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F415651B-7AF3-48EB-9A0F-CF34724C49E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ED207" i="46"/>
  <c r="EC207" i="46"/>
  <c r="EB207" i="46"/>
  <c r="BM207" i="46" s="1"/>
  <c r="EA207" i="46"/>
  <c r="BL207" i="44" s="1"/>
  <c r="DZ207" i="46"/>
  <c r="BK207" i="46" s="1"/>
  <c r="DY207" i="46"/>
  <c r="DX207" i="46"/>
  <c r="BI207" i="46" s="1"/>
  <c r="DW207" i="46"/>
  <c r="BH207" i="46" s="1"/>
  <c r="DV207" i="46"/>
  <c r="BG207" i="46" s="1"/>
  <c r="DU207" i="46"/>
  <c r="DT207" i="46"/>
  <c r="BE207" i="46" s="1"/>
  <c r="DS207" i="46"/>
  <c r="DR207" i="46"/>
  <c r="BC207" i="46" s="1"/>
  <c r="DQ207" i="46"/>
  <c r="DP207" i="46"/>
  <c r="BA207" i="46" s="1"/>
  <c r="DO207" i="46"/>
  <c r="AZ207" i="46" s="1"/>
  <c r="DN207" i="46"/>
  <c r="DM207" i="46"/>
  <c r="AX207" i="46" s="1"/>
  <c r="DL207" i="46"/>
  <c r="AW207" i="46" s="1"/>
  <c r="DK207" i="46"/>
  <c r="DJ207" i="46"/>
  <c r="DI207" i="46"/>
  <c r="DH207" i="46"/>
  <c r="AS207" i="46" s="1"/>
  <c r="DG207" i="46"/>
  <c r="DF207" i="46"/>
  <c r="AQ207" i="46" s="1"/>
  <c r="DE207" i="46"/>
  <c r="DD207" i="46"/>
  <c r="AO207" i="46" s="1"/>
  <c r="DC207" i="46"/>
  <c r="DB207" i="46"/>
  <c r="AM207" i="46" s="1"/>
  <c r="DA207" i="46"/>
  <c r="CZ207" i="46"/>
  <c r="CY207" i="46"/>
  <c r="CX207" i="46"/>
  <c r="AI207" i="46" s="1"/>
  <c r="CW207" i="46"/>
  <c r="CV207" i="46"/>
  <c r="AG207" i="46" s="1"/>
  <c r="CU207" i="46"/>
  <c r="AF207" i="46" s="1"/>
  <c r="CT207" i="46"/>
  <c r="AE207" i="46" s="1"/>
  <c r="CS207" i="46"/>
  <c r="CR207" i="46"/>
  <c r="AC207" i="46" s="1"/>
  <c r="CQ207" i="46"/>
  <c r="CP207" i="46"/>
  <c r="AA207" i="46" s="1"/>
  <c r="CO207" i="46"/>
  <c r="Z207" i="46" s="1"/>
  <c r="CN207" i="46"/>
  <c r="Y207" i="46" s="1"/>
  <c r="CM207" i="46"/>
  <c r="X207" i="46" s="1"/>
  <c r="CL207" i="46"/>
  <c r="W207" i="46" s="1"/>
  <c r="CK207" i="46"/>
  <c r="CJ207" i="46"/>
  <c r="U207" i="46" s="1"/>
  <c r="CI207" i="46"/>
  <c r="T207" i="46" s="1"/>
  <c r="CH207" i="46"/>
  <c r="S207" i="46" s="1"/>
  <c r="CG207" i="46"/>
  <c r="CF207" i="46"/>
  <c r="Q207" i="46" s="1"/>
  <c r="CE207" i="46"/>
  <c r="CD207" i="46"/>
  <c r="CC207" i="46"/>
  <c r="CB207" i="46"/>
  <c r="M207" i="46" s="1"/>
  <c r="CA207" i="46"/>
  <c r="L207" i="46" s="1"/>
  <c r="BZ207" i="46"/>
  <c r="BY207" i="46"/>
  <c r="J207" i="46" s="1"/>
  <c r="BX207" i="46"/>
  <c r="I207" i="46" s="1"/>
  <c r="BW207" i="46"/>
  <c r="BV207" i="46"/>
  <c r="G207" i="46" s="1"/>
  <c r="BU207" i="46"/>
  <c r="BT207" i="46"/>
  <c r="BS207" i="46"/>
  <c r="D207" i="46" s="1"/>
  <c r="B207" i="46"/>
  <c r="B207" i="44" s="1"/>
  <c r="A207" i="46"/>
  <c r="C207" i="46" s="1"/>
  <c r="C207" i="44" s="1"/>
  <c r="EF206" i="46"/>
  <c r="EE206" i="46"/>
  <c r="BP206" i="46" s="1"/>
  <c r="ED206" i="46"/>
  <c r="BO206" i="44" s="1"/>
  <c r="EC206" i="46"/>
  <c r="BN206" i="44" s="1"/>
  <c r="EB206" i="46"/>
  <c r="BM206" i="46" s="1"/>
  <c r="EA206" i="46"/>
  <c r="DZ206" i="46"/>
  <c r="BK206" i="46" s="1"/>
  <c r="DY206" i="46"/>
  <c r="DX206" i="46"/>
  <c r="BI206" i="46" s="1"/>
  <c r="DW206" i="46"/>
  <c r="BH206" i="46" s="1"/>
  <c r="DV206" i="46"/>
  <c r="DU206" i="46"/>
  <c r="BF206" i="46" s="1"/>
  <c r="DT206" i="46"/>
  <c r="BE206" i="46" s="1"/>
  <c r="DS206" i="46"/>
  <c r="DR206" i="46"/>
  <c r="DQ206" i="46"/>
  <c r="DP206" i="46"/>
  <c r="BA206" i="46" s="1"/>
  <c r="DO206" i="46"/>
  <c r="AZ206" i="46" s="1"/>
  <c r="DN206" i="46"/>
  <c r="DM206" i="46"/>
  <c r="AX206" i="46" s="1"/>
  <c r="DL206" i="46"/>
  <c r="AW206" i="46" s="1"/>
  <c r="DK206" i="46"/>
  <c r="AV206" i="46" s="1"/>
  <c r="DJ206" i="46"/>
  <c r="DI206" i="46"/>
  <c r="DH206" i="46"/>
  <c r="DG206" i="46"/>
  <c r="AR206" i="46" s="1"/>
  <c r="DF206" i="46"/>
  <c r="DE206" i="46"/>
  <c r="AP206" i="46" s="1"/>
  <c r="DD206" i="46"/>
  <c r="AO206" i="46" s="1"/>
  <c r="DC206" i="46"/>
  <c r="DB206" i="46"/>
  <c r="DA206" i="46"/>
  <c r="CZ206" i="46"/>
  <c r="CY206" i="46"/>
  <c r="AJ206" i="46" s="1"/>
  <c r="CX206" i="46"/>
  <c r="CW206" i="46"/>
  <c r="AH206" i="46" s="1"/>
  <c r="CV206" i="46"/>
  <c r="AG206" i="46" s="1"/>
  <c r="CU206" i="46"/>
  <c r="CT206" i="46"/>
  <c r="CS206" i="46"/>
  <c r="CR206" i="46"/>
  <c r="CQ206" i="46"/>
  <c r="AB206" i="46" s="1"/>
  <c r="CP206" i="46"/>
  <c r="CO206" i="46"/>
  <c r="Z206" i="46" s="1"/>
  <c r="CN206" i="46"/>
  <c r="CM206" i="46"/>
  <c r="X206" i="46" s="1"/>
  <c r="CL206" i="46"/>
  <c r="CK206" i="46"/>
  <c r="CJ206" i="46"/>
  <c r="CI206" i="46"/>
  <c r="T206" i="46" s="1"/>
  <c r="CH206" i="46"/>
  <c r="CG206" i="46"/>
  <c r="R206" i="46" s="1"/>
  <c r="CF206" i="46"/>
  <c r="Q206" i="46" s="1"/>
  <c r="CE206" i="46"/>
  <c r="CD206" i="46"/>
  <c r="CC206" i="46"/>
  <c r="CB206" i="46"/>
  <c r="M206" i="46" s="1"/>
  <c r="CA206" i="46"/>
  <c r="L206" i="46" s="1"/>
  <c r="BZ206" i="46"/>
  <c r="BY206" i="46"/>
  <c r="J206" i="46" s="1"/>
  <c r="BX206" i="46"/>
  <c r="I206" i="46" s="1"/>
  <c r="BW206" i="46"/>
  <c r="H206" i="46" s="1"/>
  <c r="BV206" i="46"/>
  <c r="BU206" i="46"/>
  <c r="BT206" i="46"/>
  <c r="BS206" i="46"/>
  <c r="D206" i="46" s="1"/>
  <c r="BO206" i="46"/>
  <c r="BN206" i="46"/>
  <c r="B206" i="46"/>
  <c r="B206" i="44" s="1"/>
  <c r="A206" i="46"/>
  <c r="C206" i="46" s="1"/>
  <c r="C206" i="44" s="1"/>
  <c r="EF205" i="46"/>
  <c r="EE205" i="46"/>
  <c r="ED205" i="46"/>
  <c r="BO205" i="44" s="1"/>
  <c r="EC205" i="46"/>
  <c r="EB205" i="46"/>
  <c r="BM205" i="46" s="1"/>
  <c r="EA205" i="46"/>
  <c r="DZ205" i="46"/>
  <c r="DY205" i="46"/>
  <c r="BJ205" i="46" s="1"/>
  <c r="DX205" i="46"/>
  <c r="DW205" i="46"/>
  <c r="DV205" i="46"/>
  <c r="DU205" i="46"/>
  <c r="DT205" i="46"/>
  <c r="BE205" i="46" s="1"/>
  <c r="DS205" i="46"/>
  <c r="DR205" i="46"/>
  <c r="DQ205" i="46"/>
  <c r="DP205" i="46"/>
  <c r="BA205" i="46" s="1"/>
  <c r="DO205" i="46"/>
  <c r="DN205" i="46"/>
  <c r="DM205" i="46"/>
  <c r="DL205" i="46"/>
  <c r="AW205" i="46" s="1"/>
  <c r="DK205" i="46"/>
  <c r="DJ205" i="46"/>
  <c r="AU205" i="46" s="1"/>
  <c r="DI205" i="46"/>
  <c r="AT205" i="46" s="1"/>
  <c r="DH205" i="46"/>
  <c r="DG205" i="46"/>
  <c r="DF205" i="46"/>
  <c r="DE205" i="46"/>
  <c r="DD205" i="46"/>
  <c r="DC205" i="46"/>
  <c r="DB205" i="46"/>
  <c r="AM205" i="46" s="1"/>
  <c r="DA205" i="46"/>
  <c r="AL205" i="46" s="1"/>
  <c r="CZ205" i="46"/>
  <c r="CY205" i="46"/>
  <c r="CX205" i="46"/>
  <c r="CW205" i="46"/>
  <c r="AH205" i="46" s="1"/>
  <c r="CV205" i="46"/>
  <c r="AG205" i="46" s="1"/>
  <c r="CU205" i="46"/>
  <c r="CT205" i="46"/>
  <c r="CS205" i="46"/>
  <c r="AD205" i="46" s="1"/>
  <c r="CR205" i="46"/>
  <c r="CQ205" i="46"/>
  <c r="CP205" i="46"/>
  <c r="CO205" i="46"/>
  <c r="CN205" i="46"/>
  <c r="Y205" i="46" s="1"/>
  <c r="CM205" i="46"/>
  <c r="CL205" i="46"/>
  <c r="CK205" i="46"/>
  <c r="CJ205" i="46"/>
  <c r="U205" i="46" s="1"/>
  <c r="CI205" i="46"/>
  <c r="CH205" i="46"/>
  <c r="CG205" i="46"/>
  <c r="CF205" i="46"/>
  <c r="Q205" i="46" s="1"/>
  <c r="CE205" i="46"/>
  <c r="CD205" i="46"/>
  <c r="CC205" i="46"/>
  <c r="N205" i="46" s="1"/>
  <c r="CB205" i="46"/>
  <c r="CA205" i="46"/>
  <c r="BZ205" i="46"/>
  <c r="BY205" i="46"/>
  <c r="BX205" i="46"/>
  <c r="I205" i="46" s="1"/>
  <c r="BW205" i="46"/>
  <c r="BV205" i="46"/>
  <c r="BU205" i="46"/>
  <c r="F205" i="46" s="1"/>
  <c r="BT205" i="46"/>
  <c r="E205" i="46" s="1"/>
  <c r="BS205" i="46"/>
  <c r="BO205" i="46"/>
  <c r="B205" i="46"/>
  <c r="B205" i="44" s="1"/>
  <c r="A205" i="46"/>
  <c r="A205" i="44" s="1"/>
  <c r="EF204" i="46"/>
  <c r="BQ204" i="46" s="1"/>
  <c r="EE204" i="46"/>
  <c r="BP204" i="46" s="1"/>
  <c r="ED204" i="46"/>
  <c r="BO204" i="44" s="1"/>
  <c r="EC204" i="46"/>
  <c r="BN204" i="44" s="1"/>
  <c r="EB204" i="46"/>
  <c r="BM204" i="44" s="1"/>
  <c r="EA204" i="46"/>
  <c r="BL204" i="44" s="1"/>
  <c r="DZ204" i="46"/>
  <c r="BK204" i="44" s="1"/>
  <c r="DY204" i="46"/>
  <c r="BJ204" i="44" s="1"/>
  <c r="DX204" i="46"/>
  <c r="BI204" i="46" s="1"/>
  <c r="DW204" i="46"/>
  <c r="DV204" i="46"/>
  <c r="BG204" i="46" s="1"/>
  <c r="DU204" i="46"/>
  <c r="DT204" i="46"/>
  <c r="DS204" i="46"/>
  <c r="DR204" i="46"/>
  <c r="DQ204" i="46"/>
  <c r="DP204" i="46"/>
  <c r="BA204" i="46" s="1"/>
  <c r="DO204" i="46"/>
  <c r="AZ204" i="46" s="1"/>
  <c r="DN204" i="46"/>
  <c r="AY204" i="46" s="1"/>
  <c r="DM204" i="46"/>
  <c r="DL204" i="46"/>
  <c r="DK204" i="46"/>
  <c r="DJ204" i="46"/>
  <c r="DI204" i="46"/>
  <c r="DH204" i="46"/>
  <c r="AS204" i="46" s="1"/>
  <c r="DG204" i="46"/>
  <c r="AR204" i="46" s="1"/>
  <c r="DF204" i="46"/>
  <c r="AQ204" i="46" s="1"/>
  <c r="DE204" i="46"/>
  <c r="AP204" i="46" s="1"/>
  <c r="DD204" i="46"/>
  <c r="DC204" i="46"/>
  <c r="DB204" i="46"/>
  <c r="AM204" i="46" s="1"/>
  <c r="DA204" i="46"/>
  <c r="AL204" i="46" s="1"/>
  <c r="CZ204" i="46"/>
  <c r="AK204" i="46" s="1"/>
  <c r="CY204" i="46"/>
  <c r="CX204" i="46"/>
  <c r="AI204" i="46" s="1"/>
  <c r="CW204" i="46"/>
  <c r="AH204" i="46" s="1"/>
  <c r="CV204" i="46"/>
  <c r="CU204" i="46"/>
  <c r="CT204" i="46"/>
  <c r="CS204" i="46"/>
  <c r="CR204" i="46"/>
  <c r="AC204" i="46" s="1"/>
  <c r="CQ204" i="46"/>
  <c r="AB204" i="46" s="1"/>
  <c r="CP204" i="46"/>
  <c r="AA204" i="46" s="1"/>
  <c r="CO204" i="46"/>
  <c r="Z204" i="46" s="1"/>
  <c r="CN204" i="46"/>
  <c r="CM204" i="46"/>
  <c r="CL204" i="46"/>
  <c r="CK204" i="46"/>
  <c r="V204" i="46" s="1"/>
  <c r="CJ204" i="46"/>
  <c r="U204" i="46" s="1"/>
  <c r="CI204" i="46"/>
  <c r="CH204" i="46"/>
  <c r="S204" i="46" s="1"/>
  <c r="CG204" i="46"/>
  <c r="R204" i="46" s="1"/>
  <c r="CF204" i="46"/>
  <c r="CE204" i="46"/>
  <c r="P204" i="46" s="1"/>
  <c r="CD204" i="46"/>
  <c r="CC204" i="46"/>
  <c r="CB204" i="46"/>
  <c r="M204" i="46" s="1"/>
  <c r="CA204" i="46"/>
  <c r="L204" i="46" s="1"/>
  <c r="BZ204" i="46"/>
  <c r="K204" i="46" s="1"/>
  <c r="BY204" i="46"/>
  <c r="J204" i="46" s="1"/>
  <c r="BX204" i="46"/>
  <c r="BW204" i="46"/>
  <c r="BV204" i="46"/>
  <c r="BU204" i="46"/>
  <c r="F204" i="46" s="1"/>
  <c r="BT204" i="46"/>
  <c r="E204" i="46" s="1"/>
  <c r="BS204" i="46"/>
  <c r="D204" i="46" s="1"/>
  <c r="BO204" i="46"/>
  <c r="BN204" i="46"/>
  <c r="BM204" i="46"/>
  <c r="BL204" i="46"/>
  <c r="BK204" i="46"/>
  <c r="BJ204" i="46"/>
  <c r="B204" i="46"/>
  <c r="B204" i="44" s="1"/>
  <c r="A204" i="46"/>
  <c r="C204" i="46" s="1"/>
  <c r="C204" i="44" s="1"/>
  <c r="EF203" i="46"/>
  <c r="BQ203" i="46" s="1"/>
  <c r="EE203" i="46"/>
  <c r="ED203" i="46"/>
  <c r="EC203" i="46"/>
  <c r="BN203" i="46" s="1"/>
  <c r="EB203" i="46"/>
  <c r="EA203" i="46"/>
  <c r="BL203" i="46" s="1"/>
  <c r="DZ203" i="46"/>
  <c r="BK203" i="46" s="1"/>
  <c r="DY203" i="46"/>
  <c r="DX203" i="46"/>
  <c r="BI203" i="46" s="1"/>
  <c r="DW203" i="46"/>
  <c r="DV203" i="46"/>
  <c r="DU203" i="46"/>
  <c r="BF203" i="46" s="1"/>
  <c r="DT203" i="46"/>
  <c r="DS203" i="46"/>
  <c r="DR203" i="46"/>
  <c r="BC203" i="46" s="1"/>
  <c r="DQ203" i="46"/>
  <c r="BB203" i="46" s="1"/>
  <c r="DP203" i="46"/>
  <c r="DO203" i="46"/>
  <c r="DN203" i="46"/>
  <c r="DM203" i="46"/>
  <c r="AX203" i="46" s="1"/>
  <c r="DL203" i="46"/>
  <c r="DK203" i="46"/>
  <c r="AV203" i="46" s="1"/>
  <c r="DJ203" i="46"/>
  <c r="AU203" i="46" s="1"/>
  <c r="DI203" i="46"/>
  <c r="AT203" i="46" s="1"/>
  <c r="DH203" i="46"/>
  <c r="AS203" i="46" s="1"/>
  <c r="DG203" i="46"/>
  <c r="AR203" i="46" s="1"/>
  <c r="DF203" i="46"/>
  <c r="DE203" i="46"/>
  <c r="AP203" i="46" s="1"/>
  <c r="DD203" i="46"/>
  <c r="DC203" i="46"/>
  <c r="AN203" i="46" s="1"/>
  <c r="DB203" i="46"/>
  <c r="AM203" i="46" s="1"/>
  <c r="DA203" i="46"/>
  <c r="AL203" i="46" s="1"/>
  <c r="CZ203" i="46"/>
  <c r="AK203" i="46" s="1"/>
  <c r="CY203" i="46"/>
  <c r="AJ203" i="46" s="1"/>
  <c r="CX203" i="46"/>
  <c r="CW203" i="46"/>
  <c r="AH203" i="46" s="1"/>
  <c r="CV203" i="46"/>
  <c r="CU203" i="46"/>
  <c r="CT203" i="46"/>
  <c r="AE203" i="46" s="1"/>
  <c r="CS203" i="46"/>
  <c r="CR203" i="46"/>
  <c r="CQ203" i="46"/>
  <c r="CP203" i="46"/>
  <c r="CO203" i="46"/>
  <c r="Z203" i="46" s="1"/>
  <c r="CN203" i="46"/>
  <c r="Y203" i="46" s="1"/>
  <c r="CM203" i="46"/>
  <c r="X203" i="46" s="1"/>
  <c r="CL203" i="46"/>
  <c r="W203" i="46" s="1"/>
  <c r="CK203" i="46"/>
  <c r="V203" i="46" s="1"/>
  <c r="CJ203" i="46"/>
  <c r="U203" i="46" s="1"/>
  <c r="CI203" i="46"/>
  <c r="T203" i="46" s="1"/>
  <c r="CH203" i="46"/>
  <c r="CG203" i="46"/>
  <c r="R203" i="46" s="1"/>
  <c r="CF203" i="46"/>
  <c r="CE203" i="46"/>
  <c r="P203" i="46" s="1"/>
  <c r="CD203" i="46"/>
  <c r="O203" i="46" s="1"/>
  <c r="CC203" i="46"/>
  <c r="N203" i="46" s="1"/>
  <c r="CB203" i="46"/>
  <c r="M203" i="46" s="1"/>
  <c r="CA203" i="46"/>
  <c r="BZ203" i="46"/>
  <c r="BY203" i="46"/>
  <c r="J203" i="46" s="1"/>
  <c r="BX203" i="46"/>
  <c r="BW203" i="46"/>
  <c r="H203" i="46" s="1"/>
  <c r="BV203" i="46"/>
  <c r="G203" i="46" s="1"/>
  <c r="BU203" i="46"/>
  <c r="F203" i="46" s="1"/>
  <c r="BT203" i="46"/>
  <c r="E203" i="46" s="1"/>
  <c r="BS203" i="46"/>
  <c r="B203" i="46"/>
  <c r="B203" i="44" s="1"/>
  <c r="A203" i="46"/>
  <c r="A203" i="44" s="1"/>
  <c r="EF202" i="46"/>
  <c r="EE202" i="46"/>
  <c r="ED202" i="46"/>
  <c r="BO202" i="46" s="1"/>
  <c r="EC202" i="46"/>
  <c r="EB202" i="46"/>
  <c r="BM202" i="46" s="1"/>
  <c r="EA202" i="46"/>
  <c r="BL202" i="46" s="1"/>
  <c r="DZ202" i="46"/>
  <c r="DY202" i="46"/>
  <c r="BJ202" i="46" s="1"/>
  <c r="DX202" i="46"/>
  <c r="DW202" i="46"/>
  <c r="BH202" i="46" s="1"/>
  <c r="DV202" i="46"/>
  <c r="BG202" i="46" s="1"/>
  <c r="DU202" i="46"/>
  <c r="BF202" i="46" s="1"/>
  <c r="DT202" i="46"/>
  <c r="DS202" i="46"/>
  <c r="DR202" i="46"/>
  <c r="DQ202" i="46"/>
  <c r="BB202" i="46" s="1"/>
  <c r="DP202" i="46"/>
  <c r="DO202" i="46"/>
  <c r="AZ202" i="46" s="1"/>
  <c r="DN202" i="46"/>
  <c r="AY202" i="46" s="1"/>
  <c r="DM202" i="46"/>
  <c r="AX202" i="46" s="1"/>
  <c r="DL202" i="46"/>
  <c r="DK202" i="46"/>
  <c r="DJ202" i="46"/>
  <c r="DI202" i="46"/>
  <c r="AT202" i="46" s="1"/>
  <c r="DH202" i="46"/>
  <c r="DG202" i="46"/>
  <c r="AR202" i="46" s="1"/>
  <c r="DF202" i="46"/>
  <c r="AQ202" i="46" s="1"/>
  <c r="DE202" i="46"/>
  <c r="DD202" i="46"/>
  <c r="DC202" i="46"/>
  <c r="DB202" i="46"/>
  <c r="DA202" i="46"/>
  <c r="AL202" i="46" s="1"/>
  <c r="CZ202" i="46"/>
  <c r="CY202" i="46"/>
  <c r="AJ202" i="46" s="1"/>
  <c r="CX202" i="46"/>
  <c r="AI202" i="46" s="1"/>
  <c r="CW202" i="46"/>
  <c r="AH202" i="46" s="1"/>
  <c r="CV202" i="46"/>
  <c r="CU202" i="46"/>
  <c r="AF202" i="46" s="1"/>
  <c r="CT202" i="46"/>
  <c r="CS202" i="46"/>
  <c r="CR202" i="46"/>
  <c r="CQ202" i="46"/>
  <c r="CP202" i="46"/>
  <c r="AA202" i="46" s="1"/>
  <c r="CO202" i="46"/>
  <c r="Z202" i="46" s="1"/>
  <c r="CN202" i="46"/>
  <c r="CM202" i="46"/>
  <c r="CL202" i="46"/>
  <c r="CK202" i="46"/>
  <c r="CJ202" i="46"/>
  <c r="CI202" i="46"/>
  <c r="T202" i="46" s="1"/>
  <c r="CH202" i="46"/>
  <c r="S202" i="46" s="1"/>
  <c r="CG202" i="46"/>
  <c r="R202" i="46" s="1"/>
  <c r="CF202" i="46"/>
  <c r="CE202" i="46"/>
  <c r="P202" i="46" s="1"/>
  <c r="CD202" i="46"/>
  <c r="CC202" i="46"/>
  <c r="CB202" i="46"/>
  <c r="CA202" i="46"/>
  <c r="L202" i="46" s="1"/>
  <c r="BZ202" i="46"/>
  <c r="K202" i="46" s="1"/>
  <c r="BY202" i="46"/>
  <c r="J202" i="46" s="1"/>
  <c r="BX202" i="46"/>
  <c r="BW202" i="46"/>
  <c r="H202" i="46" s="1"/>
  <c r="BV202" i="46"/>
  <c r="BU202" i="46"/>
  <c r="F202" i="46" s="1"/>
  <c r="BT202" i="46"/>
  <c r="BS202" i="46"/>
  <c r="D202" i="46" s="1"/>
  <c r="B202" i="46"/>
  <c r="B202" i="44" s="1"/>
  <c r="A202" i="46"/>
  <c r="A202" i="44" s="1"/>
  <c r="EF201" i="46"/>
  <c r="EE201" i="46"/>
  <c r="BP201" i="46" s="1"/>
  <c r="ED201" i="46"/>
  <c r="EC201" i="46"/>
  <c r="EB201" i="46"/>
  <c r="BM201" i="46" s="1"/>
  <c r="EA201" i="46"/>
  <c r="DZ201" i="46"/>
  <c r="DY201" i="46"/>
  <c r="BJ201" i="46" s="1"/>
  <c r="DX201" i="46"/>
  <c r="DW201" i="46"/>
  <c r="DV201" i="46"/>
  <c r="BG201" i="44" s="1"/>
  <c r="DU201" i="46"/>
  <c r="BF201" i="44" s="1"/>
  <c r="DT201" i="46"/>
  <c r="BE201" i="46" s="1"/>
  <c r="DS201" i="46"/>
  <c r="DR201" i="46"/>
  <c r="DQ201" i="46"/>
  <c r="BB201" i="46" s="1"/>
  <c r="DP201" i="46"/>
  <c r="DO201" i="46"/>
  <c r="AZ201" i="46" s="1"/>
  <c r="DN201" i="46"/>
  <c r="DM201" i="46"/>
  <c r="DL201" i="46"/>
  <c r="AW201" i="46" s="1"/>
  <c r="DK201" i="46"/>
  <c r="AV201" i="46" s="1"/>
  <c r="DJ201" i="46"/>
  <c r="DI201" i="46"/>
  <c r="AT201" i="46" s="1"/>
  <c r="DH201" i="46"/>
  <c r="DG201" i="46"/>
  <c r="AR201" i="46" s="1"/>
  <c r="DF201" i="46"/>
  <c r="DE201" i="46"/>
  <c r="AP201" i="46" s="1"/>
  <c r="DD201" i="46"/>
  <c r="AO201" i="46" s="1"/>
  <c r="DC201" i="46"/>
  <c r="DB201" i="46"/>
  <c r="DA201" i="46"/>
  <c r="CZ201" i="46"/>
  <c r="CY201" i="46"/>
  <c r="AJ201" i="46" s="1"/>
  <c r="CX201" i="46"/>
  <c r="CW201" i="46"/>
  <c r="CV201" i="46"/>
  <c r="AG201" i="46" s="1"/>
  <c r="CU201" i="46"/>
  <c r="AF201" i="46" s="1"/>
  <c r="CT201" i="46"/>
  <c r="CS201" i="46"/>
  <c r="AD201" i="46" s="1"/>
  <c r="CR201" i="46"/>
  <c r="CQ201" i="46"/>
  <c r="AB201" i="46" s="1"/>
  <c r="CP201" i="46"/>
  <c r="CO201" i="46"/>
  <c r="CN201" i="46"/>
  <c r="Y201" i="46" s="1"/>
  <c r="CM201" i="46"/>
  <c r="CL201" i="46"/>
  <c r="CK201" i="46"/>
  <c r="V201" i="46" s="1"/>
  <c r="CJ201" i="46"/>
  <c r="CI201" i="46"/>
  <c r="T201" i="46" s="1"/>
  <c r="CH201" i="46"/>
  <c r="CG201" i="46"/>
  <c r="R201" i="46" s="1"/>
  <c r="CF201" i="46"/>
  <c r="Q201" i="46" s="1"/>
  <c r="CE201" i="46"/>
  <c r="P201" i="46" s="1"/>
  <c r="CD201" i="46"/>
  <c r="CC201" i="46"/>
  <c r="N201" i="46" s="1"/>
  <c r="CB201" i="46"/>
  <c r="CA201" i="46"/>
  <c r="L201" i="46" s="1"/>
  <c r="BZ201" i="46"/>
  <c r="BY201" i="46"/>
  <c r="BX201" i="46"/>
  <c r="I201" i="46" s="1"/>
  <c r="BW201" i="46"/>
  <c r="BV201" i="46"/>
  <c r="BU201" i="46"/>
  <c r="F201" i="46" s="1"/>
  <c r="BT201" i="46"/>
  <c r="E201" i="46" s="1"/>
  <c r="BS201" i="46"/>
  <c r="BG201" i="46"/>
  <c r="BF201" i="46"/>
  <c r="B201" i="46"/>
  <c r="B201" i="44" s="1"/>
  <c r="A201" i="46"/>
  <c r="C201" i="46" s="1"/>
  <c r="C201" i="44" s="1"/>
  <c r="EF200" i="46"/>
  <c r="EE200" i="46"/>
  <c r="ED200" i="46"/>
  <c r="BO200" i="44" s="1"/>
  <c r="EC200" i="46"/>
  <c r="BN200" i="44" s="1"/>
  <c r="EB200" i="46"/>
  <c r="BM200" i="44" s="1"/>
  <c r="EA200" i="46"/>
  <c r="BL200" i="44" s="1"/>
  <c r="DZ200" i="46"/>
  <c r="BK200" i="44" s="1"/>
  <c r="DY200" i="46"/>
  <c r="BJ200" i="44" s="1"/>
  <c r="DX200" i="46"/>
  <c r="DW200" i="46"/>
  <c r="DV200" i="46"/>
  <c r="BG200" i="46" s="1"/>
  <c r="DU200" i="46"/>
  <c r="DT200" i="46"/>
  <c r="DS200" i="46"/>
  <c r="DR200" i="46"/>
  <c r="DQ200" i="46"/>
  <c r="BB200" i="46" s="1"/>
  <c r="DP200" i="46"/>
  <c r="DO200" i="46"/>
  <c r="DN200" i="46"/>
  <c r="AY200" i="46" s="1"/>
  <c r="DM200" i="46"/>
  <c r="DL200" i="46"/>
  <c r="DK200" i="46"/>
  <c r="DJ200" i="46"/>
  <c r="DI200" i="46"/>
  <c r="AT200" i="46" s="1"/>
  <c r="DH200" i="46"/>
  <c r="DG200" i="46"/>
  <c r="DF200" i="46"/>
  <c r="DE200" i="46"/>
  <c r="AP200" i="46" s="1"/>
  <c r="DD200" i="46"/>
  <c r="DC200" i="46"/>
  <c r="DB200" i="46"/>
  <c r="AM200" i="46" s="1"/>
  <c r="DA200" i="46"/>
  <c r="AL200" i="46" s="1"/>
  <c r="CZ200" i="46"/>
  <c r="CY200" i="46"/>
  <c r="CX200" i="46"/>
  <c r="AI200" i="46" s="1"/>
  <c r="CW200" i="46"/>
  <c r="AH200" i="46" s="1"/>
  <c r="CV200" i="46"/>
  <c r="CU200" i="46"/>
  <c r="CT200" i="46"/>
  <c r="CS200" i="46"/>
  <c r="CR200" i="46"/>
  <c r="CQ200" i="46"/>
  <c r="CP200" i="46"/>
  <c r="AA200" i="46" s="1"/>
  <c r="CO200" i="46"/>
  <c r="Z200" i="46" s="1"/>
  <c r="CN200" i="46"/>
  <c r="CM200" i="46"/>
  <c r="X200" i="46" s="1"/>
  <c r="CL200" i="46"/>
  <c r="W200" i="46" s="1"/>
  <c r="CK200" i="46"/>
  <c r="V200" i="46" s="1"/>
  <c r="CJ200" i="46"/>
  <c r="CI200" i="46"/>
  <c r="CH200" i="46"/>
  <c r="S200" i="46" s="1"/>
  <c r="CG200" i="46"/>
  <c r="CF200" i="46"/>
  <c r="CE200" i="46"/>
  <c r="CD200" i="46"/>
  <c r="CC200" i="46"/>
  <c r="CB200" i="46"/>
  <c r="CA200" i="46"/>
  <c r="BZ200" i="46"/>
  <c r="K200" i="46" s="1"/>
  <c r="BY200" i="46"/>
  <c r="BX200" i="46"/>
  <c r="BW200" i="46"/>
  <c r="H200" i="46" s="1"/>
  <c r="BV200" i="46"/>
  <c r="G200" i="46" s="1"/>
  <c r="BU200" i="46"/>
  <c r="F200" i="46" s="1"/>
  <c r="BT200" i="46"/>
  <c r="BS200" i="46"/>
  <c r="BO200" i="46"/>
  <c r="BN200" i="46"/>
  <c r="BM200" i="46"/>
  <c r="BL200" i="46"/>
  <c r="BK200" i="46"/>
  <c r="BJ200" i="46"/>
  <c r="B200" i="46"/>
  <c r="B200" i="44" s="1"/>
  <c r="A200" i="46"/>
  <c r="C200" i="46" s="1"/>
  <c r="C200" i="44" s="1"/>
  <c r="EF199" i="46"/>
  <c r="BQ199" i="46" s="1"/>
  <c r="EE199" i="46"/>
  <c r="ED199" i="46"/>
  <c r="EC199" i="46"/>
  <c r="EB199" i="46"/>
  <c r="EA199" i="46"/>
  <c r="BL199" i="46" s="1"/>
  <c r="DZ199" i="46"/>
  <c r="BK199" i="46" s="1"/>
  <c r="DY199" i="46"/>
  <c r="DX199" i="46"/>
  <c r="BI199" i="46" s="1"/>
  <c r="DW199" i="46"/>
  <c r="BH199" i="46" s="1"/>
  <c r="DV199" i="46"/>
  <c r="DU199" i="46"/>
  <c r="BF199" i="46" s="1"/>
  <c r="DT199" i="46"/>
  <c r="DS199" i="46"/>
  <c r="BD199" i="46" s="1"/>
  <c r="DR199" i="46"/>
  <c r="BC199" i="46" s="1"/>
  <c r="DQ199" i="46"/>
  <c r="DP199" i="46"/>
  <c r="BA199" i="46" s="1"/>
  <c r="DO199" i="46"/>
  <c r="DN199" i="46"/>
  <c r="DM199" i="46"/>
  <c r="DL199" i="46"/>
  <c r="DK199" i="46"/>
  <c r="AV199" i="46" s="1"/>
  <c r="DJ199" i="46"/>
  <c r="AU199" i="46" s="1"/>
  <c r="DI199" i="46"/>
  <c r="DH199" i="46"/>
  <c r="DG199" i="46"/>
  <c r="AR199" i="46" s="1"/>
  <c r="DF199" i="46"/>
  <c r="DE199" i="46"/>
  <c r="DD199" i="46"/>
  <c r="DC199" i="46"/>
  <c r="DB199" i="46"/>
  <c r="AM199" i="46" s="1"/>
  <c r="DA199" i="46"/>
  <c r="CZ199" i="46"/>
  <c r="AK199" i="46" s="1"/>
  <c r="CY199" i="46"/>
  <c r="CX199" i="46"/>
  <c r="CW199" i="46"/>
  <c r="CV199" i="46"/>
  <c r="CU199" i="46"/>
  <c r="AF199" i="46" s="1"/>
  <c r="CT199" i="46"/>
  <c r="AE199" i="46" s="1"/>
  <c r="CS199" i="46"/>
  <c r="CR199" i="46"/>
  <c r="AC199" i="46" s="1"/>
  <c r="CQ199" i="46"/>
  <c r="AB199" i="46" s="1"/>
  <c r="CP199" i="46"/>
  <c r="CO199" i="46"/>
  <c r="Z199" i="46" s="1"/>
  <c r="CN199" i="46"/>
  <c r="CM199" i="46"/>
  <c r="X199" i="46" s="1"/>
  <c r="CL199" i="46"/>
  <c r="W199" i="46" s="1"/>
  <c r="CK199" i="46"/>
  <c r="V199" i="46" s="1"/>
  <c r="CJ199" i="46"/>
  <c r="U199" i="46" s="1"/>
  <c r="CI199" i="46"/>
  <c r="CH199" i="46"/>
  <c r="CG199" i="46"/>
  <c r="CF199" i="46"/>
  <c r="CE199" i="46"/>
  <c r="P199" i="46" s="1"/>
  <c r="CD199" i="46"/>
  <c r="O199" i="46" s="1"/>
  <c r="CC199" i="46"/>
  <c r="CB199" i="46"/>
  <c r="M199" i="46" s="1"/>
  <c r="CA199" i="46"/>
  <c r="L199" i="46" s="1"/>
  <c r="BZ199" i="46"/>
  <c r="BY199" i="46"/>
  <c r="J199" i="46" s="1"/>
  <c r="BX199" i="46"/>
  <c r="BW199" i="46"/>
  <c r="H199" i="46" s="1"/>
  <c r="BV199" i="46"/>
  <c r="G199" i="46" s="1"/>
  <c r="BU199" i="46"/>
  <c r="BT199" i="46"/>
  <c r="E199" i="46" s="1"/>
  <c r="BS199" i="46"/>
  <c r="B199" i="46"/>
  <c r="B199" i="44" s="1"/>
  <c r="A199" i="46"/>
  <c r="C199" i="46" s="1"/>
  <c r="C199" i="44" s="1"/>
  <c r="EF198" i="46"/>
  <c r="BQ198" i="46" s="1"/>
  <c r="EE198" i="46"/>
  <c r="ED198" i="46"/>
  <c r="BO198" i="44" s="1"/>
  <c r="EC198" i="46"/>
  <c r="BN198" i="44" s="1"/>
  <c r="EB198" i="46"/>
  <c r="BM198" i="46" s="1"/>
  <c r="EA198" i="46"/>
  <c r="BL198" i="46" s="1"/>
  <c r="DZ198" i="46"/>
  <c r="DY198" i="46"/>
  <c r="DX198" i="46"/>
  <c r="BI198" i="46" s="1"/>
  <c r="DW198" i="46"/>
  <c r="BH198" i="46" s="1"/>
  <c r="DV198" i="46"/>
  <c r="BG198" i="46" s="1"/>
  <c r="DU198" i="46"/>
  <c r="DT198" i="46"/>
  <c r="DS198" i="46"/>
  <c r="DR198" i="46"/>
  <c r="DQ198" i="46"/>
  <c r="DP198" i="46"/>
  <c r="BA198" i="46" s="1"/>
  <c r="DO198" i="46"/>
  <c r="AZ198" i="46" s="1"/>
  <c r="DN198" i="46"/>
  <c r="AY198" i="46" s="1"/>
  <c r="DM198" i="46"/>
  <c r="DL198" i="46"/>
  <c r="AW198" i="46" s="1"/>
  <c r="DK198" i="46"/>
  <c r="AV198" i="46" s="1"/>
  <c r="DJ198" i="46"/>
  <c r="DI198" i="46"/>
  <c r="DH198" i="46"/>
  <c r="AS198" i="46" s="1"/>
  <c r="DG198" i="46"/>
  <c r="DF198" i="46"/>
  <c r="AQ198" i="46" s="1"/>
  <c r="DE198" i="46"/>
  <c r="AP198" i="46" s="1"/>
  <c r="DD198" i="46"/>
  <c r="DC198" i="46"/>
  <c r="DB198" i="46"/>
  <c r="DA198" i="46"/>
  <c r="CZ198" i="46"/>
  <c r="AK198" i="46" s="1"/>
  <c r="CY198" i="46"/>
  <c r="AJ198" i="46" s="1"/>
  <c r="CX198" i="46"/>
  <c r="AI198" i="46" s="1"/>
  <c r="CW198" i="46"/>
  <c r="CV198" i="46"/>
  <c r="AG198" i="46" s="1"/>
  <c r="CU198" i="46"/>
  <c r="AF198" i="46" s="1"/>
  <c r="CT198" i="46"/>
  <c r="CS198" i="46"/>
  <c r="CR198" i="46"/>
  <c r="AC198" i="46" s="1"/>
  <c r="CQ198" i="46"/>
  <c r="AB198" i="46" s="1"/>
  <c r="CP198" i="46"/>
  <c r="AA198" i="46" s="1"/>
  <c r="CO198" i="46"/>
  <c r="CN198" i="46"/>
  <c r="Y198" i="46" s="1"/>
  <c r="CM198" i="46"/>
  <c r="X198" i="46" s="1"/>
  <c r="CL198" i="46"/>
  <c r="CK198" i="46"/>
  <c r="CJ198" i="46"/>
  <c r="U198" i="46" s="1"/>
  <c r="CI198" i="46"/>
  <c r="T198" i="46" s="1"/>
  <c r="CH198" i="46"/>
  <c r="S198" i="46" s="1"/>
  <c r="CG198" i="46"/>
  <c r="CF198" i="46"/>
  <c r="Q198" i="46" s="1"/>
  <c r="CE198" i="46"/>
  <c r="CD198" i="46"/>
  <c r="CC198" i="46"/>
  <c r="CB198" i="46"/>
  <c r="M198" i="46" s="1"/>
  <c r="CA198" i="46"/>
  <c r="L198" i="46" s="1"/>
  <c r="BZ198" i="46"/>
  <c r="K198" i="46" s="1"/>
  <c r="BY198" i="46"/>
  <c r="BX198" i="46"/>
  <c r="I198" i="46" s="1"/>
  <c r="BW198" i="46"/>
  <c r="BV198" i="46"/>
  <c r="BU198" i="46"/>
  <c r="BT198" i="46"/>
  <c r="E198" i="46" s="1"/>
  <c r="BS198" i="46"/>
  <c r="B198" i="46"/>
  <c r="B198" i="44" s="1"/>
  <c r="A198" i="46"/>
  <c r="A198" i="44" s="1"/>
  <c r="EF197" i="46"/>
  <c r="EE197" i="46"/>
  <c r="ED197" i="46"/>
  <c r="BO197" i="46" s="1"/>
  <c r="EC197" i="46"/>
  <c r="BN197" i="46" s="1"/>
  <c r="EB197" i="46"/>
  <c r="BM197" i="46" s="1"/>
  <c r="EA197" i="46"/>
  <c r="BL197" i="44" s="1"/>
  <c r="DZ197" i="46"/>
  <c r="BK197" i="46" s="1"/>
  <c r="DY197" i="46"/>
  <c r="BJ197" i="46" s="1"/>
  <c r="DX197" i="46"/>
  <c r="BI197" i="46" s="1"/>
  <c r="DW197" i="46"/>
  <c r="DV197" i="46"/>
  <c r="BG197" i="46" s="1"/>
  <c r="DU197" i="46"/>
  <c r="DT197" i="46"/>
  <c r="BE197" i="46" s="1"/>
  <c r="DS197" i="46"/>
  <c r="DR197" i="46"/>
  <c r="BC197" i="46" s="1"/>
  <c r="DQ197" i="46"/>
  <c r="BB197" i="46" s="1"/>
  <c r="DP197" i="46"/>
  <c r="DO197" i="46"/>
  <c r="DN197" i="46"/>
  <c r="AY197" i="46" s="1"/>
  <c r="DM197" i="46"/>
  <c r="AX197" i="46" s="1"/>
  <c r="DL197" i="46"/>
  <c r="AW197" i="46" s="1"/>
  <c r="DK197" i="46"/>
  <c r="DJ197" i="46"/>
  <c r="DI197" i="46"/>
  <c r="AT197" i="46" s="1"/>
  <c r="DH197" i="46"/>
  <c r="DG197" i="46"/>
  <c r="DF197" i="46"/>
  <c r="AQ197" i="46" s="1"/>
  <c r="DE197" i="46"/>
  <c r="AP197" i="46" s="1"/>
  <c r="DD197" i="46"/>
  <c r="AO197" i="46" s="1"/>
  <c r="DC197" i="46"/>
  <c r="DB197" i="46"/>
  <c r="DA197" i="46"/>
  <c r="AL197" i="46" s="1"/>
  <c r="CZ197" i="46"/>
  <c r="CY197" i="46"/>
  <c r="CX197" i="46"/>
  <c r="AI197" i="46" s="1"/>
  <c r="CW197" i="46"/>
  <c r="CV197" i="46"/>
  <c r="AG197" i="46" s="1"/>
  <c r="CU197" i="46"/>
  <c r="CT197" i="46"/>
  <c r="CS197" i="46"/>
  <c r="CR197" i="46"/>
  <c r="CQ197" i="46"/>
  <c r="CP197" i="46"/>
  <c r="AA197" i="46" s="1"/>
  <c r="CO197" i="46"/>
  <c r="Z197" i="46" s="1"/>
  <c r="CN197" i="46"/>
  <c r="Y197" i="46" s="1"/>
  <c r="CM197" i="46"/>
  <c r="CL197" i="46"/>
  <c r="CK197" i="46"/>
  <c r="V197" i="46" s="1"/>
  <c r="CJ197" i="46"/>
  <c r="CI197" i="46"/>
  <c r="CH197" i="46"/>
  <c r="S197" i="46" s="1"/>
  <c r="CG197" i="46"/>
  <c r="R197" i="46" s="1"/>
  <c r="CF197" i="46"/>
  <c r="Q197" i="46" s="1"/>
  <c r="CE197" i="46"/>
  <c r="CD197" i="46"/>
  <c r="O197" i="46" s="1"/>
  <c r="CC197" i="46"/>
  <c r="CB197" i="46"/>
  <c r="CA197" i="46"/>
  <c r="L197" i="46" s="1"/>
  <c r="BZ197" i="46"/>
  <c r="K197" i="46" s="1"/>
  <c r="BY197" i="46"/>
  <c r="BX197" i="46"/>
  <c r="I197" i="46" s="1"/>
  <c r="BW197" i="46"/>
  <c r="BV197" i="46"/>
  <c r="G197" i="46" s="1"/>
  <c r="BU197" i="46"/>
  <c r="BT197" i="46"/>
  <c r="BS197" i="46"/>
  <c r="B197" i="46"/>
  <c r="B197" i="44" s="1"/>
  <c r="A197" i="46"/>
  <c r="A197" i="44" s="1"/>
  <c r="EF196" i="46"/>
  <c r="EE196" i="46"/>
  <c r="BP196" i="46" s="1"/>
  <c r="ED196" i="46"/>
  <c r="BO196" i="44" s="1"/>
  <c r="EC196" i="46"/>
  <c r="BN196" i="46" s="1"/>
  <c r="EB196" i="46"/>
  <c r="EA196" i="46"/>
  <c r="BL196" i="46" s="1"/>
  <c r="DZ196" i="46"/>
  <c r="DY196" i="46"/>
  <c r="DX196" i="46"/>
  <c r="DW196" i="46"/>
  <c r="BH196" i="46" s="1"/>
  <c r="DV196" i="46"/>
  <c r="BG196" i="46" s="1"/>
  <c r="DU196" i="46"/>
  <c r="BF196" i="46" s="1"/>
  <c r="DT196" i="46"/>
  <c r="DS196" i="46"/>
  <c r="DR196" i="46"/>
  <c r="DQ196" i="46"/>
  <c r="BB196" i="46" s="1"/>
  <c r="DP196" i="46"/>
  <c r="DO196" i="46"/>
  <c r="AZ196" i="46" s="1"/>
  <c r="DN196" i="46"/>
  <c r="AY196" i="46" s="1"/>
  <c r="DM196" i="46"/>
  <c r="DL196" i="46"/>
  <c r="DK196" i="46"/>
  <c r="DJ196" i="46"/>
  <c r="DI196" i="46"/>
  <c r="AT196" i="46" s="1"/>
  <c r="DH196" i="46"/>
  <c r="DG196" i="46"/>
  <c r="AR196" i="46" s="1"/>
  <c r="DF196" i="46"/>
  <c r="AQ196" i="46" s="1"/>
  <c r="DE196" i="46"/>
  <c r="AP196" i="46" s="1"/>
  <c r="DD196" i="46"/>
  <c r="DC196" i="46"/>
  <c r="DB196" i="46"/>
  <c r="DA196" i="46"/>
  <c r="CZ196" i="46"/>
  <c r="CY196" i="46"/>
  <c r="AJ196" i="46" s="1"/>
  <c r="CX196" i="46"/>
  <c r="CW196" i="46"/>
  <c r="CV196" i="46"/>
  <c r="CU196" i="46"/>
  <c r="CT196" i="46"/>
  <c r="CS196" i="46"/>
  <c r="AD196" i="46" s="1"/>
  <c r="CR196" i="46"/>
  <c r="AC196" i="46" s="1"/>
  <c r="CQ196" i="46"/>
  <c r="AB196" i="46" s="1"/>
  <c r="CP196" i="46"/>
  <c r="CO196" i="46"/>
  <c r="Z196" i="46" s="1"/>
  <c r="CN196" i="46"/>
  <c r="CM196" i="46"/>
  <c r="X196" i="46" s="1"/>
  <c r="CL196" i="46"/>
  <c r="CK196" i="46"/>
  <c r="V196" i="46" s="1"/>
  <c r="CJ196" i="46"/>
  <c r="CI196" i="46"/>
  <c r="T196" i="46" s="1"/>
  <c r="CH196" i="46"/>
  <c r="S196" i="46" s="1"/>
  <c r="CG196" i="46"/>
  <c r="CF196" i="46"/>
  <c r="CE196" i="46"/>
  <c r="CD196" i="46"/>
  <c r="CC196" i="46"/>
  <c r="N196" i="46" s="1"/>
  <c r="CB196" i="46"/>
  <c r="CA196" i="46"/>
  <c r="L196" i="46" s="1"/>
  <c r="BZ196" i="46"/>
  <c r="K196" i="46" s="1"/>
  <c r="BY196" i="46"/>
  <c r="J196" i="46" s="1"/>
  <c r="BX196" i="46"/>
  <c r="BW196" i="46"/>
  <c r="H196" i="46" s="1"/>
  <c r="BV196" i="46"/>
  <c r="BU196" i="46"/>
  <c r="F196" i="46" s="1"/>
  <c r="BT196" i="46"/>
  <c r="BS196" i="46"/>
  <c r="D196" i="46" s="1"/>
  <c r="BO196" i="46"/>
  <c r="B196" i="46"/>
  <c r="B196" i="44" s="1"/>
  <c r="A196" i="46"/>
  <c r="A196" i="44" s="1"/>
  <c r="EF195" i="46"/>
  <c r="EE195" i="46"/>
  <c r="BP195" i="46" s="1"/>
  <c r="ED195" i="46"/>
  <c r="BO195" i="46" s="1"/>
  <c r="EC195" i="46"/>
  <c r="BN195" i="46" s="1"/>
  <c r="EB195" i="46"/>
  <c r="BM195" i="46" s="1"/>
  <c r="EA195" i="46"/>
  <c r="DZ195" i="46"/>
  <c r="BK195" i="46" s="1"/>
  <c r="DY195" i="46"/>
  <c r="DX195" i="46"/>
  <c r="DW195" i="46"/>
  <c r="BH195" i="46" s="1"/>
  <c r="DV195" i="46"/>
  <c r="BG195" i="46" s="1"/>
  <c r="DU195" i="46"/>
  <c r="DT195" i="46"/>
  <c r="DS195" i="46"/>
  <c r="DR195" i="46"/>
  <c r="BC195" i="46" s="1"/>
  <c r="DQ195" i="46"/>
  <c r="DP195" i="46"/>
  <c r="DO195" i="46"/>
  <c r="AZ195" i="46" s="1"/>
  <c r="DN195" i="46"/>
  <c r="AY195" i="46" s="1"/>
  <c r="DM195" i="46"/>
  <c r="DL195" i="46"/>
  <c r="AW195" i="46" s="1"/>
  <c r="DK195" i="46"/>
  <c r="DJ195" i="46"/>
  <c r="AU195" i="46" s="1"/>
  <c r="DI195" i="46"/>
  <c r="DH195" i="46"/>
  <c r="DG195" i="46"/>
  <c r="AR195" i="46" s="1"/>
  <c r="DF195" i="46"/>
  <c r="AQ195" i="46" s="1"/>
  <c r="DE195" i="46"/>
  <c r="DD195" i="46"/>
  <c r="AO195" i="46" s="1"/>
  <c r="DC195" i="46"/>
  <c r="AN195" i="46" s="1"/>
  <c r="DB195" i="46"/>
  <c r="AM195" i="46" s="1"/>
  <c r="DA195" i="46"/>
  <c r="CZ195" i="46"/>
  <c r="CY195" i="46"/>
  <c r="AJ195" i="46" s="1"/>
  <c r="CX195" i="46"/>
  <c r="CW195" i="46"/>
  <c r="CV195" i="46"/>
  <c r="AG195" i="46" s="1"/>
  <c r="CU195" i="46"/>
  <c r="AF195" i="46" s="1"/>
  <c r="CT195" i="46"/>
  <c r="CS195" i="46"/>
  <c r="CR195" i="46"/>
  <c r="CQ195" i="46"/>
  <c r="AB195" i="46" s="1"/>
  <c r="CP195" i="46"/>
  <c r="CO195" i="46"/>
  <c r="CN195" i="46"/>
  <c r="Y195" i="46" s="1"/>
  <c r="CM195" i="46"/>
  <c r="X195" i="46" s="1"/>
  <c r="CL195" i="46"/>
  <c r="W195" i="46" s="1"/>
  <c r="CK195" i="46"/>
  <c r="CJ195" i="46"/>
  <c r="CI195" i="46"/>
  <c r="T195" i="46" s="1"/>
  <c r="CH195" i="46"/>
  <c r="S195" i="46" s="1"/>
  <c r="CG195" i="46"/>
  <c r="CF195" i="46"/>
  <c r="CE195" i="46"/>
  <c r="P195" i="46" s="1"/>
  <c r="CD195" i="46"/>
  <c r="CC195" i="46"/>
  <c r="CB195" i="46"/>
  <c r="CA195" i="46"/>
  <c r="L195" i="46" s="1"/>
  <c r="BZ195" i="46"/>
  <c r="K195" i="46" s="1"/>
  <c r="BY195" i="46"/>
  <c r="J195" i="46" s="1"/>
  <c r="BX195" i="46"/>
  <c r="I195" i="46" s="1"/>
  <c r="BW195" i="46"/>
  <c r="H195" i="46" s="1"/>
  <c r="BV195" i="46"/>
  <c r="G195" i="46" s="1"/>
  <c r="BU195" i="46"/>
  <c r="BT195" i="46"/>
  <c r="BS195" i="46"/>
  <c r="D195" i="46" s="1"/>
  <c r="B195" i="46"/>
  <c r="B195" i="44" s="1"/>
  <c r="A195" i="46"/>
  <c r="C195" i="46" s="1"/>
  <c r="C195" i="44" s="1"/>
  <c r="EF194" i="46"/>
  <c r="BQ194" i="46" s="1"/>
  <c r="EE194" i="46"/>
  <c r="BP194" i="46" s="1"/>
  <c r="ED194" i="46"/>
  <c r="BO194" i="44" s="1"/>
  <c r="EC194" i="46"/>
  <c r="BN194" i="44" s="1"/>
  <c r="EB194" i="46"/>
  <c r="BM194" i="44" s="1"/>
  <c r="EA194" i="46"/>
  <c r="BL194" i="46" s="1"/>
  <c r="DZ194" i="46"/>
  <c r="DY194" i="46"/>
  <c r="BJ194" i="46" s="1"/>
  <c r="DX194" i="46"/>
  <c r="DW194" i="46"/>
  <c r="BH194" i="46" s="1"/>
  <c r="DV194" i="46"/>
  <c r="DU194" i="46"/>
  <c r="DT194" i="46"/>
  <c r="BE194" i="46" s="1"/>
  <c r="DS194" i="46"/>
  <c r="BD194" i="46" s="1"/>
  <c r="DR194" i="46"/>
  <c r="DQ194" i="46"/>
  <c r="BB194" i="46" s="1"/>
  <c r="DP194" i="46"/>
  <c r="BA194" i="46" s="1"/>
  <c r="DO194" i="46"/>
  <c r="AZ194" i="46" s="1"/>
  <c r="DN194" i="46"/>
  <c r="AY194" i="46" s="1"/>
  <c r="DM194" i="46"/>
  <c r="DL194" i="46"/>
  <c r="DK194" i="46"/>
  <c r="AV194" i="46" s="1"/>
  <c r="DJ194" i="46"/>
  <c r="DI194" i="46"/>
  <c r="AT194" i="46" s="1"/>
  <c r="DH194" i="46"/>
  <c r="AS194" i="46" s="1"/>
  <c r="DG194" i="46"/>
  <c r="AR194" i="46" s="1"/>
  <c r="DF194" i="46"/>
  <c r="AQ194" i="46" s="1"/>
  <c r="DE194" i="46"/>
  <c r="DD194" i="46"/>
  <c r="AO194" i="46" s="1"/>
  <c r="DC194" i="46"/>
  <c r="AN194" i="46" s="1"/>
  <c r="DB194" i="46"/>
  <c r="AM194" i="46" s="1"/>
  <c r="DA194" i="46"/>
  <c r="AL194" i="46" s="1"/>
  <c r="CZ194" i="46"/>
  <c r="AK194" i="46" s="1"/>
  <c r="CY194" i="46"/>
  <c r="CX194" i="46"/>
  <c r="CW194" i="46"/>
  <c r="CV194" i="46"/>
  <c r="CU194" i="46"/>
  <c r="AF194" i="46" s="1"/>
  <c r="CT194" i="46"/>
  <c r="CS194" i="46"/>
  <c r="AD194" i="46" s="1"/>
  <c r="CR194" i="46"/>
  <c r="AC194" i="46" s="1"/>
  <c r="CQ194" i="46"/>
  <c r="AB194" i="46" s="1"/>
  <c r="CP194" i="46"/>
  <c r="CO194" i="46"/>
  <c r="CN194" i="46"/>
  <c r="CM194" i="46"/>
  <c r="X194" i="46" s="1"/>
  <c r="CL194" i="46"/>
  <c r="CK194" i="46"/>
  <c r="V194" i="46" s="1"/>
  <c r="CJ194" i="46"/>
  <c r="CI194" i="46"/>
  <c r="T194" i="46" s="1"/>
  <c r="CH194" i="46"/>
  <c r="S194" i="46" s="1"/>
  <c r="CG194" i="46"/>
  <c r="CF194" i="46"/>
  <c r="CE194" i="46"/>
  <c r="P194" i="46" s="1"/>
  <c r="CD194" i="46"/>
  <c r="CC194" i="46"/>
  <c r="N194" i="46" s="1"/>
  <c r="CB194" i="46"/>
  <c r="M194" i="46" s="1"/>
  <c r="CA194" i="46"/>
  <c r="BZ194" i="46"/>
  <c r="K194" i="46" s="1"/>
  <c r="BY194" i="46"/>
  <c r="BX194" i="46"/>
  <c r="I194" i="46" s="1"/>
  <c r="BW194" i="46"/>
  <c r="H194" i="46" s="1"/>
  <c r="BV194" i="46"/>
  <c r="BU194" i="46"/>
  <c r="F194" i="46" s="1"/>
  <c r="BT194" i="46"/>
  <c r="E194" i="46" s="1"/>
  <c r="BS194" i="46"/>
  <c r="BO194" i="46"/>
  <c r="BN194" i="46"/>
  <c r="BM194" i="46"/>
  <c r="B194" i="46"/>
  <c r="B194" i="44" s="1"/>
  <c r="A194" i="46"/>
  <c r="A194" i="44" s="1"/>
  <c r="EF193" i="46"/>
  <c r="EE193" i="46"/>
  <c r="BP193" i="46" s="1"/>
  <c r="ED193" i="46"/>
  <c r="BO193" i="46" s="1"/>
  <c r="EC193" i="46"/>
  <c r="BN193" i="46" s="1"/>
  <c r="EB193" i="46"/>
  <c r="EA193" i="46"/>
  <c r="DZ193" i="46"/>
  <c r="DY193" i="46"/>
  <c r="DX193" i="46"/>
  <c r="DW193" i="46"/>
  <c r="BH193" i="46" s="1"/>
  <c r="DV193" i="46"/>
  <c r="BG193" i="46" s="1"/>
  <c r="DU193" i="46"/>
  <c r="DT193" i="46"/>
  <c r="DS193" i="46"/>
  <c r="BD193" i="46" s="1"/>
  <c r="DR193" i="46"/>
  <c r="DQ193" i="46"/>
  <c r="BB193" i="46" s="1"/>
  <c r="DP193" i="46"/>
  <c r="DO193" i="46"/>
  <c r="AZ193" i="46" s="1"/>
  <c r="DN193" i="46"/>
  <c r="AY193" i="46" s="1"/>
  <c r="DM193" i="46"/>
  <c r="DL193" i="46"/>
  <c r="DK193" i="46"/>
  <c r="DJ193" i="46"/>
  <c r="DI193" i="46"/>
  <c r="AT193" i="46" s="1"/>
  <c r="DH193" i="46"/>
  <c r="DG193" i="46"/>
  <c r="AR193" i="46" s="1"/>
  <c r="DF193" i="46"/>
  <c r="DE193" i="46"/>
  <c r="AP193" i="46" s="1"/>
  <c r="DD193" i="46"/>
  <c r="DC193" i="46"/>
  <c r="AN193" i="46" s="1"/>
  <c r="DB193" i="46"/>
  <c r="DA193" i="46"/>
  <c r="CZ193" i="46"/>
  <c r="CY193" i="46"/>
  <c r="CX193" i="46"/>
  <c r="AI193" i="46" s="1"/>
  <c r="CW193" i="46"/>
  <c r="AH193" i="46" s="1"/>
  <c r="CV193" i="46"/>
  <c r="CU193" i="46"/>
  <c r="CT193" i="46"/>
  <c r="AE193" i="46" s="1"/>
  <c r="CS193" i="46"/>
  <c r="AD193" i="46" s="1"/>
  <c r="CR193" i="46"/>
  <c r="CQ193" i="46"/>
  <c r="AB193" i="46" s="1"/>
  <c r="CP193" i="46"/>
  <c r="CO193" i="46"/>
  <c r="CN193" i="46"/>
  <c r="CM193" i="46"/>
  <c r="CL193" i="46"/>
  <c r="CK193" i="46"/>
  <c r="CJ193" i="46"/>
  <c r="CI193" i="46"/>
  <c r="T193" i="46" s="1"/>
  <c r="CH193" i="46"/>
  <c r="S193" i="46" s="1"/>
  <c r="CG193" i="46"/>
  <c r="R193" i="46" s="1"/>
  <c r="CF193" i="46"/>
  <c r="CE193" i="46"/>
  <c r="CD193" i="46"/>
  <c r="CC193" i="46"/>
  <c r="N193" i="46" s="1"/>
  <c r="CB193" i="46"/>
  <c r="CA193" i="46"/>
  <c r="BZ193" i="46"/>
  <c r="K193" i="46" s="1"/>
  <c r="BY193" i="46"/>
  <c r="J193" i="46" s="1"/>
  <c r="BX193" i="46"/>
  <c r="BW193" i="46"/>
  <c r="H193" i="46" s="1"/>
  <c r="BV193" i="46"/>
  <c r="BU193" i="46"/>
  <c r="F193" i="46" s="1"/>
  <c r="BT193" i="46"/>
  <c r="BS193" i="46"/>
  <c r="D193" i="46" s="1"/>
  <c r="B193" i="46"/>
  <c r="B193" i="44" s="1"/>
  <c r="A193" i="46"/>
  <c r="C193" i="46" s="1"/>
  <c r="C193" i="44" s="1"/>
  <c r="EF192" i="46"/>
  <c r="EE192" i="46"/>
  <c r="BP192" i="46" s="1"/>
  <c r="ED192" i="46"/>
  <c r="EC192" i="46"/>
  <c r="BN192" i="46" s="1"/>
  <c r="EB192" i="46"/>
  <c r="BM192" i="46" s="1"/>
  <c r="EA192" i="46"/>
  <c r="BL192" i="46" s="1"/>
  <c r="DZ192" i="46"/>
  <c r="DY192" i="46"/>
  <c r="BJ192" i="46" s="1"/>
  <c r="DX192" i="46"/>
  <c r="DW192" i="46"/>
  <c r="DV192" i="46"/>
  <c r="DU192" i="46"/>
  <c r="BF192" i="46" s="1"/>
  <c r="DT192" i="46"/>
  <c r="BE192" i="46" s="1"/>
  <c r="DS192" i="46"/>
  <c r="BD192" i="46" s="1"/>
  <c r="DR192" i="46"/>
  <c r="DQ192" i="46"/>
  <c r="BB192" i="46" s="1"/>
  <c r="DP192" i="46"/>
  <c r="DO192" i="46"/>
  <c r="DN192" i="46"/>
  <c r="AY192" i="46" s="1"/>
  <c r="DM192" i="46"/>
  <c r="DL192" i="46"/>
  <c r="AW192" i="46" s="1"/>
  <c r="DK192" i="46"/>
  <c r="AV192" i="46" s="1"/>
  <c r="DJ192" i="46"/>
  <c r="DI192" i="46"/>
  <c r="DH192" i="46"/>
  <c r="DG192" i="46"/>
  <c r="DF192" i="46"/>
  <c r="DE192" i="46"/>
  <c r="AP192" i="46" s="1"/>
  <c r="DD192" i="46"/>
  <c r="AO192" i="46" s="1"/>
  <c r="DC192" i="46"/>
  <c r="AN192" i="46" s="1"/>
  <c r="DB192" i="46"/>
  <c r="DA192" i="46"/>
  <c r="CZ192" i="46"/>
  <c r="CY192" i="46"/>
  <c r="AJ192" i="46" s="1"/>
  <c r="CX192" i="46"/>
  <c r="CW192" i="46"/>
  <c r="CV192" i="46"/>
  <c r="AG192" i="46" s="1"/>
  <c r="CU192" i="46"/>
  <c r="AF192" i="46" s="1"/>
  <c r="CT192" i="46"/>
  <c r="CS192" i="46"/>
  <c r="AD192" i="46" s="1"/>
  <c r="CR192" i="46"/>
  <c r="CQ192" i="46"/>
  <c r="CP192" i="46"/>
  <c r="CO192" i="46"/>
  <c r="Z192" i="46" s="1"/>
  <c r="CN192" i="46"/>
  <c r="Y192" i="46" s="1"/>
  <c r="CM192" i="46"/>
  <c r="X192" i="46" s="1"/>
  <c r="CL192" i="46"/>
  <c r="CK192" i="46"/>
  <c r="V192" i="46" s="1"/>
  <c r="CJ192" i="46"/>
  <c r="CI192" i="46"/>
  <c r="CH192" i="46"/>
  <c r="CG192" i="46"/>
  <c r="R192" i="46" s="1"/>
  <c r="CF192" i="46"/>
  <c r="CE192" i="46"/>
  <c r="P192" i="46" s="1"/>
  <c r="CD192" i="46"/>
  <c r="CC192" i="46"/>
  <c r="N192" i="46" s="1"/>
  <c r="CB192" i="46"/>
  <c r="CA192" i="46"/>
  <c r="BZ192" i="46"/>
  <c r="BY192" i="46"/>
  <c r="J192" i="46" s="1"/>
  <c r="BX192" i="46"/>
  <c r="I192" i="46" s="1"/>
  <c r="BW192" i="46"/>
  <c r="H192" i="46" s="1"/>
  <c r="BV192" i="46"/>
  <c r="BU192" i="46"/>
  <c r="BT192" i="46"/>
  <c r="BS192" i="46"/>
  <c r="B192" i="46"/>
  <c r="B192" i="44" s="1"/>
  <c r="A192" i="46"/>
  <c r="C192" i="46" s="1"/>
  <c r="C192" i="44" s="1"/>
  <c r="EF191" i="46"/>
  <c r="BQ191" i="46" s="1"/>
  <c r="EE191" i="46"/>
  <c r="BP191" i="46" s="1"/>
  <c r="ED191" i="46"/>
  <c r="BO191" i="46" s="1"/>
  <c r="EC191" i="46"/>
  <c r="BN191" i="46" s="1"/>
  <c r="EB191" i="46"/>
  <c r="EA191" i="46"/>
  <c r="BL191" i="46" s="1"/>
  <c r="DZ191" i="46"/>
  <c r="DY191" i="46"/>
  <c r="DX191" i="46"/>
  <c r="BI191" i="46" s="1"/>
  <c r="DW191" i="46"/>
  <c r="BH191" i="46" s="1"/>
  <c r="DV191" i="46"/>
  <c r="BG191" i="46" s="1"/>
  <c r="DU191" i="46"/>
  <c r="BF191" i="46" s="1"/>
  <c r="DT191" i="46"/>
  <c r="DS191" i="46"/>
  <c r="DR191" i="46"/>
  <c r="DQ191" i="46"/>
  <c r="BB191" i="46" s="1"/>
  <c r="DP191" i="46"/>
  <c r="BA191" i="46" s="1"/>
  <c r="DO191" i="46"/>
  <c r="AZ191" i="46" s="1"/>
  <c r="DN191" i="46"/>
  <c r="AY191" i="46" s="1"/>
  <c r="DM191" i="46"/>
  <c r="DL191" i="46"/>
  <c r="DK191" i="46"/>
  <c r="AV191" i="46" s="1"/>
  <c r="DJ191" i="46"/>
  <c r="DI191" i="46"/>
  <c r="AT191" i="46" s="1"/>
  <c r="DH191" i="46"/>
  <c r="AS191" i="46" s="1"/>
  <c r="DG191" i="46"/>
  <c r="AR191" i="46" s="1"/>
  <c r="DF191" i="46"/>
  <c r="AQ191" i="46" s="1"/>
  <c r="DE191" i="46"/>
  <c r="DD191" i="46"/>
  <c r="DC191" i="46"/>
  <c r="DB191" i="46"/>
  <c r="DA191" i="46"/>
  <c r="CZ191" i="46"/>
  <c r="CY191" i="46"/>
  <c r="AJ191" i="46" s="1"/>
  <c r="CX191" i="46"/>
  <c r="AI191" i="46" s="1"/>
  <c r="CW191" i="46"/>
  <c r="CV191" i="46"/>
  <c r="CU191" i="46"/>
  <c r="AF191" i="46" s="1"/>
  <c r="CT191" i="46"/>
  <c r="CS191" i="46"/>
  <c r="AD191" i="46" s="1"/>
  <c r="CR191" i="46"/>
  <c r="AC191" i="46" s="1"/>
  <c r="CQ191" i="46"/>
  <c r="AB191" i="46" s="1"/>
  <c r="CP191" i="46"/>
  <c r="CO191" i="46"/>
  <c r="CN191" i="46"/>
  <c r="CM191" i="46"/>
  <c r="CL191" i="46"/>
  <c r="W191" i="46" s="1"/>
  <c r="CK191" i="46"/>
  <c r="CJ191" i="46"/>
  <c r="U191" i="46" s="1"/>
  <c r="CI191" i="46"/>
  <c r="T191" i="46" s="1"/>
  <c r="CH191" i="46"/>
  <c r="S191" i="46" s="1"/>
  <c r="CG191" i="46"/>
  <c r="CF191" i="46"/>
  <c r="CE191" i="46"/>
  <c r="CD191" i="46"/>
  <c r="CC191" i="46"/>
  <c r="CB191" i="46"/>
  <c r="M191" i="46" s="1"/>
  <c r="CA191" i="46"/>
  <c r="L191" i="46" s="1"/>
  <c r="BZ191" i="46"/>
  <c r="K191" i="46" s="1"/>
  <c r="BY191" i="46"/>
  <c r="BX191" i="46"/>
  <c r="BW191" i="46"/>
  <c r="BV191" i="46"/>
  <c r="BU191" i="46"/>
  <c r="F191" i="46" s="1"/>
  <c r="BT191" i="46"/>
  <c r="E191" i="46" s="1"/>
  <c r="BS191" i="46"/>
  <c r="D191" i="46" s="1"/>
  <c r="B191" i="46"/>
  <c r="B191" i="44" s="1"/>
  <c r="A191" i="46"/>
  <c r="A191" i="44" s="1"/>
  <c r="EF190" i="46"/>
  <c r="EE190" i="46"/>
  <c r="BP190" i="46" s="1"/>
  <c r="ED190" i="46"/>
  <c r="BO190" i="44" s="1"/>
  <c r="EC190" i="46"/>
  <c r="BN190" i="44" s="1"/>
  <c r="EB190" i="46"/>
  <c r="BM190" i="44" s="1"/>
  <c r="EA190" i="46"/>
  <c r="BL190" i="44" s="1"/>
  <c r="DZ190" i="46"/>
  <c r="BK190" i="44" s="1"/>
  <c r="DY190" i="46"/>
  <c r="BJ190" i="44" s="1"/>
  <c r="DX190" i="46"/>
  <c r="DW190" i="46"/>
  <c r="BH190" i="46" s="1"/>
  <c r="DV190" i="46"/>
  <c r="DU190" i="46"/>
  <c r="BF190" i="46" s="1"/>
  <c r="DT190" i="46"/>
  <c r="DS190" i="46"/>
  <c r="DR190" i="46"/>
  <c r="BC190" i="46" s="1"/>
  <c r="DQ190" i="46"/>
  <c r="DP190" i="46"/>
  <c r="DO190" i="46"/>
  <c r="DN190" i="46"/>
  <c r="DM190" i="46"/>
  <c r="AX190" i="46" s="1"/>
  <c r="DL190" i="46"/>
  <c r="AW190" i="46" s="1"/>
  <c r="DK190" i="46"/>
  <c r="DJ190" i="46"/>
  <c r="AU190" i="46" s="1"/>
  <c r="DI190" i="46"/>
  <c r="DH190" i="46"/>
  <c r="DG190" i="46"/>
  <c r="AR190" i="46" s="1"/>
  <c r="DF190" i="46"/>
  <c r="DE190" i="46"/>
  <c r="AP190" i="46" s="1"/>
  <c r="DD190" i="46"/>
  <c r="AO190" i="46" s="1"/>
  <c r="DC190" i="46"/>
  <c r="AN190" i="46" s="1"/>
  <c r="DB190" i="46"/>
  <c r="AM190" i="46" s="1"/>
  <c r="DA190" i="46"/>
  <c r="CZ190" i="46"/>
  <c r="CY190" i="46"/>
  <c r="CX190" i="46"/>
  <c r="CW190" i="46"/>
  <c r="AH190" i="46" s="1"/>
  <c r="CV190" i="46"/>
  <c r="AG190" i="46" s="1"/>
  <c r="CU190" i="46"/>
  <c r="CT190" i="46"/>
  <c r="AE190" i="46" s="1"/>
  <c r="CS190" i="46"/>
  <c r="CR190" i="46"/>
  <c r="CQ190" i="46"/>
  <c r="CP190" i="46"/>
  <c r="CO190" i="46"/>
  <c r="Z190" i="46" s="1"/>
  <c r="CN190" i="46"/>
  <c r="Y190" i="46" s="1"/>
  <c r="CM190" i="46"/>
  <c r="CL190" i="46"/>
  <c r="W190" i="46" s="1"/>
  <c r="CK190" i="46"/>
  <c r="CJ190" i="46"/>
  <c r="CI190" i="46"/>
  <c r="CH190" i="46"/>
  <c r="CG190" i="46"/>
  <c r="R190" i="46" s="1"/>
  <c r="CF190" i="46"/>
  <c r="CE190" i="46"/>
  <c r="CD190" i="46"/>
  <c r="O190" i="46" s="1"/>
  <c r="CC190" i="46"/>
  <c r="CB190" i="46"/>
  <c r="CA190" i="46"/>
  <c r="L190" i="46" s="1"/>
  <c r="BZ190" i="46"/>
  <c r="BY190" i="46"/>
  <c r="BX190" i="46"/>
  <c r="I190" i="46" s="1"/>
  <c r="BW190" i="46"/>
  <c r="BV190" i="46"/>
  <c r="BU190" i="46"/>
  <c r="BT190" i="46"/>
  <c r="BS190" i="46"/>
  <c r="BO190" i="46"/>
  <c r="BN190" i="46"/>
  <c r="BM190" i="46"/>
  <c r="BL190" i="46"/>
  <c r="BK190" i="46"/>
  <c r="BJ190" i="46"/>
  <c r="B190" i="46"/>
  <c r="B190" i="44" s="1"/>
  <c r="A190" i="46"/>
  <c r="A190" i="44" s="1"/>
  <c r="EF189" i="46"/>
  <c r="EE189" i="46"/>
  <c r="BP189" i="46" s="1"/>
  <c r="ED189" i="46"/>
  <c r="EC189" i="46"/>
  <c r="BN189" i="46" s="1"/>
  <c r="EB189" i="46"/>
  <c r="EA189" i="46"/>
  <c r="BL189" i="46" s="1"/>
  <c r="DZ189" i="46"/>
  <c r="DY189" i="46"/>
  <c r="BJ189" i="46" s="1"/>
  <c r="DX189" i="46"/>
  <c r="DW189" i="46"/>
  <c r="BH189" i="46" s="1"/>
  <c r="DV189" i="46"/>
  <c r="DU189" i="46"/>
  <c r="BF189" i="46" s="1"/>
  <c r="DT189" i="46"/>
  <c r="BE189" i="46" s="1"/>
  <c r="DS189" i="46"/>
  <c r="DR189" i="46"/>
  <c r="DQ189" i="46"/>
  <c r="DP189" i="46"/>
  <c r="DO189" i="46"/>
  <c r="AZ189" i="46" s="1"/>
  <c r="DN189" i="46"/>
  <c r="DM189" i="46"/>
  <c r="AX189" i="46" s="1"/>
  <c r="DL189" i="46"/>
  <c r="DK189" i="46"/>
  <c r="DJ189" i="46"/>
  <c r="DI189" i="46"/>
  <c r="DH189" i="46"/>
  <c r="DG189" i="46"/>
  <c r="AR189" i="46" s="1"/>
  <c r="DF189" i="46"/>
  <c r="DE189" i="46"/>
  <c r="AP189" i="46" s="1"/>
  <c r="DD189" i="46"/>
  <c r="AO189" i="46" s="1"/>
  <c r="DC189" i="46"/>
  <c r="AN189" i="46" s="1"/>
  <c r="DB189" i="46"/>
  <c r="DA189" i="46"/>
  <c r="AL189" i="46" s="1"/>
  <c r="CZ189" i="46"/>
  <c r="CY189" i="46"/>
  <c r="CX189" i="46"/>
  <c r="CW189" i="46"/>
  <c r="AH189" i="46" s="1"/>
  <c r="CV189" i="46"/>
  <c r="AG189" i="46" s="1"/>
  <c r="CU189" i="46"/>
  <c r="AF189" i="46" s="1"/>
  <c r="CT189" i="46"/>
  <c r="CS189" i="46"/>
  <c r="CR189" i="46"/>
  <c r="CQ189" i="46"/>
  <c r="AB189" i="46" s="1"/>
  <c r="CP189" i="46"/>
  <c r="CO189" i="46"/>
  <c r="Z189" i="46" s="1"/>
  <c r="CN189" i="46"/>
  <c r="CM189" i="46"/>
  <c r="X189" i="46" s="1"/>
  <c r="CL189" i="46"/>
  <c r="CK189" i="46"/>
  <c r="V189" i="46" s="1"/>
  <c r="CJ189" i="46"/>
  <c r="CI189" i="46"/>
  <c r="CH189" i="46"/>
  <c r="CG189" i="46"/>
  <c r="R189" i="46" s="1"/>
  <c r="CF189" i="46"/>
  <c r="Q189" i="46" s="1"/>
  <c r="CE189" i="46"/>
  <c r="P189" i="46" s="1"/>
  <c r="CD189" i="46"/>
  <c r="CC189" i="46"/>
  <c r="CB189" i="46"/>
  <c r="CA189" i="46"/>
  <c r="BZ189" i="46"/>
  <c r="BY189" i="46"/>
  <c r="J189" i="46" s="1"/>
  <c r="BX189" i="46"/>
  <c r="BW189" i="46"/>
  <c r="H189" i="46" s="1"/>
  <c r="BV189" i="46"/>
  <c r="BU189" i="46"/>
  <c r="F189" i="46" s="1"/>
  <c r="BT189" i="46"/>
  <c r="BS189" i="46"/>
  <c r="D189" i="46" s="1"/>
  <c r="B189" i="46"/>
  <c r="B189" i="44" s="1"/>
  <c r="A189" i="46"/>
  <c r="C189" i="46" s="1"/>
  <c r="C189" i="44" s="1"/>
  <c r="EF188" i="46"/>
  <c r="BQ188" i="46" s="1"/>
  <c r="EE188" i="46"/>
  <c r="BP188" i="46" s="1"/>
  <c r="ED188" i="46"/>
  <c r="EC188" i="46"/>
  <c r="EB188" i="46"/>
  <c r="EA188" i="46"/>
  <c r="BL188" i="46" s="1"/>
  <c r="DZ188" i="46"/>
  <c r="BK188" i="46" s="1"/>
  <c r="DY188" i="46"/>
  <c r="DX188" i="46"/>
  <c r="BI188" i="46" s="1"/>
  <c r="DW188" i="46"/>
  <c r="DV188" i="46"/>
  <c r="DU188" i="46"/>
  <c r="DT188" i="46"/>
  <c r="BE188" i="46" s="1"/>
  <c r="DS188" i="46"/>
  <c r="BD188" i="46" s="1"/>
  <c r="DR188" i="46"/>
  <c r="BC188" i="46" s="1"/>
  <c r="DQ188" i="46"/>
  <c r="BB188" i="46" s="1"/>
  <c r="DP188" i="46"/>
  <c r="BA188" i="46" s="1"/>
  <c r="DO188" i="46"/>
  <c r="AZ188" i="46" s="1"/>
  <c r="DN188" i="46"/>
  <c r="DM188" i="46"/>
  <c r="DL188" i="46"/>
  <c r="DK188" i="46"/>
  <c r="AV188" i="46" s="1"/>
  <c r="DJ188" i="46"/>
  <c r="AU188" i="46" s="1"/>
  <c r="DI188" i="46"/>
  <c r="AT188" i="46" s="1"/>
  <c r="DH188" i="46"/>
  <c r="AS188" i="46" s="1"/>
  <c r="DG188" i="46"/>
  <c r="DF188" i="46"/>
  <c r="DE188" i="46"/>
  <c r="AP188" i="46" s="1"/>
  <c r="DD188" i="46"/>
  <c r="DC188" i="46"/>
  <c r="DB188" i="46"/>
  <c r="AM188" i="46" s="1"/>
  <c r="DA188" i="46"/>
  <c r="AL188" i="46" s="1"/>
  <c r="CZ188" i="46"/>
  <c r="AK188" i="46" s="1"/>
  <c r="CY188" i="46"/>
  <c r="CX188" i="46"/>
  <c r="CW188" i="46"/>
  <c r="CV188" i="46"/>
  <c r="CU188" i="46"/>
  <c r="AF188" i="46" s="1"/>
  <c r="CT188" i="46"/>
  <c r="AE188" i="46" s="1"/>
  <c r="CS188" i="46"/>
  <c r="AD188" i="46" s="1"/>
  <c r="CR188" i="46"/>
  <c r="CQ188" i="46"/>
  <c r="CP188" i="46"/>
  <c r="CO188" i="46"/>
  <c r="Z188" i="46" s="1"/>
  <c r="CN188" i="46"/>
  <c r="CM188" i="46"/>
  <c r="X188" i="46" s="1"/>
  <c r="CL188" i="46"/>
  <c r="W188" i="46" s="1"/>
  <c r="CK188" i="46"/>
  <c r="V188" i="46" s="1"/>
  <c r="CJ188" i="46"/>
  <c r="U188" i="46" s="1"/>
  <c r="CI188" i="46"/>
  <c r="CH188" i="46"/>
  <c r="CG188" i="46"/>
  <c r="CF188" i="46"/>
  <c r="CE188" i="46"/>
  <c r="P188" i="46" s="1"/>
  <c r="CD188" i="46"/>
  <c r="O188" i="46" s="1"/>
  <c r="CC188" i="46"/>
  <c r="N188" i="46" s="1"/>
  <c r="CB188" i="46"/>
  <c r="M188" i="46" s="1"/>
  <c r="CA188" i="46"/>
  <c r="L188" i="46" s="1"/>
  <c r="BZ188" i="46"/>
  <c r="BY188" i="46"/>
  <c r="BX188" i="46"/>
  <c r="BW188" i="46"/>
  <c r="BV188" i="46"/>
  <c r="G188" i="46" s="1"/>
  <c r="BU188" i="46"/>
  <c r="F188" i="46" s="1"/>
  <c r="BT188" i="46"/>
  <c r="BS188" i="46"/>
  <c r="B188" i="46"/>
  <c r="B188" i="44" s="1"/>
  <c r="A188" i="46"/>
  <c r="EF187" i="46"/>
  <c r="EE187" i="46"/>
  <c r="BP187" i="46" s="1"/>
  <c r="ED187" i="46"/>
  <c r="BO187" i="46" s="1"/>
  <c r="EC187" i="46"/>
  <c r="BN187" i="46" s="1"/>
  <c r="EB187" i="46"/>
  <c r="BM187" i="46" s="1"/>
  <c r="EA187" i="46"/>
  <c r="DZ187" i="46"/>
  <c r="DY187" i="46"/>
  <c r="DX187" i="46"/>
  <c r="DW187" i="46"/>
  <c r="DV187" i="46"/>
  <c r="BG187" i="46" s="1"/>
  <c r="DU187" i="46"/>
  <c r="BF187" i="46" s="1"/>
  <c r="DT187" i="46"/>
  <c r="BE187" i="46" s="1"/>
  <c r="DS187" i="46"/>
  <c r="DR187" i="46"/>
  <c r="DQ187" i="46"/>
  <c r="BB187" i="46" s="1"/>
  <c r="DP187" i="46"/>
  <c r="DO187" i="46"/>
  <c r="AZ187" i="46" s="1"/>
  <c r="DN187" i="46"/>
  <c r="AY187" i="46" s="1"/>
  <c r="DM187" i="46"/>
  <c r="AX187" i="46" s="1"/>
  <c r="DL187" i="46"/>
  <c r="AW187" i="46" s="1"/>
  <c r="DK187" i="46"/>
  <c r="DJ187" i="46"/>
  <c r="DI187" i="46"/>
  <c r="AT187" i="46" s="1"/>
  <c r="DH187" i="46"/>
  <c r="DG187" i="46"/>
  <c r="AR187" i="46" s="1"/>
  <c r="DF187" i="46"/>
  <c r="AQ187" i="46" s="1"/>
  <c r="DE187" i="46"/>
  <c r="AP187" i="46" s="1"/>
  <c r="DD187" i="46"/>
  <c r="DC187" i="46"/>
  <c r="DB187" i="46"/>
  <c r="DA187" i="46"/>
  <c r="AL187" i="46" s="1"/>
  <c r="CZ187" i="46"/>
  <c r="CY187" i="46"/>
  <c r="CX187" i="46"/>
  <c r="AI187" i="46" s="1"/>
  <c r="CW187" i="46"/>
  <c r="AH187" i="46" s="1"/>
  <c r="CV187" i="46"/>
  <c r="AG187" i="46" s="1"/>
  <c r="CU187" i="46"/>
  <c r="CT187" i="46"/>
  <c r="CS187" i="46"/>
  <c r="CR187" i="46"/>
  <c r="CQ187" i="46"/>
  <c r="AB187" i="46" s="1"/>
  <c r="CP187" i="46"/>
  <c r="AA187" i="46" s="1"/>
  <c r="CO187" i="46"/>
  <c r="CN187" i="46"/>
  <c r="CM187" i="46"/>
  <c r="CL187" i="46"/>
  <c r="CK187" i="46"/>
  <c r="CJ187" i="46"/>
  <c r="U187" i="46" s="1"/>
  <c r="CI187" i="46"/>
  <c r="CH187" i="46"/>
  <c r="S187" i="46" s="1"/>
  <c r="CG187" i="46"/>
  <c r="R187" i="46" s="1"/>
  <c r="CF187" i="46"/>
  <c r="Q187" i="46" s="1"/>
  <c r="CE187" i="46"/>
  <c r="CD187" i="46"/>
  <c r="CC187" i="46"/>
  <c r="CB187" i="46"/>
  <c r="CA187" i="46"/>
  <c r="L187" i="46" s="1"/>
  <c r="BZ187" i="46"/>
  <c r="K187" i="46" s="1"/>
  <c r="BY187" i="46"/>
  <c r="J187" i="46" s="1"/>
  <c r="BX187" i="46"/>
  <c r="BW187" i="46"/>
  <c r="BV187" i="46"/>
  <c r="BU187" i="46"/>
  <c r="F187" i="46" s="1"/>
  <c r="BT187" i="46"/>
  <c r="BS187" i="46"/>
  <c r="D187" i="46" s="1"/>
  <c r="B187" i="46"/>
  <c r="B187" i="44" s="1"/>
  <c r="A187" i="46"/>
  <c r="C187" i="46" s="1"/>
  <c r="C187" i="44" s="1"/>
  <c r="EF186" i="46"/>
  <c r="BQ186" i="46" s="1"/>
  <c r="EE186" i="46"/>
  <c r="BP186" i="46" s="1"/>
  <c r="ED186" i="46"/>
  <c r="EC186" i="46"/>
  <c r="EB186" i="46"/>
  <c r="BM186" i="46" s="1"/>
  <c r="EA186" i="46"/>
  <c r="BL186" i="46" s="1"/>
  <c r="DZ186" i="46"/>
  <c r="BK186" i="46" s="1"/>
  <c r="DY186" i="46"/>
  <c r="DX186" i="46"/>
  <c r="DW186" i="46"/>
  <c r="DV186" i="46"/>
  <c r="DU186" i="46"/>
  <c r="DT186" i="46"/>
  <c r="BE186" i="46" s="1"/>
  <c r="DS186" i="46"/>
  <c r="BD186" i="46" s="1"/>
  <c r="DR186" i="46"/>
  <c r="BC186" i="46" s="1"/>
  <c r="DQ186" i="46"/>
  <c r="DP186" i="46"/>
  <c r="BA186" i="46" s="1"/>
  <c r="DO186" i="46"/>
  <c r="AZ186" i="46" s="1"/>
  <c r="DN186" i="46"/>
  <c r="DM186" i="46"/>
  <c r="DL186" i="46"/>
  <c r="AW186" i="46" s="1"/>
  <c r="DK186" i="46"/>
  <c r="DJ186" i="46"/>
  <c r="AU186" i="46" s="1"/>
  <c r="DI186" i="46"/>
  <c r="DH186" i="46"/>
  <c r="AS186" i="46" s="1"/>
  <c r="DG186" i="46"/>
  <c r="DF186" i="46"/>
  <c r="DE186" i="46"/>
  <c r="DD186" i="46"/>
  <c r="AO186" i="46" s="1"/>
  <c r="DC186" i="46"/>
  <c r="AN186" i="46" s="1"/>
  <c r="DB186" i="46"/>
  <c r="AM186" i="46" s="1"/>
  <c r="DA186" i="46"/>
  <c r="CZ186" i="46"/>
  <c r="AK186" i="46" s="1"/>
  <c r="CY186" i="46"/>
  <c r="CX186" i="46"/>
  <c r="CW186" i="46"/>
  <c r="CV186" i="46"/>
  <c r="AG186" i="46" s="1"/>
  <c r="CU186" i="46"/>
  <c r="AF186" i="46" s="1"/>
  <c r="CT186" i="46"/>
  <c r="AE186" i="46" s="1"/>
  <c r="CS186" i="46"/>
  <c r="CR186" i="46"/>
  <c r="AC186" i="46" s="1"/>
  <c r="CQ186" i="46"/>
  <c r="CP186" i="46"/>
  <c r="CO186" i="46"/>
  <c r="CN186" i="46"/>
  <c r="Y186" i="46" s="1"/>
  <c r="CM186" i="46"/>
  <c r="X186" i="46" s="1"/>
  <c r="CL186" i="46"/>
  <c r="W186" i="46" s="1"/>
  <c r="CK186" i="46"/>
  <c r="CJ186" i="46"/>
  <c r="U186" i="46" s="1"/>
  <c r="CI186" i="46"/>
  <c r="CH186" i="46"/>
  <c r="CG186" i="46"/>
  <c r="CF186" i="46"/>
  <c r="Q186" i="46" s="1"/>
  <c r="CE186" i="46"/>
  <c r="P186" i="46" s="1"/>
  <c r="CD186" i="46"/>
  <c r="O186" i="46" s="1"/>
  <c r="CC186" i="46"/>
  <c r="CB186" i="46"/>
  <c r="CA186" i="46"/>
  <c r="L186" i="46" s="1"/>
  <c r="BZ186" i="46"/>
  <c r="BY186" i="46"/>
  <c r="BX186" i="46"/>
  <c r="I186" i="46" s="1"/>
  <c r="BW186" i="46"/>
  <c r="BV186" i="46"/>
  <c r="G186" i="46" s="1"/>
  <c r="BU186" i="46"/>
  <c r="BT186" i="46"/>
  <c r="BS186" i="46"/>
  <c r="B186" i="46"/>
  <c r="B186" i="44" s="1"/>
  <c r="A186" i="46"/>
  <c r="C186" i="46" s="1"/>
  <c r="C186" i="44" s="1"/>
  <c r="EF185" i="46"/>
  <c r="BQ185" i="46" s="1"/>
  <c r="EE185" i="46"/>
  <c r="ED185" i="46"/>
  <c r="BO185" i="46" s="1"/>
  <c r="EC185" i="46"/>
  <c r="BN185" i="46" s="1"/>
  <c r="EB185" i="46"/>
  <c r="BM185" i="46" s="1"/>
  <c r="EA185" i="46"/>
  <c r="BL185" i="46" s="1"/>
  <c r="DZ185" i="46"/>
  <c r="DY185" i="46"/>
  <c r="DX185" i="46"/>
  <c r="BI185" i="46" s="1"/>
  <c r="DW185" i="46"/>
  <c r="BH185" i="46" s="1"/>
  <c r="DV185" i="46"/>
  <c r="BG185" i="46" s="1"/>
  <c r="DU185" i="46"/>
  <c r="BF185" i="46" s="1"/>
  <c r="DT185" i="46"/>
  <c r="DS185" i="46"/>
  <c r="BD185" i="46" s="1"/>
  <c r="DR185" i="46"/>
  <c r="DQ185" i="46"/>
  <c r="BB185" i="46" s="1"/>
  <c r="DP185" i="46"/>
  <c r="BA185" i="46" s="1"/>
  <c r="DO185" i="46"/>
  <c r="AZ185" i="46" s="1"/>
  <c r="DN185" i="46"/>
  <c r="AY185" i="44" s="1"/>
  <c r="DM185" i="46"/>
  <c r="AX185" i="46" s="1"/>
  <c r="DL185" i="46"/>
  <c r="AW185" i="46" s="1"/>
  <c r="DK185" i="46"/>
  <c r="AV185" i="46" s="1"/>
  <c r="DJ185" i="46"/>
  <c r="DI185" i="46"/>
  <c r="DH185" i="46"/>
  <c r="AS185" i="46" s="1"/>
  <c r="DG185" i="46"/>
  <c r="DF185" i="46"/>
  <c r="AQ185" i="46" s="1"/>
  <c r="DE185" i="46"/>
  <c r="DD185" i="46"/>
  <c r="AO185" i="46" s="1"/>
  <c r="DC185" i="46"/>
  <c r="DB185" i="46"/>
  <c r="DA185" i="46"/>
  <c r="CZ185" i="46"/>
  <c r="AK185" i="46" s="1"/>
  <c r="CY185" i="46"/>
  <c r="CX185" i="46"/>
  <c r="AI185" i="46" s="1"/>
  <c r="CW185" i="46"/>
  <c r="AH185" i="46" s="1"/>
  <c r="CV185" i="46"/>
  <c r="AG185" i="46" s="1"/>
  <c r="CU185" i="46"/>
  <c r="AF185" i="46" s="1"/>
  <c r="CT185" i="46"/>
  <c r="CS185" i="46"/>
  <c r="CR185" i="46"/>
  <c r="AC185" i="46" s="1"/>
  <c r="CQ185" i="46"/>
  <c r="AB185" i="46" s="1"/>
  <c r="CP185" i="46"/>
  <c r="AA185" i="46" s="1"/>
  <c r="CO185" i="46"/>
  <c r="Z185" i="46" s="1"/>
  <c r="CN185" i="46"/>
  <c r="CM185" i="46"/>
  <c r="X185" i="46" s="1"/>
  <c r="CL185" i="46"/>
  <c r="CK185" i="46"/>
  <c r="V185" i="46" s="1"/>
  <c r="CJ185" i="46"/>
  <c r="U185" i="46" s="1"/>
  <c r="CI185" i="46"/>
  <c r="CH185" i="46"/>
  <c r="S185" i="46" s="1"/>
  <c r="CG185" i="46"/>
  <c r="R185" i="46" s="1"/>
  <c r="CF185" i="46"/>
  <c r="Q185" i="46" s="1"/>
  <c r="CE185" i="46"/>
  <c r="CD185" i="46"/>
  <c r="CC185" i="46"/>
  <c r="N185" i="46" s="1"/>
  <c r="CB185" i="46"/>
  <c r="M185" i="46" s="1"/>
  <c r="CA185" i="46"/>
  <c r="L185" i="46" s="1"/>
  <c r="BZ185" i="46"/>
  <c r="K185" i="46" s="1"/>
  <c r="BY185" i="46"/>
  <c r="J185" i="46" s="1"/>
  <c r="BX185" i="46"/>
  <c r="I185" i="46" s="1"/>
  <c r="BW185" i="46"/>
  <c r="H185" i="46" s="1"/>
  <c r="BV185" i="46"/>
  <c r="BU185" i="46"/>
  <c r="BT185" i="46"/>
  <c r="E185" i="46" s="1"/>
  <c r="BS185" i="46"/>
  <c r="D185" i="46" s="1"/>
  <c r="AY185" i="46"/>
  <c r="B185" i="46"/>
  <c r="B185" i="44" s="1"/>
  <c r="A185" i="46"/>
  <c r="C185" i="46" s="1"/>
  <c r="C185" i="44" s="1"/>
  <c r="EF184" i="46"/>
  <c r="BQ184" i="46" s="1"/>
  <c r="EE184" i="46"/>
  <c r="ED184" i="46"/>
  <c r="BO184" i="46" s="1"/>
  <c r="EC184" i="46"/>
  <c r="BN184" i="46" s="1"/>
  <c r="EB184" i="46"/>
  <c r="BM184" i="46" s="1"/>
  <c r="EA184" i="46"/>
  <c r="BL184" i="46" s="1"/>
  <c r="DZ184" i="46"/>
  <c r="DY184" i="46"/>
  <c r="DX184" i="46"/>
  <c r="DW184" i="46"/>
  <c r="DV184" i="46"/>
  <c r="DU184" i="46"/>
  <c r="BF184" i="46" s="1"/>
  <c r="DT184" i="46"/>
  <c r="BE184" i="46" s="1"/>
  <c r="DS184" i="46"/>
  <c r="BD184" i="46" s="1"/>
  <c r="DR184" i="46"/>
  <c r="DQ184" i="46"/>
  <c r="DP184" i="46"/>
  <c r="DO184" i="46"/>
  <c r="DN184" i="46"/>
  <c r="DM184" i="46"/>
  <c r="AX184" i="46" s="1"/>
  <c r="DL184" i="46"/>
  <c r="AW184" i="46" s="1"/>
  <c r="DK184" i="46"/>
  <c r="AV184" i="46" s="1"/>
  <c r="DJ184" i="46"/>
  <c r="DI184" i="46"/>
  <c r="AT184" i="46" s="1"/>
  <c r="DH184" i="46"/>
  <c r="AS184" i="46" s="1"/>
  <c r="DG184" i="46"/>
  <c r="DF184" i="46"/>
  <c r="DE184" i="46"/>
  <c r="AP184" i="46" s="1"/>
  <c r="DD184" i="46"/>
  <c r="DC184" i="46"/>
  <c r="AN184" i="46" s="1"/>
  <c r="DB184" i="46"/>
  <c r="DA184" i="46"/>
  <c r="CZ184" i="46"/>
  <c r="CY184" i="46"/>
  <c r="CX184" i="46"/>
  <c r="AI184" i="46" s="1"/>
  <c r="CW184" i="46"/>
  <c r="AH184" i="46" s="1"/>
  <c r="CV184" i="46"/>
  <c r="CU184" i="46"/>
  <c r="AF184" i="46" s="1"/>
  <c r="CT184" i="46"/>
  <c r="AE184" i="46" s="1"/>
  <c r="CS184" i="46"/>
  <c r="CR184" i="46"/>
  <c r="AC184" i="46" s="1"/>
  <c r="CQ184" i="46"/>
  <c r="CP184" i="46"/>
  <c r="CO184" i="46"/>
  <c r="Z184" i="46" s="1"/>
  <c r="CN184" i="46"/>
  <c r="Y184" i="46" s="1"/>
  <c r="CM184" i="46"/>
  <c r="X184" i="46" s="1"/>
  <c r="CL184" i="46"/>
  <c r="W184" i="46" s="1"/>
  <c r="CK184" i="46"/>
  <c r="CJ184" i="46"/>
  <c r="U184" i="46" s="1"/>
  <c r="CI184" i="46"/>
  <c r="CH184" i="46"/>
  <c r="S184" i="46" s="1"/>
  <c r="CG184" i="46"/>
  <c r="R184" i="46" s="1"/>
  <c r="CF184" i="46"/>
  <c r="CE184" i="46"/>
  <c r="P184" i="46" s="1"/>
  <c r="CD184" i="46"/>
  <c r="O184" i="46" s="1"/>
  <c r="CC184" i="46"/>
  <c r="CB184" i="46"/>
  <c r="M184" i="46" s="1"/>
  <c r="CA184" i="46"/>
  <c r="BZ184" i="46"/>
  <c r="BY184" i="46"/>
  <c r="J184" i="46" s="1"/>
  <c r="BX184" i="46"/>
  <c r="BW184" i="46"/>
  <c r="H184" i="46" s="1"/>
  <c r="BV184" i="46"/>
  <c r="BU184" i="46"/>
  <c r="BT184" i="46"/>
  <c r="E184" i="46" s="1"/>
  <c r="BS184" i="46"/>
  <c r="B184" i="46"/>
  <c r="B184" i="44" s="1"/>
  <c r="A184" i="46"/>
  <c r="A184" i="44" s="1"/>
  <c r="EF183" i="46"/>
  <c r="BQ183" i="46" s="1"/>
  <c r="EE183" i="46"/>
  <c r="BP183" i="46" s="1"/>
  <c r="ED183" i="46"/>
  <c r="EC183" i="46"/>
  <c r="EB183" i="46"/>
  <c r="BM183" i="46" s="1"/>
  <c r="EA183" i="46"/>
  <c r="DZ183" i="46"/>
  <c r="BK183" i="46" s="1"/>
  <c r="DY183" i="46"/>
  <c r="BJ183" i="46" s="1"/>
  <c r="DX183" i="46"/>
  <c r="DW183" i="46"/>
  <c r="BH183" i="46" s="1"/>
  <c r="DV183" i="46"/>
  <c r="DU183" i="46"/>
  <c r="BF183" i="46" s="1"/>
  <c r="DT183" i="46"/>
  <c r="BE183" i="46" s="1"/>
  <c r="DS183" i="46"/>
  <c r="DR183" i="46"/>
  <c r="DQ183" i="46"/>
  <c r="BB183" i="46" s="1"/>
  <c r="DP183" i="46"/>
  <c r="BA183" i="46" s="1"/>
  <c r="DO183" i="46"/>
  <c r="AZ183" i="46" s="1"/>
  <c r="DN183" i="46"/>
  <c r="DM183" i="46"/>
  <c r="AX183" i="46" s="1"/>
  <c r="DL183" i="46"/>
  <c r="AW183" i="46" s="1"/>
  <c r="DK183" i="46"/>
  <c r="DJ183" i="46"/>
  <c r="DI183" i="46"/>
  <c r="AT183" i="46" s="1"/>
  <c r="DH183" i="46"/>
  <c r="AS183" i="46" s="1"/>
  <c r="DG183" i="46"/>
  <c r="AR183" i="46" s="1"/>
  <c r="DF183" i="46"/>
  <c r="DE183" i="46"/>
  <c r="DD183" i="46"/>
  <c r="AO183" i="46" s="1"/>
  <c r="DC183" i="46"/>
  <c r="DB183" i="46"/>
  <c r="DA183" i="46"/>
  <c r="AL183" i="46" s="1"/>
  <c r="CZ183" i="46"/>
  <c r="CY183" i="46"/>
  <c r="AJ183" i="46" s="1"/>
  <c r="CX183" i="46"/>
  <c r="AI183" i="46" s="1"/>
  <c r="CW183" i="46"/>
  <c r="AH183" i="46" s="1"/>
  <c r="CV183" i="46"/>
  <c r="AG183" i="46" s="1"/>
  <c r="CU183" i="46"/>
  <c r="CT183" i="46"/>
  <c r="CS183" i="46"/>
  <c r="AD183" i="46" s="1"/>
  <c r="CR183" i="46"/>
  <c r="CQ183" i="46"/>
  <c r="AB183" i="46" s="1"/>
  <c r="CP183" i="46"/>
  <c r="AA183" i="46" s="1"/>
  <c r="CO183" i="46"/>
  <c r="CN183" i="46"/>
  <c r="Y183" i="46" s="1"/>
  <c r="CM183" i="46"/>
  <c r="CL183" i="46"/>
  <c r="W183" i="46" s="1"/>
  <c r="CK183" i="46"/>
  <c r="V183" i="46" s="1"/>
  <c r="CJ183" i="46"/>
  <c r="U183" i="46" s="1"/>
  <c r="CI183" i="46"/>
  <c r="T183" i="46" s="1"/>
  <c r="CH183" i="46"/>
  <c r="CG183" i="46"/>
  <c r="R183" i="46" s="1"/>
  <c r="CF183" i="46"/>
  <c r="Q183" i="46" s="1"/>
  <c r="CE183" i="46"/>
  <c r="CD183" i="46"/>
  <c r="CC183" i="46"/>
  <c r="N183" i="46" s="1"/>
  <c r="CB183" i="46"/>
  <c r="CA183" i="46"/>
  <c r="L183" i="46" s="1"/>
  <c r="BZ183" i="46"/>
  <c r="BY183" i="46"/>
  <c r="J183" i="46" s="1"/>
  <c r="BX183" i="46"/>
  <c r="I183" i="46" s="1"/>
  <c r="BW183" i="46"/>
  <c r="BV183" i="46"/>
  <c r="G183" i="46" s="1"/>
  <c r="BU183" i="46"/>
  <c r="F183" i="46" s="1"/>
  <c r="BT183" i="46"/>
  <c r="E183" i="46" s="1"/>
  <c r="BS183" i="46"/>
  <c r="D183" i="46" s="1"/>
  <c r="B183" i="46"/>
  <c r="B183" i="44" s="1"/>
  <c r="A183" i="46"/>
  <c r="C183" i="46" s="1"/>
  <c r="C183" i="44" s="1"/>
  <c r="EF182" i="46"/>
  <c r="BQ182" i="46" s="1"/>
  <c r="EE182" i="46"/>
  <c r="ED182" i="46"/>
  <c r="BO182" i="44" s="1"/>
  <c r="EC182" i="46"/>
  <c r="BN182" i="44" s="1"/>
  <c r="EB182" i="46"/>
  <c r="BM182" i="46" s="1"/>
  <c r="EA182" i="46"/>
  <c r="BL182" i="46" s="1"/>
  <c r="DZ182" i="46"/>
  <c r="BK182" i="46" s="1"/>
  <c r="DY182" i="46"/>
  <c r="BJ182" i="46" s="1"/>
  <c r="DX182" i="46"/>
  <c r="BI182" i="46" s="1"/>
  <c r="DW182" i="46"/>
  <c r="DV182" i="46"/>
  <c r="BG182" i="46" s="1"/>
  <c r="DU182" i="46"/>
  <c r="BF182" i="46" s="1"/>
  <c r="DT182" i="46"/>
  <c r="DS182" i="46"/>
  <c r="BD182" i="46" s="1"/>
  <c r="DR182" i="46"/>
  <c r="BC182" i="46" s="1"/>
  <c r="DQ182" i="46"/>
  <c r="DP182" i="46"/>
  <c r="BA182" i="46" s="1"/>
  <c r="DO182" i="46"/>
  <c r="DN182" i="46"/>
  <c r="DM182" i="46"/>
  <c r="AX182" i="46" s="1"/>
  <c r="DL182" i="46"/>
  <c r="DK182" i="46"/>
  <c r="DJ182" i="46"/>
  <c r="AU182" i="46" s="1"/>
  <c r="DI182" i="46"/>
  <c r="AT182" i="46" s="1"/>
  <c r="DH182" i="46"/>
  <c r="AS182" i="46" s="1"/>
  <c r="DG182" i="46"/>
  <c r="DF182" i="46"/>
  <c r="DE182" i="46"/>
  <c r="DD182" i="46"/>
  <c r="DC182" i="46"/>
  <c r="DB182" i="46"/>
  <c r="DA182" i="46"/>
  <c r="AL182" i="46" s="1"/>
  <c r="CZ182" i="46"/>
  <c r="AK182" i="46" s="1"/>
  <c r="CY182" i="46"/>
  <c r="CX182" i="46"/>
  <c r="CW182" i="46"/>
  <c r="AH182" i="46" s="1"/>
  <c r="CV182" i="46"/>
  <c r="AG182" i="46" s="1"/>
  <c r="CU182" i="46"/>
  <c r="CT182" i="46"/>
  <c r="AE182" i="46" s="1"/>
  <c r="CS182" i="46"/>
  <c r="AD182" i="46" s="1"/>
  <c r="CR182" i="46"/>
  <c r="AC182" i="46" s="1"/>
  <c r="CQ182" i="46"/>
  <c r="CP182" i="46"/>
  <c r="AA182" i="46" s="1"/>
  <c r="CO182" i="46"/>
  <c r="Z182" i="46" s="1"/>
  <c r="CN182" i="46"/>
  <c r="CM182" i="46"/>
  <c r="CL182" i="46"/>
  <c r="W182" i="46" s="1"/>
  <c r="CK182" i="46"/>
  <c r="V182" i="46" s="1"/>
  <c r="CJ182" i="46"/>
  <c r="U182" i="46" s="1"/>
  <c r="CI182" i="46"/>
  <c r="CH182" i="46"/>
  <c r="S182" i="46" s="1"/>
  <c r="CG182" i="46"/>
  <c r="R182" i="46" s="1"/>
  <c r="CF182" i="46"/>
  <c r="Q182" i="46" s="1"/>
  <c r="CE182" i="46"/>
  <c r="CD182" i="46"/>
  <c r="O182" i="46" s="1"/>
  <c r="CC182" i="46"/>
  <c r="N182" i="46" s="1"/>
  <c r="CB182" i="46"/>
  <c r="M182" i="46" s="1"/>
  <c r="CA182" i="46"/>
  <c r="BZ182" i="46"/>
  <c r="BY182" i="46"/>
  <c r="BX182" i="46"/>
  <c r="BW182" i="46"/>
  <c r="BV182" i="46"/>
  <c r="G182" i="46" s="1"/>
  <c r="BU182" i="46"/>
  <c r="F182" i="46" s="1"/>
  <c r="BT182" i="46"/>
  <c r="E182" i="46" s="1"/>
  <c r="BS182" i="46"/>
  <c r="BO182" i="46"/>
  <c r="B182" i="46"/>
  <c r="B182" i="44" s="1"/>
  <c r="A182" i="46"/>
  <c r="C182" i="46" s="1"/>
  <c r="C182" i="44" s="1"/>
  <c r="EF181" i="46"/>
  <c r="BQ181" i="46" s="1"/>
  <c r="EE181" i="46"/>
  <c r="ED181" i="46"/>
  <c r="BO181" i="46" s="1"/>
  <c r="EC181" i="46"/>
  <c r="EB181" i="46"/>
  <c r="BM181" i="46" s="1"/>
  <c r="EA181" i="46"/>
  <c r="DZ181" i="46"/>
  <c r="DY181" i="46"/>
  <c r="BJ181" i="46" s="1"/>
  <c r="DX181" i="46"/>
  <c r="BI181" i="46" s="1"/>
  <c r="DW181" i="46"/>
  <c r="DV181" i="46"/>
  <c r="DU181" i="46"/>
  <c r="DT181" i="46"/>
  <c r="DS181" i="46"/>
  <c r="DR181" i="46"/>
  <c r="DQ181" i="46"/>
  <c r="BB181" i="46" s="1"/>
  <c r="DP181" i="46"/>
  <c r="BA181" i="46" s="1"/>
  <c r="DO181" i="46"/>
  <c r="DN181" i="46"/>
  <c r="AY181" i="46" s="1"/>
  <c r="DM181" i="46"/>
  <c r="DL181" i="46"/>
  <c r="DK181" i="46"/>
  <c r="DJ181" i="46"/>
  <c r="AU181" i="46" s="1"/>
  <c r="DI181" i="46"/>
  <c r="AT181" i="46" s="1"/>
  <c r="DH181" i="46"/>
  <c r="AS181" i="46" s="1"/>
  <c r="DG181" i="46"/>
  <c r="DF181" i="46"/>
  <c r="DE181" i="46"/>
  <c r="DD181" i="46"/>
  <c r="AO181" i="46" s="1"/>
  <c r="DC181" i="46"/>
  <c r="DB181" i="46"/>
  <c r="DA181" i="46"/>
  <c r="AL181" i="46" s="1"/>
  <c r="CZ181" i="46"/>
  <c r="CY181" i="46"/>
  <c r="CX181" i="46"/>
  <c r="CW181" i="46"/>
  <c r="CV181" i="46"/>
  <c r="CU181" i="46"/>
  <c r="CT181" i="46"/>
  <c r="AE181" i="46" s="1"/>
  <c r="CS181" i="46"/>
  <c r="AD181" i="46" s="1"/>
  <c r="CR181" i="46"/>
  <c r="AC181" i="46" s="1"/>
  <c r="CQ181" i="46"/>
  <c r="CP181" i="46"/>
  <c r="AA181" i="46" s="1"/>
  <c r="CO181" i="46"/>
  <c r="CN181" i="46"/>
  <c r="Y181" i="46" s="1"/>
  <c r="CM181" i="46"/>
  <c r="CL181" i="46"/>
  <c r="CK181" i="46"/>
  <c r="V181" i="46" s="1"/>
  <c r="CJ181" i="46"/>
  <c r="U181" i="46" s="1"/>
  <c r="CI181" i="46"/>
  <c r="CH181" i="46"/>
  <c r="CG181" i="46"/>
  <c r="CF181" i="46"/>
  <c r="CE181" i="46"/>
  <c r="CD181" i="46"/>
  <c r="CC181" i="46"/>
  <c r="N181" i="46" s="1"/>
  <c r="CB181" i="46"/>
  <c r="M181" i="46" s="1"/>
  <c r="CA181" i="46"/>
  <c r="L181" i="46" s="1"/>
  <c r="BZ181" i="46"/>
  <c r="K181" i="46" s="1"/>
  <c r="BY181" i="46"/>
  <c r="BX181" i="46"/>
  <c r="BW181" i="46"/>
  <c r="BV181" i="46"/>
  <c r="G181" i="46" s="1"/>
  <c r="BU181" i="46"/>
  <c r="F181" i="46" s="1"/>
  <c r="BT181" i="46"/>
  <c r="E181" i="46" s="1"/>
  <c r="BS181" i="46"/>
  <c r="B181" i="46"/>
  <c r="B181" i="44" s="1"/>
  <c r="A181" i="46"/>
  <c r="C181" i="46" s="1"/>
  <c r="C181" i="44" s="1"/>
  <c r="EF180" i="46"/>
  <c r="EE180" i="46"/>
  <c r="BP180" i="46" s="1"/>
  <c r="ED180" i="46"/>
  <c r="BO180" i="44" s="1"/>
  <c r="EC180" i="46"/>
  <c r="BN180" i="46" s="1"/>
  <c r="EB180" i="46"/>
  <c r="EA180" i="46"/>
  <c r="DZ180" i="46"/>
  <c r="DY180" i="46"/>
  <c r="BJ180" i="46" s="1"/>
  <c r="DX180" i="46"/>
  <c r="BI180" i="46" s="1"/>
  <c r="DW180" i="46"/>
  <c r="BH180" i="46" s="1"/>
  <c r="DV180" i="46"/>
  <c r="BG180" i="46" s="1"/>
  <c r="DU180" i="46"/>
  <c r="BF180" i="46" s="1"/>
  <c r="DT180" i="46"/>
  <c r="DS180" i="46"/>
  <c r="DR180" i="46"/>
  <c r="DQ180" i="46"/>
  <c r="BB180" i="46" s="1"/>
  <c r="DP180" i="46"/>
  <c r="DO180" i="46"/>
  <c r="AZ180" i="46" s="1"/>
  <c r="DN180" i="46"/>
  <c r="AY180" i="46" s="1"/>
  <c r="DM180" i="46"/>
  <c r="AX180" i="46" s="1"/>
  <c r="DL180" i="46"/>
  <c r="DK180" i="46"/>
  <c r="AV180" i="46" s="1"/>
  <c r="DJ180" i="46"/>
  <c r="DI180" i="46"/>
  <c r="DH180" i="46"/>
  <c r="AS180" i="46" s="1"/>
  <c r="DG180" i="46"/>
  <c r="AR180" i="46" s="1"/>
  <c r="DF180" i="46"/>
  <c r="DE180" i="46"/>
  <c r="AP180" i="46" s="1"/>
  <c r="DD180" i="46"/>
  <c r="DC180" i="46"/>
  <c r="DB180" i="46"/>
  <c r="DA180" i="46"/>
  <c r="AL180" i="46" s="1"/>
  <c r="CZ180" i="46"/>
  <c r="CY180" i="46"/>
  <c r="AJ180" i="46" s="1"/>
  <c r="CX180" i="46"/>
  <c r="AI180" i="46" s="1"/>
  <c r="CW180" i="46"/>
  <c r="AH180" i="46" s="1"/>
  <c r="CV180" i="46"/>
  <c r="CU180" i="46"/>
  <c r="CT180" i="46"/>
  <c r="CS180" i="46"/>
  <c r="AD180" i="46" s="1"/>
  <c r="CR180" i="46"/>
  <c r="AC180" i="46" s="1"/>
  <c r="CQ180" i="46"/>
  <c r="AB180" i="46" s="1"/>
  <c r="CP180" i="46"/>
  <c r="AA180" i="46" s="1"/>
  <c r="CO180" i="46"/>
  <c r="Z180" i="46" s="1"/>
  <c r="CN180" i="46"/>
  <c r="CM180" i="46"/>
  <c r="X180" i="46" s="1"/>
  <c r="CL180" i="46"/>
  <c r="CK180" i="46"/>
  <c r="V180" i="46" s="1"/>
  <c r="CJ180" i="46"/>
  <c r="CI180" i="46"/>
  <c r="T180" i="46" s="1"/>
  <c r="CH180" i="46"/>
  <c r="CG180" i="46"/>
  <c r="R180" i="46" s="1"/>
  <c r="CF180" i="46"/>
  <c r="CE180" i="46"/>
  <c r="CD180" i="46"/>
  <c r="CC180" i="46"/>
  <c r="N180" i="46" s="1"/>
  <c r="CB180" i="46"/>
  <c r="CA180" i="46"/>
  <c r="L180" i="46" s="1"/>
  <c r="BZ180" i="46"/>
  <c r="K180" i="46" s="1"/>
  <c r="BY180" i="46"/>
  <c r="J180" i="46" s="1"/>
  <c r="BX180" i="46"/>
  <c r="BW180" i="46"/>
  <c r="H180" i="46" s="1"/>
  <c r="BV180" i="46"/>
  <c r="BU180" i="46"/>
  <c r="BT180" i="46"/>
  <c r="BS180" i="46"/>
  <c r="D180" i="46" s="1"/>
  <c r="BO180" i="46"/>
  <c r="B180" i="46"/>
  <c r="B180" i="44" s="1"/>
  <c r="A180" i="46"/>
  <c r="A180" i="44" s="1"/>
  <c r="EF179" i="46"/>
  <c r="BQ179" i="46" s="1"/>
  <c r="EE179" i="46"/>
  <c r="ED179" i="46"/>
  <c r="EC179" i="46"/>
  <c r="BN179" i="46" s="1"/>
  <c r="EB179" i="46"/>
  <c r="BM179" i="46" s="1"/>
  <c r="EA179" i="46"/>
  <c r="BL179" i="46" s="1"/>
  <c r="DZ179" i="46"/>
  <c r="BK179" i="46" s="1"/>
  <c r="DY179" i="46"/>
  <c r="DX179" i="46"/>
  <c r="BI179" i="46" s="1"/>
  <c r="DW179" i="46"/>
  <c r="DV179" i="46"/>
  <c r="DU179" i="46"/>
  <c r="DT179" i="46"/>
  <c r="BE179" i="46" s="1"/>
  <c r="DS179" i="46"/>
  <c r="BD179" i="46" s="1"/>
  <c r="DR179" i="46"/>
  <c r="BC179" i="46" s="1"/>
  <c r="DQ179" i="46"/>
  <c r="DP179" i="46"/>
  <c r="DO179" i="46"/>
  <c r="DN179" i="46"/>
  <c r="DM179" i="46"/>
  <c r="AX179" i="46" s="1"/>
  <c r="DL179" i="46"/>
  <c r="AW179" i="46" s="1"/>
  <c r="DK179" i="46"/>
  <c r="AV179" i="46" s="1"/>
  <c r="DJ179" i="46"/>
  <c r="AU179" i="46" s="1"/>
  <c r="DI179" i="46"/>
  <c r="DH179" i="46"/>
  <c r="AS179" i="46" s="1"/>
  <c r="DG179" i="46"/>
  <c r="DF179" i="46"/>
  <c r="DE179" i="46"/>
  <c r="DD179" i="46"/>
  <c r="AO179" i="46" s="1"/>
  <c r="DC179" i="46"/>
  <c r="DB179" i="46"/>
  <c r="AM179" i="46" s="1"/>
  <c r="DA179" i="46"/>
  <c r="CZ179" i="46"/>
  <c r="AK179" i="46" s="1"/>
  <c r="CY179" i="46"/>
  <c r="CX179" i="46"/>
  <c r="CW179" i="46"/>
  <c r="AH179" i="46" s="1"/>
  <c r="CV179" i="46"/>
  <c r="AG179" i="46" s="1"/>
  <c r="CU179" i="46"/>
  <c r="CT179" i="46"/>
  <c r="AE179" i="46" s="1"/>
  <c r="CS179" i="46"/>
  <c r="CR179" i="46"/>
  <c r="AC179" i="46" s="1"/>
  <c r="CQ179" i="46"/>
  <c r="CP179" i="46"/>
  <c r="CO179" i="46"/>
  <c r="CN179" i="46"/>
  <c r="Y179" i="46" s="1"/>
  <c r="CM179" i="46"/>
  <c r="CL179" i="46"/>
  <c r="W179" i="46" s="1"/>
  <c r="CK179" i="46"/>
  <c r="CJ179" i="46"/>
  <c r="CI179" i="46"/>
  <c r="CH179" i="46"/>
  <c r="CG179" i="46"/>
  <c r="CF179" i="46"/>
  <c r="Q179" i="46" s="1"/>
  <c r="CE179" i="46"/>
  <c r="P179" i="46" s="1"/>
  <c r="CD179" i="46"/>
  <c r="O179" i="46" s="1"/>
  <c r="CC179" i="46"/>
  <c r="CB179" i="46"/>
  <c r="M179" i="46" s="1"/>
  <c r="CA179" i="46"/>
  <c r="BZ179" i="46"/>
  <c r="BY179" i="46"/>
  <c r="J179" i="46" s="1"/>
  <c r="BX179" i="46"/>
  <c r="I179" i="46" s="1"/>
  <c r="BW179" i="46"/>
  <c r="BV179" i="46"/>
  <c r="G179" i="46" s="1"/>
  <c r="BU179" i="46"/>
  <c r="BT179" i="46"/>
  <c r="BS179" i="46"/>
  <c r="B179" i="46"/>
  <c r="B179" i="44" s="1"/>
  <c r="A179" i="46"/>
  <c r="C179" i="46" s="1"/>
  <c r="C179" i="44" s="1"/>
  <c r="EF178" i="46"/>
  <c r="BQ178" i="46" s="1"/>
  <c r="EE178" i="46"/>
  <c r="BP178" i="46" s="1"/>
  <c r="ED178" i="46"/>
  <c r="BO178" i="46" s="1"/>
  <c r="EC178" i="46"/>
  <c r="EB178" i="46"/>
  <c r="BM178" i="46" s="1"/>
  <c r="EA178" i="46"/>
  <c r="DZ178" i="46"/>
  <c r="BK178" i="46" s="1"/>
  <c r="DY178" i="46"/>
  <c r="BJ178" i="46" s="1"/>
  <c r="DX178" i="46"/>
  <c r="BI178" i="46" s="1"/>
  <c r="DW178" i="46"/>
  <c r="DV178" i="46"/>
  <c r="BG178" i="46" s="1"/>
  <c r="DU178" i="46"/>
  <c r="DT178" i="46"/>
  <c r="DS178" i="46"/>
  <c r="DR178" i="46"/>
  <c r="BC178" i="46" s="1"/>
  <c r="DQ178" i="46"/>
  <c r="DP178" i="46"/>
  <c r="BA178" i="46" s="1"/>
  <c r="DO178" i="46"/>
  <c r="DN178" i="46"/>
  <c r="AY178" i="46" s="1"/>
  <c r="DM178" i="46"/>
  <c r="DL178" i="46"/>
  <c r="AW178" i="46" s="1"/>
  <c r="DK178" i="46"/>
  <c r="DJ178" i="46"/>
  <c r="AU178" i="46" s="1"/>
  <c r="DI178" i="46"/>
  <c r="AT178" i="46" s="1"/>
  <c r="DH178" i="46"/>
  <c r="AS178" i="46" s="1"/>
  <c r="DG178" i="46"/>
  <c r="DF178" i="46"/>
  <c r="AQ178" i="46" s="1"/>
  <c r="DE178" i="46"/>
  <c r="AP178" i="46" s="1"/>
  <c r="DD178" i="46"/>
  <c r="AO178" i="46" s="1"/>
  <c r="DC178" i="46"/>
  <c r="DB178" i="46"/>
  <c r="AM178" i="46" s="1"/>
  <c r="DA178" i="46"/>
  <c r="CZ178" i="46"/>
  <c r="AK178" i="46" s="1"/>
  <c r="CY178" i="46"/>
  <c r="AJ178" i="46" s="1"/>
  <c r="CX178" i="46"/>
  <c r="AI178" i="46" s="1"/>
  <c r="CW178" i="46"/>
  <c r="CV178" i="46"/>
  <c r="AG178" i="46" s="1"/>
  <c r="CU178" i="46"/>
  <c r="CT178" i="46"/>
  <c r="CS178" i="46"/>
  <c r="CR178" i="46"/>
  <c r="AC178" i="46" s="1"/>
  <c r="CQ178" i="46"/>
  <c r="CP178" i="46"/>
  <c r="AA178" i="46" s="1"/>
  <c r="CO178" i="46"/>
  <c r="CN178" i="46"/>
  <c r="Y178" i="46" s="1"/>
  <c r="CM178" i="46"/>
  <c r="CL178" i="46"/>
  <c r="W178" i="46" s="1"/>
  <c r="CK178" i="46"/>
  <c r="CJ178" i="46"/>
  <c r="U178" i="46" s="1"/>
  <c r="CI178" i="46"/>
  <c r="T178" i="46" s="1"/>
  <c r="CH178" i="46"/>
  <c r="S178" i="46" s="1"/>
  <c r="CG178" i="46"/>
  <c r="CF178" i="46"/>
  <c r="Q178" i="46" s="1"/>
  <c r="CE178" i="46"/>
  <c r="CD178" i="46"/>
  <c r="O178" i="46" s="1"/>
  <c r="CC178" i="46"/>
  <c r="N178" i="46" s="1"/>
  <c r="CB178" i="46"/>
  <c r="M178" i="46" s="1"/>
  <c r="CA178" i="46"/>
  <c r="L178" i="46" s="1"/>
  <c r="BZ178" i="46"/>
  <c r="K178" i="46" s="1"/>
  <c r="BY178" i="46"/>
  <c r="BX178" i="46"/>
  <c r="I178" i="46" s="1"/>
  <c r="BW178" i="46"/>
  <c r="BV178" i="46"/>
  <c r="G178" i="46" s="1"/>
  <c r="BU178" i="46"/>
  <c r="BT178" i="46"/>
  <c r="E178" i="46" s="1"/>
  <c r="BS178" i="46"/>
  <c r="D178" i="46" s="1"/>
  <c r="B178" i="46"/>
  <c r="B178" i="44" s="1"/>
  <c r="A178" i="46"/>
  <c r="A178" i="44" s="1"/>
  <c r="EF177" i="46"/>
  <c r="BQ177" i="46" s="1"/>
  <c r="EE177" i="46"/>
  <c r="ED177" i="46"/>
  <c r="BO177" i="46" s="1"/>
  <c r="EC177" i="46"/>
  <c r="BN177" i="46" s="1"/>
  <c r="EB177" i="46"/>
  <c r="BM177" i="46" s="1"/>
  <c r="EA177" i="46"/>
  <c r="BL177" i="46" s="1"/>
  <c r="DZ177" i="46"/>
  <c r="BK177" i="46" s="1"/>
  <c r="DY177" i="46"/>
  <c r="DX177" i="46"/>
  <c r="BI177" i="46" s="1"/>
  <c r="DW177" i="46"/>
  <c r="DV177" i="46"/>
  <c r="DU177" i="46"/>
  <c r="DT177" i="46"/>
  <c r="BE177" i="46" s="1"/>
  <c r="DS177" i="46"/>
  <c r="BD177" i="46" s="1"/>
  <c r="DR177" i="46"/>
  <c r="DQ177" i="46"/>
  <c r="DP177" i="46"/>
  <c r="BA177" i="46" s="1"/>
  <c r="DO177" i="46"/>
  <c r="DN177" i="46"/>
  <c r="AY177" i="44" s="1"/>
  <c r="DM177" i="46"/>
  <c r="AX177" i="46" s="1"/>
  <c r="DL177" i="46"/>
  <c r="AW177" i="46" s="1"/>
  <c r="DK177" i="46"/>
  <c r="DJ177" i="46"/>
  <c r="DI177" i="46"/>
  <c r="DH177" i="46"/>
  <c r="DG177" i="46"/>
  <c r="DF177" i="46"/>
  <c r="AQ177" i="46" s="1"/>
  <c r="DE177" i="46"/>
  <c r="DD177" i="46"/>
  <c r="AO177" i="46" s="1"/>
  <c r="DC177" i="46"/>
  <c r="DB177" i="46"/>
  <c r="DA177" i="46"/>
  <c r="CZ177" i="46"/>
  <c r="CY177" i="46"/>
  <c r="CX177" i="46"/>
  <c r="CW177" i="46"/>
  <c r="CV177" i="46"/>
  <c r="AG177" i="46" s="1"/>
  <c r="CU177" i="46"/>
  <c r="CT177" i="46"/>
  <c r="CS177" i="46"/>
  <c r="CR177" i="46"/>
  <c r="CQ177" i="46"/>
  <c r="CP177" i="46"/>
  <c r="AA177" i="46" s="1"/>
  <c r="CO177" i="46"/>
  <c r="Z177" i="46" s="1"/>
  <c r="CN177" i="46"/>
  <c r="Y177" i="46" s="1"/>
  <c r="CM177" i="46"/>
  <c r="X177" i="46" s="1"/>
  <c r="CL177" i="46"/>
  <c r="CK177" i="46"/>
  <c r="CJ177" i="46"/>
  <c r="CI177" i="46"/>
  <c r="CH177" i="46"/>
  <c r="S177" i="46" s="1"/>
  <c r="CG177" i="46"/>
  <c r="CF177" i="46"/>
  <c r="Q177" i="46" s="1"/>
  <c r="CE177" i="46"/>
  <c r="P177" i="46" s="1"/>
  <c r="CD177" i="46"/>
  <c r="CC177" i="46"/>
  <c r="CB177" i="46"/>
  <c r="M177" i="46" s="1"/>
  <c r="CA177" i="46"/>
  <c r="BZ177" i="46"/>
  <c r="BY177" i="46"/>
  <c r="BX177" i="46"/>
  <c r="I177" i="46" s="1"/>
  <c r="BW177" i="46"/>
  <c r="H177" i="46" s="1"/>
  <c r="BV177" i="46"/>
  <c r="G177" i="46" s="1"/>
  <c r="BU177" i="46"/>
  <c r="BT177" i="46"/>
  <c r="BS177" i="46"/>
  <c r="B177" i="46"/>
  <c r="B177" i="44" s="1"/>
  <c r="A177" i="46"/>
  <c r="C177" i="46" s="1"/>
  <c r="C177" i="44" s="1"/>
  <c r="EF176" i="46"/>
  <c r="BQ176" i="46" s="1"/>
  <c r="EE176" i="46"/>
  <c r="BP176" i="46" s="1"/>
  <c r="ED176" i="46"/>
  <c r="BO176" i="44" s="1"/>
  <c r="EC176" i="46"/>
  <c r="EB176" i="46"/>
  <c r="EA176" i="46"/>
  <c r="BL176" i="46" s="1"/>
  <c r="DZ176" i="46"/>
  <c r="BK176" i="46" s="1"/>
  <c r="DY176" i="46"/>
  <c r="DX176" i="46"/>
  <c r="BI176" i="46" s="1"/>
  <c r="DW176" i="46"/>
  <c r="BH176" i="46" s="1"/>
  <c r="DV176" i="46"/>
  <c r="BG176" i="46" s="1"/>
  <c r="DU176" i="46"/>
  <c r="DT176" i="46"/>
  <c r="DS176" i="46"/>
  <c r="BD176" i="46" s="1"/>
  <c r="DR176" i="46"/>
  <c r="BC176" i="46" s="1"/>
  <c r="DQ176" i="46"/>
  <c r="DP176" i="46"/>
  <c r="DO176" i="46"/>
  <c r="AZ176" i="46" s="1"/>
  <c r="DN176" i="46"/>
  <c r="AY176" i="46" s="1"/>
  <c r="DM176" i="46"/>
  <c r="AX176" i="46" s="1"/>
  <c r="DL176" i="46"/>
  <c r="DK176" i="46"/>
  <c r="DJ176" i="46"/>
  <c r="AU176" i="46" s="1"/>
  <c r="DI176" i="46"/>
  <c r="DH176" i="46"/>
  <c r="AS176" i="46" s="1"/>
  <c r="DG176" i="46"/>
  <c r="AR176" i="46" s="1"/>
  <c r="DF176" i="46"/>
  <c r="AQ176" i="46" s="1"/>
  <c r="DE176" i="46"/>
  <c r="DD176" i="46"/>
  <c r="DC176" i="46"/>
  <c r="AN176" i="46" s="1"/>
  <c r="DB176" i="46"/>
  <c r="AM176" i="46" s="1"/>
  <c r="DA176" i="46"/>
  <c r="CZ176" i="46"/>
  <c r="CY176" i="46"/>
  <c r="AJ176" i="46" s="1"/>
  <c r="CX176" i="46"/>
  <c r="AI176" i="46" s="1"/>
  <c r="CW176" i="46"/>
  <c r="CV176" i="46"/>
  <c r="AG176" i="46" s="1"/>
  <c r="CU176" i="46"/>
  <c r="CT176" i="46"/>
  <c r="AE176" i="46" s="1"/>
  <c r="CS176" i="46"/>
  <c r="CR176" i="46"/>
  <c r="CQ176" i="46"/>
  <c r="AB176" i="46" s="1"/>
  <c r="CP176" i="46"/>
  <c r="AA176" i="46" s="1"/>
  <c r="CO176" i="46"/>
  <c r="CN176" i="46"/>
  <c r="CM176" i="46"/>
  <c r="X176" i="46" s="1"/>
  <c r="CL176" i="46"/>
  <c r="W176" i="46" s="1"/>
  <c r="CK176" i="46"/>
  <c r="CJ176" i="46"/>
  <c r="U176" i="46" s="1"/>
  <c r="CI176" i="46"/>
  <c r="T176" i="46" s="1"/>
  <c r="CH176" i="46"/>
  <c r="S176" i="46" s="1"/>
  <c r="CG176" i="46"/>
  <c r="CF176" i="46"/>
  <c r="CE176" i="46"/>
  <c r="P176" i="46" s="1"/>
  <c r="CD176" i="46"/>
  <c r="O176" i="46" s="1"/>
  <c r="CC176" i="46"/>
  <c r="CB176" i="46"/>
  <c r="CA176" i="46"/>
  <c r="L176" i="46" s="1"/>
  <c r="BZ176" i="46"/>
  <c r="K176" i="46" s="1"/>
  <c r="BY176" i="46"/>
  <c r="BX176" i="46"/>
  <c r="BW176" i="46"/>
  <c r="BV176" i="46"/>
  <c r="G176" i="46" s="1"/>
  <c r="BU176" i="46"/>
  <c r="BT176" i="46"/>
  <c r="BS176" i="46"/>
  <c r="D176" i="46" s="1"/>
  <c r="BO176" i="46"/>
  <c r="B176" i="46"/>
  <c r="B176" i="44" s="1"/>
  <c r="A176" i="46"/>
  <c r="A176" i="44" s="1"/>
  <c r="EF175" i="46"/>
  <c r="EE175" i="46"/>
  <c r="BP175" i="46" s="1"/>
  <c r="ED175" i="46"/>
  <c r="EC175" i="46"/>
  <c r="EB175" i="46"/>
  <c r="BM175" i="46" s="1"/>
  <c r="EA175" i="46"/>
  <c r="BL175" i="46" s="1"/>
  <c r="DZ175" i="46"/>
  <c r="DY175" i="46"/>
  <c r="DX175" i="46"/>
  <c r="DW175" i="46"/>
  <c r="BH175" i="46" s="1"/>
  <c r="DV175" i="46"/>
  <c r="DU175" i="46"/>
  <c r="DT175" i="46"/>
  <c r="BE175" i="46" s="1"/>
  <c r="DS175" i="46"/>
  <c r="DR175" i="46"/>
  <c r="DQ175" i="46"/>
  <c r="DP175" i="46"/>
  <c r="DO175" i="46"/>
  <c r="AZ175" i="46" s="1"/>
  <c r="DN175" i="46"/>
  <c r="DM175" i="46"/>
  <c r="DL175" i="46"/>
  <c r="AW175" i="46" s="1"/>
  <c r="DK175" i="46"/>
  <c r="AV175" i="46" s="1"/>
  <c r="DJ175" i="46"/>
  <c r="DI175" i="46"/>
  <c r="DH175" i="46"/>
  <c r="DG175" i="46"/>
  <c r="AR175" i="46" s="1"/>
  <c r="DF175" i="46"/>
  <c r="DE175" i="46"/>
  <c r="AP175" i="46" s="1"/>
  <c r="DD175" i="46"/>
  <c r="AO175" i="46" s="1"/>
  <c r="DC175" i="46"/>
  <c r="AN175" i="46" s="1"/>
  <c r="DB175" i="46"/>
  <c r="DA175" i="46"/>
  <c r="CZ175" i="46"/>
  <c r="CY175" i="46"/>
  <c r="AJ175" i="46" s="1"/>
  <c r="CX175" i="46"/>
  <c r="CW175" i="46"/>
  <c r="CV175" i="46"/>
  <c r="AG175" i="46" s="1"/>
  <c r="CU175" i="46"/>
  <c r="AF175" i="46" s="1"/>
  <c r="CT175" i="46"/>
  <c r="CS175" i="46"/>
  <c r="CR175" i="46"/>
  <c r="CQ175" i="46"/>
  <c r="AB175" i="46" s="1"/>
  <c r="CP175" i="46"/>
  <c r="CO175" i="46"/>
  <c r="CN175" i="46"/>
  <c r="Y175" i="46" s="1"/>
  <c r="CM175" i="46"/>
  <c r="X175" i="46" s="1"/>
  <c r="CL175" i="46"/>
  <c r="CK175" i="46"/>
  <c r="CJ175" i="46"/>
  <c r="CI175" i="46"/>
  <c r="T175" i="46" s="1"/>
  <c r="CH175" i="46"/>
  <c r="CG175" i="46"/>
  <c r="R175" i="46" s="1"/>
  <c r="CF175" i="46"/>
  <c r="Q175" i="46" s="1"/>
  <c r="CE175" i="46"/>
  <c r="P175" i="46" s="1"/>
  <c r="CD175" i="46"/>
  <c r="O175" i="46" s="1"/>
  <c r="CC175" i="46"/>
  <c r="CB175" i="46"/>
  <c r="CA175" i="46"/>
  <c r="L175" i="46" s="1"/>
  <c r="BZ175" i="46"/>
  <c r="BY175" i="46"/>
  <c r="BX175" i="46"/>
  <c r="I175" i="46" s="1"/>
  <c r="BW175" i="46"/>
  <c r="H175" i="46" s="1"/>
  <c r="BV175" i="46"/>
  <c r="BU175" i="46"/>
  <c r="F175" i="46" s="1"/>
  <c r="BT175" i="46"/>
  <c r="BS175" i="46"/>
  <c r="D175" i="46" s="1"/>
  <c r="B175" i="46"/>
  <c r="B175" i="44" s="1"/>
  <c r="A175" i="46"/>
  <c r="C175" i="46" s="1"/>
  <c r="C175" i="44" s="1"/>
  <c r="EF174" i="46"/>
  <c r="BQ174" i="46" s="1"/>
  <c r="EE174" i="46"/>
  <c r="BP174" i="46" s="1"/>
  <c r="ED174" i="46"/>
  <c r="EC174" i="46"/>
  <c r="EB174" i="46"/>
  <c r="BM174" i="46" s="1"/>
  <c r="EA174" i="46"/>
  <c r="BL174" i="46" s="1"/>
  <c r="DZ174" i="46"/>
  <c r="DY174" i="46"/>
  <c r="DX174" i="46"/>
  <c r="BI174" i="46" s="1"/>
  <c r="DW174" i="46"/>
  <c r="BH174" i="46" s="1"/>
  <c r="DV174" i="46"/>
  <c r="BG174" i="46" s="1"/>
  <c r="DU174" i="46"/>
  <c r="DT174" i="46"/>
  <c r="BE174" i="46" s="1"/>
  <c r="DS174" i="46"/>
  <c r="BD174" i="46" s="1"/>
  <c r="DR174" i="46"/>
  <c r="DQ174" i="46"/>
  <c r="DP174" i="46"/>
  <c r="BA174" i="46" s="1"/>
  <c r="DO174" i="46"/>
  <c r="AZ174" i="46" s="1"/>
  <c r="DN174" i="46"/>
  <c r="DM174" i="46"/>
  <c r="DL174" i="46"/>
  <c r="AW174" i="46" s="1"/>
  <c r="DK174" i="46"/>
  <c r="AV174" i="46" s="1"/>
  <c r="DJ174" i="46"/>
  <c r="DI174" i="46"/>
  <c r="DH174" i="46"/>
  <c r="AS174" i="46" s="1"/>
  <c r="DG174" i="46"/>
  <c r="AR174" i="46" s="1"/>
  <c r="DF174" i="46"/>
  <c r="DE174" i="46"/>
  <c r="AP174" i="46" s="1"/>
  <c r="DD174" i="46"/>
  <c r="DC174" i="46"/>
  <c r="AN174" i="46" s="1"/>
  <c r="DB174" i="46"/>
  <c r="DA174" i="46"/>
  <c r="CZ174" i="46"/>
  <c r="AK174" i="46" s="1"/>
  <c r="CY174" i="46"/>
  <c r="AJ174" i="46" s="1"/>
  <c r="CX174" i="46"/>
  <c r="CW174" i="46"/>
  <c r="AH174" i="46" s="1"/>
  <c r="CV174" i="46"/>
  <c r="AG174" i="46" s="1"/>
  <c r="CU174" i="46"/>
  <c r="AF174" i="46" s="1"/>
  <c r="CT174" i="46"/>
  <c r="CS174" i="46"/>
  <c r="CR174" i="46"/>
  <c r="AC174" i="46" s="1"/>
  <c r="CQ174" i="46"/>
  <c r="CP174" i="46"/>
  <c r="CO174" i="46"/>
  <c r="CN174" i="46"/>
  <c r="CM174" i="46"/>
  <c r="X174" i="46" s="1"/>
  <c r="CL174" i="46"/>
  <c r="CK174" i="46"/>
  <c r="CJ174" i="46"/>
  <c r="U174" i="46" s="1"/>
  <c r="CI174" i="46"/>
  <c r="T174" i="46" s="1"/>
  <c r="CH174" i="46"/>
  <c r="CG174" i="46"/>
  <c r="CF174" i="46"/>
  <c r="CE174" i="46"/>
  <c r="P174" i="46" s="1"/>
  <c r="CD174" i="46"/>
  <c r="CC174" i="46"/>
  <c r="CB174" i="46"/>
  <c r="M174" i="46" s="1"/>
  <c r="CA174" i="46"/>
  <c r="L174" i="46" s="1"/>
  <c r="BZ174" i="46"/>
  <c r="BY174" i="46"/>
  <c r="J174" i="46" s="1"/>
  <c r="BX174" i="46"/>
  <c r="I174" i="46" s="1"/>
  <c r="BW174" i="46"/>
  <c r="H174" i="46" s="1"/>
  <c r="BV174" i="46"/>
  <c r="BU174" i="46"/>
  <c r="F174" i="46" s="1"/>
  <c r="BT174" i="46"/>
  <c r="E174" i="46" s="1"/>
  <c r="BS174" i="46"/>
  <c r="B174" i="46"/>
  <c r="B174" i="44" s="1"/>
  <c r="A174" i="46"/>
  <c r="A174" i="44" s="1"/>
  <c r="EF173" i="46"/>
  <c r="BQ173" i="46" s="1"/>
  <c r="EE173" i="46"/>
  <c r="ED173" i="46"/>
  <c r="BO173" i="46" s="1"/>
  <c r="EC173" i="46"/>
  <c r="EB173" i="46"/>
  <c r="EA173" i="46"/>
  <c r="DZ173" i="46"/>
  <c r="DY173" i="46"/>
  <c r="BJ173" i="46" s="1"/>
  <c r="DX173" i="46"/>
  <c r="BI173" i="46" s="1"/>
  <c r="DW173" i="46"/>
  <c r="DV173" i="46"/>
  <c r="DU173" i="46"/>
  <c r="BF173" i="46" s="1"/>
  <c r="DT173" i="46"/>
  <c r="DS173" i="46"/>
  <c r="DR173" i="46"/>
  <c r="BC173" i="46" s="1"/>
  <c r="DQ173" i="46"/>
  <c r="DP173" i="46"/>
  <c r="DO173" i="46"/>
  <c r="DN173" i="46"/>
  <c r="DM173" i="46"/>
  <c r="AX173" i="46" s="1"/>
  <c r="DL173" i="46"/>
  <c r="AW173" i="44" s="1"/>
  <c r="DK173" i="46"/>
  <c r="AV173" i="46" s="1"/>
  <c r="DJ173" i="46"/>
  <c r="DI173" i="46"/>
  <c r="DH173" i="46"/>
  <c r="AS173" i="46" s="1"/>
  <c r="DG173" i="46"/>
  <c r="DF173" i="46"/>
  <c r="DE173" i="46"/>
  <c r="DD173" i="46"/>
  <c r="DC173" i="46"/>
  <c r="AN173" i="46" s="1"/>
  <c r="DB173" i="46"/>
  <c r="DA173" i="46"/>
  <c r="CZ173" i="46"/>
  <c r="AK173" i="46" s="1"/>
  <c r="CY173" i="46"/>
  <c r="CX173" i="46"/>
  <c r="AI173" i="46" s="1"/>
  <c r="CW173" i="46"/>
  <c r="AH173" i="46" s="1"/>
  <c r="CV173" i="46"/>
  <c r="CU173" i="46"/>
  <c r="CT173" i="46"/>
  <c r="CS173" i="46"/>
  <c r="AD173" i="46" s="1"/>
  <c r="CR173" i="46"/>
  <c r="AC173" i="46" s="1"/>
  <c r="CQ173" i="46"/>
  <c r="CP173" i="46"/>
  <c r="CO173" i="46"/>
  <c r="CN173" i="46"/>
  <c r="CM173" i="46"/>
  <c r="CL173" i="46"/>
  <c r="CK173" i="46"/>
  <c r="CJ173" i="46"/>
  <c r="U173" i="46" s="1"/>
  <c r="CI173" i="46"/>
  <c r="T173" i="46" s="1"/>
  <c r="CH173" i="46"/>
  <c r="S173" i="46" s="1"/>
  <c r="CG173" i="46"/>
  <c r="R173" i="46" s="1"/>
  <c r="CF173" i="46"/>
  <c r="CE173" i="46"/>
  <c r="CD173" i="46"/>
  <c r="O173" i="46" s="1"/>
  <c r="CC173" i="46"/>
  <c r="N173" i="46" s="1"/>
  <c r="CB173" i="46"/>
  <c r="M173" i="46" s="1"/>
  <c r="CA173" i="46"/>
  <c r="BZ173" i="46"/>
  <c r="BY173" i="46"/>
  <c r="BX173" i="46"/>
  <c r="I173" i="46" s="1"/>
  <c r="BW173" i="46"/>
  <c r="H173" i="46" s="1"/>
  <c r="BV173" i="46"/>
  <c r="BU173" i="46"/>
  <c r="BT173" i="46"/>
  <c r="E173" i="46" s="1"/>
  <c r="BS173" i="46"/>
  <c r="B173" i="46"/>
  <c r="B173" i="44" s="1"/>
  <c r="A173" i="46"/>
  <c r="C173" i="46" s="1"/>
  <c r="C173" i="44" s="1"/>
  <c r="EF172" i="46"/>
  <c r="BQ172" i="46" s="1"/>
  <c r="EE172" i="46"/>
  <c r="ED172" i="46"/>
  <c r="EC172" i="46"/>
  <c r="BN172" i="46" s="1"/>
  <c r="EB172" i="46"/>
  <c r="BM172" i="46" s="1"/>
  <c r="EA172" i="46"/>
  <c r="DZ172" i="46"/>
  <c r="BK172" i="46" s="1"/>
  <c r="DY172" i="46"/>
  <c r="BJ172" i="46" s="1"/>
  <c r="DX172" i="46"/>
  <c r="BI172" i="46" s="1"/>
  <c r="DW172" i="46"/>
  <c r="DV172" i="46"/>
  <c r="DU172" i="46"/>
  <c r="DT172" i="46"/>
  <c r="DS172" i="46"/>
  <c r="DR172" i="46"/>
  <c r="DQ172" i="46"/>
  <c r="BB172" i="46" s="1"/>
  <c r="DP172" i="46"/>
  <c r="BA172" i="46" s="1"/>
  <c r="DO172" i="46"/>
  <c r="DN172" i="46"/>
  <c r="DM172" i="46"/>
  <c r="DL172" i="46"/>
  <c r="AW172" i="46" s="1"/>
  <c r="DK172" i="46"/>
  <c r="AV172" i="46" s="1"/>
  <c r="DJ172" i="46"/>
  <c r="DI172" i="46"/>
  <c r="AT172" i="46" s="1"/>
  <c r="DH172" i="46"/>
  <c r="AS172" i="46" s="1"/>
  <c r="DG172" i="46"/>
  <c r="DF172" i="46"/>
  <c r="DE172" i="46"/>
  <c r="DD172" i="46"/>
  <c r="DC172" i="46"/>
  <c r="AN172" i="46" s="1"/>
  <c r="DB172" i="46"/>
  <c r="DA172" i="46"/>
  <c r="CZ172" i="46"/>
  <c r="AK172" i="46" s="1"/>
  <c r="CY172" i="46"/>
  <c r="CX172" i="46"/>
  <c r="CW172" i="46"/>
  <c r="AH172" i="46" s="1"/>
  <c r="CV172" i="46"/>
  <c r="AG172" i="46" s="1"/>
  <c r="CU172" i="46"/>
  <c r="CT172" i="46"/>
  <c r="AE172" i="46" s="1"/>
  <c r="CS172" i="46"/>
  <c r="CR172" i="46"/>
  <c r="AC172" i="46" s="1"/>
  <c r="CQ172" i="46"/>
  <c r="CP172" i="46"/>
  <c r="CO172" i="46"/>
  <c r="Z172" i="46" s="1"/>
  <c r="CN172" i="46"/>
  <c r="CM172" i="46"/>
  <c r="CL172" i="46"/>
  <c r="CK172" i="46"/>
  <c r="V172" i="46" s="1"/>
  <c r="CJ172" i="46"/>
  <c r="U172" i="46" s="1"/>
  <c r="CI172" i="46"/>
  <c r="CH172" i="46"/>
  <c r="CG172" i="46"/>
  <c r="R172" i="46" s="1"/>
  <c r="CF172" i="46"/>
  <c r="Q172" i="46" s="1"/>
  <c r="CE172" i="46"/>
  <c r="CD172" i="46"/>
  <c r="O172" i="46" s="1"/>
  <c r="CC172" i="46"/>
  <c r="CB172" i="46"/>
  <c r="M172" i="46" s="1"/>
  <c r="CA172" i="46"/>
  <c r="BZ172" i="46"/>
  <c r="BY172" i="46"/>
  <c r="J172" i="46" s="1"/>
  <c r="BX172" i="46"/>
  <c r="BW172" i="46"/>
  <c r="BV172" i="46"/>
  <c r="BU172" i="46"/>
  <c r="F172" i="46" s="1"/>
  <c r="BT172" i="46"/>
  <c r="E172" i="46" s="1"/>
  <c r="BS172" i="46"/>
  <c r="B172" i="46"/>
  <c r="B172" i="44" s="1"/>
  <c r="A172" i="46"/>
  <c r="C172" i="46" s="1"/>
  <c r="C172" i="44" s="1"/>
  <c r="EF171" i="46"/>
  <c r="BQ171" i="46" s="1"/>
  <c r="EE171" i="46"/>
  <c r="ED171" i="46"/>
  <c r="EC171" i="46"/>
  <c r="EB171" i="46"/>
  <c r="BM171" i="46" s="1"/>
  <c r="EA171" i="46"/>
  <c r="DZ171" i="46"/>
  <c r="DY171" i="46"/>
  <c r="BJ171" i="46" s="1"/>
  <c r="DX171" i="46"/>
  <c r="DW171" i="46"/>
  <c r="BH171" i="46" s="1"/>
  <c r="DV171" i="46"/>
  <c r="BG171" i="46" s="1"/>
  <c r="DU171" i="46"/>
  <c r="DT171" i="46"/>
  <c r="BE171" i="46" s="1"/>
  <c r="DS171" i="46"/>
  <c r="DR171" i="46"/>
  <c r="DQ171" i="46"/>
  <c r="DP171" i="46"/>
  <c r="DO171" i="46"/>
  <c r="DN171" i="46"/>
  <c r="DM171" i="46"/>
  <c r="DL171" i="46"/>
  <c r="AW171" i="46" s="1"/>
  <c r="DK171" i="46"/>
  <c r="DJ171" i="46"/>
  <c r="DI171" i="46"/>
  <c r="AT171" i="46" s="1"/>
  <c r="DH171" i="46"/>
  <c r="DG171" i="46"/>
  <c r="DF171" i="46"/>
  <c r="DE171" i="46"/>
  <c r="DD171" i="46"/>
  <c r="AO171" i="46" s="1"/>
  <c r="DC171" i="46"/>
  <c r="DB171" i="46"/>
  <c r="DA171" i="46"/>
  <c r="AL171" i="46" s="1"/>
  <c r="CZ171" i="46"/>
  <c r="CY171" i="46"/>
  <c r="CX171" i="46"/>
  <c r="CW171" i="46"/>
  <c r="AH171" i="46" s="1"/>
  <c r="CV171" i="46"/>
  <c r="AG171" i="46" s="1"/>
  <c r="CU171" i="46"/>
  <c r="CT171" i="46"/>
  <c r="AE171" i="46" s="1"/>
  <c r="CS171" i="46"/>
  <c r="AD171" i="46" s="1"/>
  <c r="CR171" i="46"/>
  <c r="AC171" i="46" s="1"/>
  <c r="CQ171" i="46"/>
  <c r="CP171" i="46"/>
  <c r="AA171" i="46" s="1"/>
  <c r="CO171" i="46"/>
  <c r="Z171" i="46" s="1"/>
  <c r="CN171" i="46"/>
  <c r="Y171" i="46" s="1"/>
  <c r="CM171" i="46"/>
  <c r="CL171" i="46"/>
  <c r="CK171" i="46"/>
  <c r="V171" i="46" s="1"/>
  <c r="CJ171" i="46"/>
  <c r="CI171" i="46"/>
  <c r="CH171" i="46"/>
  <c r="CG171" i="46"/>
  <c r="CF171" i="46"/>
  <c r="Q171" i="46" s="1"/>
  <c r="CE171" i="46"/>
  <c r="CD171" i="46"/>
  <c r="CC171" i="46"/>
  <c r="CB171" i="46"/>
  <c r="CA171" i="46"/>
  <c r="BZ171" i="46"/>
  <c r="K171" i="46" s="1"/>
  <c r="BY171" i="46"/>
  <c r="BX171" i="46"/>
  <c r="I171" i="46" s="1"/>
  <c r="BW171" i="46"/>
  <c r="BV171" i="46"/>
  <c r="G171" i="46" s="1"/>
  <c r="BU171" i="46"/>
  <c r="F171" i="46" s="1"/>
  <c r="BT171" i="46"/>
  <c r="BS171" i="46"/>
  <c r="D171" i="46" s="1"/>
  <c r="B171" i="46"/>
  <c r="B171" i="44" s="1"/>
  <c r="A171" i="46"/>
  <c r="A171" i="44" s="1"/>
  <c r="EF170" i="46"/>
  <c r="EE170" i="46"/>
  <c r="BP170" i="46" s="1"/>
  <c r="ED170" i="46"/>
  <c r="EC170" i="46"/>
  <c r="EB170" i="46"/>
  <c r="EA170" i="46"/>
  <c r="BL170" i="46" s="1"/>
  <c r="DZ170" i="46"/>
  <c r="BK170" i="46" s="1"/>
  <c r="DY170" i="46"/>
  <c r="BJ170" i="46" s="1"/>
  <c r="DX170" i="46"/>
  <c r="DW170" i="46"/>
  <c r="DV170" i="46"/>
  <c r="DU170" i="46"/>
  <c r="DT170" i="46"/>
  <c r="DS170" i="46"/>
  <c r="BD170" i="46" s="1"/>
  <c r="DR170" i="46"/>
  <c r="DQ170" i="46"/>
  <c r="BB170" i="46" s="1"/>
  <c r="DP170" i="46"/>
  <c r="DO170" i="46"/>
  <c r="AZ170" i="46" s="1"/>
  <c r="DN170" i="46"/>
  <c r="AY170" i="46" s="1"/>
  <c r="DM170" i="46"/>
  <c r="DL170" i="46"/>
  <c r="DK170" i="46"/>
  <c r="AV170" i="46" s="1"/>
  <c r="DJ170" i="46"/>
  <c r="DI170" i="46"/>
  <c r="DH170" i="46"/>
  <c r="AS170" i="46" s="1"/>
  <c r="DG170" i="46"/>
  <c r="AR170" i="46" s="1"/>
  <c r="DF170" i="46"/>
  <c r="AQ170" i="46" s="1"/>
  <c r="DE170" i="46"/>
  <c r="DD170" i="46"/>
  <c r="AO170" i="46" s="1"/>
  <c r="DC170" i="46"/>
  <c r="AN170" i="46" s="1"/>
  <c r="DB170" i="46"/>
  <c r="DA170" i="46"/>
  <c r="CZ170" i="46"/>
  <c r="CY170" i="46"/>
  <c r="AJ170" i="46" s="1"/>
  <c r="CX170" i="46"/>
  <c r="CW170" i="46"/>
  <c r="CV170" i="46"/>
  <c r="CU170" i="46"/>
  <c r="AF170" i="46" s="1"/>
  <c r="CT170" i="46"/>
  <c r="AE170" i="46" s="1"/>
  <c r="CS170" i="46"/>
  <c r="AD170" i="46" s="1"/>
  <c r="CR170" i="46"/>
  <c r="AC170" i="46" s="1"/>
  <c r="CQ170" i="46"/>
  <c r="AB170" i="46" s="1"/>
  <c r="CP170" i="46"/>
  <c r="CO170" i="46"/>
  <c r="CN170" i="46"/>
  <c r="Y170" i="46" s="1"/>
  <c r="CM170" i="46"/>
  <c r="X170" i="46" s="1"/>
  <c r="CL170" i="46"/>
  <c r="CK170" i="46"/>
  <c r="CJ170" i="46"/>
  <c r="CI170" i="46"/>
  <c r="T170" i="46" s="1"/>
  <c r="CH170" i="46"/>
  <c r="CG170" i="46"/>
  <c r="CF170" i="46"/>
  <c r="CE170" i="46"/>
  <c r="P170" i="46" s="1"/>
  <c r="CD170" i="46"/>
  <c r="O170" i="46" s="1"/>
  <c r="CC170" i="46"/>
  <c r="N170" i="46" s="1"/>
  <c r="CB170" i="46"/>
  <c r="CA170" i="46"/>
  <c r="L170" i="46" s="1"/>
  <c r="BZ170" i="46"/>
  <c r="K170" i="46" s="1"/>
  <c r="BY170" i="46"/>
  <c r="BX170" i="46"/>
  <c r="BW170" i="46"/>
  <c r="H170" i="46" s="1"/>
  <c r="BV170" i="46"/>
  <c r="G170" i="46" s="1"/>
  <c r="BU170" i="46"/>
  <c r="BT170" i="46"/>
  <c r="BS170" i="46"/>
  <c r="D170" i="46" s="1"/>
  <c r="B170" i="46"/>
  <c r="B170" i="44" s="1"/>
  <c r="A170" i="46"/>
  <c r="EF169" i="46"/>
  <c r="BQ169" i="46" s="1"/>
  <c r="EE169" i="46"/>
  <c r="BP169" i="46" s="1"/>
  <c r="ED169" i="46"/>
  <c r="EC169" i="46"/>
  <c r="BN169" i="46" s="1"/>
  <c r="EB169" i="46"/>
  <c r="EA169" i="46"/>
  <c r="DZ169" i="46"/>
  <c r="DY169" i="46"/>
  <c r="DX169" i="46"/>
  <c r="BI169" i="46" s="1"/>
  <c r="DW169" i="46"/>
  <c r="BH169" i="46" s="1"/>
  <c r="DV169" i="46"/>
  <c r="DU169" i="46"/>
  <c r="BF169" i="46" s="1"/>
  <c r="DT169" i="46"/>
  <c r="BE169" i="46" s="1"/>
  <c r="DS169" i="46"/>
  <c r="DR169" i="46"/>
  <c r="DQ169" i="46"/>
  <c r="DP169" i="46"/>
  <c r="BA169" i="46" s="1"/>
  <c r="DO169" i="46"/>
  <c r="AZ169" i="46" s="1"/>
  <c r="DN169" i="46"/>
  <c r="AY169" i="46" s="1"/>
  <c r="DM169" i="46"/>
  <c r="DL169" i="46"/>
  <c r="DK169" i="46"/>
  <c r="DJ169" i="46"/>
  <c r="DI169" i="46"/>
  <c r="DH169" i="46"/>
  <c r="AS169" i="46" s="1"/>
  <c r="DG169" i="46"/>
  <c r="AR169" i="46" s="1"/>
  <c r="DF169" i="46"/>
  <c r="DE169" i="46"/>
  <c r="DD169" i="46"/>
  <c r="DC169" i="46"/>
  <c r="DB169" i="46"/>
  <c r="DA169" i="46"/>
  <c r="CZ169" i="46"/>
  <c r="AK169" i="46" s="1"/>
  <c r="CY169" i="46"/>
  <c r="AJ169" i="46" s="1"/>
  <c r="CX169" i="46"/>
  <c r="AI169" i="46" s="1"/>
  <c r="CW169" i="46"/>
  <c r="AH169" i="46" s="1"/>
  <c r="CV169" i="46"/>
  <c r="CU169" i="46"/>
  <c r="CT169" i="46"/>
  <c r="CS169" i="46"/>
  <c r="CR169" i="46"/>
  <c r="AC169" i="46" s="1"/>
  <c r="CQ169" i="46"/>
  <c r="AB169" i="46" s="1"/>
  <c r="CP169" i="46"/>
  <c r="CO169" i="46"/>
  <c r="CN169" i="46"/>
  <c r="CM169" i="46"/>
  <c r="CL169" i="46"/>
  <c r="CK169" i="46"/>
  <c r="CJ169" i="46"/>
  <c r="U169" i="46" s="1"/>
  <c r="CI169" i="46"/>
  <c r="T169" i="46" s="1"/>
  <c r="CH169" i="46"/>
  <c r="S169" i="46" s="1"/>
  <c r="CG169" i="46"/>
  <c r="CF169" i="46"/>
  <c r="CE169" i="46"/>
  <c r="CD169" i="46"/>
  <c r="CC169" i="46"/>
  <c r="CB169" i="46"/>
  <c r="M169" i="46" s="1"/>
  <c r="CA169" i="46"/>
  <c r="L169" i="46" s="1"/>
  <c r="BZ169" i="46"/>
  <c r="BY169" i="46"/>
  <c r="BX169" i="46"/>
  <c r="BW169" i="46"/>
  <c r="H169" i="46" s="1"/>
  <c r="BV169" i="46"/>
  <c r="BU169" i="46"/>
  <c r="F169" i="46" s="1"/>
  <c r="BT169" i="46"/>
  <c r="E169" i="46" s="1"/>
  <c r="BS169" i="46"/>
  <c r="D169" i="46" s="1"/>
  <c r="B169" i="46"/>
  <c r="B169" i="44" s="1"/>
  <c r="A169" i="46"/>
  <c r="C169" i="46" s="1"/>
  <c r="C169" i="44" s="1"/>
  <c r="EF168" i="46"/>
  <c r="BQ168" i="46" s="1"/>
  <c r="EE168" i="46"/>
  <c r="BP168" i="46" s="1"/>
  <c r="ED168" i="46"/>
  <c r="EC168" i="46"/>
  <c r="BN168" i="46" s="1"/>
  <c r="EB168" i="46"/>
  <c r="EA168" i="46"/>
  <c r="BL168" i="46" s="1"/>
  <c r="DZ168" i="46"/>
  <c r="DY168" i="46"/>
  <c r="DX168" i="46"/>
  <c r="BI168" i="46" s="1"/>
  <c r="DW168" i="46"/>
  <c r="BH168" i="46" s="1"/>
  <c r="DV168" i="46"/>
  <c r="BG168" i="44" s="1"/>
  <c r="DU168" i="46"/>
  <c r="BF168" i="44" s="1"/>
  <c r="DT168" i="46"/>
  <c r="DS168" i="46"/>
  <c r="BD168" i="46" s="1"/>
  <c r="DR168" i="46"/>
  <c r="DQ168" i="46"/>
  <c r="DP168" i="46"/>
  <c r="BA168" i="46" s="1"/>
  <c r="DO168" i="46"/>
  <c r="AZ168" i="46" s="1"/>
  <c r="DN168" i="46"/>
  <c r="DM168" i="46"/>
  <c r="DL168" i="46"/>
  <c r="AW168" i="46" s="1"/>
  <c r="DK168" i="46"/>
  <c r="AV168" i="46" s="1"/>
  <c r="DJ168" i="46"/>
  <c r="DI168" i="46"/>
  <c r="DH168" i="46"/>
  <c r="AS168" i="46" s="1"/>
  <c r="DG168" i="46"/>
  <c r="DF168" i="46"/>
  <c r="DE168" i="46"/>
  <c r="DD168" i="46"/>
  <c r="DC168" i="46"/>
  <c r="AN168" i="46" s="1"/>
  <c r="DB168" i="46"/>
  <c r="DA168" i="46"/>
  <c r="CZ168" i="46"/>
  <c r="AK168" i="46" s="1"/>
  <c r="CY168" i="46"/>
  <c r="AJ168" i="46" s="1"/>
  <c r="CX168" i="46"/>
  <c r="CW168" i="46"/>
  <c r="CV168" i="46"/>
  <c r="CU168" i="46"/>
  <c r="AF168" i="46" s="1"/>
  <c r="CT168" i="46"/>
  <c r="CS168" i="46"/>
  <c r="CR168" i="46"/>
  <c r="AC168" i="46" s="1"/>
  <c r="CQ168" i="46"/>
  <c r="AB168" i="46" s="1"/>
  <c r="CP168" i="46"/>
  <c r="AA168" i="46" s="1"/>
  <c r="CO168" i="46"/>
  <c r="CN168" i="46"/>
  <c r="Y168" i="46" s="1"/>
  <c r="CM168" i="46"/>
  <c r="X168" i="46" s="1"/>
  <c r="CL168" i="46"/>
  <c r="CK168" i="46"/>
  <c r="CJ168" i="46"/>
  <c r="U168" i="46" s="1"/>
  <c r="CI168" i="46"/>
  <c r="T168" i="46" s="1"/>
  <c r="CH168" i="46"/>
  <c r="CG168" i="46"/>
  <c r="CF168" i="46"/>
  <c r="CE168" i="46"/>
  <c r="P168" i="46" s="1"/>
  <c r="CD168" i="46"/>
  <c r="CC168" i="46"/>
  <c r="CB168" i="46"/>
  <c r="M168" i="46" s="1"/>
  <c r="CA168" i="46"/>
  <c r="BZ168" i="46"/>
  <c r="BY168" i="46"/>
  <c r="BX168" i="46"/>
  <c r="BW168" i="46"/>
  <c r="H168" i="46" s="1"/>
  <c r="BV168" i="46"/>
  <c r="BU168" i="46"/>
  <c r="BT168" i="46"/>
  <c r="E168" i="46" s="1"/>
  <c r="BS168" i="46"/>
  <c r="D168" i="46" s="1"/>
  <c r="BG168" i="46"/>
  <c r="BF168" i="46"/>
  <c r="B168" i="46"/>
  <c r="B168" i="44" s="1"/>
  <c r="A168" i="46"/>
  <c r="A168" i="44" s="1"/>
  <c r="EF167" i="46"/>
  <c r="EE167" i="46"/>
  <c r="ED167" i="46"/>
  <c r="BO167" i="46" s="1"/>
  <c r="EC167" i="46"/>
  <c r="BN167" i="46" s="1"/>
  <c r="EB167" i="46"/>
  <c r="EA167" i="46"/>
  <c r="DZ167" i="46"/>
  <c r="DY167" i="46"/>
  <c r="BJ167" i="46" s="1"/>
  <c r="DX167" i="46"/>
  <c r="DW167" i="46"/>
  <c r="DV167" i="46"/>
  <c r="BG167" i="46" s="1"/>
  <c r="DU167" i="46"/>
  <c r="DT167" i="46"/>
  <c r="DS167" i="46"/>
  <c r="DR167" i="46"/>
  <c r="BC167" i="46" s="1"/>
  <c r="DQ167" i="46"/>
  <c r="BB167" i="46" s="1"/>
  <c r="DP167" i="46"/>
  <c r="BA167" i="46" s="1"/>
  <c r="DO167" i="46"/>
  <c r="DN167" i="46"/>
  <c r="AY167" i="46" s="1"/>
  <c r="DM167" i="46"/>
  <c r="AX167" i="46" s="1"/>
  <c r="DL167" i="46"/>
  <c r="DK167" i="46"/>
  <c r="DJ167" i="46"/>
  <c r="DI167" i="46"/>
  <c r="AT167" i="46" s="1"/>
  <c r="DH167" i="46"/>
  <c r="DG167" i="46"/>
  <c r="DF167" i="46"/>
  <c r="AQ167" i="46" s="1"/>
  <c r="DE167" i="46"/>
  <c r="AP167" i="46" s="1"/>
  <c r="DD167" i="46"/>
  <c r="DC167" i="46"/>
  <c r="AN167" i="46" s="1"/>
  <c r="DB167" i="46"/>
  <c r="AM167" i="46" s="1"/>
  <c r="DA167" i="46"/>
  <c r="AL167" i="46" s="1"/>
  <c r="CZ167" i="46"/>
  <c r="CY167" i="46"/>
  <c r="CX167" i="46"/>
  <c r="AI167" i="46" s="1"/>
  <c r="CW167" i="46"/>
  <c r="CV167" i="46"/>
  <c r="CU167" i="46"/>
  <c r="CT167" i="46"/>
  <c r="AE167" i="46" s="1"/>
  <c r="CS167" i="46"/>
  <c r="AD167" i="46" s="1"/>
  <c r="CR167" i="46"/>
  <c r="CQ167" i="46"/>
  <c r="CP167" i="46"/>
  <c r="AA167" i="46" s="1"/>
  <c r="CO167" i="46"/>
  <c r="Z167" i="46" s="1"/>
  <c r="CN167" i="46"/>
  <c r="CM167" i="46"/>
  <c r="CL167" i="46"/>
  <c r="CK167" i="46"/>
  <c r="V167" i="46" s="1"/>
  <c r="CJ167" i="46"/>
  <c r="CI167" i="46"/>
  <c r="CH167" i="46"/>
  <c r="S167" i="46" s="1"/>
  <c r="CG167" i="46"/>
  <c r="CF167" i="46"/>
  <c r="CE167" i="46"/>
  <c r="P167" i="46" s="1"/>
  <c r="CD167" i="46"/>
  <c r="O167" i="46" s="1"/>
  <c r="CC167" i="46"/>
  <c r="N167" i="46" s="1"/>
  <c r="CB167" i="46"/>
  <c r="CA167" i="46"/>
  <c r="BZ167" i="46"/>
  <c r="K167" i="46" s="1"/>
  <c r="BY167" i="46"/>
  <c r="J167" i="46" s="1"/>
  <c r="BX167" i="46"/>
  <c r="BW167" i="46"/>
  <c r="H167" i="46" s="1"/>
  <c r="BV167" i="46"/>
  <c r="BU167" i="46"/>
  <c r="F167" i="46" s="1"/>
  <c r="BT167" i="46"/>
  <c r="BS167" i="46"/>
  <c r="B167" i="46"/>
  <c r="B167" i="44" s="1"/>
  <c r="A167" i="46"/>
  <c r="A167" i="44" s="1"/>
  <c r="EF166" i="46"/>
  <c r="EE166" i="46"/>
  <c r="BP166" i="46" s="1"/>
  <c r="ED166" i="46"/>
  <c r="BO166" i="44" s="1"/>
  <c r="EC166" i="46"/>
  <c r="EB166" i="46"/>
  <c r="BM166" i="46" s="1"/>
  <c r="EA166" i="46"/>
  <c r="BL166" i="46" s="1"/>
  <c r="DZ166" i="46"/>
  <c r="BK166" i="46" s="1"/>
  <c r="DY166" i="46"/>
  <c r="DX166" i="46"/>
  <c r="BI166" i="46" s="1"/>
  <c r="DW166" i="46"/>
  <c r="DV166" i="46"/>
  <c r="DU166" i="46"/>
  <c r="DT166" i="46"/>
  <c r="DS166" i="46"/>
  <c r="DR166" i="46"/>
  <c r="BC166" i="46" s="1"/>
  <c r="DQ166" i="46"/>
  <c r="BB166" i="46" s="1"/>
  <c r="DP166" i="46"/>
  <c r="DO166" i="46"/>
  <c r="DN166" i="46"/>
  <c r="AY166" i="46" s="1"/>
  <c r="DM166" i="46"/>
  <c r="DL166" i="46"/>
  <c r="DK166" i="46"/>
  <c r="AV166" i="46" s="1"/>
  <c r="DJ166" i="46"/>
  <c r="AU166" i="46" s="1"/>
  <c r="DI166" i="46"/>
  <c r="DH166" i="46"/>
  <c r="DG166" i="46"/>
  <c r="AR166" i="46" s="1"/>
  <c r="DF166" i="46"/>
  <c r="AQ166" i="46" s="1"/>
  <c r="DE166" i="46"/>
  <c r="DD166" i="46"/>
  <c r="DC166" i="46"/>
  <c r="AN166" i="46" s="1"/>
  <c r="DB166" i="46"/>
  <c r="AM166" i="46" s="1"/>
  <c r="DA166" i="46"/>
  <c r="CZ166" i="46"/>
  <c r="AK166" i="46" s="1"/>
  <c r="CY166" i="46"/>
  <c r="CX166" i="46"/>
  <c r="CW166" i="46"/>
  <c r="CV166" i="46"/>
  <c r="CU166" i="46"/>
  <c r="AF166" i="46" s="1"/>
  <c r="CT166" i="46"/>
  <c r="AE166" i="46" s="1"/>
  <c r="CS166" i="46"/>
  <c r="AD166" i="46" s="1"/>
  <c r="CR166" i="46"/>
  <c r="CQ166" i="46"/>
  <c r="CP166" i="46"/>
  <c r="CO166" i="46"/>
  <c r="CN166" i="46"/>
  <c r="CM166" i="46"/>
  <c r="X166" i="46" s="1"/>
  <c r="CL166" i="46"/>
  <c r="W166" i="46" s="1"/>
  <c r="CK166" i="46"/>
  <c r="CJ166" i="46"/>
  <c r="U166" i="46" s="1"/>
  <c r="CI166" i="46"/>
  <c r="T166" i="46" s="1"/>
  <c r="CH166" i="46"/>
  <c r="CG166" i="46"/>
  <c r="CF166" i="46"/>
  <c r="Q166" i="46" s="1"/>
  <c r="CE166" i="46"/>
  <c r="P166" i="46" s="1"/>
  <c r="CD166" i="46"/>
  <c r="O166" i="46" s="1"/>
  <c r="CC166" i="46"/>
  <c r="N166" i="46" s="1"/>
  <c r="CB166" i="46"/>
  <c r="CA166" i="46"/>
  <c r="BZ166" i="46"/>
  <c r="K166" i="46" s="1"/>
  <c r="BY166" i="46"/>
  <c r="J166" i="46" s="1"/>
  <c r="BX166" i="46"/>
  <c r="BW166" i="46"/>
  <c r="H166" i="46" s="1"/>
  <c r="BV166" i="46"/>
  <c r="G166" i="46" s="1"/>
  <c r="BU166" i="46"/>
  <c r="BT166" i="46"/>
  <c r="BS166" i="46"/>
  <c r="D166" i="46" s="1"/>
  <c r="BO166" i="46"/>
  <c r="B166" i="46"/>
  <c r="B166" i="44" s="1"/>
  <c r="A166" i="46"/>
  <c r="EF165" i="46"/>
  <c r="BQ165" i="46" s="1"/>
  <c r="EE165" i="46"/>
  <c r="BP165" i="46" s="1"/>
  <c r="ED165" i="46"/>
  <c r="BO165" i="46" s="1"/>
  <c r="EC165" i="46"/>
  <c r="BN165" i="46" s="1"/>
  <c r="EB165" i="46"/>
  <c r="EA165" i="46"/>
  <c r="DZ165" i="46"/>
  <c r="DY165" i="46"/>
  <c r="BJ165" i="46" s="1"/>
  <c r="DX165" i="46"/>
  <c r="DW165" i="46"/>
  <c r="BH165" i="46" s="1"/>
  <c r="DV165" i="46"/>
  <c r="BG165" i="46" s="1"/>
  <c r="DU165" i="46"/>
  <c r="DT165" i="46"/>
  <c r="DS165" i="46"/>
  <c r="DR165" i="46"/>
  <c r="DQ165" i="46"/>
  <c r="DP165" i="46"/>
  <c r="DO165" i="46"/>
  <c r="AZ165" i="46" s="1"/>
  <c r="DN165" i="46"/>
  <c r="DM165" i="46"/>
  <c r="DL165" i="46"/>
  <c r="DK165" i="46"/>
  <c r="AV165" i="46" s="1"/>
  <c r="DJ165" i="46"/>
  <c r="DI165" i="46"/>
  <c r="DH165" i="46"/>
  <c r="AS165" i="46" s="1"/>
  <c r="DG165" i="46"/>
  <c r="AR165" i="46" s="1"/>
  <c r="DF165" i="46"/>
  <c r="AQ165" i="46" s="1"/>
  <c r="DE165" i="46"/>
  <c r="AP165" i="46" s="1"/>
  <c r="DD165" i="46"/>
  <c r="DC165" i="46"/>
  <c r="AN165" i="46" s="1"/>
  <c r="DB165" i="46"/>
  <c r="DA165" i="46"/>
  <c r="CZ165" i="46"/>
  <c r="CY165" i="46"/>
  <c r="AJ165" i="46" s="1"/>
  <c r="CX165" i="46"/>
  <c r="AI165" i="46" s="1"/>
  <c r="CW165" i="46"/>
  <c r="AH165" i="46" s="1"/>
  <c r="CV165" i="46"/>
  <c r="CU165" i="46"/>
  <c r="CT165" i="46"/>
  <c r="CS165" i="46"/>
  <c r="CR165" i="46"/>
  <c r="AC165" i="46" s="1"/>
  <c r="CQ165" i="46"/>
  <c r="AB165" i="46" s="1"/>
  <c r="CP165" i="46"/>
  <c r="AA165" i="46" s="1"/>
  <c r="CO165" i="46"/>
  <c r="CN165" i="46"/>
  <c r="CM165" i="46"/>
  <c r="X165" i="46" s="1"/>
  <c r="CL165" i="46"/>
  <c r="CK165" i="46"/>
  <c r="CJ165" i="46"/>
  <c r="CI165" i="46"/>
  <c r="T165" i="46" s="1"/>
  <c r="CH165" i="46"/>
  <c r="S165" i="46" s="1"/>
  <c r="CG165" i="46"/>
  <c r="CF165" i="46"/>
  <c r="CE165" i="46"/>
  <c r="P165" i="46" s="1"/>
  <c r="CD165" i="46"/>
  <c r="CC165" i="46"/>
  <c r="CB165" i="46"/>
  <c r="M165" i="46" s="1"/>
  <c r="CA165" i="46"/>
  <c r="L165" i="46" s="1"/>
  <c r="BZ165" i="46"/>
  <c r="BY165" i="46"/>
  <c r="BX165" i="46"/>
  <c r="I165" i="46" s="1"/>
  <c r="BW165" i="46"/>
  <c r="H165" i="46" s="1"/>
  <c r="BV165" i="46"/>
  <c r="BU165" i="46"/>
  <c r="BT165" i="46"/>
  <c r="E165" i="46" s="1"/>
  <c r="BS165" i="46"/>
  <c r="D165" i="46" s="1"/>
  <c r="B165" i="46"/>
  <c r="B165" i="44" s="1"/>
  <c r="A165" i="46"/>
  <c r="A165" i="44" s="1"/>
  <c r="EF164" i="46"/>
  <c r="BQ164" i="46" s="1"/>
  <c r="EE164" i="46"/>
  <c r="ED164" i="46"/>
  <c r="BO164" i="44" s="1"/>
  <c r="EC164" i="46"/>
  <c r="EB164" i="46"/>
  <c r="BM164" i="46" s="1"/>
  <c r="EA164" i="46"/>
  <c r="BL164" i="46" s="1"/>
  <c r="DZ164" i="46"/>
  <c r="BK164" i="46" s="1"/>
  <c r="DY164" i="46"/>
  <c r="DX164" i="46"/>
  <c r="BI164" i="46" s="1"/>
  <c r="DW164" i="46"/>
  <c r="DV164" i="46"/>
  <c r="BG164" i="46" s="1"/>
  <c r="DU164" i="46"/>
  <c r="DT164" i="46"/>
  <c r="DS164" i="46"/>
  <c r="BD164" i="46" s="1"/>
  <c r="DR164" i="46"/>
  <c r="BC164" i="46" s="1"/>
  <c r="DQ164" i="46"/>
  <c r="BB164" i="46" s="1"/>
  <c r="DP164" i="46"/>
  <c r="DO164" i="46"/>
  <c r="DN164" i="46"/>
  <c r="AY164" i="46" s="1"/>
  <c r="DM164" i="46"/>
  <c r="DL164" i="46"/>
  <c r="AW164" i="46" s="1"/>
  <c r="DK164" i="46"/>
  <c r="AV164" i="46" s="1"/>
  <c r="DJ164" i="46"/>
  <c r="AU164" i="46" s="1"/>
  <c r="DI164" i="46"/>
  <c r="DH164" i="46"/>
  <c r="AS164" i="46" s="1"/>
  <c r="DG164" i="46"/>
  <c r="AR164" i="46" s="1"/>
  <c r="DF164" i="46"/>
  <c r="AQ164" i="46" s="1"/>
  <c r="DE164" i="46"/>
  <c r="DD164" i="46"/>
  <c r="DC164" i="46"/>
  <c r="AN164" i="46" s="1"/>
  <c r="DB164" i="46"/>
  <c r="AM164" i="46" s="1"/>
  <c r="DA164" i="46"/>
  <c r="AL164" i="46" s="1"/>
  <c r="CZ164" i="46"/>
  <c r="AK164" i="46" s="1"/>
  <c r="CY164" i="46"/>
  <c r="CX164" i="46"/>
  <c r="AI164" i="46" s="1"/>
  <c r="CW164" i="46"/>
  <c r="CV164" i="46"/>
  <c r="AG164" i="46" s="1"/>
  <c r="CU164" i="46"/>
  <c r="AF164" i="46" s="1"/>
  <c r="CT164" i="46"/>
  <c r="AE164" i="46" s="1"/>
  <c r="CS164" i="46"/>
  <c r="CR164" i="46"/>
  <c r="CQ164" i="46"/>
  <c r="AB164" i="46" s="1"/>
  <c r="CP164" i="46"/>
  <c r="AA164" i="46" s="1"/>
  <c r="CO164" i="46"/>
  <c r="CN164" i="46"/>
  <c r="CM164" i="46"/>
  <c r="X164" i="46" s="1"/>
  <c r="CL164" i="46"/>
  <c r="CK164" i="46"/>
  <c r="CJ164" i="46"/>
  <c r="U164" i="46" s="1"/>
  <c r="CI164" i="46"/>
  <c r="CH164" i="46"/>
  <c r="S164" i="46" s="1"/>
  <c r="CG164" i="46"/>
  <c r="CF164" i="46"/>
  <c r="Q164" i="46" s="1"/>
  <c r="CE164" i="46"/>
  <c r="P164" i="46" s="1"/>
  <c r="CD164" i="46"/>
  <c r="O164" i="46" s="1"/>
  <c r="CC164" i="46"/>
  <c r="CB164" i="46"/>
  <c r="M164" i="46" s="1"/>
  <c r="CA164" i="46"/>
  <c r="L164" i="46" s="1"/>
  <c r="BZ164" i="46"/>
  <c r="K164" i="46" s="1"/>
  <c r="BY164" i="46"/>
  <c r="BX164" i="46"/>
  <c r="BW164" i="46"/>
  <c r="H164" i="46" s="1"/>
  <c r="BV164" i="46"/>
  <c r="G164" i="46" s="1"/>
  <c r="BU164" i="46"/>
  <c r="BT164" i="46"/>
  <c r="BS164" i="46"/>
  <c r="BO164" i="46"/>
  <c r="B164" i="46"/>
  <c r="B164" i="44" s="1"/>
  <c r="A164" i="46"/>
  <c r="A164" i="44" s="1"/>
  <c r="EF163" i="46"/>
  <c r="BQ163" i="46" s="1"/>
  <c r="EE163" i="46"/>
  <c r="ED163" i="46"/>
  <c r="BO163" i="46" s="1"/>
  <c r="EC163" i="46"/>
  <c r="EB163" i="46"/>
  <c r="BM163" i="46" s="1"/>
  <c r="EA163" i="46"/>
  <c r="BL163" i="46" s="1"/>
  <c r="DZ163" i="46"/>
  <c r="BK163" i="46" s="1"/>
  <c r="DY163" i="46"/>
  <c r="BJ163" i="46" s="1"/>
  <c r="DX163" i="46"/>
  <c r="BI163" i="46" s="1"/>
  <c r="DW163" i="46"/>
  <c r="DV163" i="46"/>
  <c r="DU163" i="46"/>
  <c r="DT163" i="46"/>
  <c r="BE163" i="46" s="1"/>
  <c r="DS163" i="46"/>
  <c r="BD163" i="46" s="1"/>
  <c r="DR163" i="46"/>
  <c r="BC163" i="46" s="1"/>
  <c r="DQ163" i="46"/>
  <c r="BB163" i="46" s="1"/>
  <c r="DP163" i="46"/>
  <c r="BA163" i="46" s="1"/>
  <c r="DO163" i="46"/>
  <c r="DN163" i="46"/>
  <c r="AY163" i="46" s="1"/>
  <c r="DM163" i="46"/>
  <c r="DL163" i="46"/>
  <c r="DK163" i="46"/>
  <c r="AV163" i="46" s="1"/>
  <c r="DJ163" i="46"/>
  <c r="AU163" i="46" s="1"/>
  <c r="DI163" i="46"/>
  <c r="AT163" i="46" s="1"/>
  <c r="DH163" i="46"/>
  <c r="AS163" i="46" s="1"/>
  <c r="DG163" i="46"/>
  <c r="DF163" i="46"/>
  <c r="DE163" i="46"/>
  <c r="DD163" i="46"/>
  <c r="AO163" i="46" s="1"/>
  <c r="DC163" i="46"/>
  <c r="AN163" i="46" s="1"/>
  <c r="DB163" i="46"/>
  <c r="AM163" i="46" s="1"/>
  <c r="DA163" i="46"/>
  <c r="AL163" i="46" s="1"/>
  <c r="CZ163" i="46"/>
  <c r="AK163" i="46" s="1"/>
  <c r="CY163" i="46"/>
  <c r="CX163" i="46"/>
  <c r="CW163" i="46"/>
  <c r="CV163" i="46"/>
  <c r="CU163" i="46"/>
  <c r="AF163" i="46" s="1"/>
  <c r="CT163" i="46"/>
  <c r="AE163" i="46" s="1"/>
  <c r="CS163" i="46"/>
  <c r="AD163" i="46" s="1"/>
  <c r="CR163" i="46"/>
  <c r="AC163" i="46" s="1"/>
  <c r="CQ163" i="46"/>
  <c r="CP163" i="46"/>
  <c r="CO163" i="46"/>
  <c r="CN163" i="46"/>
  <c r="CM163" i="46"/>
  <c r="X163" i="46" s="1"/>
  <c r="CL163" i="46"/>
  <c r="CK163" i="46"/>
  <c r="V163" i="46" s="1"/>
  <c r="CJ163" i="46"/>
  <c r="U163" i="46" s="1"/>
  <c r="CI163" i="46"/>
  <c r="CH163" i="46"/>
  <c r="CG163" i="46"/>
  <c r="CF163" i="46"/>
  <c r="Q163" i="46" s="1"/>
  <c r="CE163" i="46"/>
  <c r="P163" i="46" s="1"/>
  <c r="CD163" i="46"/>
  <c r="O163" i="46" s="1"/>
  <c r="CC163" i="46"/>
  <c r="N163" i="46" s="1"/>
  <c r="CB163" i="46"/>
  <c r="M163" i="46" s="1"/>
  <c r="CA163" i="46"/>
  <c r="BZ163" i="46"/>
  <c r="BY163" i="46"/>
  <c r="BX163" i="46"/>
  <c r="BW163" i="46"/>
  <c r="H163" i="46" s="1"/>
  <c r="BV163" i="46"/>
  <c r="G163" i="46" s="1"/>
  <c r="BU163" i="46"/>
  <c r="F163" i="46" s="1"/>
  <c r="BT163" i="46"/>
  <c r="E163" i="46" s="1"/>
  <c r="BS163" i="46"/>
  <c r="B163" i="46"/>
  <c r="B163" i="44" s="1"/>
  <c r="A163" i="46"/>
  <c r="EF162" i="46"/>
  <c r="BQ162" i="46" s="1"/>
  <c r="EE162" i="46"/>
  <c r="BP162" i="46" s="1"/>
  <c r="ED162" i="46"/>
  <c r="BO162" i="44" s="1"/>
  <c r="EC162" i="46"/>
  <c r="BN162" i="46" s="1"/>
  <c r="EB162" i="46"/>
  <c r="BM162" i="46" s="1"/>
  <c r="EA162" i="46"/>
  <c r="BL162" i="46" s="1"/>
  <c r="DZ162" i="46"/>
  <c r="DY162" i="46"/>
  <c r="DX162" i="46"/>
  <c r="BI162" i="46" s="1"/>
  <c r="DW162" i="46"/>
  <c r="BH162" i="46" s="1"/>
  <c r="DV162" i="46"/>
  <c r="DU162" i="46"/>
  <c r="BF162" i="46" s="1"/>
  <c r="DT162" i="46"/>
  <c r="BE162" i="46" s="1"/>
  <c r="DS162" i="46"/>
  <c r="DR162" i="46"/>
  <c r="DQ162" i="46"/>
  <c r="BB162" i="46" s="1"/>
  <c r="DP162" i="46"/>
  <c r="DO162" i="46"/>
  <c r="AZ162" i="46" s="1"/>
  <c r="DN162" i="46"/>
  <c r="AY162" i="46" s="1"/>
  <c r="DM162" i="46"/>
  <c r="DL162" i="46"/>
  <c r="AW162" i="46" s="1"/>
  <c r="DK162" i="46"/>
  <c r="AV162" i="46" s="1"/>
  <c r="DJ162" i="46"/>
  <c r="DI162" i="46"/>
  <c r="DH162" i="46"/>
  <c r="DG162" i="46"/>
  <c r="AR162" i="46" s="1"/>
  <c r="DF162" i="46"/>
  <c r="AQ162" i="46" s="1"/>
  <c r="DE162" i="46"/>
  <c r="AP162" i="46" s="1"/>
  <c r="DD162" i="46"/>
  <c r="AO162" i="46" s="1"/>
  <c r="DC162" i="46"/>
  <c r="DB162" i="46"/>
  <c r="DA162" i="46"/>
  <c r="AL162" i="46" s="1"/>
  <c r="CZ162" i="46"/>
  <c r="CY162" i="46"/>
  <c r="AJ162" i="46" s="1"/>
  <c r="CX162" i="46"/>
  <c r="CW162" i="46"/>
  <c r="CV162" i="46"/>
  <c r="AG162" i="46" s="1"/>
  <c r="CU162" i="46"/>
  <c r="AF162" i="46" s="1"/>
  <c r="CT162" i="46"/>
  <c r="CS162" i="46"/>
  <c r="CR162" i="46"/>
  <c r="CQ162" i="46"/>
  <c r="AB162" i="46" s="1"/>
  <c r="CP162" i="46"/>
  <c r="CO162" i="46"/>
  <c r="Z162" i="46" s="1"/>
  <c r="CN162" i="46"/>
  <c r="Y162" i="46" s="1"/>
  <c r="CM162" i="46"/>
  <c r="X162" i="46" s="1"/>
  <c r="CL162" i="46"/>
  <c r="CK162" i="46"/>
  <c r="V162" i="46" s="1"/>
  <c r="CJ162" i="46"/>
  <c r="U162" i="46" s="1"/>
  <c r="CI162" i="46"/>
  <c r="T162" i="46" s="1"/>
  <c r="CH162" i="46"/>
  <c r="S162" i="46" s="1"/>
  <c r="CG162" i="46"/>
  <c r="R162" i="46" s="1"/>
  <c r="CF162" i="46"/>
  <c r="Q162" i="46" s="1"/>
  <c r="CE162" i="46"/>
  <c r="CD162" i="46"/>
  <c r="CC162" i="46"/>
  <c r="CB162" i="46"/>
  <c r="M162" i="46" s="1"/>
  <c r="CA162" i="46"/>
  <c r="L162" i="46" s="1"/>
  <c r="BZ162" i="46"/>
  <c r="BY162" i="46"/>
  <c r="J162" i="46" s="1"/>
  <c r="BX162" i="46"/>
  <c r="I162" i="46" s="1"/>
  <c r="BW162" i="46"/>
  <c r="H162" i="46" s="1"/>
  <c r="BV162" i="46"/>
  <c r="BU162" i="46"/>
  <c r="F162" i="46" s="1"/>
  <c r="BT162" i="46"/>
  <c r="E162" i="46" s="1"/>
  <c r="BS162" i="46"/>
  <c r="D162" i="46" s="1"/>
  <c r="BO162" i="46"/>
  <c r="B162" i="46"/>
  <c r="B162" i="44" s="1"/>
  <c r="A162" i="46"/>
  <c r="C162" i="46" s="1"/>
  <c r="C162" i="44" s="1"/>
  <c r="EF161" i="46"/>
  <c r="BQ161" i="46" s="1"/>
  <c r="EE161" i="46"/>
  <c r="ED161" i="46"/>
  <c r="BO161" i="46" s="1"/>
  <c r="EC161" i="46"/>
  <c r="BN161" i="46" s="1"/>
  <c r="EB161" i="46"/>
  <c r="BM161" i="46" s="1"/>
  <c r="EA161" i="46"/>
  <c r="DZ161" i="46"/>
  <c r="BK161" i="46" s="1"/>
  <c r="DY161" i="46"/>
  <c r="BJ161" i="46" s="1"/>
  <c r="DX161" i="46"/>
  <c r="DW161" i="46"/>
  <c r="DV161" i="46"/>
  <c r="DU161" i="46"/>
  <c r="BF161" i="46" s="1"/>
  <c r="DT161" i="46"/>
  <c r="BE161" i="46" s="1"/>
  <c r="DS161" i="46"/>
  <c r="DR161" i="46"/>
  <c r="BC161" i="46" s="1"/>
  <c r="DQ161" i="46"/>
  <c r="BB161" i="46" s="1"/>
  <c r="DP161" i="46"/>
  <c r="BA161" i="46" s="1"/>
  <c r="DO161" i="46"/>
  <c r="DN161" i="46"/>
  <c r="AY161" i="46" s="1"/>
  <c r="DM161" i="46"/>
  <c r="AX161" i="46" s="1"/>
  <c r="DL161" i="46"/>
  <c r="AW161" i="46" s="1"/>
  <c r="DK161" i="46"/>
  <c r="DJ161" i="46"/>
  <c r="AU161" i="46" s="1"/>
  <c r="DI161" i="46"/>
  <c r="AT161" i="46" s="1"/>
  <c r="DH161" i="46"/>
  <c r="AS161" i="46" s="1"/>
  <c r="DG161" i="46"/>
  <c r="DF161" i="46"/>
  <c r="DE161" i="46"/>
  <c r="AP161" i="46" s="1"/>
  <c r="DD161" i="46"/>
  <c r="AO161" i="46" s="1"/>
  <c r="DC161" i="46"/>
  <c r="DB161" i="46"/>
  <c r="DA161" i="46"/>
  <c r="AL161" i="46" s="1"/>
  <c r="CZ161" i="46"/>
  <c r="AK161" i="46" s="1"/>
  <c r="CY161" i="46"/>
  <c r="CX161" i="46"/>
  <c r="AI161" i="46" s="1"/>
  <c r="CW161" i="46"/>
  <c r="AH161" i="46" s="1"/>
  <c r="CV161" i="46"/>
  <c r="AG161" i="46" s="1"/>
  <c r="CU161" i="46"/>
  <c r="CT161" i="46"/>
  <c r="AE161" i="46" s="1"/>
  <c r="CS161" i="46"/>
  <c r="AD161" i="46" s="1"/>
  <c r="CR161" i="46"/>
  <c r="AC161" i="46" s="1"/>
  <c r="CQ161" i="46"/>
  <c r="CP161" i="46"/>
  <c r="CO161" i="46"/>
  <c r="Z161" i="46" s="1"/>
  <c r="CN161" i="46"/>
  <c r="Y161" i="46" s="1"/>
  <c r="CM161" i="46"/>
  <c r="X161" i="46" s="1"/>
  <c r="CL161" i="46"/>
  <c r="W161" i="46" s="1"/>
  <c r="CK161" i="46"/>
  <c r="V161" i="46" s="1"/>
  <c r="CJ161" i="46"/>
  <c r="U161" i="46" s="1"/>
  <c r="CI161" i="46"/>
  <c r="CH161" i="46"/>
  <c r="S161" i="46" s="1"/>
  <c r="CG161" i="46"/>
  <c r="R161" i="46" s="1"/>
  <c r="CF161" i="46"/>
  <c r="Q161" i="46" s="1"/>
  <c r="CE161" i="46"/>
  <c r="CD161" i="46"/>
  <c r="CC161" i="46"/>
  <c r="N161" i="46" s="1"/>
  <c r="CB161" i="46"/>
  <c r="M161" i="46" s="1"/>
  <c r="CA161" i="46"/>
  <c r="BZ161" i="46"/>
  <c r="K161" i="46" s="1"/>
  <c r="BY161" i="46"/>
  <c r="J161" i="46" s="1"/>
  <c r="BX161" i="46"/>
  <c r="I161" i="46" s="1"/>
  <c r="BW161" i="46"/>
  <c r="BV161" i="46"/>
  <c r="G161" i="46" s="1"/>
  <c r="BU161" i="46"/>
  <c r="F161" i="46" s="1"/>
  <c r="BT161" i="46"/>
  <c r="BS161" i="46"/>
  <c r="B161" i="46"/>
  <c r="B161" i="44" s="1"/>
  <c r="A161" i="46"/>
  <c r="C161" i="46" s="1"/>
  <c r="C161" i="44" s="1"/>
  <c r="EF160" i="46"/>
  <c r="BQ160" i="46" s="1"/>
  <c r="EE160" i="46"/>
  <c r="BP160" i="46" s="1"/>
  <c r="ED160" i="46"/>
  <c r="BO160" i="46" s="1"/>
  <c r="EC160" i="46"/>
  <c r="BN160" i="46" s="1"/>
  <c r="EB160" i="46"/>
  <c r="BM160" i="46" s="1"/>
  <c r="EA160" i="46"/>
  <c r="DZ160" i="46"/>
  <c r="DY160" i="46"/>
  <c r="BJ160" i="46" s="1"/>
  <c r="DX160" i="46"/>
  <c r="BI160" i="46" s="1"/>
  <c r="DW160" i="46"/>
  <c r="DV160" i="46"/>
  <c r="BG160" i="46" s="1"/>
  <c r="DU160" i="46"/>
  <c r="BF160" i="46" s="1"/>
  <c r="DT160" i="46"/>
  <c r="BE160" i="46" s="1"/>
  <c r="DS160" i="46"/>
  <c r="DR160" i="46"/>
  <c r="DQ160" i="46"/>
  <c r="BB160" i="46" s="1"/>
  <c r="DP160" i="46"/>
  <c r="BA160" i="46" s="1"/>
  <c r="DO160" i="46"/>
  <c r="DN160" i="46"/>
  <c r="AY160" i="46" s="1"/>
  <c r="DM160" i="46"/>
  <c r="AX160" i="46" s="1"/>
  <c r="DL160" i="46"/>
  <c r="AW160" i="46" s="1"/>
  <c r="DK160" i="46"/>
  <c r="DJ160" i="46"/>
  <c r="DI160" i="46"/>
  <c r="AT160" i="46" s="1"/>
  <c r="DH160" i="46"/>
  <c r="AS160" i="46" s="1"/>
  <c r="DG160" i="46"/>
  <c r="DF160" i="46"/>
  <c r="DE160" i="46"/>
  <c r="AP160" i="46" s="1"/>
  <c r="DD160" i="46"/>
  <c r="AO160" i="46" s="1"/>
  <c r="DC160" i="46"/>
  <c r="DB160" i="46"/>
  <c r="AM160" i="46" s="1"/>
  <c r="DA160" i="46"/>
  <c r="AL160" i="46" s="1"/>
  <c r="CZ160" i="46"/>
  <c r="AK160" i="46" s="1"/>
  <c r="CY160" i="46"/>
  <c r="CX160" i="46"/>
  <c r="AI160" i="46" s="1"/>
  <c r="CW160" i="46"/>
  <c r="AH160" i="46" s="1"/>
  <c r="CV160" i="46"/>
  <c r="CU160" i="46"/>
  <c r="CT160" i="46"/>
  <c r="CS160" i="46"/>
  <c r="AD160" i="46" s="1"/>
  <c r="CR160" i="46"/>
  <c r="AC160" i="46" s="1"/>
  <c r="CQ160" i="46"/>
  <c r="CP160" i="46"/>
  <c r="AA160" i="46" s="1"/>
  <c r="CO160" i="46"/>
  <c r="Z160" i="46" s="1"/>
  <c r="CN160" i="46"/>
  <c r="CM160" i="46"/>
  <c r="CL160" i="46"/>
  <c r="W160" i="46" s="1"/>
  <c r="CK160" i="46"/>
  <c r="V160" i="46" s="1"/>
  <c r="CJ160" i="46"/>
  <c r="U160" i="46" s="1"/>
  <c r="CI160" i="46"/>
  <c r="CH160" i="46"/>
  <c r="S160" i="46" s="1"/>
  <c r="CG160" i="46"/>
  <c r="R160" i="46" s="1"/>
  <c r="CF160" i="46"/>
  <c r="Q160" i="46" s="1"/>
  <c r="CE160" i="46"/>
  <c r="CD160" i="46"/>
  <c r="CC160" i="46"/>
  <c r="N160" i="46" s="1"/>
  <c r="CB160" i="46"/>
  <c r="M160" i="46" s="1"/>
  <c r="CA160" i="46"/>
  <c r="BZ160" i="46"/>
  <c r="K160" i="46" s="1"/>
  <c r="BY160" i="46"/>
  <c r="J160" i="46" s="1"/>
  <c r="BX160" i="46"/>
  <c r="I160" i="46" s="1"/>
  <c r="BW160" i="46"/>
  <c r="BV160" i="46"/>
  <c r="G160" i="46" s="1"/>
  <c r="BU160" i="46"/>
  <c r="F160" i="46" s="1"/>
  <c r="BT160" i="46"/>
  <c r="E160" i="46" s="1"/>
  <c r="BS160" i="46"/>
  <c r="B160" i="46"/>
  <c r="B160" i="44" s="1"/>
  <c r="A160" i="46"/>
  <c r="A160" i="44" s="1"/>
  <c r="EF159" i="46"/>
  <c r="BQ159" i="46" s="1"/>
  <c r="EE159" i="46"/>
  <c r="ED159" i="46"/>
  <c r="BO159" i="44" s="1"/>
  <c r="EC159" i="46"/>
  <c r="BN159" i="44" s="1"/>
  <c r="EB159" i="46"/>
  <c r="BM159" i="46" s="1"/>
  <c r="EA159" i="46"/>
  <c r="DZ159" i="46"/>
  <c r="BK159" i="46" s="1"/>
  <c r="DY159" i="46"/>
  <c r="DX159" i="46"/>
  <c r="BI159" i="46" s="1"/>
  <c r="DW159" i="46"/>
  <c r="DV159" i="46"/>
  <c r="BG159" i="46" s="1"/>
  <c r="DU159" i="46"/>
  <c r="BF159" i="46" s="1"/>
  <c r="DT159" i="46"/>
  <c r="BE159" i="46" s="1"/>
  <c r="DS159" i="46"/>
  <c r="DR159" i="46"/>
  <c r="BC159" i="46" s="1"/>
  <c r="DQ159" i="46"/>
  <c r="DP159" i="46"/>
  <c r="DO159" i="46"/>
  <c r="DN159" i="46"/>
  <c r="DM159" i="46"/>
  <c r="DL159" i="46"/>
  <c r="AW159" i="46" s="1"/>
  <c r="DK159" i="46"/>
  <c r="AV159" i="46" s="1"/>
  <c r="DJ159" i="46"/>
  <c r="AU159" i="46" s="1"/>
  <c r="DI159" i="46"/>
  <c r="DH159" i="46"/>
  <c r="DG159" i="46"/>
  <c r="DF159" i="46"/>
  <c r="DE159" i="46"/>
  <c r="AP159" i="46" s="1"/>
  <c r="DD159" i="46"/>
  <c r="AO159" i="46" s="1"/>
  <c r="DC159" i="46"/>
  <c r="DB159" i="46"/>
  <c r="AM159" i="46" s="1"/>
  <c r="DA159" i="46"/>
  <c r="CZ159" i="46"/>
  <c r="CY159" i="46"/>
  <c r="CX159" i="46"/>
  <c r="AI159" i="46" s="1"/>
  <c r="CW159" i="46"/>
  <c r="AH159" i="46" s="1"/>
  <c r="CV159" i="46"/>
  <c r="AG159" i="46" s="1"/>
  <c r="CU159" i="46"/>
  <c r="CT159" i="46"/>
  <c r="CS159" i="46"/>
  <c r="CR159" i="46"/>
  <c r="AC159" i="46" s="1"/>
  <c r="CQ159" i="46"/>
  <c r="CP159" i="46"/>
  <c r="CO159" i="46"/>
  <c r="Z159" i="46" s="1"/>
  <c r="CN159" i="46"/>
  <c r="Y159" i="46" s="1"/>
  <c r="CM159" i="46"/>
  <c r="CL159" i="46"/>
  <c r="CK159" i="46"/>
  <c r="CJ159" i="46"/>
  <c r="U159" i="46" s="1"/>
  <c r="CI159" i="46"/>
  <c r="CH159" i="46"/>
  <c r="CG159" i="46"/>
  <c r="R159" i="46" s="1"/>
  <c r="CF159" i="46"/>
  <c r="Q159" i="46" s="1"/>
  <c r="CE159" i="46"/>
  <c r="P159" i="46" s="1"/>
  <c r="CD159" i="46"/>
  <c r="O159" i="46" s="1"/>
  <c r="CC159" i="46"/>
  <c r="CB159" i="46"/>
  <c r="M159" i="46" s="1"/>
  <c r="CA159" i="46"/>
  <c r="BZ159" i="46"/>
  <c r="K159" i="46" s="1"/>
  <c r="BY159" i="46"/>
  <c r="J159" i="46" s="1"/>
  <c r="BX159" i="46"/>
  <c r="I159" i="46" s="1"/>
  <c r="BW159" i="46"/>
  <c r="BV159" i="46"/>
  <c r="BU159" i="46"/>
  <c r="BT159" i="46"/>
  <c r="E159" i="46" s="1"/>
  <c r="BS159" i="46"/>
  <c r="BO159" i="46"/>
  <c r="BN159" i="46"/>
  <c r="B159" i="46"/>
  <c r="B159" i="44" s="1"/>
  <c r="A159" i="46"/>
  <c r="A159" i="44" s="1"/>
  <c r="EF158" i="46"/>
  <c r="EE158" i="46"/>
  <c r="BP158" i="46" s="1"/>
  <c r="ED158" i="46"/>
  <c r="BO158" i="44" s="1"/>
  <c r="EC158" i="46"/>
  <c r="EB158" i="46"/>
  <c r="EA158" i="46"/>
  <c r="BL158" i="46" s="1"/>
  <c r="DZ158" i="46"/>
  <c r="BK158" i="46" s="1"/>
  <c r="DY158" i="46"/>
  <c r="DX158" i="46"/>
  <c r="DW158" i="46"/>
  <c r="BH158" i="46" s="1"/>
  <c r="DV158" i="46"/>
  <c r="DU158" i="46"/>
  <c r="BF158" i="46" s="1"/>
  <c r="DT158" i="46"/>
  <c r="BE158" i="46" s="1"/>
  <c r="DS158" i="46"/>
  <c r="BD158" i="46" s="1"/>
  <c r="DR158" i="46"/>
  <c r="BC158" i="46" s="1"/>
  <c r="DQ158" i="46"/>
  <c r="DP158" i="46"/>
  <c r="DO158" i="46"/>
  <c r="AZ158" i="46" s="1"/>
  <c r="DN158" i="46"/>
  <c r="DM158" i="46"/>
  <c r="AX158" i="46" s="1"/>
  <c r="DL158" i="46"/>
  <c r="DK158" i="46"/>
  <c r="AV158" i="46" s="1"/>
  <c r="DJ158" i="46"/>
  <c r="AU158" i="46" s="1"/>
  <c r="DI158" i="46"/>
  <c r="DH158" i="46"/>
  <c r="DG158" i="46"/>
  <c r="AR158" i="46" s="1"/>
  <c r="DF158" i="46"/>
  <c r="DE158" i="46"/>
  <c r="DD158" i="46"/>
  <c r="AO158" i="46" s="1"/>
  <c r="DC158" i="46"/>
  <c r="AN158" i="46" s="1"/>
  <c r="DB158" i="46"/>
  <c r="AM158" i="46" s="1"/>
  <c r="DA158" i="46"/>
  <c r="CZ158" i="46"/>
  <c r="CY158" i="46"/>
  <c r="AJ158" i="46" s="1"/>
  <c r="CX158" i="46"/>
  <c r="CW158" i="46"/>
  <c r="CV158" i="46"/>
  <c r="CU158" i="46"/>
  <c r="AF158" i="46" s="1"/>
  <c r="CT158" i="46"/>
  <c r="AE158" i="46" s="1"/>
  <c r="CS158" i="46"/>
  <c r="AD158" i="46" s="1"/>
  <c r="CR158" i="46"/>
  <c r="CQ158" i="46"/>
  <c r="AB158" i="46" s="1"/>
  <c r="CP158" i="46"/>
  <c r="CO158" i="46"/>
  <c r="CN158" i="46"/>
  <c r="Y158" i="46" s="1"/>
  <c r="CM158" i="46"/>
  <c r="X158" i="46" s="1"/>
  <c r="CL158" i="46"/>
  <c r="W158" i="46" s="1"/>
  <c r="CK158" i="46"/>
  <c r="CJ158" i="46"/>
  <c r="CI158" i="46"/>
  <c r="T158" i="46" s="1"/>
  <c r="CH158" i="46"/>
  <c r="CG158" i="46"/>
  <c r="CF158" i="46"/>
  <c r="Q158" i="46" s="1"/>
  <c r="CE158" i="46"/>
  <c r="P158" i="46" s="1"/>
  <c r="CD158" i="46"/>
  <c r="O158" i="46" s="1"/>
  <c r="CC158" i="46"/>
  <c r="CB158" i="46"/>
  <c r="CA158" i="46"/>
  <c r="L158" i="46" s="1"/>
  <c r="BZ158" i="46"/>
  <c r="BY158" i="46"/>
  <c r="BX158" i="46"/>
  <c r="I158" i="46" s="1"/>
  <c r="BW158" i="46"/>
  <c r="BV158" i="46"/>
  <c r="G158" i="46" s="1"/>
  <c r="BU158" i="46"/>
  <c r="BT158" i="46"/>
  <c r="BS158" i="46"/>
  <c r="D158" i="46" s="1"/>
  <c r="BO158" i="46"/>
  <c r="B158" i="46"/>
  <c r="B158" i="44" s="1"/>
  <c r="A158" i="46"/>
  <c r="C158" i="46" s="1"/>
  <c r="C158" i="44" s="1"/>
  <c r="EF157" i="46"/>
  <c r="EE157" i="46"/>
  <c r="BP157" i="46" s="1"/>
  <c r="ED157" i="46"/>
  <c r="EC157" i="46"/>
  <c r="EB157" i="46"/>
  <c r="BM157" i="46" s="1"/>
  <c r="EA157" i="46"/>
  <c r="DZ157" i="46"/>
  <c r="DY157" i="46"/>
  <c r="DX157" i="46"/>
  <c r="BI157" i="46" s="1"/>
  <c r="DW157" i="46"/>
  <c r="BH157" i="46" s="1"/>
  <c r="DV157" i="46"/>
  <c r="DU157" i="46"/>
  <c r="DT157" i="46"/>
  <c r="BE157" i="46" s="1"/>
  <c r="DS157" i="46"/>
  <c r="DR157" i="46"/>
  <c r="DQ157" i="46"/>
  <c r="DP157" i="46"/>
  <c r="DO157" i="46"/>
  <c r="AZ157" i="46" s="1"/>
  <c r="DN157" i="46"/>
  <c r="DM157" i="46"/>
  <c r="DL157" i="46"/>
  <c r="AW157" i="46" s="1"/>
  <c r="DK157" i="46"/>
  <c r="DJ157" i="46"/>
  <c r="DI157" i="46"/>
  <c r="DH157" i="46"/>
  <c r="DG157" i="46"/>
  <c r="AR157" i="46" s="1"/>
  <c r="DF157" i="46"/>
  <c r="DE157" i="46"/>
  <c r="DD157" i="46"/>
  <c r="AO157" i="46" s="1"/>
  <c r="DC157" i="46"/>
  <c r="DB157" i="46"/>
  <c r="DA157" i="46"/>
  <c r="CZ157" i="46"/>
  <c r="CY157" i="46"/>
  <c r="AJ157" i="46" s="1"/>
  <c r="CX157" i="46"/>
  <c r="CW157" i="46"/>
  <c r="CV157" i="46"/>
  <c r="AG157" i="46" s="1"/>
  <c r="CU157" i="46"/>
  <c r="CT157" i="46"/>
  <c r="CS157" i="46"/>
  <c r="CR157" i="46"/>
  <c r="CQ157" i="46"/>
  <c r="AB157" i="46" s="1"/>
  <c r="CP157" i="46"/>
  <c r="CO157" i="46"/>
  <c r="CN157" i="46"/>
  <c r="Y157" i="46" s="1"/>
  <c r="CM157" i="46"/>
  <c r="CL157" i="46"/>
  <c r="CK157" i="46"/>
  <c r="CJ157" i="46"/>
  <c r="U157" i="46" s="1"/>
  <c r="CI157" i="46"/>
  <c r="T157" i="46" s="1"/>
  <c r="CH157" i="46"/>
  <c r="CG157" i="46"/>
  <c r="CF157" i="46"/>
  <c r="Q157" i="46" s="1"/>
  <c r="CE157" i="46"/>
  <c r="CD157" i="46"/>
  <c r="CC157" i="46"/>
  <c r="CB157" i="46"/>
  <c r="M157" i="46" s="1"/>
  <c r="CA157" i="46"/>
  <c r="L157" i="46" s="1"/>
  <c r="BZ157" i="46"/>
  <c r="BY157" i="46"/>
  <c r="BX157" i="46"/>
  <c r="I157" i="46" s="1"/>
  <c r="BW157" i="46"/>
  <c r="BV157" i="46"/>
  <c r="G157" i="46" s="1"/>
  <c r="BU157" i="46"/>
  <c r="F157" i="46" s="1"/>
  <c r="BT157" i="46"/>
  <c r="BS157" i="46"/>
  <c r="D157" i="46" s="1"/>
  <c r="B157" i="46"/>
  <c r="B157" i="44" s="1"/>
  <c r="A157" i="46"/>
  <c r="C157" i="46" s="1"/>
  <c r="C157" i="44" s="1"/>
  <c r="EF156" i="46"/>
  <c r="BQ156" i="46" s="1"/>
  <c r="EE156" i="46"/>
  <c r="BP156" i="46" s="1"/>
  <c r="ED156" i="46"/>
  <c r="BO156" i="44" s="1"/>
  <c r="EC156" i="46"/>
  <c r="BN156" i="46" s="1"/>
  <c r="EB156" i="46"/>
  <c r="BM156" i="46" s="1"/>
  <c r="EA156" i="46"/>
  <c r="BL156" i="46" s="1"/>
  <c r="DZ156" i="46"/>
  <c r="DY156" i="46"/>
  <c r="DX156" i="46"/>
  <c r="BI156" i="46" s="1"/>
  <c r="DW156" i="46"/>
  <c r="BH156" i="46" s="1"/>
  <c r="DV156" i="46"/>
  <c r="DU156" i="46"/>
  <c r="DT156" i="46"/>
  <c r="DS156" i="46"/>
  <c r="BD156" i="46" s="1"/>
  <c r="DR156" i="46"/>
  <c r="DQ156" i="46"/>
  <c r="DP156" i="46"/>
  <c r="BA156" i="46" s="1"/>
  <c r="DO156" i="46"/>
  <c r="DN156" i="46"/>
  <c r="DM156" i="46"/>
  <c r="DL156" i="46"/>
  <c r="AW156" i="46" s="1"/>
  <c r="DK156" i="46"/>
  <c r="AV156" i="46" s="1"/>
  <c r="DJ156" i="46"/>
  <c r="DI156" i="46"/>
  <c r="DH156" i="46"/>
  <c r="AS156" i="46" s="1"/>
  <c r="DG156" i="46"/>
  <c r="AR156" i="46" s="1"/>
  <c r="DF156" i="46"/>
  <c r="DE156" i="46"/>
  <c r="DD156" i="46"/>
  <c r="DC156" i="46"/>
  <c r="AN156" i="46" s="1"/>
  <c r="DB156" i="46"/>
  <c r="DA156" i="46"/>
  <c r="CZ156" i="46"/>
  <c r="AK156" i="46" s="1"/>
  <c r="CY156" i="46"/>
  <c r="AJ156" i="46" s="1"/>
  <c r="CX156" i="46"/>
  <c r="AI156" i="46" s="1"/>
  <c r="CW156" i="46"/>
  <c r="AH156" i="46" s="1"/>
  <c r="CV156" i="46"/>
  <c r="AG156" i="46" s="1"/>
  <c r="CU156" i="46"/>
  <c r="AF156" i="46" s="1"/>
  <c r="CT156" i="46"/>
  <c r="CS156" i="46"/>
  <c r="CR156" i="46"/>
  <c r="AC156" i="46" s="1"/>
  <c r="CQ156" i="46"/>
  <c r="CP156" i="46"/>
  <c r="CO156" i="46"/>
  <c r="CN156" i="46"/>
  <c r="CM156" i="46"/>
  <c r="X156" i="46" s="1"/>
  <c r="CL156" i="46"/>
  <c r="CK156" i="46"/>
  <c r="CJ156" i="46"/>
  <c r="U156" i="46" s="1"/>
  <c r="CI156" i="46"/>
  <c r="T156" i="46" s="1"/>
  <c r="CH156" i="46"/>
  <c r="CG156" i="46"/>
  <c r="R156" i="46" s="1"/>
  <c r="CF156" i="46"/>
  <c r="Q156" i="46" s="1"/>
  <c r="CE156" i="46"/>
  <c r="P156" i="46" s="1"/>
  <c r="CD156" i="46"/>
  <c r="CC156" i="46"/>
  <c r="CB156" i="46"/>
  <c r="M156" i="46" s="1"/>
  <c r="CA156" i="46"/>
  <c r="L156" i="46" s="1"/>
  <c r="BZ156" i="46"/>
  <c r="BY156" i="46"/>
  <c r="J156" i="46" s="1"/>
  <c r="BX156" i="46"/>
  <c r="BW156" i="46"/>
  <c r="H156" i="46" s="1"/>
  <c r="BV156" i="46"/>
  <c r="BU156" i="46"/>
  <c r="BT156" i="46"/>
  <c r="E156" i="46" s="1"/>
  <c r="BS156" i="46"/>
  <c r="D156" i="46" s="1"/>
  <c r="B156" i="46"/>
  <c r="B156" i="44" s="1"/>
  <c r="A156" i="46"/>
  <c r="C156" i="46" s="1"/>
  <c r="C156" i="44" s="1"/>
  <c r="EF155" i="46"/>
  <c r="EE155" i="46"/>
  <c r="BP155" i="46" s="1"/>
  <c r="ED155" i="46"/>
  <c r="BO155" i="46" s="1"/>
  <c r="EC155" i="46"/>
  <c r="EB155" i="46"/>
  <c r="EA155" i="46"/>
  <c r="BL155" i="46" s="1"/>
  <c r="DZ155" i="46"/>
  <c r="BK155" i="46" s="1"/>
  <c r="DY155" i="46"/>
  <c r="DX155" i="46"/>
  <c r="DW155" i="46"/>
  <c r="DV155" i="46"/>
  <c r="BG155" i="46" s="1"/>
  <c r="DU155" i="46"/>
  <c r="BF155" i="46" s="1"/>
  <c r="DT155" i="46"/>
  <c r="DS155" i="46"/>
  <c r="DR155" i="46"/>
  <c r="BC155" i="46" s="1"/>
  <c r="DQ155" i="46"/>
  <c r="BB155" i="46" s="1"/>
  <c r="DP155" i="46"/>
  <c r="DO155" i="46"/>
  <c r="DN155" i="46"/>
  <c r="AY155" i="46" s="1"/>
  <c r="DM155" i="46"/>
  <c r="AX155" i="46" s="1"/>
  <c r="DL155" i="46"/>
  <c r="DK155" i="46"/>
  <c r="DJ155" i="46"/>
  <c r="AU155" i="46" s="1"/>
  <c r="DI155" i="46"/>
  <c r="DH155" i="46"/>
  <c r="DG155" i="46"/>
  <c r="DF155" i="46"/>
  <c r="AQ155" i="46" s="1"/>
  <c r="DE155" i="46"/>
  <c r="DD155" i="46"/>
  <c r="DC155" i="46"/>
  <c r="DB155" i="46"/>
  <c r="AM155" i="46" s="1"/>
  <c r="DA155" i="46"/>
  <c r="AL155" i="46" s="1"/>
  <c r="CZ155" i="46"/>
  <c r="CY155" i="46"/>
  <c r="CX155" i="46"/>
  <c r="AI155" i="46" s="1"/>
  <c r="CW155" i="46"/>
  <c r="CV155" i="46"/>
  <c r="CU155" i="46"/>
  <c r="CT155" i="46"/>
  <c r="CS155" i="46"/>
  <c r="CR155" i="46"/>
  <c r="CQ155" i="46"/>
  <c r="CP155" i="46"/>
  <c r="AA155" i="46" s="1"/>
  <c r="CO155" i="46"/>
  <c r="CN155" i="46"/>
  <c r="CM155" i="46"/>
  <c r="X155" i="46" s="1"/>
  <c r="CL155" i="46"/>
  <c r="W155" i="46" s="1"/>
  <c r="CK155" i="46"/>
  <c r="V155" i="46" s="1"/>
  <c r="CJ155" i="46"/>
  <c r="CI155" i="46"/>
  <c r="CH155" i="46"/>
  <c r="S155" i="46" s="1"/>
  <c r="CG155" i="46"/>
  <c r="R155" i="46" s="1"/>
  <c r="CF155" i="46"/>
  <c r="CE155" i="46"/>
  <c r="P155" i="46" s="1"/>
  <c r="CD155" i="46"/>
  <c r="O155" i="46" s="1"/>
  <c r="CC155" i="46"/>
  <c r="N155" i="46" s="1"/>
  <c r="CB155" i="46"/>
  <c r="CA155" i="46"/>
  <c r="BZ155" i="46"/>
  <c r="K155" i="46" s="1"/>
  <c r="BY155" i="46"/>
  <c r="BX155" i="46"/>
  <c r="I155" i="46" s="1"/>
  <c r="BW155" i="46"/>
  <c r="BV155" i="46"/>
  <c r="BU155" i="46"/>
  <c r="BT155" i="46"/>
  <c r="BS155" i="46"/>
  <c r="D155" i="46" s="1"/>
  <c r="B155" i="46"/>
  <c r="B155" i="44" s="1"/>
  <c r="A155" i="46"/>
  <c r="A155" i="44" s="1"/>
  <c r="EF154" i="46"/>
  <c r="EE154" i="46"/>
  <c r="BP154" i="46" s="1"/>
  <c r="ED154" i="46"/>
  <c r="BO154" i="44" s="1"/>
  <c r="EC154" i="46"/>
  <c r="EB154" i="46"/>
  <c r="EA154" i="46"/>
  <c r="BL154" i="46" s="1"/>
  <c r="DZ154" i="46"/>
  <c r="BK154" i="46" s="1"/>
  <c r="DY154" i="46"/>
  <c r="BJ154" i="46" s="1"/>
  <c r="DX154" i="46"/>
  <c r="DW154" i="46"/>
  <c r="DV154" i="46"/>
  <c r="DU154" i="46"/>
  <c r="DT154" i="46"/>
  <c r="BE154" i="46" s="1"/>
  <c r="DS154" i="46"/>
  <c r="BD154" i="46" s="1"/>
  <c r="DR154" i="46"/>
  <c r="DQ154" i="46"/>
  <c r="BB154" i="46" s="1"/>
  <c r="DP154" i="46"/>
  <c r="DO154" i="46"/>
  <c r="AZ154" i="46" s="1"/>
  <c r="DN154" i="46"/>
  <c r="DM154" i="46"/>
  <c r="DL154" i="46"/>
  <c r="AW154" i="46" s="1"/>
  <c r="DK154" i="46"/>
  <c r="DJ154" i="46"/>
  <c r="AU154" i="46" s="1"/>
  <c r="DI154" i="46"/>
  <c r="AT154" i="46" s="1"/>
  <c r="DH154" i="46"/>
  <c r="DG154" i="46"/>
  <c r="AR154" i="46" s="1"/>
  <c r="DF154" i="46"/>
  <c r="DE154" i="46"/>
  <c r="DD154" i="46"/>
  <c r="AO154" i="46" s="1"/>
  <c r="DC154" i="46"/>
  <c r="DB154" i="46"/>
  <c r="DA154" i="46"/>
  <c r="CZ154" i="46"/>
  <c r="CY154" i="46"/>
  <c r="AJ154" i="46" s="1"/>
  <c r="CX154" i="46"/>
  <c r="CW154" i="46"/>
  <c r="CV154" i="46"/>
  <c r="CU154" i="46"/>
  <c r="CT154" i="46"/>
  <c r="AE154" i="46" s="1"/>
  <c r="CS154" i="46"/>
  <c r="AD154" i="46" s="1"/>
  <c r="CR154" i="46"/>
  <c r="CQ154" i="46"/>
  <c r="CP154" i="46"/>
  <c r="AA154" i="46" s="1"/>
  <c r="CO154" i="46"/>
  <c r="CN154" i="46"/>
  <c r="CM154" i="46"/>
  <c r="X154" i="46" s="1"/>
  <c r="CL154" i="46"/>
  <c r="CK154" i="46"/>
  <c r="V154" i="46" s="1"/>
  <c r="CJ154" i="46"/>
  <c r="CI154" i="46"/>
  <c r="CH154" i="46"/>
  <c r="CG154" i="46"/>
  <c r="CF154" i="46"/>
  <c r="CE154" i="46"/>
  <c r="P154" i="46" s="1"/>
  <c r="CD154" i="46"/>
  <c r="CC154" i="46"/>
  <c r="CB154" i="46"/>
  <c r="CA154" i="46"/>
  <c r="L154" i="46" s="1"/>
  <c r="BZ154" i="46"/>
  <c r="K154" i="46" s="1"/>
  <c r="BY154" i="46"/>
  <c r="BX154" i="46"/>
  <c r="BW154" i="46"/>
  <c r="H154" i="46" s="1"/>
  <c r="BV154" i="46"/>
  <c r="G154" i="46" s="1"/>
  <c r="BU154" i="46"/>
  <c r="F154" i="46" s="1"/>
  <c r="BT154" i="46"/>
  <c r="E154" i="46" s="1"/>
  <c r="BS154" i="46"/>
  <c r="BO154" i="46"/>
  <c r="B154" i="46"/>
  <c r="B154" i="44" s="1"/>
  <c r="A154" i="46"/>
  <c r="C154" i="46" s="1"/>
  <c r="C154" i="44" s="1"/>
  <c r="EF153" i="46"/>
  <c r="BQ153" i="46" s="1"/>
  <c r="EE153" i="46"/>
  <c r="ED153" i="46"/>
  <c r="BO153" i="44" s="1"/>
  <c r="EC153" i="46"/>
  <c r="BN153" i="44" s="1"/>
  <c r="EB153" i="46"/>
  <c r="BM153" i="46" s="1"/>
  <c r="EA153" i="46"/>
  <c r="DZ153" i="46"/>
  <c r="DY153" i="46"/>
  <c r="DX153" i="46"/>
  <c r="DW153" i="46"/>
  <c r="BH153" i="46" s="1"/>
  <c r="DV153" i="46"/>
  <c r="DU153" i="46"/>
  <c r="DT153" i="46"/>
  <c r="DS153" i="46"/>
  <c r="DR153" i="46"/>
  <c r="DQ153" i="46"/>
  <c r="BB153" i="46" s="1"/>
  <c r="DP153" i="46"/>
  <c r="BA153" i="46" s="1"/>
  <c r="DO153" i="46"/>
  <c r="DN153" i="46"/>
  <c r="AY153" i="46" s="1"/>
  <c r="DM153" i="46"/>
  <c r="DL153" i="46"/>
  <c r="AW153" i="46" s="1"/>
  <c r="DK153" i="46"/>
  <c r="AV153" i="46" s="1"/>
  <c r="DJ153" i="46"/>
  <c r="DI153" i="46"/>
  <c r="DH153" i="46"/>
  <c r="AS153" i="46" s="1"/>
  <c r="DG153" i="46"/>
  <c r="AR153" i="46" s="1"/>
  <c r="DF153" i="46"/>
  <c r="DE153" i="46"/>
  <c r="DD153" i="46"/>
  <c r="AO153" i="46" s="1"/>
  <c r="DC153" i="46"/>
  <c r="AN153" i="46" s="1"/>
  <c r="DB153" i="46"/>
  <c r="DA153" i="46"/>
  <c r="AL153" i="46" s="1"/>
  <c r="CZ153" i="46"/>
  <c r="CY153" i="46"/>
  <c r="CX153" i="46"/>
  <c r="AI153" i="46" s="1"/>
  <c r="CW153" i="46"/>
  <c r="CV153" i="46"/>
  <c r="CU153" i="46"/>
  <c r="CT153" i="46"/>
  <c r="CS153" i="46"/>
  <c r="CR153" i="46"/>
  <c r="AC153" i="46" s="1"/>
  <c r="CQ153" i="46"/>
  <c r="CP153" i="46"/>
  <c r="CO153" i="46"/>
  <c r="CN153" i="46"/>
  <c r="Y153" i="46" s="1"/>
  <c r="CM153" i="46"/>
  <c r="CL153" i="46"/>
  <c r="CK153" i="46"/>
  <c r="V153" i="46" s="1"/>
  <c r="CJ153" i="46"/>
  <c r="U153" i="46" s="1"/>
  <c r="CI153" i="46"/>
  <c r="T153" i="46" s="1"/>
  <c r="CH153" i="46"/>
  <c r="CG153" i="46"/>
  <c r="CF153" i="46"/>
  <c r="CE153" i="46"/>
  <c r="CD153" i="46"/>
  <c r="CC153" i="46"/>
  <c r="CB153" i="46"/>
  <c r="CA153" i="46"/>
  <c r="BZ153" i="46"/>
  <c r="K153" i="46" s="1"/>
  <c r="BY153" i="46"/>
  <c r="BX153" i="46"/>
  <c r="I153" i="46" s="1"/>
  <c r="BW153" i="46"/>
  <c r="BV153" i="46"/>
  <c r="BU153" i="46"/>
  <c r="F153" i="46" s="1"/>
  <c r="BT153" i="46"/>
  <c r="E153" i="46" s="1"/>
  <c r="BS153" i="46"/>
  <c r="BO153" i="46"/>
  <c r="BN153" i="46"/>
  <c r="B153" i="46"/>
  <c r="B153" i="44" s="1"/>
  <c r="A153" i="46"/>
  <c r="A153" i="44" s="1"/>
  <c r="EF152" i="46"/>
  <c r="EE152" i="46"/>
  <c r="ED152" i="46"/>
  <c r="BO152" i="46" s="1"/>
  <c r="EC152" i="46"/>
  <c r="BN152" i="46" s="1"/>
  <c r="EB152" i="46"/>
  <c r="EA152" i="46"/>
  <c r="DZ152" i="46"/>
  <c r="DY152" i="46"/>
  <c r="BJ152" i="46" s="1"/>
  <c r="DX152" i="46"/>
  <c r="BI152" i="46" s="1"/>
  <c r="DW152" i="46"/>
  <c r="DV152" i="46"/>
  <c r="DU152" i="46"/>
  <c r="DT152" i="46"/>
  <c r="BE152" i="46" s="1"/>
  <c r="DS152" i="46"/>
  <c r="BD152" i="46" s="1"/>
  <c r="DR152" i="46"/>
  <c r="DQ152" i="46"/>
  <c r="DP152" i="46"/>
  <c r="DO152" i="46"/>
  <c r="DN152" i="46"/>
  <c r="AY152" i="46" s="1"/>
  <c r="DM152" i="46"/>
  <c r="DL152" i="46"/>
  <c r="AW152" i="46" s="1"/>
  <c r="DK152" i="46"/>
  <c r="DJ152" i="46"/>
  <c r="DI152" i="46"/>
  <c r="DH152" i="46"/>
  <c r="DG152" i="46"/>
  <c r="DF152" i="46"/>
  <c r="AQ152" i="46" s="1"/>
  <c r="DE152" i="46"/>
  <c r="DD152" i="46"/>
  <c r="DC152" i="46"/>
  <c r="AN152" i="46" s="1"/>
  <c r="DB152" i="46"/>
  <c r="DA152" i="46"/>
  <c r="CZ152" i="46"/>
  <c r="CY152" i="46"/>
  <c r="CX152" i="46"/>
  <c r="AI152" i="46" s="1"/>
  <c r="CW152" i="46"/>
  <c r="AH152" i="46" s="1"/>
  <c r="CV152" i="46"/>
  <c r="AG152" i="46" s="1"/>
  <c r="CU152" i="46"/>
  <c r="CT152" i="46"/>
  <c r="AE152" i="46" s="1"/>
  <c r="CS152" i="46"/>
  <c r="CR152" i="46"/>
  <c r="CQ152" i="46"/>
  <c r="CP152" i="46"/>
  <c r="AA152" i="46" s="1"/>
  <c r="CO152" i="46"/>
  <c r="CN152" i="46"/>
  <c r="Y152" i="46" s="1"/>
  <c r="CM152" i="46"/>
  <c r="CL152" i="46"/>
  <c r="CK152" i="46"/>
  <c r="V152" i="46" s="1"/>
  <c r="CJ152" i="46"/>
  <c r="CI152" i="46"/>
  <c r="CH152" i="46"/>
  <c r="S152" i="46" s="1"/>
  <c r="CG152" i="46"/>
  <c r="R152" i="46" s="1"/>
  <c r="CF152" i="46"/>
  <c r="CE152" i="46"/>
  <c r="CD152" i="46"/>
  <c r="O152" i="46" s="1"/>
  <c r="CC152" i="46"/>
  <c r="CB152" i="46"/>
  <c r="CA152" i="46"/>
  <c r="BZ152" i="46"/>
  <c r="K152" i="46" s="1"/>
  <c r="BY152" i="46"/>
  <c r="J152" i="46" s="1"/>
  <c r="BX152" i="46"/>
  <c r="I152" i="46" s="1"/>
  <c r="BW152" i="46"/>
  <c r="BV152" i="46"/>
  <c r="BU152" i="46"/>
  <c r="F152" i="46" s="1"/>
  <c r="BT152" i="46"/>
  <c r="BS152" i="46"/>
  <c r="B152" i="46"/>
  <c r="B152" i="44" s="1"/>
  <c r="A152" i="46"/>
  <c r="C152" i="46" s="1"/>
  <c r="C152" i="44" s="1"/>
  <c r="EF151" i="46"/>
  <c r="BQ151" i="46" s="1"/>
  <c r="EE151" i="46"/>
  <c r="ED151" i="46"/>
  <c r="EC151" i="46"/>
  <c r="EB151" i="46"/>
  <c r="EA151" i="46"/>
  <c r="BL151" i="46" s="1"/>
  <c r="DZ151" i="46"/>
  <c r="BK151" i="46" s="1"/>
  <c r="DY151" i="46"/>
  <c r="DX151" i="46"/>
  <c r="DW151" i="46"/>
  <c r="DV151" i="46"/>
  <c r="BG151" i="46" s="1"/>
  <c r="DU151" i="46"/>
  <c r="DT151" i="46"/>
  <c r="DS151" i="46"/>
  <c r="BD151" i="46" s="1"/>
  <c r="DR151" i="46"/>
  <c r="DQ151" i="46"/>
  <c r="DP151" i="46"/>
  <c r="BA151" i="46" s="1"/>
  <c r="DO151" i="46"/>
  <c r="DN151" i="46"/>
  <c r="DM151" i="46"/>
  <c r="DL151" i="46"/>
  <c r="DK151" i="46"/>
  <c r="AV151" i="46" s="1"/>
  <c r="DJ151" i="46"/>
  <c r="DI151" i="46"/>
  <c r="DH151" i="46"/>
  <c r="AS151" i="46" s="1"/>
  <c r="DG151" i="46"/>
  <c r="AR151" i="46" s="1"/>
  <c r="DF151" i="46"/>
  <c r="DE151" i="46"/>
  <c r="DD151" i="46"/>
  <c r="DC151" i="46"/>
  <c r="DB151" i="46"/>
  <c r="AM151" i="46" s="1"/>
  <c r="DA151" i="46"/>
  <c r="AL151" i="46" s="1"/>
  <c r="CZ151" i="46"/>
  <c r="CY151" i="46"/>
  <c r="CX151" i="46"/>
  <c r="CW151" i="46"/>
  <c r="CV151" i="46"/>
  <c r="CU151" i="46"/>
  <c r="AF151" i="46" s="1"/>
  <c r="CT151" i="46"/>
  <c r="AE151" i="46" s="1"/>
  <c r="CS151" i="46"/>
  <c r="CR151" i="46"/>
  <c r="AC151" i="46" s="1"/>
  <c r="CQ151" i="46"/>
  <c r="CP151" i="46"/>
  <c r="CO151" i="46"/>
  <c r="CN151" i="46"/>
  <c r="CM151" i="46"/>
  <c r="X151" i="46" s="1"/>
  <c r="CL151" i="46"/>
  <c r="W151" i="46" s="1"/>
  <c r="CK151" i="46"/>
  <c r="V151" i="46" s="1"/>
  <c r="CJ151" i="46"/>
  <c r="CI151" i="46"/>
  <c r="CH151" i="46"/>
  <c r="CG151" i="46"/>
  <c r="CF151" i="46"/>
  <c r="CE151" i="46"/>
  <c r="CD151" i="46"/>
  <c r="O151" i="46" s="1"/>
  <c r="CC151" i="46"/>
  <c r="CB151" i="46"/>
  <c r="CA151" i="46"/>
  <c r="BZ151" i="46"/>
  <c r="K151" i="46" s="1"/>
  <c r="BY151" i="46"/>
  <c r="BX151" i="46"/>
  <c r="BW151" i="46"/>
  <c r="BV151" i="46"/>
  <c r="G151" i="46" s="1"/>
  <c r="BU151" i="46"/>
  <c r="F151" i="46" s="1"/>
  <c r="BT151" i="46"/>
  <c r="E151" i="46" s="1"/>
  <c r="BS151" i="46"/>
  <c r="B151" i="46"/>
  <c r="B151" i="44" s="1"/>
  <c r="A151" i="46"/>
  <c r="C151" i="46" s="1"/>
  <c r="C151" i="44" s="1"/>
  <c r="EF150" i="46"/>
  <c r="EE150" i="46"/>
  <c r="BP150" i="46" s="1"/>
  <c r="ED150" i="46"/>
  <c r="BO150" i="44" s="1"/>
  <c r="EC150" i="46"/>
  <c r="BN150" i="44" s="1"/>
  <c r="EB150" i="46"/>
  <c r="BM150" i="46" s="1"/>
  <c r="EA150" i="46"/>
  <c r="DZ150" i="46"/>
  <c r="BK150" i="46" s="1"/>
  <c r="DY150" i="46"/>
  <c r="DX150" i="46"/>
  <c r="DW150" i="46"/>
  <c r="BH150" i="46" s="1"/>
  <c r="DV150" i="46"/>
  <c r="BG150" i="46" s="1"/>
  <c r="DU150" i="46"/>
  <c r="DT150" i="46"/>
  <c r="BE150" i="46" s="1"/>
  <c r="DS150" i="46"/>
  <c r="DR150" i="46"/>
  <c r="DQ150" i="46"/>
  <c r="DP150" i="46"/>
  <c r="DO150" i="46"/>
  <c r="AZ150" i="46" s="1"/>
  <c r="DN150" i="46"/>
  <c r="DM150" i="46"/>
  <c r="DL150" i="46"/>
  <c r="AW150" i="46" s="1"/>
  <c r="DK150" i="46"/>
  <c r="DJ150" i="46"/>
  <c r="AU150" i="46" s="1"/>
  <c r="DI150" i="46"/>
  <c r="DH150" i="46"/>
  <c r="DG150" i="46"/>
  <c r="AR150" i="46" s="1"/>
  <c r="DF150" i="46"/>
  <c r="AQ150" i="46" s="1"/>
  <c r="DE150" i="46"/>
  <c r="DD150" i="46"/>
  <c r="AO150" i="44" s="1"/>
  <c r="DC150" i="46"/>
  <c r="DB150" i="46"/>
  <c r="DA150" i="46"/>
  <c r="CZ150" i="46"/>
  <c r="AK150" i="46" s="1"/>
  <c r="CY150" i="46"/>
  <c r="AJ150" i="46" s="1"/>
  <c r="CX150" i="46"/>
  <c r="CW150" i="46"/>
  <c r="AH150" i="46" s="1"/>
  <c r="CV150" i="46"/>
  <c r="CU150" i="46"/>
  <c r="CT150" i="46"/>
  <c r="AE150" i="46" s="1"/>
  <c r="CS150" i="46"/>
  <c r="CR150" i="46"/>
  <c r="CQ150" i="46"/>
  <c r="AB150" i="46" s="1"/>
  <c r="CP150" i="46"/>
  <c r="CO150" i="46"/>
  <c r="Z150" i="46" s="1"/>
  <c r="CN150" i="46"/>
  <c r="Y150" i="46" s="1"/>
  <c r="CM150" i="46"/>
  <c r="CL150" i="46"/>
  <c r="W150" i="46" s="1"/>
  <c r="CK150" i="46"/>
  <c r="CJ150" i="46"/>
  <c r="U150" i="46" s="1"/>
  <c r="CI150" i="46"/>
  <c r="CH150" i="46"/>
  <c r="S150" i="46" s="1"/>
  <c r="CG150" i="46"/>
  <c r="CF150" i="46"/>
  <c r="Q150" i="46" s="1"/>
  <c r="CE150" i="46"/>
  <c r="CD150" i="46"/>
  <c r="CC150" i="46"/>
  <c r="CB150" i="46"/>
  <c r="CA150" i="46"/>
  <c r="L150" i="46" s="1"/>
  <c r="BZ150" i="46"/>
  <c r="K150" i="46" s="1"/>
  <c r="BY150" i="46"/>
  <c r="BX150" i="46"/>
  <c r="I150" i="46" s="1"/>
  <c r="BW150" i="46"/>
  <c r="BV150" i="46"/>
  <c r="G150" i="46" s="1"/>
  <c r="BU150" i="46"/>
  <c r="BT150" i="46"/>
  <c r="E150" i="46" s="1"/>
  <c r="BS150" i="46"/>
  <c r="BO150" i="46"/>
  <c r="BN150" i="46"/>
  <c r="AO150" i="46"/>
  <c r="B150" i="46"/>
  <c r="B150" i="44" s="1"/>
  <c r="A150" i="46"/>
  <c r="C150" i="46" s="1"/>
  <c r="C150" i="44" s="1"/>
  <c r="EF149" i="46"/>
  <c r="BQ149" i="46" s="1"/>
  <c r="EE149" i="46"/>
  <c r="BP149" i="46" s="1"/>
  <c r="ED149" i="46"/>
  <c r="BO149" i="44" s="1"/>
  <c r="EC149" i="46"/>
  <c r="BN149" i="44" s="1"/>
  <c r="EB149" i="46"/>
  <c r="BM149" i="44" s="1"/>
  <c r="EA149" i="46"/>
  <c r="BL149" i="44" s="1"/>
  <c r="DZ149" i="46"/>
  <c r="BK149" i="44" s="1"/>
  <c r="DY149" i="46"/>
  <c r="BJ149" i="44" s="1"/>
  <c r="DX149" i="46"/>
  <c r="BI149" i="46" s="1"/>
  <c r="DW149" i="46"/>
  <c r="DV149" i="46"/>
  <c r="BG149" i="46" s="1"/>
  <c r="DU149" i="46"/>
  <c r="BF149" i="46" s="1"/>
  <c r="DT149" i="46"/>
  <c r="DS149" i="46"/>
  <c r="BD149" i="46" s="1"/>
  <c r="DR149" i="46"/>
  <c r="DQ149" i="46"/>
  <c r="DP149" i="46"/>
  <c r="DO149" i="46"/>
  <c r="DN149" i="46"/>
  <c r="DM149" i="46"/>
  <c r="DL149" i="46"/>
  <c r="AW149" i="46" s="1"/>
  <c r="DK149" i="46"/>
  <c r="AV149" i="46" s="1"/>
  <c r="DJ149" i="46"/>
  <c r="DI149" i="46"/>
  <c r="DH149" i="46"/>
  <c r="DG149" i="46"/>
  <c r="AR149" i="46" s="1"/>
  <c r="DF149" i="46"/>
  <c r="AQ149" i="46" s="1"/>
  <c r="DE149" i="46"/>
  <c r="DD149" i="46"/>
  <c r="DC149" i="46"/>
  <c r="DB149" i="46"/>
  <c r="DA149" i="46"/>
  <c r="AL149" i="46" s="1"/>
  <c r="CZ149" i="46"/>
  <c r="CY149" i="46"/>
  <c r="CX149" i="46"/>
  <c r="AI149" i="46" s="1"/>
  <c r="CW149" i="46"/>
  <c r="AH149" i="46" s="1"/>
  <c r="CV149" i="46"/>
  <c r="AG149" i="46" s="1"/>
  <c r="CU149" i="46"/>
  <c r="AF149" i="46" s="1"/>
  <c r="CT149" i="46"/>
  <c r="CS149" i="46"/>
  <c r="CR149" i="46"/>
  <c r="AC149" i="46" s="1"/>
  <c r="CQ149" i="46"/>
  <c r="CP149" i="46"/>
  <c r="AA149" i="46" s="1"/>
  <c r="CO149" i="46"/>
  <c r="CN149" i="46"/>
  <c r="CM149" i="46"/>
  <c r="CL149" i="46"/>
  <c r="CK149" i="46"/>
  <c r="CJ149" i="46"/>
  <c r="CI149" i="46"/>
  <c r="CH149" i="46"/>
  <c r="CG149" i="46"/>
  <c r="CF149" i="46"/>
  <c r="CE149" i="46"/>
  <c r="P149" i="46" s="1"/>
  <c r="CD149" i="46"/>
  <c r="CC149" i="46"/>
  <c r="N149" i="46" s="1"/>
  <c r="CB149" i="46"/>
  <c r="CA149" i="46"/>
  <c r="L149" i="46" s="1"/>
  <c r="BZ149" i="46"/>
  <c r="BY149" i="46"/>
  <c r="BX149" i="46"/>
  <c r="BW149" i="46"/>
  <c r="H149" i="46" s="1"/>
  <c r="BV149" i="46"/>
  <c r="BU149" i="46"/>
  <c r="BT149" i="46"/>
  <c r="E149" i="46" s="1"/>
  <c r="BS149" i="46"/>
  <c r="D149" i="46" s="1"/>
  <c r="BO149" i="46"/>
  <c r="BN149" i="46"/>
  <c r="BM149" i="46"/>
  <c r="BL149" i="46"/>
  <c r="BK149" i="46"/>
  <c r="BJ149" i="46"/>
  <c r="B149" i="46"/>
  <c r="B149" i="44" s="1"/>
  <c r="A149" i="46"/>
  <c r="EF148" i="46"/>
  <c r="BQ148" i="46" s="1"/>
  <c r="EE148" i="46"/>
  <c r="BP148" i="46" s="1"/>
  <c r="ED148" i="46"/>
  <c r="BO148" i="46" s="1"/>
  <c r="EC148" i="46"/>
  <c r="EB148" i="46"/>
  <c r="EA148" i="46"/>
  <c r="DZ148" i="46"/>
  <c r="BK148" i="46" s="1"/>
  <c r="DY148" i="46"/>
  <c r="DX148" i="46"/>
  <c r="DW148" i="46"/>
  <c r="DV148" i="46"/>
  <c r="DU148" i="46"/>
  <c r="DT148" i="46"/>
  <c r="DS148" i="46"/>
  <c r="DR148" i="46"/>
  <c r="DQ148" i="46"/>
  <c r="DP148" i="46"/>
  <c r="DO148" i="46"/>
  <c r="AZ148" i="46" s="1"/>
  <c r="DN148" i="46"/>
  <c r="AY148" i="46" s="1"/>
  <c r="DM148" i="46"/>
  <c r="DL148" i="46"/>
  <c r="DK148" i="46"/>
  <c r="DJ148" i="46"/>
  <c r="DI148" i="46"/>
  <c r="AT148" i="46" s="1"/>
  <c r="DH148" i="46"/>
  <c r="DG148" i="46"/>
  <c r="DF148" i="46"/>
  <c r="DE148" i="46"/>
  <c r="DD148" i="46"/>
  <c r="AO148" i="46" s="1"/>
  <c r="DC148" i="46"/>
  <c r="DB148" i="46"/>
  <c r="DA148" i="46"/>
  <c r="AL148" i="46" s="1"/>
  <c r="CZ148" i="46"/>
  <c r="CY148" i="46"/>
  <c r="AJ148" i="46" s="1"/>
  <c r="CX148" i="46"/>
  <c r="AI148" i="46" s="1"/>
  <c r="CW148" i="46"/>
  <c r="CV148" i="46"/>
  <c r="AG148" i="46" s="1"/>
  <c r="CU148" i="46"/>
  <c r="CT148" i="46"/>
  <c r="AE148" i="46" s="1"/>
  <c r="CS148" i="46"/>
  <c r="AD148" i="46" s="1"/>
  <c r="CR148" i="46"/>
  <c r="AC148" i="46" s="1"/>
  <c r="CQ148" i="46"/>
  <c r="CP148" i="46"/>
  <c r="CO148" i="46"/>
  <c r="CN148" i="46"/>
  <c r="CM148" i="46"/>
  <c r="CL148" i="46"/>
  <c r="CK148" i="46"/>
  <c r="CJ148" i="46"/>
  <c r="U148" i="46" s="1"/>
  <c r="CI148" i="46"/>
  <c r="CH148" i="46"/>
  <c r="CG148" i="46"/>
  <c r="CF148" i="46"/>
  <c r="CE148" i="46"/>
  <c r="CD148" i="46"/>
  <c r="CC148" i="46"/>
  <c r="CB148" i="46"/>
  <c r="CA148" i="46"/>
  <c r="L148" i="46" s="1"/>
  <c r="BZ148" i="46"/>
  <c r="BY148" i="46"/>
  <c r="BX148" i="46"/>
  <c r="BW148" i="46"/>
  <c r="BV148" i="46"/>
  <c r="G148" i="46" s="1"/>
  <c r="BU148" i="46"/>
  <c r="BT148" i="46"/>
  <c r="E148" i="46" s="1"/>
  <c r="BS148" i="46"/>
  <c r="B148" i="46"/>
  <c r="B148" i="44" s="1"/>
  <c r="A148" i="46"/>
  <c r="C148" i="46" s="1"/>
  <c r="C148" i="44" s="1"/>
  <c r="EF147" i="46"/>
  <c r="EE147" i="46"/>
  <c r="ED147" i="46"/>
  <c r="EC147" i="46"/>
  <c r="BN147" i="46" s="1"/>
  <c r="EB147" i="46"/>
  <c r="BM147" i="46" s="1"/>
  <c r="EA147" i="46"/>
  <c r="BL147" i="46" s="1"/>
  <c r="DZ147" i="46"/>
  <c r="BK147" i="46" s="1"/>
  <c r="DY147" i="46"/>
  <c r="DX147" i="46"/>
  <c r="DW147" i="46"/>
  <c r="DV147" i="46"/>
  <c r="DU147" i="46"/>
  <c r="DT147" i="46"/>
  <c r="BE147" i="46" s="1"/>
  <c r="DS147" i="46"/>
  <c r="BD147" i="46" s="1"/>
  <c r="DR147" i="46"/>
  <c r="DQ147" i="46"/>
  <c r="DP147" i="46"/>
  <c r="DO147" i="46"/>
  <c r="DN147" i="46"/>
  <c r="DM147" i="46"/>
  <c r="DL147" i="46"/>
  <c r="DK147" i="46"/>
  <c r="AV147" i="46" s="1"/>
  <c r="DJ147" i="46"/>
  <c r="AU147" i="46" s="1"/>
  <c r="DI147" i="46"/>
  <c r="AT147" i="46" s="1"/>
  <c r="DH147" i="46"/>
  <c r="DG147" i="46"/>
  <c r="DF147" i="46"/>
  <c r="DE147" i="46"/>
  <c r="DD147" i="46"/>
  <c r="AO147" i="46" s="1"/>
  <c r="DC147" i="46"/>
  <c r="DB147" i="46"/>
  <c r="DA147" i="46"/>
  <c r="CZ147" i="46"/>
  <c r="AK147" i="46" s="1"/>
  <c r="CY147" i="46"/>
  <c r="AJ147" i="46" s="1"/>
  <c r="CX147" i="46"/>
  <c r="CW147" i="46"/>
  <c r="CV147" i="46"/>
  <c r="AG147" i="46" s="1"/>
  <c r="CU147" i="46"/>
  <c r="CT147" i="46"/>
  <c r="AE147" i="46" s="1"/>
  <c r="CS147" i="46"/>
  <c r="CR147" i="46"/>
  <c r="CQ147" i="46"/>
  <c r="CP147" i="46"/>
  <c r="CO147" i="46"/>
  <c r="Z147" i="46" s="1"/>
  <c r="CN147" i="46"/>
  <c r="CM147" i="46"/>
  <c r="X147" i="46" s="1"/>
  <c r="CL147" i="46"/>
  <c r="CK147" i="46"/>
  <c r="V147" i="46" s="1"/>
  <c r="CJ147" i="46"/>
  <c r="CI147" i="46"/>
  <c r="T147" i="46" s="1"/>
  <c r="CH147" i="46"/>
  <c r="CG147" i="46"/>
  <c r="CF147" i="46"/>
  <c r="Q147" i="46" s="1"/>
  <c r="CE147" i="46"/>
  <c r="P147" i="46" s="1"/>
  <c r="CD147" i="46"/>
  <c r="CC147" i="46"/>
  <c r="CB147" i="46"/>
  <c r="CA147" i="46"/>
  <c r="BZ147" i="46"/>
  <c r="BY147" i="46"/>
  <c r="J147" i="46" s="1"/>
  <c r="BX147" i="46"/>
  <c r="I147" i="46" s="1"/>
  <c r="BW147" i="46"/>
  <c r="BV147" i="46"/>
  <c r="G147" i="46" s="1"/>
  <c r="BU147" i="46"/>
  <c r="F147" i="46" s="1"/>
  <c r="BT147" i="46"/>
  <c r="E147" i="46" s="1"/>
  <c r="BS147" i="46"/>
  <c r="D147" i="46" s="1"/>
  <c r="B147" i="46"/>
  <c r="B147" i="44" s="1"/>
  <c r="A147" i="46"/>
  <c r="C147" i="46" s="1"/>
  <c r="C147" i="44" s="1"/>
  <c r="EF146" i="46"/>
  <c r="EE146" i="46"/>
  <c r="ED146" i="46"/>
  <c r="BO146" i="44" s="1"/>
  <c r="EC146" i="46"/>
  <c r="BN146" i="44" s="1"/>
  <c r="EB146" i="46"/>
  <c r="EA146" i="46"/>
  <c r="DZ146" i="46"/>
  <c r="BK146" i="46" s="1"/>
  <c r="DY146" i="46"/>
  <c r="DX146" i="46"/>
  <c r="DW146" i="46"/>
  <c r="DV146" i="46"/>
  <c r="DU146" i="46"/>
  <c r="BF146" i="46" s="1"/>
  <c r="DT146" i="46"/>
  <c r="DS146" i="46"/>
  <c r="BD146" i="46" s="1"/>
  <c r="DR146" i="46"/>
  <c r="DQ146" i="46"/>
  <c r="BB146" i="46" s="1"/>
  <c r="DP146" i="46"/>
  <c r="BA146" i="46" s="1"/>
  <c r="DO146" i="46"/>
  <c r="DN146" i="46"/>
  <c r="DM146" i="46"/>
  <c r="AX146" i="46" s="1"/>
  <c r="DL146" i="46"/>
  <c r="DK146" i="46"/>
  <c r="DJ146" i="46"/>
  <c r="DI146" i="46"/>
  <c r="AT146" i="46" s="1"/>
  <c r="DH146" i="46"/>
  <c r="DG146" i="46"/>
  <c r="DF146" i="46"/>
  <c r="DE146" i="46"/>
  <c r="DD146" i="46"/>
  <c r="DC146" i="46"/>
  <c r="DB146" i="46"/>
  <c r="AM146" i="46" s="1"/>
  <c r="DA146" i="46"/>
  <c r="AL146" i="46" s="1"/>
  <c r="CZ146" i="46"/>
  <c r="CY146" i="46"/>
  <c r="CX146" i="46"/>
  <c r="CW146" i="46"/>
  <c r="CV146" i="46"/>
  <c r="AG146" i="46" s="1"/>
  <c r="CU146" i="46"/>
  <c r="CT146" i="46"/>
  <c r="AE146" i="46" s="1"/>
  <c r="CS146" i="46"/>
  <c r="CR146" i="46"/>
  <c r="AC146" i="46" s="1"/>
  <c r="CQ146" i="46"/>
  <c r="CP146" i="46"/>
  <c r="CO146" i="46"/>
  <c r="Z146" i="46" s="1"/>
  <c r="CN146" i="46"/>
  <c r="CM146" i="46"/>
  <c r="CL146" i="46"/>
  <c r="CK146" i="46"/>
  <c r="CJ146" i="46"/>
  <c r="U146" i="46" s="1"/>
  <c r="CI146" i="46"/>
  <c r="CH146" i="46"/>
  <c r="CG146" i="46"/>
  <c r="R146" i="46" s="1"/>
  <c r="CF146" i="46"/>
  <c r="Q146" i="46" s="1"/>
  <c r="CE146" i="46"/>
  <c r="CD146" i="46"/>
  <c r="CC146" i="46"/>
  <c r="CB146" i="46"/>
  <c r="M146" i="46" s="1"/>
  <c r="CA146" i="46"/>
  <c r="L146" i="46" s="1"/>
  <c r="BZ146" i="46"/>
  <c r="BY146" i="46"/>
  <c r="BX146" i="46"/>
  <c r="BW146" i="46"/>
  <c r="BV146" i="46"/>
  <c r="BU146" i="46"/>
  <c r="BT146" i="46"/>
  <c r="E146" i="46" s="1"/>
  <c r="BS146" i="46"/>
  <c r="BO146" i="46"/>
  <c r="BN146" i="46"/>
  <c r="B146" i="46"/>
  <c r="B146" i="44" s="1"/>
  <c r="A146" i="46"/>
  <c r="A144" i="28" s="1"/>
  <c r="EF145" i="46"/>
  <c r="BQ145" i="46" s="1"/>
  <c r="EE145" i="46"/>
  <c r="BP145" i="46" s="1"/>
  <c r="ED145" i="46"/>
  <c r="BO145" i="46" s="1"/>
  <c r="EC145" i="46"/>
  <c r="BN145" i="46" s="1"/>
  <c r="EB145" i="46"/>
  <c r="EA145" i="46"/>
  <c r="DZ145" i="46"/>
  <c r="DY145" i="46"/>
  <c r="DX145" i="46"/>
  <c r="BI145" i="46" s="1"/>
  <c r="DW145" i="46"/>
  <c r="DV145" i="46"/>
  <c r="DU145" i="46"/>
  <c r="DT145" i="46"/>
  <c r="BE145" i="46" s="1"/>
  <c r="DS145" i="46"/>
  <c r="DR145" i="46"/>
  <c r="BC145" i="46" s="1"/>
  <c r="DQ145" i="46"/>
  <c r="DP145" i="46"/>
  <c r="DO145" i="46"/>
  <c r="DN145" i="46"/>
  <c r="AY145" i="46" s="1"/>
  <c r="DM145" i="46"/>
  <c r="DL145" i="46"/>
  <c r="DK145" i="46"/>
  <c r="DJ145" i="46"/>
  <c r="DI145" i="46"/>
  <c r="DH145" i="46"/>
  <c r="AS145" i="46" s="1"/>
  <c r="DG145" i="46"/>
  <c r="AR145" i="46" s="1"/>
  <c r="DF145" i="46"/>
  <c r="AQ145" i="46" s="1"/>
  <c r="DE145" i="46"/>
  <c r="AP145" i="46" s="1"/>
  <c r="DD145" i="46"/>
  <c r="AO145" i="46" s="1"/>
  <c r="DC145" i="46"/>
  <c r="DB145" i="46"/>
  <c r="DA145" i="46"/>
  <c r="CZ145" i="46"/>
  <c r="AK145" i="46" s="1"/>
  <c r="CY145" i="46"/>
  <c r="CX145" i="46"/>
  <c r="CW145" i="46"/>
  <c r="CV145" i="46"/>
  <c r="CU145" i="46"/>
  <c r="CT145" i="46"/>
  <c r="CS145" i="46"/>
  <c r="CR145" i="46"/>
  <c r="AC145" i="46" s="1"/>
  <c r="CQ145" i="46"/>
  <c r="AB145" i="46" s="1"/>
  <c r="CP145" i="46"/>
  <c r="AA145" i="46" s="1"/>
  <c r="CO145" i="46"/>
  <c r="Z145" i="46" s="1"/>
  <c r="CN145" i="46"/>
  <c r="CM145" i="46"/>
  <c r="CL145" i="46"/>
  <c r="CK145" i="46"/>
  <c r="CJ145" i="46"/>
  <c r="U145" i="46" s="1"/>
  <c r="CI145" i="46"/>
  <c r="T145" i="46" s="1"/>
  <c r="CH145" i="46"/>
  <c r="CG145" i="46"/>
  <c r="CF145" i="46"/>
  <c r="CE145" i="46"/>
  <c r="CD145" i="46"/>
  <c r="CC145" i="46"/>
  <c r="N145" i="46" s="1"/>
  <c r="CB145" i="46"/>
  <c r="M145" i="46" s="1"/>
  <c r="CA145" i="46"/>
  <c r="BZ145" i="46"/>
  <c r="BY145" i="46"/>
  <c r="BX145" i="46"/>
  <c r="BW145" i="46"/>
  <c r="BV145" i="46"/>
  <c r="G145" i="46" s="1"/>
  <c r="BU145" i="46"/>
  <c r="BT145" i="46"/>
  <c r="BS145" i="46"/>
  <c r="D145" i="46" s="1"/>
  <c r="B145" i="46"/>
  <c r="B145" i="44" s="1"/>
  <c r="A145" i="46"/>
  <c r="A145" i="44" s="1"/>
  <c r="EF144" i="46"/>
  <c r="BQ144" i="46" s="1"/>
  <c r="EE144" i="46"/>
  <c r="BP144" i="46" s="1"/>
  <c r="ED144" i="46"/>
  <c r="EC144" i="46"/>
  <c r="BN144" i="46" s="1"/>
  <c r="EB144" i="46"/>
  <c r="EA144" i="46"/>
  <c r="BL144" i="46" s="1"/>
  <c r="DZ144" i="46"/>
  <c r="BK144" i="46" s="1"/>
  <c r="DY144" i="46"/>
  <c r="DX144" i="46"/>
  <c r="DW144" i="46"/>
  <c r="DV144" i="46"/>
  <c r="DU144" i="46"/>
  <c r="DT144" i="46"/>
  <c r="DS144" i="46"/>
  <c r="DR144" i="46"/>
  <c r="DQ144" i="46"/>
  <c r="DP144" i="46"/>
  <c r="BA144" i="46" s="1"/>
  <c r="DO144" i="46"/>
  <c r="DN144" i="46"/>
  <c r="DM144" i="46"/>
  <c r="DL144" i="46"/>
  <c r="DK144" i="46"/>
  <c r="DJ144" i="46"/>
  <c r="AU144" i="46" s="1"/>
  <c r="DI144" i="46"/>
  <c r="DH144" i="46"/>
  <c r="DG144" i="46"/>
  <c r="AR144" i="46" s="1"/>
  <c r="DF144" i="46"/>
  <c r="DE144" i="46"/>
  <c r="DD144" i="46"/>
  <c r="DC144" i="46"/>
  <c r="AN144" i="46" s="1"/>
  <c r="DB144" i="46"/>
  <c r="AM144" i="46" s="1"/>
  <c r="DA144" i="46"/>
  <c r="AL144" i="46" s="1"/>
  <c r="CZ144" i="46"/>
  <c r="CY144" i="46"/>
  <c r="AJ144" i="46" s="1"/>
  <c r="CX144" i="46"/>
  <c r="CW144" i="46"/>
  <c r="CV144" i="46"/>
  <c r="CU144" i="46"/>
  <c r="AF144" i="46" s="1"/>
  <c r="CT144" i="46"/>
  <c r="CS144" i="46"/>
  <c r="CR144" i="46"/>
  <c r="CQ144" i="46"/>
  <c r="CP144" i="46"/>
  <c r="CO144" i="46"/>
  <c r="Z144" i="46" s="1"/>
  <c r="CN144" i="46"/>
  <c r="CM144" i="46"/>
  <c r="X144" i="46" s="1"/>
  <c r="CL144" i="46"/>
  <c r="CK144" i="46"/>
  <c r="V144" i="46" s="1"/>
  <c r="CJ144" i="46"/>
  <c r="U144" i="46" s="1"/>
  <c r="CI144" i="46"/>
  <c r="CH144" i="46"/>
  <c r="CG144" i="46"/>
  <c r="CF144" i="46"/>
  <c r="CE144" i="46"/>
  <c r="CD144" i="46"/>
  <c r="O144" i="46" s="1"/>
  <c r="CC144" i="46"/>
  <c r="N144" i="46" s="1"/>
  <c r="CB144" i="46"/>
  <c r="CA144" i="46"/>
  <c r="BZ144" i="46"/>
  <c r="BY144" i="46"/>
  <c r="BX144" i="46"/>
  <c r="BW144" i="46"/>
  <c r="H144" i="46" s="1"/>
  <c r="BV144" i="46"/>
  <c r="BU144" i="46"/>
  <c r="BT144" i="46"/>
  <c r="E144" i="46" s="1"/>
  <c r="BS144" i="46"/>
  <c r="D144" i="46" s="1"/>
  <c r="B144" i="46"/>
  <c r="B144" i="44" s="1"/>
  <c r="A144" i="46"/>
  <c r="A142" i="27" s="1"/>
  <c r="EF143" i="46"/>
  <c r="BQ143" i="46" s="1"/>
  <c r="EE143" i="46"/>
  <c r="ED143" i="46"/>
  <c r="EC143" i="46"/>
  <c r="EB143" i="46"/>
  <c r="EA143" i="46"/>
  <c r="DZ143" i="46"/>
  <c r="DY143" i="46"/>
  <c r="BJ143" i="46" s="1"/>
  <c r="DX143" i="46"/>
  <c r="BI143" i="46" s="1"/>
  <c r="DW143" i="46"/>
  <c r="BH143" i="46" s="1"/>
  <c r="DV143" i="46"/>
  <c r="BG143" i="46" s="1"/>
  <c r="DU143" i="46"/>
  <c r="DT143" i="46"/>
  <c r="BE143" i="46" s="1"/>
  <c r="DS143" i="46"/>
  <c r="DR143" i="46"/>
  <c r="DQ143" i="46"/>
  <c r="DP143" i="46"/>
  <c r="DO143" i="46"/>
  <c r="DN143" i="46"/>
  <c r="AY143" i="46" s="1"/>
  <c r="DM143" i="46"/>
  <c r="DL143" i="46"/>
  <c r="DK143" i="46"/>
  <c r="AV143" i="46" s="1"/>
  <c r="DJ143" i="46"/>
  <c r="DI143" i="46"/>
  <c r="DH143" i="46"/>
  <c r="AS143" i="46" s="1"/>
  <c r="DG143" i="46"/>
  <c r="DF143" i="46"/>
  <c r="AQ143" i="46" s="1"/>
  <c r="DE143" i="46"/>
  <c r="AP143" i="46" s="1"/>
  <c r="DD143" i="46"/>
  <c r="DC143" i="46"/>
  <c r="AN143" i="46" s="1"/>
  <c r="DB143" i="46"/>
  <c r="DA143" i="46"/>
  <c r="AL143" i="46" s="1"/>
  <c r="CZ143" i="46"/>
  <c r="AK143" i="46" s="1"/>
  <c r="CY143" i="46"/>
  <c r="CX143" i="46"/>
  <c r="AI143" i="46" s="1"/>
  <c r="CW143" i="46"/>
  <c r="CV143" i="46"/>
  <c r="CU143" i="46"/>
  <c r="CT143" i="46"/>
  <c r="CS143" i="46"/>
  <c r="AD143" i="46" s="1"/>
  <c r="CR143" i="46"/>
  <c r="AC143" i="46" s="1"/>
  <c r="CQ143" i="46"/>
  <c r="CP143" i="46"/>
  <c r="CO143" i="46"/>
  <c r="Z143" i="46" s="1"/>
  <c r="CN143" i="46"/>
  <c r="Y143" i="46" s="1"/>
  <c r="CM143" i="46"/>
  <c r="CL143" i="46"/>
  <c r="CK143" i="46"/>
  <c r="CJ143" i="46"/>
  <c r="U143" i="46" s="1"/>
  <c r="CI143" i="46"/>
  <c r="CH143" i="46"/>
  <c r="S143" i="46" s="1"/>
  <c r="CG143" i="46"/>
  <c r="CF143" i="46"/>
  <c r="CE143" i="46"/>
  <c r="P143" i="46" s="1"/>
  <c r="CD143" i="46"/>
  <c r="CC143" i="46"/>
  <c r="N143" i="46" s="1"/>
  <c r="CB143" i="46"/>
  <c r="CA143" i="46"/>
  <c r="L143" i="46" s="1"/>
  <c r="BZ143" i="46"/>
  <c r="BY143" i="46"/>
  <c r="BX143" i="46"/>
  <c r="I143" i="46" s="1"/>
  <c r="BW143" i="46"/>
  <c r="BV143" i="46"/>
  <c r="BU143" i="46"/>
  <c r="BT143" i="46"/>
  <c r="E143" i="46" s="1"/>
  <c r="BS143" i="46"/>
  <c r="B143" i="46"/>
  <c r="B143" i="44" s="1"/>
  <c r="A143" i="46"/>
  <c r="A141" i="27" s="1"/>
  <c r="EF142" i="46"/>
  <c r="EE142" i="46"/>
  <c r="BP142" i="46" s="1"/>
  <c r="ED142" i="46"/>
  <c r="BO142" i="44" s="1"/>
  <c r="EC142" i="46"/>
  <c r="EB142" i="46"/>
  <c r="EA142" i="46"/>
  <c r="BL142" i="46" s="1"/>
  <c r="DZ142" i="46"/>
  <c r="BK142" i="46" s="1"/>
  <c r="DY142" i="46"/>
  <c r="DX142" i="46"/>
  <c r="BI142" i="46" s="1"/>
  <c r="DW142" i="46"/>
  <c r="DV142" i="46"/>
  <c r="DU142" i="46"/>
  <c r="BF142" i="46" s="1"/>
  <c r="DT142" i="46"/>
  <c r="BE142" i="46" s="1"/>
  <c r="DS142" i="46"/>
  <c r="BD142" i="46" s="1"/>
  <c r="DR142" i="46"/>
  <c r="DQ142" i="46"/>
  <c r="DP142" i="46"/>
  <c r="DO142" i="46"/>
  <c r="DN142" i="46"/>
  <c r="DM142" i="46"/>
  <c r="DL142" i="46"/>
  <c r="AW142" i="46" s="1"/>
  <c r="DK142" i="46"/>
  <c r="DJ142" i="46"/>
  <c r="DI142" i="46"/>
  <c r="DH142" i="46"/>
  <c r="AS142" i="46" s="1"/>
  <c r="DG142" i="46"/>
  <c r="DF142" i="46"/>
  <c r="DE142" i="46"/>
  <c r="DD142" i="46"/>
  <c r="AO142" i="46" s="1"/>
  <c r="DC142" i="46"/>
  <c r="DB142" i="46"/>
  <c r="DA142" i="46"/>
  <c r="CZ142" i="46"/>
  <c r="CY142" i="46"/>
  <c r="AJ142" i="46" s="1"/>
  <c r="CX142" i="46"/>
  <c r="CW142" i="46"/>
  <c r="CV142" i="46"/>
  <c r="AG142" i="46" s="1"/>
  <c r="CU142" i="46"/>
  <c r="CT142" i="46"/>
  <c r="AE142" i="46" s="1"/>
  <c r="CS142" i="46"/>
  <c r="CR142" i="46"/>
  <c r="AC142" i="46" s="1"/>
  <c r="CQ142" i="46"/>
  <c r="CP142" i="46"/>
  <c r="AA142" i="46" s="1"/>
  <c r="CO142" i="46"/>
  <c r="CN142" i="46"/>
  <c r="Y142" i="46" s="1"/>
  <c r="CM142" i="46"/>
  <c r="CL142" i="46"/>
  <c r="W142" i="46" s="1"/>
  <c r="CK142" i="46"/>
  <c r="CJ142" i="46"/>
  <c r="CI142" i="46"/>
  <c r="T142" i="46" s="1"/>
  <c r="CH142" i="46"/>
  <c r="S142" i="46" s="1"/>
  <c r="CG142" i="46"/>
  <c r="R142" i="46" s="1"/>
  <c r="CF142" i="46"/>
  <c r="Q142" i="46" s="1"/>
  <c r="CE142" i="46"/>
  <c r="CD142" i="46"/>
  <c r="O142" i="46" s="1"/>
  <c r="CC142" i="46"/>
  <c r="CB142" i="46"/>
  <c r="CA142" i="46"/>
  <c r="L142" i="46" s="1"/>
  <c r="BZ142" i="46"/>
  <c r="BY142" i="46"/>
  <c r="BX142" i="46"/>
  <c r="I142" i="46" s="1"/>
  <c r="BW142" i="46"/>
  <c r="BV142" i="46"/>
  <c r="BU142" i="46"/>
  <c r="BT142" i="46"/>
  <c r="E142" i="46" s="1"/>
  <c r="BS142" i="46"/>
  <c r="D142" i="46" s="1"/>
  <c r="BO142" i="46"/>
  <c r="B142" i="46"/>
  <c r="B142" i="44" s="1"/>
  <c r="A142" i="46"/>
  <c r="A140" i="27" s="1"/>
  <c r="EF141" i="46"/>
  <c r="BQ141" i="46" s="1"/>
  <c r="EE141" i="46"/>
  <c r="BP141" i="46" s="1"/>
  <c r="ED141" i="46"/>
  <c r="BO141" i="44" s="1"/>
  <c r="EC141" i="46"/>
  <c r="BN141" i="44" s="1"/>
  <c r="EB141" i="46"/>
  <c r="BM141" i="46" s="1"/>
  <c r="EA141" i="46"/>
  <c r="BL141" i="46" s="1"/>
  <c r="DZ141" i="46"/>
  <c r="BK141" i="46" s="1"/>
  <c r="DY141" i="46"/>
  <c r="DX141" i="46"/>
  <c r="BI141" i="46" s="1"/>
  <c r="DW141" i="46"/>
  <c r="DV141" i="46"/>
  <c r="DU141" i="46"/>
  <c r="DT141" i="46"/>
  <c r="BE141" i="46" s="1"/>
  <c r="DS141" i="46"/>
  <c r="DR141" i="46"/>
  <c r="DQ141" i="46"/>
  <c r="BB141" i="46" s="1"/>
  <c r="DP141" i="46"/>
  <c r="BA141" i="46" s="1"/>
  <c r="DO141" i="46"/>
  <c r="DN141" i="46"/>
  <c r="DM141" i="46"/>
  <c r="DL141" i="46"/>
  <c r="AW141" i="46" s="1"/>
  <c r="DK141" i="46"/>
  <c r="DJ141" i="46"/>
  <c r="AU141" i="46" s="1"/>
  <c r="DI141" i="46"/>
  <c r="DH141" i="46"/>
  <c r="DG141" i="46"/>
  <c r="AR141" i="46" s="1"/>
  <c r="DF141" i="46"/>
  <c r="DE141" i="46"/>
  <c r="AP141" i="46" s="1"/>
  <c r="DD141" i="46"/>
  <c r="DC141" i="46"/>
  <c r="AN141" i="46" s="1"/>
  <c r="DB141" i="46"/>
  <c r="DA141" i="46"/>
  <c r="AL141" i="46" s="1"/>
  <c r="CZ141" i="46"/>
  <c r="AK141" i="46" s="1"/>
  <c r="CY141" i="46"/>
  <c r="AJ141" i="46" s="1"/>
  <c r="CX141" i="46"/>
  <c r="CW141" i="46"/>
  <c r="CV141" i="46"/>
  <c r="AG141" i="44" s="1"/>
  <c r="CU141" i="46"/>
  <c r="CT141" i="46"/>
  <c r="CS141" i="46"/>
  <c r="AD141" i="46" s="1"/>
  <c r="CR141" i="46"/>
  <c r="CQ141" i="46"/>
  <c r="CP141" i="46"/>
  <c r="CO141" i="46"/>
  <c r="Z141" i="46" s="1"/>
  <c r="CN141" i="46"/>
  <c r="Y141" i="46" s="1"/>
  <c r="CM141" i="46"/>
  <c r="CL141" i="46"/>
  <c r="W141" i="46" s="1"/>
  <c r="CK141" i="46"/>
  <c r="V141" i="46" s="1"/>
  <c r="CJ141" i="46"/>
  <c r="U141" i="46" s="1"/>
  <c r="CI141" i="46"/>
  <c r="T141" i="46" s="1"/>
  <c r="CH141" i="46"/>
  <c r="CG141" i="46"/>
  <c r="CF141" i="46"/>
  <c r="CE141" i="46"/>
  <c r="P141" i="46" s="1"/>
  <c r="CD141" i="46"/>
  <c r="CC141" i="46"/>
  <c r="N141" i="46" s="1"/>
  <c r="CB141" i="46"/>
  <c r="CA141" i="46"/>
  <c r="BZ141" i="46"/>
  <c r="BY141" i="46"/>
  <c r="J141" i="46" s="1"/>
  <c r="BX141" i="46"/>
  <c r="I141" i="46" s="1"/>
  <c r="BW141" i="46"/>
  <c r="BV141" i="46"/>
  <c r="BU141" i="46"/>
  <c r="F141" i="46" s="1"/>
  <c r="BT141" i="46"/>
  <c r="E141" i="46" s="1"/>
  <c r="BS141" i="46"/>
  <c r="BO141" i="46"/>
  <c r="BN141" i="46"/>
  <c r="AG141" i="46"/>
  <c r="B141" i="46"/>
  <c r="B141" i="44" s="1"/>
  <c r="A141" i="46"/>
  <c r="A139" i="27" s="1"/>
  <c r="EF140" i="46"/>
  <c r="BQ140" i="46" s="1"/>
  <c r="EE140" i="46"/>
  <c r="BP140" i="46" s="1"/>
  <c r="ED140" i="46"/>
  <c r="BO140" i="46" s="1"/>
  <c r="EC140" i="46"/>
  <c r="EB140" i="46"/>
  <c r="EA140" i="46"/>
  <c r="DZ140" i="46"/>
  <c r="DY140" i="46"/>
  <c r="BJ140" i="46" s="1"/>
  <c r="DX140" i="46"/>
  <c r="BI140" i="46" s="1"/>
  <c r="DW140" i="46"/>
  <c r="BH140" i="46" s="1"/>
  <c r="DV140" i="46"/>
  <c r="DU140" i="46"/>
  <c r="DT140" i="46"/>
  <c r="DS140" i="46"/>
  <c r="BD140" i="46" s="1"/>
  <c r="DR140" i="46"/>
  <c r="DQ140" i="46"/>
  <c r="DP140" i="46"/>
  <c r="BA140" i="46" s="1"/>
  <c r="DO140" i="46"/>
  <c r="AZ140" i="46" s="1"/>
  <c r="DN140" i="46"/>
  <c r="AY140" i="46" s="1"/>
  <c r="DM140" i="46"/>
  <c r="DL140" i="46"/>
  <c r="AW140" i="46" s="1"/>
  <c r="DK140" i="46"/>
  <c r="AV140" i="46" s="1"/>
  <c r="DJ140" i="46"/>
  <c r="DI140" i="46"/>
  <c r="DH140" i="46"/>
  <c r="AS140" i="46" s="1"/>
  <c r="DG140" i="46"/>
  <c r="AR140" i="46" s="1"/>
  <c r="DF140" i="46"/>
  <c r="DE140" i="46"/>
  <c r="DD140" i="46"/>
  <c r="DC140" i="46"/>
  <c r="AN140" i="46" s="1"/>
  <c r="DB140" i="46"/>
  <c r="DA140" i="46"/>
  <c r="CZ140" i="46"/>
  <c r="AK140" i="46" s="1"/>
  <c r="CY140" i="46"/>
  <c r="CX140" i="46"/>
  <c r="CW140" i="46"/>
  <c r="CV140" i="46"/>
  <c r="AG140" i="46" s="1"/>
  <c r="CU140" i="46"/>
  <c r="AF140" i="46" s="1"/>
  <c r="CT140" i="46"/>
  <c r="CS140" i="46"/>
  <c r="CR140" i="46"/>
  <c r="AC140" i="46" s="1"/>
  <c r="CQ140" i="46"/>
  <c r="CP140" i="46"/>
  <c r="CO140" i="46"/>
  <c r="CN140" i="46"/>
  <c r="CM140" i="46"/>
  <c r="X140" i="46" s="1"/>
  <c r="CL140" i="46"/>
  <c r="CK140" i="46"/>
  <c r="V140" i="46" s="1"/>
  <c r="CJ140" i="46"/>
  <c r="U140" i="46" s="1"/>
  <c r="CI140" i="46"/>
  <c r="T140" i="46" s="1"/>
  <c r="CH140" i="46"/>
  <c r="S140" i="46" s="1"/>
  <c r="CG140" i="46"/>
  <c r="CF140" i="46"/>
  <c r="Q140" i="46" s="1"/>
  <c r="CE140" i="46"/>
  <c r="P140" i="46" s="1"/>
  <c r="CD140" i="46"/>
  <c r="CC140" i="46"/>
  <c r="N140" i="46" s="1"/>
  <c r="CB140" i="46"/>
  <c r="M140" i="46" s="1"/>
  <c r="CA140" i="46"/>
  <c r="L140" i="46" s="1"/>
  <c r="BZ140" i="46"/>
  <c r="BY140" i="46"/>
  <c r="BX140" i="46"/>
  <c r="BW140" i="46"/>
  <c r="H140" i="46" s="1"/>
  <c r="BV140" i="46"/>
  <c r="G140" i="46" s="1"/>
  <c r="BU140" i="46"/>
  <c r="BT140" i="46"/>
  <c r="E140" i="46" s="1"/>
  <c r="BS140" i="46"/>
  <c r="D140" i="46" s="1"/>
  <c r="B140" i="46"/>
  <c r="B140" i="44" s="1"/>
  <c r="A140" i="46"/>
  <c r="A138" i="27" s="1"/>
  <c r="EF139" i="46"/>
  <c r="BQ139" i="46" s="1"/>
  <c r="EE139" i="46"/>
  <c r="ED139" i="46"/>
  <c r="BO139" i="46" s="1"/>
  <c r="EC139" i="46"/>
  <c r="BN139" i="46" s="1"/>
  <c r="EB139" i="46"/>
  <c r="EA139" i="46"/>
  <c r="DZ139" i="46"/>
  <c r="DY139" i="46"/>
  <c r="DX139" i="46"/>
  <c r="DW139" i="46"/>
  <c r="DV139" i="46"/>
  <c r="DU139" i="46"/>
  <c r="DT139" i="46"/>
  <c r="DS139" i="46"/>
  <c r="BD139" i="46" s="1"/>
  <c r="DR139" i="46"/>
  <c r="BC139" i="46" s="1"/>
  <c r="DQ139" i="46"/>
  <c r="BB139" i="46" s="1"/>
  <c r="DP139" i="46"/>
  <c r="BA139" i="46" s="1"/>
  <c r="DO139" i="46"/>
  <c r="DN139" i="46"/>
  <c r="DM139" i="46"/>
  <c r="DL139" i="46"/>
  <c r="DK139" i="46"/>
  <c r="AV139" i="46" s="1"/>
  <c r="DJ139" i="46"/>
  <c r="DI139" i="46"/>
  <c r="DH139" i="46"/>
  <c r="DG139" i="46"/>
  <c r="DF139" i="46"/>
  <c r="DE139" i="46"/>
  <c r="DD139" i="46"/>
  <c r="AO139" i="46" s="1"/>
  <c r="DC139" i="46"/>
  <c r="AN139" i="46" s="1"/>
  <c r="DB139" i="46"/>
  <c r="DA139" i="46"/>
  <c r="CZ139" i="46"/>
  <c r="AK139" i="46" s="1"/>
  <c r="CY139" i="46"/>
  <c r="CX139" i="46"/>
  <c r="CW139" i="46"/>
  <c r="CV139" i="46"/>
  <c r="CU139" i="46"/>
  <c r="AF139" i="46" s="1"/>
  <c r="CT139" i="46"/>
  <c r="AE139" i="46" s="1"/>
  <c r="CS139" i="46"/>
  <c r="CR139" i="46"/>
  <c r="CQ139" i="46"/>
  <c r="CP139" i="46"/>
  <c r="CO139" i="46"/>
  <c r="CN139" i="46"/>
  <c r="CM139" i="46"/>
  <c r="X139" i="46" s="1"/>
  <c r="CL139" i="46"/>
  <c r="W139" i="46" s="1"/>
  <c r="CK139" i="46"/>
  <c r="CJ139" i="46"/>
  <c r="U139" i="46" s="1"/>
  <c r="CI139" i="46"/>
  <c r="CH139" i="46"/>
  <c r="CG139" i="46"/>
  <c r="R139" i="46" s="1"/>
  <c r="CF139" i="46"/>
  <c r="CE139" i="46"/>
  <c r="P139" i="46" s="1"/>
  <c r="CD139" i="46"/>
  <c r="O139" i="46" s="1"/>
  <c r="CC139" i="46"/>
  <c r="CB139" i="46"/>
  <c r="CA139" i="46"/>
  <c r="BZ139" i="46"/>
  <c r="K139" i="46" s="1"/>
  <c r="BY139" i="46"/>
  <c r="BX139" i="46"/>
  <c r="BW139" i="46"/>
  <c r="H139" i="46" s="1"/>
  <c r="BV139" i="46"/>
  <c r="BU139" i="46"/>
  <c r="BT139" i="46"/>
  <c r="E139" i="46" s="1"/>
  <c r="BS139" i="46"/>
  <c r="B139" i="46"/>
  <c r="B139" i="44" s="1"/>
  <c r="A139" i="46"/>
  <c r="EF138" i="46"/>
  <c r="BQ138" i="46" s="1"/>
  <c r="EE138" i="46"/>
  <c r="BP138" i="46" s="1"/>
  <c r="ED138" i="46"/>
  <c r="BO138" i="46" s="1"/>
  <c r="EC138" i="46"/>
  <c r="EB138" i="46"/>
  <c r="EA138" i="46"/>
  <c r="DZ138" i="46"/>
  <c r="BK138" i="46" s="1"/>
  <c r="DY138" i="46"/>
  <c r="DX138" i="46"/>
  <c r="DW138" i="46"/>
  <c r="BH138" i="46" s="1"/>
  <c r="DV138" i="46"/>
  <c r="BG138" i="46" s="1"/>
  <c r="DU138" i="46"/>
  <c r="DT138" i="46"/>
  <c r="BE138" i="46" s="1"/>
  <c r="DS138" i="46"/>
  <c r="BD138" i="46" s="1"/>
  <c r="DR138" i="46"/>
  <c r="BC138" i="46" s="1"/>
  <c r="DQ138" i="46"/>
  <c r="DP138" i="46"/>
  <c r="BA138" i="46" s="1"/>
  <c r="DO138" i="46"/>
  <c r="DN138" i="46"/>
  <c r="AY138" i="46" s="1"/>
  <c r="DM138" i="46"/>
  <c r="AX138" i="46" s="1"/>
  <c r="DL138" i="46"/>
  <c r="DK138" i="46"/>
  <c r="DJ138" i="46"/>
  <c r="DI138" i="46"/>
  <c r="DH138" i="46"/>
  <c r="AS138" i="46" s="1"/>
  <c r="DG138" i="46"/>
  <c r="DF138" i="46"/>
  <c r="AQ138" i="46" s="1"/>
  <c r="DE138" i="46"/>
  <c r="DD138" i="46"/>
  <c r="AO138" i="46" s="1"/>
  <c r="DC138" i="46"/>
  <c r="AN138" i="46" s="1"/>
  <c r="DB138" i="46"/>
  <c r="DA138" i="46"/>
  <c r="AL138" i="46" s="1"/>
  <c r="CZ138" i="46"/>
  <c r="AK138" i="46" s="1"/>
  <c r="CY138" i="46"/>
  <c r="CX138" i="46"/>
  <c r="AI138" i="46" s="1"/>
  <c r="CW138" i="46"/>
  <c r="CV138" i="46"/>
  <c r="CU138" i="46"/>
  <c r="CT138" i="46"/>
  <c r="AE138" i="46" s="1"/>
  <c r="CS138" i="46"/>
  <c r="CR138" i="46"/>
  <c r="AC138" i="46" s="1"/>
  <c r="CQ138" i="46"/>
  <c r="CP138" i="46"/>
  <c r="AA138" i="46" s="1"/>
  <c r="CO138" i="46"/>
  <c r="Z138" i="46" s="1"/>
  <c r="CN138" i="46"/>
  <c r="CM138" i="46"/>
  <c r="X138" i="46" s="1"/>
  <c r="CL138" i="46"/>
  <c r="CK138" i="46"/>
  <c r="CJ138" i="46"/>
  <c r="U138" i="46" s="1"/>
  <c r="CI138" i="46"/>
  <c r="CH138" i="46"/>
  <c r="S138" i="46" s="1"/>
  <c r="CG138" i="46"/>
  <c r="CF138" i="46"/>
  <c r="Q138" i="46" s="1"/>
  <c r="CE138" i="46"/>
  <c r="CD138" i="46"/>
  <c r="CC138" i="46"/>
  <c r="CB138" i="46"/>
  <c r="M138" i="46" s="1"/>
  <c r="CA138" i="46"/>
  <c r="BZ138" i="46"/>
  <c r="K138" i="46" s="1"/>
  <c r="BY138" i="46"/>
  <c r="BX138" i="46"/>
  <c r="BW138" i="46"/>
  <c r="H138" i="46" s="1"/>
  <c r="BV138" i="46"/>
  <c r="G138" i="46" s="1"/>
  <c r="BU138" i="46"/>
  <c r="F138" i="46" s="1"/>
  <c r="BT138" i="46"/>
  <c r="E138" i="46" s="1"/>
  <c r="BS138" i="46"/>
  <c r="D138" i="46" s="1"/>
  <c r="B138" i="46"/>
  <c r="B138" i="44" s="1"/>
  <c r="A138" i="46"/>
  <c r="A136" i="27" s="1"/>
  <c r="EF137" i="46"/>
  <c r="EE137" i="46"/>
  <c r="ED137" i="46"/>
  <c r="EC137" i="46"/>
  <c r="EB137" i="46"/>
  <c r="BM137" i="46" s="1"/>
  <c r="EA137" i="46"/>
  <c r="BL137" i="46" s="1"/>
  <c r="DZ137" i="46"/>
  <c r="DY137" i="46"/>
  <c r="BJ137" i="46" s="1"/>
  <c r="DX137" i="46"/>
  <c r="DW137" i="46"/>
  <c r="BH137" i="46" s="1"/>
  <c r="DV137" i="46"/>
  <c r="BG137" i="46" s="1"/>
  <c r="DU137" i="46"/>
  <c r="DT137" i="46"/>
  <c r="DS137" i="46"/>
  <c r="BD137" i="46" s="1"/>
  <c r="DR137" i="46"/>
  <c r="BC137" i="46" s="1"/>
  <c r="DQ137" i="46"/>
  <c r="BB137" i="46" s="1"/>
  <c r="DP137" i="46"/>
  <c r="DO137" i="46"/>
  <c r="DN137" i="46"/>
  <c r="DM137" i="46"/>
  <c r="DL137" i="46"/>
  <c r="AW137" i="46" s="1"/>
  <c r="DK137" i="46"/>
  <c r="AV137" i="46" s="1"/>
  <c r="DJ137" i="46"/>
  <c r="DI137" i="46"/>
  <c r="AT137" i="46" s="1"/>
  <c r="DH137" i="46"/>
  <c r="DG137" i="46"/>
  <c r="AR137" i="46" s="1"/>
  <c r="DF137" i="46"/>
  <c r="DE137" i="46"/>
  <c r="AP137" i="46" s="1"/>
  <c r="DD137" i="46"/>
  <c r="DC137" i="46"/>
  <c r="AN137" i="46" s="1"/>
  <c r="DB137" i="46"/>
  <c r="DA137" i="46"/>
  <c r="AL137" i="46" s="1"/>
  <c r="CZ137" i="46"/>
  <c r="CY137" i="46"/>
  <c r="AJ137" i="46" s="1"/>
  <c r="CX137" i="46"/>
  <c r="AI137" i="46" s="1"/>
  <c r="CW137" i="46"/>
  <c r="CV137" i="46"/>
  <c r="CU137" i="46"/>
  <c r="AF137" i="46" s="1"/>
  <c r="CT137" i="46"/>
  <c r="AE137" i="46" s="1"/>
  <c r="CS137" i="46"/>
  <c r="CR137" i="46"/>
  <c r="CQ137" i="46"/>
  <c r="AB137" i="46" s="1"/>
  <c r="CP137" i="46"/>
  <c r="CO137" i="46"/>
  <c r="Z137" i="46" s="1"/>
  <c r="CN137" i="46"/>
  <c r="Y137" i="46" s="1"/>
  <c r="CM137" i="46"/>
  <c r="X137" i="46" s="1"/>
  <c r="CL137" i="46"/>
  <c r="CK137" i="46"/>
  <c r="CJ137" i="46"/>
  <c r="CI137" i="46"/>
  <c r="CH137" i="46"/>
  <c r="CG137" i="46"/>
  <c r="CF137" i="46"/>
  <c r="Q137" i="46" s="1"/>
  <c r="CE137" i="46"/>
  <c r="CD137" i="46"/>
  <c r="O137" i="46" s="1"/>
  <c r="CC137" i="46"/>
  <c r="CB137" i="46"/>
  <c r="CA137" i="46"/>
  <c r="L137" i="46" s="1"/>
  <c r="BZ137" i="46"/>
  <c r="K137" i="46" s="1"/>
  <c r="BY137" i="46"/>
  <c r="J137" i="46" s="1"/>
  <c r="BX137" i="46"/>
  <c r="I137" i="46" s="1"/>
  <c r="BW137" i="46"/>
  <c r="H137" i="46" s="1"/>
  <c r="BV137" i="46"/>
  <c r="G137" i="46" s="1"/>
  <c r="BU137" i="46"/>
  <c r="BT137" i="46"/>
  <c r="BS137" i="46"/>
  <c r="D137" i="46" s="1"/>
  <c r="B137" i="46"/>
  <c r="B137" i="44" s="1"/>
  <c r="A137" i="46"/>
  <c r="EF136" i="46"/>
  <c r="BQ136" i="46" s="1"/>
  <c r="EE136" i="46"/>
  <c r="ED136" i="46"/>
  <c r="BO136" i="46" s="1"/>
  <c r="EC136" i="46"/>
  <c r="BN136" i="46" s="1"/>
  <c r="EB136" i="46"/>
  <c r="BM136" i="46" s="1"/>
  <c r="EA136" i="46"/>
  <c r="BL136" i="46" s="1"/>
  <c r="DZ136" i="46"/>
  <c r="DY136" i="46"/>
  <c r="DX136" i="46"/>
  <c r="BI136" i="46" s="1"/>
  <c r="DW136" i="46"/>
  <c r="DV136" i="46"/>
  <c r="BG136" i="46" s="1"/>
  <c r="DU136" i="46"/>
  <c r="DT136" i="46"/>
  <c r="DS136" i="46"/>
  <c r="DR136" i="46"/>
  <c r="BC136" i="46" s="1"/>
  <c r="DQ136" i="46"/>
  <c r="DP136" i="46"/>
  <c r="BA136" i="46" s="1"/>
  <c r="DO136" i="46"/>
  <c r="AZ136" i="46" s="1"/>
  <c r="DN136" i="46"/>
  <c r="AY136" i="46" s="1"/>
  <c r="DM136" i="46"/>
  <c r="DL136" i="46"/>
  <c r="AW136" i="46" s="1"/>
  <c r="DK136" i="46"/>
  <c r="DJ136" i="46"/>
  <c r="AU136" i="46" s="1"/>
  <c r="DI136" i="46"/>
  <c r="DH136" i="46"/>
  <c r="AS136" i="46" s="1"/>
  <c r="DG136" i="46"/>
  <c r="AR136" i="46" s="1"/>
  <c r="DF136" i="46"/>
  <c r="DE136" i="46"/>
  <c r="AP136" i="46" s="1"/>
  <c r="DD136" i="46"/>
  <c r="DC136" i="46"/>
  <c r="AN136" i="46" s="1"/>
  <c r="DB136" i="46"/>
  <c r="AM136" i="46" s="1"/>
  <c r="DA136" i="46"/>
  <c r="CZ136" i="46"/>
  <c r="AK136" i="46" s="1"/>
  <c r="CY136" i="46"/>
  <c r="AJ136" i="46" s="1"/>
  <c r="CX136" i="46"/>
  <c r="CW136" i="46"/>
  <c r="CV136" i="46"/>
  <c r="AG136" i="46" s="1"/>
  <c r="CU136" i="46"/>
  <c r="CT136" i="46"/>
  <c r="CS136" i="46"/>
  <c r="CR136" i="46"/>
  <c r="AC136" i="46" s="1"/>
  <c r="CQ136" i="46"/>
  <c r="AB136" i="46" s="1"/>
  <c r="CP136" i="46"/>
  <c r="CO136" i="46"/>
  <c r="Z136" i="46" s="1"/>
  <c r="CN136" i="46"/>
  <c r="CM136" i="46"/>
  <c r="CL136" i="46"/>
  <c r="W136" i="46" s="1"/>
  <c r="CK136" i="46"/>
  <c r="CJ136" i="46"/>
  <c r="CI136" i="46"/>
  <c r="CH136" i="46"/>
  <c r="S136" i="46" s="1"/>
  <c r="CG136" i="46"/>
  <c r="R136" i="46" s="1"/>
  <c r="CF136" i="46"/>
  <c r="Q136" i="46" s="1"/>
  <c r="CE136" i="46"/>
  <c r="P136" i="46" s="1"/>
  <c r="CD136" i="46"/>
  <c r="O136" i="46" s="1"/>
  <c r="CC136" i="46"/>
  <c r="N136" i="46" s="1"/>
  <c r="CB136" i="46"/>
  <c r="M136" i="46" s="1"/>
  <c r="CA136" i="46"/>
  <c r="BZ136" i="46"/>
  <c r="BY136" i="46"/>
  <c r="BX136" i="46"/>
  <c r="BW136" i="46"/>
  <c r="H136" i="46" s="1"/>
  <c r="BV136" i="46"/>
  <c r="BU136" i="46"/>
  <c r="F136" i="46" s="1"/>
  <c r="BT136" i="46"/>
  <c r="E136" i="46" s="1"/>
  <c r="BS136" i="46"/>
  <c r="B136" i="46"/>
  <c r="B136" i="44" s="1"/>
  <c r="A136" i="46"/>
  <c r="A134" i="27" s="1"/>
  <c r="EF135" i="46"/>
  <c r="BQ135" i="46" s="1"/>
  <c r="EE135" i="46"/>
  <c r="ED135" i="46"/>
  <c r="EC135" i="46"/>
  <c r="BN135" i="46" s="1"/>
  <c r="EB135" i="46"/>
  <c r="BM135" i="46" s="1"/>
  <c r="EA135" i="46"/>
  <c r="BL135" i="46" s="1"/>
  <c r="DZ135" i="46"/>
  <c r="DY135" i="46"/>
  <c r="DX135" i="46"/>
  <c r="DW135" i="46"/>
  <c r="BH135" i="46" s="1"/>
  <c r="DV135" i="46"/>
  <c r="BG135" i="46" s="1"/>
  <c r="DU135" i="46"/>
  <c r="BF135" i="46" s="1"/>
  <c r="DT135" i="46"/>
  <c r="BE135" i="46" s="1"/>
  <c r="DS135" i="46"/>
  <c r="BD135" i="46" s="1"/>
  <c r="DR135" i="46"/>
  <c r="BC135" i="46" s="1"/>
  <c r="DQ135" i="46"/>
  <c r="BB135" i="46" s="1"/>
  <c r="DP135" i="46"/>
  <c r="BA135" i="46" s="1"/>
  <c r="DO135" i="46"/>
  <c r="AZ135" i="46" s="1"/>
  <c r="DN135" i="46"/>
  <c r="AY135" i="46" s="1"/>
  <c r="DM135" i="46"/>
  <c r="AX135" i="46" s="1"/>
  <c r="DL135" i="46"/>
  <c r="AW135" i="46" s="1"/>
  <c r="DK135" i="46"/>
  <c r="AV135" i="46" s="1"/>
  <c r="DJ135" i="46"/>
  <c r="DI135" i="46"/>
  <c r="DH135" i="46"/>
  <c r="DG135" i="46"/>
  <c r="DF135" i="46"/>
  <c r="AQ135" i="44" s="1"/>
  <c r="DE135" i="46"/>
  <c r="AP135" i="46" s="1"/>
  <c r="DD135" i="46"/>
  <c r="DC135" i="46"/>
  <c r="DB135" i="46"/>
  <c r="AM135" i="46" s="1"/>
  <c r="DA135" i="46"/>
  <c r="CZ135" i="46"/>
  <c r="AK135" i="46" s="1"/>
  <c r="CY135" i="46"/>
  <c r="AJ135" i="46" s="1"/>
  <c r="CX135" i="46"/>
  <c r="AI135" i="46" s="1"/>
  <c r="CW135" i="46"/>
  <c r="AH135" i="46" s="1"/>
  <c r="CV135" i="46"/>
  <c r="AG135" i="46" s="1"/>
  <c r="CU135" i="46"/>
  <c r="CT135" i="46"/>
  <c r="CS135" i="46"/>
  <c r="AD135" i="46" s="1"/>
  <c r="CR135" i="46"/>
  <c r="CQ135" i="46"/>
  <c r="AB135" i="46" s="1"/>
  <c r="CP135" i="46"/>
  <c r="AA135" i="46" s="1"/>
  <c r="CO135" i="46"/>
  <c r="Z135" i="46" s="1"/>
  <c r="CN135" i="46"/>
  <c r="Y135" i="46" s="1"/>
  <c r="CM135" i="46"/>
  <c r="X135" i="46" s="1"/>
  <c r="CL135" i="46"/>
  <c r="W135" i="46" s="1"/>
  <c r="CK135" i="46"/>
  <c r="CJ135" i="46"/>
  <c r="U135" i="46" s="1"/>
  <c r="CI135" i="46"/>
  <c r="T135" i="46" s="1"/>
  <c r="CH135" i="46"/>
  <c r="S135" i="46" s="1"/>
  <c r="CG135" i="46"/>
  <c r="R135" i="46" s="1"/>
  <c r="CF135" i="46"/>
  <c r="Q135" i="46" s="1"/>
  <c r="CE135" i="46"/>
  <c r="P135" i="46" s="1"/>
  <c r="CD135" i="46"/>
  <c r="O135" i="46" s="1"/>
  <c r="CC135" i="46"/>
  <c r="CB135" i="46"/>
  <c r="CA135" i="46"/>
  <c r="L135" i="46" s="1"/>
  <c r="BZ135" i="46"/>
  <c r="K135" i="46" s="1"/>
  <c r="BY135" i="46"/>
  <c r="J135" i="46" s="1"/>
  <c r="BX135" i="46"/>
  <c r="BW135" i="46"/>
  <c r="H135" i="46" s="1"/>
  <c r="BV135" i="46"/>
  <c r="BU135" i="46"/>
  <c r="BT135" i="46"/>
  <c r="E135" i="46" s="1"/>
  <c r="BS135" i="46"/>
  <c r="AQ135" i="46"/>
  <c r="B135" i="46"/>
  <c r="B135" i="44" s="1"/>
  <c r="A135" i="46"/>
  <c r="A133" i="27" s="1"/>
  <c r="EF134" i="46"/>
  <c r="EE134" i="46"/>
  <c r="ED134" i="46"/>
  <c r="EC134" i="46"/>
  <c r="EB134" i="46"/>
  <c r="BM134" i="46" s="1"/>
  <c r="EA134" i="46"/>
  <c r="BL134" i="46" s="1"/>
  <c r="DZ134" i="46"/>
  <c r="DY134" i="46"/>
  <c r="BJ134" i="46" s="1"/>
  <c r="DX134" i="46"/>
  <c r="DW134" i="46"/>
  <c r="BH134" i="46" s="1"/>
  <c r="DV134" i="46"/>
  <c r="BG134" i="46" s="1"/>
  <c r="DU134" i="46"/>
  <c r="BF134" i="46" s="1"/>
  <c r="DT134" i="46"/>
  <c r="DS134" i="46"/>
  <c r="BD134" i="46" s="1"/>
  <c r="DR134" i="46"/>
  <c r="BC134" i="46" s="1"/>
  <c r="DQ134" i="46"/>
  <c r="BB134" i="46" s="1"/>
  <c r="DP134" i="46"/>
  <c r="BA134" i="46" s="1"/>
  <c r="DO134" i="46"/>
  <c r="DN134" i="46"/>
  <c r="AY134" i="46" s="1"/>
  <c r="DM134" i="46"/>
  <c r="DL134" i="46"/>
  <c r="AW134" i="46" s="1"/>
  <c r="DK134" i="46"/>
  <c r="AV134" i="46" s="1"/>
  <c r="DJ134" i="46"/>
  <c r="AU134" i="46" s="1"/>
  <c r="DI134" i="46"/>
  <c r="AT134" i="46" s="1"/>
  <c r="DH134" i="46"/>
  <c r="DG134" i="46"/>
  <c r="DF134" i="46"/>
  <c r="DE134" i="46"/>
  <c r="AP134" i="46" s="1"/>
  <c r="DD134" i="46"/>
  <c r="AO134" i="46" s="1"/>
  <c r="DC134" i="46"/>
  <c r="AN134" i="46" s="1"/>
  <c r="DB134" i="46"/>
  <c r="DA134" i="46"/>
  <c r="AL134" i="46" s="1"/>
  <c r="CZ134" i="46"/>
  <c r="AK134" i="46" s="1"/>
  <c r="CY134" i="46"/>
  <c r="CX134" i="46"/>
  <c r="AI134" i="46" s="1"/>
  <c r="CW134" i="46"/>
  <c r="CV134" i="46"/>
  <c r="CU134" i="46"/>
  <c r="AF134" i="46" s="1"/>
  <c r="CT134" i="46"/>
  <c r="CS134" i="46"/>
  <c r="AD134" i="46" s="1"/>
  <c r="CR134" i="46"/>
  <c r="AC134" i="46" s="1"/>
  <c r="CQ134" i="46"/>
  <c r="CP134" i="46"/>
  <c r="AA134" i="46" s="1"/>
  <c r="CO134" i="46"/>
  <c r="CN134" i="46"/>
  <c r="Y134" i="46" s="1"/>
  <c r="CM134" i="46"/>
  <c r="X134" i="46" s="1"/>
  <c r="CL134" i="46"/>
  <c r="CK134" i="46"/>
  <c r="CJ134" i="46"/>
  <c r="U134" i="46" s="1"/>
  <c r="CI134" i="46"/>
  <c r="CH134" i="46"/>
  <c r="CG134" i="46"/>
  <c r="R134" i="46" s="1"/>
  <c r="CF134" i="46"/>
  <c r="CE134" i="46"/>
  <c r="P134" i="46" s="1"/>
  <c r="CD134" i="46"/>
  <c r="CC134" i="46"/>
  <c r="N134" i="46" s="1"/>
  <c r="CB134" i="46"/>
  <c r="CA134" i="46"/>
  <c r="L134" i="46" s="1"/>
  <c r="BZ134" i="46"/>
  <c r="BY134" i="46"/>
  <c r="BX134" i="46"/>
  <c r="I134" i="46" s="1"/>
  <c r="BW134" i="46"/>
  <c r="H134" i="46" s="1"/>
  <c r="BV134" i="46"/>
  <c r="BU134" i="46"/>
  <c r="F134" i="46" s="1"/>
  <c r="BT134" i="46"/>
  <c r="E134" i="46" s="1"/>
  <c r="BS134" i="46"/>
  <c r="B134" i="46"/>
  <c r="B134" i="44" s="1"/>
  <c r="A134" i="46"/>
  <c r="EF133" i="46"/>
  <c r="EE133" i="46"/>
  <c r="BP133" i="46" s="1"/>
  <c r="ED133" i="46"/>
  <c r="BO133" i="44" s="1"/>
  <c r="EC133" i="46"/>
  <c r="BN133" i="46" s="1"/>
  <c r="EB133" i="46"/>
  <c r="BM133" i="46" s="1"/>
  <c r="EA133" i="46"/>
  <c r="DZ133" i="46"/>
  <c r="DY133" i="46"/>
  <c r="DX133" i="46"/>
  <c r="BI133" i="46" s="1"/>
  <c r="DW133" i="46"/>
  <c r="BH133" i="46" s="1"/>
  <c r="DV133" i="46"/>
  <c r="BG133" i="46" s="1"/>
  <c r="DU133" i="46"/>
  <c r="BF133" i="46" s="1"/>
  <c r="DT133" i="46"/>
  <c r="BE133" i="46" s="1"/>
  <c r="DS133" i="46"/>
  <c r="DR133" i="46"/>
  <c r="DQ133" i="46"/>
  <c r="DP133" i="46"/>
  <c r="BA133" i="46" s="1"/>
  <c r="DO133" i="46"/>
  <c r="AZ133" i="46" s="1"/>
  <c r="DN133" i="46"/>
  <c r="DM133" i="46"/>
  <c r="AX133" i="46" s="1"/>
  <c r="DL133" i="46"/>
  <c r="AW133" i="46" s="1"/>
  <c r="DK133" i="46"/>
  <c r="DJ133" i="46"/>
  <c r="DI133" i="46"/>
  <c r="AT133" i="46" s="1"/>
  <c r="DH133" i="46"/>
  <c r="DG133" i="46"/>
  <c r="DF133" i="46"/>
  <c r="AQ133" i="46" s="1"/>
  <c r="DE133" i="46"/>
  <c r="AP133" i="46" s="1"/>
  <c r="DD133" i="46"/>
  <c r="AO133" i="46" s="1"/>
  <c r="DC133" i="46"/>
  <c r="DB133" i="46"/>
  <c r="AM133" i="46" s="1"/>
  <c r="DA133" i="46"/>
  <c r="CZ133" i="46"/>
  <c r="AK133" i="46" s="1"/>
  <c r="CY133" i="46"/>
  <c r="AJ133" i="46" s="1"/>
  <c r="CX133" i="46"/>
  <c r="CW133" i="46"/>
  <c r="AH133" i="46" s="1"/>
  <c r="CV133" i="46"/>
  <c r="CU133" i="46"/>
  <c r="CT133" i="46"/>
  <c r="CS133" i="46"/>
  <c r="CR133" i="46"/>
  <c r="AC133" i="46" s="1"/>
  <c r="CQ133" i="46"/>
  <c r="AB133" i="46" s="1"/>
  <c r="CP133" i="46"/>
  <c r="AA133" i="46" s="1"/>
  <c r="CO133" i="46"/>
  <c r="Z133" i="46" s="1"/>
  <c r="CN133" i="46"/>
  <c r="CM133" i="46"/>
  <c r="CL133" i="46"/>
  <c r="W133" i="46" s="1"/>
  <c r="CK133" i="46"/>
  <c r="CJ133" i="46"/>
  <c r="CI133" i="46"/>
  <c r="T133" i="46" s="1"/>
  <c r="CH133" i="46"/>
  <c r="CG133" i="46"/>
  <c r="R133" i="46" s="1"/>
  <c r="CF133" i="46"/>
  <c r="Q133" i="46" s="1"/>
  <c r="CE133" i="46"/>
  <c r="CD133" i="46"/>
  <c r="O133" i="46" s="1"/>
  <c r="CC133" i="46"/>
  <c r="N133" i="46" s="1"/>
  <c r="CB133" i="46"/>
  <c r="M133" i="46" s="1"/>
  <c r="CA133" i="46"/>
  <c r="L133" i="46" s="1"/>
  <c r="BZ133" i="46"/>
  <c r="K133" i="46" s="1"/>
  <c r="BY133" i="46"/>
  <c r="J133" i="46" s="1"/>
  <c r="BX133" i="46"/>
  <c r="I133" i="46" s="1"/>
  <c r="BW133" i="46"/>
  <c r="BV133" i="46"/>
  <c r="BU133" i="46"/>
  <c r="F133" i="46" s="1"/>
  <c r="BT133" i="46"/>
  <c r="E133" i="46" s="1"/>
  <c r="BS133" i="46"/>
  <c r="D133" i="46" s="1"/>
  <c r="BO133" i="46"/>
  <c r="B133" i="46"/>
  <c r="B133" i="44" s="1"/>
  <c r="A133" i="46"/>
  <c r="A131" i="27" s="1"/>
  <c r="EF132" i="46"/>
  <c r="BQ132" i="46" s="1"/>
  <c r="EE132" i="46"/>
  <c r="ED132" i="46"/>
  <c r="EC132" i="46"/>
  <c r="BN132" i="46" s="1"/>
  <c r="EB132" i="46"/>
  <c r="BM132" i="46" s="1"/>
  <c r="EA132" i="46"/>
  <c r="DZ132" i="46"/>
  <c r="BK132" i="46" s="1"/>
  <c r="DY132" i="46"/>
  <c r="BJ132" i="46" s="1"/>
  <c r="DX132" i="46"/>
  <c r="BI132" i="46" s="1"/>
  <c r="DW132" i="46"/>
  <c r="DV132" i="46"/>
  <c r="BG132" i="46" s="1"/>
  <c r="DU132" i="46"/>
  <c r="BF132" i="46" s="1"/>
  <c r="DT132" i="46"/>
  <c r="BE132" i="46" s="1"/>
  <c r="DS132" i="46"/>
  <c r="BD132" i="46" s="1"/>
  <c r="DR132" i="46"/>
  <c r="DQ132" i="46"/>
  <c r="BB132" i="46" s="1"/>
  <c r="DP132" i="46"/>
  <c r="DO132" i="46"/>
  <c r="AZ132" i="46" s="1"/>
  <c r="DN132" i="46"/>
  <c r="DM132" i="46"/>
  <c r="AX132" i="46" s="1"/>
  <c r="DL132" i="46"/>
  <c r="DK132" i="46"/>
  <c r="AV132" i="46" s="1"/>
  <c r="DJ132" i="46"/>
  <c r="AU132" i="46" s="1"/>
  <c r="DI132" i="46"/>
  <c r="AT132" i="46" s="1"/>
  <c r="DH132" i="46"/>
  <c r="AS132" i="46" s="1"/>
  <c r="DG132" i="46"/>
  <c r="DF132" i="46"/>
  <c r="AQ132" i="46" s="1"/>
  <c r="DE132" i="46"/>
  <c r="AP132" i="46" s="1"/>
  <c r="DD132" i="46"/>
  <c r="AO132" i="46" s="1"/>
  <c r="DC132" i="46"/>
  <c r="AN132" i="46" s="1"/>
  <c r="DB132" i="46"/>
  <c r="AM132" i="46" s="1"/>
  <c r="DA132" i="46"/>
  <c r="AL132" i="46" s="1"/>
  <c r="CZ132" i="46"/>
  <c r="AK132" i="46" s="1"/>
  <c r="CY132" i="46"/>
  <c r="CX132" i="46"/>
  <c r="AI132" i="46" s="1"/>
  <c r="CW132" i="46"/>
  <c r="AH132" i="46" s="1"/>
  <c r="CV132" i="46"/>
  <c r="AG132" i="46" s="1"/>
  <c r="CU132" i="46"/>
  <c r="AF132" i="46" s="1"/>
  <c r="CT132" i="46"/>
  <c r="AE132" i="46" s="1"/>
  <c r="CS132" i="46"/>
  <c r="AD132" i="46" s="1"/>
  <c r="CR132" i="46"/>
  <c r="AC132" i="46" s="1"/>
  <c r="CQ132" i="46"/>
  <c r="CP132" i="46"/>
  <c r="CO132" i="46"/>
  <c r="Z132" i="46" s="1"/>
  <c r="CN132" i="46"/>
  <c r="Y132" i="46" s="1"/>
  <c r="CM132" i="46"/>
  <c r="CL132" i="46"/>
  <c r="W132" i="46" s="1"/>
  <c r="CK132" i="46"/>
  <c r="V132" i="46" s="1"/>
  <c r="CJ132" i="46"/>
  <c r="U132" i="46" s="1"/>
  <c r="CI132" i="46"/>
  <c r="T132" i="46" s="1"/>
  <c r="CH132" i="46"/>
  <c r="S132" i="46" s="1"/>
  <c r="CG132" i="46"/>
  <c r="R132" i="46" s="1"/>
  <c r="CF132" i="46"/>
  <c r="CE132" i="46"/>
  <c r="P132" i="46" s="1"/>
  <c r="CD132" i="46"/>
  <c r="O132" i="46" s="1"/>
  <c r="CC132" i="46"/>
  <c r="N132" i="46" s="1"/>
  <c r="CB132" i="46"/>
  <c r="CA132" i="46"/>
  <c r="BZ132" i="46"/>
  <c r="BY132" i="46"/>
  <c r="J132" i="46" s="1"/>
  <c r="BX132" i="46"/>
  <c r="I132" i="46" s="1"/>
  <c r="BW132" i="46"/>
  <c r="BV132" i="46"/>
  <c r="G132" i="46" s="1"/>
  <c r="BU132" i="46"/>
  <c r="F132" i="46" s="1"/>
  <c r="BT132" i="46"/>
  <c r="E132" i="46" s="1"/>
  <c r="BS132" i="46"/>
  <c r="B132" i="46"/>
  <c r="B132" i="44" s="1"/>
  <c r="A132" i="46"/>
  <c r="EF131" i="46"/>
  <c r="EE131" i="46"/>
  <c r="ED131" i="46"/>
  <c r="BO131" i="44" s="1"/>
  <c r="EC131" i="46"/>
  <c r="BN131" i="44" s="1"/>
  <c r="EB131" i="46"/>
  <c r="BM131" i="46" s="1"/>
  <c r="EA131" i="46"/>
  <c r="DZ131" i="46"/>
  <c r="BK131" i="46" s="1"/>
  <c r="DY131" i="46"/>
  <c r="BJ131" i="46" s="1"/>
  <c r="DX131" i="46"/>
  <c r="BI131" i="46" s="1"/>
  <c r="DW131" i="46"/>
  <c r="DV131" i="46"/>
  <c r="BG131" i="46" s="1"/>
  <c r="DU131" i="46"/>
  <c r="BF131" i="46" s="1"/>
  <c r="DT131" i="46"/>
  <c r="BE131" i="46" s="1"/>
  <c r="DS131" i="46"/>
  <c r="BD131" i="46" s="1"/>
  <c r="DR131" i="46"/>
  <c r="DQ131" i="46"/>
  <c r="BB131" i="46" s="1"/>
  <c r="DP131" i="46"/>
  <c r="BA131" i="46" s="1"/>
  <c r="DO131" i="46"/>
  <c r="DN131" i="46"/>
  <c r="AY131" i="46" s="1"/>
  <c r="DM131" i="46"/>
  <c r="DL131" i="46"/>
  <c r="DK131" i="46"/>
  <c r="DJ131" i="46"/>
  <c r="AU131" i="46" s="1"/>
  <c r="DI131" i="46"/>
  <c r="AT131" i="46" s="1"/>
  <c r="DH131" i="46"/>
  <c r="DG131" i="46"/>
  <c r="DF131" i="46"/>
  <c r="DE131" i="46"/>
  <c r="DD131" i="46"/>
  <c r="AO131" i="46" s="1"/>
  <c r="DC131" i="46"/>
  <c r="AN131" i="46" s="1"/>
  <c r="DB131" i="46"/>
  <c r="DA131" i="46"/>
  <c r="AL131" i="46" s="1"/>
  <c r="CZ131" i="46"/>
  <c r="AK131" i="46" s="1"/>
  <c r="CY131" i="46"/>
  <c r="AJ131" i="46" s="1"/>
  <c r="CX131" i="46"/>
  <c r="AI131" i="46" s="1"/>
  <c r="CW131" i="46"/>
  <c r="CV131" i="46"/>
  <c r="AG131" i="46" s="1"/>
  <c r="CU131" i="46"/>
  <c r="CT131" i="46"/>
  <c r="CS131" i="46"/>
  <c r="AD131" i="46" s="1"/>
  <c r="CR131" i="46"/>
  <c r="AC131" i="46" s="1"/>
  <c r="CQ131" i="46"/>
  <c r="CP131" i="46"/>
  <c r="CO131" i="46"/>
  <c r="Z131" i="46" s="1"/>
  <c r="CN131" i="46"/>
  <c r="CM131" i="46"/>
  <c r="X131" i="46" s="1"/>
  <c r="CL131" i="46"/>
  <c r="W131" i="46" s="1"/>
  <c r="CK131" i="46"/>
  <c r="V131" i="46" s="1"/>
  <c r="CJ131" i="46"/>
  <c r="U131" i="46" s="1"/>
  <c r="CI131" i="46"/>
  <c r="CH131" i="46"/>
  <c r="S131" i="46" s="1"/>
  <c r="CG131" i="46"/>
  <c r="R131" i="46" s="1"/>
  <c r="CF131" i="46"/>
  <c r="Q131" i="46" s="1"/>
  <c r="CE131" i="46"/>
  <c r="P131" i="46" s="1"/>
  <c r="CD131" i="46"/>
  <c r="CC131" i="46"/>
  <c r="N131" i="46" s="1"/>
  <c r="CB131" i="46"/>
  <c r="M131" i="46" s="1"/>
  <c r="CA131" i="46"/>
  <c r="BZ131" i="46"/>
  <c r="BY131" i="46"/>
  <c r="J131" i="46" s="1"/>
  <c r="BX131" i="46"/>
  <c r="I131" i="46" s="1"/>
  <c r="BW131" i="46"/>
  <c r="H131" i="46" s="1"/>
  <c r="BV131" i="46"/>
  <c r="BU131" i="46"/>
  <c r="F131" i="46" s="1"/>
  <c r="BT131" i="46"/>
  <c r="BS131" i="46"/>
  <c r="BO131" i="46"/>
  <c r="BN131" i="46"/>
  <c r="B131" i="46"/>
  <c r="B131" i="44" s="1"/>
  <c r="A131" i="46"/>
  <c r="A129" i="27" s="1"/>
  <c r="EF130" i="46"/>
  <c r="EE130" i="46"/>
  <c r="BP130" i="46" s="1"/>
  <c r="ED130" i="46"/>
  <c r="BO130" i="46" s="1"/>
  <c r="EC130" i="46"/>
  <c r="BN130" i="46" s="1"/>
  <c r="EB130" i="46"/>
  <c r="BM130" i="46" s="1"/>
  <c r="EA130" i="46"/>
  <c r="BL130" i="46" s="1"/>
  <c r="DZ130" i="46"/>
  <c r="DY130" i="46"/>
  <c r="DX130" i="46"/>
  <c r="BI130" i="46" s="1"/>
  <c r="DW130" i="46"/>
  <c r="DV130" i="46"/>
  <c r="DU130" i="46"/>
  <c r="DT130" i="46"/>
  <c r="BE130" i="46" s="1"/>
  <c r="DS130" i="46"/>
  <c r="DR130" i="46"/>
  <c r="DQ130" i="46"/>
  <c r="DP130" i="46"/>
  <c r="DO130" i="46"/>
  <c r="AZ130" i="46" s="1"/>
  <c r="DN130" i="46"/>
  <c r="DM130" i="46"/>
  <c r="AX130" i="46" s="1"/>
  <c r="DL130" i="46"/>
  <c r="AW130" i="46" s="1"/>
  <c r="DK130" i="46"/>
  <c r="DJ130" i="46"/>
  <c r="DI130" i="46"/>
  <c r="DH130" i="46"/>
  <c r="AS130" i="46" s="1"/>
  <c r="DG130" i="46"/>
  <c r="AR130" i="46" s="1"/>
  <c r="DF130" i="46"/>
  <c r="DE130" i="46"/>
  <c r="DD130" i="46"/>
  <c r="AO130" i="46" s="1"/>
  <c r="DC130" i="46"/>
  <c r="AN130" i="46" s="1"/>
  <c r="DB130" i="46"/>
  <c r="DA130" i="46"/>
  <c r="CZ130" i="46"/>
  <c r="CY130" i="46"/>
  <c r="AJ130" i="46" s="1"/>
  <c r="CX130" i="46"/>
  <c r="CW130" i="46"/>
  <c r="CV130" i="46"/>
  <c r="AG130" i="46" s="1"/>
  <c r="CU130" i="46"/>
  <c r="AF130" i="46" s="1"/>
  <c r="CT130" i="46"/>
  <c r="CS130" i="46"/>
  <c r="CR130" i="46"/>
  <c r="CQ130" i="46"/>
  <c r="AB130" i="46" s="1"/>
  <c r="CP130" i="46"/>
  <c r="CO130" i="46"/>
  <c r="Z130" i="46" s="1"/>
  <c r="CN130" i="46"/>
  <c r="Y130" i="46" s="1"/>
  <c r="CM130" i="46"/>
  <c r="X130" i="46" s="1"/>
  <c r="CL130" i="46"/>
  <c r="CK130" i="46"/>
  <c r="V130" i="46" s="1"/>
  <c r="CJ130" i="46"/>
  <c r="U130" i="46" s="1"/>
  <c r="CI130" i="46"/>
  <c r="T130" i="46" s="1"/>
  <c r="CH130" i="46"/>
  <c r="CG130" i="46"/>
  <c r="CF130" i="46"/>
  <c r="Q130" i="46" s="1"/>
  <c r="CE130" i="46"/>
  <c r="CD130" i="46"/>
  <c r="CC130" i="46"/>
  <c r="CB130" i="46"/>
  <c r="CA130" i="46"/>
  <c r="L130" i="46" s="1"/>
  <c r="BZ130" i="46"/>
  <c r="BY130" i="46"/>
  <c r="J130" i="46" s="1"/>
  <c r="BX130" i="46"/>
  <c r="I130" i="46" s="1"/>
  <c r="BW130" i="46"/>
  <c r="H130" i="46" s="1"/>
  <c r="BV130" i="46"/>
  <c r="BU130" i="46"/>
  <c r="F130" i="46" s="1"/>
  <c r="BT130" i="46"/>
  <c r="BS130" i="46"/>
  <c r="D130" i="46" s="1"/>
  <c r="B130" i="46"/>
  <c r="B130" i="44" s="1"/>
  <c r="A130" i="46"/>
  <c r="EF129" i="46"/>
  <c r="EE129" i="46"/>
  <c r="ED129" i="46"/>
  <c r="BO129" i="44" s="1"/>
  <c r="EC129" i="46"/>
  <c r="EB129" i="46"/>
  <c r="BM129" i="46" s="1"/>
  <c r="EA129" i="46"/>
  <c r="BL129" i="46" s="1"/>
  <c r="DZ129" i="46"/>
  <c r="DY129" i="46"/>
  <c r="BJ129" i="46" s="1"/>
  <c r="DX129" i="46"/>
  <c r="BI129" i="46" s="1"/>
  <c r="DW129" i="46"/>
  <c r="DV129" i="46"/>
  <c r="BG129" i="46" s="1"/>
  <c r="DU129" i="46"/>
  <c r="BF129" i="46" s="1"/>
  <c r="DT129" i="46"/>
  <c r="BE129" i="46" s="1"/>
  <c r="DS129" i="46"/>
  <c r="BD129" i="46" s="1"/>
  <c r="DR129" i="46"/>
  <c r="DQ129" i="46"/>
  <c r="BB129" i="46" s="1"/>
  <c r="DP129" i="46"/>
  <c r="BA129" i="46" s="1"/>
  <c r="DO129" i="46"/>
  <c r="DN129" i="46"/>
  <c r="AY129" i="46" s="1"/>
  <c r="DM129" i="46"/>
  <c r="DL129" i="46"/>
  <c r="DK129" i="46"/>
  <c r="AV129" i="46" s="1"/>
  <c r="DJ129" i="46"/>
  <c r="DI129" i="46"/>
  <c r="DH129" i="46"/>
  <c r="DG129" i="46"/>
  <c r="DF129" i="46"/>
  <c r="DE129" i="46"/>
  <c r="AP129" i="46" s="1"/>
  <c r="DD129" i="46"/>
  <c r="AO129" i="46" s="1"/>
  <c r="DC129" i="46"/>
  <c r="AN129" i="46" s="1"/>
  <c r="DB129" i="46"/>
  <c r="DA129" i="46"/>
  <c r="CZ129" i="46"/>
  <c r="CY129" i="46"/>
  <c r="CX129" i="46"/>
  <c r="AI129" i="46" s="1"/>
  <c r="CW129" i="46"/>
  <c r="CV129" i="46"/>
  <c r="CU129" i="46"/>
  <c r="AF129" i="46" s="1"/>
  <c r="CT129" i="46"/>
  <c r="CS129" i="46"/>
  <c r="AD129" i="46" s="1"/>
  <c r="CR129" i="46"/>
  <c r="CQ129" i="46"/>
  <c r="CP129" i="46"/>
  <c r="CO129" i="46"/>
  <c r="CN129" i="46"/>
  <c r="Y129" i="46" s="1"/>
  <c r="CM129" i="46"/>
  <c r="X129" i="46" s="1"/>
  <c r="CL129" i="46"/>
  <c r="CK129" i="46"/>
  <c r="CJ129" i="46"/>
  <c r="CI129" i="46"/>
  <c r="CH129" i="46"/>
  <c r="CG129" i="46"/>
  <c r="CF129" i="46"/>
  <c r="CE129" i="46"/>
  <c r="P129" i="46" s="1"/>
  <c r="CD129" i="46"/>
  <c r="CC129" i="46"/>
  <c r="CB129" i="46"/>
  <c r="CA129" i="46"/>
  <c r="BZ129" i="46"/>
  <c r="BY129" i="46"/>
  <c r="BX129" i="46"/>
  <c r="I129" i="46" s="1"/>
  <c r="BW129" i="46"/>
  <c r="H129" i="46" s="1"/>
  <c r="BV129" i="46"/>
  <c r="BU129" i="46"/>
  <c r="F129" i="46" s="1"/>
  <c r="BT129" i="46"/>
  <c r="BS129" i="46"/>
  <c r="BO129" i="46"/>
  <c r="B129" i="46"/>
  <c r="B129" i="44" s="1"/>
  <c r="A129" i="46"/>
  <c r="A127" i="28" s="1"/>
  <c r="EF128" i="46"/>
  <c r="EE128" i="46"/>
  <c r="ED128" i="46"/>
  <c r="BO128" i="46" s="1"/>
  <c r="EC128" i="46"/>
  <c r="BN128" i="46" s="1"/>
  <c r="EB128" i="46"/>
  <c r="EA128" i="46"/>
  <c r="DZ128" i="46"/>
  <c r="DY128" i="46"/>
  <c r="BJ128" i="46" s="1"/>
  <c r="DX128" i="46"/>
  <c r="DW128" i="46"/>
  <c r="DV128" i="46"/>
  <c r="DU128" i="46"/>
  <c r="BF128" i="46" s="1"/>
  <c r="DT128" i="46"/>
  <c r="DS128" i="46"/>
  <c r="BD128" i="44" s="1"/>
  <c r="DR128" i="46"/>
  <c r="DQ128" i="46"/>
  <c r="BB128" i="46" s="1"/>
  <c r="DP128" i="46"/>
  <c r="BA128" i="46" s="1"/>
  <c r="DO128" i="46"/>
  <c r="DN128" i="46"/>
  <c r="AY128" i="46" s="1"/>
  <c r="DM128" i="46"/>
  <c r="AX128" i="46" s="1"/>
  <c r="DL128" i="46"/>
  <c r="DK128" i="46"/>
  <c r="DJ128" i="46"/>
  <c r="DI128" i="46"/>
  <c r="AT128" i="46" s="1"/>
  <c r="DH128" i="46"/>
  <c r="AS128" i="46" s="1"/>
  <c r="DG128" i="46"/>
  <c r="DF128" i="46"/>
  <c r="DE128" i="46"/>
  <c r="DD128" i="46"/>
  <c r="AO128" i="46" s="1"/>
  <c r="DC128" i="46"/>
  <c r="DB128" i="46"/>
  <c r="DA128" i="46"/>
  <c r="AL128" i="46" s="1"/>
  <c r="CZ128" i="46"/>
  <c r="CY128" i="46"/>
  <c r="AJ128" i="46" s="1"/>
  <c r="CX128" i="46"/>
  <c r="CW128" i="46"/>
  <c r="AH128" i="46" s="1"/>
  <c r="CV128" i="46"/>
  <c r="AG128" i="46" s="1"/>
  <c r="CU128" i="46"/>
  <c r="CT128" i="46"/>
  <c r="CS128" i="46"/>
  <c r="AD128" i="46" s="1"/>
  <c r="CR128" i="46"/>
  <c r="CQ128" i="46"/>
  <c r="CP128" i="46"/>
  <c r="AA128" i="46" s="1"/>
  <c r="CO128" i="46"/>
  <c r="Z128" i="46" s="1"/>
  <c r="CN128" i="46"/>
  <c r="Y128" i="46" s="1"/>
  <c r="CM128" i="46"/>
  <c r="CL128" i="46"/>
  <c r="CK128" i="46"/>
  <c r="V128" i="46" s="1"/>
  <c r="CJ128" i="46"/>
  <c r="CI128" i="46"/>
  <c r="CH128" i="46"/>
  <c r="S128" i="46" s="1"/>
  <c r="CG128" i="46"/>
  <c r="R128" i="46" s="1"/>
  <c r="CF128" i="46"/>
  <c r="CE128" i="46"/>
  <c r="CD128" i="46"/>
  <c r="CC128" i="46"/>
  <c r="N128" i="46" s="1"/>
  <c r="CB128" i="46"/>
  <c r="CA128" i="46"/>
  <c r="BZ128" i="46"/>
  <c r="BY128" i="46"/>
  <c r="J128" i="46" s="1"/>
  <c r="BX128" i="46"/>
  <c r="BW128" i="46"/>
  <c r="H128" i="44" s="1"/>
  <c r="BV128" i="46"/>
  <c r="BU128" i="46"/>
  <c r="F128" i="46" s="1"/>
  <c r="BT128" i="46"/>
  <c r="BS128" i="46"/>
  <c r="B128" i="46"/>
  <c r="B128" i="44" s="1"/>
  <c r="A128" i="46"/>
  <c r="A126" i="27" s="1"/>
  <c r="EF127" i="46"/>
  <c r="BQ127" i="46" s="1"/>
  <c r="EE127" i="46"/>
  <c r="ED127" i="46"/>
  <c r="EC127" i="46"/>
  <c r="EB127" i="46"/>
  <c r="EA127" i="46"/>
  <c r="DZ127" i="46"/>
  <c r="BK127" i="46" s="1"/>
  <c r="DY127" i="46"/>
  <c r="BJ127" i="46" s="1"/>
  <c r="DX127" i="46"/>
  <c r="BI127" i="46" s="1"/>
  <c r="DW127" i="46"/>
  <c r="DV127" i="46"/>
  <c r="DU127" i="46"/>
  <c r="BF127" i="46" s="1"/>
  <c r="DT127" i="46"/>
  <c r="DS127" i="46"/>
  <c r="DR127" i="46"/>
  <c r="BC127" i="46" s="1"/>
  <c r="DQ127" i="46"/>
  <c r="BB127" i="46" s="1"/>
  <c r="DP127" i="46"/>
  <c r="DO127" i="46"/>
  <c r="AZ127" i="46" s="1"/>
  <c r="DN127" i="46"/>
  <c r="DM127" i="46"/>
  <c r="DL127" i="46"/>
  <c r="AW127" i="46" s="1"/>
  <c r="DK127" i="46"/>
  <c r="DJ127" i="46"/>
  <c r="DI127" i="46"/>
  <c r="AT127" i="46" s="1"/>
  <c r="DH127" i="46"/>
  <c r="DG127" i="46"/>
  <c r="DF127" i="46"/>
  <c r="DE127" i="46"/>
  <c r="AP127" i="46" s="1"/>
  <c r="DD127" i="46"/>
  <c r="DC127" i="46"/>
  <c r="DB127" i="46"/>
  <c r="AM127" i="46" s="1"/>
  <c r="DA127" i="46"/>
  <c r="AL127" i="46" s="1"/>
  <c r="CZ127" i="46"/>
  <c r="CY127" i="46"/>
  <c r="AJ127" i="46" s="1"/>
  <c r="CX127" i="46"/>
  <c r="CW127" i="46"/>
  <c r="CV127" i="46"/>
  <c r="CU127" i="46"/>
  <c r="CT127" i="46"/>
  <c r="CS127" i="46"/>
  <c r="AD127" i="46" s="1"/>
  <c r="CR127" i="46"/>
  <c r="AC127" i="46" s="1"/>
  <c r="CQ127" i="46"/>
  <c r="AB127" i="46" s="1"/>
  <c r="CP127" i="46"/>
  <c r="CO127" i="46"/>
  <c r="Z127" i="46" s="1"/>
  <c r="CN127" i="46"/>
  <c r="CM127" i="46"/>
  <c r="CL127" i="46"/>
  <c r="CK127" i="46"/>
  <c r="V127" i="46" s="1"/>
  <c r="CJ127" i="46"/>
  <c r="CI127" i="46"/>
  <c r="CH127" i="46"/>
  <c r="CG127" i="46"/>
  <c r="CF127" i="46"/>
  <c r="CE127" i="46"/>
  <c r="CD127" i="46"/>
  <c r="CC127" i="46"/>
  <c r="N127" i="46" s="1"/>
  <c r="CB127" i="46"/>
  <c r="M127" i="46" s="1"/>
  <c r="CA127" i="46"/>
  <c r="BZ127" i="46"/>
  <c r="BY127" i="46"/>
  <c r="J127" i="46" s="1"/>
  <c r="BX127" i="46"/>
  <c r="BW127" i="46"/>
  <c r="BV127" i="46"/>
  <c r="G127" i="46" s="1"/>
  <c r="BU127" i="46"/>
  <c r="F127" i="46" s="1"/>
  <c r="BT127" i="46"/>
  <c r="BS127" i="46"/>
  <c r="D127" i="46" s="1"/>
  <c r="B127" i="46"/>
  <c r="B127" i="44" s="1"/>
  <c r="A127" i="46"/>
  <c r="EF126" i="46"/>
  <c r="BQ126" i="46" s="1"/>
  <c r="EE126" i="46"/>
  <c r="ED126" i="46"/>
  <c r="BO126" i="46" s="1"/>
  <c r="EC126" i="46"/>
  <c r="BN126" i="46" s="1"/>
  <c r="EB126" i="46"/>
  <c r="EA126" i="46"/>
  <c r="DZ126" i="46"/>
  <c r="DY126" i="46"/>
  <c r="DX126" i="46"/>
  <c r="DW126" i="46"/>
  <c r="DV126" i="46"/>
  <c r="DU126" i="46"/>
  <c r="BF126" i="46" s="1"/>
  <c r="DT126" i="46"/>
  <c r="BE126" i="46" s="1"/>
  <c r="DS126" i="46"/>
  <c r="DR126" i="46"/>
  <c r="DQ126" i="46"/>
  <c r="BB126" i="46" s="1"/>
  <c r="DP126" i="46"/>
  <c r="DO126" i="46"/>
  <c r="DN126" i="46"/>
  <c r="DM126" i="46"/>
  <c r="AX126" i="46" s="1"/>
  <c r="DL126" i="46"/>
  <c r="AW126" i="46" s="1"/>
  <c r="DK126" i="46"/>
  <c r="AV126" i="46" s="1"/>
  <c r="DJ126" i="46"/>
  <c r="AU126" i="46" s="1"/>
  <c r="DI126" i="46"/>
  <c r="DH126" i="46"/>
  <c r="DG126" i="46"/>
  <c r="DF126" i="46"/>
  <c r="DE126" i="46"/>
  <c r="AP126" i="46" s="1"/>
  <c r="DD126" i="46"/>
  <c r="AO126" i="46" s="1"/>
  <c r="DC126" i="46"/>
  <c r="DB126" i="46"/>
  <c r="DA126" i="46"/>
  <c r="AL126" i="46" s="1"/>
  <c r="CZ126" i="46"/>
  <c r="CY126" i="46"/>
  <c r="CX126" i="46"/>
  <c r="CW126" i="46"/>
  <c r="AH126" i="46" s="1"/>
  <c r="CV126" i="46"/>
  <c r="AG126" i="46" s="1"/>
  <c r="CU126" i="46"/>
  <c r="AF126" i="46" s="1"/>
  <c r="CT126" i="46"/>
  <c r="AE126" i="46" s="1"/>
  <c r="CS126" i="46"/>
  <c r="AD126" i="46" s="1"/>
  <c r="CR126" i="46"/>
  <c r="CQ126" i="46"/>
  <c r="CP126" i="46"/>
  <c r="AA126" i="46" s="1"/>
  <c r="CO126" i="46"/>
  <c r="Z126" i="46" s="1"/>
  <c r="CN126" i="46"/>
  <c r="CM126" i="46"/>
  <c r="CL126" i="46"/>
  <c r="CK126" i="46"/>
  <c r="V126" i="46" s="1"/>
  <c r="CJ126" i="46"/>
  <c r="CI126" i="46"/>
  <c r="CH126" i="46"/>
  <c r="CG126" i="46"/>
  <c r="R126" i="46" s="1"/>
  <c r="CF126" i="46"/>
  <c r="CE126" i="46"/>
  <c r="CD126" i="46"/>
  <c r="O126" i="46" s="1"/>
  <c r="CC126" i="46"/>
  <c r="N126" i="46" s="1"/>
  <c r="CB126" i="46"/>
  <c r="CA126" i="46"/>
  <c r="BZ126" i="46"/>
  <c r="K126" i="46" s="1"/>
  <c r="BY126" i="46"/>
  <c r="J126" i="46" s="1"/>
  <c r="BX126" i="46"/>
  <c r="BW126" i="46"/>
  <c r="H126" i="46" s="1"/>
  <c r="BV126" i="46"/>
  <c r="G126" i="46" s="1"/>
  <c r="BU126" i="46"/>
  <c r="F126" i="46" s="1"/>
  <c r="BT126" i="46"/>
  <c r="BS126" i="46"/>
  <c r="B126" i="46"/>
  <c r="B126" i="44" s="1"/>
  <c r="A126" i="46"/>
  <c r="A124" i="27" s="1"/>
  <c r="EF125" i="46"/>
  <c r="BQ125" i="46" s="1"/>
  <c r="EE125" i="46"/>
  <c r="ED125" i="46"/>
  <c r="EC125" i="46"/>
  <c r="EB125" i="46"/>
  <c r="EA125" i="46"/>
  <c r="DZ125" i="46"/>
  <c r="DY125" i="46"/>
  <c r="BJ125" i="46" s="1"/>
  <c r="DX125" i="46"/>
  <c r="BI125" i="46" s="1"/>
  <c r="DW125" i="46"/>
  <c r="BH125" i="46" s="1"/>
  <c r="DV125" i="46"/>
  <c r="DU125" i="46"/>
  <c r="BF125" i="46" s="1"/>
  <c r="DT125" i="46"/>
  <c r="DS125" i="46"/>
  <c r="DR125" i="46"/>
  <c r="DQ125" i="46"/>
  <c r="DP125" i="46"/>
  <c r="BA125" i="46" s="1"/>
  <c r="DO125" i="46"/>
  <c r="DN125" i="46"/>
  <c r="AY125" i="46" s="1"/>
  <c r="DM125" i="46"/>
  <c r="AX125" i="46" s="1"/>
  <c r="DL125" i="46"/>
  <c r="DK125" i="46"/>
  <c r="DJ125" i="46"/>
  <c r="DI125" i="46"/>
  <c r="AT125" i="46" s="1"/>
  <c r="DH125" i="46"/>
  <c r="AS125" i="46" s="1"/>
  <c r="DG125" i="46"/>
  <c r="AR125" i="46" s="1"/>
  <c r="DF125" i="46"/>
  <c r="DE125" i="46"/>
  <c r="AP125" i="46" s="1"/>
  <c r="DD125" i="46"/>
  <c r="DC125" i="46"/>
  <c r="DB125" i="46"/>
  <c r="AM125" i="46" s="1"/>
  <c r="DA125" i="46"/>
  <c r="AL125" i="46" s="1"/>
  <c r="CZ125" i="46"/>
  <c r="AK125" i="46" s="1"/>
  <c r="CY125" i="46"/>
  <c r="CX125" i="46"/>
  <c r="CW125" i="46"/>
  <c r="AH125" i="46" s="1"/>
  <c r="CV125" i="46"/>
  <c r="CU125" i="46"/>
  <c r="CT125" i="46"/>
  <c r="CS125" i="46"/>
  <c r="CR125" i="46"/>
  <c r="AC125" i="46" s="1"/>
  <c r="CQ125" i="46"/>
  <c r="AB125" i="46" s="1"/>
  <c r="CP125" i="46"/>
  <c r="CO125" i="46"/>
  <c r="CN125" i="46"/>
  <c r="Y125" i="46" s="1"/>
  <c r="CM125" i="46"/>
  <c r="CL125" i="46"/>
  <c r="W125" i="46" s="1"/>
  <c r="CK125" i="46"/>
  <c r="CJ125" i="46"/>
  <c r="U125" i="46" s="1"/>
  <c r="CI125" i="46"/>
  <c r="T125" i="46" s="1"/>
  <c r="CH125" i="46"/>
  <c r="S125" i="46" s="1"/>
  <c r="CG125" i="46"/>
  <c r="R125" i="46" s="1"/>
  <c r="CF125" i="46"/>
  <c r="CE125" i="46"/>
  <c r="CD125" i="46"/>
  <c r="O125" i="46" s="1"/>
  <c r="CC125" i="46"/>
  <c r="N125" i="46" s="1"/>
  <c r="CB125" i="46"/>
  <c r="M125" i="46" s="1"/>
  <c r="CA125" i="46"/>
  <c r="L125" i="46" s="1"/>
  <c r="BZ125" i="46"/>
  <c r="BY125" i="46"/>
  <c r="J125" i="46" s="1"/>
  <c r="BX125" i="46"/>
  <c r="BW125" i="46"/>
  <c r="BV125" i="46"/>
  <c r="BU125" i="46"/>
  <c r="F125" i="46" s="1"/>
  <c r="BT125" i="46"/>
  <c r="E125" i="46" s="1"/>
  <c r="BS125" i="46"/>
  <c r="B125" i="46"/>
  <c r="B125" i="44" s="1"/>
  <c r="A125" i="46"/>
  <c r="A123" i="27" s="1"/>
  <c r="EF124" i="46"/>
  <c r="EE124" i="46"/>
  <c r="BP124" i="46" s="1"/>
  <c r="ED124" i="46"/>
  <c r="BO124" i="46" s="1"/>
  <c r="EC124" i="46"/>
  <c r="EB124" i="46"/>
  <c r="BM124" i="46" s="1"/>
  <c r="EA124" i="46"/>
  <c r="DZ124" i="46"/>
  <c r="DY124" i="46"/>
  <c r="DX124" i="46"/>
  <c r="DW124" i="46"/>
  <c r="BH124" i="46" s="1"/>
  <c r="DV124" i="46"/>
  <c r="DU124" i="46"/>
  <c r="BF124" i="46" s="1"/>
  <c r="DT124" i="46"/>
  <c r="DS124" i="46"/>
  <c r="DR124" i="46"/>
  <c r="BC124" i="46" s="1"/>
  <c r="DQ124" i="46"/>
  <c r="BB124" i="46" s="1"/>
  <c r="DP124" i="46"/>
  <c r="BA124" i="46" s="1"/>
  <c r="DO124" i="46"/>
  <c r="AZ124" i="46" s="1"/>
  <c r="DN124" i="46"/>
  <c r="AY124" i="46" s="1"/>
  <c r="DM124" i="46"/>
  <c r="AX124" i="46" s="1"/>
  <c r="DL124" i="46"/>
  <c r="AW124" i="46" s="1"/>
  <c r="DK124" i="46"/>
  <c r="DJ124" i="46"/>
  <c r="DI124" i="46"/>
  <c r="AT124" i="46" s="1"/>
  <c r="DH124" i="46"/>
  <c r="DG124" i="46"/>
  <c r="AR124" i="46" s="1"/>
  <c r="DF124" i="46"/>
  <c r="DE124" i="46"/>
  <c r="AP124" i="46" s="1"/>
  <c r="DD124" i="46"/>
  <c r="DC124" i="46"/>
  <c r="DB124" i="46"/>
  <c r="DA124" i="46"/>
  <c r="AL124" i="46" s="1"/>
  <c r="CZ124" i="46"/>
  <c r="CY124" i="46"/>
  <c r="AJ124" i="46" s="1"/>
  <c r="CX124" i="46"/>
  <c r="AI124" i="46" s="1"/>
  <c r="CW124" i="46"/>
  <c r="CV124" i="46"/>
  <c r="AG124" i="46" s="1"/>
  <c r="CU124" i="46"/>
  <c r="CT124" i="46"/>
  <c r="CS124" i="46"/>
  <c r="AD124" i="46" s="1"/>
  <c r="CR124" i="46"/>
  <c r="CQ124" i="46"/>
  <c r="AB124" i="46" s="1"/>
  <c r="CP124" i="46"/>
  <c r="CO124" i="46"/>
  <c r="Z124" i="46" s="1"/>
  <c r="CN124" i="46"/>
  <c r="Y124" i="46" s="1"/>
  <c r="CM124" i="46"/>
  <c r="CL124" i="46"/>
  <c r="CK124" i="46"/>
  <c r="V124" i="46" s="1"/>
  <c r="CJ124" i="46"/>
  <c r="CI124" i="46"/>
  <c r="T124" i="46" s="1"/>
  <c r="CH124" i="46"/>
  <c r="CG124" i="46"/>
  <c r="R124" i="46" s="1"/>
  <c r="CF124" i="46"/>
  <c r="CE124" i="46"/>
  <c r="CD124" i="46"/>
  <c r="O124" i="46" s="1"/>
  <c r="CC124" i="46"/>
  <c r="CB124" i="46"/>
  <c r="CA124" i="46"/>
  <c r="BZ124" i="46"/>
  <c r="BY124" i="46"/>
  <c r="BX124" i="46"/>
  <c r="I124" i="46" s="1"/>
  <c r="BW124" i="46"/>
  <c r="BV124" i="46"/>
  <c r="BU124" i="46"/>
  <c r="F124" i="46" s="1"/>
  <c r="BT124" i="46"/>
  <c r="BS124" i="46"/>
  <c r="D124" i="46" s="1"/>
  <c r="B124" i="46"/>
  <c r="B124" i="44" s="1"/>
  <c r="A124" i="46"/>
  <c r="A122" i="29" s="1"/>
  <c r="EF123" i="46"/>
  <c r="BQ123" i="46" s="1"/>
  <c r="EE123" i="46"/>
  <c r="BP123" i="46" s="1"/>
  <c r="ED123" i="46"/>
  <c r="EC123" i="46"/>
  <c r="BN123" i="46" s="1"/>
  <c r="EB123" i="46"/>
  <c r="EA123" i="46"/>
  <c r="DZ123" i="46"/>
  <c r="BK123" i="46" s="1"/>
  <c r="DY123" i="46"/>
  <c r="DX123" i="46"/>
  <c r="DW123" i="46"/>
  <c r="DV123" i="46"/>
  <c r="BG123" i="46" s="1"/>
  <c r="DU123" i="46"/>
  <c r="DT123" i="46"/>
  <c r="DS123" i="46"/>
  <c r="DR123" i="46"/>
  <c r="DQ123" i="46"/>
  <c r="DP123" i="46"/>
  <c r="BA123" i="46" s="1"/>
  <c r="DO123" i="46"/>
  <c r="DN123" i="46"/>
  <c r="DM123" i="46"/>
  <c r="AX123" i="46" s="1"/>
  <c r="DL123" i="46"/>
  <c r="DK123" i="46"/>
  <c r="DJ123" i="46"/>
  <c r="AU123" i="46" s="1"/>
  <c r="DI123" i="46"/>
  <c r="DH123" i="46"/>
  <c r="DG123" i="46"/>
  <c r="AR123" i="46" s="1"/>
  <c r="DF123" i="46"/>
  <c r="AQ123" i="46" s="1"/>
  <c r="DE123" i="46"/>
  <c r="AP123" i="46" s="1"/>
  <c r="DD123" i="46"/>
  <c r="AO123" i="46" s="1"/>
  <c r="DC123" i="46"/>
  <c r="DB123" i="46"/>
  <c r="DA123" i="46"/>
  <c r="CZ123" i="46"/>
  <c r="AK123" i="46" s="1"/>
  <c r="CY123" i="46"/>
  <c r="AJ123" i="46" s="1"/>
  <c r="CX123" i="46"/>
  <c r="CW123" i="46"/>
  <c r="AH123" i="46" s="1"/>
  <c r="CV123" i="46"/>
  <c r="CU123" i="46"/>
  <c r="CT123" i="46"/>
  <c r="AE123" i="46" s="1"/>
  <c r="CS123" i="46"/>
  <c r="CR123" i="46"/>
  <c r="CQ123" i="46"/>
  <c r="AB123" i="46" s="1"/>
  <c r="CP123" i="46"/>
  <c r="CO123" i="46"/>
  <c r="Z123" i="46" s="1"/>
  <c r="CN123" i="46"/>
  <c r="CM123" i="46"/>
  <c r="CL123" i="46"/>
  <c r="CK123" i="46"/>
  <c r="CJ123" i="46"/>
  <c r="U123" i="46" s="1"/>
  <c r="CI123" i="46"/>
  <c r="CH123" i="46"/>
  <c r="S123" i="46" s="1"/>
  <c r="CG123" i="46"/>
  <c r="R123" i="46" s="1"/>
  <c r="CF123" i="46"/>
  <c r="CE123" i="46"/>
  <c r="CD123" i="46"/>
  <c r="O123" i="46" s="1"/>
  <c r="CC123" i="46"/>
  <c r="CB123" i="46"/>
  <c r="CA123" i="46"/>
  <c r="L123" i="46" s="1"/>
  <c r="BZ123" i="46"/>
  <c r="K123" i="46" s="1"/>
  <c r="BY123" i="46"/>
  <c r="BX123" i="46"/>
  <c r="BW123" i="46"/>
  <c r="BV123" i="46"/>
  <c r="BU123" i="46"/>
  <c r="F123" i="46" s="1"/>
  <c r="BT123" i="46"/>
  <c r="BS123" i="46"/>
  <c r="D123" i="46" s="1"/>
  <c r="B123" i="46"/>
  <c r="B123" i="44" s="1"/>
  <c r="A123" i="46"/>
  <c r="A121" i="27" s="1"/>
  <c r="EF122" i="46"/>
  <c r="EE122" i="46"/>
  <c r="ED122" i="46"/>
  <c r="BO122" i="44" s="1"/>
  <c r="EC122" i="46"/>
  <c r="BN122" i="46" s="1"/>
  <c r="EB122" i="46"/>
  <c r="BM122" i="46" s="1"/>
  <c r="EA122" i="46"/>
  <c r="DZ122" i="46"/>
  <c r="BK122" i="46" s="1"/>
  <c r="DY122" i="46"/>
  <c r="BJ122" i="46" s="1"/>
  <c r="DX122" i="46"/>
  <c r="DW122" i="46"/>
  <c r="DV122" i="46"/>
  <c r="DU122" i="46"/>
  <c r="DT122" i="46"/>
  <c r="DS122" i="46"/>
  <c r="DR122" i="46"/>
  <c r="BC122" i="46" s="1"/>
  <c r="DQ122" i="46"/>
  <c r="BB122" i="46" s="1"/>
  <c r="DP122" i="46"/>
  <c r="DO122" i="46"/>
  <c r="DN122" i="46"/>
  <c r="AY122" i="46" s="1"/>
  <c r="DM122" i="46"/>
  <c r="DL122" i="46"/>
  <c r="DK122" i="46"/>
  <c r="DJ122" i="46"/>
  <c r="DI122" i="46"/>
  <c r="DH122" i="46"/>
  <c r="DG122" i="46"/>
  <c r="DF122" i="46"/>
  <c r="AQ122" i="46" s="1"/>
  <c r="DE122" i="46"/>
  <c r="DD122" i="46"/>
  <c r="DC122" i="46"/>
  <c r="DB122" i="46"/>
  <c r="DA122" i="46"/>
  <c r="AL122" i="46" s="1"/>
  <c r="CZ122" i="46"/>
  <c r="CY122" i="46"/>
  <c r="CX122" i="46"/>
  <c r="CW122" i="46"/>
  <c r="AH122" i="46" s="1"/>
  <c r="CV122" i="46"/>
  <c r="AG122" i="46" s="1"/>
  <c r="CU122" i="46"/>
  <c r="CT122" i="46"/>
  <c r="CS122" i="46"/>
  <c r="AD122" i="46" s="1"/>
  <c r="CR122" i="46"/>
  <c r="CQ122" i="46"/>
  <c r="CP122" i="46"/>
  <c r="CO122" i="46"/>
  <c r="Z122" i="46" s="1"/>
  <c r="CN122" i="46"/>
  <c r="Y122" i="46" s="1"/>
  <c r="CM122" i="46"/>
  <c r="CL122" i="46"/>
  <c r="CK122" i="46"/>
  <c r="V122" i="46" s="1"/>
  <c r="CJ122" i="46"/>
  <c r="CI122" i="46"/>
  <c r="CH122" i="46"/>
  <c r="S122" i="46" s="1"/>
  <c r="CG122" i="46"/>
  <c r="CF122" i="46"/>
  <c r="Q122" i="46" s="1"/>
  <c r="CE122" i="46"/>
  <c r="CD122" i="46"/>
  <c r="O122" i="46" s="1"/>
  <c r="CC122" i="46"/>
  <c r="N122" i="46" s="1"/>
  <c r="CB122" i="46"/>
  <c r="CA122" i="46"/>
  <c r="BZ122" i="46"/>
  <c r="BY122" i="46"/>
  <c r="J122" i="46" s="1"/>
  <c r="BX122" i="46"/>
  <c r="BW122" i="46"/>
  <c r="BV122" i="46"/>
  <c r="G122" i="46" s="1"/>
  <c r="BU122" i="46"/>
  <c r="BT122" i="46"/>
  <c r="BS122" i="46"/>
  <c r="BO122" i="46"/>
  <c r="B122" i="46"/>
  <c r="B122" i="44" s="1"/>
  <c r="A122" i="46"/>
  <c r="A122" i="44" s="1"/>
  <c r="EF121" i="46"/>
  <c r="EE121" i="46"/>
  <c r="BP121" i="46" s="1"/>
  <c r="ED121" i="46"/>
  <c r="BO121" i="46" s="1"/>
  <c r="EC121" i="46"/>
  <c r="BN121" i="46" s="1"/>
  <c r="EB121" i="46"/>
  <c r="EA121" i="46"/>
  <c r="DZ121" i="46"/>
  <c r="DY121" i="46"/>
  <c r="BJ121" i="46" s="1"/>
  <c r="DX121" i="46"/>
  <c r="DW121" i="46"/>
  <c r="BH121" i="46" s="1"/>
  <c r="DV121" i="46"/>
  <c r="BG121" i="46" s="1"/>
  <c r="DU121" i="46"/>
  <c r="DT121" i="46"/>
  <c r="DS121" i="46"/>
  <c r="DR121" i="46"/>
  <c r="BC121" i="46" s="1"/>
  <c r="DQ121" i="46"/>
  <c r="BB121" i="46" s="1"/>
  <c r="DP121" i="46"/>
  <c r="BA121" i="46" s="1"/>
  <c r="DO121" i="46"/>
  <c r="DN121" i="46"/>
  <c r="AY121" i="46" s="1"/>
  <c r="DM121" i="46"/>
  <c r="DL121" i="46"/>
  <c r="DK121" i="46"/>
  <c r="AV121" i="46" s="1"/>
  <c r="DJ121" i="46"/>
  <c r="AU121" i="46" s="1"/>
  <c r="DI121" i="46"/>
  <c r="AT121" i="46" s="1"/>
  <c r="DH121" i="46"/>
  <c r="DG121" i="46"/>
  <c r="AR121" i="46" s="1"/>
  <c r="DF121" i="46"/>
  <c r="DE121" i="46"/>
  <c r="DD121" i="46"/>
  <c r="DC121" i="46"/>
  <c r="DB121" i="46"/>
  <c r="AM121" i="46" s="1"/>
  <c r="DA121" i="46"/>
  <c r="AL121" i="46" s="1"/>
  <c r="CZ121" i="46"/>
  <c r="AK121" i="46" s="1"/>
  <c r="CY121" i="46"/>
  <c r="AJ121" i="46" s="1"/>
  <c r="CX121" i="46"/>
  <c r="AI121" i="46" s="1"/>
  <c r="CW121" i="46"/>
  <c r="CV121" i="46"/>
  <c r="CU121" i="46"/>
  <c r="CT121" i="46"/>
  <c r="CS121" i="46"/>
  <c r="AD121" i="46" s="1"/>
  <c r="CR121" i="46"/>
  <c r="AC121" i="46" s="1"/>
  <c r="CQ121" i="46"/>
  <c r="AB121" i="46" s="1"/>
  <c r="CP121" i="46"/>
  <c r="AA121" i="46" s="1"/>
  <c r="CO121" i="46"/>
  <c r="Z121" i="46" s="1"/>
  <c r="CN121" i="46"/>
  <c r="CM121" i="46"/>
  <c r="CL121" i="46"/>
  <c r="W121" i="46" s="1"/>
  <c r="CK121" i="46"/>
  <c r="V121" i="46" s="1"/>
  <c r="CJ121" i="46"/>
  <c r="CI121" i="46"/>
  <c r="CH121" i="46"/>
  <c r="S121" i="46" s="1"/>
  <c r="CG121" i="46"/>
  <c r="CF121" i="46"/>
  <c r="CE121" i="46"/>
  <c r="CD121" i="46"/>
  <c r="CC121" i="46"/>
  <c r="N121" i="46" s="1"/>
  <c r="CB121" i="46"/>
  <c r="CA121" i="46"/>
  <c r="BZ121" i="46"/>
  <c r="K121" i="46" s="1"/>
  <c r="BY121" i="46"/>
  <c r="BX121" i="46"/>
  <c r="BW121" i="46"/>
  <c r="BV121" i="46"/>
  <c r="G121" i="46" s="1"/>
  <c r="BU121" i="46"/>
  <c r="F121" i="46" s="1"/>
  <c r="BT121" i="46"/>
  <c r="E121" i="46" s="1"/>
  <c r="BS121" i="46"/>
  <c r="B121" i="46"/>
  <c r="B121" i="44" s="1"/>
  <c r="A121" i="46"/>
  <c r="A119" i="27" s="1"/>
  <c r="EF120" i="46"/>
  <c r="EE120" i="46"/>
  <c r="ED120" i="46"/>
  <c r="BO120" i="44" s="1"/>
  <c r="EC120" i="46"/>
  <c r="BN120" i="44" s="1"/>
  <c r="EB120" i="46"/>
  <c r="EA120" i="46"/>
  <c r="DZ120" i="46"/>
  <c r="DY120" i="46"/>
  <c r="DX120" i="46"/>
  <c r="DW120" i="46"/>
  <c r="DV120" i="46"/>
  <c r="DU120" i="46"/>
  <c r="DT120" i="46"/>
  <c r="DS120" i="46"/>
  <c r="DR120" i="46"/>
  <c r="BC120" i="46" s="1"/>
  <c r="DQ120" i="46"/>
  <c r="DP120" i="46"/>
  <c r="DO120" i="46"/>
  <c r="AZ120" i="46" s="1"/>
  <c r="DN120" i="46"/>
  <c r="AY120" i="46" s="1"/>
  <c r="DM120" i="46"/>
  <c r="DL120" i="46"/>
  <c r="DK120" i="46"/>
  <c r="AV120" i="46" s="1"/>
  <c r="DJ120" i="46"/>
  <c r="AU120" i="46" s="1"/>
  <c r="DI120" i="46"/>
  <c r="DH120" i="46"/>
  <c r="AS120" i="46" s="1"/>
  <c r="DG120" i="46"/>
  <c r="AR120" i="46" s="1"/>
  <c r="DF120" i="46"/>
  <c r="AQ120" i="46" s="1"/>
  <c r="DE120" i="46"/>
  <c r="AP120" i="46" s="1"/>
  <c r="DD120" i="46"/>
  <c r="DC120" i="46"/>
  <c r="DB120" i="46"/>
  <c r="AM120" i="46" s="1"/>
  <c r="DA120" i="46"/>
  <c r="AL120" i="46" s="1"/>
  <c r="CZ120" i="46"/>
  <c r="CY120" i="46"/>
  <c r="CX120" i="46"/>
  <c r="AI120" i="46" s="1"/>
  <c r="CW120" i="46"/>
  <c r="CV120" i="46"/>
  <c r="CU120" i="46"/>
  <c r="AF120" i="46" s="1"/>
  <c r="CT120" i="46"/>
  <c r="CS120" i="46"/>
  <c r="CR120" i="46"/>
  <c r="CQ120" i="46"/>
  <c r="CP120" i="46"/>
  <c r="CO120" i="46"/>
  <c r="CN120" i="46"/>
  <c r="CM120" i="46"/>
  <c r="CL120" i="46"/>
  <c r="W120" i="46" s="1"/>
  <c r="CK120" i="46"/>
  <c r="CJ120" i="46"/>
  <c r="CI120" i="46"/>
  <c r="CH120" i="46"/>
  <c r="S120" i="46" s="1"/>
  <c r="CG120" i="46"/>
  <c r="CF120" i="46"/>
  <c r="CE120" i="46"/>
  <c r="CD120" i="46"/>
  <c r="O120" i="46" s="1"/>
  <c r="CC120" i="46"/>
  <c r="CB120" i="46"/>
  <c r="CA120" i="46"/>
  <c r="BZ120" i="46"/>
  <c r="BY120" i="46"/>
  <c r="J120" i="46" s="1"/>
  <c r="BX120" i="46"/>
  <c r="BW120" i="46"/>
  <c r="BV120" i="46"/>
  <c r="G120" i="46" s="1"/>
  <c r="BU120" i="46"/>
  <c r="F120" i="46" s="1"/>
  <c r="BT120" i="46"/>
  <c r="BS120" i="46"/>
  <c r="BO120" i="46"/>
  <c r="BN120" i="46"/>
  <c r="B120" i="46"/>
  <c r="B120" i="44" s="1"/>
  <c r="A120" i="46"/>
  <c r="A118" i="27" s="1"/>
  <c r="EF119" i="46"/>
  <c r="BQ119" i="46" s="1"/>
  <c r="EE119" i="46"/>
  <c r="ED119" i="46"/>
  <c r="EC119" i="46"/>
  <c r="BN119" i="46" s="1"/>
  <c r="EB119" i="46"/>
  <c r="BM119" i="46" s="1"/>
  <c r="EA119" i="46"/>
  <c r="BL119" i="46" s="1"/>
  <c r="DZ119" i="46"/>
  <c r="DY119" i="46"/>
  <c r="BJ119" i="46" s="1"/>
  <c r="DX119" i="46"/>
  <c r="BI119" i="46" s="1"/>
  <c r="DW119" i="46"/>
  <c r="BH119" i="46" s="1"/>
  <c r="DV119" i="46"/>
  <c r="DU119" i="46"/>
  <c r="BF119" i="46" s="1"/>
  <c r="DT119" i="46"/>
  <c r="DS119" i="46"/>
  <c r="DR119" i="46"/>
  <c r="BC119" i="46" s="1"/>
  <c r="DQ119" i="46"/>
  <c r="BB119" i="46" s="1"/>
  <c r="DP119" i="46"/>
  <c r="DO119" i="46"/>
  <c r="DN119" i="46"/>
  <c r="DM119" i="46"/>
  <c r="AX119" i="46" s="1"/>
  <c r="DL119" i="46"/>
  <c r="AW119" i="46" s="1"/>
  <c r="DK119" i="46"/>
  <c r="DJ119" i="46"/>
  <c r="AU119" i="46" s="1"/>
  <c r="DI119" i="46"/>
  <c r="DH119" i="46"/>
  <c r="AS119" i="46" s="1"/>
  <c r="DG119" i="46"/>
  <c r="DF119" i="46"/>
  <c r="DE119" i="46"/>
  <c r="AP119" i="46" s="1"/>
  <c r="DD119" i="46"/>
  <c r="AO119" i="46" s="1"/>
  <c r="DC119" i="46"/>
  <c r="AN119" i="46" s="1"/>
  <c r="DB119" i="46"/>
  <c r="AM119" i="46" s="1"/>
  <c r="DA119" i="46"/>
  <c r="CZ119" i="46"/>
  <c r="AK119" i="46" s="1"/>
  <c r="CY119" i="46"/>
  <c r="CX119" i="46"/>
  <c r="AI119" i="46" s="1"/>
  <c r="CW119" i="46"/>
  <c r="AH119" i="46" s="1"/>
  <c r="CV119" i="46"/>
  <c r="CU119" i="46"/>
  <c r="CT119" i="46"/>
  <c r="CS119" i="46"/>
  <c r="CR119" i="46"/>
  <c r="AC119" i="46" s="1"/>
  <c r="CQ119" i="46"/>
  <c r="CP119" i="46"/>
  <c r="CO119" i="46"/>
  <c r="Z119" i="46" s="1"/>
  <c r="CN119" i="46"/>
  <c r="Y119" i="46" s="1"/>
  <c r="CM119" i="46"/>
  <c r="X119" i="46" s="1"/>
  <c r="CL119" i="46"/>
  <c r="CK119" i="46"/>
  <c r="V119" i="46" s="1"/>
  <c r="CJ119" i="46"/>
  <c r="CI119" i="46"/>
  <c r="CH119" i="46"/>
  <c r="CG119" i="46"/>
  <c r="R119" i="46" s="1"/>
  <c r="CF119" i="46"/>
  <c r="CE119" i="46"/>
  <c r="CD119" i="46"/>
  <c r="O119" i="46" s="1"/>
  <c r="CC119" i="46"/>
  <c r="N119" i="46" s="1"/>
  <c r="CB119" i="46"/>
  <c r="M119" i="46" s="1"/>
  <c r="CA119" i="46"/>
  <c r="BZ119" i="46"/>
  <c r="BY119" i="46"/>
  <c r="J119" i="46" s="1"/>
  <c r="BX119" i="46"/>
  <c r="I119" i="46" s="1"/>
  <c r="BW119" i="46"/>
  <c r="BV119" i="46"/>
  <c r="G119" i="46" s="1"/>
  <c r="BU119" i="46"/>
  <c r="BT119" i="46"/>
  <c r="E119" i="46" s="1"/>
  <c r="BS119" i="46"/>
  <c r="B119" i="46"/>
  <c r="B119" i="44" s="1"/>
  <c r="A119" i="46"/>
  <c r="A119" i="44" s="1"/>
  <c r="EF118" i="46"/>
  <c r="BQ118" i="46" s="1"/>
  <c r="EE118" i="46"/>
  <c r="ED118" i="46"/>
  <c r="BO118" i="44" s="1"/>
  <c r="EC118" i="46"/>
  <c r="BN118" i="44" s="1"/>
  <c r="EB118" i="46"/>
  <c r="BM118" i="46" s="1"/>
  <c r="EA118" i="46"/>
  <c r="DZ118" i="46"/>
  <c r="BK118" i="46" s="1"/>
  <c r="DY118" i="46"/>
  <c r="BJ118" i="46" s="1"/>
  <c r="DX118" i="46"/>
  <c r="BI118" i="46" s="1"/>
  <c r="DW118" i="46"/>
  <c r="DV118" i="46"/>
  <c r="BG118" i="46" s="1"/>
  <c r="DU118" i="46"/>
  <c r="DT118" i="46"/>
  <c r="BE118" i="46" s="1"/>
  <c r="DS118" i="46"/>
  <c r="BD118" i="46" s="1"/>
  <c r="DR118" i="46"/>
  <c r="DQ118" i="46"/>
  <c r="BB118" i="46" s="1"/>
  <c r="DP118" i="46"/>
  <c r="BA118" i="46" s="1"/>
  <c r="DO118" i="46"/>
  <c r="AZ118" i="46" s="1"/>
  <c r="DN118" i="46"/>
  <c r="AY118" i="46" s="1"/>
  <c r="DM118" i="46"/>
  <c r="AX118" i="46" s="1"/>
  <c r="DL118" i="46"/>
  <c r="AW118" i="46" s="1"/>
  <c r="DK118" i="46"/>
  <c r="DJ118" i="46"/>
  <c r="AU118" i="46" s="1"/>
  <c r="DI118" i="46"/>
  <c r="AT118" i="46" s="1"/>
  <c r="DH118" i="46"/>
  <c r="AS118" i="46" s="1"/>
  <c r="DG118" i="46"/>
  <c r="AR118" i="46" s="1"/>
  <c r="DF118" i="46"/>
  <c r="AQ118" i="46" s="1"/>
  <c r="DE118" i="46"/>
  <c r="AP118" i="46" s="1"/>
  <c r="DD118" i="46"/>
  <c r="AO118" i="46" s="1"/>
  <c r="DC118" i="46"/>
  <c r="DB118" i="46"/>
  <c r="DA118" i="46"/>
  <c r="AL118" i="46" s="1"/>
  <c r="CZ118" i="46"/>
  <c r="AK118" i="46" s="1"/>
  <c r="CY118" i="46"/>
  <c r="CX118" i="46"/>
  <c r="CW118" i="46"/>
  <c r="CV118" i="46"/>
  <c r="AG118" i="46" s="1"/>
  <c r="CU118" i="46"/>
  <c r="CT118" i="46"/>
  <c r="AE118" i="46" s="1"/>
  <c r="CS118" i="46"/>
  <c r="AD118" i="46" s="1"/>
  <c r="CR118" i="46"/>
  <c r="AC118" i="46" s="1"/>
  <c r="CQ118" i="46"/>
  <c r="AB118" i="46" s="1"/>
  <c r="CP118" i="46"/>
  <c r="CO118" i="46"/>
  <c r="CN118" i="46"/>
  <c r="CM118" i="46"/>
  <c r="CL118" i="46"/>
  <c r="CK118" i="46"/>
  <c r="V118" i="46" s="1"/>
  <c r="CJ118" i="46"/>
  <c r="U118" i="46" s="1"/>
  <c r="CI118" i="46"/>
  <c r="CH118" i="46"/>
  <c r="CG118" i="46"/>
  <c r="CF118" i="46"/>
  <c r="Q118" i="46" s="1"/>
  <c r="CE118" i="46"/>
  <c r="CD118" i="46"/>
  <c r="CC118" i="46"/>
  <c r="N118" i="46" s="1"/>
  <c r="CB118" i="46"/>
  <c r="M118" i="46" s="1"/>
  <c r="CA118" i="46"/>
  <c r="L118" i="46" s="1"/>
  <c r="BZ118" i="46"/>
  <c r="K118" i="46" s="1"/>
  <c r="BY118" i="46"/>
  <c r="J118" i="46" s="1"/>
  <c r="BX118" i="46"/>
  <c r="I118" i="46" s="1"/>
  <c r="BW118" i="46"/>
  <c r="BV118" i="46"/>
  <c r="G118" i="46" s="1"/>
  <c r="BU118" i="46"/>
  <c r="BT118" i="46"/>
  <c r="E118" i="46" s="1"/>
  <c r="BS118" i="46"/>
  <c r="BO118" i="46"/>
  <c r="BN118" i="46"/>
  <c r="B118" i="46"/>
  <c r="B118" i="44" s="1"/>
  <c r="A118" i="46"/>
  <c r="A116" i="27" s="1"/>
  <c r="EF117" i="46"/>
  <c r="BQ117" i="46" s="1"/>
  <c r="EE117" i="46"/>
  <c r="ED117" i="46"/>
  <c r="BO117" i="46" s="1"/>
  <c r="EC117" i="46"/>
  <c r="EB117" i="46"/>
  <c r="EA117" i="46"/>
  <c r="BL117" i="46" s="1"/>
  <c r="DZ117" i="46"/>
  <c r="BK117" i="46" s="1"/>
  <c r="DY117" i="46"/>
  <c r="DX117" i="46"/>
  <c r="BI117" i="46" s="1"/>
  <c r="DW117" i="46"/>
  <c r="BH117" i="46" s="1"/>
  <c r="DV117" i="46"/>
  <c r="BG117" i="46" s="1"/>
  <c r="DU117" i="46"/>
  <c r="BF117" i="46" s="1"/>
  <c r="DT117" i="46"/>
  <c r="BE117" i="46" s="1"/>
  <c r="DS117" i="46"/>
  <c r="BD117" i="46" s="1"/>
  <c r="DR117" i="46"/>
  <c r="BC117" i="46" s="1"/>
  <c r="DQ117" i="46"/>
  <c r="DP117" i="46"/>
  <c r="BA117" i="46" s="1"/>
  <c r="DO117" i="46"/>
  <c r="DN117" i="46"/>
  <c r="DM117" i="46"/>
  <c r="DL117" i="46"/>
  <c r="DK117" i="46"/>
  <c r="DJ117" i="46"/>
  <c r="AU117" i="46" s="1"/>
  <c r="DI117" i="46"/>
  <c r="DH117" i="46"/>
  <c r="AS117" i="46" s="1"/>
  <c r="DG117" i="46"/>
  <c r="DF117" i="46"/>
  <c r="AQ117" i="46" s="1"/>
  <c r="DE117" i="46"/>
  <c r="AP117" i="46" s="1"/>
  <c r="DD117" i="46"/>
  <c r="AO117" i="46" s="1"/>
  <c r="DC117" i="46"/>
  <c r="AN117" i="46" s="1"/>
  <c r="DB117" i="46"/>
  <c r="AM117" i="46" s="1"/>
  <c r="DA117" i="46"/>
  <c r="CZ117" i="46"/>
  <c r="AK117" i="46" s="1"/>
  <c r="CY117" i="46"/>
  <c r="AJ117" i="46" s="1"/>
  <c r="CX117" i="46"/>
  <c r="CW117" i="46"/>
  <c r="AH117" i="46" s="1"/>
  <c r="CV117" i="46"/>
  <c r="CU117" i="46"/>
  <c r="AF117" i="46" s="1"/>
  <c r="CT117" i="46"/>
  <c r="AE117" i="46" s="1"/>
  <c r="CS117" i="46"/>
  <c r="CR117" i="46"/>
  <c r="AC117" i="46" s="1"/>
  <c r="CQ117" i="46"/>
  <c r="CP117" i="46"/>
  <c r="CO117" i="46"/>
  <c r="CN117" i="46"/>
  <c r="CM117" i="46"/>
  <c r="CL117" i="46"/>
  <c r="CK117" i="46"/>
  <c r="CJ117" i="46"/>
  <c r="U117" i="46" s="1"/>
  <c r="CI117" i="46"/>
  <c r="T117" i="46" s="1"/>
  <c r="CH117" i="46"/>
  <c r="S117" i="46" s="1"/>
  <c r="CG117" i="46"/>
  <c r="R117" i="46" s="1"/>
  <c r="CF117" i="46"/>
  <c r="CE117" i="46"/>
  <c r="P117" i="46" s="1"/>
  <c r="CD117" i="46"/>
  <c r="O117" i="46" s="1"/>
  <c r="CC117" i="46"/>
  <c r="CB117" i="46"/>
  <c r="M117" i="46" s="1"/>
  <c r="CA117" i="46"/>
  <c r="L117" i="46" s="1"/>
  <c r="BZ117" i="46"/>
  <c r="K117" i="46" s="1"/>
  <c r="BY117" i="46"/>
  <c r="BX117" i="46"/>
  <c r="BW117" i="46"/>
  <c r="H117" i="46" s="1"/>
  <c r="BV117" i="46"/>
  <c r="G117" i="46" s="1"/>
  <c r="BU117" i="46"/>
  <c r="BT117" i="46"/>
  <c r="E117" i="46" s="1"/>
  <c r="BS117" i="46"/>
  <c r="B117" i="46"/>
  <c r="B117" i="44" s="1"/>
  <c r="A117" i="46"/>
  <c r="EF116" i="46"/>
  <c r="BQ116" i="46" s="1"/>
  <c r="EE116" i="46"/>
  <c r="ED116" i="46"/>
  <c r="BO116" i="44" s="1"/>
  <c r="EC116" i="46"/>
  <c r="BN116" i="44" s="1"/>
  <c r="EB116" i="46"/>
  <c r="BM116" i="46" s="1"/>
  <c r="EA116" i="46"/>
  <c r="DZ116" i="46"/>
  <c r="BK116" i="46" s="1"/>
  <c r="DY116" i="46"/>
  <c r="BJ116" i="46" s="1"/>
  <c r="DX116" i="46"/>
  <c r="BI116" i="46" s="1"/>
  <c r="DW116" i="46"/>
  <c r="BH116" i="46" s="1"/>
  <c r="DV116" i="46"/>
  <c r="DU116" i="46"/>
  <c r="DT116" i="46"/>
  <c r="BE116" i="46" s="1"/>
  <c r="DS116" i="46"/>
  <c r="BD116" i="46" s="1"/>
  <c r="DR116" i="46"/>
  <c r="BC116" i="46" s="1"/>
  <c r="DQ116" i="46"/>
  <c r="BB116" i="46" s="1"/>
  <c r="DP116" i="46"/>
  <c r="BA116" i="46" s="1"/>
  <c r="DO116" i="46"/>
  <c r="DN116" i="46"/>
  <c r="DM116" i="46"/>
  <c r="DL116" i="46"/>
  <c r="DK116" i="46"/>
  <c r="AV116" i="46" s="1"/>
  <c r="DJ116" i="46"/>
  <c r="AU116" i="46" s="1"/>
  <c r="DI116" i="46"/>
  <c r="AT116" i="46" s="1"/>
  <c r="DH116" i="46"/>
  <c r="DG116" i="46"/>
  <c r="DF116" i="46"/>
  <c r="DE116" i="46"/>
  <c r="AP116" i="46" s="1"/>
  <c r="DD116" i="46"/>
  <c r="AO116" i="46" s="1"/>
  <c r="DC116" i="46"/>
  <c r="AN116" i="46" s="1"/>
  <c r="DB116" i="46"/>
  <c r="DA116" i="46"/>
  <c r="CZ116" i="46"/>
  <c r="AK116" i="46" s="1"/>
  <c r="CY116" i="46"/>
  <c r="CX116" i="46"/>
  <c r="CW116" i="46"/>
  <c r="CV116" i="46"/>
  <c r="CU116" i="46"/>
  <c r="CT116" i="46"/>
  <c r="AE116" i="46" s="1"/>
  <c r="CS116" i="46"/>
  <c r="CR116" i="46"/>
  <c r="CQ116" i="46"/>
  <c r="AB116" i="46" s="1"/>
  <c r="CP116" i="46"/>
  <c r="CO116" i="46"/>
  <c r="CN116" i="46"/>
  <c r="Y116" i="46" s="1"/>
  <c r="CM116" i="46"/>
  <c r="X116" i="46" s="1"/>
  <c r="CL116" i="46"/>
  <c r="W116" i="46" s="1"/>
  <c r="CK116" i="46"/>
  <c r="V116" i="46" s="1"/>
  <c r="CJ116" i="46"/>
  <c r="U116" i="46" s="1"/>
  <c r="CI116" i="46"/>
  <c r="CH116" i="46"/>
  <c r="CG116" i="46"/>
  <c r="CF116" i="46"/>
  <c r="CE116" i="46"/>
  <c r="CD116" i="46"/>
  <c r="O116" i="46" s="1"/>
  <c r="CC116" i="46"/>
  <c r="N116" i="46" s="1"/>
  <c r="CB116" i="46"/>
  <c r="CA116" i="46"/>
  <c r="BZ116" i="46"/>
  <c r="BY116" i="46"/>
  <c r="BX116" i="46"/>
  <c r="BW116" i="46"/>
  <c r="H116" i="46" s="1"/>
  <c r="BV116" i="46"/>
  <c r="BU116" i="46"/>
  <c r="BT116" i="46"/>
  <c r="E116" i="46" s="1"/>
  <c r="BS116" i="46"/>
  <c r="BO116" i="46"/>
  <c r="BN116" i="46"/>
  <c r="B116" i="46"/>
  <c r="B116" i="44" s="1"/>
  <c r="A116" i="46"/>
  <c r="EF115" i="46"/>
  <c r="BQ115" i="46" s="1"/>
  <c r="EE115" i="46"/>
  <c r="ED115" i="46"/>
  <c r="EC115" i="46"/>
  <c r="EB115" i="46"/>
  <c r="BM115" i="46" s="1"/>
  <c r="EA115" i="46"/>
  <c r="DZ115" i="46"/>
  <c r="DY115" i="46"/>
  <c r="DX115" i="46"/>
  <c r="DW115" i="46"/>
  <c r="DV115" i="46"/>
  <c r="BG115" i="46" s="1"/>
  <c r="DU115" i="46"/>
  <c r="DT115" i="46"/>
  <c r="BE115" i="46" s="1"/>
  <c r="DS115" i="46"/>
  <c r="BD115" i="46" s="1"/>
  <c r="DR115" i="46"/>
  <c r="BC115" i="46" s="1"/>
  <c r="DQ115" i="46"/>
  <c r="BB115" i="46" s="1"/>
  <c r="DP115" i="46"/>
  <c r="BA115" i="46" s="1"/>
  <c r="DO115" i="46"/>
  <c r="DN115" i="46"/>
  <c r="AY115" i="46" s="1"/>
  <c r="DM115" i="46"/>
  <c r="DL115" i="46"/>
  <c r="AW115" i="46" s="1"/>
  <c r="DK115" i="46"/>
  <c r="DJ115" i="46"/>
  <c r="DI115" i="46"/>
  <c r="DH115" i="46"/>
  <c r="DG115" i="46"/>
  <c r="AR115" i="46" s="1"/>
  <c r="DF115" i="46"/>
  <c r="DE115" i="46"/>
  <c r="DD115" i="46"/>
  <c r="AO115" i="46" s="1"/>
  <c r="DC115" i="46"/>
  <c r="AN115" i="46" s="1"/>
  <c r="DB115" i="46"/>
  <c r="DA115" i="46"/>
  <c r="AL115" i="46" s="1"/>
  <c r="CZ115" i="46"/>
  <c r="AK115" i="46" s="1"/>
  <c r="CY115" i="46"/>
  <c r="CX115" i="46"/>
  <c r="CW115" i="46"/>
  <c r="CV115" i="46"/>
  <c r="AG115" i="46" s="1"/>
  <c r="CU115" i="46"/>
  <c r="CT115" i="46"/>
  <c r="CS115" i="46"/>
  <c r="CR115" i="46"/>
  <c r="CQ115" i="46"/>
  <c r="CP115" i="46"/>
  <c r="AA115" i="46" s="1"/>
  <c r="CO115" i="46"/>
  <c r="CN115" i="46"/>
  <c r="Y115" i="46" s="1"/>
  <c r="CM115" i="46"/>
  <c r="CL115" i="46"/>
  <c r="CK115" i="46"/>
  <c r="CJ115" i="46"/>
  <c r="U115" i="46" s="1"/>
  <c r="CI115" i="46"/>
  <c r="T115" i="46" s="1"/>
  <c r="CH115" i="46"/>
  <c r="S115" i="46" s="1"/>
  <c r="CG115" i="46"/>
  <c r="CF115" i="46"/>
  <c r="Q115" i="46" s="1"/>
  <c r="CE115" i="46"/>
  <c r="CD115" i="46"/>
  <c r="CC115" i="46"/>
  <c r="CB115" i="46"/>
  <c r="M115" i="46" s="1"/>
  <c r="CA115" i="46"/>
  <c r="L115" i="46" s="1"/>
  <c r="BZ115" i="46"/>
  <c r="BY115" i="46"/>
  <c r="BX115" i="46"/>
  <c r="I115" i="46" s="1"/>
  <c r="BW115" i="46"/>
  <c r="BV115" i="46"/>
  <c r="BU115" i="46"/>
  <c r="F115" i="46" s="1"/>
  <c r="BT115" i="46"/>
  <c r="E115" i="46" s="1"/>
  <c r="BS115" i="46"/>
  <c r="B115" i="46"/>
  <c r="B115" i="44" s="1"/>
  <c r="A115" i="46"/>
  <c r="C115" i="46" s="1"/>
  <c r="C115" i="44" s="1"/>
  <c r="EF114" i="46"/>
  <c r="BQ114" i="46" s="1"/>
  <c r="EE114" i="46"/>
  <c r="ED114" i="46"/>
  <c r="BO114" i="44" s="1"/>
  <c r="EC114" i="46"/>
  <c r="BN114" i="44" s="1"/>
  <c r="EB114" i="46"/>
  <c r="BM114" i="46" s="1"/>
  <c r="EA114" i="46"/>
  <c r="DZ114" i="46"/>
  <c r="DY114" i="46"/>
  <c r="BJ114" i="46" s="1"/>
  <c r="DX114" i="46"/>
  <c r="BI114" i="46" s="1"/>
  <c r="DW114" i="46"/>
  <c r="DV114" i="46"/>
  <c r="DU114" i="46"/>
  <c r="DT114" i="46"/>
  <c r="BE114" i="46" s="1"/>
  <c r="DS114" i="46"/>
  <c r="DR114" i="46"/>
  <c r="BC114" i="46" s="1"/>
  <c r="DQ114" i="46"/>
  <c r="BB114" i="46" s="1"/>
  <c r="DP114" i="46"/>
  <c r="BA114" i="46" s="1"/>
  <c r="DO114" i="46"/>
  <c r="DN114" i="46"/>
  <c r="DM114" i="46"/>
  <c r="DL114" i="46"/>
  <c r="DK114" i="46"/>
  <c r="DJ114" i="46"/>
  <c r="DI114" i="46"/>
  <c r="AT114" i="46" s="1"/>
  <c r="DH114" i="46"/>
  <c r="AS114" i="46" s="1"/>
  <c r="DG114" i="46"/>
  <c r="DF114" i="46"/>
  <c r="DE114" i="46"/>
  <c r="DD114" i="46"/>
  <c r="AO114" i="46" s="1"/>
  <c r="DC114" i="46"/>
  <c r="DB114" i="46"/>
  <c r="AM114" i="46" s="1"/>
  <c r="DA114" i="46"/>
  <c r="AL114" i="46" s="1"/>
  <c r="CZ114" i="46"/>
  <c r="CY114" i="46"/>
  <c r="CX114" i="46"/>
  <c r="CW114" i="46"/>
  <c r="CV114" i="46"/>
  <c r="AG114" i="46" s="1"/>
  <c r="CU114" i="46"/>
  <c r="AF114" i="46" s="1"/>
  <c r="CT114" i="46"/>
  <c r="AE114" i="46" s="1"/>
  <c r="CS114" i="46"/>
  <c r="AD114" i="46" s="1"/>
  <c r="CR114" i="46"/>
  <c r="AC114" i="46" s="1"/>
  <c r="CQ114" i="46"/>
  <c r="CP114" i="46"/>
  <c r="CO114" i="46"/>
  <c r="CN114" i="46"/>
  <c r="CM114" i="46"/>
  <c r="X114" i="46" s="1"/>
  <c r="CL114" i="46"/>
  <c r="CK114" i="46"/>
  <c r="V114" i="46" s="1"/>
  <c r="CJ114" i="46"/>
  <c r="U114" i="46" s="1"/>
  <c r="CI114" i="46"/>
  <c r="CH114" i="46"/>
  <c r="CG114" i="46"/>
  <c r="R114" i="46" s="1"/>
  <c r="CF114" i="46"/>
  <c r="Q114" i="46" s="1"/>
  <c r="CE114" i="46"/>
  <c r="P114" i="46" s="1"/>
  <c r="CD114" i="46"/>
  <c r="O114" i="46" s="1"/>
  <c r="CC114" i="46"/>
  <c r="N114" i="46" s="1"/>
  <c r="CB114" i="46"/>
  <c r="M114" i="46" s="1"/>
  <c r="CA114" i="46"/>
  <c r="BZ114" i="46"/>
  <c r="BY114" i="46"/>
  <c r="BX114" i="46"/>
  <c r="I114" i="46" s="1"/>
  <c r="BW114" i="46"/>
  <c r="BV114" i="46"/>
  <c r="BU114" i="46"/>
  <c r="F114" i="46" s="1"/>
  <c r="BT114" i="46"/>
  <c r="E114" i="46" s="1"/>
  <c r="BS114" i="46"/>
  <c r="B114" i="46"/>
  <c r="B114" i="44" s="1"/>
  <c r="A114" i="46"/>
  <c r="EF113" i="46"/>
  <c r="BQ113" i="46" s="1"/>
  <c r="EE113" i="46"/>
  <c r="ED113" i="46"/>
  <c r="BO113" i="46" s="1"/>
  <c r="EC113" i="46"/>
  <c r="EB113" i="46"/>
  <c r="EA113" i="46"/>
  <c r="DZ113" i="46"/>
  <c r="DY113" i="46"/>
  <c r="DX113" i="46"/>
  <c r="BI113" i="46" s="1"/>
  <c r="DW113" i="46"/>
  <c r="DV113" i="46"/>
  <c r="BG113" i="46" s="1"/>
  <c r="DU113" i="46"/>
  <c r="DT113" i="46"/>
  <c r="DS113" i="46"/>
  <c r="DR113" i="46"/>
  <c r="BC113" i="46" s="1"/>
  <c r="DQ113" i="46"/>
  <c r="BB113" i="46" s="1"/>
  <c r="DP113" i="46"/>
  <c r="DO113" i="46"/>
  <c r="DN113" i="46"/>
  <c r="AY113" i="46" s="1"/>
  <c r="DM113" i="46"/>
  <c r="DL113" i="46"/>
  <c r="DK113" i="46"/>
  <c r="DJ113" i="46"/>
  <c r="AU113" i="46" s="1"/>
  <c r="DI113" i="46"/>
  <c r="AT113" i="46" s="1"/>
  <c r="DH113" i="46"/>
  <c r="DG113" i="46"/>
  <c r="DF113" i="46"/>
  <c r="AQ113" i="46" s="1"/>
  <c r="DE113" i="46"/>
  <c r="DD113" i="46"/>
  <c r="DC113" i="46"/>
  <c r="AN113" i="46" s="1"/>
  <c r="DB113" i="46"/>
  <c r="AM113" i="46" s="1"/>
  <c r="DA113" i="46"/>
  <c r="CZ113" i="46"/>
  <c r="AK113" i="46" s="1"/>
  <c r="CY113" i="46"/>
  <c r="CX113" i="46"/>
  <c r="AI113" i="46" s="1"/>
  <c r="CW113" i="46"/>
  <c r="CV113" i="46"/>
  <c r="CU113" i="46"/>
  <c r="CT113" i="46"/>
  <c r="AE113" i="46" s="1"/>
  <c r="CS113" i="46"/>
  <c r="CR113" i="46"/>
  <c r="AC113" i="46" s="1"/>
  <c r="CQ113" i="46"/>
  <c r="CP113" i="46"/>
  <c r="AA113" i="46" s="1"/>
  <c r="CO113" i="46"/>
  <c r="CN113" i="46"/>
  <c r="CM113" i="46"/>
  <c r="X113" i="46" s="1"/>
  <c r="CL113" i="46"/>
  <c r="W113" i="46" s="1"/>
  <c r="CK113" i="46"/>
  <c r="V113" i="46" s="1"/>
  <c r="CJ113" i="46"/>
  <c r="U113" i="46" s="1"/>
  <c r="CI113" i="46"/>
  <c r="CH113" i="46"/>
  <c r="S113" i="46" s="1"/>
  <c r="CG113" i="46"/>
  <c r="CF113" i="46"/>
  <c r="Q113" i="46" s="1"/>
  <c r="CE113" i="46"/>
  <c r="CD113" i="46"/>
  <c r="O113" i="46" s="1"/>
  <c r="CC113" i="46"/>
  <c r="N113" i="46" s="1"/>
  <c r="CB113" i="46"/>
  <c r="CA113" i="46"/>
  <c r="BZ113" i="46"/>
  <c r="K113" i="46" s="1"/>
  <c r="BY113" i="46"/>
  <c r="BX113" i="46"/>
  <c r="BW113" i="46"/>
  <c r="H113" i="46" s="1"/>
  <c r="BV113" i="46"/>
  <c r="G113" i="46" s="1"/>
  <c r="BU113" i="46"/>
  <c r="F113" i="46" s="1"/>
  <c r="BT113" i="46"/>
  <c r="BS113" i="46"/>
  <c r="B113" i="46"/>
  <c r="B113" i="44" s="1"/>
  <c r="A113" i="46"/>
  <c r="A111" i="27" s="1"/>
  <c r="EF112" i="46"/>
  <c r="EE112" i="46"/>
  <c r="ED112" i="46"/>
  <c r="BO112" i="44" s="1"/>
  <c r="EC112" i="46"/>
  <c r="BN112" i="44" s="1"/>
  <c r="EB112" i="46"/>
  <c r="BM112" i="46" s="1"/>
  <c r="EA112" i="46"/>
  <c r="BL112" i="46" s="1"/>
  <c r="DZ112" i="46"/>
  <c r="BK112" i="46" s="1"/>
  <c r="DY112" i="46"/>
  <c r="DX112" i="46"/>
  <c r="DW112" i="46"/>
  <c r="BH112" i="46" s="1"/>
  <c r="DV112" i="46"/>
  <c r="DU112" i="46"/>
  <c r="DT112" i="46"/>
  <c r="BE112" i="46" s="1"/>
  <c r="DS112" i="46"/>
  <c r="BD112" i="46" s="1"/>
  <c r="DR112" i="46"/>
  <c r="BC112" i="46" s="1"/>
  <c r="DQ112" i="46"/>
  <c r="DP112" i="46"/>
  <c r="DO112" i="46"/>
  <c r="DN112" i="46"/>
  <c r="AY112" i="46" s="1"/>
  <c r="DM112" i="46"/>
  <c r="AX112" i="46" s="1"/>
  <c r="DL112" i="46"/>
  <c r="DK112" i="46"/>
  <c r="AV112" i="46" s="1"/>
  <c r="DJ112" i="46"/>
  <c r="AU112" i="46" s="1"/>
  <c r="DI112" i="46"/>
  <c r="DH112" i="46"/>
  <c r="DG112" i="46"/>
  <c r="DF112" i="46"/>
  <c r="AQ112" i="46" s="1"/>
  <c r="DE112" i="46"/>
  <c r="DD112" i="46"/>
  <c r="AO112" i="46" s="1"/>
  <c r="DC112" i="46"/>
  <c r="AN112" i="46" s="1"/>
  <c r="DB112" i="46"/>
  <c r="AM112" i="46" s="1"/>
  <c r="DA112" i="46"/>
  <c r="CZ112" i="46"/>
  <c r="CY112" i="46"/>
  <c r="AJ112" i="46" s="1"/>
  <c r="CX112" i="46"/>
  <c r="AI112" i="46" s="1"/>
  <c r="CW112" i="46"/>
  <c r="CV112" i="46"/>
  <c r="AG112" i="46" s="1"/>
  <c r="CU112" i="46"/>
  <c r="AF112" i="46" s="1"/>
  <c r="CT112" i="46"/>
  <c r="AE112" i="46" s="1"/>
  <c r="CS112" i="46"/>
  <c r="AD112" i="46" s="1"/>
  <c r="CR112" i="46"/>
  <c r="CQ112" i="46"/>
  <c r="AB112" i="46" s="1"/>
  <c r="CP112" i="46"/>
  <c r="AA112" i="46" s="1"/>
  <c r="CO112" i="46"/>
  <c r="Z112" i="46" s="1"/>
  <c r="CN112" i="46"/>
  <c r="Y112" i="46" s="1"/>
  <c r="CM112" i="46"/>
  <c r="X112" i="46" s="1"/>
  <c r="CL112" i="46"/>
  <c r="W112" i="46" s="1"/>
  <c r="CK112" i="46"/>
  <c r="CJ112" i="46"/>
  <c r="CI112" i="46"/>
  <c r="CH112" i="46"/>
  <c r="S112" i="46" s="1"/>
  <c r="CG112" i="46"/>
  <c r="CF112" i="46"/>
  <c r="CE112" i="46"/>
  <c r="P112" i="46" s="1"/>
  <c r="CD112" i="46"/>
  <c r="O112" i="46" s="1"/>
  <c r="CC112" i="46"/>
  <c r="CB112" i="46"/>
  <c r="CA112" i="46"/>
  <c r="L112" i="46" s="1"/>
  <c r="BZ112" i="46"/>
  <c r="K112" i="46" s="1"/>
  <c r="BY112" i="46"/>
  <c r="J112" i="46" s="1"/>
  <c r="BX112" i="46"/>
  <c r="I112" i="46" s="1"/>
  <c r="BW112" i="46"/>
  <c r="H112" i="46" s="1"/>
  <c r="BV112" i="46"/>
  <c r="G112" i="46" s="1"/>
  <c r="BU112" i="46"/>
  <c r="BT112" i="46"/>
  <c r="BS112" i="46"/>
  <c r="BO112" i="46"/>
  <c r="B112" i="46"/>
  <c r="B112" i="44" s="1"/>
  <c r="A112" i="46"/>
  <c r="A110" i="27" s="1"/>
  <c r="EF111" i="46"/>
  <c r="BQ111" i="46" s="1"/>
  <c r="EE111" i="46"/>
  <c r="ED111" i="46"/>
  <c r="EC111" i="46"/>
  <c r="EB111" i="46"/>
  <c r="BM111" i="46" s="1"/>
  <c r="EA111" i="46"/>
  <c r="DZ111" i="46"/>
  <c r="DY111" i="46"/>
  <c r="BJ111" i="46" s="1"/>
  <c r="DX111" i="46"/>
  <c r="BI111" i="46" s="1"/>
  <c r="DW111" i="46"/>
  <c r="DV111" i="46"/>
  <c r="DU111" i="46"/>
  <c r="DT111" i="46"/>
  <c r="BE111" i="46" s="1"/>
  <c r="DS111" i="46"/>
  <c r="BD111" i="46" s="1"/>
  <c r="DR111" i="46"/>
  <c r="BC111" i="46" s="1"/>
  <c r="DQ111" i="46"/>
  <c r="BB111" i="46" s="1"/>
  <c r="DP111" i="46"/>
  <c r="BA111" i="46" s="1"/>
  <c r="DO111" i="46"/>
  <c r="DN111" i="46"/>
  <c r="DM111" i="46"/>
  <c r="AX111" i="46" s="1"/>
  <c r="DL111" i="46"/>
  <c r="AW111" i="46" s="1"/>
  <c r="DK111" i="46"/>
  <c r="AV111" i="46" s="1"/>
  <c r="DJ111" i="46"/>
  <c r="AU111" i="46" s="1"/>
  <c r="DI111" i="46"/>
  <c r="AT111" i="46" s="1"/>
  <c r="DH111" i="46"/>
  <c r="AS111" i="46" s="1"/>
  <c r="DG111" i="46"/>
  <c r="DF111" i="46"/>
  <c r="DE111" i="46"/>
  <c r="AP111" i="46" s="1"/>
  <c r="DD111" i="46"/>
  <c r="DC111" i="46"/>
  <c r="DB111" i="46"/>
  <c r="DA111" i="46"/>
  <c r="CZ111" i="46"/>
  <c r="AK111" i="46" s="1"/>
  <c r="CY111" i="46"/>
  <c r="CX111" i="46"/>
  <c r="CW111" i="46"/>
  <c r="CV111" i="46"/>
  <c r="AG111" i="46" s="1"/>
  <c r="CU111" i="46"/>
  <c r="CT111" i="46"/>
  <c r="AE111" i="46" s="1"/>
  <c r="CS111" i="46"/>
  <c r="AD111" i="46" s="1"/>
  <c r="CR111" i="46"/>
  <c r="AC111" i="46" s="1"/>
  <c r="CQ111" i="46"/>
  <c r="CP111" i="46"/>
  <c r="CO111" i="46"/>
  <c r="Z111" i="46" s="1"/>
  <c r="CN111" i="46"/>
  <c r="Y111" i="46" s="1"/>
  <c r="CM111" i="46"/>
  <c r="X111" i="46" s="1"/>
  <c r="CL111" i="46"/>
  <c r="W111" i="46" s="1"/>
  <c r="CK111" i="46"/>
  <c r="V111" i="46" s="1"/>
  <c r="CJ111" i="46"/>
  <c r="U111" i="46" s="1"/>
  <c r="CI111" i="46"/>
  <c r="CH111" i="46"/>
  <c r="CG111" i="46"/>
  <c r="R111" i="46" s="1"/>
  <c r="CF111" i="46"/>
  <c r="Q111" i="46" s="1"/>
  <c r="CE111" i="46"/>
  <c r="P111" i="46" s="1"/>
  <c r="CD111" i="46"/>
  <c r="CC111" i="46"/>
  <c r="N111" i="46" s="1"/>
  <c r="CB111" i="46"/>
  <c r="M111" i="46" s="1"/>
  <c r="CA111" i="46"/>
  <c r="BZ111" i="46"/>
  <c r="BY111" i="46"/>
  <c r="BX111" i="46"/>
  <c r="I111" i="46" s="1"/>
  <c r="BW111" i="46"/>
  <c r="H111" i="46" s="1"/>
  <c r="BV111" i="46"/>
  <c r="G111" i="46" s="1"/>
  <c r="BU111" i="46"/>
  <c r="BT111" i="46"/>
  <c r="E111" i="46" s="1"/>
  <c r="BS111" i="46"/>
  <c r="B111" i="46"/>
  <c r="B111" i="44" s="1"/>
  <c r="A111" i="46"/>
  <c r="EF110" i="46"/>
  <c r="BQ110" i="46" s="1"/>
  <c r="EE110" i="46"/>
  <c r="ED110" i="46"/>
  <c r="BO110" i="46" s="1"/>
  <c r="EC110" i="46"/>
  <c r="BN110" i="46" s="1"/>
  <c r="EB110" i="46"/>
  <c r="BM110" i="46" s="1"/>
  <c r="EA110" i="46"/>
  <c r="BL110" i="46" s="1"/>
  <c r="DZ110" i="46"/>
  <c r="DY110" i="46"/>
  <c r="DX110" i="46"/>
  <c r="BI110" i="46" s="1"/>
  <c r="DW110" i="46"/>
  <c r="BH110" i="46" s="1"/>
  <c r="DV110" i="46"/>
  <c r="BG110" i="46" s="1"/>
  <c r="DU110" i="46"/>
  <c r="BF110" i="46" s="1"/>
  <c r="DT110" i="46"/>
  <c r="BE110" i="46" s="1"/>
  <c r="DS110" i="46"/>
  <c r="DR110" i="46"/>
  <c r="DQ110" i="46"/>
  <c r="DP110" i="46"/>
  <c r="DO110" i="46"/>
  <c r="AZ110" i="46" s="1"/>
  <c r="DN110" i="46"/>
  <c r="DM110" i="46"/>
  <c r="AX110" i="46" s="1"/>
  <c r="DL110" i="46"/>
  <c r="AW110" i="46" s="1"/>
  <c r="DK110" i="46"/>
  <c r="DJ110" i="46"/>
  <c r="DI110" i="46"/>
  <c r="DH110" i="46"/>
  <c r="AS110" i="46" s="1"/>
  <c r="DG110" i="46"/>
  <c r="AR110" i="46" s="1"/>
  <c r="DF110" i="46"/>
  <c r="AQ110" i="46" s="1"/>
  <c r="DE110" i="46"/>
  <c r="AP110" i="46" s="1"/>
  <c r="DD110" i="46"/>
  <c r="AO110" i="46" s="1"/>
  <c r="DC110" i="46"/>
  <c r="AN110" i="46" s="1"/>
  <c r="DB110" i="46"/>
  <c r="DA110" i="46"/>
  <c r="AL110" i="46" s="1"/>
  <c r="CZ110" i="46"/>
  <c r="CY110" i="46"/>
  <c r="CX110" i="46"/>
  <c r="AI110" i="46" s="1"/>
  <c r="CW110" i="46"/>
  <c r="AH110" i="46" s="1"/>
  <c r="CV110" i="46"/>
  <c r="AG110" i="46" s="1"/>
  <c r="CU110" i="46"/>
  <c r="CT110" i="46"/>
  <c r="AE110" i="46" s="1"/>
  <c r="CS110" i="46"/>
  <c r="CR110" i="46"/>
  <c r="AC110" i="46" s="1"/>
  <c r="CQ110" i="46"/>
  <c r="AB110" i="46" s="1"/>
  <c r="CP110" i="46"/>
  <c r="CO110" i="46"/>
  <c r="Z110" i="46" s="1"/>
  <c r="CN110" i="46"/>
  <c r="CM110" i="46"/>
  <c r="CL110" i="46"/>
  <c r="CK110" i="46"/>
  <c r="CJ110" i="46"/>
  <c r="U110" i="46" s="1"/>
  <c r="CI110" i="46"/>
  <c r="T110" i="46" s="1"/>
  <c r="CH110" i="46"/>
  <c r="CG110" i="46"/>
  <c r="R110" i="46" s="1"/>
  <c r="CF110" i="46"/>
  <c r="Q110" i="46" s="1"/>
  <c r="CE110" i="46"/>
  <c r="CD110" i="46"/>
  <c r="CC110" i="46"/>
  <c r="CB110" i="46"/>
  <c r="M110" i="46" s="1"/>
  <c r="CA110" i="46"/>
  <c r="L110" i="46" s="1"/>
  <c r="BZ110" i="46"/>
  <c r="K110" i="46" s="1"/>
  <c r="BY110" i="46"/>
  <c r="J110" i="46" s="1"/>
  <c r="BX110" i="46"/>
  <c r="I110" i="46" s="1"/>
  <c r="BW110" i="46"/>
  <c r="H110" i="46" s="1"/>
  <c r="BV110" i="46"/>
  <c r="BU110" i="46"/>
  <c r="BT110" i="46"/>
  <c r="E110" i="46" s="1"/>
  <c r="BS110" i="46"/>
  <c r="D110" i="46" s="1"/>
  <c r="B110" i="46"/>
  <c r="B110" i="44" s="1"/>
  <c r="A110" i="46"/>
  <c r="A110" i="44" s="1"/>
  <c r="EF109" i="46"/>
  <c r="EE109" i="46"/>
  <c r="ED109" i="46"/>
  <c r="EC109" i="46"/>
  <c r="EB109" i="46"/>
  <c r="BM109" i="46" s="1"/>
  <c r="EA109" i="46"/>
  <c r="BL109" i="46" s="1"/>
  <c r="DZ109" i="46"/>
  <c r="BK109" i="46" s="1"/>
  <c r="DY109" i="46"/>
  <c r="BJ109" i="46" s="1"/>
  <c r="DX109" i="46"/>
  <c r="BI109" i="46" s="1"/>
  <c r="DW109" i="46"/>
  <c r="BH109" i="46" s="1"/>
  <c r="DV109" i="46"/>
  <c r="BG109" i="46" s="1"/>
  <c r="DU109" i="46"/>
  <c r="BF109" i="46" s="1"/>
  <c r="DT109" i="46"/>
  <c r="BE109" i="46" s="1"/>
  <c r="DS109" i="46"/>
  <c r="DR109" i="46"/>
  <c r="BC109" i="46" s="1"/>
  <c r="DQ109" i="46"/>
  <c r="BB109" i="46" s="1"/>
  <c r="DP109" i="46"/>
  <c r="BA109" i="46" s="1"/>
  <c r="DO109" i="46"/>
  <c r="DN109" i="46"/>
  <c r="DM109" i="46"/>
  <c r="DL109" i="46"/>
  <c r="AW109" i="46" s="1"/>
  <c r="DK109" i="46"/>
  <c r="AV109" i="46" s="1"/>
  <c r="DJ109" i="46"/>
  <c r="AU109" i="46" s="1"/>
  <c r="DI109" i="46"/>
  <c r="AT109" i="46" s="1"/>
  <c r="DH109" i="46"/>
  <c r="AS109" i="46" s="1"/>
  <c r="DG109" i="46"/>
  <c r="DF109" i="46"/>
  <c r="DE109" i="46"/>
  <c r="AP109" i="46" s="1"/>
  <c r="DD109" i="46"/>
  <c r="AO109" i="46" s="1"/>
  <c r="DC109" i="46"/>
  <c r="AN109" i="46" s="1"/>
  <c r="DB109" i="46"/>
  <c r="AM109" i="46" s="1"/>
  <c r="DA109" i="46"/>
  <c r="AL109" i="46" s="1"/>
  <c r="CZ109" i="46"/>
  <c r="CY109" i="46"/>
  <c r="AJ109" i="46" s="1"/>
  <c r="CX109" i="46"/>
  <c r="CW109" i="46"/>
  <c r="AH109" i="46" s="1"/>
  <c r="CV109" i="46"/>
  <c r="AG109" i="46" s="1"/>
  <c r="CU109" i="46"/>
  <c r="AF109" i="46" s="1"/>
  <c r="CT109" i="46"/>
  <c r="AE109" i="46" s="1"/>
  <c r="CS109" i="46"/>
  <c r="AD109" i="46" s="1"/>
  <c r="CR109" i="46"/>
  <c r="AC109" i="46" s="1"/>
  <c r="CQ109" i="46"/>
  <c r="CP109" i="46"/>
  <c r="CO109" i="46"/>
  <c r="CN109" i="46"/>
  <c r="CM109" i="46"/>
  <c r="X109" i="46" s="1"/>
  <c r="CL109" i="46"/>
  <c r="W109" i="46" s="1"/>
  <c r="CK109" i="46"/>
  <c r="V109" i="46" s="1"/>
  <c r="CJ109" i="46"/>
  <c r="U109" i="46" s="1"/>
  <c r="CI109" i="46"/>
  <c r="T109" i="46" s="1"/>
  <c r="CH109" i="46"/>
  <c r="CG109" i="46"/>
  <c r="CF109" i="46"/>
  <c r="Q109" i="46" s="1"/>
  <c r="CE109" i="46"/>
  <c r="CD109" i="46"/>
  <c r="O109" i="46" s="1"/>
  <c r="CC109" i="46"/>
  <c r="N109" i="46" s="1"/>
  <c r="CB109" i="46"/>
  <c r="M109" i="46" s="1"/>
  <c r="CA109" i="46"/>
  <c r="BZ109" i="46"/>
  <c r="BY109" i="46"/>
  <c r="J109" i="46" s="1"/>
  <c r="BX109" i="46"/>
  <c r="I109" i="46" s="1"/>
  <c r="BW109" i="46"/>
  <c r="H109" i="46" s="1"/>
  <c r="BV109" i="46"/>
  <c r="G109" i="46" s="1"/>
  <c r="BU109" i="46"/>
  <c r="F109" i="46" s="1"/>
  <c r="BT109" i="46"/>
  <c r="E109" i="46" s="1"/>
  <c r="BS109" i="46"/>
  <c r="B109" i="46"/>
  <c r="B109" i="44" s="1"/>
  <c r="A109" i="46"/>
  <c r="EF108" i="46"/>
  <c r="EE108" i="46"/>
  <c r="ED108" i="46"/>
  <c r="BO108" i="44" s="1"/>
  <c r="EC108" i="46"/>
  <c r="EB108" i="46"/>
  <c r="BM108" i="46" s="1"/>
  <c r="EA108" i="46"/>
  <c r="DZ108" i="46"/>
  <c r="DY108" i="46"/>
  <c r="BJ108" i="46" s="1"/>
  <c r="DX108" i="46"/>
  <c r="BI108" i="46" s="1"/>
  <c r="DW108" i="46"/>
  <c r="DV108" i="46"/>
  <c r="DU108" i="46"/>
  <c r="DT108" i="46"/>
  <c r="BE108" i="46" s="1"/>
  <c r="DS108" i="46"/>
  <c r="DR108" i="46"/>
  <c r="DQ108" i="46"/>
  <c r="DP108" i="46"/>
  <c r="BA108" i="46" s="1"/>
  <c r="DO108" i="46"/>
  <c r="AZ108" i="46" s="1"/>
  <c r="DN108" i="46"/>
  <c r="DM108" i="46"/>
  <c r="DL108" i="46"/>
  <c r="AW108" i="46" s="1"/>
  <c r="DK108" i="46"/>
  <c r="DJ108" i="46"/>
  <c r="DI108" i="46"/>
  <c r="DH108" i="46"/>
  <c r="AS108" i="46" s="1"/>
  <c r="DG108" i="46"/>
  <c r="AR108" i="46" s="1"/>
  <c r="DF108" i="46"/>
  <c r="DE108" i="46"/>
  <c r="DD108" i="46"/>
  <c r="AO108" i="46" s="1"/>
  <c r="DC108" i="46"/>
  <c r="DB108" i="46"/>
  <c r="DA108" i="46"/>
  <c r="AL108" i="46" s="1"/>
  <c r="CZ108" i="46"/>
  <c r="AK108" i="46" s="1"/>
  <c r="CY108" i="46"/>
  <c r="CX108" i="46"/>
  <c r="AI108" i="46" s="1"/>
  <c r="CW108" i="46"/>
  <c r="CV108" i="46"/>
  <c r="AG108" i="46" s="1"/>
  <c r="CU108" i="46"/>
  <c r="CT108" i="46"/>
  <c r="CS108" i="46"/>
  <c r="CR108" i="46"/>
  <c r="CQ108" i="46"/>
  <c r="CP108" i="46"/>
  <c r="CO108" i="46"/>
  <c r="CN108" i="46"/>
  <c r="Y108" i="46" s="1"/>
  <c r="CM108" i="46"/>
  <c r="X108" i="46" s="1"/>
  <c r="CL108" i="46"/>
  <c r="CK108" i="46"/>
  <c r="CJ108" i="46"/>
  <c r="U108" i="46" s="1"/>
  <c r="CI108" i="46"/>
  <c r="T108" i="46" s="1"/>
  <c r="CH108" i="46"/>
  <c r="CG108" i="46"/>
  <c r="CF108" i="46"/>
  <c r="Q108" i="46" s="1"/>
  <c r="CE108" i="46"/>
  <c r="P108" i="46" s="1"/>
  <c r="CD108" i="46"/>
  <c r="CC108" i="46"/>
  <c r="CB108" i="46"/>
  <c r="M108" i="46" s="1"/>
  <c r="CA108" i="46"/>
  <c r="BZ108" i="46"/>
  <c r="K108" i="46" s="1"/>
  <c r="BY108" i="46"/>
  <c r="BX108" i="46"/>
  <c r="I108" i="46" s="1"/>
  <c r="BW108" i="46"/>
  <c r="BV108" i="46"/>
  <c r="BU108" i="46"/>
  <c r="F108" i="46" s="1"/>
  <c r="BT108" i="46"/>
  <c r="E108" i="46" s="1"/>
  <c r="BS108" i="46"/>
  <c r="BO108" i="46"/>
  <c r="B108" i="46"/>
  <c r="B108" i="44" s="1"/>
  <c r="A108" i="46"/>
  <c r="A106" i="27" s="1"/>
  <c r="EF107" i="46"/>
  <c r="EE107" i="46"/>
  <c r="ED107" i="46"/>
  <c r="EC107" i="46"/>
  <c r="BN107" i="46" s="1"/>
  <c r="EB107" i="46"/>
  <c r="EA107" i="46"/>
  <c r="BL107" i="46" s="1"/>
  <c r="DZ107" i="46"/>
  <c r="BK107" i="46" s="1"/>
  <c r="DY107" i="46"/>
  <c r="BJ107" i="46" s="1"/>
  <c r="DX107" i="46"/>
  <c r="DW107" i="46"/>
  <c r="DV107" i="46"/>
  <c r="DU107" i="46"/>
  <c r="DT107" i="46"/>
  <c r="BE107" i="46" s="1"/>
  <c r="DS107" i="46"/>
  <c r="BD107" i="46" s="1"/>
  <c r="DR107" i="46"/>
  <c r="BC107" i="46" s="1"/>
  <c r="DQ107" i="46"/>
  <c r="BB107" i="46" s="1"/>
  <c r="DP107" i="46"/>
  <c r="BA107" i="46" s="1"/>
  <c r="DO107" i="46"/>
  <c r="AZ107" i="46" s="1"/>
  <c r="DN107" i="46"/>
  <c r="DM107" i="46"/>
  <c r="AX107" i="46" s="1"/>
  <c r="DL107" i="46"/>
  <c r="DK107" i="46"/>
  <c r="AV107" i="46" s="1"/>
  <c r="DJ107" i="46"/>
  <c r="AU107" i="46" s="1"/>
  <c r="DI107" i="46"/>
  <c r="AT107" i="46" s="1"/>
  <c r="DH107" i="46"/>
  <c r="DG107" i="46"/>
  <c r="DF107" i="46"/>
  <c r="AQ107" i="46" s="1"/>
  <c r="DE107" i="46"/>
  <c r="AP107" i="46" s="1"/>
  <c r="DD107" i="46"/>
  <c r="AO107" i="46" s="1"/>
  <c r="DC107" i="46"/>
  <c r="AN107" i="46" s="1"/>
  <c r="DB107" i="46"/>
  <c r="AM107" i="46" s="1"/>
  <c r="DA107" i="46"/>
  <c r="AL107" i="46" s="1"/>
  <c r="CZ107" i="46"/>
  <c r="AK107" i="46" s="1"/>
  <c r="CY107" i="46"/>
  <c r="CX107" i="46"/>
  <c r="CW107" i="46"/>
  <c r="CV107" i="46"/>
  <c r="CU107" i="46"/>
  <c r="AF107" i="46" s="1"/>
  <c r="CT107" i="46"/>
  <c r="AE107" i="46" s="1"/>
  <c r="CS107" i="46"/>
  <c r="AD107" i="46" s="1"/>
  <c r="CR107" i="46"/>
  <c r="CQ107" i="46"/>
  <c r="CP107" i="46"/>
  <c r="AA107" i="46" s="1"/>
  <c r="CO107" i="46"/>
  <c r="Z107" i="46" s="1"/>
  <c r="CN107" i="46"/>
  <c r="CM107" i="46"/>
  <c r="X107" i="46" s="1"/>
  <c r="CL107" i="46"/>
  <c r="W107" i="46" s="1"/>
  <c r="CK107" i="46"/>
  <c r="V107" i="46" s="1"/>
  <c r="CJ107" i="46"/>
  <c r="CI107" i="46"/>
  <c r="CH107" i="46"/>
  <c r="CG107" i="46"/>
  <c r="R107" i="46" s="1"/>
  <c r="CF107" i="46"/>
  <c r="CE107" i="46"/>
  <c r="P107" i="46" s="1"/>
  <c r="CD107" i="46"/>
  <c r="O107" i="46" s="1"/>
  <c r="CC107" i="46"/>
  <c r="N107" i="46" s="1"/>
  <c r="CB107" i="46"/>
  <c r="CA107" i="46"/>
  <c r="BZ107" i="46"/>
  <c r="BY107" i="46"/>
  <c r="J107" i="46" s="1"/>
  <c r="BX107" i="46"/>
  <c r="I107" i="46" s="1"/>
  <c r="BW107" i="46"/>
  <c r="H107" i="46" s="1"/>
  <c r="BV107" i="46"/>
  <c r="BU107" i="46"/>
  <c r="F107" i="46" s="1"/>
  <c r="BT107" i="46"/>
  <c r="BS107" i="46"/>
  <c r="B107" i="46"/>
  <c r="B107" i="44" s="1"/>
  <c r="A107" i="46"/>
  <c r="A105" i="27" s="1"/>
  <c r="EF106" i="46"/>
  <c r="EE106" i="46"/>
  <c r="BP106" i="46" s="1"/>
  <c r="ED106" i="46"/>
  <c r="BO106" i="46" s="1"/>
  <c r="EC106" i="46"/>
  <c r="BN106" i="46" s="1"/>
  <c r="EB106" i="46"/>
  <c r="EA106" i="46"/>
  <c r="DZ106" i="46"/>
  <c r="DY106" i="46"/>
  <c r="BJ106" i="46" s="1"/>
  <c r="DX106" i="46"/>
  <c r="BI106" i="46" s="1"/>
  <c r="DW106" i="46"/>
  <c r="BH106" i="46" s="1"/>
  <c r="DV106" i="46"/>
  <c r="BG106" i="46" s="1"/>
  <c r="DU106" i="46"/>
  <c r="BF106" i="46" s="1"/>
  <c r="DT106" i="46"/>
  <c r="DS106" i="46"/>
  <c r="DR106" i="46"/>
  <c r="DQ106" i="46"/>
  <c r="BB106" i="46" s="1"/>
  <c r="DP106" i="46"/>
  <c r="BA106" i="46" s="1"/>
  <c r="DO106" i="46"/>
  <c r="AZ106" i="46" s="1"/>
  <c r="DN106" i="46"/>
  <c r="AY106" i="46" s="1"/>
  <c r="DM106" i="46"/>
  <c r="AX106" i="46" s="1"/>
  <c r="DL106" i="46"/>
  <c r="AW106" i="46" s="1"/>
  <c r="DK106" i="46"/>
  <c r="DJ106" i="46"/>
  <c r="DI106" i="46"/>
  <c r="DH106" i="46"/>
  <c r="AS106" i="46" s="1"/>
  <c r="DG106" i="46"/>
  <c r="AR106" i="46" s="1"/>
  <c r="DF106" i="46"/>
  <c r="AQ106" i="46" s="1"/>
  <c r="DE106" i="46"/>
  <c r="AP106" i="46" s="1"/>
  <c r="DD106" i="46"/>
  <c r="DC106" i="46"/>
  <c r="AN106" i="46" s="1"/>
  <c r="DB106" i="46"/>
  <c r="DA106" i="46"/>
  <c r="AL106" i="46" s="1"/>
  <c r="CZ106" i="46"/>
  <c r="AK106" i="46" s="1"/>
  <c r="CY106" i="46"/>
  <c r="AJ106" i="46" s="1"/>
  <c r="CX106" i="46"/>
  <c r="AI106" i="46" s="1"/>
  <c r="CW106" i="46"/>
  <c r="CV106" i="46"/>
  <c r="CU106" i="46"/>
  <c r="CT106" i="46"/>
  <c r="AE106" i="46" s="1"/>
  <c r="CS106" i="46"/>
  <c r="AD106" i="46" s="1"/>
  <c r="CR106" i="46"/>
  <c r="CQ106" i="46"/>
  <c r="AB106" i="46" s="1"/>
  <c r="CP106" i="46"/>
  <c r="CO106" i="46"/>
  <c r="Z106" i="46" s="1"/>
  <c r="CN106" i="46"/>
  <c r="Y106" i="46" s="1"/>
  <c r="CM106" i="46"/>
  <c r="CL106" i="46"/>
  <c r="CK106" i="46"/>
  <c r="V106" i="46" s="1"/>
  <c r="CJ106" i="46"/>
  <c r="U106" i="46" s="1"/>
  <c r="CI106" i="46"/>
  <c r="T106" i="46" s="1"/>
  <c r="CH106" i="46"/>
  <c r="S106" i="46" s="1"/>
  <c r="CG106" i="46"/>
  <c r="R106" i="46" s="1"/>
  <c r="CF106" i="46"/>
  <c r="CE106" i="46"/>
  <c r="CD106" i="46"/>
  <c r="O106" i="46" s="1"/>
  <c r="CC106" i="46"/>
  <c r="N106" i="46" s="1"/>
  <c r="CB106" i="46"/>
  <c r="M106" i="46" s="1"/>
  <c r="CA106" i="46"/>
  <c r="L106" i="46" s="1"/>
  <c r="BZ106" i="46"/>
  <c r="K106" i="46" s="1"/>
  <c r="BY106" i="46"/>
  <c r="J106" i="46" s="1"/>
  <c r="BX106" i="46"/>
  <c r="I106" i="46" s="1"/>
  <c r="BW106" i="46"/>
  <c r="BV106" i="46"/>
  <c r="BU106" i="46"/>
  <c r="F106" i="46" s="1"/>
  <c r="BT106" i="46"/>
  <c r="E106" i="46" s="1"/>
  <c r="BS106" i="46"/>
  <c r="D106" i="46" s="1"/>
  <c r="B106" i="46"/>
  <c r="B106" i="44" s="1"/>
  <c r="A106" i="46"/>
  <c r="A106" i="44" s="1"/>
  <c r="EF105" i="46"/>
  <c r="EE105" i="46"/>
  <c r="ED105" i="46"/>
  <c r="EC105" i="46"/>
  <c r="BN105" i="46" s="1"/>
  <c r="EB105" i="46"/>
  <c r="BM105" i="46" s="1"/>
  <c r="EA105" i="46"/>
  <c r="DZ105" i="46"/>
  <c r="BK105" i="46" s="1"/>
  <c r="DY105" i="46"/>
  <c r="DX105" i="46"/>
  <c r="BI105" i="46" s="1"/>
  <c r="DW105" i="46"/>
  <c r="DV105" i="46"/>
  <c r="BG105" i="46" s="1"/>
  <c r="DU105" i="46"/>
  <c r="BF105" i="46" s="1"/>
  <c r="DT105" i="46"/>
  <c r="DS105" i="46"/>
  <c r="DR105" i="46"/>
  <c r="BC105" i="46" s="1"/>
  <c r="DQ105" i="46"/>
  <c r="BB105" i="46" s="1"/>
  <c r="DP105" i="46"/>
  <c r="DO105" i="46"/>
  <c r="DN105" i="46"/>
  <c r="DM105" i="46"/>
  <c r="AX105" i="46" s="1"/>
  <c r="DL105" i="46"/>
  <c r="AW105" i="46" s="1"/>
  <c r="DK105" i="46"/>
  <c r="DJ105" i="46"/>
  <c r="DI105" i="46"/>
  <c r="AT105" i="46" s="1"/>
  <c r="DH105" i="46"/>
  <c r="DG105" i="46"/>
  <c r="DF105" i="46"/>
  <c r="AQ105" i="46" s="1"/>
  <c r="DE105" i="46"/>
  <c r="AP105" i="46" s="1"/>
  <c r="DD105" i="46"/>
  <c r="DC105" i="46"/>
  <c r="DB105" i="46"/>
  <c r="AM105" i="46" s="1"/>
  <c r="DA105" i="46"/>
  <c r="AL105" i="46" s="1"/>
  <c r="CZ105" i="46"/>
  <c r="CY105" i="46"/>
  <c r="CX105" i="46"/>
  <c r="CW105" i="46"/>
  <c r="AH105" i="46" s="1"/>
  <c r="CV105" i="46"/>
  <c r="AG105" i="46" s="1"/>
  <c r="CU105" i="46"/>
  <c r="CT105" i="46"/>
  <c r="AE105" i="46" s="1"/>
  <c r="CS105" i="46"/>
  <c r="AD105" i="46" s="1"/>
  <c r="CR105" i="46"/>
  <c r="CQ105" i="46"/>
  <c r="AB105" i="46" s="1"/>
  <c r="CP105" i="46"/>
  <c r="CO105" i="46"/>
  <c r="Z105" i="46" s="1"/>
  <c r="CN105" i="46"/>
  <c r="Y105" i="46" s="1"/>
  <c r="CM105" i="46"/>
  <c r="CL105" i="46"/>
  <c r="W105" i="46" s="1"/>
  <c r="CK105" i="46"/>
  <c r="V105" i="46" s="1"/>
  <c r="CJ105" i="46"/>
  <c r="U105" i="46" s="1"/>
  <c r="CI105" i="46"/>
  <c r="CH105" i="46"/>
  <c r="CG105" i="46"/>
  <c r="R105" i="46" s="1"/>
  <c r="CF105" i="46"/>
  <c r="Q105" i="46" s="1"/>
  <c r="CE105" i="46"/>
  <c r="CD105" i="46"/>
  <c r="O105" i="46" s="1"/>
  <c r="CC105" i="46"/>
  <c r="N105" i="46" s="1"/>
  <c r="CB105" i="46"/>
  <c r="CA105" i="46"/>
  <c r="BZ105" i="46"/>
  <c r="K105" i="46" s="1"/>
  <c r="BY105" i="46"/>
  <c r="BX105" i="46"/>
  <c r="BW105" i="46"/>
  <c r="BV105" i="46"/>
  <c r="G105" i="46" s="1"/>
  <c r="BU105" i="46"/>
  <c r="F105" i="46" s="1"/>
  <c r="BT105" i="46"/>
  <c r="BS105" i="46"/>
  <c r="B105" i="46"/>
  <c r="B105" i="44" s="1"/>
  <c r="A105" i="46"/>
  <c r="A103" i="27" s="1"/>
  <c r="EF104" i="46"/>
  <c r="BQ104" i="46" s="1"/>
  <c r="EE104" i="46"/>
  <c r="BP104" i="46" s="1"/>
  <c r="ED104" i="46"/>
  <c r="BO104" i="44" s="1"/>
  <c r="EC104" i="46"/>
  <c r="BN104" i="44" s="1"/>
  <c r="EB104" i="46"/>
  <c r="BM104" i="44" s="1"/>
  <c r="EA104" i="46"/>
  <c r="BL104" i="44" s="1"/>
  <c r="DZ104" i="46"/>
  <c r="BK104" i="44" s="1"/>
  <c r="DY104" i="46"/>
  <c r="BJ104" i="46" s="1"/>
  <c r="DX104" i="46"/>
  <c r="BI104" i="46" s="1"/>
  <c r="DW104" i="46"/>
  <c r="BH104" i="46" s="1"/>
  <c r="DV104" i="46"/>
  <c r="BG104" i="46" s="1"/>
  <c r="DU104" i="46"/>
  <c r="DT104" i="46"/>
  <c r="DS104" i="46"/>
  <c r="DR104" i="46"/>
  <c r="DQ104" i="46"/>
  <c r="BB104" i="46" s="1"/>
  <c r="DP104" i="46"/>
  <c r="DO104" i="46"/>
  <c r="AZ104" i="46" s="1"/>
  <c r="DN104" i="46"/>
  <c r="AY104" i="46" s="1"/>
  <c r="DM104" i="46"/>
  <c r="AX104" i="46" s="1"/>
  <c r="DL104" i="46"/>
  <c r="DK104" i="46"/>
  <c r="AV104" i="46" s="1"/>
  <c r="DJ104" i="46"/>
  <c r="DI104" i="46"/>
  <c r="DH104" i="46"/>
  <c r="AS104" i="46" s="1"/>
  <c r="DG104" i="46"/>
  <c r="AR104" i="46" s="1"/>
  <c r="DF104" i="46"/>
  <c r="AQ104" i="46" s="1"/>
  <c r="DE104" i="46"/>
  <c r="AP104" i="46" s="1"/>
  <c r="DD104" i="46"/>
  <c r="DC104" i="46"/>
  <c r="DB104" i="46"/>
  <c r="AM104" i="46" s="1"/>
  <c r="DA104" i="46"/>
  <c r="AL104" i="46" s="1"/>
  <c r="CZ104" i="46"/>
  <c r="AK104" i="46" s="1"/>
  <c r="CY104" i="46"/>
  <c r="AJ104" i="46" s="1"/>
  <c r="CX104" i="46"/>
  <c r="AI104" i="46" s="1"/>
  <c r="CW104" i="46"/>
  <c r="AH104" i="46" s="1"/>
  <c r="CV104" i="46"/>
  <c r="CU104" i="46"/>
  <c r="CT104" i="46"/>
  <c r="CS104" i="46"/>
  <c r="AD104" i="46" s="1"/>
  <c r="CR104" i="46"/>
  <c r="AC104" i="46" s="1"/>
  <c r="CQ104" i="46"/>
  <c r="AB104" i="46" s="1"/>
  <c r="CP104" i="46"/>
  <c r="AA104" i="46" s="1"/>
  <c r="CO104" i="46"/>
  <c r="Z104" i="46" s="1"/>
  <c r="CN104" i="46"/>
  <c r="CM104" i="46"/>
  <c r="X104" i="46" s="1"/>
  <c r="CL104" i="46"/>
  <c r="CK104" i="46"/>
  <c r="V104" i="46" s="1"/>
  <c r="CJ104" i="46"/>
  <c r="CI104" i="46"/>
  <c r="T104" i="46" s="1"/>
  <c r="CH104" i="46"/>
  <c r="S104" i="46" s="1"/>
  <c r="CG104" i="46"/>
  <c r="R104" i="46" s="1"/>
  <c r="CF104" i="46"/>
  <c r="Q104" i="46" s="1"/>
  <c r="CE104" i="46"/>
  <c r="CD104" i="46"/>
  <c r="O104" i="46" s="1"/>
  <c r="CC104" i="46"/>
  <c r="N104" i="46" s="1"/>
  <c r="CB104" i="46"/>
  <c r="M104" i="46" s="1"/>
  <c r="CA104" i="46"/>
  <c r="L104" i="46" s="1"/>
  <c r="BZ104" i="46"/>
  <c r="K104" i="46" s="1"/>
  <c r="BY104" i="46"/>
  <c r="J104" i="46" s="1"/>
  <c r="BX104" i="46"/>
  <c r="BW104" i="46"/>
  <c r="BV104" i="46"/>
  <c r="BU104" i="46"/>
  <c r="F104" i="46" s="1"/>
  <c r="BT104" i="46"/>
  <c r="E104" i="46" s="1"/>
  <c r="BS104" i="46"/>
  <c r="D104" i="46" s="1"/>
  <c r="BO104" i="46"/>
  <c r="BN104" i="46"/>
  <c r="BM104" i="46"/>
  <c r="BL104" i="46"/>
  <c r="BK104" i="46"/>
  <c r="B104" i="46"/>
  <c r="B104" i="44" s="1"/>
  <c r="A104" i="46"/>
  <c r="C104" i="46" s="1"/>
  <c r="C104" i="44" s="1"/>
  <c r="EF103" i="46"/>
  <c r="BQ103" i="46" s="1"/>
  <c r="EE103" i="46"/>
  <c r="BP103" i="46" s="1"/>
  <c r="ED103" i="46"/>
  <c r="BO103" i="46" s="1"/>
  <c r="EC103" i="46"/>
  <c r="BN103" i="46" s="1"/>
  <c r="EB103" i="46"/>
  <c r="EA103" i="46"/>
  <c r="BL103" i="46" s="1"/>
  <c r="DZ103" i="46"/>
  <c r="BK103" i="46" s="1"/>
  <c r="DY103" i="46"/>
  <c r="BJ103" i="46" s="1"/>
  <c r="DX103" i="46"/>
  <c r="DW103" i="46"/>
  <c r="BH103" i="46" s="1"/>
  <c r="DV103" i="46"/>
  <c r="BG103" i="46" s="1"/>
  <c r="DU103" i="46"/>
  <c r="BF103" i="46" s="1"/>
  <c r="DT103" i="46"/>
  <c r="DS103" i="46"/>
  <c r="DR103" i="46"/>
  <c r="BC103" i="46" s="1"/>
  <c r="DQ103" i="46"/>
  <c r="DP103" i="46"/>
  <c r="BA103" i="46" s="1"/>
  <c r="DO103" i="46"/>
  <c r="AZ103" i="46" s="1"/>
  <c r="DN103" i="46"/>
  <c r="AY103" i="46" s="1"/>
  <c r="DM103" i="46"/>
  <c r="AX103" i="46" s="1"/>
  <c r="DL103" i="46"/>
  <c r="DK103" i="46"/>
  <c r="AV103" i="46" s="1"/>
  <c r="DJ103" i="46"/>
  <c r="AU103" i="46" s="1"/>
  <c r="DI103" i="46"/>
  <c r="AT103" i="46" s="1"/>
  <c r="DH103" i="46"/>
  <c r="DG103" i="46"/>
  <c r="AR103" i="46" s="1"/>
  <c r="DF103" i="46"/>
  <c r="AQ103" i="46" s="1"/>
  <c r="DE103" i="46"/>
  <c r="AP103" i="46" s="1"/>
  <c r="DD103" i="46"/>
  <c r="DC103" i="46"/>
  <c r="DB103" i="46"/>
  <c r="DA103" i="46"/>
  <c r="AL103" i="46" s="1"/>
  <c r="CZ103" i="46"/>
  <c r="AK103" i="46" s="1"/>
  <c r="CY103" i="46"/>
  <c r="AJ103" i="46" s="1"/>
  <c r="CX103" i="46"/>
  <c r="AI103" i="46" s="1"/>
  <c r="CW103" i="46"/>
  <c r="AH103" i="46" s="1"/>
  <c r="CV103" i="46"/>
  <c r="CU103" i="46"/>
  <c r="CT103" i="46"/>
  <c r="AE103" i="46" s="1"/>
  <c r="CS103" i="46"/>
  <c r="AD103" i="46" s="1"/>
  <c r="CR103" i="46"/>
  <c r="CQ103" i="46"/>
  <c r="CP103" i="46"/>
  <c r="CO103" i="46"/>
  <c r="Z103" i="46" s="1"/>
  <c r="CN103" i="46"/>
  <c r="CM103" i="46"/>
  <c r="X103" i="46" s="1"/>
  <c r="CL103" i="46"/>
  <c r="W103" i="46" s="1"/>
  <c r="CK103" i="46"/>
  <c r="V103" i="46" s="1"/>
  <c r="CJ103" i="46"/>
  <c r="U103" i="46" s="1"/>
  <c r="CI103" i="46"/>
  <c r="T103" i="46" s="1"/>
  <c r="CH103" i="46"/>
  <c r="S103" i="46" s="1"/>
  <c r="CG103" i="46"/>
  <c r="R103" i="46" s="1"/>
  <c r="CF103" i="46"/>
  <c r="CE103" i="46"/>
  <c r="CD103" i="46"/>
  <c r="CC103" i="46"/>
  <c r="N103" i="46" s="1"/>
  <c r="CB103" i="46"/>
  <c r="M103" i="46" s="1"/>
  <c r="CA103" i="46"/>
  <c r="L103" i="46" s="1"/>
  <c r="BZ103" i="46"/>
  <c r="K103" i="46" s="1"/>
  <c r="BY103" i="46"/>
  <c r="J103" i="46" s="1"/>
  <c r="BX103" i="46"/>
  <c r="BW103" i="46"/>
  <c r="H103" i="46" s="1"/>
  <c r="BV103" i="46"/>
  <c r="G103" i="46" s="1"/>
  <c r="BU103" i="46"/>
  <c r="BT103" i="46"/>
  <c r="E103" i="46" s="1"/>
  <c r="BS103" i="46"/>
  <c r="D103" i="46" s="1"/>
  <c r="B103" i="46"/>
  <c r="B103" i="44" s="1"/>
  <c r="A103" i="46"/>
  <c r="A101" i="27" s="1"/>
  <c r="EF102" i="46"/>
  <c r="EE102" i="46"/>
  <c r="ED102" i="46"/>
  <c r="BO102" i="44" s="1"/>
  <c r="EC102" i="46"/>
  <c r="BN102" i="46" s="1"/>
  <c r="EB102" i="46"/>
  <c r="BM102" i="46" s="1"/>
  <c r="EA102" i="46"/>
  <c r="BL102" i="46" s="1"/>
  <c r="DZ102" i="46"/>
  <c r="BK102" i="46" s="1"/>
  <c r="DY102" i="46"/>
  <c r="BJ102" i="46" s="1"/>
  <c r="DX102" i="46"/>
  <c r="DW102" i="46"/>
  <c r="BH102" i="46" s="1"/>
  <c r="DV102" i="46"/>
  <c r="BG102" i="46" s="1"/>
  <c r="DU102" i="46"/>
  <c r="BF102" i="46" s="1"/>
  <c r="DT102" i="46"/>
  <c r="DS102" i="46"/>
  <c r="BD102" i="46" s="1"/>
  <c r="DR102" i="46"/>
  <c r="BC102" i="46" s="1"/>
  <c r="DQ102" i="46"/>
  <c r="DP102" i="46"/>
  <c r="DO102" i="46"/>
  <c r="DN102" i="46"/>
  <c r="AY102" i="46" s="1"/>
  <c r="DM102" i="46"/>
  <c r="AX102" i="46" s="1"/>
  <c r="DL102" i="46"/>
  <c r="DK102" i="46"/>
  <c r="AV102" i="46" s="1"/>
  <c r="DJ102" i="46"/>
  <c r="AU102" i="46" s="1"/>
  <c r="DI102" i="46"/>
  <c r="DH102" i="46"/>
  <c r="DG102" i="46"/>
  <c r="DF102" i="46"/>
  <c r="AQ102" i="46" s="1"/>
  <c r="DE102" i="46"/>
  <c r="AP102" i="46" s="1"/>
  <c r="DD102" i="46"/>
  <c r="DC102" i="46"/>
  <c r="AN102" i="46" s="1"/>
  <c r="DB102" i="46"/>
  <c r="AM102" i="46" s="1"/>
  <c r="DA102" i="46"/>
  <c r="CZ102" i="46"/>
  <c r="CY102" i="46"/>
  <c r="CX102" i="46"/>
  <c r="AI102" i="46" s="1"/>
  <c r="CW102" i="46"/>
  <c r="AH102" i="46" s="1"/>
  <c r="CV102" i="46"/>
  <c r="AG102" i="46" s="1"/>
  <c r="CU102" i="46"/>
  <c r="CT102" i="46"/>
  <c r="AE102" i="46" s="1"/>
  <c r="CS102" i="46"/>
  <c r="CR102" i="46"/>
  <c r="CQ102" i="46"/>
  <c r="AB102" i="46" s="1"/>
  <c r="CP102" i="46"/>
  <c r="AA102" i="46" s="1"/>
  <c r="CO102" i="46"/>
  <c r="Z102" i="46" s="1"/>
  <c r="CN102" i="46"/>
  <c r="Y102" i="46" s="1"/>
  <c r="CM102" i="46"/>
  <c r="X102" i="46" s="1"/>
  <c r="CL102" i="46"/>
  <c r="W102" i="46" s="1"/>
  <c r="CK102" i="46"/>
  <c r="CJ102" i="46"/>
  <c r="CI102" i="46"/>
  <c r="T102" i="46" s="1"/>
  <c r="CH102" i="46"/>
  <c r="S102" i="46" s="1"/>
  <c r="CG102" i="46"/>
  <c r="R102" i="46" s="1"/>
  <c r="CF102" i="46"/>
  <c r="CE102" i="46"/>
  <c r="P102" i="46" s="1"/>
  <c r="CD102" i="46"/>
  <c r="O102" i="46" s="1"/>
  <c r="CC102" i="46"/>
  <c r="CB102" i="46"/>
  <c r="CA102" i="46"/>
  <c r="BZ102" i="46"/>
  <c r="BY102" i="46"/>
  <c r="J102" i="46" s="1"/>
  <c r="BX102" i="46"/>
  <c r="I102" i="46" s="1"/>
  <c r="BW102" i="46"/>
  <c r="H102" i="46" s="1"/>
  <c r="BV102" i="46"/>
  <c r="G102" i="46" s="1"/>
  <c r="BU102" i="46"/>
  <c r="BT102" i="46"/>
  <c r="BS102" i="46"/>
  <c r="D102" i="46" s="1"/>
  <c r="BO102" i="46"/>
  <c r="B102" i="46"/>
  <c r="B102" i="44" s="1"/>
  <c r="A102" i="46"/>
  <c r="A102" i="44" s="1"/>
  <c r="EF101" i="46"/>
  <c r="EE101" i="46"/>
  <c r="BP101" i="46" s="1"/>
  <c r="ED101" i="46"/>
  <c r="EC101" i="46"/>
  <c r="BN101" i="46" s="1"/>
  <c r="EB101" i="46"/>
  <c r="EA101" i="46"/>
  <c r="BL101" i="46" s="1"/>
  <c r="DZ101" i="46"/>
  <c r="BK101" i="46" s="1"/>
  <c r="DY101" i="46"/>
  <c r="BJ101" i="46" s="1"/>
  <c r="DX101" i="46"/>
  <c r="DW101" i="46"/>
  <c r="BH101" i="46" s="1"/>
  <c r="DV101" i="46"/>
  <c r="DU101" i="46"/>
  <c r="DT101" i="46"/>
  <c r="BE101" i="46" s="1"/>
  <c r="DS101" i="46"/>
  <c r="BD101" i="46" s="1"/>
  <c r="DR101" i="46"/>
  <c r="BC101" i="46" s="1"/>
  <c r="DQ101" i="46"/>
  <c r="BB101" i="46" s="1"/>
  <c r="DP101" i="46"/>
  <c r="DO101" i="46"/>
  <c r="AZ101" i="46" s="1"/>
  <c r="DN101" i="46"/>
  <c r="DM101" i="46"/>
  <c r="DL101" i="46"/>
  <c r="AW101" i="46" s="1"/>
  <c r="DK101" i="46"/>
  <c r="DJ101" i="46"/>
  <c r="AU101" i="46" s="1"/>
  <c r="DI101" i="46"/>
  <c r="AT101" i="46" s="1"/>
  <c r="DH101" i="46"/>
  <c r="AS101" i="46" s="1"/>
  <c r="DG101" i="46"/>
  <c r="AR101" i="46" s="1"/>
  <c r="DF101" i="46"/>
  <c r="DE101" i="46"/>
  <c r="DD101" i="46"/>
  <c r="AO101" i="46" s="1"/>
  <c r="DC101" i="46"/>
  <c r="AN101" i="46" s="1"/>
  <c r="DB101" i="46"/>
  <c r="AM101" i="46" s="1"/>
  <c r="DA101" i="46"/>
  <c r="AL101" i="46" s="1"/>
  <c r="CZ101" i="46"/>
  <c r="CY101" i="46"/>
  <c r="CX101" i="46"/>
  <c r="CW101" i="46"/>
  <c r="CV101" i="46"/>
  <c r="AG101" i="46" s="1"/>
  <c r="CU101" i="46"/>
  <c r="AF101" i="46" s="1"/>
  <c r="CT101" i="46"/>
  <c r="AE101" i="46" s="1"/>
  <c r="CS101" i="46"/>
  <c r="AD101" i="46" s="1"/>
  <c r="CR101" i="46"/>
  <c r="CQ101" i="46"/>
  <c r="AB101" i="46" s="1"/>
  <c r="CP101" i="46"/>
  <c r="CO101" i="46"/>
  <c r="Z101" i="46" s="1"/>
  <c r="CN101" i="46"/>
  <c r="Y101" i="46" s="1"/>
  <c r="CM101" i="46"/>
  <c r="X101" i="46" s="1"/>
  <c r="CL101" i="46"/>
  <c r="W101" i="46" s="1"/>
  <c r="CK101" i="46"/>
  <c r="V101" i="46" s="1"/>
  <c r="CJ101" i="46"/>
  <c r="U101" i="46" s="1"/>
  <c r="CI101" i="46"/>
  <c r="T101" i="46" s="1"/>
  <c r="CH101" i="46"/>
  <c r="CG101" i="46"/>
  <c r="CF101" i="46"/>
  <c r="Q101" i="46" s="1"/>
  <c r="CE101" i="46"/>
  <c r="CD101" i="46"/>
  <c r="O101" i="46" s="1"/>
  <c r="CC101" i="46"/>
  <c r="N101" i="46" s="1"/>
  <c r="CB101" i="46"/>
  <c r="M101" i="46" s="1"/>
  <c r="CA101" i="46"/>
  <c r="L101" i="46" s="1"/>
  <c r="BZ101" i="46"/>
  <c r="BY101" i="46"/>
  <c r="BX101" i="46"/>
  <c r="I101" i="46" s="1"/>
  <c r="BW101" i="46"/>
  <c r="H101" i="46" s="1"/>
  <c r="BV101" i="46"/>
  <c r="G101" i="46" s="1"/>
  <c r="BU101" i="46"/>
  <c r="F101" i="46" s="1"/>
  <c r="BT101" i="46"/>
  <c r="E101" i="46" s="1"/>
  <c r="BS101" i="46"/>
  <c r="D101" i="46" s="1"/>
  <c r="B101" i="46"/>
  <c r="B101" i="44" s="1"/>
  <c r="A101" i="46"/>
  <c r="C101" i="46" s="1"/>
  <c r="C101" i="44" s="1"/>
  <c r="EF100" i="46"/>
  <c r="BQ100" i="46" s="1"/>
  <c r="EE100" i="46"/>
  <c r="BP100" i="46" s="1"/>
  <c r="ED100" i="46"/>
  <c r="BO100" i="44" s="1"/>
  <c r="EC100" i="46"/>
  <c r="BN100" i="44" s="1"/>
  <c r="EB100" i="46"/>
  <c r="BM100" i="44" s="1"/>
  <c r="EA100" i="46"/>
  <c r="BL100" i="44" s="1"/>
  <c r="DZ100" i="46"/>
  <c r="BK100" i="44" s="1"/>
  <c r="DY100" i="46"/>
  <c r="DX100" i="46"/>
  <c r="BI100" i="46" s="1"/>
  <c r="DW100" i="46"/>
  <c r="BH100" i="46" s="1"/>
  <c r="DV100" i="46"/>
  <c r="BG100" i="46" s="1"/>
  <c r="DU100" i="46"/>
  <c r="BF100" i="46" s="1"/>
  <c r="DT100" i="46"/>
  <c r="DS100" i="46"/>
  <c r="BD100" i="46" s="1"/>
  <c r="DR100" i="46"/>
  <c r="DQ100" i="46"/>
  <c r="DP100" i="46"/>
  <c r="BA100" i="46" s="1"/>
  <c r="DO100" i="46"/>
  <c r="AZ100" i="46" s="1"/>
  <c r="DN100" i="46"/>
  <c r="AY100" i="46" s="1"/>
  <c r="DM100" i="46"/>
  <c r="AX100" i="46" s="1"/>
  <c r="DL100" i="46"/>
  <c r="DK100" i="46"/>
  <c r="AV100" i="46" s="1"/>
  <c r="DJ100" i="46"/>
  <c r="DI100" i="46"/>
  <c r="DH100" i="46"/>
  <c r="AS100" i="46" s="1"/>
  <c r="DG100" i="46"/>
  <c r="AR100" i="46" s="1"/>
  <c r="DF100" i="46"/>
  <c r="AQ100" i="46" s="1"/>
  <c r="DE100" i="46"/>
  <c r="DD100" i="46"/>
  <c r="DC100" i="46"/>
  <c r="AN100" i="46" s="1"/>
  <c r="DB100" i="46"/>
  <c r="DA100" i="46"/>
  <c r="CZ100" i="46"/>
  <c r="AK100" i="46" s="1"/>
  <c r="CY100" i="46"/>
  <c r="AJ100" i="46" s="1"/>
  <c r="CX100" i="46"/>
  <c r="AI100" i="46" s="1"/>
  <c r="CW100" i="46"/>
  <c r="AH100" i="46" s="1"/>
  <c r="CV100" i="46"/>
  <c r="CU100" i="46"/>
  <c r="AF100" i="46" s="1"/>
  <c r="CT100" i="46"/>
  <c r="CS100" i="46"/>
  <c r="CR100" i="46"/>
  <c r="AC100" i="46" s="1"/>
  <c r="CQ100" i="46"/>
  <c r="AB100" i="46" s="1"/>
  <c r="CP100" i="46"/>
  <c r="AA100" i="46" s="1"/>
  <c r="CO100" i="46"/>
  <c r="Z100" i="46" s="1"/>
  <c r="CN100" i="46"/>
  <c r="CM100" i="46"/>
  <c r="X100" i="46" s="1"/>
  <c r="CL100" i="46"/>
  <c r="CK100" i="46"/>
  <c r="CJ100" i="46"/>
  <c r="CI100" i="46"/>
  <c r="T100" i="46" s="1"/>
  <c r="CH100" i="46"/>
  <c r="S100" i="46" s="1"/>
  <c r="CG100" i="46"/>
  <c r="R100" i="46" s="1"/>
  <c r="CF100" i="46"/>
  <c r="CE100" i="46"/>
  <c r="CD100" i="46"/>
  <c r="CC100" i="46"/>
  <c r="CB100" i="46"/>
  <c r="M100" i="46" s="1"/>
  <c r="CA100" i="46"/>
  <c r="L100" i="46" s="1"/>
  <c r="BZ100" i="46"/>
  <c r="K100" i="46" s="1"/>
  <c r="BY100" i="46"/>
  <c r="BX100" i="46"/>
  <c r="I100" i="46" s="1"/>
  <c r="BW100" i="46"/>
  <c r="BV100" i="46"/>
  <c r="BU100" i="46"/>
  <c r="BT100" i="46"/>
  <c r="E100" i="46" s="1"/>
  <c r="BS100" i="46"/>
  <c r="D100" i="46" s="1"/>
  <c r="BO100" i="46"/>
  <c r="B100" i="46"/>
  <c r="B100" i="44" s="1"/>
  <c r="A100" i="46"/>
  <c r="A98" i="29" s="1"/>
  <c r="EF99" i="46"/>
  <c r="BQ99" i="46" s="1"/>
  <c r="EE99" i="46"/>
  <c r="BP99" i="46" s="1"/>
  <c r="ED99" i="46"/>
  <c r="BO99" i="46" s="1"/>
  <c r="EC99" i="46"/>
  <c r="BN99" i="46" s="1"/>
  <c r="EB99" i="46"/>
  <c r="EA99" i="46"/>
  <c r="BL99" i="46" s="1"/>
  <c r="DZ99" i="46"/>
  <c r="DY99" i="46"/>
  <c r="DX99" i="46"/>
  <c r="BI99" i="46" s="1"/>
  <c r="DW99" i="46"/>
  <c r="BH99" i="46" s="1"/>
  <c r="DV99" i="46"/>
  <c r="BG99" i="46" s="1"/>
  <c r="DU99" i="46"/>
  <c r="BF99" i="46" s="1"/>
  <c r="DT99" i="46"/>
  <c r="BE99" i="46" s="1"/>
  <c r="DS99" i="46"/>
  <c r="DR99" i="46"/>
  <c r="DQ99" i="46"/>
  <c r="DP99" i="46"/>
  <c r="DO99" i="46"/>
  <c r="AZ99" i="46" s="1"/>
  <c r="DN99" i="46"/>
  <c r="AY99" i="46" s="1"/>
  <c r="DM99" i="46"/>
  <c r="AX99" i="46" s="1"/>
  <c r="DL99" i="46"/>
  <c r="AW99" i="46" s="1"/>
  <c r="DK99" i="46"/>
  <c r="DJ99" i="46"/>
  <c r="DI99" i="46"/>
  <c r="DH99" i="46"/>
  <c r="AS99" i="46" s="1"/>
  <c r="DG99" i="46"/>
  <c r="DF99" i="46"/>
  <c r="AQ99" i="46" s="1"/>
  <c r="DE99" i="46"/>
  <c r="AP99" i="46" s="1"/>
  <c r="DD99" i="46"/>
  <c r="AO99" i="46" s="1"/>
  <c r="DC99" i="46"/>
  <c r="DB99" i="46"/>
  <c r="AM99" i="46" s="1"/>
  <c r="DA99" i="46"/>
  <c r="CZ99" i="46"/>
  <c r="AK99" i="46" s="1"/>
  <c r="CY99" i="46"/>
  <c r="CX99" i="46"/>
  <c r="AI99" i="46" s="1"/>
  <c r="CW99" i="46"/>
  <c r="AH99" i="46" s="1"/>
  <c r="CV99" i="46"/>
  <c r="CU99" i="46"/>
  <c r="CT99" i="46"/>
  <c r="CS99" i="46"/>
  <c r="CR99" i="46"/>
  <c r="AC99" i="46" s="1"/>
  <c r="CQ99" i="46"/>
  <c r="AB99" i="46" s="1"/>
  <c r="CP99" i="46"/>
  <c r="AA99" i="46" s="1"/>
  <c r="CO99" i="46"/>
  <c r="Z99" i="46" s="1"/>
  <c r="CN99" i="46"/>
  <c r="Y99" i="46" s="1"/>
  <c r="CM99" i="46"/>
  <c r="X99" i="46" s="1"/>
  <c r="CL99" i="46"/>
  <c r="CK99" i="46"/>
  <c r="CJ99" i="46"/>
  <c r="CI99" i="46"/>
  <c r="CH99" i="46"/>
  <c r="S99" i="46" s="1"/>
  <c r="CG99" i="46"/>
  <c r="R99" i="46" s="1"/>
  <c r="CF99" i="46"/>
  <c r="CE99" i="46"/>
  <c r="CD99" i="46"/>
  <c r="CC99" i="46"/>
  <c r="CB99" i="46"/>
  <c r="M99" i="46" s="1"/>
  <c r="CA99" i="46"/>
  <c r="L99" i="46" s="1"/>
  <c r="BZ99" i="46"/>
  <c r="K99" i="46" s="1"/>
  <c r="BY99" i="46"/>
  <c r="BX99" i="46"/>
  <c r="I99" i="46" s="1"/>
  <c r="BW99" i="46"/>
  <c r="BV99" i="46"/>
  <c r="G99" i="46" s="1"/>
  <c r="BU99" i="46"/>
  <c r="BT99" i="46"/>
  <c r="E99" i="46" s="1"/>
  <c r="BS99" i="46"/>
  <c r="D99" i="46" s="1"/>
  <c r="B99" i="46"/>
  <c r="B99" i="44" s="1"/>
  <c r="A99" i="46"/>
  <c r="A97" i="27" s="1"/>
  <c r="EF98" i="46"/>
  <c r="BQ98" i="46" s="1"/>
  <c r="EE98" i="46"/>
  <c r="ED98" i="46"/>
  <c r="EC98" i="46"/>
  <c r="BN98" i="44" s="1"/>
  <c r="EB98" i="46"/>
  <c r="EA98" i="46"/>
  <c r="DZ98" i="46"/>
  <c r="BK98" i="46" s="1"/>
  <c r="DY98" i="46"/>
  <c r="DX98" i="46"/>
  <c r="DW98" i="46"/>
  <c r="DV98" i="46"/>
  <c r="DU98" i="46"/>
  <c r="BF98" i="46" s="1"/>
  <c r="DT98" i="46"/>
  <c r="BE98" i="46" s="1"/>
  <c r="DS98" i="46"/>
  <c r="DR98" i="46"/>
  <c r="BC98" i="46" s="1"/>
  <c r="DQ98" i="46"/>
  <c r="DP98" i="46"/>
  <c r="BA98" i="46" s="1"/>
  <c r="DO98" i="46"/>
  <c r="DN98" i="46"/>
  <c r="AY98" i="46" s="1"/>
  <c r="DM98" i="46"/>
  <c r="AX98" i="46" s="1"/>
  <c r="DL98" i="46"/>
  <c r="AW98" i="46" s="1"/>
  <c r="DK98" i="46"/>
  <c r="DJ98" i="46"/>
  <c r="AU98" i="46" s="1"/>
  <c r="DI98" i="46"/>
  <c r="DH98" i="46"/>
  <c r="AS98" i="46" s="1"/>
  <c r="DG98" i="46"/>
  <c r="DF98" i="46"/>
  <c r="DE98" i="46"/>
  <c r="AP98" i="46" s="1"/>
  <c r="DD98" i="46"/>
  <c r="AO98" i="46" s="1"/>
  <c r="DC98" i="46"/>
  <c r="DB98" i="46"/>
  <c r="AM98" i="46" s="1"/>
  <c r="DA98" i="46"/>
  <c r="AL98" i="46" s="1"/>
  <c r="CZ98" i="46"/>
  <c r="CY98" i="46"/>
  <c r="CX98" i="46"/>
  <c r="CW98" i="46"/>
  <c r="AH98" i="46" s="1"/>
  <c r="CV98" i="46"/>
  <c r="AG98" i="46" s="1"/>
  <c r="CU98" i="46"/>
  <c r="CT98" i="46"/>
  <c r="AE98" i="46" s="1"/>
  <c r="CS98" i="46"/>
  <c r="CR98" i="46"/>
  <c r="AC98" i="46" s="1"/>
  <c r="CQ98" i="46"/>
  <c r="CP98" i="46"/>
  <c r="CO98" i="46"/>
  <c r="Z98" i="46" s="1"/>
  <c r="CN98" i="46"/>
  <c r="Y98" i="46" s="1"/>
  <c r="CM98" i="46"/>
  <c r="CL98" i="46"/>
  <c r="W98" i="46" s="1"/>
  <c r="CK98" i="46"/>
  <c r="CJ98" i="46"/>
  <c r="CI98" i="46"/>
  <c r="CH98" i="46"/>
  <c r="CG98" i="46"/>
  <c r="R98" i="46" s="1"/>
  <c r="CF98" i="46"/>
  <c r="Q98" i="46" s="1"/>
  <c r="CE98" i="46"/>
  <c r="CD98" i="46"/>
  <c r="O98" i="46" s="1"/>
  <c r="CC98" i="46"/>
  <c r="N98" i="46" s="1"/>
  <c r="CB98" i="46"/>
  <c r="M98" i="46" s="1"/>
  <c r="CA98" i="46"/>
  <c r="BZ98" i="46"/>
  <c r="BY98" i="46"/>
  <c r="J98" i="46" s="1"/>
  <c r="BX98" i="46"/>
  <c r="I98" i="46" s="1"/>
  <c r="BW98" i="46"/>
  <c r="BV98" i="46"/>
  <c r="G98" i="46" s="1"/>
  <c r="BU98" i="46"/>
  <c r="F98" i="46" s="1"/>
  <c r="BT98" i="46"/>
  <c r="E98" i="46" s="1"/>
  <c r="BS98" i="46"/>
  <c r="B98" i="46"/>
  <c r="B98" i="44" s="1"/>
  <c r="A98" i="46"/>
  <c r="EF97" i="46"/>
  <c r="BQ97" i="46" s="1"/>
  <c r="EE97" i="46"/>
  <c r="ED97" i="46"/>
  <c r="BO97" i="44" s="1"/>
  <c r="EC97" i="46"/>
  <c r="BN97" i="44" s="1"/>
  <c r="EB97" i="46"/>
  <c r="BM97" i="46" s="1"/>
  <c r="EA97" i="46"/>
  <c r="BL97" i="46" s="1"/>
  <c r="DZ97" i="46"/>
  <c r="DY97" i="46"/>
  <c r="BJ97" i="46" s="1"/>
  <c r="DX97" i="46"/>
  <c r="BI97" i="46" s="1"/>
  <c r="DW97" i="46"/>
  <c r="DV97" i="46"/>
  <c r="DU97" i="46"/>
  <c r="DT97" i="46"/>
  <c r="DS97" i="46"/>
  <c r="BD97" i="46" s="1"/>
  <c r="DR97" i="46"/>
  <c r="DQ97" i="46"/>
  <c r="BB97" i="46" s="1"/>
  <c r="DP97" i="46"/>
  <c r="BA97" i="46" s="1"/>
  <c r="DO97" i="46"/>
  <c r="DN97" i="46"/>
  <c r="AY97" i="46" s="1"/>
  <c r="DM97" i="46"/>
  <c r="AX97" i="46" s="1"/>
  <c r="DL97" i="46"/>
  <c r="AW97" i="46" s="1"/>
  <c r="DK97" i="46"/>
  <c r="AV97" i="46" s="1"/>
  <c r="DJ97" i="46"/>
  <c r="DI97" i="46"/>
  <c r="AT97" i="46" s="1"/>
  <c r="DH97" i="46"/>
  <c r="DG97" i="46"/>
  <c r="DF97" i="46"/>
  <c r="DE97" i="46"/>
  <c r="DD97" i="46"/>
  <c r="DC97" i="46"/>
  <c r="AN97" i="46" s="1"/>
  <c r="DB97" i="46"/>
  <c r="AM97" i="46" s="1"/>
  <c r="DA97" i="46"/>
  <c r="CZ97" i="46"/>
  <c r="AK97" i="46" s="1"/>
  <c r="CY97" i="46"/>
  <c r="CX97" i="46"/>
  <c r="AI97" i="46" s="1"/>
  <c r="CW97" i="46"/>
  <c r="AH97" i="46" s="1"/>
  <c r="CV97" i="46"/>
  <c r="AG97" i="46" s="1"/>
  <c r="CU97" i="46"/>
  <c r="AF97" i="46" s="1"/>
  <c r="CT97" i="46"/>
  <c r="CS97" i="46"/>
  <c r="AD97" i="46" s="1"/>
  <c r="CR97" i="46"/>
  <c r="AC97" i="46" s="1"/>
  <c r="CQ97" i="46"/>
  <c r="CP97" i="46"/>
  <c r="CO97" i="46"/>
  <c r="CN97" i="46"/>
  <c r="Y97" i="46" s="1"/>
  <c r="CM97" i="46"/>
  <c r="X97" i="46" s="1"/>
  <c r="CL97" i="46"/>
  <c r="CK97" i="46"/>
  <c r="CJ97" i="46"/>
  <c r="U97" i="46" s="1"/>
  <c r="CI97" i="46"/>
  <c r="CH97" i="46"/>
  <c r="S97" i="46" s="1"/>
  <c r="CG97" i="46"/>
  <c r="R97" i="46" s="1"/>
  <c r="CF97" i="46"/>
  <c r="Q97" i="46" s="1"/>
  <c r="CE97" i="46"/>
  <c r="P97" i="46" s="1"/>
  <c r="CD97" i="46"/>
  <c r="CC97" i="46"/>
  <c r="CB97" i="46"/>
  <c r="M97" i="46" s="1"/>
  <c r="CA97" i="46"/>
  <c r="BZ97" i="46"/>
  <c r="BY97" i="46"/>
  <c r="J97" i="46" s="1"/>
  <c r="BX97" i="46"/>
  <c r="BW97" i="46"/>
  <c r="BV97" i="46"/>
  <c r="BU97" i="46"/>
  <c r="BT97" i="46"/>
  <c r="E97" i="46" s="1"/>
  <c r="BS97" i="46"/>
  <c r="BO97" i="46"/>
  <c r="BN97" i="46"/>
  <c r="B97" i="46"/>
  <c r="B97" i="44" s="1"/>
  <c r="A97" i="46"/>
  <c r="EF96" i="46"/>
  <c r="EE96" i="46"/>
  <c r="ED96" i="46"/>
  <c r="BO96" i="44" s="1"/>
  <c r="EC96" i="46"/>
  <c r="BN96" i="46" s="1"/>
  <c r="EB96" i="46"/>
  <c r="BM96" i="46" s="1"/>
  <c r="EA96" i="46"/>
  <c r="DZ96" i="46"/>
  <c r="BK96" i="46" s="1"/>
  <c r="DY96" i="46"/>
  <c r="DX96" i="46"/>
  <c r="DW96" i="46"/>
  <c r="DV96" i="46"/>
  <c r="BG96" i="46" s="1"/>
  <c r="DU96" i="46"/>
  <c r="DT96" i="46"/>
  <c r="DS96" i="46"/>
  <c r="DR96" i="46"/>
  <c r="BC96" i="46" s="1"/>
  <c r="DQ96" i="46"/>
  <c r="DP96" i="46"/>
  <c r="DO96" i="46"/>
  <c r="DN96" i="46"/>
  <c r="AY96" i="46" s="1"/>
  <c r="DM96" i="46"/>
  <c r="AX96" i="46" s="1"/>
  <c r="DL96" i="46"/>
  <c r="DK96" i="46"/>
  <c r="DJ96" i="46"/>
  <c r="AU96" i="46" s="1"/>
  <c r="DI96" i="46"/>
  <c r="DH96" i="46"/>
  <c r="DG96" i="46"/>
  <c r="DF96" i="46"/>
  <c r="AQ96" i="46" s="1"/>
  <c r="DE96" i="46"/>
  <c r="DD96" i="46"/>
  <c r="AO96" i="46" s="1"/>
  <c r="DC96" i="46"/>
  <c r="AN96" i="46" s="1"/>
  <c r="DB96" i="46"/>
  <c r="AM96" i="46" s="1"/>
  <c r="DA96" i="46"/>
  <c r="CZ96" i="46"/>
  <c r="CY96" i="46"/>
  <c r="CX96" i="46"/>
  <c r="CW96" i="46"/>
  <c r="CV96" i="46"/>
  <c r="CU96" i="46"/>
  <c r="CT96" i="46"/>
  <c r="CS96" i="46"/>
  <c r="CR96" i="46"/>
  <c r="CQ96" i="46"/>
  <c r="CP96" i="46"/>
  <c r="AA96" i="46" s="1"/>
  <c r="CO96" i="46"/>
  <c r="Z96" i="46" s="1"/>
  <c r="CN96" i="46"/>
  <c r="Y96" i="46" s="1"/>
  <c r="CM96" i="46"/>
  <c r="X96" i="46" s="1"/>
  <c r="CL96" i="46"/>
  <c r="CK96" i="46"/>
  <c r="CJ96" i="46"/>
  <c r="CI96" i="46"/>
  <c r="T96" i="46" s="1"/>
  <c r="CH96" i="46"/>
  <c r="S96" i="46" s="1"/>
  <c r="CG96" i="46"/>
  <c r="R96" i="46" s="1"/>
  <c r="CF96" i="46"/>
  <c r="Q96" i="46" s="1"/>
  <c r="CE96" i="46"/>
  <c r="CD96" i="46"/>
  <c r="CC96" i="46"/>
  <c r="CB96" i="46"/>
  <c r="CA96" i="46"/>
  <c r="L96" i="46" s="1"/>
  <c r="BZ96" i="46"/>
  <c r="K96" i="46" s="1"/>
  <c r="BY96" i="46"/>
  <c r="J96" i="46" s="1"/>
  <c r="BX96" i="46"/>
  <c r="BW96" i="46"/>
  <c r="BV96" i="46"/>
  <c r="G96" i="46" s="1"/>
  <c r="BU96" i="46"/>
  <c r="BT96" i="46"/>
  <c r="BS96" i="46"/>
  <c r="BO96" i="46"/>
  <c r="B96" i="46"/>
  <c r="B96" i="44" s="1"/>
  <c r="A96" i="46"/>
  <c r="EF95" i="46"/>
  <c r="BQ95" i="46" s="1"/>
  <c r="EE95" i="46"/>
  <c r="BP95" i="46" s="1"/>
  <c r="ED95" i="46"/>
  <c r="EC95" i="46"/>
  <c r="EB95" i="46"/>
  <c r="BM95" i="46" s="1"/>
  <c r="EA95" i="46"/>
  <c r="BL95" i="46" s="1"/>
  <c r="DZ95" i="46"/>
  <c r="DY95" i="46"/>
  <c r="DX95" i="46"/>
  <c r="DW95" i="46"/>
  <c r="BH95" i="46" s="1"/>
  <c r="DV95" i="46"/>
  <c r="DU95" i="46"/>
  <c r="DT95" i="46"/>
  <c r="BE95" i="46" s="1"/>
  <c r="DS95" i="46"/>
  <c r="BD95" i="46" s="1"/>
  <c r="DR95" i="46"/>
  <c r="DQ95" i="46"/>
  <c r="BB95" i="46" s="1"/>
  <c r="DP95" i="46"/>
  <c r="BA95" i="46" s="1"/>
  <c r="DO95" i="46"/>
  <c r="DN95" i="46"/>
  <c r="DM95" i="46"/>
  <c r="DL95" i="46"/>
  <c r="DK95" i="46"/>
  <c r="AV95" i="46" s="1"/>
  <c r="DJ95" i="46"/>
  <c r="DI95" i="46"/>
  <c r="DH95" i="46"/>
  <c r="DG95" i="46"/>
  <c r="DF95" i="46"/>
  <c r="DE95" i="46"/>
  <c r="DD95" i="46"/>
  <c r="DC95" i="46"/>
  <c r="AN95" i="46" s="1"/>
  <c r="DB95" i="46"/>
  <c r="DA95" i="46"/>
  <c r="AL95" i="46" s="1"/>
  <c r="CZ95" i="46"/>
  <c r="CY95" i="46"/>
  <c r="CX95" i="46"/>
  <c r="AI95" i="46" s="1"/>
  <c r="CW95" i="46"/>
  <c r="CV95" i="46"/>
  <c r="AG95" i="46" s="1"/>
  <c r="CU95" i="46"/>
  <c r="AF95" i="46" s="1"/>
  <c r="CT95" i="46"/>
  <c r="CS95" i="46"/>
  <c r="CR95" i="46"/>
  <c r="AC95" i="46" s="1"/>
  <c r="CQ95" i="46"/>
  <c r="AB95" i="46" s="1"/>
  <c r="CP95" i="46"/>
  <c r="CO95" i="46"/>
  <c r="CN95" i="46"/>
  <c r="CM95" i="46"/>
  <c r="X95" i="46" s="1"/>
  <c r="CL95" i="46"/>
  <c r="CK95" i="46"/>
  <c r="V95" i="46" s="1"/>
  <c r="CJ95" i="46"/>
  <c r="U95" i="46" s="1"/>
  <c r="CI95" i="46"/>
  <c r="T95" i="46" s="1"/>
  <c r="CH95" i="46"/>
  <c r="CG95" i="46"/>
  <c r="CF95" i="46"/>
  <c r="Q95" i="46" s="1"/>
  <c r="CE95" i="46"/>
  <c r="P95" i="46" s="1"/>
  <c r="CD95" i="46"/>
  <c r="CC95" i="46"/>
  <c r="N95" i="46" s="1"/>
  <c r="CB95" i="46"/>
  <c r="M95" i="46" s="1"/>
  <c r="CA95" i="46"/>
  <c r="L95" i="46" s="1"/>
  <c r="BZ95" i="46"/>
  <c r="BY95" i="46"/>
  <c r="BX95" i="46"/>
  <c r="BW95" i="46"/>
  <c r="H95" i="46" s="1"/>
  <c r="BV95" i="46"/>
  <c r="BU95" i="46"/>
  <c r="F95" i="46" s="1"/>
  <c r="BT95" i="46"/>
  <c r="E95" i="46" s="1"/>
  <c r="BS95" i="46"/>
  <c r="D95" i="46" s="1"/>
  <c r="B95" i="46"/>
  <c r="B95" i="44" s="1"/>
  <c r="A95" i="46"/>
  <c r="C95" i="46" s="1"/>
  <c r="C95" i="44" s="1"/>
  <c r="EF94" i="46"/>
  <c r="BQ94" i="46" s="1"/>
  <c r="EE94" i="46"/>
  <c r="BP94" i="46" s="1"/>
  <c r="ED94" i="46"/>
  <c r="BO94" i="44" s="1"/>
  <c r="EC94" i="46"/>
  <c r="EB94" i="46"/>
  <c r="EA94" i="46"/>
  <c r="BL94" i="46" s="1"/>
  <c r="DZ94" i="46"/>
  <c r="DY94" i="46"/>
  <c r="DX94" i="46"/>
  <c r="DW94" i="46"/>
  <c r="BH94" i="46" s="1"/>
  <c r="DV94" i="46"/>
  <c r="BG94" i="46" s="1"/>
  <c r="DU94" i="46"/>
  <c r="BF94" i="46" s="1"/>
  <c r="DT94" i="46"/>
  <c r="DS94" i="46"/>
  <c r="BD94" i="46" s="1"/>
  <c r="DR94" i="46"/>
  <c r="DQ94" i="46"/>
  <c r="BB94" i="46" s="1"/>
  <c r="DP94" i="46"/>
  <c r="BA94" i="46" s="1"/>
  <c r="DO94" i="46"/>
  <c r="AZ94" i="46" s="1"/>
  <c r="DN94" i="46"/>
  <c r="AY94" i="46" s="1"/>
  <c r="DM94" i="46"/>
  <c r="AX94" i="46" s="1"/>
  <c r="DL94" i="46"/>
  <c r="DK94" i="46"/>
  <c r="AV94" i="46" s="1"/>
  <c r="DJ94" i="46"/>
  <c r="DI94" i="46"/>
  <c r="DH94" i="46"/>
  <c r="DG94" i="46"/>
  <c r="AR94" i="46" s="1"/>
  <c r="DF94" i="46"/>
  <c r="AQ94" i="46" s="1"/>
  <c r="DE94" i="46"/>
  <c r="DD94" i="46"/>
  <c r="AO94" i="46" s="1"/>
  <c r="DC94" i="46"/>
  <c r="DB94" i="46"/>
  <c r="DA94" i="46"/>
  <c r="CZ94" i="46"/>
  <c r="AK94" i="46" s="1"/>
  <c r="CY94" i="46"/>
  <c r="AJ94" i="46" s="1"/>
  <c r="CX94" i="46"/>
  <c r="CW94" i="46"/>
  <c r="AH94" i="46" s="1"/>
  <c r="CV94" i="46"/>
  <c r="CU94" i="46"/>
  <c r="AF94" i="46" s="1"/>
  <c r="CT94" i="46"/>
  <c r="CS94" i="46"/>
  <c r="CR94" i="46"/>
  <c r="CQ94" i="46"/>
  <c r="AB94" i="46" s="1"/>
  <c r="CP94" i="46"/>
  <c r="AA94" i="46" s="1"/>
  <c r="CO94" i="46"/>
  <c r="CN94" i="46"/>
  <c r="CM94" i="46"/>
  <c r="X94" i="46" s="1"/>
  <c r="CL94" i="46"/>
  <c r="CK94" i="46"/>
  <c r="CJ94" i="46"/>
  <c r="U94" i="46" s="1"/>
  <c r="CI94" i="46"/>
  <c r="T94" i="46" s="1"/>
  <c r="CH94" i="46"/>
  <c r="S94" i="46" s="1"/>
  <c r="CG94" i="46"/>
  <c r="CF94" i="46"/>
  <c r="CE94" i="46"/>
  <c r="CD94" i="46"/>
  <c r="CC94" i="46"/>
  <c r="CB94" i="46"/>
  <c r="CA94" i="46"/>
  <c r="L94" i="46" s="1"/>
  <c r="BZ94" i="46"/>
  <c r="BY94" i="46"/>
  <c r="BX94" i="46"/>
  <c r="I94" i="46" s="1"/>
  <c r="BW94" i="46"/>
  <c r="BV94" i="46"/>
  <c r="BU94" i="46"/>
  <c r="BT94" i="46"/>
  <c r="E94" i="46" s="1"/>
  <c r="BS94" i="46"/>
  <c r="D94" i="46" s="1"/>
  <c r="BO94" i="46"/>
  <c r="B94" i="46"/>
  <c r="B94" i="44" s="1"/>
  <c r="A94" i="46"/>
  <c r="A92" i="27" s="1"/>
  <c r="EF93" i="46"/>
  <c r="BQ93" i="46" s="1"/>
  <c r="EE93" i="46"/>
  <c r="ED93" i="46"/>
  <c r="BO93" i="44" s="1"/>
  <c r="EC93" i="46"/>
  <c r="BN93" i="44" s="1"/>
  <c r="EB93" i="46"/>
  <c r="BM93" i="44" s="1"/>
  <c r="EA93" i="46"/>
  <c r="BL93" i="46" s="1"/>
  <c r="DZ93" i="46"/>
  <c r="DY93" i="46"/>
  <c r="BJ93" i="46" s="1"/>
  <c r="DX93" i="46"/>
  <c r="BI93" i="46" s="1"/>
  <c r="DW93" i="46"/>
  <c r="BH93" i="46" s="1"/>
  <c r="DV93" i="46"/>
  <c r="DU93" i="46"/>
  <c r="BF93" i="46" s="1"/>
  <c r="DT93" i="46"/>
  <c r="BE93" i="46" s="1"/>
  <c r="DS93" i="46"/>
  <c r="BD93" i="46" s="1"/>
  <c r="DR93" i="46"/>
  <c r="BC93" i="46" s="1"/>
  <c r="DQ93" i="46"/>
  <c r="BB93" i="46" s="1"/>
  <c r="DP93" i="46"/>
  <c r="BA93" i="46" s="1"/>
  <c r="DO93" i="46"/>
  <c r="DN93" i="46"/>
  <c r="AY93" i="46" s="1"/>
  <c r="DM93" i="46"/>
  <c r="AX93" i="46" s="1"/>
  <c r="DL93" i="46"/>
  <c r="AW93" i="46" s="1"/>
  <c r="DK93" i="46"/>
  <c r="DJ93" i="46"/>
  <c r="AU93" i="46" s="1"/>
  <c r="DI93" i="46"/>
  <c r="AT93" i="46" s="1"/>
  <c r="DH93" i="46"/>
  <c r="DG93" i="46"/>
  <c r="DF93" i="46"/>
  <c r="DE93" i="46"/>
  <c r="DD93" i="46"/>
  <c r="AO93" i="46" s="1"/>
  <c r="DC93" i="46"/>
  <c r="AN93" i="46" s="1"/>
  <c r="DB93" i="46"/>
  <c r="AM93" i="46" s="1"/>
  <c r="DA93" i="46"/>
  <c r="AL93" i="46" s="1"/>
  <c r="CZ93" i="46"/>
  <c r="AK93" i="46" s="1"/>
  <c r="CY93" i="46"/>
  <c r="AJ93" i="46" s="1"/>
  <c r="CX93" i="46"/>
  <c r="CW93" i="46"/>
  <c r="AH93" i="46" s="1"/>
  <c r="CV93" i="46"/>
  <c r="AG93" i="46" s="1"/>
  <c r="CU93" i="46"/>
  <c r="CT93" i="46"/>
  <c r="AE93" i="46" s="1"/>
  <c r="CS93" i="46"/>
  <c r="CR93" i="46"/>
  <c r="CQ93" i="46"/>
  <c r="CP93" i="46"/>
  <c r="CO93" i="46"/>
  <c r="CN93" i="46"/>
  <c r="Y93" i="46" s="1"/>
  <c r="CM93" i="46"/>
  <c r="X93" i="46" s="1"/>
  <c r="CL93" i="46"/>
  <c r="CK93" i="46"/>
  <c r="V93" i="46" s="1"/>
  <c r="CJ93" i="46"/>
  <c r="U93" i="46" s="1"/>
  <c r="CI93" i="46"/>
  <c r="T93" i="46" s="1"/>
  <c r="CH93" i="46"/>
  <c r="CG93" i="46"/>
  <c r="CF93" i="46"/>
  <c r="Q93" i="46" s="1"/>
  <c r="CE93" i="46"/>
  <c r="P93" i="46" s="1"/>
  <c r="CD93" i="46"/>
  <c r="O93" i="46" s="1"/>
  <c r="CC93" i="46"/>
  <c r="N93" i="46" s="1"/>
  <c r="CB93" i="46"/>
  <c r="M93" i="46" s="1"/>
  <c r="CA93" i="46"/>
  <c r="L93" i="46" s="1"/>
  <c r="BZ93" i="46"/>
  <c r="BY93" i="46"/>
  <c r="J93" i="46" s="1"/>
  <c r="BX93" i="46"/>
  <c r="I93" i="46" s="1"/>
  <c r="BW93" i="46"/>
  <c r="H93" i="46" s="1"/>
  <c r="BV93" i="46"/>
  <c r="BU93" i="46"/>
  <c r="F93" i="46" s="1"/>
  <c r="BT93" i="46"/>
  <c r="E93" i="46" s="1"/>
  <c r="BS93" i="46"/>
  <c r="BO93" i="46"/>
  <c r="BN93" i="46"/>
  <c r="BM93" i="46"/>
  <c r="B93" i="46"/>
  <c r="B93" i="44" s="1"/>
  <c r="A93" i="46"/>
  <c r="A91" i="27" s="1"/>
  <c r="EF92" i="46"/>
  <c r="EE92" i="46"/>
  <c r="ED92" i="46"/>
  <c r="EC92" i="46"/>
  <c r="BN92" i="46" s="1"/>
  <c r="EB92" i="46"/>
  <c r="EA92" i="46"/>
  <c r="BL92" i="46" s="1"/>
  <c r="DZ92" i="46"/>
  <c r="BK92" i="46" s="1"/>
  <c r="DY92" i="46"/>
  <c r="DX92" i="46"/>
  <c r="BI92" i="46" s="1"/>
  <c r="DW92" i="46"/>
  <c r="BH92" i="46" s="1"/>
  <c r="DV92" i="46"/>
  <c r="DU92" i="46"/>
  <c r="BF92" i="46" s="1"/>
  <c r="DT92" i="46"/>
  <c r="DS92" i="46"/>
  <c r="BD92" i="46" s="1"/>
  <c r="DR92" i="46"/>
  <c r="BC92" i="46" s="1"/>
  <c r="DQ92" i="46"/>
  <c r="BB92" i="46" s="1"/>
  <c r="DP92" i="46"/>
  <c r="BA92" i="46" s="1"/>
  <c r="DO92" i="46"/>
  <c r="DN92" i="46"/>
  <c r="AY92" i="46" s="1"/>
  <c r="DM92" i="46"/>
  <c r="AX92" i="46" s="1"/>
  <c r="DL92" i="46"/>
  <c r="AW92" i="46" s="1"/>
  <c r="DK92" i="46"/>
  <c r="AV92" i="46" s="1"/>
  <c r="DJ92" i="46"/>
  <c r="DI92" i="46"/>
  <c r="AT92" i="46" s="1"/>
  <c r="DH92" i="46"/>
  <c r="DG92" i="46"/>
  <c r="AR92" i="46" s="1"/>
  <c r="DF92" i="46"/>
  <c r="DE92" i="46"/>
  <c r="AP92" i="46" s="1"/>
  <c r="DD92" i="46"/>
  <c r="DC92" i="46"/>
  <c r="AN92" i="46" s="1"/>
  <c r="DB92" i="46"/>
  <c r="AM92" i="46" s="1"/>
  <c r="DA92" i="46"/>
  <c r="CZ92" i="46"/>
  <c r="AK92" i="46" s="1"/>
  <c r="CY92" i="46"/>
  <c r="AJ92" i="46" s="1"/>
  <c r="CX92" i="46"/>
  <c r="CW92" i="46"/>
  <c r="AH92" i="46" s="1"/>
  <c r="CV92" i="46"/>
  <c r="CU92" i="46"/>
  <c r="AF92" i="46" s="1"/>
  <c r="CT92" i="46"/>
  <c r="CS92" i="46"/>
  <c r="AD92" i="46" s="1"/>
  <c r="CR92" i="46"/>
  <c r="AC92" i="46" s="1"/>
  <c r="CQ92" i="46"/>
  <c r="AB92" i="46" s="1"/>
  <c r="CP92" i="46"/>
  <c r="CO92" i="46"/>
  <c r="Z92" i="46" s="1"/>
  <c r="CN92" i="46"/>
  <c r="Y92" i="46" s="1"/>
  <c r="CM92" i="46"/>
  <c r="X92" i="46" s="1"/>
  <c r="CL92" i="46"/>
  <c r="W92" i="46" s="1"/>
  <c r="CK92" i="46"/>
  <c r="V92" i="46" s="1"/>
  <c r="CJ92" i="46"/>
  <c r="U92" i="46" s="1"/>
  <c r="CI92" i="46"/>
  <c r="CH92" i="46"/>
  <c r="CG92" i="46"/>
  <c r="R92" i="46" s="1"/>
  <c r="CF92" i="46"/>
  <c r="CE92" i="46"/>
  <c r="P92" i="46" s="1"/>
  <c r="CD92" i="46"/>
  <c r="CC92" i="46"/>
  <c r="CB92" i="46"/>
  <c r="CA92" i="46"/>
  <c r="BZ92" i="46"/>
  <c r="BY92" i="46"/>
  <c r="J92" i="46" s="1"/>
  <c r="BX92" i="46"/>
  <c r="I92" i="46" s="1"/>
  <c r="BW92" i="46"/>
  <c r="H92" i="46" s="1"/>
  <c r="BV92" i="46"/>
  <c r="G92" i="46" s="1"/>
  <c r="BU92" i="46"/>
  <c r="BT92" i="46"/>
  <c r="E92" i="46" s="1"/>
  <c r="BS92" i="46"/>
  <c r="D92" i="46" s="1"/>
  <c r="B92" i="46"/>
  <c r="B92" i="44" s="1"/>
  <c r="A92" i="46"/>
  <c r="A92" i="44" s="1"/>
  <c r="EF91" i="46"/>
  <c r="BQ91" i="46" s="1"/>
  <c r="EE91" i="46"/>
  <c r="BP91" i="46" s="1"/>
  <c r="ED91" i="46"/>
  <c r="EC91" i="46"/>
  <c r="BN91" i="46" s="1"/>
  <c r="EB91" i="46"/>
  <c r="BM91" i="46" s="1"/>
  <c r="EA91" i="46"/>
  <c r="DZ91" i="46"/>
  <c r="DY91" i="46"/>
  <c r="BJ91" i="46" s="1"/>
  <c r="DX91" i="46"/>
  <c r="DW91" i="46"/>
  <c r="BH91" i="46" s="1"/>
  <c r="DV91" i="46"/>
  <c r="DU91" i="46"/>
  <c r="DT91" i="46"/>
  <c r="BE91" i="46" s="1"/>
  <c r="DS91" i="46"/>
  <c r="BD91" i="46" s="1"/>
  <c r="DR91" i="46"/>
  <c r="BC91" i="46" s="1"/>
  <c r="DQ91" i="46"/>
  <c r="BB91" i="46" s="1"/>
  <c r="DP91" i="46"/>
  <c r="BA91" i="46" s="1"/>
  <c r="DO91" i="46"/>
  <c r="AZ91" i="46" s="1"/>
  <c r="DN91" i="46"/>
  <c r="DM91" i="46"/>
  <c r="AX91" i="46" s="1"/>
  <c r="DL91" i="46"/>
  <c r="AW91" i="46" s="1"/>
  <c r="DK91" i="46"/>
  <c r="DJ91" i="46"/>
  <c r="DI91" i="46"/>
  <c r="DH91" i="46"/>
  <c r="AS91" i="46" s="1"/>
  <c r="DG91" i="46"/>
  <c r="AR91" i="46" s="1"/>
  <c r="DF91" i="46"/>
  <c r="DE91" i="46"/>
  <c r="DD91" i="46"/>
  <c r="DC91" i="46"/>
  <c r="AN91" i="46" s="1"/>
  <c r="DB91" i="46"/>
  <c r="DA91" i="46"/>
  <c r="AL91" i="46" s="1"/>
  <c r="CZ91" i="46"/>
  <c r="AK91" i="46" s="1"/>
  <c r="CY91" i="46"/>
  <c r="AJ91" i="46" s="1"/>
  <c r="CX91" i="46"/>
  <c r="CW91" i="46"/>
  <c r="AH91" i="46" s="1"/>
  <c r="CV91" i="46"/>
  <c r="CU91" i="46"/>
  <c r="CT91" i="46"/>
  <c r="AE91" i="46" s="1"/>
  <c r="CS91" i="46"/>
  <c r="AD91" i="46" s="1"/>
  <c r="CR91" i="46"/>
  <c r="AC91" i="46" s="1"/>
  <c r="CQ91" i="46"/>
  <c r="AB91" i="46" s="1"/>
  <c r="CP91" i="46"/>
  <c r="CO91" i="46"/>
  <c r="Z91" i="46" s="1"/>
  <c r="CN91" i="46"/>
  <c r="Y91" i="46" s="1"/>
  <c r="CM91" i="46"/>
  <c r="X91" i="46" s="1"/>
  <c r="CL91" i="46"/>
  <c r="CK91" i="46"/>
  <c r="V91" i="46" s="1"/>
  <c r="CJ91" i="46"/>
  <c r="U91" i="46" s="1"/>
  <c r="CI91" i="46"/>
  <c r="T91" i="46" s="1"/>
  <c r="CH91" i="46"/>
  <c r="CG91" i="46"/>
  <c r="CF91" i="46"/>
  <c r="Q91" i="46" s="1"/>
  <c r="CE91" i="46"/>
  <c r="P91" i="46" s="1"/>
  <c r="CD91" i="46"/>
  <c r="O91" i="46" s="1"/>
  <c r="CC91" i="46"/>
  <c r="N91" i="46" s="1"/>
  <c r="CB91" i="46"/>
  <c r="CA91" i="46"/>
  <c r="L91" i="46" s="1"/>
  <c r="BZ91" i="46"/>
  <c r="BY91" i="46"/>
  <c r="J91" i="46" s="1"/>
  <c r="BX91" i="46"/>
  <c r="BW91" i="46"/>
  <c r="H91" i="46" s="1"/>
  <c r="BV91" i="46"/>
  <c r="BU91" i="46"/>
  <c r="F91" i="46" s="1"/>
  <c r="BT91" i="46"/>
  <c r="BS91" i="46"/>
  <c r="D91" i="46" s="1"/>
  <c r="B91" i="46"/>
  <c r="B91" i="44" s="1"/>
  <c r="A91" i="46"/>
  <c r="A91" i="44" s="1"/>
  <c r="EF90" i="46"/>
  <c r="BQ90" i="46" s="1"/>
  <c r="EE90" i="46"/>
  <c r="BP90" i="46" s="1"/>
  <c r="ED90" i="46"/>
  <c r="EC90" i="46"/>
  <c r="EB90" i="46"/>
  <c r="BM90" i="46" s="1"/>
  <c r="EA90" i="46"/>
  <c r="BL90" i="46" s="1"/>
  <c r="DZ90" i="46"/>
  <c r="BK90" i="46" s="1"/>
  <c r="DY90" i="46"/>
  <c r="BJ90" i="46" s="1"/>
  <c r="DX90" i="46"/>
  <c r="BI90" i="46" s="1"/>
  <c r="DW90" i="46"/>
  <c r="BH90" i="46" s="1"/>
  <c r="DV90" i="46"/>
  <c r="BG90" i="46" s="1"/>
  <c r="DU90" i="46"/>
  <c r="DT90" i="46"/>
  <c r="BE90" i="46" s="1"/>
  <c r="DS90" i="46"/>
  <c r="BD90" i="46" s="1"/>
  <c r="DR90" i="46"/>
  <c r="DQ90" i="46"/>
  <c r="BB90" i="46" s="1"/>
  <c r="DP90" i="46"/>
  <c r="BA90" i="46" s="1"/>
  <c r="DO90" i="46"/>
  <c r="DN90" i="46"/>
  <c r="DM90" i="46"/>
  <c r="DL90" i="46"/>
  <c r="DK90" i="46"/>
  <c r="AV90" i="46" s="1"/>
  <c r="DJ90" i="46"/>
  <c r="AU90" i="46" s="1"/>
  <c r="DI90" i="46"/>
  <c r="AT90" i="46" s="1"/>
  <c r="DH90" i="46"/>
  <c r="AS90" i="46" s="1"/>
  <c r="DG90" i="46"/>
  <c r="AR90" i="46" s="1"/>
  <c r="DF90" i="46"/>
  <c r="AQ90" i="46" s="1"/>
  <c r="DE90" i="46"/>
  <c r="DD90" i="46"/>
  <c r="DC90" i="46"/>
  <c r="AN90" i="46" s="1"/>
  <c r="DB90" i="46"/>
  <c r="DA90" i="46"/>
  <c r="AL90" i="46" s="1"/>
  <c r="CZ90" i="46"/>
  <c r="AK90" i="46" s="1"/>
  <c r="CY90" i="46"/>
  <c r="CX90" i="46"/>
  <c r="CW90" i="46"/>
  <c r="CV90" i="46"/>
  <c r="AG90" i="46" s="1"/>
  <c r="CU90" i="46"/>
  <c r="CT90" i="46"/>
  <c r="CS90" i="46"/>
  <c r="AD90" i="46" s="1"/>
  <c r="CR90" i="46"/>
  <c r="AC90" i="46" s="1"/>
  <c r="CQ90" i="46"/>
  <c r="AB90" i="46" s="1"/>
  <c r="CP90" i="46"/>
  <c r="AA90" i="46" s="1"/>
  <c r="CO90" i="46"/>
  <c r="CN90" i="46"/>
  <c r="CM90" i="46"/>
  <c r="X90" i="46" s="1"/>
  <c r="CL90" i="46"/>
  <c r="CK90" i="46"/>
  <c r="V90" i="46" s="1"/>
  <c r="CJ90" i="46"/>
  <c r="U90" i="46" s="1"/>
  <c r="CI90" i="46"/>
  <c r="T90" i="46" s="1"/>
  <c r="CH90" i="46"/>
  <c r="CG90" i="46"/>
  <c r="CF90" i="46"/>
  <c r="CE90" i="46"/>
  <c r="P90" i="46" s="1"/>
  <c r="CD90" i="46"/>
  <c r="O90" i="46" s="1"/>
  <c r="CC90" i="46"/>
  <c r="N90" i="46" s="1"/>
  <c r="CB90" i="46"/>
  <c r="M90" i="46" s="1"/>
  <c r="CA90" i="46"/>
  <c r="BZ90" i="46"/>
  <c r="K90" i="46" s="1"/>
  <c r="BY90" i="46"/>
  <c r="J90" i="46" s="1"/>
  <c r="BX90" i="46"/>
  <c r="I90" i="46" s="1"/>
  <c r="BW90" i="46"/>
  <c r="H90" i="46" s="1"/>
  <c r="BV90" i="46"/>
  <c r="BU90" i="46"/>
  <c r="F90" i="46" s="1"/>
  <c r="BT90" i="46"/>
  <c r="E90" i="46" s="1"/>
  <c r="BS90" i="46"/>
  <c r="D90" i="46" s="1"/>
  <c r="B90" i="46"/>
  <c r="B90" i="44" s="1"/>
  <c r="A90" i="46"/>
  <c r="A90" i="44" s="1"/>
  <c r="EF89" i="46"/>
  <c r="EE89" i="46"/>
  <c r="BP89" i="46" s="1"/>
  <c r="ED89" i="46"/>
  <c r="BO89" i="44" s="1"/>
  <c r="EC89" i="46"/>
  <c r="BN89" i="46" s="1"/>
  <c r="EB89" i="46"/>
  <c r="BM89" i="46" s="1"/>
  <c r="EA89" i="46"/>
  <c r="BL89" i="46" s="1"/>
  <c r="DZ89" i="46"/>
  <c r="DY89" i="46"/>
  <c r="BJ89" i="46" s="1"/>
  <c r="DX89" i="46"/>
  <c r="DW89" i="46"/>
  <c r="DV89" i="46"/>
  <c r="BG89" i="46" s="1"/>
  <c r="DU89" i="46"/>
  <c r="BF89" i="46" s="1"/>
  <c r="DT89" i="46"/>
  <c r="BE89" i="46" s="1"/>
  <c r="DS89" i="46"/>
  <c r="DR89" i="46"/>
  <c r="DQ89" i="46"/>
  <c r="DP89" i="46"/>
  <c r="BA89" i="46" s="1"/>
  <c r="DO89" i="46"/>
  <c r="AZ89" i="46" s="1"/>
  <c r="DN89" i="46"/>
  <c r="DM89" i="46"/>
  <c r="AX89" i="46" s="1"/>
  <c r="DL89" i="46"/>
  <c r="AW89" i="46" s="1"/>
  <c r="DK89" i="46"/>
  <c r="AV89" i="46" s="1"/>
  <c r="DJ89" i="46"/>
  <c r="AU89" i="46" s="1"/>
  <c r="DI89" i="46"/>
  <c r="DH89" i="46"/>
  <c r="AS89" i="46" s="1"/>
  <c r="DG89" i="46"/>
  <c r="AR89" i="46" s="1"/>
  <c r="DF89" i="46"/>
  <c r="AQ89" i="46" s="1"/>
  <c r="DE89" i="46"/>
  <c r="AP89" i="46" s="1"/>
  <c r="DD89" i="46"/>
  <c r="AO89" i="46" s="1"/>
  <c r="DC89" i="46"/>
  <c r="DB89" i="46"/>
  <c r="DA89" i="46"/>
  <c r="AL89" i="46" s="1"/>
  <c r="CZ89" i="46"/>
  <c r="CY89" i="46"/>
  <c r="AJ89" i="46" s="1"/>
  <c r="CX89" i="46"/>
  <c r="CW89" i="46"/>
  <c r="AH89" i="46" s="1"/>
  <c r="CV89" i="46"/>
  <c r="AG89" i="46" s="1"/>
  <c r="CU89" i="46"/>
  <c r="AF89" i="46" s="1"/>
  <c r="CT89" i="46"/>
  <c r="CS89" i="46"/>
  <c r="CR89" i="46"/>
  <c r="AC89" i="46" s="1"/>
  <c r="CQ89" i="46"/>
  <c r="AB89" i="46" s="1"/>
  <c r="CP89" i="46"/>
  <c r="AA89" i="46" s="1"/>
  <c r="CO89" i="46"/>
  <c r="Z89" i="46" s="1"/>
  <c r="CN89" i="46"/>
  <c r="Y89" i="46" s="1"/>
  <c r="CM89" i="46"/>
  <c r="X89" i="46" s="1"/>
  <c r="CL89" i="46"/>
  <c r="CK89" i="46"/>
  <c r="CJ89" i="46"/>
  <c r="U89" i="46" s="1"/>
  <c r="CI89" i="46"/>
  <c r="T89" i="46" s="1"/>
  <c r="CH89" i="46"/>
  <c r="S89" i="46" s="1"/>
  <c r="CG89" i="46"/>
  <c r="R89" i="46" s="1"/>
  <c r="CF89" i="46"/>
  <c r="Q89" i="46" s="1"/>
  <c r="CE89" i="46"/>
  <c r="P89" i="46" s="1"/>
  <c r="CD89" i="46"/>
  <c r="CC89" i="46"/>
  <c r="N89" i="46" s="1"/>
  <c r="CB89" i="46"/>
  <c r="CA89" i="46"/>
  <c r="L89" i="46" s="1"/>
  <c r="BZ89" i="46"/>
  <c r="K89" i="46" s="1"/>
  <c r="BY89" i="46"/>
  <c r="J89" i="46" s="1"/>
  <c r="BX89" i="46"/>
  <c r="I89" i="46" s="1"/>
  <c r="BW89" i="46"/>
  <c r="H89" i="46" s="1"/>
  <c r="BV89" i="46"/>
  <c r="BU89" i="46"/>
  <c r="BT89" i="46"/>
  <c r="BS89" i="46"/>
  <c r="D89" i="46" s="1"/>
  <c r="BO89" i="46"/>
  <c r="B89" i="46"/>
  <c r="B89" i="44" s="1"/>
  <c r="A89" i="46"/>
  <c r="A87" i="27" s="1"/>
  <c r="EF88" i="46"/>
  <c r="BQ88" i="46" s="1"/>
  <c r="EE88" i="46"/>
  <c r="ED88" i="46"/>
  <c r="EC88" i="46"/>
  <c r="BN88" i="46" s="1"/>
  <c r="EB88" i="46"/>
  <c r="BM88" i="46" s="1"/>
  <c r="EA88" i="46"/>
  <c r="DZ88" i="46"/>
  <c r="DY88" i="46"/>
  <c r="DX88" i="46"/>
  <c r="BI88" i="46" s="1"/>
  <c r="DW88" i="46"/>
  <c r="DV88" i="46"/>
  <c r="DU88" i="46"/>
  <c r="BF88" i="46" s="1"/>
  <c r="DT88" i="46"/>
  <c r="BE88" i="46" s="1"/>
  <c r="DS88" i="46"/>
  <c r="DR88" i="46"/>
  <c r="DQ88" i="46"/>
  <c r="DP88" i="46"/>
  <c r="DO88" i="46"/>
  <c r="DN88" i="46"/>
  <c r="DM88" i="46"/>
  <c r="DL88" i="46"/>
  <c r="AW88" i="46" s="1"/>
  <c r="DK88" i="46"/>
  <c r="DJ88" i="46"/>
  <c r="AU88" i="46" s="1"/>
  <c r="DI88" i="46"/>
  <c r="AT88" i="46" s="1"/>
  <c r="DH88" i="46"/>
  <c r="AS88" i="46" s="1"/>
  <c r="DG88" i="46"/>
  <c r="DF88" i="46"/>
  <c r="DE88" i="46"/>
  <c r="DD88" i="46"/>
  <c r="DC88" i="46"/>
  <c r="DB88" i="46"/>
  <c r="AM88" i="46" s="1"/>
  <c r="DA88" i="46"/>
  <c r="CZ88" i="46"/>
  <c r="AK88" i="46" s="1"/>
  <c r="CY88" i="46"/>
  <c r="AJ88" i="46" s="1"/>
  <c r="CX88" i="46"/>
  <c r="CW88" i="46"/>
  <c r="AH88" i="46" s="1"/>
  <c r="CV88" i="46"/>
  <c r="AG88" i="46" s="1"/>
  <c r="CU88" i="46"/>
  <c r="CT88" i="46"/>
  <c r="AE88" i="46" s="1"/>
  <c r="CS88" i="46"/>
  <c r="CR88" i="46"/>
  <c r="AC88" i="46" s="1"/>
  <c r="CQ88" i="46"/>
  <c r="CP88" i="46"/>
  <c r="CO88" i="46"/>
  <c r="CN88" i="46"/>
  <c r="Y88" i="46" s="1"/>
  <c r="CM88" i="46"/>
  <c r="CL88" i="46"/>
  <c r="CK88" i="46"/>
  <c r="CJ88" i="46"/>
  <c r="U88" i="46" s="1"/>
  <c r="CI88" i="46"/>
  <c r="CH88" i="46"/>
  <c r="CG88" i="46"/>
  <c r="R88" i="46" s="1"/>
  <c r="CF88" i="46"/>
  <c r="Q88" i="46" s="1"/>
  <c r="CE88" i="46"/>
  <c r="CD88" i="46"/>
  <c r="O88" i="46" s="1"/>
  <c r="CC88" i="46"/>
  <c r="N88" i="46" s="1"/>
  <c r="CB88" i="46"/>
  <c r="CA88" i="46"/>
  <c r="BZ88" i="46"/>
  <c r="K88" i="46" s="1"/>
  <c r="BY88" i="46"/>
  <c r="BX88" i="46"/>
  <c r="I88" i="46" s="1"/>
  <c r="BW88" i="46"/>
  <c r="BV88" i="46"/>
  <c r="BU88" i="46"/>
  <c r="BT88" i="46"/>
  <c r="BS88" i="46"/>
  <c r="D88" i="46" s="1"/>
  <c r="B88" i="46"/>
  <c r="B88" i="44" s="1"/>
  <c r="A88" i="46"/>
  <c r="A86" i="29" s="1"/>
  <c r="EF87" i="46"/>
  <c r="BQ87" i="46" s="1"/>
  <c r="EE87" i="46"/>
  <c r="ED87" i="46"/>
  <c r="BO87" i="46" s="1"/>
  <c r="EC87" i="46"/>
  <c r="BN87" i="46" s="1"/>
  <c r="EB87" i="46"/>
  <c r="BM87" i="46" s="1"/>
  <c r="EA87" i="46"/>
  <c r="DZ87" i="46"/>
  <c r="DY87" i="46"/>
  <c r="BJ87" i="46" s="1"/>
  <c r="DX87" i="46"/>
  <c r="BI87" i="46" s="1"/>
  <c r="DW87" i="46"/>
  <c r="DV87" i="46"/>
  <c r="BG87" i="44" s="1"/>
  <c r="DU87" i="46"/>
  <c r="BF87" i="44" s="1"/>
  <c r="DT87" i="46"/>
  <c r="BE87" i="46" s="1"/>
  <c r="DS87" i="46"/>
  <c r="BD87" i="46" s="1"/>
  <c r="DR87" i="46"/>
  <c r="DQ87" i="46"/>
  <c r="BB87" i="46" s="1"/>
  <c r="DP87" i="46"/>
  <c r="BA87" i="46" s="1"/>
  <c r="DO87" i="46"/>
  <c r="DN87" i="46"/>
  <c r="DM87" i="46"/>
  <c r="DL87" i="46"/>
  <c r="AW87" i="46" s="1"/>
  <c r="DK87" i="46"/>
  <c r="DJ87" i="46"/>
  <c r="DI87" i="46"/>
  <c r="AT87" i="46" s="1"/>
  <c r="DH87" i="46"/>
  <c r="DG87" i="46"/>
  <c r="AR87" i="46" s="1"/>
  <c r="DF87" i="46"/>
  <c r="AQ87" i="46" s="1"/>
  <c r="DE87" i="46"/>
  <c r="DD87" i="46"/>
  <c r="AO87" i="46" s="1"/>
  <c r="DC87" i="46"/>
  <c r="AN87" i="46" s="1"/>
  <c r="DB87" i="46"/>
  <c r="AM87" i="46" s="1"/>
  <c r="DA87" i="46"/>
  <c r="AL87" i="46" s="1"/>
  <c r="CZ87" i="46"/>
  <c r="AK87" i="46" s="1"/>
  <c r="CY87" i="46"/>
  <c r="CX87" i="46"/>
  <c r="AI87" i="46" s="1"/>
  <c r="CW87" i="46"/>
  <c r="AH87" i="46" s="1"/>
  <c r="CV87" i="46"/>
  <c r="CU87" i="46"/>
  <c r="CT87" i="46"/>
  <c r="CS87" i="46"/>
  <c r="AD87" i="46" s="1"/>
  <c r="CR87" i="46"/>
  <c r="AC87" i="46" s="1"/>
  <c r="CQ87" i="46"/>
  <c r="AB87" i="46" s="1"/>
  <c r="CP87" i="46"/>
  <c r="CO87" i="46"/>
  <c r="CN87" i="46"/>
  <c r="CM87" i="46"/>
  <c r="X87" i="46" s="1"/>
  <c r="CL87" i="46"/>
  <c r="CK87" i="46"/>
  <c r="V87" i="46" s="1"/>
  <c r="CJ87" i="46"/>
  <c r="U87" i="46" s="1"/>
  <c r="CI87" i="46"/>
  <c r="CH87" i="46"/>
  <c r="S87" i="46" s="1"/>
  <c r="CG87" i="46"/>
  <c r="CF87" i="46"/>
  <c r="Q87" i="46" s="1"/>
  <c r="CE87" i="46"/>
  <c r="P87" i="46" s="1"/>
  <c r="CD87" i="46"/>
  <c r="CC87" i="46"/>
  <c r="N87" i="46" s="1"/>
  <c r="CB87" i="46"/>
  <c r="M87" i="46" s="1"/>
  <c r="CA87" i="46"/>
  <c r="L87" i="46" s="1"/>
  <c r="BZ87" i="46"/>
  <c r="K87" i="46" s="1"/>
  <c r="BY87" i="46"/>
  <c r="BX87" i="46"/>
  <c r="I87" i="46" s="1"/>
  <c r="BW87" i="46"/>
  <c r="BV87" i="46"/>
  <c r="BU87" i="46"/>
  <c r="F87" i="46" s="1"/>
  <c r="BT87" i="46"/>
  <c r="BS87" i="46"/>
  <c r="D87" i="46" s="1"/>
  <c r="BG87" i="46"/>
  <c r="BF87" i="46"/>
  <c r="B87" i="46"/>
  <c r="B87" i="44" s="1"/>
  <c r="A87" i="46"/>
  <c r="A87" i="44" s="1"/>
  <c r="EF86" i="46"/>
  <c r="BQ86" i="46" s="1"/>
  <c r="EE86" i="46"/>
  <c r="ED86" i="46"/>
  <c r="BO86" i="44" s="1"/>
  <c r="EC86" i="46"/>
  <c r="BN86" i="44" s="1"/>
  <c r="EB86" i="46"/>
  <c r="BM86" i="44" s="1"/>
  <c r="EA86" i="46"/>
  <c r="BL86" i="46" s="1"/>
  <c r="DZ86" i="46"/>
  <c r="BK86" i="46" s="1"/>
  <c r="DY86" i="46"/>
  <c r="BJ86" i="46" s="1"/>
  <c r="DX86" i="46"/>
  <c r="DW86" i="46"/>
  <c r="DV86" i="46"/>
  <c r="BG86" i="46" s="1"/>
  <c r="DU86" i="46"/>
  <c r="BF86" i="46" s="1"/>
  <c r="DT86" i="46"/>
  <c r="DS86" i="46"/>
  <c r="DR86" i="46"/>
  <c r="BC86" i="46" s="1"/>
  <c r="DQ86" i="46"/>
  <c r="DP86" i="46"/>
  <c r="DO86" i="46"/>
  <c r="AZ86" i="46" s="1"/>
  <c r="DN86" i="46"/>
  <c r="AY86" i="46" s="1"/>
  <c r="DM86" i="46"/>
  <c r="AX86" i="46" s="1"/>
  <c r="DL86" i="46"/>
  <c r="AW86" i="46" s="1"/>
  <c r="DK86" i="46"/>
  <c r="AV86" i="46" s="1"/>
  <c r="DJ86" i="46"/>
  <c r="DI86" i="46"/>
  <c r="AT86" i="46" s="1"/>
  <c r="DH86" i="46"/>
  <c r="DG86" i="46"/>
  <c r="AR86" i="46" s="1"/>
  <c r="DF86" i="46"/>
  <c r="AQ86" i="46" s="1"/>
  <c r="DE86" i="46"/>
  <c r="AP86" i="46" s="1"/>
  <c r="DD86" i="46"/>
  <c r="DC86" i="46"/>
  <c r="AN86" i="46" s="1"/>
  <c r="DB86" i="46"/>
  <c r="AM86" i="46" s="1"/>
  <c r="DA86" i="46"/>
  <c r="CZ86" i="46"/>
  <c r="AK86" i="46" s="1"/>
  <c r="CY86" i="46"/>
  <c r="CX86" i="46"/>
  <c r="AI86" i="46" s="1"/>
  <c r="CW86" i="46"/>
  <c r="AH86" i="46" s="1"/>
  <c r="CV86" i="46"/>
  <c r="AG86" i="46" s="1"/>
  <c r="CU86" i="46"/>
  <c r="AF86" i="46" s="1"/>
  <c r="CT86" i="46"/>
  <c r="AE86" i="46" s="1"/>
  <c r="CS86" i="46"/>
  <c r="CR86" i="46"/>
  <c r="CQ86" i="46"/>
  <c r="CP86" i="46"/>
  <c r="AA86" i="46" s="1"/>
  <c r="CO86" i="46"/>
  <c r="CN86" i="46"/>
  <c r="Y86" i="46" s="1"/>
  <c r="CM86" i="46"/>
  <c r="X86" i="46" s="1"/>
  <c r="CL86" i="46"/>
  <c r="W86" i="46" s="1"/>
  <c r="CK86" i="46"/>
  <c r="V86" i="46" s="1"/>
  <c r="CJ86" i="46"/>
  <c r="CI86" i="46"/>
  <c r="T86" i="46" s="1"/>
  <c r="CH86" i="46"/>
  <c r="S86" i="46" s="1"/>
  <c r="CG86" i="46"/>
  <c r="CF86" i="46"/>
  <c r="CE86" i="46"/>
  <c r="CD86" i="46"/>
  <c r="O86" i="46" s="1"/>
  <c r="CC86" i="46"/>
  <c r="N86" i="46" s="1"/>
  <c r="CB86" i="46"/>
  <c r="CA86" i="46"/>
  <c r="L86" i="46" s="1"/>
  <c r="BZ86" i="46"/>
  <c r="K86" i="46" s="1"/>
  <c r="BY86" i="46"/>
  <c r="BX86" i="46"/>
  <c r="BW86" i="46"/>
  <c r="H86" i="46" s="1"/>
  <c r="BV86" i="46"/>
  <c r="G86" i="46" s="1"/>
  <c r="BU86" i="46"/>
  <c r="F86" i="46" s="1"/>
  <c r="BT86" i="46"/>
  <c r="E86" i="46" s="1"/>
  <c r="BS86" i="46"/>
  <c r="D86" i="46" s="1"/>
  <c r="BO86" i="46"/>
  <c r="BN86" i="46"/>
  <c r="BM86" i="46"/>
  <c r="B86" i="46"/>
  <c r="B86" i="44" s="1"/>
  <c r="A86" i="46"/>
  <c r="A86" i="44" s="1"/>
  <c r="EF85" i="46"/>
  <c r="BQ85" i="46" s="1"/>
  <c r="EE85" i="46"/>
  <c r="ED85" i="46"/>
  <c r="BO85" i="46" s="1"/>
  <c r="EC85" i="46"/>
  <c r="BN85" i="46" s="1"/>
  <c r="EB85" i="46"/>
  <c r="BM85" i="46" s="1"/>
  <c r="EA85" i="46"/>
  <c r="DZ85" i="46"/>
  <c r="DY85" i="46"/>
  <c r="BJ85" i="46" s="1"/>
  <c r="DX85" i="46"/>
  <c r="DW85" i="46"/>
  <c r="BH85" i="46" s="1"/>
  <c r="DV85" i="46"/>
  <c r="BG85" i="46" s="1"/>
  <c r="DU85" i="46"/>
  <c r="BF85" i="46" s="1"/>
  <c r="DT85" i="46"/>
  <c r="BE85" i="46" s="1"/>
  <c r="DS85" i="46"/>
  <c r="DR85" i="46"/>
  <c r="BC85" i="46" s="1"/>
  <c r="DQ85" i="46"/>
  <c r="DP85" i="46"/>
  <c r="DO85" i="46"/>
  <c r="DN85" i="46"/>
  <c r="AY85" i="46" s="1"/>
  <c r="DM85" i="46"/>
  <c r="AX85" i="46" s="1"/>
  <c r="DL85" i="46"/>
  <c r="AW85" i="46" s="1"/>
  <c r="DK85" i="46"/>
  <c r="AV85" i="46" s="1"/>
  <c r="DJ85" i="46"/>
  <c r="AU85" i="46" s="1"/>
  <c r="DI85" i="46"/>
  <c r="DH85" i="46"/>
  <c r="AS85" i="46" s="1"/>
  <c r="DG85" i="46"/>
  <c r="DF85" i="46"/>
  <c r="AQ85" i="46" s="1"/>
  <c r="DE85" i="46"/>
  <c r="AP85" i="46" s="1"/>
  <c r="DD85" i="46"/>
  <c r="AO85" i="46" s="1"/>
  <c r="DC85" i="46"/>
  <c r="AN85" i="46" s="1"/>
  <c r="DB85" i="46"/>
  <c r="DA85" i="46"/>
  <c r="AL85" i="46" s="1"/>
  <c r="CZ85" i="46"/>
  <c r="CY85" i="46"/>
  <c r="CX85" i="46"/>
  <c r="AI85" i="46" s="1"/>
  <c r="CW85" i="46"/>
  <c r="AH85" i="46" s="1"/>
  <c r="CV85" i="46"/>
  <c r="AG85" i="46" s="1"/>
  <c r="CU85" i="46"/>
  <c r="CT85" i="46"/>
  <c r="AE85" i="46" s="1"/>
  <c r="CS85" i="46"/>
  <c r="AD85" i="46" s="1"/>
  <c r="CR85" i="46"/>
  <c r="CQ85" i="46"/>
  <c r="CP85" i="46"/>
  <c r="AA85" i="46" s="1"/>
  <c r="CO85" i="46"/>
  <c r="Z85" i="46" s="1"/>
  <c r="CN85" i="46"/>
  <c r="Y85" i="46" s="1"/>
  <c r="CM85" i="46"/>
  <c r="CL85" i="46"/>
  <c r="W85" i="46" s="1"/>
  <c r="CK85" i="46"/>
  <c r="V85" i="46" s="1"/>
  <c r="CJ85" i="46"/>
  <c r="CI85" i="46"/>
  <c r="CH85" i="46"/>
  <c r="S85" i="46" s="1"/>
  <c r="CG85" i="46"/>
  <c r="R85" i="46" s="1"/>
  <c r="CF85" i="46"/>
  <c r="CE85" i="46"/>
  <c r="CD85" i="46"/>
  <c r="O85" i="46" s="1"/>
  <c r="CC85" i="46"/>
  <c r="CB85" i="46"/>
  <c r="CA85" i="46"/>
  <c r="BZ85" i="46"/>
  <c r="K85" i="46" s="1"/>
  <c r="BY85" i="46"/>
  <c r="J85" i="46" s="1"/>
  <c r="BX85" i="46"/>
  <c r="I85" i="46" s="1"/>
  <c r="BW85" i="46"/>
  <c r="BV85" i="46"/>
  <c r="BU85" i="46"/>
  <c r="F85" i="46" s="1"/>
  <c r="BT85" i="46"/>
  <c r="E85" i="46" s="1"/>
  <c r="BS85" i="46"/>
  <c r="B85" i="46"/>
  <c r="B85" i="44" s="1"/>
  <c r="A85" i="46"/>
  <c r="A83" i="27" s="1"/>
  <c r="EF84" i="46"/>
  <c r="EE84" i="46"/>
  <c r="ED84" i="46"/>
  <c r="BO84" i="44" s="1"/>
  <c r="EC84" i="46"/>
  <c r="BN84" i="46" s="1"/>
  <c r="EB84" i="46"/>
  <c r="EA84" i="46"/>
  <c r="DZ84" i="46"/>
  <c r="BK84" i="46" s="1"/>
  <c r="DY84" i="46"/>
  <c r="BJ84" i="46" s="1"/>
  <c r="DX84" i="46"/>
  <c r="BI84" i="46" s="1"/>
  <c r="DW84" i="46"/>
  <c r="BH84" i="46" s="1"/>
  <c r="DV84" i="46"/>
  <c r="DU84" i="46"/>
  <c r="BF84" i="46" s="1"/>
  <c r="DT84" i="46"/>
  <c r="BE84" i="46" s="1"/>
  <c r="DS84" i="46"/>
  <c r="DR84" i="46"/>
  <c r="BC84" i="46" s="1"/>
  <c r="DQ84" i="46"/>
  <c r="BB84" i="46" s="1"/>
  <c r="DP84" i="46"/>
  <c r="DO84" i="46"/>
  <c r="DN84" i="46"/>
  <c r="DM84" i="46"/>
  <c r="AX84" i="46" s="1"/>
  <c r="DL84" i="46"/>
  <c r="AW84" i="46" s="1"/>
  <c r="DK84" i="46"/>
  <c r="DJ84" i="46"/>
  <c r="DI84" i="46"/>
  <c r="AT84" i="46" s="1"/>
  <c r="DH84" i="46"/>
  <c r="DG84" i="46"/>
  <c r="DF84" i="46"/>
  <c r="DE84" i="46"/>
  <c r="AP84" i="46" s="1"/>
  <c r="DD84" i="46"/>
  <c r="DC84" i="46"/>
  <c r="AN84" i="46" s="1"/>
  <c r="DB84" i="46"/>
  <c r="AM84" i="46" s="1"/>
  <c r="DA84" i="46"/>
  <c r="AL84" i="46" s="1"/>
  <c r="CZ84" i="46"/>
  <c r="AK84" i="46" s="1"/>
  <c r="CY84" i="46"/>
  <c r="AJ84" i="46" s="1"/>
  <c r="CX84" i="46"/>
  <c r="CW84" i="46"/>
  <c r="CV84" i="46"/>
  <c r="AG84" i="46" s="1"/>
  <c r="CU84" i="46"/>
  <c r="CT84" i="46"/>
  <c r="CS84" i="46"/>
  <c r="AD84" i="46" s="1"/>
  <c r="CR84" i="46"/>
  <c r="AC84" i="46" s="1"/>
  <c r="CQ84" i="46"/>
  <c r="AB84" i="46" s="1"/>
  <c r="CP84" i="46"/>
  <c r="CO84" i="46"/>
  <c r="Z84" i="46" s="1"/>
  <c r="CN84" i="46"/>
  <c r="CM84" i="46"/>
  <c r="CL84" i="46"/>
  <c r="W84" i="46" s="1"/>
  <c r="CK84" i="46"/>
  <c r="V84" i="46" s="1"/>
  <c r="CJ84" i="46"/>
  <c r="U84" i="46" s="1"/>
  <c r="CI84" i="46"/>
  <c r="T84" i="46" s="1"/>
  <c r="CH84" i="46"/>
  <c r="CG84" i="46"/>
  <c r="R84" i="46" s="1"/>
  <c r="CF84" i="46"/>
  <c r="CE84" i="46"/>
  <c r="CD84" i="46"/>
  <c r="CC84" i="46"/>
  <c r="N84" i="46" s="1"/>
  <c r="CB84" i="46"/>
  <c r="M84" i="46" s="1"/>
  <c r="CA84" i="46"/>
  <c r="BZ84" i="46"/>
  <c r="BY84" i="46"/>
  <c r="J84" i="46" s="1"/>
  <c r="BX84" i="46"/>
  <c r="I84" i="46" s="1"/>
  <c r="BW84" i="46"/>
  <c r="H84" i="46" s="1"/>
  <c r="BV84" i="46"/>
  <c r="G84" i="46" s="1"/>
  <c r="BU84" i="46"/>
  <c r="F84" i="46" s="1"/>
  <c r="BT84" i="46"/>
  <c r="E84" i="46" s="1"/>
  <c r="BS84" i="46"/>
  <c r="BO84" i="46"/>
  <c r="B84" i="46"/>
  <c r="B84" i="44" s="1"/>
  <c r="A84" i="46"/>
  <c r="A82" i="27" s="1"/>
  <c r="EF83" i="46"/>
  <c r="EE83" i="46"/>
  <c r="BP83" i="46" s="1"/>
  <c r="ED83" i="46"/>
  <c r="BO83" i="44" s="1"/>
  <c r="EC83" i="46"/>
  <c r="BN83" i="44" s="1"/>
  <c r="EB83" i="46"/>
  <c r="BM83" i="44" s="1"/>
  <c r="EA83" i="46"/>
  <c r="DZ83" i="46"/>
  <c r="BK83" i="46" s="1"/>
  <c r="DY83" i="46"/>
  <c r="DX83" i="46"/>
  <c r="BI83" i="46" s="1"/>
  <c r="DW83" i="46"/>
  <c r="DV83" i="46"/>
  <c r="BG83" i="46" s="1"/>
  <c r="DU83" i="46"/>
  <c r="DT83" i="46"/>
  <c r="BE83" i="46" s="1"/>
  <c r="DS83" i="46"/>
  <c r="BD83" i="46" s="1"/>
  <c r="DR83" i="46"/>
  <c r="BC83" i="46" s="1"/>
  <c r="DQ83" i="46"/>
  <c r="DP83" i="46"/>
  <c r="DO83" i="46"/>
  <c r="DN83" i="46"/>
  <c r="DM83" i="46"/>
  <c r="AX83" i="46" s="1"/>
  <c r="DL83" i="46"/>
  <c r="AW83" i="46" s="1"/>
  <c r="DK83" i="46"/>
  <c r="AV83" i="46" s="1"/>
  <c r="DJ83" i="46"/>
  <c r="AU83" i="46" s="1"/>
  <c r="DI83" i="46"/>
  <c r="DH83" i="46"/>
  <c r="DG83" i="46"/>
  <c r="DF83" i="46"/>
  <c r="AQ83" i="46" s="1"/>
  <c r="DE83" i="46"/>
  <c r="DD83" i="46"/>
  <c r="DC83" i="46"/>
  <c r="AN83" i="46" s="1"/>
  <c r="DB83" i="46"/>
  <c r="AM83" i="46" s="1"/>
  <c r="DA83" i="46"/>
  <c r="CZ83" i="46"/>
  <c r="CY83" i="46"/>
  <c r="AJ83" i="46" s="1"/>
  <c r="CX83" i="46"/>
  <c r="AI83" i="46" s="1"/>
  <c r="CW83" i="46"/>
  <c r="AH83" i="46" s="1"/>
  <c r="CV83" i="46"/>
  <c r="AG83" i="46" s="1"/>
  <c r="CU83" i="46"/>
  <c r="AF83" i="46" s="1"/>
  <c r="CT83" i="46"/>
  <c r="AE83" i="46" s="1"/>
  <c r="CS83" i="46"/>
  <c r="CR83" i="46"/>
  <c r="CQ83" i="46"/>
  <c r="AB83" i="46" s="1"/>
  <c r="CP83" i="46"/>
  <c r="AA83" i="46" s="1"/>
  <c r="CO83" i="46"/>
  <c r="Z83" i="46" s="1"/>
  <c r="CN83" i="46"/>
  <c r="Y83" i="46" s="1"/>
  <c r="CM83" i="46"/>
  <c r="CL83" i="46"/>
  <c r="W83" i="46" s="1"/>
  <c r="CK83" i="46"/>
  <c r="CJ83" i="46"/>
  <c r="CI83" i="46"/>
  <c r="T83" i="46" s="1"/>
  <c r="CH83" i="46"/>
  <c r="S83" i="46" s="1"/>
  <c r="CG83" i="46"/>
  <c r="CF83" i="46"/>
  <c r="Q83" i="46" s="1"/>
  <c r="CE83" i="46"/>
  <c r="CD83" i="46"/>
  <c r="O83" i="46" s="1"/>
  <c r="CC83" i="46"/>
  <c r="CB83" i="46"/>
  <c r="CA83" i="46"/>
  <c r="L83" i="46" s="1"/>
  <c r="BZ83" i="46"/>
  <c r="K83" i="46" s="1"/>
  <c r="BY83" i="46"/>
  <c r="J83" i="46" s="1"/>
  <c r="BX83" i="46"/>
  <c r="BW83" i="46"/>
  <c r="BV83" i="46"/>
  <c r="G83" i="46" s="1"/>
  <c r="BU83" i="46"/>
  <c r="BT83" i="46"/>
  <c r="E83" i="46" s="1"/>
  <c r="BS83" i="46"/>
  <c r="D83" i="46" s="1"/>
  <c r="B83" i="46"/>
  <c r="B83" i="44" s="1"/>
  <c r="A83" i="46"/>
  <c r="A81" i="27" s="1"/>
  <c r="EF82" i="46"/>
  <c r="BQ82" i="46" s="1"/>
  <c r="EE82" i="46"/>
  <c r="ED82" i="46"/>
  <c r="BO82" i="46" s="1"/>
  <c r="EC82" i="46"/>
  <c r="BN82" i="46" s="1"/>
  <c r="EB82" i="46"/>
  <c r="EA82" i="46"/>
  <c r="DZ82" i="46"/>
  <c r="BK82" i="46" s="1"/>
  <c r="DY82" i="46"/>
  <c r="DX82" i="46"/>
  <c r="BI82" i="46" s="1"/>
  <c r="DW82" i="46"/>
  <c r="BH82" i="46" s="1"/>
  <c r="DV82" i="46"/>
  <c r="BG82" i="46" s="1"/>
  <c r="DU82" i="46"/>
  <c r="BF82" i="46" s="1"/>
  <c r="DT82" i="46"/>
  <c r="BE82" i="46" s="1"/>
  <c r="DS82" i="46"/>
  <c r="DR82" i="46"/>
  <c r="BC82" i="46" s="1"/>
  <c r="DQ82" i="46"/>
  <c r="BB82" i="46" s="1"/>
  <c r="DP82" i="46"/>
  <c r="DO82" i="46"/>
  <c r="AZ82" i="46" s="1"/>
  <c r="DN82" i="46"/>
  <c r="AY82" i="46" s="1"/>
  <c r="DM82" i="46"/>
  <c r="AX82" i="46" s="1"/>
  <c r="DL82" i="46"/>
  <c r="DK82" i="46"/>
  <c r="AV82" i="46" s="1"/>
  <c r="DJ82" i="46"/>
  <c r="DI82" i="46"/>
  <c r="AT82" i="46" s="1"/>
  <c r="DH82" i="46"/>
  <c r="AS82" i="46" s="1"/>
  <c r="DG82" i="46"/>
  <c r="DF82" i="46"/>
  <c r="AQ82" i="46" s="1"/>
  <c r="DE82" i="46"/>
  <c r="AP82" i="46" s="1"/>
  <c r="DD82" i="46"/>
  <c r="AO82" i="46" s="1"/>
  <c r="DC82" i="46"/>
  <c r="DB82" i="46"/>
  <c r="DA82" i="46"/>
  <c r="AL82" i="46" s="1"/>
  <c r="CZ82" i="46"/>
  <c r="CY82" i="46"/>
  <c r="CX82" i="46"/>
  <c r="AI82" i="46" s="1"/>
  <c r="CW82" i="46"/>
  <c r="AH82" i="46" s="1"/>
  <c r="CV82" i="46"/>
  <c r="CU82" i="46"/>
  <c r="CT82" i="46"/>
  <c r="AE82" i="46" s="1"/>
  <c r="CS82" i="46"/>
  <c r="AD82" i="46" s="1"/>
  <c r="CR82" i="46"/>
  <c r="AC82" i="46" s="1"/>
  <c r="CQ82" i="46"/>
  <c r="CP82" i="46"/>
  <c r="AA82" i="46" s="1"/>
  <c r="CO82" i="46"/>
  <c r="Z82" i="46" s="1"/>
  <c r="CN82" i="46"/>
  <c r="Y82" i="46" s="1"/>
  <c r="CM82" i="46"/>
  <c r="X82" i="46" s="1"/>
  <c r="CL82" i="46"/>
  <c r="CK82" i="46"/>
  <c r="V82" i="46" s="1"/>
  <c r="CJ82" i="46"/>
  <c r="CI82" i="46"/>
  <c r="CH82" i="46"/>
  <c r="S82" i="46" s="1"/>
  <c r="CG82" i="46"/>
  <c r="R82" i="46" s="1"/>
  <c r="CF82" i="46"/>
  <c r="Q82" i="46" s="1"/>
  <c r="CE82" i="46"/>
  <c r="CD82" i="46"/>
  <c r="O82" i="46" s="1"/>
  <c r="CC82" i="46"/>
  <c r="N82" i="46" s="1"/>
  <c r="CB82" i="46"/>
  <c r="CA82" i="46"/>
  <c r="BZ82" i="46"/>
  <c r="K82" i="46" s="1"/>
  <c r="BY82" i="46"/>
  <c r="J82" i="46" s="1"/>
  <c r="BX82" i="46"/>
  <c r="I82" i="46" s="1"/>
  <c r="BW82" i="46"/>
  <c r="BV82" i="46"/>
  <c r="G82" i="46" s="1"/>
  <c r="BU82" i="46"/>
  <c r="F82" i="46" s="1"/>
  <c r="BT82" i="46"/>
  <c r="E82" i="46" s="1"/>
  <c r="BS82" i="46"/>
  <c r="B82" i="46"/>
  <c r="B82" i="44" s="1"/>
  <c r="A82" i="46"/>
  <c r="A80" i="27" s="1"/>
  <c r="EF81" i="46"/>
  <c r="BQ81" i="46" s="1"/>
  <c r="EE81" i="46"/>
  <c r="ED81" i="46"/>
  <c r="EC81" i="46"/>
  <c r="EB81" i="46"/>
  <c r="EA81" i="46"/>
  <c r="DZ81" i="46"/>
  <c r="BK81" i="46" s="1"/>
  <c r="DY81" i="46"/>
  <c r="DX81" i="46"/>
  <c r="DW81" i="46"/>
  <c r="DV81" i="46"/>
  <c r="BG81" i="46" s="1"/>
  <c r="DU81" i="46"/>
  <c r="BF81" i="46" s="1"/>
  <c r="DT81" i="46"/>
  <c r="DS81" i="46"/>
  <c r="DR81" i="46"/>
  <c r="DQ81" i="46"/>
  <c r="DP81" i="46"/>
  <c r="BA81" i="46" s="1"/>
  <c r="DO81" i="46"/>
  <c r="AZ81" i="46" s="1"/>
  <c r="DN81" i="46"/>
  <c r="DM81" i="46"/>
  <c r="AX81" i="46" s="1"/>
  <c r="DL81" i="46"/>
  <c r="DK81" i="46"/>
  <c r="DJ81" i="46"/>
  <c r="DI81" i="46"/>
  <c r="DH81" i="46"/>
  <c r="AS81" i="46" s="1"/>
  <c r="DG81" i="46"/>
  <c r="DF81" i="46"/>
  <c r="AQ81" i="46" s="1"/>
  <c r="DE81" i="46"/>
  <c r="DD81" i="46"/>
  <c r="AO81" i="46" s="1"/>
  <c r="DC81" i="46"/>
  <c r="DB81" i="46"/>
  <c r="AM81" i="46" s="1"/>
  <c r="DA81" i="46"/>
  <c r="CZ81" i="46"/>
  <c r="AK81" i="46" s="1"/>
  <c r="CY81" i="46"/>
  <c r="CX81" i="46"/>
  <c r="CW81" i="46"/>
  <c r="AH81" i="46" s="1"/>
  <c r="CV81" i="46"/>
  <c r="CU81" i="46"/>
  <c r="AF81" i="46" s="1"/>
  <c r="CT81" i="46"/>
  <c r="AE81" i="46" s="1"/>
  <c r="CS81" i="46"/>
  <c r="CR81" i="46"/>
  <c r="AC81" i="46" s="1"/>
  <c r="CQ81" i="46"/>
  <c r="AB81" i="46" s="1"/>
  <c r="CP81" i="46"/>
  <c r="CO81" i="46"/>
  <c r="Z81" i="46" s="1"/>
  <c r="CN81" i="46"/>
  <c r="CM81" i="46"/>
  <c r="CL81" i="46"/>
  <c r="W81" i="46" s="1"/>
  <c r="CK81" i="46"/>
  <c r="CJ81" i="46"/>
  <c r="U81" i="46" s="1"/>
  <c r="CI81" i="46"/>
  <c r="CH81" i="46"/>
  <c r="S81" i="46" s="1"/>
  <c r="CG81" i="46"/>
  <c r="R81" i="46" s="1"/>
  <c r="CF81" i="46"/>
  <c r="CE81" i="46"/>
  <c r="CD81" i="46"/>
  <c r="CC81" i="46"/>
  <c r="CB81" i="46"/>
  <c r="CA81" i="46"/>
  <c r="L81" i="46" s="1"/>
  <c r="BZ81" i="46"/>
  <c r="K81" i="46" s="1"/>
  <c r="BY81" i="46"/>
  <c r="J81" i="46" s="1"/>
  <c r="BX81" i="46"/>
  <c r="BW81" i="46"/>
  <c r="BV81" i="46"/>
  <c r="G81" i="46" s="1"/>
  <c r="BU81" i="46"/>
  <c r="BT81" i="46"/>
  <c r="BS81" i="46"/>
  <c r="D81" i="46" s="1"/>
  <c r="B81" i="46"/>
  <c r="B81" i="44" s="1"/>
  <c r="A81" i="46"/>
  <c r="C81" i="46" s="1"/>
  <c r="C81" i="44" s="1"/>
  <c r="EF80" i="46"/>
  <c r="EE80" i="46"/>
  <c r="BP80" i="46" s="1"/>
  <c r="ED80" i="46"/>
  <c r="BO80" i="44" s="1"/>
  <c r="EC80" i="46"/>
  <c r="BN80" i="46" s="1"/>
  <c r="EB80" i="46"/>
  <c r="BM80" i="46" s="1"/>
  <c r="EA80" i="46"/>
  <c r="BL80" i="46" s="1"/>
  <c r="DZ80" i="46"/>
  <c r="BK80" i="46" s="1"/>
  <c r="DY80" i="46"/>
  <c r="BJ80" i="46" s="1"/>
  <c r="DX80" i="46"/>
  <c r="BI80" i="46" s="1"/>
  <c r="DW80" i="46"/>
  <c r="DV80" i="46"/>
  <c r="DU80" i="46"/>
  <c r="BF80" i="46" s="1"/>
  <c r="DT80" i="46"/>
  <c r="DS80" i="46"/>
  <c r="DR80" i="46"/>
  <c r="BC80" i="46" s="1"/>
  <c r="DQ80" i="46"/>
  <c r="BB80" i="46" s="1"/>
  <c r="DP80" i="46"/>
  <c r="DO80" i="46"/>
  <c r="DN80" i="46"/>
  <c r="DM80" i="46"/>
  <c r="AX80" i="46" s="1"/>
  <c r="DL80" i="46"/>
  <c r="AW80" i="46" s="1"/>
  <c r="DK80" i="46"/>
  <c r="AV80" i="46" s="1"/>
  <c r="DJ80" i="46"/>
  <c r="AU80" i="46" s="1"/>
  <c r="DI80" i="46"/>
  <c r="AT80" i="46" s="1"/>
  <c r="DH80" i="46"/>
  <c r="DG80" i="46"/>
  <c r="AR80" i="46" s="1"/>
  <c r="DF80" i="46"/>
  <c r="DE80" i="46"/>
  <c r="AP80" i="46" s="1"/>
  <c r="DD80" i="46"/>
  <c r="DC80" i="46"/>
  <c r="DB80" i="46"/>
  <c r="DA80" i="46"/>
  <c r="AL80" i="46" s="1"/>
  <c r="CZ80" i="46"/>
  <c r="AK80" i="46" s="1"/>
  <c r="CY80" i="46"/>
  <c r="CX80" i="46"/>
  <c r="AI80" i="46" s="1"/>
  <c r="CW80" i="46"/>
  <c r="CV80" i="46"/>
  <c r="AG80" i="46" s="1"/>
  <c r="CU80" i="46"/>
  <c r="CT80" i="46"/>
  <c r="CS80" i="46"/>
  <c r="AD80" i="46" s="1"/>
  <c r="CR80" i="46"/>
  <c r="AC80" i="46" s="1"/>
  <c r="CQ80" i="46"/>
  <c r="CP80" i="46"/>
  <c r="AA80" i="46" s="1"/>
  <c r="CO80" i="46"/>
  <c r="Z80" i="46" s="1"/>
  <c r="CN80" i="46"/>
  <c r="Y80" i="46" s="1"/>
  <c r="CM80" i="46"/>
  <c r="X80" i="46" s="1"/>
  <c r="CL80" i="46"/>
  <c r="CK80" i="46"/>
  <c r="V80" i="46" s="1"/>
  <c r="CJ80" i="46"/>
  <c r="U80" i="46" s="1"/>
  <c r="CI80" i="46"/>
  <c r="T80" i="46" s="1"/>
  <c r="CH80" i="46"/>
  <c r="S80" i="46" s="1"/>
  <c r="CG80" i="46"/>
  <c r="R80" i="46" s="1"/>
  <c r="CF80" i="46"/>
  <c r="Q80" i="46" s="1"/>
  <c r="CE80" i="46"/>
  <c r="P80" i="46" s="1"/>
  <c r="CD80" i="46"/>
  <c r="O80" i="46" s="1"/>
  <c r="CC80" i="46"/>
  <c r="N80" i="46" s="1"/>
  <c r="CB80" i="46"/>
  <c r="CA80" i="46"/>
  <c r="BZ80" i="46"/>
  <c r="BY80" i="46"/>
  <c r="J80" i="46" s="1"/>
  <c r="BX80" i="46"/>
  <c r="I80" i="46" s="1"/>
  <c r="BW80" i="46"/>
  <c r="BV80" i="46"/>
  <c r="BU80" i="46"/>
  <c r="F80" i="44" s="1"/>
  <c r="BT80" i="46"/>
  <c r="BS80" i="46"/>
  <c r="BO80" i="46"/>
  <c r="B80" i="46"/>
  <c r="B80" i="44" s="1"/>
  <c r="A80" i="46"/>
  <c r="EF79" i="46"/>
  <c r="BQ79" i="46" s="1"/>
  <c r="EE79" i="46"/>
  <c r="ED79" i="46"/>
  <c r="BO79" i="46" s="1"/>
  <c r="EC79" i="46"/>
  <c r="EB79" i="46"/>
  <c r="EA79" i="46"/>
  <c r="BL79" i="46" s="1"/>
  <c r="DZ79" i="46"/>
  <c r="BK79" i="46" s="1"/>
  <c r="DY79" i="46"/>
  <c r="BJ79" i="46" s="1"/>
  <c r="DX79" i="46"/>
  <c r="DW79" i="46"/>
  <c r="DV79" i="46"/>
  <c r="BG79" i="44" s="1"/>
  <c r="DU79" i="46"/>
  <c r="BF79" i="44" s="1"/>
  <c r="DT79" i="46"/>
  <c r="DS79" i="46"/>
  <c r="BD79" i="46" s="1"/>
  <c r="DR79" i="46"/>
  <c r="BC79" i="46" s="1"/>
  <c r="DQ79" i="46"/>
  <c r="DP79" i="46"/>
  <c r="BA79" i="46" s="1"/>
  <c r="DO79" i="46"/>
  <c r="DN79" i="46"/>
  <c r="AY79" i="46" s="1"/>
  <c r="DM79" i="46"/>
  <c r="AX79" i="46" s="1"/>
  <c r="DL79" i="46"/>
  <c r="DK79" i="46"/>
  <c r="AV79" i="46" s="1"/>
  <c r="DJ79" i="46"/>
  <c r="AU79" i="46" s="1"/>
  <c r="DI79" i="46"/>
  <c r="DH79" i="46"/>
  <c r="DG79" i="46"/>
  <c r="DF79" i="46"/>
  <c r="DE79" i="46"/>
  <c r="DD79" i="46"/>
  <c r="DC79" i="46"/>
  <c r="AN79" i="46" s="1"/>
  <c r="DB79" i="46"/>
  <c r="AM79" i="46" s="1"/>
  <c r="DA79" i="46"/>
  <c r="AL79" i="46" s="1"/>
  <c r="CZ79" i="46"/>
  <c r="CY79" i="46"/>
  <c r="CX79" i="46"/>
  <c r="AI79" i="46" s="1"/>
  <c r="CW79" i="46"/>
  <c r="AH79" i="46" s="1"/>
  <c r="CV79" i="46"/>
  <c r="CU79" i="46"/>
  <c r="AF79" i="46" s="1"/>
  <c r="CT79" i="46"/>
  <c r="AE79" i="46" s="1"/>
  <c r="CS79" i="46"/>
  <c r="CR79" i="46"/>
  <c r="CQ79" i="46"/>
  <c r="CP79" i="46"/>
  <c r="AA79" i="46" s="1"/>
  <c r="CO79" i="46"/>
  <c r="CN79" i="46"/>
  <c r="CM79" i="46"/>
  <c r="X79" i="46" s="1"/>
  <c r="CL79" i="46"/>
  <c r="W79" i="46" s="1"/>
  <c r="CK79" i="46"/>
  <c r="CJ79" i="46"/>
  <c r="U79" i="46" s="1"/>
  <c r="CI79" i="46"/>
  <c r="CH79" i="46"/>
  <c r="S79" i="46" s="1"/>
  <c r="CG79" i="46"/>
  <c r="R79" i="46" s="1"/>
  <c r="CF79" i="46"/>
  <c r="CE79" i="46"/>
  <c r="P79" i="46" s="1"/>
  <c r="CD79" i="46"/>
  <c r="CC79" i="46"/>
  <c r="N79" i="46" s="1"/>
  <c r="CB79" i="46"/>
  <c r="M79" i="46" s="1"/>
  <c r="CA79" i="46"/>
  <c r="BZ79" i="46"/>
  <c r="K79" i="46" s="1"/>
  <c r="BY79" i="46"/>
  <c r="BX79" i="46"/>
  <c r="BW79" i="46"/>
  <c r="H79" i="46" s="1"/>
  <c r="BV79" i="46"/>
  <c r="G79" i="46" s="1"/>
  <c r="BU79" i="46"/>
  <c r="F79" i="46" s="1"/>
  <c r="BT79" i="46"/>
  <c r="BS79" i="46"/>
  <c r="D79" i="46" s="1"/>
  <c r="BG79" i="46"/>
  <c r="BF79" i="46"/>
  <c r="B79" i="46"/>
  <c r="B79" i="44" s="1"/>
  <c r="A79" i="46"/>
  <c r="C79" i="46" s="1"/>
  <c r="C79" i="44" s="1"/>
  <c r="EF78" i="46"/>
  <c r="BQ78" i="46" s="1"/>
  <c r="EE78" i="46"/>
  <c r="ED78" i="46"/>
  <c r="EC78" i="46"/>
  <c r="BN78" i="46" s="1"/>
  <c r="EB78" i="46"/>
  <c r="EA78" i="46"/>
  <c r="DZ78" i="46"/>
  <c r="BK78" i="46" s="1"/>
  <c r="DY78" i="46"/>
  <c r="BJ78" i="46" s="1"/>
  <c r="DX78" i="46"/>
  <c r="BI78" i="46" s="1"/>
  <c r="DW78" i="46"/>
  <c r="DV78" i="46"/>
  <c r="DU78" i="46"/>
  <c r="BF78" i="46" s="1"/>
  <c r="DT78" i="46"/>
  <c r="DS78" i="46"/>
  <c r="BD78" i="46" s="1"/>
  <c r="DR78" i="46"/>
  <c r="DQ78" i="46"/>
  <c r="DP78" i="46"/>
  <c r="BA78" i="46" s="1"/>
  <c r="DO78" i="46"/>
  <c r="DN78" i="46"/>
  <c r="AY78" i="46" s="1"/>
  <c r="DM78" i="46"/>
  <c r="AX78" i="46" s="1"/>
  <c r="DL78" i="46"/>
  <c r="DK78" i="46"/>
  <c r="AV78" i="46" s="1"/>
  <c r="DJ78" i="46"/>
  <c r="DI78" i="46"/>
  <c r="DH78" i="46"/>
  <c r="AS78" i="46" s="1"/>
  <c r="DG78" i="46"/>
  <c r="DF78" i="46"/>
  <c r="DE78" i="46"/>
  <c r="AP78" i="46" s="1"/>
  <c r="DD78" i="46"/>
  <c r="AO78" i="46" s="1"/>
  <c r="DC78" i="46"/>
  <c r="AN78" i="46" s="1"/>
  <c r="DB78" i="46"/>
  <c r="DA78" i="46"/>
  <c r="AL78" i="46" s="1"/>
  <c r="CZ78" i="46"/>
  <c r="AK78" i="46" s="1"/>
  <c r="CY78" i="46"/>
  <c r="CX78" i="46"/>
  <c r="AI78" i="46" s="1"/>
  <c r="CW78" i="46"/>
  <c r="AH78" i="46" s="1"/>
  <c r="CV78" i="46"/>
  <c r="AG78" i="46" s="1"/>
  <c r="CU78" i="46"/>
  <c r="CT78" i="46"/>
  <c r="CS78" i="46"/>
  <c r="AD78" i="46" s="1"/>
  <c r="CR78" i="46"/>
  <c r="AC78" i="46" s="1"/>
  <c r="CQ78" i="46"/>
  <c r="CP78" i="46"/>
  <c r="CO78" i="46"/>
  <c r="Z78" i="46" s="1"/>
  <c r="CN78" i="46"/>
  <c r="Y78" i="46" s="1"/>
  <c r="CM78" i="46"/>
  <c r="CL78" i="46"/>
  <c r="CK78" i="46"/>
  <c r="CJ78" i="46"/>
  <c r="U78" i="46" s="1"/>
  <c r="CI78" i="46"/>
  <c r="CH78" i="46"/>
  <c r="S78" i="46" s="1"/>
  <c r="CG78" i="46"/>
  <c r="R78" i="46" s="1"/>
  <c r="CF78" i="46"/>
  <c r="Q78" i="46" s="1"/>
  <c r="CE78" i="46"/>
  <c r="P78" i="46" s="1"/>
  <c r="CD78" i="46"/>
  <c r="CC78" i="46"/>
  <c r="N78" i="46" s="1"/>
  <c r="CB78" i="46"/>
  <c r="M78" i="46" s="1"/>
  <c r="CA78" i="46"/>
  <c r="BZ78" i="46"/>
  <c r="K78" i="46" s="1"/>
  <c r="BY78" i="46"/>
  <c r="J78" i="46" s="1"/>
  <c r="BX78" i="46"/>
  <c r="BW78" i="46"/>
  <c r="BV78" i="46"/>
  <c r="G78" i="46" s="1"/>
  <c r="BU78" i="46"/>
  <c r="BT78" i="46"/>
  <c r="E78" i="46" s="1"/>
  <c r="BS78" i="46"/>
  <c r="B78" i="46"/>
  <c r="B78" i="44" s="1"/>
  <c r="A78" i="46"/>
  <c r="A78" i="44" s="1"/>
  <c r="EF77" i="46"/>
  <c r="EE77" i="46"/>
  <c r="ED77" i="46"/>
  <c r="EC77" i="46"/>
  <c r="EB77" i="46"/>
  <c r="BM77" i="46" s="1"/>
  <c r="EA77" i="46"/>
  <c r="BL77" i="46" s="1"/>
  <c r="DZ77" i="46"/>
  <c r="BK77" i="46" s="1"/>
  <c r="DY77" i="46"/>
  <c r="BJ77" i="46" s="1"/>
  <c r="DX77" i="46"/>
  <c r="DW77" i="46"/>
  <c r="DV77" i="46"/>
  <c r="BG77" i="46" s="1"/>
  <c r="DU77" i="46"/>
  <c r="BF77" i="46" s="1"/>
  <c r="DT77" i="46"/>
  <c r="BE77" i="46" s="1"/>
  <c r="DS77" i="46"/>
  <c r="DR77" i="46"/>
  <c r="DQ77" i="46"/>
  <c r="BB77" i="46" s="1"/>
  <c r="DP77" i="46"/>
  <c r="BA77" i="46" s="1"/>
  <c r="DO77" i="46"/>
  <c r="DN77" i="46"/>
  <c r="DM77" i="46"/>
  <c r="AX77" i="46" s="1"/>
  <c r="DL77" i="46"/>
  <c r="AW77" i="46" s="1"/>
  <c r="DK77" i="46"/>
  <c r="AV77" i="46" s="1"/>
  <c r="DJ77" i="46"/>
  <c r="AU77" i="46" s="1"/>
  <c r="DI77" i="46"/>
  <c r="AT77" i="46" s="1"/>
  <c r="DH77" i="46"/>
  <c r="DG77" i="46"/>
  <c r="AR77" i="46" s="1"/>
  <c r="DF77" i="46"/>
  <c r="AQ77" i="46" s="1"/>
  <c r="DE77" i="46"/>
  <c r="DD77" i="46"/>
  <c r="AO77" i="46" s="1"/>
  <c r="DC77" i="46"/>
  <c r="AN77" i="46" s="1"/>
  <c r="DB77" i="46"/>
  <c r="AM77" i="46" s="1"/>
  <c r="DA77" i="46"/>
  <c r="AL77" i="46" s="1"/>
  <c r="CZ77" i="46"/>
  <c r="CY77" i="46"/>
  <c r="AJ77" i="46" s="1"/>
  <c r="CX77" i="46"/>
  <c r="AI77" i="46" s="1"/>
  <c r="CW77" i="46"/>
  <c r="CV77" i="46"/>
  <c r="AG77" i="46" s="1"/>
  <c r="CU77" i="46"/>
  <c r="AF77" i="46" s="1"/>
  <c r="CT77" i="46"/>
  <c r="CS77" i="46"/>
  <c r="AD77" i="46" s="1"/>
  <c r="CR77" i="46"/>
  <c r="CQ77" i="46"/>
  <c r="AB77" i="46" s="1"/>
  <c r="CP77" i="46"/>
  <c r="CO77" i="46"/>
  <c r="CN77" i="46"/>
  <c r="Y77" i="46" s="1"/>
  <c r="CM77" i="46"/>
  <c r="CL77" i="46"/>
  <c r="W77" i="46" s="1"/>
  <c r="CK77" i="46"/>
  <c r="V77" i="46" s="1"/>
  <c r="CJ77" i="46"/>
  <c r="CI77" i="46"/>
  <c r="CH77" i="46"/>
  <c r="S77" i="46" s="1"/>
  <c r="CG77" i="46"/>
  <c r="R77" i="46" s="1"/>
  <c r="CF77" i="46"/>
  <c r="Q77" i="46" s="1"/>
  <c r="CE77" i="46"/>
  <c r="P77" i="46" s="1"/>
  <c r="CD77" i="46"/>
  <c r="CC77" i="46"/>
  <c r="N77" i="46" s="1"/>
  <c r="CB77" i="46"/>
  <c r="CA77" i="46"/>
  <c r="BZ77" i="46"/>
  <c r="BY77" i="46"/>
  <c r="BX77" i="46"/>
  <c r="BW77" i="46"/>
  <c r="H77" i="46" s="1"/>
  <c r="BV77" i="46"/>
  <c r="BU77" i="46"/>
  <c r="F77" i="46" s="1"/>
  <c r="BT77" i="46"/>
  <c r="E77" i="46" s="1"/>
  <c r="BS77" i="46"/>
  <c r="B77" i="46"/>
  <c r="B77" i="44" s="1"/>
  <c r="A77" i="46"/>
  <c r="EF76" i="46"/>
  <c r="EE76" i="46"/>
  <c r="BP76" i="46" s="1"/>
  <c r="ED76" i="46"/>
  <c r="BO76" i="46" s="1"/>
  <c r="EC76" i="46"/>
  <c r="BN76" i="46" s="1"/>
  <c r="EB76" i="46"/>
  <c r="EA76" i="46"/>
  <c r="BL76" i="46" s="1"/>
  <c r="DZ76" i="46"/>
  <c r="DY76" i="46"/>
  <c r="BJ76" i="46" s="1"/>
  <c r="DX76" i="46"/>
  <c r="DW76" i="46"/>
  <c r="BH76" i="46" s="1"/>
  <c r="DV76" i="46"/>
  <c r="BG76" i="46" s="1"/>
  <c r="DU76" i="46"/>
  <c r="BF76" i="46" s="1"/>
  <c r="DT76" i="46"/>
  <c r="DS76" i="46"/>
  <c r="BD76" i="46" s="1"/>
  <c r="DR76" i="46"/>
  <c r="DQ76" i="46"/>
  <c r="DP76" i="46"/>
  <c r="BA76" i="46" s="1"/>
  <c r="DO76" i="46"/>
  <c r="DN76" i="46"/>
  <c r="DM76" i="46"/>
  <c r="DL76" i="46"/>
  <c r="DK76" i="46"/>
  <c r="AV76" i="46" s="1"/>
  <c r="DJ76" i="46"/>
  <c r="DI76" i="46"/>
  <c r="DH76" i="46"/>
  <c r="DG76" i="46"/>
  <c r="DF76" i="46"/>
  <c r="DE76" i="46"/>
  <c r="DD76" i="46"/>
  <c r="DC76" i="46"/>
  <c r="AN76" i="46" s="1"/>
  <c r="DB76" i="46"/>
  <c r="DA76" i="46"/>
  <c r="AL76" i="46" s="1"/>
  <c r="CZ76" i="46"/>
  <c r="AK76" i="46" s="1"/>
  <c r="CY76" i="46"/>
  <c r="AJ76" i="46" s="1"/>
  <c r="CX76" i="46"/>
  <c r="AI76" i="46" s="1"/>
  <c r="CW76" i="46"/>
  <c r="CV76" i="46"/>
  <c r="CU76" i="46"/>
  <c r="AF76" i="46" s="1"/>
  <c r="CT76" i="46"/>
  <c r="AE76" i="46" s="1"/>
  <c r="CS76" i="46"/>
  <c r="AD76" i="46" s="1"/>
  <c r="CR76" i="46"/>
  <c r="CQ76" i="46"/>
  <c r="AB76" i="46" s="1"/>
  <c r="CP76" i="46"/>
  <c r="AA76" i="46" s="1"/>
  <c r="CO76" i="46"/>
  <c r="Z76" i="46" s="1"/>
  <c r="CN76" i="46"/>
  <c r="CM76" i="46"/>
  <c r="X76" i="46" s="1"/>
  <c r="CL76" i="46"/>
  <c r="CK76" i="46"/>
  <c r="V76" i="46" s="1"/>
  <c r="CJ76" i="46"/>
  <c r="CI76" i="46"/>
  <c r="T76" i="46" s="1"/>
  <c r="CH76" i="46"/>
  <c r="CG76" i="46"/>
  <c r="R76" i="46" s="1"/>
  <c r="CF76" i="46"/>
  <c r="CE76" i="46"/>
  <c r="P76" i="46" s="1"/>
  <c r="CD76" i="46"/>
  <c r="O76" i="46" s="1"/>
  <c r="CC76" i="46"/>
  <c r="CB76" i="46"/>
  <c r="CA76" i="46"/>
  <c r="L76" i="46" s="1"/>
  <c r="BZ76" i="46"/>
  <c r="BY76" i="46"/>
  <c r="BX76" i="46"/>
  <c r="BW76" i="46"/>
  <c r="H76" i="46" s="1"/>
  <c r="BV76" i="46"/>
  <c r="BU76" i="46"/>
  <c r="BT76" i="46"/>
  <c r="E76" i="46" s="1"/>
  <c r="BS76" i="46"/>
  <c r="D76" i="46" s="1"/>
  <c r="B76" i="46"/>
  <c r="B76" i="44" s="1"/>
  <c r="A76" i="46"/>
  <c r="A74" i="27" s="1"/>
  <c r="EF75" i="46"/>
  <c r="BQ75" i="44" s="1"/>
  <c r="EE75" i="46"/>
  <c r="BP75" i="46" s="1"/>
  <c r="ED75" i="46"/>
  <c r="EC75" i="46"/>
  <c r="BN75" i="46" s="1"/>
  <c r="EB75" i="46"/>
  <c r="EA75" i="46"/>
  <c r="BL75" i="46" s="1"/>
  <c r="DZ75" i="46"/>
  <c r="BK75" i="46" s="1"/>
  <c r="DY75" i="46"/>
  <c r="BJ75" i="46" s="1"/>
  <c r="DX75" i="46"/>
  <c r="BI75" i="46" s="1"/>
  <c r="DW75" i="46"/>
  <c r="DV75" i="46"/>
  <c r="DU75" i="46"/>
  <c r="DT75" i="46"/>
  <c r="BE75" i="46" s="1"/>
  <c r="DS75" i="46"/>
  <c r="BD75" i="46" s="1"/>
  <c r="DR75" i="46"/>
  <c r="DQ75" i="46"/>
  <c r="DP75" i="46"/>
  <c r="BA75" i="46" s="1"/>
  <c r="DO75" i="46"/>
  <c r="AZ75" i="46" s="1"/>
  <c r="DN75" i="46"/>
  <c r="DM75" i="46"/>
  <c r="AX75" i="46" s="1"/>
  <c r="DL75" i="46"/>
  <c r="DK75" i="46"/>
  <c r="DJ75" i="46"/>
  <c r="AU75" i="46" s="1"/>
  <c r="DI75" i="46"/>
  <c r="DH75" i="46"/>
  <c r="AS75" i="46" s="1"/>
  <c r="DG75" i="46"/>
  <c r="AR75" i="46" s="1"/>
  <c r="DF75" i="46"/>
  <c r="AQ75" i="46" s="1"/>
  <c r="DE75" i="46"/>
  <c r="DD75" i="46"/>
  <c r="AO75" i="46" s="1"/>
  <c r="DC75" i="46"/>
  <c r="AN75" i="46" s="1"/>
  <c r="DB75" i="46"/>
  <c r="AM75" i="46" s="1"/>
  <c r="DA75" i="46"/>
  <c r="CZ75" i="46"/>
  <c r="AK75" i="46" s="1"/>
  <c r="CY75" i="46"/>
  <c r="CX75" i="46"/>
  <c r="CW75" i="46"/>
  <c r="AH75" i="46" s="1"/>
  <c r="CV75" i="46"/>
  <c r="AG75" i="46" s="1"/>
  <c r="CU75" i="46"/>
  <c r="CT75" i="46"/>
  <c r="AE75" i="46" s="1"/>
  <c r="CS75" i="46"/>
  <c r="AD75" i="46" s="1"/>
  <c r="CR75" i="46"/>
  <c r="AC75" i="46" s="1"/>
  <c r="CQ75" i="46"/>
  <c r="CP75" i="46"/>
  <c r="CO75" i="46"/>
  <c r="Z75" i="46" s="1"/>
  <c r="CN75" i="46"/>
  <c r="Y75" i="46" s="1"/>
  <c r="CM75" i="46"/>
  <c r="X75" i="46" s="1"/>
  <c r="CL75" i="46"/>
  <c r="CK75" i="46"/>
  <c r="V75" i="46" s="1"/>
  <c r="CJ75" i="46"/>
  <c r="U75" i="46" s="1"/>
  <c r="CI75" i="46"/>
  <c r="CH75" i="46"/>
  <c r="S75" i="46" s="1"/>
  <c r="CG75" i="46"/>
  <c r="CF75" i="46"/>
  <c r="Q75" i="46" s="1"/>
  <c r="CE75" i="46"/>
  <c r="P75" i="46" s="1"/>
  <c r="CD75" i="46"/>
  <c r="O75" i="46" s="1"/>
  <c r="CC75" i="46"/>
  <c r="N75" i="46" s="1"/>
  <c r="CB75" i="46"/>
  <c r="M75" i="46" s="1"/>
  <c r="CA75" i="46"/>
  <c r="BZ75" i="46"/>
  <c r="BY75" i="46"/>
  <c r="J75" i="46" s="1"/>
  <c r="BX75" i="46"/>
  <c r="I75" i="46" s="1"/>
  <c r="BW75" i="46"/>
  <c r="BV75" i="46"/>
  <c r="BU75" i="46"/>
  <c r="BT75" i="46"/>
  <c r="E75" i="46" s="1"/>
  <c r="BS75" i="46"/>
  <c r="B75" i="46"/>
  <c r="B75" i="44" s="1"/>
  <c r="A75" i="46"/>
  <c r="C75" i="46" s="1"/>
  <c r="C75" i="44" s="1"/>
  <c r="EF74" i="46"/>
  <c r="EE74" i="46"/>
  <c r="ED74" i="46"/>
  <c r="BO74" i="46" s="1"/>
  <c r="EC74" i="46"/>
  <c r="BN74" i="46" s="1"/>
  <c r="EB74" i="46"/>
  <c r="BM74" i="46" s="1"/>
  <c r="EA74" i="46"/>
  <c r="BL74" i="46" s="1"/>
  <c r="DZ74" i="46"/>
  <c r="DY74" i="46"/>
  <c r="DX74" i="46"/>
  <c r="BI74" i="46" s="1"/>
  <c r="DW74" i="46"/>
  <c r="BH74" i="46" s="1"/>
  <c r="DV74" i="46"/>
  <c r="DU74" i="46"/>
  <c r="BF74" i="46" s="1"/>
  <c r="DT74" i="46"/>
  <c r="DS74" i="46"/>
  <c r="BD74" i="46" s="1"/>
  <c r="DR74" i="46"/>
  <c r="DQ74" i="46"/>
  <c r="DP74" i="46"/>
  <c r="BA74" i="46" s="1"/>
  <c r="DO74" i="46"/>
  <c r="DN74" i="46"/>
  <c r="DM74" i="46"/>
  <c r="AX74" i="46" s="1"/>
  <c r="DL74" i="46"/>
  <c r="DK74" i="46"/>
  <c r="AV74" i="46" s="1"/>
  <c r="DJ74" i="46"/>
  <c r="AU74" i="46" s="1"/>
  <c r="DI74" i="46"/>
  <c r="DH74" i="46"/>
  <c r="DG74" i="46"/>
  <c r="DF74" i="46"/>
  <c r="AQ74" i="46" s="1"/>
  <c r="DE74" i="46"/>
  <c r="AP74" i="46" s="1"/>
  <c r="DD74" i="46"/>
  <c r="AO74" i="46" s="1"/>
  <c r="DC74" i="46"/>
  <c r="AN74" i="46" s="1"/>
  <c r="DB74" i="46"/>
  <c r="AM74" i="46" s="1"/>
  <c r="DA74" i="46"/>
  <c r="CZ74" i="46"/>
  <c r="AK74" i="46" s="1"/>
  <c r="CY74" i="46"/>
  <c r="CX74" i="46"/>
  <c r="CW74" i="46"/>
  <c r="AH74" i="46" s="1"/>
  <c r="CV74" i="46"/>
  <c r="AG74" i="46" s="1"/>
  <c r="CU74" i="46"/>
  <c r="CT74" i="46"/>
  <c r="CS74" i="46"/>
  <c r="CR74" i="46"/>
  <c r="AC74" i="46" s="1"/>
  <c r="CQ74" i="46"/>
  <c r="CP74" i="46"/>
  <c r="CO74" i="46"/>
  <c r="Z74" i="46" s="1"/>
  <c r="CN74" i="46"/>
  <c r="Y74" i="46" s="1"/>
  <c r="CM74" i="46"/>
  <c r="X74" i="46" s="1"/>
  <c r="CL74" i="46"/>
  <c r="CK74" i="46"/>
  <c r="CJ74" i="46"/>
  <c r="U74" i="46" s="1"/>
  <c r="CI74" i="46"/>
  <c r="T74" i="46" s="1"/>
  <c r="CH74" i="46"/>
  <c r="S74" i="46" s="1"/>
  <c r="CG74" i="46"/>
  <c r="R74" i="46" s="1"/>
  <c r="CF74" i="46"/>
  <c r="CE74" i="46"/>
  <c r="CD74" i="46"/>
  <c r="O74" i="46" s="1"/>
  <c r="CC74" i="46"/>
  <c r="CB74" i="46"/>
  <c r="M74" i="46" s="1"/>
  <c r="CA74" i="46"/>
  <c r="BZ74" i="46"/>
  <c r="K74" i="46" s="1"/>
  <c r="BY74" i="46"/>
  <c r="J74" i="46" s="1"/>
  <c r="BX74" i="46"/>
  <c r="BW74" i="46"/>
  <c r="H74" i="46" s="1"/>
  <c r="BV74" i="46"/>
  <c r="BU74" i="46"/>
  <c r="BT74" i="46"/>
  <c r="E74" i="46" s="1"/>
  <c r="BS74" i="46"/>
  <c r="B74" i="46"/>
  <c r="B74" i="44" s="1"/>
  <c r="A74" i="46"/>
  <c r="C74" i="46" s="1"/>
  <c r="C74" i="44" s="1"/>
  <c r="EF73" i="46"/>
  <c r="BQ73" i="46" s="1"/>
  <c r="EE73" i="46"/>
  <c r="ED73" i="46"/>
  <c r="EC73" i="46"/>
  <c r="BN73" i="46" s="1"/>
  <c r="EB73" i="46"/>
  <c r="BM73" i="46" s="1"/>
  <c r="EA73" i="46"/>
  <c r="DZ73" i="46"/>
  <c r="DY73" i="46"/>
  <c r="DX73" i="46"/>
  <c r="BI73" i="46" s="1"/>
  <c r="DW73" i="46"/>
  <c r="BH73" i="46" s="1"/>
  <c r="DV73" i="46"/>
  <c r="DU73" i="46"/>
  <c r="BF73" i="46" s="1"/>
  <c r="DT73" i="46"/>
  <c r="BE73" i="46" s="1"/>
  <c r="DS73" i="46"/>
  <c r="DR73" i="46"/>
  <c r="DQ73" i="46"/>
  <c r="DP73" i="46"/>
  <c r="BA73" i="46" s="1"/>
  <c r="DO73" i="46"/>
  <c r="AZ73" i="46" s="1"/>
  <c r="DN73" i="46"/>
  <c r="DM73" i="46"/>
  <c r="DL73" i="46"/>
  <c r="AW73" i="46" s="1"/>
  <c r="DK73" i="46"/>
  <c r="AV73" i="46" s="1"/>
  <c r="DJ73" i="46"/>
  <c r="AU73" i="46" s="1"/>
  <c r="DI73" i="46"/>
  <c r="DH73" i="46"/>
  <c r="AS73" i="46" s="1"/>
  <c r="DG73" i="46"/>
  <c r="AR73" i="46" s="1"/>
  <c r="DF73" i="46"/>
  <c r="DE73" i="46"/>
  <c r="AP73" i="46" s="1"/>
  <c r="DD73" i="46"/>
  <c r="AO73" i="46" s="1"/>
  <c r="DC73" i="46"/>
  <c r="DB73" i="46"/>
  <c r="DA73" i="46"/>
  <c r="CZ73" i="46"/>
  <c r="AK73" i="46" s="1"/>
  <c r="CY73" i="46"/>
  <c r="CX73" i="46"/>
  <c r="CW73" i="46"/>
  <c r="AH73" i="46" s="1"/>
  <c r="CV73" i="46"/>
  <c r="AG73" i="46" s="1"/>
  <c r="CU73" i="46"/>
  <c r="CT73" i="46"/>
  <c r="AE73" i="46" s="1"/>
  <c r="CS73" i="46"/>
  <c r="CR73" i="46"/>
  <c r="AC73" i="46" s="1"/>
  <c r="CQ73" i="46"/>
  <c r="AB73" i="46" s="1"/>
  <c r="CP73" i="46"/>
  <c r="CO73" i="46"/>
  <c r="Z73" i="46" s="1"/>
  <c r="CN73" i="46"/>
  <c r="CM73" i="46"/>
  <c r="X73" i="46" s="1"/>
  <c r="CL73" i="46"/>
  <c r="CK73" i="46"/>
  <c r="CJ73" i="46"/>
  <c r="U73" i="46" s="1"/>
  <c r="CI73" i="46"/>
  <c r="CH73" i="46"/>
  <c r="S73" i="44" s="1"/>
  <c r="CG73" i="46"/>
  <c r="CF73" i="46"/>
  <c r="CE73" i="46"/>
  <c r="CD73" i="46"/>
  <c r="O73" i="46" s="1"/>
  <c r="CC73" i="46"/>
  <c r="CB73" i="46"/>
  <c r="M73" i="46" s="1"/>
  <c r="CA73" i="46"/>
  <c r="L73" i="46" s="1"/>
  <c r="BZ73" i="46"/>
  <c r="BY73" i="46"/>
  <c r="J73" i="46" s="1"/>
  <c r="BX73" i="46"/>
  <c r="I73" i="46" s="1"/>
  <c r="BW73" i="46"/>
  <c r="BV73" i="46"/>
  <c r="BU73" i="46"/>
  <c r="BT73" i="46"/>
  <c r="BS73" i="46"/>
  <c r="B73" i="46"/>
  <c r="B73" i="44" s="1"/>
  <c r="A73" i="46"/>
  <c r="A71" i="28" s="1"/>
  <c r="EF72" i="46"/>
  <c r="EE72" i="46"/>
  <c r="BP72" i="46" s="1"/>
  <c r="ED72" i="46"/>
  <c r="BO72" i="44" s="1"/>
  <c r="EC72" i="46"/>
  <c r="BN72" i="44" s="1"/>
  <c r="EB72" i="46"/>
  <c r="BM72" i="44" s="1"/>
  <c r="EA72" i="46"/>
  <c r="DZ72" i="46"/>
  <c r="BK72" i="46" s="1"/>
  <c r="DY72" i="46"/>
  <c r="DX72" i="46"/>
  <c r="DW72" i="46"/>
  <c r="BH72" i="46" s="1"/>
  <c r="DV72" i="46"/>
  <c r="BG72" i="46" s="1"/>
  <c r="DU72" i="46"/>
  <c r="DT72" i="46"/>
  <c r="DS72" i="46"/>
  <c r="DR72" i="46"/>
  <c r="BC72" i="46" s="1"/>
  <c r="DQ72" i="46"/>
  <c r="BB72" i="46" s="1"/>
  <c r="DP72" i="46"/>
  <c r="DO72" i="46"/>
  <c r="AZ72" i="46" s="1"/>
  <c r="DN72" i="46"/>
  <c r="AY72" i="46" s="1"/>
  <c r="DM72" i="46"/>
  <c r="AX72" i="46" s="1"/>
  <c r="DL72" i="46"/>
  <c r="DK72" i="46"/>
  <c r="DJ72" i="46"/>
  <c r="AU72" i="46" s="1"/>
  <c r="DI72" i="46"/>
  <c r="DH72" i="46"/>
  <c r="DG72" i="46"/>
  <c r="DF72" i="46"/>
  <c r="AQ72" i="46" s="1"/>
  <c r="DE72" i="46"/>
  <c r="AP72" i="46" s="1"/>
  <c r="DD72" i="46"/>
  <c r="AO72" i="46" s="1"/>
  <c r="DC72" i="46"/>
  <c r="DB72" i="46"/>
  <c r="AM72" i="46" s="1"/>
  <c r="DA72" i="46"/>
  <c r="CZ72" i="46"/>
  <c r="CY72" i="46"/>
  <c r="CX72" i="46"/>
  <c r="AI72" i="46" s="1"/>
  <c r="CW72" i="46"/>
  <c r="AH72" i="46" s="1"/>
  <c r="CV72" i="46"/>
  <c r="CU72" i="46"/>
  <c r="CT72" i="46"/>
  <c r="CS72" i="46"/>
  <c r="AD72" i="46" s="1"/>
  <c r="CR72" i="46"/>
  <c r="AC72" i="46" s="1"/>
  <c r="CQ72" i="46"/>
  <c r="CP72" i="46"/>
  <c r="AA72" i="46" s="1"/>
  <c r="CO72" i="46"/>
  <c r="Z72" i="46" s="1"/>
  <c r="CN72" i="46"/>
  <c r="CM72" i="46"/>
  <c r="CL72" i="46"/>
  <c r="W72" i="46" s="1"/>
  <c r="CK72" i="46"/>
  <c r="CJ72" i="46"/>
  <c r="CI72" i="46"/>
  <c r="T72" i="46" s="1"/>
  <c r="CH72" i="46"/>
  <c r="CG72" i="46"/>
  <c r="CF72" i="46"/>
  <c r="Q72" i="46" s="1"/>
  <c r="CE72" i="46"/>
  <c r="CD72" i="46"/>
  <c r="O72" i="46" s="1"/>
  <c r="CC72" i="46"/>
  <c r="N72" i="46" s="1"/>
  <c r="CB72" i="46"/>
  <c r="M72" i="46" s="1"/>
  <c r="CA72" i="46"/>
  <c r="L72" i="46" s="1"/>
  <c r="BZ72" i="46"/>
  <c r="K72" i="46" s="1"/>
  <c r="BY72" i="46"/>
  <c r="J72" i="46" s="1"/>
  <c r="BX72" i="46"/>
  <c r="BW72" i="46"/>
  <c r="BV72" i="46"/>
  <c r="G72" i="46" s="1"/>
  <c r="BU72" i="46"/>
  <c r="BT72" i="46"/>
  <c r="BS72" i="46"/>
  <c r="D72" i="46" s="1"/>
  <c r="BO72" i="46"/>
  <c r="BN72" i="46"/>
  <c r="BM72" i="46"/>
  <c r="B72" i="46"/>
  <c r="B72" i="44" s="1"/>
  <c r="A72" i="46"/>
  <c r="A72" i="44" s="1"/>
  <c r="EF71" i="46"/>
  <c r="EE71" i="46"/>
  <c r="ED71" i="46"/>
  <c r="BO71" i="46" s="1"/>
  <c r="EC71" i="46"/>
  <c r="BN71" i="46" s="1"/>
  <c r="EB71" i="46"/>
  <c r="BM71" i="46" s="1"/>
  <c r="EA71" i="46"/>
  <c r="DZ71" i="46"/>
  <c r="DY71" i="46"/>
  <c r="DX71" i="46"/>
  <c r="BI71" i="46" s="1"/>
  <c r="DW71" i="46"/>
  <c r="DV71" i="46"/>
  <c r="DU71" i="46"/>
  <c r="BF71" i="46" s="1"/>
  <c r="DT71" i="46"/>
  <c r="BE71" i="46" s="1"/>
  <c r="DS71" i="46"/>
  <c r="DR71" i="46"/>
  <c r="DQ71" i="46"/>
  <c r="BB71" i="46" s="1"/>
  <c r="DP71" i="46"/>
  <c r="BA71" i="46" s="1"/>
  <c r="DO71" i="46"/>
  <c r="AZ71" i="46" s="1"/>
  <c r="DN71" i="46"/>
  <c r="AY71" i="46" s="1"/>
  <c r="DM71" i="46"/>
  <c r="AX71" i="46" s="1"/>
  <c r="DL71" i="46"/>
  <c r="AW71" i="46" s="1"/>
  <c r="DK71" i="46"/>
  <c r="DJ71" i="46"/>
  <c r="AU71" i="46" s="1"/>
  <c r="DI71" i="46"/>
  <c r="AT71" i="46" s="1"/>
  <c r="DH71" i="46"/>
  <c r="AS71" i="46" s="1"/>
  <c r="DG71" i="46"/>
  <c r="DF71" i="46"/>
  <c r="AQ71" i="46" s="1"/>
  <c r="DE71" i="46"/>
  <c r="DD71" i="46"/>
  <c r="AO71" i="46" s="1"/>
  <c r="DC71" i="46"/>
  <c r="DB71" i="46"/>
  <c r="DA71" i="46"/>
  <c r="AL71" i="46" s="1"/>
  <c r="CZ71" i="46"/>
  <c r="AK71" i="46" s="1"/>
  <c r="CY71" i="46"/>
  <c r="AJ71" i="46" s="1"/>
  <c r="CX71" i="46"/>
  <c r="CW71" i="46"/>
  <c r="CV71" i="46"/>
  <c r="AG71" i="46" s="1"/>
  <c r="CU71" i="46"/>
  <c r="CT71" i="46"/>
  <c r="CS71" i="46"/>
  <c r="CR71" i="46"/>
  <c r="CQ71" i="46"/>
  <c r="CP71" i="46"/>
  <c r="CO71" i="46"/>
  <c r="CN71" i="46"/>
  <c r="CM71" i="46"/>
  <c r="CL71" i="46"/>
  <c r="W71" i="46" s="1"/>
  <c r="CK71" i="46"/>
  <c r="V71" i="46" s="1"/>
  <c r="CJ71" i="46"/>
  <c r="U71" i="46" s="1"/>
  <c r="CI71" i="46"/>
  <c r="CH71" i="46"/>
  <c r="S71" i="46" s="1"/>
  <c r="CG71" i="46"/>
  <c r="CF71" i="46"/>
  <c r="Q71" i="46" s="1"/>
  <c r="CE71" i="46"/>
  <c r="CD71" i="46"/>
  <c r="CC71" i="46"/>
  <c r="N71" i="46" s="1"/>
  <c r="CB71" i="46"/>
  <c r="CA71" i="46"/>
  <c r="BZ71" i="46"/>
  <c r="K71" i="46" s="1"/>
  <c r="BY71" i="46"/>
  <c r="J71" i="46" s="1"/>
  <c r="BX71" i="46"/>
  <c r="BW71" i="46"/>
  <c r="BV71" i="46"/>
  <c r="BU71" i="46"/>
  <c r="F71" i="46" s="1"/>
  <c r="BT71" i="46"/>
  <c r="BS71" i="46"/>
  <c r="D71" i="46" s="1"/>
  <c r="B71" i="46"/>
  <c r="B71" i="44" s="1"/>
  <c r="A71" i="46"/>
  <c r="A71" i="44" s="1"/>
  <c r="EF70" i="46"/>
  <c r="BQ70" i="46" s="1"/>
  <c r="EE70" i="46"/>
  <c r="ED70" i="46"/>
  <c r="BO70" i="46" s="1"/>
  <c r="EC70" i="46"/>
  <c r="EB70" i="46"/>
  <c r="EA70" i="46"/>
  <c r="DZ70" i="46"/>
  <c r="DY70" i="46"/>
  <c r="BJ70" i="46" s="1"/>
  <c r="DX70" i="46"/>
  <c r="BI70" i="46" s="1"/>
  <c r="DW70" i="46"/>
  <c r="BH70" i="46" s="1"/>
  <c r="DV70" i="46"/>
  <c r="DU70" i="46"/>
  <c r="DT70" i="46"/>
  <c r="DS70" i="46"/>
  <c r="DR70" i="46"/>
  <c r="BC70" i="46" s="1"/>
  <c r="DQ70" i="46"/>
  <c r="BB70" i="46" s="1"/>
  <c r="DP70" i="46"/>
  <c r="BA70" i="46" s="1"/>
  <c r="DO70" i="46"/>
  <c r="DN70" i="46"/>
  <c r="DM70" i="46"/>
  <c r="DL70" i="46"/>
  <c r="DK70" i="46"/>
  <c r="DJ70" i="46"/>
  <c r="DI70" i="46"/>
  <c r="AT70" i="46" s="1"/>
  <c r="DH70" i="46"/>
  <c r="DG70" i="46"/>
  <c r="AR70" i="46" s="1"/>
  <c r="DF70" i="46"/>
  <c r="DE70" i="46"/>
  <c r="AP70" i="44" s="1"/>
  <c r="DD70" i="46"/>
  <c r="DC70" i="46"/>
  <c r="DB70" i="46"/>
  <c r="AM70" i="46" s="1"/>
  <c r="DA70" i="46"/>
  <c r="AL70" i="46" s="1"/>
  <c r="CZ70" i="46"/>
  <c r="CY70" i="46"/>
  <c r="AJ70" i="46" s="1"/>
  <c r="CX70" i="46"/>
  <c r="CW70" i="46"/>
  <c r="CV70" i="46"/>
  <c r="CU70" i="46"/>
  <c r="CT70" i="46"/>
  <c r="AE70" i="46" s="1"/>
  <c r="CS70" i="46"/>
  <c r="AD70" i="46" s="1"/>
  <c r="CR70" i="46"/>
  <c r="AC70" i="46" s="1"/>
  <c r="CQ70" i="46"/>
  <c r="CP70" i="46"/>
  <c r="CO70" i="46"/>
  <c r="CN70" i="46"/>
  <c r="CM70" i="46"/>
  <c r="X70" i="46" s="1"/>
  <c r="CL70" i="46"/>
  <c r="W70" i="46" s="1"/>
  <c r="CK70" i="46"/>
  <c r="V70" i="46" s="1"/>
  <c r="CJ70" i="46"/>
  <c r="CI70" i="46"/>
  <c r="CH70" i="46"/>
  <c r="CG70" i="46"/>
  <c r="CF70" i="46"/>
  <c r="CE70" i="46"/>
  <c r="CD70" i="46"/>
  <c r="O70" i="46" s="1"/>
  <c r="CC70" i="46"/>
  <c r="N70" i="46" s="1"/>
  <c r="CB70" i="46"/>
  <c r="M70" i="46" s="1"/>
  <c r="CA70" i="46"/>
  <c r="BZ70" i="46"/>
  <c r="BY70" i="46"/>
  <c r="BX70" i="46"/>
  <c r="BW70" i="46"/>
  <c r="BV70" i="46"/>
  <c r="G70" i="46" s="1"/>
  <c r="BU70" i="46"/>
  <c r="F70" i="46" s="1"/>
  <c r="BT70" i="46"/>
  <c r="E70" i="46" s="1"/>
  <c r="BS70" i="46"/>
  <c r="B70" i="46"/>
  <c r="B70" i="44" s="1"/>
  <c r="A70" i="46"/>
  <c r="A68" i="29" s="1"/>
  <c r="EF69" i="46"/>
  <c r="EE69" i="46"/>
  <c r="ED69" i="46"/>
  <c r="BO69" i="46" s="1"/>
  <c r="EC69" i="46"/>
  <c r="BN69" i="46" s="1"/>
  <c r="EB69" i="46"/>
  <c r="BM69" i="46" s="1"/>
  <c r="EA69" i="46"/>
  <c r="DZ69" i="46"/>
  <c r="DY69" i="46"/>
  <c r="BJ69" i="46" s="1"/>
  <c r="DX69" i="46"/>
  <c r="BI69" i="46" s="1"/>
  <c r="DW69" i="46"/>
  <c r="BH69" i="46" s="1"/>
  <c r="DV69" i="46"/>
  <c r="BG69" i="46" s="1"/>
  <c r="DU69" i="46"/>
  <c r="DT69" i="46"/>
  <c r="BE69" i="46" s="1"/>
  <c r="DS69" i="46"/>
  <c r="DR69" i="46"/>
  <c r="DQ69" i="46"/>
  <c r="BB69" i="46" s="1"/>
  <c r="DP69" i="46"/>
  <c r="DO69" i="46"/>
  <c r="DN69" i="46"/>
  <c r="AY69" i="46" s="1"/>
  <c r="DM69" i="46"/>
  <c r="DL69" i="46"/>
  <c r="AW69" i="46" s="1"/>
  <c r="DK69" i="46"/>
  <c r="DJ69" i="46"/>
  <c r="AU69" i="46" s="1"/>
  <c r="DI69" i="46"/>
  <c r="AT69" i="46" s="1"/>
  <c r="DH69" i="46"/>
  <c r="DG69" i="46"/>
  <c r="DF69" i="46"/>
  <c r="DE69" i="46"/>
  <c r="AP69" i="46" s="1"/>
  <c r="DD69" i="46"/>
  <c r="DC69" i="46"/>
  <c r="DB69" i="46"/>
  <c r="DA69" i="46"/>
  <c r="AL69" i="46" s="1"/>
  <c r="CZ69" i="46"/>
  <c r="CY69" i="46"/>
  <c r="CX69" i="46"/>
  <c r="AI69" i="46" s="1"/>
  <c r="CW69" i="46"/>
  <c r="CV69" i="46"/>
  <c r="AG69" i="46" s="1"/>
  <c r="CU69" i="46"/>
  <c r="CT69" i="46"/>
  <c r="CS69" i="46"/>
  <c r="AD69" i="46" s="1"/>
  <c r="CR69" i="46"/>
  <c r="CQ69" i="46"/>
  <c r="CP69" i="46"/>
  <c r="AA69" i="46" s="1"/>
  <c r="CO69" i="46"/>
  <c r="CN69" i="46"/>
  <c r="Y69" i="46" s="1"/>
  <c r="CM69" i="46"/>
  <c r="CL69" i="46"/>
  <c r="W69" i="46" s="1"/>
  <c r="CK69" i="46"/>
  <c r="V69" i="46" s="1"/>
  <c r="CJ69" i="46"/>
  <c r="CI69" i="46"/>
  <c r="T69" i="46" s="1"/>
  <c r="CH69" i="46"/>
  <c r="S69" i="46" s="1"/>
  <c r="CG69" i="46"/>
  <c r="CF69" i="46"/>
  <c r="Q69" i="46" s="1"/>
  <c r="CE69" i="46"/>
  <c r="CD69" i="46"/>
  <c r="CC69" i="46"/>
  <c r="N69" i="46" s="1"/>
  <c r="CB69" i="46"/>
  <c r="CA69" i="46"/>
  <c r="BZ69" i="46"/>
  <c r="K69" i="46" s="1"/>
  <c r="BY69" i="46"/>
  <c r="J69" i="46" s="1"/>
  <c r="BX69" i="46"/>
  <c r="I69" i="46" s="1"/>
  <c r="BW69" i="46"/>
  <c r="H69" i="46" s="1"/>
  <c r="BV69" i="46"/>
  <c r="BU69" i="46"/>
  <c r="F69" i="46" s="1"/>
  <c r="BT69" i="46"/>
  <c r="BS69" i="46"/>
  <c r="D69" i="46" s="1"/>
  <c r="B69" i="46"/>
  <c r="B69" i="44" s="1"/>
  <c r="A69" i="46"/>
  <c r="A67" i="27" s="1"/>
  <c r="EF68" i="46"/>
  <c r="BQ68" i="46" s="1"/>
  <c r="EE68" i="46"/>
  <c r="ED68" i="46"/>
  <c r="BO68" i="46" s="1"/>
  <c r="EC68" i="46"/>
  <c r="BN68" i="46" s="1"/>
  <c r="EB68" i="46"/>
  <c r="EA68" i="46"/>
  <c r="DZ68" i="46"/>
  <c r="BK68" i="46" s="1"/>
  <c r="DY68" i="46"/>
  <c r="BJ68" i="46" s="1"/>
  <c r="DX68" i="46"/>
  <c r="BI68" i="46" s="1"/>
  <c r="DW68" i="46"/>
  <c r="DV68" i="46"/>
  <c r="DU68" i="46"/>
  <c r="DT68" i="46"/>
  <c r="BE68" i="46" s="1"/>
  <c r="DS68" i="46"/>
  <c r="DR68" i="46"/>
  <c r="BC68" i="46" s="1"/>
  <c r="DQ68" i="46"/>
  <c r="BB68" i="46" s="1"/>
  <c r="DP68" i="46"/>
  <c r="DO68" i="46"/>
  <c r="DN68" i="46"/>
  <c r="DM68" i="46"/>
  <c r="AX68" i="46" s="1"/>
  <c r="DL68" i="46"/>
  <c r="AW68" i="46" s="1"/>
  <c r="DK68" i="46"/>
  <c r="DJ68" i="46"/>
  <c r="DI68" i="46"/>
  <c r="AT68" i="46" s="1"/>
  <c r="DH68" i="46"/>
  <c r="AS68" i="46" s="1"/>
  <c r="DG68" i="46"/>
  <c r="DF68" i="46"/>
  <c r="DE68" i="46"/>
  <c r="DD68" i="46"/>
  <c r="AO68" i="46" s="1"/>
  <c r="DC68" i="46"/>
  <c r="AN68" i="46" s="1"/>
  <c r="DB68" i="46"/>
  <c r="AM68" i="46" s="1"/>
  <c r="DA68" i="46"/>
  <c r="CZ68" i="46"/>
  <c r="AK68" i="46" s="1"/>
  <c r="CY68" i="46"/>
  <c r="CX68" i="46"/>
  <c r="CW68" i="46"/>
  <c r="CV68" i="46"/>
  <c r="AG68" i="46" s="1"/>
  <c r="CU68" i="46"/>
  <c r="CT68" i="46"/>
  <c r="AE68" i="46" s="1"/>
  <c r="CS68" i="46"/>
  <c r="CR68" i="46"/>
  <c r="AC68" i="46" s="1"/>
  <c r="CQ68" i="46"/>
  <c r="CP68" i="46"/>
  <c r="AA68" i="46" s="1"/>
  <c r="CO68" i="46"/>
  <c r="CN68" i="46"/>
  <c r="Y68" i="46" s="1"/>
  <c r="CM68" i="46"/>
  <c r="CL68" i="46"/>
  <c r="W68" i="46" s="1"/>
  <c r="CK68" i="46"/>
  <c r="CJ68" i="46"/>
  <c r="U68" i="46" s="1"/>
  <c r="CI68" i="46"/>
  <c r="CH68" i="46"/>
  <c r="CG68" i="46"/>
  <c r="CF68" i="46"/>
  <c r="Q68" i="46" s="1"/>
  <c r="CE68" i="46"/>
  <c r="P68" i="46" s="1"/>
  <c r="CD68" i="46"/>
  <c r="CC68" i="46"/>
  <c r="N68" i="46" s="1"/>
  <c r="CB68" i="46"/>
  <c r="M68" i="46" s="1"/>
  <c r="CA68" i="46"/>
  <c r="BZ68" i="46"/>
  <c r="BY68" i="46"/>
  <c r="J68" i="46" s="1"/>
  <c r="BX68" i="46"/>
  <c r="I68" i="46" s="1"/>
  <c r="BW68" i="46"/>
  <c r="H68" i="46" s="1"/>
  <c r="BV68" i="46"/>
  <c r="G68" i="46" s="1"/>
  <c r="BU68" i="46"/>
  <c r="F68" i="46" s="1"/>
  <c r="BT68" i="46"/>
  <c r="E68" i="46" s="1"/>
  <c r="BS68" i="46"/>
  <c r="B68" i="46"/>
  <c r="B68" i="44" s="1"/>
  <c r="A68" i="46"/>
  <c r="A66" i="27" s="1"/>
  <c r="EF67" i="46"/>
  <c r="EE67" i="46"/>
  <c r="ED67" i="46"/>
  <c r="EC67" i="46"/>
  <c r="BN67" i="46" s="1"/>
  <c r="EB67" i="46"/>
  <c r="BM67" i="46" s="1"/>
  <c r="EA67" i="46"/>
  <c r="DZ67" i="46"/>
  <c r="DY67" i="46"/>
  <c r="BJ67" i="46" s="1"/>
  <c r="DX67" i="46"/>
  <c r="DW67" i="46"/>
  <c r="DV67" i="46"/>
  <c r="BG67" i="44" s="1"/>
  <c r="DU67" i="46"/>
  <c r="DT67" i="46"/>
  <c r="BE67" i="46" s="1"/>
  <c r="DS67" i="46"/>
  <c r="BD67" i="46" s="1"/>
  <c r="DR67" i="46"/>
  <c r="DQ67" i="46"/>
  <c r="BB67" i="46" s="1"/>
  <c r="DP67" i="46"/>
  <c r="DO67" i="46"/>
  <c r="DN67" i="46"/>
  <c r="DM67" i="46"/>
  <c r="AX67" i="46" s="1"/>
  <c r="DL67" i="46"/>
  <c r="DK67" i="46"/>
  <c r="DJ67" i="46"/>
  <c r="DI67" i="46"/>
  <c r="DH67" i="46"/>
  <c r="DG67" i="46"/>
  <c r="AR67" i="46" s="1"/>
  <c r="DF67" i="46"/>
  <c r="AQ67" i="46" s="1"/>
  <c r="DE67" i="46"/>
  <c r="DD67" i="46"/>
  <c r="AO67" i="46" s="1"/>
  <c r="DC67" i="46"/>
  <c r="AN67" i="46" s="1"/>
  <c r="DB67" i="46"/>
  <c r="DA67" i="46"/>
  <c r="AL67" i="46" s="1"/>
  <c r="CZ67" i="46"/>
  <c r="CY67" i="46"/>
  <c r="CX67" i="46"/>
  <c r="AI67" i="46" s="1"/>
  <c r="CW67" i="46"/>
  <c r="AH67" i="46" s="1"/>
  <c r="CV67" i="46"/>
  <c r="AG67" i="46" s="1"/>
  <c r="CU67" i="46"/>
  <c r="CT67" i="46"/>
  <c r="CS67" i="46"/>
  <c r="CR67" i="46"/>
  <c r="CQ67" i="46"/>
  <c r="AB67" i="46" s="1"/>
  <c r="CP67" i="46"/>
  <c r="CO67" i="46"/>
  <c r="Z67" i="46" s="1"/>
  <c r="CN67" i="46"/>
  <c r="CM67" i="46"/>
  <c r="X67" i="46" s="1"/>
  <c r="CL67" i="46"/>
  <c r="CK67" i="46"/>
  <c r="CJ67" i="46"/>
  <c r="U67" i="46" s="1"/>
  <c r="CI67" i="46"/>
  <c r="CH67" i="46"/>
  <c r="S67" i="46" s="1"/>
  <c r="CG67" i="46"/>
  <c r="CF67" i="46"/>
  <c r="Q67" i="46" s="1"/>
  <c r="CE67" i="46"/>
  <c r="CD67" i="46"/>
  <c r="CC67" i="46"/>
  <c r="CB67" i="46"/>
  <c r="M67" i="46" s="1"/>
  <c r="CA67" i="46"/>
  <c r="L67" i="46" s="1"/>
  <c r="BZ67" i="46"/>
  <c r="BY67" i="46"/>
  <c r="J67" i="46" s="1"/>
  <c r="BX67" i="46"/>
  <c r="I67" i="46" s="1"/>
  <c r="BW67" i="46"/>
  <c r="H67" i="46" s="1"/>
  <c r="BV67" i="46"/>
  <c r="BU67" i="46"/>
  <c r="BT67" i="46"/>
  <c r="BS67" i="46"/>
  <c r="D67" i="46" s="1"/>
  <c r="B67" i="46"/>
  <c r="B67" i="44" s="1"/>
  <c r="A67" i="46"/>
  <c r="A65" i="27" s="1"/>
  <c r="EF66" i="46"/>
  <c r="EE66" i="46"/>
  <c r="ED66" i="46"/>
  <c r="EC66" i="46"/>
  <c r="BN66" i="46" s="1"/>
  <c r="EB66" i="46"/>
  <c r="EA66" i="46"/>
  <c r="BL66" i="46" s="1"/>
  <c r="DZ66" i="46"/>
  <c r="DY66" i="46"/>
  <c r="BJ66" i="46" s="1"/>
  <c r="DX66" i="46"/>
  <c r="BI66" i="46" s="1"/>
  <c r="DW66" i="46"/>
  <c r="DV66" i="46"/>
  <c r="BG66" i="46" s="1"/>
  <c r="DU66" i="46"/>
  <c r="DT66" i="46"/>
  <c r="BE66" i="46" s="1"/>
  <c r="DS66" i="46"/>
  <c r="BD66" i="46" s="1"/>
  <c r="DR66" i="46"/>
  <c r="BC66" i="46" s="1"/>
  <c r="DQ66" i="46"/>
  <c r="BB66" i="46" s="1"/>
  <c r="DP66" i="46"/>
  <c r="DO66" i="46"/>
  <c r="DN66" i="46"/>
  <c r="DM66" i="46"/>
  <c r="DL66" i="46"/>
  <c r="DK66" i="46"/>
  <c r="AV66" i="46" s="1"/>
  <c r="DJ66" i="46"/>
  <c r="AU66" i="46" s="1"/>
  <c r="DI66" i="46"/>
  <c r="AT66" i="46" s="1"/>
  <c r="DH66" i="46"/>
  <c r="AS66" i="46" s="1"/>
  <c r="DG66" i="46"/>
  <c r="DF66" i="46"/>
  <c r="DE66" i="46"/>
  <c r="AP66" i="46" s="1"/>
  <c r="DD66" i="46"/>
  <c r="AO66" i="46" s="1"/>
  <c r="DC66" i="46"/>
  <c r="DB66" i="46"/>
  <c r="AM66" i="46" s="1"/>
  <c r="DA66" i="46"/>
  <c r="AL66" i="46" s="1"/>
  <c r="CZ66" i="46"/>
  <c r="CY66" i="46"/>
  <c r="CX66" i="46"/>
  <c r="CW66" i="46"/>
  <c r="CV66" i="46"/>
  <c r="CU66" i="46"/>
  <c r="AF66" i="46" s="1"/>
  <c r="CT66" i="46"/>
  <c r="AE66" i="46" s="1"/>
  <c r="CS66" i="46"/>
  <c r="CR66" i="46"/>
  <c r="AC66" i="46" s="1"/>
  <c r="CQ66" i="46"/>
  <c r="CP66" i="46"/>
  <c r="CO66" i="46"/>
  <c r="CN66" i="46"/>
  <c r="Y66" i="46" s="1"/>
  <c r="CM66" i="46"/>
  <c r="X66" i="46" s="1"/>
  <c r="CL66" i="46"/>
  <c r="W66" i="46" s="1"/>
  <c r="CK66" i="46"/>
  <c r="V66" i="46" s="1"/>
  <c r="CJ66" i="46"/>
  <c r="U66" i="46" s="1"/>
  <c r="CI66" i="46"/>
  <c r="CH66" i="46"/>
  <c r="CG66" i="46"/>
  <c r="CF66" i="46"/>
  <c r="Q66" i="46" s="1"/>
  <c r="CE66" i="46"/>
  <c r="P66" i="46" s="1"/>
  <c r="CD66" i="46"/>
  <c r="CC66" i="46"/>
  <c r="N66" i="46" s="1"/>
  <c r="CB66" i="46"/>
  <c r="M66" i="46" s="1"/>
  <c r="CA66" i="46"/>
  <c r="BZ66" i="46"/>
  <c r="BY66" i="46"/>
  <c r="J66" i="46" s="1"/>
  <c r="BX66" i="46"/>
  <c r="BW66" i="46"/>
  <c r="BV66" i="46"/>
  <c r="BU66" i="46"/>
  <c r="F66" i="46" s="1"/>
  <c r="BT66" i="46"/>
  <c r="BS66" i="46"/>
  <c r="B66" i="46"/>
  <c r="B66" i="44" s="1"/>
  <c r="A66" i="46"/>
  <c r="A64" i="27" s="1"/>
  <c r="EF65" i="46"/>
  <c r="EE65" i="46"/>
  <c r="BP65" i="46" s="1"/>
  <c r="ED65" i="46"/>
  <c r="BO65" i="44" s="1"/>
  <c r="EC65" i="46"/>
  <c r="EB65" i="46"/>
  <c r="BM65" i="46" s="1"/>
  <c r="EA65" i="46"/>
  <c r="DZ65" i="46"/>
  <c r="DY65" i="46"/>
  <c r="DX65" i="46"/>
  <c r="BI65" i="46" s="1"/>
  <c r="DW65" i="46"/>
  <c r="BH65" i="46" s="1"/>
  <c r="DV65" i="46"/>
  <c r="DU65" i="46"/>
  <c r="BF65" i="46" s="1"/>
  <c r="DT65" i="46"/>
  <c r="DS65" i="46"/>
  <c r="BD65" i="46" s="1"/>
  <c r="DR65" i="46"/>
  <c r="BC65" i="46" s="1"/>
  <c r="DQ65" i="46"/>
  <c r="DP65" i="46"/>
  <c r="DO65" i="46"/>
  <c r="AZ65" i="46" s="1"/>
  <c r="DN65" i="46"/>
  <c r="AY65" i="46" s="1"/>
  <c r="DM65" i="46"/>
  <c r="AX65" i="46" s="1"/>
  <c r="DL65" i="46"/>
  <c r="DK65" i="46"/>
  <c r="DJ65" i="46"/>
  <c r="DI65" i="46"/>
  <c r="DH65" i="46"/>
  <c r="AS65" i="46" s="1"/>
  <c r="DG65" i="46"/>
  <c r="AR65" i="46" s="1"/>
  <c r="DF65" i="46"/>
  <c r="DE65" i="46"/>
  <c r="AP65" i="46" s="1"/>
  <c r="DD65" i="46"/>
  <c r="AO65" i="46" s="1"/>
  <c r="DC65" i="46"/>
  <c r="DB65" i="46"/>
  <c r="DA65" i="46"/>
  <c r="CZ65" i="46"/>
  <c r="CY65" i="46"/>
  <c r="AJ65" i="46" s="1"/>
  <c r="CX65" i="46"/>
  <c r="CW65" i="46"/>
  <c r="CV65" i="46"/>
  <c r="CU65" i="46"/>
  <c r="CT65" i="46"/>
  <c r="AE65" i="46" s="1"/>
  <c r="CS65" i="46"/>
  <c r="CR65" i="46"/>
  <c r="AC65" i="46" s="1"/>
  <c r="CQ65" i="46"/>
  <c r="AB65" i="46" s="1"/>
  <c r="CP65" i="46"/>
  <c r="CO65" i="46"/>
  <c r="CN65" i="46"/>
  <c r="CM65" i="46"/>
  <c r="CL65" i="46"/>
  <c r="CK65" i="46"/>
  <c r="CJ65" i="46"/>
  <c r="U65" i="46" s="1"/>
  <c r="CI65" i="46"/>
  <c r="CH65" i="46"/>
  <c r="S65" i="46" s="1"/>
  <c r="CG65" i="46"/>
  <c r="CF65" i="46"/>
  <c r="Q65" i="46" s="1"/>
  <c r="CE65" i="46"/>
  <c r="CD65" i="46"/>
  <c r="O65" i="46" s="1"/>
  <c r="CC65" i="46"/>
  <c r="CB65" i="46"/>
  <c r="M65" i="46" s="1"/>
  <c r="CA65" i="46"/>
  <c r="L65" i="46" s="1"/>
  <c r="BZ65" i="46"/>
  <c r="K65" i="46" s="1"/>
  <c r="BY65" i="46"/>
  <c r="J65" i="46" s="1"/>
  <c r="BX65" i="46"/>
  <c r="BW65" i="46"/>
  <c r="BV65" i="46"/>
  <c r="BU65" i="46"/>
  <c r="BT65" i="46"/>
  <c r="BS65" i="46"/>
  <c r="D65" i="46" s="1"/>
  <c r="BO65" i="46"/>
  <c r="B65" i="46"/>
  <c r="B65" i="44" s="1"/>
  <c r="A65" i="46"/>
  <c r="EF64" i="46"/>
  <c r="BQ64" i="46" s="1"/>
  <c r="EE64" i="46"/>
  <c r="ED64" i="46"/>
  <c r="EC64" i="46"/>
  <c r="BN64" i="46" s="1"/>
  <c r="EB64" i="46"/>
  <c r="EA64" i="46"/>
  <c r="BL64" i="46" s="1"/>
  <c r="DZ64" i="46"/>
  <c r="BK64" i="46" s="1"/>
  <c r="DY64" i="46"/>
  <c r="BJ64" i="46" s="1"/>
  <c r="DX64" i="46"/>
  <c r="BI64" i="46" s="1"/>
  <c r="DW64" i="46"/>
  <c r="DV64" i="46"/>
  <c r="BG64" i="46" s="1"/>
  <c r="DU64" i="46"/>
  <c r="DT64" i="46"/>
  <c r="BE64" i="46" s="1"/>
  <c r="DS64" i="46"/>
  <c r="BD64" i="46" s="1"/>
  <c r="DR64" i="46"/>
  <c r="BC64" i="46" s="1"/>
  <c r="DQ64" i="46"/>
  <c r="DP64" i="46"/>
  <c r="BA64" i="46" s="1"/>
  <c r="DO64" i="46"/>
  <c r="AZ64" i="46" s="1"/>
  <c r="DN64" i="46"/>
  <c r="DM64" i="46"/>
  <c r="DL64" i="46"/>
  <c r="AW64" i="46" s="1"/>
  <c r="DK64" i="46"/>
  <c r="DJ64" i="46"/>
  <c r="AU64" i="46" s="1"/>
  <c r="DI64" i="46"/>
  <c r="DH64" i="46"/>
  <c r="AS64" i="46" s="1"/>
  <c r="DG64" i="46"/>
  <c r="DF64" i="46"/>
  <c r="DE64" i="46"/>
  <c r="AP64" i="46" s="1"/>
  <c r="DD64" i="46"/>
  <c r="AO64" i="46" s="1"/>
  <c r="DC64" i="46"/>
  <c r="AN64" i="46" s="1"/>
  <c r="DB64" i="46"/>
  <c r="AM64" i="46" s="1"/>
  <c r="DA64" i="46"/>
  <c r="CZ64" i="46"/>
  <c r="AK64" i="46" s="1"/>
  <c r="CY64" i="46"/>
  <c r="AJ64" i="46" s="1"/>
  <c r="CX64" i="46"/>
  <c r="AI64" i="46" s="1"/>
  <c r="CW64" i="46"/>
  <c r="AH64" i="46" s="1"/>
  <c r="CV64" i="46"/>
  <c r="CU64" i="46"/>
  <c r="AF64" i="46" s="1"/>
  <c r="CT64" i="46"/>
  <c r="CS64" i="46"/>
  <c r="CR64" i="46"/>
  <c r="AC64" i="46" s="1"/>
  <c r="CQ64" i="46"/>
  <c r="CP64" i="46"/>
  <c r="CO64" i="46"/>
  <c r="Z64" i="46" s="1"/>
  <c r="CN64" i="46"/>
  <c r="Y64" i="46" s="1"/>
  <c r="CM64" i="46"/>
  <c r="CL64" i="46"/>
  <c r="CK64" i="46"/>
  <c r="CJ64" i="46"/>
  <c r="U64" i="46" s="1"/>
  <c r="CI64" i="46"/>
  <c r="CH64" i="46"/>
  <c r="S64" i="46" s="1"/>
  <c r="CG64" i="46"/>
  <c r="CF64" i="46"/>
  <c r="CE64" i="46"/>
  <c r="P64" i="46" s="1"/>
  <c r="CD64" i="46"/>
  <c r="O64" i="46" s="1"/>
  <c r="CC64" i="46"/>
  <c r="N64" i="46" s="1"/>
  <c r="CB64" i="46"/>
  <c r="M64" i="46" s="1"/>
  <c r="CA64" i="46"/>
  <c r="L64" i="46" s="1"/>
  <c r="BZ64" i="46"/>
  <c r="BY64" i="46"/>
  <c r="BX64" i="46"/>
  <c r="I64" i="46" s="1"/>
  <c r="BW64" i="46"/>
  <c r="BV64" i="46"/>
  <c r="G64" i="46" s="1"/>
  <c r="BU64" i="46"/>
  <c r="F64" i="46" s="1"/>
  <c r="BT64" i="46"/>
  <c r="E64" i="46" s="1"/>
  <c r="BS64" i="46"/>
  <c r="B64" i="46"/>
  <c r="B64" i="44" s="1"/>
  <c r="A64" i="46"/>
  <c r="A62" i="27" s="1"/>
  <c r="EF63" i="46"/>
  <c r="BQ63" i="46" s="1"/>
  <c r="EE63" i="46"/>
  <c r="ED63" i="46"/>
  <c r="BO63" i="44" s="1"/>
  <c r="EC63" i="46"/>
  <c r="EB63" i="46"/>
  <c r="EA63" i="46"/>
  <c r="BL63" i="46" s="1"/>
  <c r="DZ63" i="46"/>
  <c r="DY63" i="46"/>
  <c r="BJ63" i="46" s="1"/>
  <c r="DX63" i="46"/>
  <c r="BI63" i="46" s="1"/>
  <c r="DW63" i="46"/>
  <c r="BH63" i="46" s="1"/>
  <c r="DV63" i="46"/>
  <c r="BG63" i="46" s="1"/>
  <c r="DU63" i="46"/>
  <c r="DT63" i="46"/>
  <c r="DS63" i="46"/>
  <c r="DR63" i="46"/>
  <c r="DQ63" i="46"/>
  <c r="DP63" i="46"/>
  <c r="BA63" i="46" s="1"/>
  <c r="DO63" i="46"/>
  <c r="AZ63" i="46" s="1"/>
  <c r="DN63" i="46"/>
  <c r="DM63" i="46"/>
  <c r="AX63" i="46" s="1"/>
  <c r="DL63" i="46"/>
  <c r="DK63" i="46"/>
  <c r="AV63" i="46" s="1"/>
  <c r="DJ63" i="46"/>
  <c r="DI63" i="46"/>
  <c r="AT63" i="46" s="1"/>
  <c r="DH63" i="46"/>
  <c r="DG63" i="46"/>
  <c r="DF63" i="46"/>
  <c r="DE63" i="46"/>
  <c r="AP63" i="46" s="1"/>
  <c r="DD63" i="46"/>
  <c r="DC63" i="46"/>
  <c r="DB63" i="46"/>
  <c r="DA63" i="46"/>
  <c r="AL63" i="46" s="1"/>
  <c r="CZ63" i="46"/>
  <c r="AK63" i="46" s="1"/>
  <c r="CY63" i="46"/>
  <c r="AJ63" i="46" s="1"/>
  <c r="CX63" i="46"/>
  <c r="AI63" i="46" s="1"/>
  <c r="CW63" i="46"/>
  <c r="CV63" i="46"/>
  <c r="CU63" i="46"/>
  <c r="AF63" i="46" s="1"/>
  <c r="CT63" i="46"/>
  <c r="CS63" i="46"/>
  <c r="AD63" i="46" s="1"/>
  <c r="CR63" i="46"/>
  <c r="CQ63" i="46"/>
  <c r="CP63" i="46"/>
  <c r="AA63" i="46" s="1"/>
  <c r="CO63" i="46"/>
  <c r="Z63" i="46" s="1"/>
  <c r="CN63" i="46"/>
  <c r="CM63" i="46"/>
  <c r="CL63" i="46"/>
  <c r="CK63" i="46"/>
  <c r="CJ63" i="46"/>
  <c r="U63" i="46" s="1"/>
  <c r="CI63" i="46"/>
  <c r="T63" i="46" s="1"/>
  <c r="CH63" i="46"/>
  <c r="S63" i="46" s="1"/>
  <c r="CG63" i="46"/>
  <c r="CF63" i="46"/>
  <c r="CE63" i="46"/>
  <c r="CD63" i="46"/>
  <c r="CC63" i="46"/>
  <c r="N63" i="46" s="1"/>
  <c r="CB63" i="46"/>
  <c r="CA63" i="46"/>
  <c r="L63" i="46" s="1"/>
  <c r="BZ63" i="46"/>
  <c r="BY63" i="46"/>
  <c r="BX63" i="46"/>
  <c r="BW63" i="46"/>
  <c r="H63" i="46" s="1"/>
  <c r="BV63" i="46"/>
  <c r="BU63" i="46"/>
  <c r="BT63" i="46"/>
  <c r="E63" i="46" s="1"/>
  <c r="BS63" i="46"/>
  <c r="D63" i="46" s="1"/>
  <c r="BO63" i="46"/>
  <c r="B63" i="46"/>
  <c r="B63" i="44" s="1"/>
  <c r="A63" i="46"/>
  <c r="A61" i="29" s="1"/>
  <c r="EF62" i="46"/>
  <c r="EE62" i="46"/>
  <c r="BP62" i="46" s="1"/>
  <c r="ED62" i="46"/>
  <c r="BO62" i="46" s="1"/>
  <c r="EC62" i="46"/>
  <c r="BN62" i="46" s="1"/>
  <c r="EB62" i="46"/>
  <c r="BM62" i="46" s="1"/>
  <c r="EA62" i="46"/>
  <c r="BL62" i="46" s="1"/>
  <c r="DZ62" i="46"/>
  <c r="DY62" i="46"/>
  <c r="DX62" i="46"/>
  <c r="BI62" i="46" s="1"/>
  <c r="DW62" i="46"/>
  <c r="DV62" i="46"/>
  <c r="DU62" i="46"/>
  <c r="BF62" i="46" s="1"/>
  <c r="DT62" i="46"/>
  <c r="BE62" i="46" s="1"/>
  <c r="DS62" i="46"/>
  <c r="DR62" i="46"/>
  <c r="BC62" i="46" s="1"/>
  <c r="DQ62" i="46"/>
  <c r="DP62" i="46"/>
  <c r="DO62" i="46"/>
  <c r="DN62" i="46"/>
  <c r="DM62" i="46"/>
  <c r="DL62" i="46"/>
  <c r="DK62" i="46"/>
  <c r="AV62" i="46" s="1"/>
  <c r="DJ62" i="46"/>
  <c r="DI62" i="46"/>
  <c r="DH62" i="46"/>
  <c r="AS62" i="46" s="1"/>
  <c r="DG62" i="46"/>
  <c r="DF62" i="46"/>
  <c r="AQ62" i="46" s="1"/>
  <c r="DE62" i="46"/>
  <c r="AP62" i="46" s="1"/>
  <c r="DD62" i="46"/>
  <c r="DC62" i="46"/>
  <c r="AN62" i="46" s="1"/>
  <c r="DB62" i="46"/>
  <c r="AM62" i="46" s="1"/>
  <c r="DA62" i="46"/>
  <c r="CZ62" i="46"/>
  <c r="CY62" i="46"/>
  <c r="CX62" i="46"/>
  <c r="CW62" i="46"/>
  <c r="AH62" i="46" s="1"/>
  <c r="CV62" i="46"/>
  <c r="AG62" i="46" s="1"/>
  <c r="CU62" i="46"/>
  <c r="CT62" i="46"/>
  <c r="CS62" i="46"/>
  <c r="CR62" i="46"/>
  <c r="AC62" i="46" s="1"/>
  <c r="CQ62" i="46"/>
  <c r="CP62" i="46"/>
  <c r="AA62" i="46" s="1"/>
  <c r="CO62" i="46"/>
  <c r="Z62" i="46" s="1"/>
  <c r="CN62" i="46"/>
  <c r="CM62" i="46"/>
  <c r="X62" i="46" s="1"/>
  <c r="CL62" i="46"/>
  <c r="W62" i="46" s="1"/>
  <c r="CK62" i="46"/>
  <c r="CJ62" i="46"/>
  <c r="CI62" i="46"/>
  <c r="CH62" i="46"/>
  <c r="S62" i="46" s="1"/>
  <c r="CG62" i="46"/>
  <c r="R62" i="46" s="1"/>
  <c r="CF62" i="46"/>
  <c r="Q62" i="46" s="1"/>
  <c r="CE62" i="46"/>
  <c r="P62" i="46" s="1"/>
  <c r="CD62" i="46"/>
  <c r="O62" i="46" s="1"/>
  <c r="CC62" i="46"/>
  <c r="CB62" i="46"/>
  <c r="CA62" i="46"/>
  <c r="BZ62" i="46"/>
  <c r="BY62" i="46"/>
  <c r="J62" i="46" s="1"/>
  <c r="BX62" i="46"/>
  <c r="I62" i="46" s="1"/>
  <c r="BW62" i="46"/>
  <c r="H62" i="46" s="1"/>
  <c r="BV62" i="46"/>
  <c r="G62" i="46" s="1"/>
  <c r="BU62" i="46"/>
  <c r="BT62" i="46"/>
  <c r="BS62" i="46"/>
  <c r="B62" i="46"/>
  <c r="B62" i="44" s="1"/>
  <c r="A62" i="46"/>
  <c r="A62" i="44" s="1"/>
  <c r="EF61" i="46"/>
  <c r="BQ61" i="46" s="1"/>
  <c r="EE61" i="46"/>
  <c r="ED61" i="46"/>
  <c r="BO61" i="44" s="1"/>
  <c r="EC61" i="46"/>
  <c r="BN61" i="44" s="1"/>
  <c r="EB61" i="46"/>
  <c r="BM61" i="46" s="1"/>
  <c r="EA61" i="46"/>
  <c r="DZ61" i="46"/>
  <c r="BK61" i="46" s="1"/>
  <c r="DY61" i="46"/>
  <c r="DX61" i="46"/>
  <c r="DW61" i="46"/>
  <c r="DV61" i="46"/>
  <c r="BG61" i="46" s="1"/>
  <c r="DU61" i="46"/>
  <c r="DT61" i="46"/>
  <c r="BE61" i="46" s="1"/>
  <c r="DS61" i="46"/>
  <c r="DR61" i="46"/>
  <c r="DQ61" i="46"/>
  <c r="DP61" i="46"/>
  <c r="DO61" i="46"/>
  <c r="DN61" i="46"/>
  <c r="AY61" i="46" s="1"/>
  <c r="DM61" i="46"/>
  <c r="DL61" i="46"/>
  <c r="DK61" i="46"/>
  <c r="AV61" i="46" s="1"/>
  <c r="DJ61" i="46"/>
  <c r="AU61" i="46" s="1"/>
  <c r="DI61" i="46"/>
  <c r="DH61" i="46"/>
  <c r="DG61" i="46"/>
  <c r="AR61" i="46" s="1"/>
  <c r="DF61" i="46"/>
  <c r="AQ61" i="46" s="1"/>
  <c r="DE61" i="46"/>
  <c r="AP61" i="46" s="1"/>
  <c r="DD61" i="46"/>
  <c r="AO61" i="46" s="1"/>
  <c r="DC61" i="46"/>
  <c r="DB61" i="46"/>
  <c r="AM61" i="46" s="1"/>
  <c r="DA61" i="46"/>
  <c r="CZ61" i="46"/>
  <c r="CY61" i="46"/>
  <c r="CX61" i="46"/>
  <c r="AI61" i="46" s="1"/>
  <c r="CW61" i="46"/>
  <c r="CV61" i="46"/>
  <c r="CU61" i="46"/>
  <c r="CT61" i="46"/>
  <c r="AE61" i="46" s="1"/>
  <c r="CS61" i="46"/>
  <c r="CR61" i="46"/>
  <c r="CQ61" i="46"/>
  <c r="CP61" i="46"/>
  <c r="AA61" i="46" s="1"/>
  <c r="CO61" i="46"/>
  <c r="Z61" i="46" s="1"/>
  <c r="CN61" i="46"/>
  <c r="CM61" i="46"/>
  <c r="CL61" i="46"/>
  <c r="CK61" i="46"/>
  <c r="CJ61" i="46"/>
  <c r="U61" i="46" s="1"/>
  <c r="CI61" i="46"/>
  <c r="CH61" i="46"/>
  <c r="S61" i="46" s="1"/>
  <c r="CG61" i="46"/>
  <c r="CF61" i="46"/>
  <c r="Q61" i="46" s="1"/>
  <c r="CE61" i="46"/>
  <c r="P61" i="46" s="1"/>
  <c r="CD61" i="46"/>
  <c r="O61" i="46" s="1"/>
  <c r="CC61" i="46"/>
  <c r="CB61" i="46"/>
  <c r="CA61" i="46"/>
  <c r="L61" i="46" s="1"/>
  <c r="BZ61" i="46"/>
  <c r="K61" i="46" s="1"/>
  <c r="BY61" i="46"/>
  <c r="BX61" i="46"/>
  <c r="BW61" i="46"/>
  <c r="BV61" i="46"/>
  <c r="BU61" i="46"/>
  <c r="BT61" i="46"/>
  <c r="E61" i="46" s="1"/>
  <c r="BS61" i="46"/>
  <c r="D61" i="46" s="1"/>
  <c r="B61" i="46"/>
  <c r="B61" i="44" s="1"/>
  <c r="A61" i="46"/>
  <c r="EF60" i="46"/>
  <c r="EE60" i="46"/>
  <c r="ED60" i="46"/>
  <c r="BO60" i="44" s="1"/>
  <c r="EC60" i="46"/>
  <c r="BN60" i="46" s="1"/>
  <c r="EB60" i="46"/>
  <c r="BM60" i="46" s="1"/>
  <c r="EA60" i="46"/>
  <c r="DZ60" i="46"/>
  <c r="BK60" i="46" s="1"/>
  <c r="DY60" i="46"/>
  <c r="DX60" i="46"/>
  <c r="BI60" i="46" s="1"/>
  <c r="DW60" i="46"/>
  <c r="BH60" i="46" s="1"/>
  <c r="DV60" i="46"/>
  <c r="BG60" i="46" s="1"/>
  <c r="DU60" i="46"/>
  <c r="DT60" i="46"/>
  <c r="BE60" i="46" s="1"/>
  <c r="DS60" i="46"/>
  <c r="DR60" i="46"/>
  <c r="DQ60" i="46"/>
  <c r="DP60" i="46"/>
  <c r="DO60" i="46"/>
  <c r="AZ60" i="46" s="1"/>
  <c r="DN60" i="46"/>
  <c r="AY60" i="46" s="1"/>
  <c r="DM60" i="46"/>
  <c r="DL60" i="46"/>
  <c r="AW60" i="46" s="1"/>
  <c r="DK60" i="46"/>
  <c r="DJ60" i="46"/>
  <c r="AU60" i="46" s="1"/>
  <c r="DI60" i="46"/>
  <c r="AT60" i="46" s="1"/>
  <c r="DH60" i="46"/>
  <c r="AS60" i="46" s="1"/>
  <c r="DG60" i="46"/>
  <c r="AR60" i="46" s="1"/>
  <c r="DF60" i="46"/>
  <c r="DE60" i="46"/>
  <c r="AP60" i="46" s="1"/>
  <c r="DD60" i="46"/>
  <c r="AO60" i="46" s="1"/>
  <c r="DC60" i="46"/>
  <c r="AN60" i="46" s="1"/>
  <c r="DB60" i="46"/>
  <c r="AM60" i="46" s="1"/>
  <c r="DA60" i="46"/>
  <c r="CZ60" i="46"/>
  <c r="CY60" i="46"/>
  <c r="AJ60" i="46" s="1"/>
  <c r="CX60" i="46"/>
  <c r="AI60" i="46" s="1"/>
  <c r="CW60" i="46"/>
  <c r="AH60" i="46" s="1"/>
  <c r="CV60" i="46"/>
  <c r="AG60" i="46" s="1"/>
  <c r="CU60" i="46"/>
  <c r="CT60" i="46"/>
  <c r="CS60" i="46"/>
  <c r="CR60" i="46"/>
  <c r="AC60" i="46" s="1"/>
  <c r="CQ60" i="46"/>
  <c r="AB60" i="46" s="1"/>
  <c r="CP60" i="46"/>
  <c r="AA60" i="46" s="1"/>
  <c r="CO60" i="46"/>
  <c r="CN60" i="46"/>
  <c r="Y60" i="46" s="1"/>
  <c r="CM60" i="46"/>
  <c r="CL60" i="46"/>
  <c r="W60" i="46" s="1"/>
  <c r="CK60" i="46"/>
  <c r="CJ60" i="46"/>
  <c r="CI60" i="46"/>
  <c r="T60" i="46" s="1"/>
  <c r="CH60" i="46"/>
  <c r="S60" i="46" s="1"/>
  <c r="CG60" i="46"/>
  <c r="R60" i="46" s="1"/>
  <c r="CF60" i="46"/>
  <c r="Q60" i="46" s="1"/>
  <c r="CE60" i="46"/>
  <c r="CD60" i="46"/>
  <c r="O60" i="46" s="1"/>
  <c r="CC60" i="46"/>
  <c r="CB60" i="46"/>
  <c r="M60" i="46" s="1"/>
  <c r="CA60" i="46"/>
  <c r="L60" i="46" s="1"/>
  <c r="BZ60" i="46"/>
  <c r="K60" i="46" s="1"/>
  <c r="BY60" i="46"/>
  <c r="BX60" i="46"/>
  <c r="I60" i="46" s="1"/>
  <c r="BW60" i="46"/>
  <c r="BV60" i="46"/>
  <c r="BU60" i="46"/>
  <c r="BT60" i="46"/>
  <c r="BS60" i="46"/>
  <c r="D60" i="46" s="1"/>
  <c r="BO60" i="46"/>
  <c r="B60" i="46"/>
  <c r="B60" i="44" s="1"/>
  <c r="A60" i="46"/>
  <c r="A58" i="27" s="1"/>
  <c r="EF59" i="46"/>
  <c r="BQ59" i="46" s="1"/>
  <c r="EE59" i="46"/>
  <c r="BP59" i="46" s="1"/>
  <c r="ED59" i="46"/>
  <c r="EC59" i="46"/>
  <c r="EB59" i="46"/>
  <c r="BM59" i="46" s="1"/>
  <c r="EA59" i="46"/>
  <c r="BL59" i="46" s="1"/>
  <c r="DZ59" i="46"/>
  <c r="BK59" i="46" s="1"/>
  <c r="DY59" i="46"/>
  <c r="DX59" i="46"/>
  <c r="BI59" i="46" s="1"/>
  <c r="DW59" i="46"/>
  <c r="DV59" i="46"/>
  <c r="BG59" i="46" s="1"/>
  <c r="DU59" i="46"/>
  <c r="BF59" i="46" s="1"/>
  <c r="DT59" i="46"/>
  <c r="BE59" i="46" s="1"/>
  <c r="DS59" i="46"/>
  <c r="DR59" i="46"/>
  <c r="DQ59" i="46"/>
  <c r="DP59" i="46"/>
  <c r="BA59" i="46" s="1"/>
  <c r="DO59" i="46"/>
  <c r="DN59" i="46"/>
  <c r="AY59" i="46" s="1"/>
  <c r="DM59" i="46"/>
  <c r="AX59" i="46" s="1"/>
  <c r="DL59" i="46"/>
  <c r="AW59" i="46" s="1"/>
  <c r="DK59" i="46"/>
  <c r="DJ59" i="46"/>
  <c r="DI59" i="46"/>
  <c r="AT59" i="46" s="1"/>
  <c r="DH59" i="46"/>
  <c r="AS59" i="44" s="1"/>
  <c r="DG59" i="46"/>
  <c r="AR59" i="46" s="1"/>
  <c r="DF59" i="46"/>
  <c r="DE59" i="46"/>
  <c r="AP59" i="46" s="1"/>
  <c r="DD59" i="46"/>
  <c r="AO59" i="46" s="1"/>
  <c r="DC59" i="46"/>
  <c r="DB59" i="46"/>
  <c r="AM59" i="46" s="1"/>
  <c r="DA59" i="46"/>
  <c r="CZ59" i="46"/>
  <c r="AK59" i="46" s="1"/>
  <c r="CY59" i="46"/>
  <c r="CX59" i="46"/>
  <c r="CW59" i="46"/>
  <c r="CV59" i="46"/>
  <c r="AG59" i="46" s="1"/>
  <c r="CU59" i="46"/>
  <c r="AF59" i="46" s="1"/>
  <c r="CT59" i="46"/>
  <c r="AE59" i="46" s="1"/>
  <c r="CS59" i="46"/>
  <c r="AD59" i="46" s="1"/>
  <c r="CR59" i="46"/>
  <c r="AC59" i="46" s="1"/>
  <c r="CQ59" i="46"/>
  <c r="CP59" i="46"/>
  <c r="CO59" i="46"/>
  <c r="Z59" i="46" s="1"/>
  <c r="CN59" i="46"/>
  <c r="Y59" i="46" s="1"/>
  <c r="CM59" i="46"/>
  <c r="X59" i="46" s="1"/>
  <c r="CL59" i="46"/>
  <c r="W59" i="46" s="1"/>
  <c r="CK59" i="46"/>
  <c r="CJ59" i="46"/>
  <c r="U59" i="46" s="1"/>
  <c r="CI59" i="46"/>
  <c r="T59" i="46" s="1"/>
  <c r="CH59" i="46"/>
  <c r="CG59" i="46"/>
  <c r="CF59" i="46"/>
  <c r="Q59" i="46" s="1"/>
  <c r="CE59" i="46"/>
  <c r="P59" i="46" s="1"/>
  <c r="CD59" i="46"/>
  <c r="CC59" i="46"/>
  <c r="CB59" i="46"/>
  <c r="M59" i="46" s="1"/>
  <c r="CA59" i="46"/>
  <c r="BZ59" i="46"/>
  <c r="BY59" i="46"/>
  <c r="BX59" i="46"/>
  <c r="I59" i="46" s="1"/>
  <c r="BW59" i="46"/>
  <c r="BV59" i="46"/>
  <c r="BU59" i="46"/>
  <c r="F59" i="46" s="1"/>
  <c r="BT59" i="46"/>
  <c r="E59" i="46" s="1"/>
  <c r="BS59" i="46"/>
  <c r="D59" i="46" s="1"/>
  <c r="B59" i="46"/>
  <c r="B59" i="44" s="1"/>
  <c r="A59" i="46"/>
  <c r="EF58" i="46"/>
  <c r="BQ58" i="46" s="1"/>
  <c r="EE58" i="46"/>
  <c r="ED58" i="46"/>
  <c r="EC58" i="46"/>
  <c r="EB58" i="46"/>
  <c r="BM58" i="46" s="1"/>
  <c r="EA58" i="46"/>
  <c r="DZ58" i="46"/>
  <c r="DY58" i="46"/>
  <c r="BJ58" i="46" s="1"/>
  <c r="DX58" i="46"/>
  <c r="BI58" i="46" s="1"/>
  <c r="DW58" i="46"/>
  <c r="BH58" i="46" s="1"/>
  <c r="DV58" i="46"/>
  <c r="DU58" i="46"/>
  <c r="DT58" i="46"/>
  <c r="DS58" i="46"/>
  <c r="DR58" i="46"/>
  <c r="DQ58" i="46"/>
  <c r="BB58" i="46" s="1"/>
  <c r="DP58" i="46"/>
  <c r="BA58" i="46" s="1"/>
  <c r="DO58" i="46"/>
  <c r="DN58" i="46"/>
  <c r="AY58" i="46" s="1"/>
  <c r="DM58" i="46"/>
  <c r="AX58" i="46" s="1"/>
  <c r="DL58" i="46"/>
  <c r="DK58" i="46"/>
  <c r="AV58" i="46" s="1"/>
  <c r="DJ58" i="46"/>
  <c r="DI58" i="46"/>
  <c r="DH58" i="46"/>
  <c r="AS58" i="46" s="1"/>
  <c r="DG58" i="46"/>
  <c r="AR58" i="46" s="1"/>
  <c r="DF58" i="46"/>
  <c r="AQ58" i="46" s="1"/>
  <c r="DE58" i="46"/>
  <c r="AP58" i="46" s="1"/>
  <c r="DD58" i="46"/>
  <c r="DC58" i="46"/>
  <c r="AN58" i="46" s="1"/>
  <c r="DB58" i="46"/>
  <c r="DA58" i="46"/>
  <c r="AL58" i="46" s="1"/>
  <c r="CZ58" i="46"/>
  <c r="AK58" i="46" s="1"/>
  <c r="CY58" i="46"/>
  <c r="AJ58" i="46" s="1"/>
  <c r="CX58" i="46"/>
  <c r="CW58" i="46"/>
  <c r="AH58" i="46" s="1"/>
  <c r="CV58" i="46"/>
  <c r="CU58" i="46"/>
  <c r="CT58" i="46"/>
  <c r="CS58" i="46"/>
  <c r="CR58" i="46"/>
  <c r="AC58" i="46" s="1"/>
  <c r="CQ58" i="46"/>
  <c r="AB58" i="46" s="1"/>
  <c r="CP58" i="46"/>
  <c r="AA58" i="44" s="1"/>
  <c r="CO58" i="46"/>
  <c r="Z58" i="46" s="1"/>
  <c r="CN58" i="46"/>
  <c r="CM58" i="46"/>
  <c r="CL58" i="46"/>
  <c r="W58" i="46" s="1"/>
  <c r="CK58" i="46"/>
  <c r="CJ58" i="46"/>
  <c r="U58" i="46" s="1"/>
  <c r="CI58" i="46"/>
  <c r="T58" i="46" s="1"/>
  <c r="CH58" i="46"/>
  <c r="CG58" i="46"/>
  <c r="R58" i="46" s="1"/>
  <c r="CF58" i="46"/>
  <c r="CE58" i="46"/>
  <c r="P58" i="46" s="1"/>
  <c r="CD58" i="46"/>
  <c r="O58" i="46" s="1"/>
  <c r="CC58" i="46"/>
  <c r="N58" i="46" s="1"/>
  <c r="CB58" i="46"/>
  <c r="M58" i="46" s="1"/>
  <c r="CA58" i="46"/>
  <c r="BZ58" i="46"/>
  <c r="BY58" i="46"/>
  <c r="J58" i="46" s="1"/>
  <c r="BX58" i="46"/>
  <c r="I58" i="46" s="1"/>
  <c r="BW58" i="46"/>
  <c r="BV58" i="46"/>
  <c r="G58" i="46" s="1"/>
  <c r="BU58" i="46"/>
  <c r="BT58" i="46"/>
  <c r="E58" i="46" s="1"/>
  <c r="BS58" i="46"/>
  <c r="D58" i="46" s="1"/>
  <c r="B58" i="46"/>
  <c r="B58" i="44" s="1"/>
  <c r="A58" i="46"/>
  <c r="A56" i="27" s="1"/>
  <c r="EF57" i="46"/>
  <c r="BQ57" i="46" s="1"/>
  <c r="EE57" i="46"/>
  <c r="ED57" i="46"/>
  <c r="EC57" i="46"/>
  <c r="BN57" i="46" s="1"/>
  <c r="EB57" i="46"/>
  <c r="BM57" i="46" s="1"/>
  <c r="EA57" i="46"/>
  <c r="DZ57" i="46"/>
  <c r="BK57" i="46" s="1"/>
  <c r="DY57" i="46"/>
  <c r="DX57" i="46"/>
  <c r="DW57" i="46"/>
  <c r="BH57" i="46" s="1"/>
  <c r="DV57" i="46"/>
  <c r="BG57" i="46" s="1"/>
  <c r="DU57" i="46"/>
  <c r="BF57" i="46" s="1"/>
  <c r="DT57" i="46"/>
  <c r="BE57" i="46" s="1"/>
  <c r="DS57" i="46"/>
  <c r="BD57" i="46" s="1"/>
  <c r="DR57" i="46"/>
  <c r="DQ57" i="46"/>
  <c r="DP57" i="46"/>
  <c r="DO57" i="46"/>
  <c r="DN57" i="46"/>
  <c r="DM57" i="46"/>
  <c r="AX57" i="46" s="1"/>
  <c r="DL57" i="46"/>
  <c r="AW57" i="46" s="1"/>
  <c r="DK57" i="46"/>
  <c r="AV57" i="46" s="1"/>
  <c r="DJ57" i="46"/>
  <c r="AU57" i="46" s="1"/>
  <c r="DI57" i="46"/>
  <c r="AT57" i="46" s="1"/>
  <c r="DH57" i="46"/>
  <c r="AS57" i="46" s="1"/>
  <c r="DG57" i="46"/>
  <c r="AR57" i="46" s="1"/>
  <c r="DF57" i="46"/>
  <c r="DE57" i="46"/>
  <c r="AP57" i="46" s="1"/>
  <c r="DD57" i="46"/>
  <c r="DC57" i="46"/>
  <c r="AN57" i="46" s="1"/>
  <c r="DB57" i="46"/>
  <c r="AM57" i="46" s="1"/>
  <c r="DA57" i="46"/>
  <c r="CZ57" i="46"/>
  <c r="AK57" i="46" s="1"/>
  <c r="CY57" i="46"/>
  <c r="CX57" i="46"/>
  <c r="CW57" i="46"/>
  <c r="AH57" i="46" s="1"/>
  <c r="CV57" i="46"/>
  <c r="AG57" i="46" s="1"/>
  <c r="CU57" i="46"/>
  <c r="AF57" i="46" s="1"/>
  <c r="CT57" i="46"/>
  <c r="CS57" i="46"/>
  <c r="AD57" i="46" s="1"/>
  <c r="CR57" i="46"/>
  <c r="CQ57" i="46"/>
  <c r="AB57" i="46" s="1"/>
  <c r="CP57" i="46"/>
  <c r="CO57" i="46"/>
  <c r="Z57" i="46" s="1"/>
  <c r="CN57" i="46"/>
  <c r="Y57" i="46" s="1"/>
  <c r="CM57" i="46"/>
  <c r="X57" i="46" s="1"/>
  <c r="CL57" i="46"/>
  <c r="W57" i="46" s="1"/>
  <c r="CK57" i="46"/>
  <c r="CJ57" i="46"/>
  <c r="CI57" i="46"/>
  <c r="CH57" i="46"/>
  <c r="CG57" i="46"/>
  <c r="R57" i="46" s="1"/>
  <c r="CF57" i="46"/>
  <c r="Q57" i="46" s="1"/>
  <c r="CE57" i="46"/>
  <c r="P57" i="46" s="1"/>
  <c r="CD57" i="46"/>
  <c r="CC57" i="46"/>
  <c r="CB57" i="46"/>
  <c r="M57" i="46" s="1"/>
  <c r="CA57" i="46"/>
  <c r="L57" i="46" s="1"/>
  <c r="BZ57" i="46"/>
  <c r="K57" i="46" s="1"/>
  <c r="BY57" i="46"/>
  <c r="J57" i="46" s="1"/>
  <c r="BX57" i="46"/>
  <c r="BW57" i="46"/>
  <c r="H57" i="46" s="1"/>
  <c r="BV57" i="46"/>
  <c r="BU57" i="46"/>
  <c r="BT57" i="46"/>
  <c r="E57" i="46" s="1"/>
  <c r="BS57" i="46"/>
  <c r="D57" i="46" s="1"/>
  <c r="B57" i="46"/>
  <c r="B57" i="44" s="1"/>
  <c r="A57" i="46"/>
  <c r="EF56" i="46"/>
  <c r="BQ56" i="46" s="1"/>
  <c r="EE56" i="46"/>
  <c r="ED56" i="46"/>
  <c r="BO56" i="44" s="1"/>
  <c r="EC56" i="46"/>
  <c r="BN56" i="46" s="1"/>
  <c r="EB56" i="46"/>
  <c r="EA56" i="46"/>
  <c r="DZ56" i="46"/>
  <c r="BK56" i="46" s="1"/>
  <c r="DY56" i="46"/>
  <c r="BJ56" i="46" s="1"/>
  <c r="DX56" i="46"/>
  <c r="BI56" i="46" s="1"/>
  <c r="DW56" i="46"/>
  <c r="DV56" i="46"/>
  <c r="BG56" i="46" s="1"/>
  <c r="DU56" i="46"/>
  <c r="BF56" i="46" s="1"/>
  <c r="DT56" i="46"/>
  <c r="BE56" i="46" s="1"/>
  <c r="DS56" i="46"/>
  <c r="BD56" i="46" s="1"/>
  <c r="DR56" i="46"/>
  <c r="BC56" i="46" s="1"/>
  <c r="DQ56" i="46"/>
  <c r="DP56" i="46"/>
  <c r="BA56" i="46" s="1"/>
  <c r="DO56" i="46"/>
  <c r="DN56" i="46"/>
  <c r="AY56" i="46" s="1"/>
  <c r="DM56" i="46"/>
  <c r="AX56" i="46" s="1"/>
  <c r="DL56" i="46"/>
  <c r="AW56" i="46" s="1"/>
  <c r="DK56" i="46"/>
  <c r="AV56" i="46" s="1"/>
  <c r="DJ56" i="46"/>
  <c r="DI56" i="46"/>
  <c r="DH56" i="46"/>
  <c r="AS56" i="46" s="1"/>
  <c r="DG56" i="46"/>
  <c r="DF56" i="46"/>
  <c r="DE56" i="46"/>
  <c r="DD56" i="46"/>
  <c r="AO56" i="46" s="1"/>
  <c r="DC56" i="46"/>
  <c r="DB56" i="46"/>
  <c r="AM56" i="46" s="1"/>
  <c r="DA56" i="46"/>
  <c r="CZ56" i="46"/>
  <c r="AK56" i="46" s="1"/>
  <c r="CY56" i="46"/>
  <c r="CX56" i="46"/>
  <c r="AI56" i="46" s="1"/>
  <c r="CW56" i="46"/>
  <c r="AH56" i="46" s="1"/>
  <c r="CV56" i="46"/>
  <c r="CU56" i="46"/>
  <c r="AF56" i="46" s="1"/>
  <c r="CT56" i="46"/>
  <c r="AE56" i="46" s="1"/>
  <c r="CS56" i="46"/>
  <c r="AD56" i="46" s="1"/>
  <c r="CR56" i="46"/>
  <c r="AC56" i="46" s="1"/>
  <c r="CQ56" i="46"/>
  <c r="CP56" i="46"/>
  <c r="CO56" i="46"/>
  <c r="Z56" i="46" s="1"/>
  <c r="CN56" i="46"/>
  <c r="CM56" i="46"/>
  <c r="CL56" i="46"/>
  <c r="CK56" i="46"/>
  <c r="V56" i="46" s="1"/>
  <c r="CJ56" i="46"/>
  <c r="U56" i="46" s="1"/>
  <c r="CI56" i="46"/>
  <c r="CH56" i="46"/>
  <c r="S56" i="46" s="1"/>
  <c r="CG56" i="46"/>
  <c r="R56" i="46" s="1"/>
  <c r="CF56" i="46"/>
  <c r="CE56" i="46"/>
  <c r="CD56" i="46"/>
  <c r="CC56" i="46"/>
  <c r="CB56" i="46"/>
  <c r="CA56" i="46"/>
  <c r="BZ56" i="46"/>
  <c r="K56" i="46" s="1"/>
  <c r="BY56" i="46"/>
  <c r="BX56" i="46"/>
  <c r="BW56" i="46"/>
  <c r="BV56" i="46"/>
  <c r="BU56" i="46"/>
  <c r="BT56" i="46"/>
  <c r="E56" i="46" s="1"/>
  <c r="BS56" i="46"/>
  <c r="BO56" i="46"/>
  <c r="B56" i="46"/>
  <c r="B56" i="44" s="1"/>
  <c r="A56" i="46"/>
  <c r="A54" i="29" s="1"/>
  <c r="EF55" i="46"/>
  <c r="EE55" i="46"/>
  <c r="BP55" i="46" s="1"/>
  <c r="ED55" i="46"/>
  <c r="EC55" i="46"/>
  <c r="BN55" i="46" s="1"/>
  <c r="EB55" i="46"/>
  <c r="BM55" i="46" s="1"/>
  <c r="EA55" i="46"/>
  <c r="BL55" i="46" s="1"/>
  <c r="DZ55" i="46"/>
  <c r="DY55" i="46"/>
  <c r="BJ55" i="46" s="1"/>
  <c r="DX55" i="46"/>
  <c r="DW55" i="46"/>
  <c r="DV55" i="46"/>
  <c r="DU55" i="46"/>
  <c r="BF55" i="46" s="1"/>
  <c r="DT55" i="46"/>
  <c r="BE55" i="46" s="1"/>
  <c r="DS55" i="46"/>
  <c r="DR55" i="46"/>
  <c r="BC55" i="46" s="1"/>
  <c r="DQ55" i="46"/>
  <c r="DP55" i="46"/>
  <c r="BA55" i="46" s="1"/>
  <c r="DO55" i="46"/>
  <c r="DN55" i="46"/>
  <c r="DM55" i="46"/>
  <c r="DL55" i="46"/>
  <c r="DK55" i="46"/>
  <c r="AV55" i="46" s="1"/>
  <c r="DJ55" i="46"/>
  <c r="AU55" i="46" s="1"/>
  <c r="DI55" i="46"/>
  <c r="DH55" i="46"/>
  <c r="DG55" i="46"/>
  <c r="DF55" i="46"/>
  <c r="AQ55" i="46" s="1"/>
  <c r="DE55" i="46"/>
  <c r="AP55" i="46" s="1"/>
  <c r="DD55" i="46"/>
  <c r="AO55" i="46" s="1"/>
  <c r="DC55" i="46"/>
  <c r="AN55" i="46" s="1"/>
  <c r="DB55" i="46"/>
  <c r="AM55" i="46" s="1"/>
  <c r="DA55" i="46"/>
  <c r="AL55" i="46" s="1"/>
  <c r="CZ55" i="46"/>
  <c r="CY55" i="46"/>
  <c r="CX55" i="46"/>
  <c r="CW55" i="46"/>
  <c r="AH55" i="46" s="1"/>
  <c r="CV55" i="46"/>
  <c r="AG55" i="46" s="1"/>
  <c r="CU55" i="46"/>
  <c r="AF55" i="46" s="1"/>
  <c r="CT55" i="46"/>
  <c r="AE55" i="46" s="1"/>
  <c r="CS55" i="46"/>
  <c r="CR55" i="46"/>
  <c r="CQ55" i="46"/>
  <c r="CP55" i="46"/>
  <c r="AA55" i="46" s="1"/>
  <c r="CO55" i="46"/>
  <c r="Z55" i="46" s="1"/>
  <c r="CN55" i="46"/>
  <c r="Y55" i="46" s="1"/>
  <c r="CM55" i="46"/>
  <c r="CL55" i="46"/>
  <c r="W55" i="46" s="1"/>
  <c r="CK55" i="46"/>
  <c r="CJ55" i="46"/>
  <c r="CI55" i="46"/>
  <c r="T55" i="46" s="1"/>
  <c r="CH55" i="46"/>
  <c r="CG55" i="46"/>
  <c r="R55" i="46" s="1"/>
  <c r="CF55" i="46"/>
  <c r="Q55" i="46" s="1"/>
  <c r="CE55" i="46"/>
  <c r="CD55" i="46"/>
  <c r="O55" i="46" s="1"/>
  <c r="CC55" i="46"/>
  <c r="N55" i="46" s="1"/>
  <c r="CB55" i="46"/>
  <c r="M55" i="46" s="1"/>
  <c r="CA55" i="46"/>
  <c r="BZ55" i="46"/>
  <c r="K55" i="46" s="1"/>
  <c r="BY55" i="46"/>
  <c r="J55" i="46" s="1"/>
  <c r="BX55" i="46"/>
  <c r="I55" i="46" s="1"/>
  <c r="BW55" i="46"/>
  <c r="H55" i="46" s="1"/>
  <c r="BV55" i="46"/>
  <c r="G55" i="46" s="1"/>
  <c r="BU55" i="46"/>
  <c r="BT55" i="46"/>
  <c r="E55" i="46" s="1"/>
  <c r="BS55" i="46"/>
  <c r="B55" i="46"/>
  <c r="B55" i="44" s="1"/>
  <c r="A55" i="46"/>
  <c r="A53" i="27" s="1"/>
  <c r="EF54" i="46"/>
  <c r="BQ54" i="46" s="1"/>
  <c r="EE54" i="46"/>
  <c r="BP54" i="46" s="1"/>
  <c r="ED54" i="46"/>
  <c r="BO54" i="46" s="1"/>
  <c r="EC54" i="46"/>
  <c r="BN54" i="46" s="1"/>
  <c r="EB54" i="46"/>
  <c r="EA54" i="46"/>
  <c r="DZ54" i="46"/>
  <c r="DY54" i="46"/>
  <c r="BJ54" i="46" s="1"/>
  <c r="DX54" i="46"/>
  <c r="BI54" i="46" s="1"/>
  <c r="DW54" i="46"/>
  <c r="BH54" i="46" s="1"/>
  <c r="DV54" i="46"/>
  <c r="BG54" i="44" s="1"/>
  <c r="DU54" i="46"/>
  <c r="BF54" i="46" s="1"/>
  <c r="DT54" i="46"/>
  <c r="BE54" i="46" s="1"/>
  <c r="DS54" i="46"/>
  <c r="BD54" i="46" s="1"/>
  <c r="DR54" i="46"/>
  <c r="DQ54" i="46"/>
  <c r="BB54" i="46" s="1"/>
  <c r="DP54" i="46"/>
  <c r="BA54" i="46" s="1"/>
  <c r="DO54" i="46"/>
  <c r="DN54" i="46"/>
  <c r="DM54" i="46"/>
  <c r="AX54" i="46" s="1"/>
  <c r="DL54" i="46"/>
  <c r="DK54" i="46"/>
  <c r="AV54" i="46" s="1"/>
  <c r="DJ54" i="46"/>
  <c r="DI54" i="46"/>
  <c r="AT54" i="46" s="1"/>
  <c r="DH54" i="46"/>
  <c r="AS54" i="46" s="1"/>
  <c r="DG54" i="46"/>
  <c r="DF54" i="46"/>
  <c r="AQ54" i="46" s="1"/>
  <c r="DE54" i="46"/>
  <c r="AP54" i="46" s="1"/>
  <c r="DD54" i="46"/>
  <c r="AO54" i="46" s="1"/>
  <c r="DC54" i="46"/>
  <c r="DB54" i="46"/>
  <c r="DA54" i="46"/>
  <c r="AL54" i="46" s="1"/>
  <c r="CZ54" i="46"/>
  <c r="AK54" i="46" s="1"/>
  <c r="CY54" i="46"/>
  <c r="AJ54" i="46" s="1"/>
  <c r="CX54" i="46"/>
  <c r="AI54" i="46" s="1"/>
  <c r="CW54" i="46"/>
  <c r="CV54" i="46"/>
  <c r="AG54" i="46" s="1"/>
  <c r="CU54" i="46"/>
  <c r="CT54" i="46"/>
  <c r="AE54" i="46" s="1"/>
  <c r="CS54" i="46"/>
  <c r="AD54" i="46" s="1"/>
  <c r="CR54" i="46"/>
  <c r="AC54" i="46" s="1"/>
  <c r="CQ54" i="46"/>
  <c r="AB54" i="46" s="1"/>
  <c r="CP54" i="46"/>
  <c r="AA54" i="46" s="1"/>
  <c r="CO54" i="46"/>
  <c r="CN54" i="46"/>
  <c r="CM54" i="46"/>
  <c r="X54" i="46" s="1"/>
  <c r="CL54" i="46"/>
  <c r="CK54" i="46"/>
  <c r="V54" i="46" s="1"/>
  <c r="CJ54" i="46"/>
  <c r="U54" i="46" s="1"/>
  <c r="CI54" i="46"/>
  <c r="T54" i="46" s="1"/>
  <c r="CH54" i="46"/>
  <c r="CG54" i="46"/>
  <c r="CF54" i="46"/>
  <c r="Q54" i="46" s="1"/>
  <c r="CE54" i="46"/>
  <c r="P54" i="46" s="1"/>
  <c r="CD54" i="46"/>
  <c r="O54" i="46" s="1"/>
  <c r="CC54" i="46"/>
  <c r="N54" i="46" s="1"/>
  <c r="CB54" i="46"/>
  <c r="M54" i="46" s="1"/>
  <c r="CA54" i="46"/>
  <c r="BZ54" i="46"/>
  <c r="BY54" i="46"/>
  <c r="J54" i="46" s="1"/>
  <c r="BX54" i="46"/>
  <c r="BW54" i="46"/>
  <c r="BV54" i="46"/>
  <c r="BU54" i="46"/>
  <c r="BT54" i="46"/>
  <c r="E54" i="46" s="1"/>
  <c r="BS54" i="46"/>
  <c r="D54" i="46" s="1"/>
  <c r="B54" i="46"/>
  <c r="B54" i="44" s="1"/>
  <c r="A54" i="46"/>
  <c r="EF53" i="46"/>
  <c r="BQ53" i="46" s="1"/>
  <c r="EE53" i="46"/>
  <c r="BP53" i="46" s="1"/>
  <c r="ED53" i="46"/>
  <c r="EC53" i="46"/>
  <c r="BN53" i="46" s="1"/>
  <c r="EB53" i="46"/>
  <c r="EA53" i="46"/>
  <c r="DZ53" i="46"/>
  <c r="DY53" i="46"/>
  <c r="DX53" i="46"/>
  <c r="DW53" i="46"/>
  <c r="BH53" i="46" s="1"/>
  <c r="DV53" i="46"/>
  <c r="BG53" i="44" s="1"/>
  <c r="DU53" i="46"/>
  <c r="BF53" i="44" s="1"/>
  <c r="DT53" i="46"/>
  <c r="BE53" i="46" s="1"/>
  <c r="DS53" i="46"/>
  <c r="DR53" i="46"/>
  <c r="DQ53" i="46"/>
  <c r="DP53" i="46"/>
  <c r="BA53" i="46" s="1"/>
  <c r="DO53" i="46"/>
  <c r="AZ53" i="46" s="1"/>
  <c r="DN53" i="46"/>
  <c r="AY53" i="46" s="1"/>
  <c r="DM53" i="46"/>
  <c r="AX53" i="46" s="1"/>
  <c r="DL53" i="46"/>
  <c r="AW53" i="46" s="1"/>
  <c r="DK53" i="46"/>
  <c r="DJ53" i="46"/>
  <c r="DI53" i="46"/>
  <c r="DH53" i="46"/>
  <c r="AS53" i="46" s="1"/>
  <c r="DG53" i="46"/>
  <c r="AR53" i="46" s="1"/>
  <c r="DF53" i="46"/>
  <c r="DE53" i="46"/>
  <c r="AP53" i="46" s="1"/>
  <c r="DD53" i="46"/>
  <c r="DC53" i="46"/>
  <c r="DB53" i="46"/>
  <c r="AM53" i="46" s="1"/>
  <c r="DA53" i="46"/>
  <c r="CZ53" i="46"/>
  <c r="AK53" i="46" s="1"/>
  <c r="CY53" i="46"/>
  <c r="AJ53" i="46" s="1"/>
  <c r="CX53" i="46"/>
  <c r="AI53" i="46" s="1"/>
  <c r="CW53" i="46"/>
  <c r="AH53" i="46" s="1"/>
  <c r="CV53" i="46"/>
  <c r="CU53" i="46"/>
  <c r="AF53" i="46" s="1"/>
  <c r="CT53" i="46"/>
  <c r="CS53" i="46"/>
  <c r="CR53" i="46"/>
  <c r="CQ53" i="46"/>
  <c r="AB53" i="46" s="1"/>
  <c r="CP53" i="46"/>
  <c r="AA53" i="46" s="1"/>
  <c r="CO53" i="46"/>
  <c r="Z53" i="46" s="1"/>
  <c r="CN53" i="46"/>
  <c r="CM53" i="46"/>
  <c r="CL53" i="46"/>
  <c r="CK53" i="46"/>
  <c r="V53" i="46" s="1"/>
  <c r="CJ53" i="46"/>
  <c r="U53" i="46" s="1"/>
  <c r="CI53" i="46"/>
  <c r="T53" i="46" s="1"/>
  <c r="CH53" i="46"/>
  <c r="S53" i="46" s="1"/>
  <c r="CG53" i="46"/>
  <c r="R53" i="46" s="1"/>
  <c r="CF53" i="46"/>
  <c r="CE53" i="46"/>
  <c r="P53" i="46" s="1"/>
  <c r="CD53" i="46"/>
  <c r="CC53" i="46"/>
  <c r="CB53" i="46"/>
  <c r="CA53" i="46"/>
  <c r="L53" i="46" s="1"/>
  <c r="BZ53" i="46"/>
  <c r="K53" i="46" s="1"/>
  <c r="BY53" i="46"/>
  <c r="J53" i="46" s="1"/>
  <c r="BX53" i="46"/>
  <c r="BW53" i="46"/>
  <c r="H53" i="46" s="1"/>
  <c r="BV53" i="46"/>
  <c r="G53" i="46" s="1"/>
  <c r="BU53" i="46"/>
  <c r="F53" i="46" s="1"/>
  <c r="BT53" i="46"/>
  <c r="BS53" i="46"/>
  <c r="D53" i="46" s="1"/>
  <c r="BG53" i="46"/>
  <c r="BF53" i="46"/>
  <c r="B53" i="46"/>
  <c r="B53" i="44" s="1"/>
  <c r="A53" i="46"/>
  <c r="A51" i="27" s="1"/>
  <c r="EF52" i="46"/>
  <c r="BQ52" i="46" s="1"/>
  <c r="EE52" i="46"/>
  <c r="ED52" i="46"/>
  <c r="BO52" i="46" s="1"/>
  <c r="EC52" i="46"/>
  <c r="BN52" i="46" s="1"/>
  <c r="EB52" i="46"/>
  <c r="EA52" i="46"/>
  <c r="BL52" i="46" s="1"/>
  <c r="DZ52" i="46"/>
  <c r="BK52" i="46" s="1"/>
  <c r="DY52" i="46"/>
  <c r="DX52" i="46"/>
  <c r="BI52" i="46" s="1"/>
  <c r="DW52" i="46"/>
  <c r="BH52" i="46" s="1"/>
  <c r="DV52" i="46"/>
  <c r="BG52" i="46" s="1"/>
  <c r="DU52" i="46"/>
  <c r="DT52" i="46"/>
  <c r="DS52" i="46"/>
  <c r="BD52" i="46" s="1"/>
  <c r="DR52" i="46"/>
  <c r="BC52" i="46" s="1"/>
  <c r="DQ52" i="46"/>
  <c r="BB52" i="46" s="1"/>
  <c r="DP52" i="46"/>
  <c r="DO52" i="46"/>
  <c r="AZ52" i="46" s="1"/>
  <c r="DN52" i="46"/>
  <c r="AY52" i="46" s="1"/>
  <c r="DM52" i="46"/>
  <c r="AX52" i="46" s="1"/>
  <c r="DL52" i="46"/>
  <c r="DK52" i="46"/>
  <c r="AV52" i="46" s="1"/>
  <c r="DJ52" i="46"/>
  <c r="AU52" i="46" s="1"/>
  <c r="DI52" i="46"/>
  <c r="AT52" i="46" s="1"/>
  <c r="DH52" i="46"/>
  <c r="AS52" i="46" s="1"/>
  <c r="DG52" i="46"/>
  <c r="AR52" i="46" s="1"/>
  <c r="DF52" i="46"/>
  <c r="AQ52" i="46" s="1"/>
  <c r="DE52" i="46"/>
  <c r="DD52" i="46"/>
  <c r="DC52" i="46"/>
  <c r="AN52" i="46" s="1"/>
  <c r="DB52" i="46"/>
  <c r="AM52" i="46" s="1"/>
  <c r="DA52" i="46"/>
  <c r="CZ52" i="46"/>
  <c r="CY52" i="46"/>
  <c r="CX52" i="46"/>
  <c r="AI52" i="44" s="1"/>
  <c r="CW52" i="46"/>
  <c r="AH52" i="44" s="1"/>
  <c r="CV52" i="46"/>
  <c r="CU52" i="46"/>
  <c r="AF52" i="46" s="1"/>
  <c r="CT52" i="46"/>
  <c r="AE52" i="46" s="1"/>
  <c r="CS52" i="46"/>
  <c r="AD52" i="46" s="1"/>
  <c r="CR52" i="46"/>
  <c r="AC52" i="46" s="1"/>
  <c r="CQ52" i="46"/>
  <c r="AB52" i="46" s="1"/>
  <c r="CP52" i="46"/>
  <c r="AA52" i="46" s="1"/>
  <c r="CO52" i="46"/>
  <c r="CN52" i="46"/>
  <c r="CM52" i="46"/>
  <c r="X52" i="46" s="1"/>
  <c r="CL52" i="46"/>
  <c r="CK52" i="46"/>
  <c r="V52" i="46" s="1"/>
  <c r="CJ52" i="46"/>
  <c r="CI52" i="46"/>
  <c r="CH52" i="46"/>
  <c r="S52" i="46" s="1"/>
  <c r="CG52" i="46"/>
  <c r="CF52" i="46"/>
  <c r="CE52" i="46"/>
  <c r="P52" i="46" s="1"/>
  <c r="CD52" i="46"/>
  <c r="O52" i="46" s="1"/>
  <c r="CC52" i="46"/>
  <c r="CB52" i="46"/>
  <c r="M52" i="46" s="1"/>
  <c r="CA52" i="46"/>
  <c r="L52" i="46" s="1"/>
  <c r="BZ52" i="46"/>
  <c r="BY52" i="46"/>
  <c r="J52" i="46" s="1"/>
  <c r="BX52" i="46"/>
  <c r="BW52" i="46"/>
  <c r="H52" i="46" s="1"/>
  <c r="BV52" i="46"/>
  <c r="G52" i="46" s="1"/>
  <c r="BU52" i="46"/>
  <c r="BT52" i="46"/>
  <c r="E52" i="46" s="1"/>
  <c r="BS52" i="46"/>
  <c r="B52" i="46"/>
  <c r="B52" i="44" s="1"/>
  <c r="A52" i="46"/>
  <c r="C52" i="46" s="1"/>
  <c r="C52" i="44" s="1"/>
  <c r="EF51" i="46"/>
  <c r="BQ51" i="46" s="1"/>
  <c r="EE51" i="46"/>
  <c r="ED51" i="46"/>
  <c r="EC51" i="46"/>
  <c r="EB51" i="46"/>
  <c r="BM51" i="46" s="1"/>
  <c r="EA51" i="46"/>
  <c r="DZ51" i="46"/>
  <c r="DY51" i="46"/>
  <c r="BJ51" i="46" s="1"/>
  <c r="DX51" i="46"/>
  <c r="DW51" i="46"/>
  <c r="DV51" i="46"/>
  <c r="DU51" i="46"/>
  <c r="BF51" i="46" s="1"/>
  <c r="DT51" i="46"/>
  <c r="DS51" i="46"/>
  <c r="DR51" i="46"/>
  <c r="BC51" i="46" s="1"/>
  <c r="DQ51" i="46"/>
  <c r="BB51" i="46" s="1"/>
  <c r="DP51" i="46"/>
  <c r="BA51" i="46" s="1"/>
  <c r="DO51" i="46"/>
  <c r="AZ51" i="46" s="1"/>
  <c r="DN51" i="46"/>
  <c r="DM51" i="46"/>
  <c r="AX51" i="46" s="1"/>
  <c r="DL51" i="46"/>
  <c r="DK51" i="46"/>
  <c r="AV51" i="46" s="1"/>
  <c r="DJ51" i="46"/>
  <c r="AU51" i="46" s="1"/>
  <c r="DI51" i="46"/>
  <c r="AT51" i="46" s="1"/>
  <c r="DH51" i="46"/>
  <c r="AS51" i="46" s="1"/>
  <c r="DG51" i="46"/>
  <c r="DF51" i="46"/>
  <c r="DE51" i="46"/>
  <c r="DD51" i="46"/>
  <c r="AO51" i="46" s="1"/>
  <c r="DC51" i="46"/>
  <c r="AN51" i="46" s="1"/>
  <c r="DB51" i="46"/>
  <c r="AM51" i="46" s="1"/>
  <c r="DA51" i="46"/>
  <c r="AL51" i="46" s="1"/>
  <c r="CZ51" i="46"/>
  <c r="CY51" i="46"/>
  <c r="AJ51" i="46" s="1"/>
  <c r="CX51" i="46"/>
  <c r="CW51" i="46"/>
  <c r="AH51" i="46" s="1"/>
  <c r="CV51" i="46"/>
  <c r="AG51" i="46" s="1"/>
  <c r="CU51" i="46"/>
  <c r="CT51" i="46"/>
  <c r="AE51" i="46" s="1"/>
  <c r="CS51" i="46"/>
  <c r="AD51" i="46" s="1"/>
  <c r="CR51" i="46"/>
  <c r="CQ51" i="46"/>
  <c r="AB51" i="46" s="1"/>
  <c r="CP51" i="46"/>
  <c r="CO51" i="46"/>
  <c r="CN51" i="46"/>
  <c r="Y51" i="46" s="1"/>
  <c r="CM51" i="46"/>
  <c r="X51" i="46" s="1"/>
  <c r="CL51" i="46"/>
  <c r="W51" i="46" s="1"/>
  <c r="CK51" i="46"/>
  <c r="V51" i="46" s="1"/>
  <c r="CJ51" i="46"/>
  <c r="CI51" i="46"/>
  <c r="T51" i="46" s="1"/>
  <c r="CH51" i="46"/>
  <c r="CG51" i="46"/>
  <c r="CF51" i="46"/>
  <c r="Q51" i="46" s="1"/>
  <c r="CE51" i="46"/>
  <c r="CD51" i="46"/>
  <c r="O51" i="46" s="1"/>
  <c r="CC51" i="46"/>
  <c r="N51" i="46" s="1"/>
  <c r="CB51" i="46"/>
  <c r="CA51" i="46"/>
  <c r="L51" i="46" s="1"/>
  <c r="BZ51" i="46"/>
  <c r="BY51" i="46"/>
  <c r="BX51" i="46"/>
  <c r="I51" i="46" s="1"/>
  <c r="BW51" i="46"/>
  <c r="H51" i="46" s="1"/>
  <c r="BV51" i="46"/>
  <c r="G51" i="46" s="1"/>
  <c r="BU51" i="46"/>
  <c r="F51" i="46" s="1"/>
  <c r="BT51" i="46"/>
  <c r="E51" i="46" s="1"/>
  <c r="BS51" i="46"/>
  <c r="D51" i="46" s="1"/>
  <c r="B51" i="46"/>
  <c r="B51" i="44" s="1"/>
  <c r="A51" i="46"/>
  <c r="A51" i="44" s="1"/>
  <c r="EF50" i="46"/>
  <c r="EE50" i="46"/>
  <c r="BP50" i="46" s="1"/>
  <c r="ED50" i="46"/>
  <c r="BO50" i="44" s="1"/>
  <c r="EC50" i="46"/>
  <c r="BN50" i="46" s="1"/>
  <c r="EB50" i="46"/>
  <c r="BM50" i="46" s="1"/>
  <c r="EA50" i="46"/>
  <c r="BL50" i="46" s="1"/>
  <c r="DZ50" i="46"/>
  <c r="BK50" i="46" s="1"/>
  <c r="DY50" i="46"/>
  <c r="DX50" i="46"/>
  <c r="BI50" i="46" s="1"/>
  <c r="DW50" i="46"/>
  <c r="DV50" i="46"/>
  <c r="BG50" i="46" s="1"/>
  <c r="DU50" i="46"/>
  <c r="BF50" i="46" s="1"/>
  <c r="DT50" i="46"/>
  <c r="DS50" i="46"/>
  <c r="BD50" i="46" s="1"/>
  <c r="DR50" i="46"/>
  <c r="BC50" i="46" s="1"/>
  <c r="DQ50" i="46"/>
  <c r="BB50" i="46" s="1"/>
  <c r="DP50" i="46"/>
  <c r="BA50" i="46" s="1"/>
  <c r="DO50" i="46"/>
  <c r="AZ50" i="46" s="1"/>
  <c r="DN50" i="46"/>
  <c r="AY50" i="46" s="1"/>
  <c r="DM50" i="46"/>
  <c r="AX50" i="46" s="1"/>
  <c r="DL50" i="46"/>
  <c r="AW50" i="46" s="1"/>
  <c r="DK50" i="46"/>
  <c r="DJ50" i="46"/>
  <c r="AU50" i="46" s="1"/>
  <c r="DI50" i="46"/>
  <c r="AT50" i="46" s="1"/>
  <c r="DH50" i="46"/>
  <c r="DG50" i="46"/>
  <c r="DF50" i="46"/>
  <c r="AQ50" i="46" s="1"/>
  <c r="DE50" i="46"/>
  <c r="AP50" i="46" s="1"/>
  <c r="DD50" i="46"/>
  <c r="AO50" i="46" s="1"/>
  <c r="DC50" i="46"/>
  <c r="AN50" i="46" s="1"/>
  <c r="DB50" i="46"/>
  <c r="AM50" i="46" s="1"/>
  <c r="DA50" i="46"/>
  <c r="CZ50" i="46"/>
  <c r="AK50" i="46" s="1"/>
  <c r="CY50" i="46"/>
  <c r="AJ50" i="46" s="1"/>
  <c r="CX50" i="46"/>
  <c r="AI50" i="46" s="1"/>
  <c r="CW50" i="46"/>
  <c r="AH50" i="46" s="1"/>
  <c r="CV50" i="46"/>
  <c r="AG50" i="46" s="1"/>
  <c r="CU50" i="46"/>
  <c r="CT50" i="46"/>
  <c r="CS50" i="46"/>
  <c r="AD50" i="46" s="1"/>
  <c r="CR50" i="46"/>
  <c r="AC50" i="46" s="1"/>
  <c r="CQ50" i="46"/>
  <c r="AB50" i="46" s="1"/>
  <c r="CP50" i="46"/>
  <c r="AA50" i="46" s="1"/>
  <c r="CO50" i="46"/>
  <c r="Z50" i="46" s="1"/>
  <c r="CN50" i="46"/>
  <c r="Y50" i="46" s="1"/>
  <c r="CM50" i="46"/>
  <c r="CL50" i="46"/>
  <c r="W50" i="46" s="1"/>
  <c r="CK50" i="46"/>
  <c r="CJ50" i="46"/>
  <c r="U50" i="46" s="1"/>
  <c r="CI50" i="46"/>
  <c r="CH50" i="46"/>
  <c r="S50" i="46" s="1"/>
  <c r="CG50" i="46"/>
  <c r="R50" i="46" s="1"/>
  <c r="CF50" i="46"/>
  <c r="Q50" i="46" s="1"/>
  <c r="CE50" i="46"/>
  <c r="P50" i="46" s="1"/>
  <c r="CD50" i="46"/>
  <c r="O50" i="46" s="1"/>
  <c r="CC50" i="46"/>
  <c r="CB50" i="46"/>
  <c r="CA50" i="46"/>
  <c r="L50" i="46" s="1"/>
  <c r="BZ50" i="46"/>
  <c r="K50" i="46" s="1"/>
  <c r="BY50" i="46"/>
  <c r="J50" i="46" s="1"/>
  <c r="BX50" i="46"/>
  <c r="I50" i="46" s="1"/>
  <c r="BW50" i="46"/>
  <c r="BV50" i="46"/>
  <c r="G50" i="46" s="1"/>
  <c r="BU50" i="46"/>
  <c r="BT50" i="46"/>
  <c r="E50" i="46" s="1"/>
  <c r="BS50" i="46"/>
  <c r="D50" i="46" s="1"/>
  <c r="BO50" i="46"/>
  <c r="B50" i="46"/>
  <c r="B50" i="44" s="1"/>
  <c r="A50" i="46"/>
  <c r="A48" i="27" s="1"/>
  <c r="EF49" i="46"/>
  <c r="BQ49" i="46" s="1"/>
  <c r="EE49" i="46"/>
  <c r="BP49" i="46" s="1"/>
  <c r="ED49" i="46"/>
  <c r="BO49" i="46" s="1"/>
  <c r="EC49" i="46"/>
  <c r="BN49" i="46" s="1"/>
  <c r="EB49" i="46"/>
  <c r="EA49" i="46"/>
  <c r="DZ49" i="46"/>
  <c r="BK49" i="46" s="1"/>
  <c r="DY49" i="46"/>
  <c r="DX49" i="46"/>
  <c r="DW49" i="46"/>
  <c r="BH49" i="46" s="1"/>
  <c r="DV49" i="46"/>
  <c r="BG49" i="46" s="1"/>
  <c r="DU49" i="46"/>
  <c r="BF49" i="46" s="1"/>
  <c r="DT49" i="46"/>
  <c r="DS49" i="46"/>
  <c r="BD49" i="46" s="1"/>
  <c r="DR49" i="46"/>
  <c r="BC49" i="46" s="1"/>
  <c r="DQ49" i="46"/>
  <c r="BB49" i="46" s="1"/>
  <c r="DP49" i="46"/>
  <c r="DO49" i="46"/>
  <c r="AZ49" i="46" s="1"/>
  <c r="DN49" i="46"/>
  <c r="DM49" i="46"/>
  <c r="AX49" i="46" s="1"/>
  <c r="DL49" i="46"/>
  <c r="DK49" i="46"/>
  <c r="DJ49" i="46"/>
  <c r="AU49" i="46" s="1"/>
  <c r="DI49" i="46"/>
  <c r="DH49" i="46"/>
  <c r="DG49" i="46"/>
  <c r="DF49" i="46"/>
  <c r="AQ49" i="46" s="1"/>
  <c r="DE49" i="46"/>
  <c r="AP49" i="46" s="1"/>
  <c r="DD49" i="46"/>
  <c r="AO49" i="46" s="1"/>
  <c r="DC49" i="46"/>
  <c r="DB49" i="46"/>
  <c r="AM49" i="46" s="1"/>
  <c r="DA49" i="46"/>
  <c r="AL49" i="46" s="1"/>
  <c r="CZ49" i="46"/>
  <c r="CY49" i="46"/>
  <c r="AJ49" i="46" s="1"/>
  <c r="CX49" i="46"/>
  <c r="AI49" i="44" s="1"/>
  <c r="CW49" i="46"/>
  <c r="AH49" i="46" s="1"/>
  <c r="CV49" i="46"/>
  <c r="AG49" i="46" s="1"/>
  <c r="CU49" i="46"/>
  <c r="AF49" i="46" s="1"/>
  <c r="CT49" i="46"/>
  <c r="AE49" i="46" s="1"/>
  <c r="CS49" i="46"/>
  <c r="CR49" i="46"/>
  <c r="CQ49" i="46"/>
  <c r="AB49" i="46" s="1"/>
  <c r="CP49" i="46"/>
  <c r="AA49" i="46" s="1"/>
  <c r="CO49" i="46"/>
  <c r="Z49" i="46" s="1"/>
  <c r="CN49" i="46"/>
  <c r="CM49" i="46"/>
  <c r="CL49" i="46"/>
  <c r="W49" i="46" s="1"/>
  <c r="CK49" i="46"/>
  <c r="CJ49" i="46"/>
  <c r="U49" i="46" s="1"/>
  <c r="CI49" i="46"/>
  <c r="T49" i="46" s="1"/>
  <c r="CH49" i="46"/>
  <c r="CG49" i="46"/>
  <c r="R49" i="46" s="1"/>
  <c r="CF49" i="46"/>
  <c r="Q49" i="46" s="1"/>
  <c r="CE49" i="46"/>
  <c r="CD49" i="46"/>
  <c r="O49" i="46" s="1"/>
  <c r="CC49" i="46"/>
  <c r="CB49" i="46"/>
  <c r="CA49" i="46"/>
  <c r="L49" i="46" s="1"/>
  <c r="BZ49" i="46"/>
  <c r="K49" i="46" s="1"/>
  <c r="BY49" i="46"/>
  <c r="J49" i="46" s="1"/>
  <c r="BX49" i="46"/>
  <c r="I49" i="46" s="1"/>
  <c r="BW49" i="46"/>
  <c r="H49" i="46" s="1"/>
  <c r="BV49" i="46"/>
  <c r="G49" i="46" s="1"/>
  <c r="BU49" i="46"/>
  <c r="F49" i="46" s="1"/>
  <c r="BT49" i="46"/>
  <c r="E49" i="46" s="1"/>
  <c r="BS49" i="46"/>
  <c r="B49" i="46"/>
  <c r="B49" i="44" s="1"/>
  <c r="A49" i="46"/>
  <c r="EF48" i="46"/>
  <c r="BQ48" i="46" s="1"/>
  <c r="EE48" i="46"/>
  <c r="BP48" i="46" s="1"/>
  <c r="ED48" i="46"/>
  <c r="EC48" i="46"/>
  <c r="BN48" i="46" s="1"/>
  <c r="EB48" i="46"/>
  <c r="BM48" i="46" s="1"/>
  <c r="EA48" i="46"/>
  <c r="DZ48" i="46"/>
  <c r="BK48" i="46" s="1"/>
  <c r="DY48" i="46"/>
  <c r="BJ48" i="46" s="1"/>
  <c r="DX48" i="46"/>
  <c r="DW48" i="46"/>
  <c r="BH48" i="46" s="1"/>
  <c r="DV48" i="46"/>
  <c r="BG48" i="44" s="1"/>
  <c r="DU48" i="46"/>
  <c r="BF48" i="46" s="1"/>
  <c r="DT48" i="46"/>
  <c r="DS48" i="46"/>
  <c r="BD48" i="46" s="1"/>
  <c r="DR48" i="46"/>
  <c r="BC48" i="46" s="1"/>
  <c r="DQ48" i="46"/>
  <c r="DP48" i="46"/>
  <c r="DO48" i="46"/>
  <c r="AZ48" i="46" s="1"/>
  <c r="DN48" i="46"/>
  <c r="DM48" i="46"/>
  <c r="AX48" i="46" s="1"/>
  <c r="DL48" i="46"/>
  <c r="AW48" i="46" s="1"/>
  <c r="DK48" i="46"/>
  <c r="AV48" i="46" s="1"/>
  <c r="DJ48" i="46"/>
  <c r="DI48" i="46"/>
  <c r="AT48" i="46" s="1"/>
  <c r="DH48" i="46"/>
  <c r="DG48" i="46"/>
  <c r="AR48" i="46" s="1"/>
  <c r="DF48" i="46"/>
  <c r="AQ48" i="46" s="1"/>
  <c r="DE48" i="46"/>
  <c r="AP48" i="46" s="1"/>
  <c r="DD48" i="46"/>
  <c r="AO48" i="46" s="1"/>
  <c r="DC48" i="46"/>
  <c r="AN48" i="46" s="1"/>
  <c r="DB48" i="46"/>
  <c r="AM48" i="46" s="1"/>
  <c r="DA48" i="46"/>
  <c r="AL48" i="46" s="1"/>
  <c r="CZ48" i="46"/>
  <c r="AK48" i="46" s="1"/>
  <c r="CY48" i="46"/>
  <c r="AJ48" i="46" s="1"/>
  <c r="CX48" i="46"/>
  <c r="AI48" i="46" s="1"/>
  <c r="CW48" i="46"/>
  <c r="AH48" i="46" s="1"/>
  <c r="CV48" i="46"/>
  <c r="AG48" i="46" s="1"/>
  <c r="CU48" i="46"/>
  <c r="AF48" i="46" s="1"/>
  <c r="CT48" i="46"/>
  <c r="AE48" i="46" s="1"/>
  <c r="CS48" i="46"/>
  <c r="CR48" i="46"/>
  <c r="AC48" i="46" s="1"/>
  <c r="CQ48" i="46"/>
  <c r="AB48" i="44" s="1"/>
  <c r="CP48" i="46"/>
  <c r="CO48" i="46"/>
  <c r="Z48" i="46" s="1"/>
  <c r="CN48" i="46"/>
  <c r="CM48" i="46"/>
  <c r="CL48" i="46"/>
  <c r="W48" i="46" s="1"/>
  <c r="CK48" i="46"/>
  <c r="V48" i="46" s="1"/>
  <c r="CJ48" i="46"/>
  <c r="CI48" i="46"/>
  <c r="T48" i="46" s="1"/>
  <c r="CH48" i="46"/>
  <c r="S48" i="46" s="1"/>
  <c r="CG48" i="46"/>
  <c r="R48" i="44" s="1"/>
  <c r="CF48" i="46"/>
  <c r="Q48" i="46" s="1"/>
  <c r="CE48" i="46"/>
  <c r="P48" i="46" s="1"/>
  <c r="CD48" i="46"/>
  <c r="O48" i="46" s="1"/>
  <c r="CC48" i="46"/>
  <c r="N48" i="46" s="1"/>
  <c r="CB48" i="46"/>
  <c r="CA48" i="46"/>
  <c r="L48" i="46" s="1"/>
  <c r="BZ48" i="46"/>
  <c r="K48" i="46" s="1"/>
  <c r="BY48" i="46"/>
  <c r="J48" i="46" s="1"/>
  <c r="BX48" i="46"/>
  <c r="I48" i="46" s="1"/>
  <c r="BW48" i="46"/>
  <c r="H48" i="46" s="1"/>
  <c r="BV48" i="46"/>
  <c r="BU48" i="46"/>
  <c r="BT48" i="46"/>
  <c r="BS48" i="46"/>
  <c r="D48" i="46" s="1"/>
  <c r="BG48" i="46"/>
  <c r="B48" i="46"/>
  <c r="B48" i="44" s="1"/>
  <c r="A48" i="46"/>
  <c r="A46" i="29" s="1"/>
  <c r="EF47" i="46"/>
  <c r="BQ47" i="46" s="1"/>
  <c r="EE47" i="46"/>
  <c r="ED47" i="46"/>
  <c r="EC47" i="46"/>
  <c r="BN47" i="46" s="1"/>
  <c r="EB47" i="46"/>
  <c r="BM47" i="46" s="1"/>
  <c r="EA47" i="46"/>
  <c r="BL47" i="46" s="1"/>
  <c r="DZ47" i="46"/>
  <c r="DY47" i="46"/>
  <c r="BJ47" i="46" s="1"/>
  <c r="DX47" i="46"/>
  <c r="BI47" i="46" s="1"/>
  <c r="DW47" i="46"/>
  <c r="DV47" i="46"/>
  <c r="BG47" i="46" s="1"/>
  <c r="DU47" i="46"/>
  <c r="BF47" i="46" s="1"/>
  <c r="DT47" i="46"/>
  <c r="BE47" i="46" s="1"/>
  <c r="DS47" i="46"/>
  <c r="BD47" i="46" s="1"/>
  <c r="DR47" i="46"/>
  <c r="DQ47" i="46"/>
  <c r="BB47" i="46" s="1"/>
  <c r="DP47" i="46"/>
  <c r="BA47" i="46" s="1"/>
  <c r="DO47" i="46"/>
  <c r="DN47" i="46"/>
  <c r="AY47" i="46" s="1"/>
  <c r="DM47" i="46"/>
  <c r="DL47" i="46"/>
  <c r="AW47" i="46" s="1"/>
  <c r="DK47" i="46"/>
  <c r="AV47" i="46" s="1"/>
  <c r="DJ47" i="46"/>
  <c r="AU47" i="46" s="1"/>
  <c r="DI47" i="46"/>
  <c r="AT47" i="46" s="1"/>
  <c r="DH47" i="46"/>
  <c r="AS47" i="46" s="1"/>
  <c r="DG47" i="46"/>
  <c r="DF47" i="46"/>
  <c r="DE47" i="46"/>
  <c r="DD47" i="46"/>
  <c r="AO47" i="46" s="1"/>
  <c r="DC47" i="46"/>
  <c r="DB47" i="46"/>
  <c r="DA47" i="46"/>
  <c r="AL47" i="46" s="1"/>
  <c r="CZ47" i="46"/>
  <c r="AK47" i="46" s="1"/>
  <c r="CY47" i="46"/>
  <c r="AJ47" i="46" s="1"/>
  <c r="CX47" i="46"/>
  <c r="AI47" i="46" s="1"/>
  <c r="CW47" i="46"/>
  <c r="CV47" i="46"/>
  <c r="AG47" i="46" s="1"/>
  <c r="CU47" i="46"/>
  <c r="CT47" i="46"/>
  <c r="AE47" i="46" s="1"/>
  <c r="CS47" i="46"/>
  <c r="AD47" i="46" s="1"/>
  <c r="CR47" i="46"/>
  <c r="AC47" i="46" s="1"/>
  <c r="CQ47" i="46"/>
  <c r="AB47" i="46" s="1"/>
  <c r="CP47" i="46"/>
  <c r="AA47" i="46" s="1"/>
  <c r="CO47" i="46"/>
  <c r="Z47" i="46" s="1"/>
  <c r="CN47" i="46"/>
  <c r="CM47" i="46"/>
  <c r="X47" i="46" s="1"/>
  <c r="CL47" i="46"/>
  <c r="CK47" i="46"/>
  <c r="V47" i="46" s="1"/>
  <c r="CJ47" i="46"/>
  <c r="U47" i="46" s="1"/>
  <c r="CI47" i="46"/>
  <c r="CH47" i="46"/>
  <c r="S47" i="46" s="1"/>
  <c r="CG47" i="46"/>
  <c r="CF47" i="46"/>
  <c r="Q47" i="46" s="1"/>
  <c r="CE47" i="46"/>
  <c r="P47" i="46" s="1"/>
  <c r="CD47" i="46"/>
  <c r="CC47" i="46"/>
  <c r="N47" i="46" s="1"/>
  <c r="CB47" i="46"/>
  <c r="M47" i="46" s="1"/>
  <c r="CA47" i="46"/>
  <c r="L47" i="46" s="1"/>
  <c r="BZ47" i="46"/>
  <c r="BY47" i="46"/>
  <c r="BX47" i="46"/>
  <c r="I47" i="46" s="1"/>
  <c r="BW47" i="46"/>
  <c r="BV47" i="46"/>
  <c r="BU47" i="46"/>
  <c r="F47" i="46" s="1"/>
  <c r="BT47" i="46"/>
  <c r="E47" i="46" s="1"/>
  <c r="BS47" i="46"/>
  <c r="D47" i="46" s="1"/>
  <c r="B47" i="46"/>
  <c r="B47" i="44" s="1"/>
  <c r="A47" i="46"/>
  <c r="EF46" i="46"/>
  <c r="EE46" i="46"/>
  <c r="ED46" i="46"/>
  <c r="BO46" i="46" s="1"/>
  <c r="EC46" i="46"/>
  <c r="EB46" i="46"/>
  <c r="BM46" i="46" s="1"/>
  <c r="EA46" i="46"/>
  <c r="BL46" i="44" s="1"/>
  <c r="DZ46" i="46"/>
  <c r="DY46" i="46"/>
  <c r="DX46" i="46"/>
  <c r="BI46" i="46" s="1"/>
  <c r="DW46" i="46"/>
  <c r="BH46" i="46" s="1"/>
  <c r="DV46" i="46"/>
  <c r="DU46" i="46"/>
  <c r="BF46" i="46" s="1"/>
  <c r="DT46" i="46"/>
  <c r="DS46" i="46"/>
  <c r="DR46" i="46"/>
  <c r="BC46" i="46" s="1"/>
  <c r="DQ46" i="46"/>
  <c r="BB46" i="46" s="1"/>
  <c r="DP46" i="46"/>
  <c r="DO46" i="46"/>
  <c r="AZ46" i="46" s="1"/>
  <c r="DN46" i="46"/>
  <c r="DM46" i="46"/>
  <c r="AX46" i="46" s="1"/>
  <c r="DL46" i="46"/>
  <c r="DK46" i="46"/>
  <c r="AV46" i="44" s="1"/>
  <c r="DJ46" i="46"/>
  <c r="AU46" i="46" s="1"/>
  <c r="DI46" i="46"/>
  <c r="AT46" i="46" s="1"/>
  <c r="DH46" i="46"/>
  <c r="AS46" i="46" s="1"/>
  <c r="DG46" i="46"/>
  <c r="AR46" i="46" s="1"/>
  <c r="DF46" i="46"/>
  <c r="AQ46" i="46" s="1"/>
  <c r="DE46" i="46"/>
  <c r="AP46" i="46" s="1"/>
  <c r="DD46" i="46"/>
  <c r="DC46" i="46"/>
  <c r="DB46" i="46"/>
  <c r="AM46" i="46" s="1"/>
  <c r="DA46" i="46"/>
  <c r="CZ46" i="46"/>
  <c r="AK46" i="46" s="1"/>
  <c r="CY46" i="46"/>
  <c r="AJ46" i="46" s="1"/>
  <c r="CX46" i="46"/>
  <c r="AI46" i="46" s="1"/>
  <c r="CW46" i="46"/>
  <c r="CV46" i="46"/>
  <c r="CU46" i="46"/>
  <c r="AF46" i="44" s="1"/>
  <c r="CT46" i="46"/>
  <c r="AE46" i="46" s="1"/>
  <c r="CS46" i="46"/>
  <c r="CR46" i="46"/>
  <c r="CQ46" i="46"/>
  <c r="CP46" i="46"/>
  <c r="AA46" i="46" s="1"/>
  <c r="CO46" i="46"/>
  <c r="Z46" i="46" s="1"/>
  <c r="CN46" i="46"/>
  <c r="CM46" i="46"/>
  <c r="CL46" i="46"/>
  <c r="W46" i="46" s="1"/>
  <c r="CK46" i="46"/>
  <c r="V46" i="46" s="1"/>
  <c r="CJ46" i="46"/>
  <c r="U46" i="46" s="1"/>
  <c r="CI46" i="46"/>
  <c r="T46" i="46" s="1"/>
  <c r="CH46" i="46"/>
  <c r="CG46" i="46"/>
  <c r="CF46" i="46"/>
  <c r="CE46" i="46"/>
  <c r="P46" i="44" s="1"/>
  <c r="CD46" i="46"/>
  <c r="CC46" i="46"/>
  <c r="CB46" i="46"/>
  <c r="CA46" i="46"/>
  <c r="L46" i="46" s="1"/>
  <c r="BZ46" i="46"/>
  <c r="K46" i="46" s="1"/>
  <c r="BY46" i="46"/>
  <c r="J46" i="46" s="1"/>
  <c r="BX46" i="46"/>
  <c r="BW46" i="46"/>
  <c r="BV46" i="46"/>
  <c r="G46" i="46" s="1"/>
  <c r="BU46" i="46"/>
  <c r="BT46" i="46"/>
  <c r="E46" i="46" s="1"/>
  <c r="BS46" i="46"/>
  <c r="B46" i="46"/>
  <c r="B46" i="44" s="1"/>
  <c r="A46" i="46"/>
  <c r="A44" i="29" s="1"/>
  <c r="EF45" i="46"/>
  <c r="BQ45" i="46" s="1"/>
  <c r="EE45" i="46"/>
  <c r="BP45" i="46" s="1"/>
  <c r="ED45" i="46"/>
  <c r="EC45" i="46"/>
  <c r="EB45" i="46"/>
  <c r="BM45" i="46" s="1"/>
  <c r="EA45" i="46"/>
  <c r="DZ45" i="46"/>
  <c r="BK45" i="46" s="1"/>
  <c r="DY45" i="46"/>
  <c r="BJ45" i="46" s="1"/>
  <c r="DX45" i="46"/>
  <c r="BI45" i="46" s="1"/>
  <c r="DW45" i="46"/>
  <c r="BH45" i="46" s="1"/>
  <c r="DV45" i="46"/>
  <c r="BG45" i="46" s="1"/>
  <c r="DU45" i="46"/>
  <c r="DT45" i="46"/>
  <c r="BE45" i="46" s="1"/>
  <c r="DS45" i="46"/>
  <c r="DR45" i="46"/>
  <c r="BC45" i="46" s="1"/>
  <c r="DQ45" i="46"/>
  <c r="BB45" i="46" s="1"/>
  <c r="DP45" i="46"/>
  <c r="DO45" i="46"/>
  <c r="AZ45" i="46" s="1"/>
  <c r="DN45" i="46"/>
  <c r="DM45" i="46"/>
  <c r="DL45" i="46"/>
  <c r="AW45" i="46" s="1"/>
  <c r="DK45" i="46"/>
  <c r="DJ45" i="46"/>
  <c r="AU45" i="46" s="1"/>
  <c r="DI45" i="46"/>
  <c r="DH45" i="46"/>
  <c r="AS45" i="46" s="1"/>
  <c r="DG45" i="46"/>
  <c r="AR45" i="46" s="1"/>
  <c r="DF45" i="46"/>
  <c r="AQ45" i="46" s="1"/>
  <c r="DE45" i="46"/>
  <c r="DD45" i="46"/>
  <c r="AO45" i="46" s="1"/>
  <c r="DC45" i="46"/>
  <c r="DB45" i="46"/>
  <c r="AM45" i="46" s="1"/>
  <c r="DA45" i="46"/>
  <c r="CZ45" i="46"/>
  <c r="CY45" i="46"/>
  <c r="CX45" i="46"/>
  <c r="AI45" i="46" s="1"/>
  <c r="CW45" i="46"/>
  <c r="AH45" i="46" s="1"/>
  <c r="CV45" i="46"/>
  <c r="AG45" i="46" s="1"/>
  <c r="CU45" i="46"/>
  <c r="CT45" i="46"/>
  <c r="AE45" i="46" s="1"/>
  <c r="CS45" i="46"/>
  <c r="AD45" i="46" s="1"/>
  <c r="CR45" i="46"/>
  <c r="AC45" i="46" s="1"/>
  <c r="CQ45" i="46"/>
  <c r="AB45" i="46" s="1"/>
  <c r="CP45" i="46"/>
  <c r="CO45" i="46"/>
  <c r="Z45" i="46" s="1"/>
  <c r="CN45" i="46"/>
  <c r="Y45" i="46" s="1"/>
  <c r="CM45" i="46"/>
  <c r="CL45" i="46"/>
  <c r="W45" i="46" s="1"/>
  <c r="CK45" i="46"/>
  <c r="CJ45" i="46"/>
  <c r="CI45" i="46"/>
  <c r="T45" i="46" s="1"/>
  <c r="CH45" i="46"/>
  <c r="S45" i="46" s="1"/>
  <c r="CG45" i="46"/>
  <c r="R45" i="46" s="1"/>
  <c r="CF45" i="46"/>
  <c r="Q45" i="46" s="1"/>
  <c r="CE45" i="46"/>
  <c r="CD45" i="46"/>
  <c r="O45" i="46" s="1"/>
  <c r="CC45" i="46"/>
  <c r="CB45" i="46"/>
  <c r="CA45" i="46"/>
  <c r="L45" i="46" s="1"/>
  <c r="BZ45" i="46"/>
  <c r="BY45" i="46"/>
  <c r="BX45" i="46"/>
  <c r="I45" i="46" s="1"/>
  <c r="BW45" i="46"/>
  <c r="BV45" i="46"/>
  <c r="BU45" i="46"/>
  <c r="F45" i="46" s="1"/>
  <c r="BT45" i="46"/>
  <c r="BS45" i="46"/>
  <c r="D45" i="46" s="1"/>
  <c r="B45" i="46"/>
  <c r="B45" i="44" s="1"/>
  <c r="A45" i="46"/>
  <c r="EF44" i="46"/>
  <c r="BQ44" i="46" s="1"/>
  <c r="EE44" i="46"/>
  <c r="BP44" i="46" s="1"/>
  <c r="ED44" i="46"/>
  <c r="BO44" i="46" s="1"/>
  <c r="EC44" i="46"/>
  <c r="BN44" i="46" s="1"/>
  <c r="EB44" i="46"/>
  <c r="EA44" i="46"/>
  <c r="BL44" i="46" s="1"/>
  <c r="DZ44" i="46"/>
  <c r="DY44" i="46"/>
  <c r="BJ44" i="46" s="1"/>
  <c r="DX44" i="46"/>
  <c r="BI44" i="46" s="1"/>
  <c r="DW44" i="46"/>
  <c r="DV44" i="46"/>
  <c r="BG44" i="46" s="1"/>
  <c r="DU44" i="46"/>
  <c r="DT44" i="46"/>
  <c r="BE44" i="46" s="1"/>
  <c r="DS44" i="46"/>
  <c r="BD44" i="46" s="1"/>
  <c r="DR44" i="46"/>
  <c r="BC44" i="46" s="1"/>
  <c r="DQ44" i="46"/>
  <c r="BB44" i="46" s="1"/>
  <c r="DP44" i="46"/>
  <c r="BA44" i="46" s="1"/>
  <c r="DO44" i="46"/>
  <c r="DN44" i="46"/>
  <c r="DM44" i="46"/>
  <c r="AX44" i="46" s="1"/>
  <c r="DL44" i="46"/>
  <c r="AW44" i="46" s="1"/>
  <c r="DK44" i="46"/>
  <c r="AV44" i="46" s="1"/>
  <c r="DJ44" i="46"/>
  <c r="AU44" i="46" s="1"/>
  <c r="DI44" i="46"/>
  <c r="AT44" i="46" s="1"/>
  <c r="DH44" i="46"/>
  <c r="AS44" i="46" s="1"/>
  <c r="DG44" i="46"/>
  <c r="DF44" i="46"/>
  <c r="AQ44" i="46" s="1"/>
  <c r="DE44" i="46"/>
  <c r="AP44" i="46" s="1"/>
  <c r="DD44" i="46"/>
  <c r="AO44" i="46" s="1"/>
  <c r="DC44" i="46"/>
  <c r="AN44" i="46" s="1"/>
  <c r="DB44" i="46"/>
  <c r="DA44" i="46"/>
  <c r="AL44" i="46" s="1"/>
  <c r="CZ44" i="46"/>
  <c r="AK44" i="46" s="1"/>
  <c r="CY44" i="46"/>
  <c r="AJ44" i="46" s="1"/>
  <c r="CX44" i="46"/>
  <c r="CW44" i="46"/>
  <c r="AH44" i="46" s="1"/>
  <c r="CV44" i="46"/>
  <c r="CU44" i="46"/>
  <c r="CT44" i="46"/>
  <c r="AE44" i="46" s="1"/>
  <c r="CS44" i="46"/>
  <c r="AD44" i="46" s="1"/>
  <c r="CR44" i="46"/>
  <c r="AC44" i="46" s="1"/>
  <c r="CQ44" i="46"/>
  <c r="CP44" i="46"/>
  <c r="AA44" i="46" s="1"/>
  <c r="CO44" i="46"/>
  <c r="Z44" i="46" s="1"/>
  <c r="CN44" i="46"/>
  <c r="Y44" i="46" s="1"/>
  <c r="CM44" i="46"/>
  <c r="X44" i="46" s="1"/>
  <c r="CL44" i="46"/>
  <c r="W44" i="46" s="1"/>
  <c r="CK44" i="46"/>
  <c r="V44" i="46" s="1"/>
  <c r="CJ44" i="46"/>
  <c r="U44" i="46" s="1"/>
  <c r="CI44" i="46"/>
  <c r="T44" i="46" s="1"/>
  <c r="CH44" i="46"/>
  <c r="S44" i="46" s="1"/>
  <c r="CG44" i="46"/>
  <c r="R44" i="46" s="1"/>
  <c r="CF44" i="46"/>
  <c r="Q44" i="46" s="1"/>
  <c r="CE44" i="46"/>
  <c r="P44" i="46" s="1"/>
  <c r="CD44" i="46"/>
  <c r="O44" i="46" s="1"/>
  <c r="CC44" i="46"/>
  <c r="N44" i="46" s="1"/>
  <c r="CB44" i="46"/>
  <c r="M44" i="46" s="1"/>
  <c r="CA44" i="46"/>
  <c r="BZ44" i="46"/>
  <c r="K44" i="46" s="1"/>
  <c r="BY44" i="46"/>
  <c r="J44" i="46" s="1"/>
  <c r="BX44" i="46"/>
  <c r="I44" i="46" s="1"/>
  <c r="BW44" i="46"/>
  <c r="BV44" i="46"/>
  <c r="G44" i="46" s="1"/>
  <c r="BU44" i="46"/>
  <c r="F44" i="46" s="1"/>
  <c r="BT44" i="46"/>
  <c r="E44" i="46" s="1"/>
  <c r="BS44" i="46"/>
  <c r="B44" i="46"/>
  <c r="B44" i="44" s="1"/>
  <c r="A44" i="46"/>
  <c r="EF43" i="46"/>
  <c r="BQ43" i="46" s="1"/>
  <c r="EE43" i="46"/>
  <c r="ED43" i="46"/>
  <c r="BO43" i="46" s="1"/>
  <c r="EC43" i="46"/>
  <c r="BN43" i="46" s="1"/>
  <c r="EB43" i="46"/>
  <c r="EA43" i="46"/>
  <c r="BL43" i="46" s="1"/>
  <c r="DZ43" i="46"/>
  <c r="BK43" i="46" s="1"/>
  <c r="DY43" i="46"/>
  <c r="BJ43" i="46" s="1"/>
  <c r="DX43" i="46"/>
  <c r="BI43" i="46" s="1"/>
  <c r="DW43" i="46"/>
  <c r="BH43" i="46" s="1"/>
  <c r="DV43" i="46"/>
  <c r="BG43" i="46" s="1"/>
  <c r="DU43" i="46"/>
  <c r="BF43" i="46" s="1"/>
  <c r="DT43" i="46"/>
  <c r="BE43" i="46" s="1"/>
  <c r="DS43" i="46"/>
  <c r="BD43" i="46" s="1"/>
  <c r="DR43" i="46"/>
  <c r="BC43" i="46" s="1"/>
  <c r="DQ43" i="46"/>
  <c r="BB43" i="46" s="1"/>
  <c r="DP43" i="46"/>
  <c r="BA43" i="46" s="1"/>
  <c r="DO43" i="46"/>
  <c r="AZ43" i="46" s="1"/>
  <c r="DN43" i="46"/>
  <c r="AY43" i="46" s="1"/>
  <c r="DM43" i="46"/>
  <c r="AX43" i="46" s="1"/>
  <c r="DL43" i="46"/>
  <c r="DK43" i="46"/>
  <c r="DJ43" i="46"/>
  <c r="DI43" i="46"/>
  <c r="AT43" i="46" s="1"/>
  <c r="DH43" i="46"/>
  <c r="AS43" i="46" s="1"/>
  <c r="DG43" i="46"/>
  <c r="DF43" i="46"/>
  <c r="AQ43" i="46" s="1"/>
  <c r="DE43" i="46"/>
  <c r="AP43" i="46" s="1"/>
  <c r="DD43" i="46"/>
  <c r="AO43" i="46" s="1"/>
  <c r="DC43" i="46"/>
  <c r="DB43" i="46"/>
  <c r="AM43" i="46" s="1"/>
  <c r="DA43" i="46"/>
  <c r="AL43" i="46" s="1"/>
  <c r="CZ43" i="46"/>
  <c r="CY43" i="46"/>
  <c r="AJ43" i="46" s="1"/>
  <c r="CX43" i="46"/>
  <c r="AI43" i="46" s="1"/>
  <c r="CW43" i="46"/>
  <c r="AH43" i="46" s="1"/>
  <c r="CV43" i="46"/>
  <c r="CU43" i="46"/>
  <c r="CT43" i="46"/>
  <c r="AE43" i="46" s="1"/>
  <c r="CS43" i="46"/>
  <c r="AD43" i="46" s="1"/>
  <c r="CR43" i="46"/>
  <c r="AC43" i="46" s="1"/>
  <c r="CQ43" i="46"/>
  <c r="AB43" i="46" s="1"/>
  <c r="CP43" i="46"/>
  <c r="AA43" i="46" s="1"/>
  <c r="CO43" i="46"/>
  <c r="Z43" i="46" s="1"/>
  <c r="CN43" i="46"/>
  <c r="Y43" i="46" s="1"/>
  <c r="CM43" i="46"/>
  <c r="X43" i="46" s="1"/>
  <c r="CL43" i="46"/>
  <c r="W43" i="46" s="1"/>
  <c r="CK43" i="46"/>
  <c r="V43" i="46" s="1"/>
  <c r="CJ43" i="46"/>
  <c r="CI43" i="46"/>
  <c r="CH43" i="46"/>
  <c r="S43" i="46" s="1"/>
  <c r="CG43" i="46"/>
  <c r="R43" i="46" s="1"/>
  <c r="CF43" i="46"/>
  <c r="CE43" i="46"/>
  <c r="CD43" i="46"/>
  <c r="O43" i="46" s="1"/>
  <c r="CC43" i="46"/>
  <c r="N43" i="46" s="1"/>
  <c r="CB43" i="46"/>
  <c r="M43" i="46" s="1"/>
  <c r="CA43" i="46"/>
  <c r="L43" i="46" s="1"/>
  <c r="BZ43" i="46"/>
  <c r="K43" i="46" s="1"/>
  <c r="BY43" i="46"/>
  <c r="J43" i="46" s="1"/>
  <c r="BX43" i="46"/>
  <c r="I43" i="46" s="1"/>
  <c r="BW43" i="46"/>
  <c r="H43" i="46" s="1"/>
  <c r="BV43" i="46"/>
  <c r="BU43" i="46"/>
  <c r="F43" i="46" s="1"/>
  <c r="BT43" i="46"/>
  <c r="E43" i="46" s="1"/>
  <c r="BS43" i="46"/>
  <c r="D43" i="46" s="1"/>
  <c r="B43" i="46"/>
  <c r="B43" i="44" s="1"/>
  <c r="A43" i="46"/>
  <c r="A43" i="44" s="1"/>
  <c r="EF42" i="46"/>
  <c r="BQ42" i="46" s="1"/>
  <c r="EE42" i="46"/>
  <c r="ED42" i="46"/>
  <c r="BO42" i="44" s="1"/>
  <c r="EC42" i="46"/>
  <c r="BN42" i="46" s="1"/>
  <c r="EB42" i="46"/>
  <c r="BM42" i="46" s="1"/>
  <c r="EA42" i="46"/>
  <c r="BL42" i="46" s="1"/>
  <c r="DZ42" i="46"/>
  <c r="BK42" i="46" s="1"/>
  <c r="DY42" i="46"/>
  <c r="BJ42" i="46" s="1"/>
  <c r="DX42" i="46"/>
  <c r="BI42" i="46" s="1"/>
  <c r="DW42" i="46"/>
  <c r="DV42" i="46"/>
  <c r="BG42" i="46" s="1"/>
  <c r="DU42" i="46"/>
  <c r="DT42" i="46"/>
  <c r="DS42" i="46"/>
  <c r="BD42" i="46" s="1"/>
  <c r="DR42" i="46"/>
  <c r="BC42" i="46" s="1"/>
  <c r="DQ42" i="46"/>
  <c r="BB42" i="46" s="1"/>
  <c r="DP42" i="46"/>
  <c r="BA42" i="46" s="1"/>
  <c r="DO42" i="46"/>
  <c r="DN42" i="46"/>
  <c r="DM42" i="46"/>
  <c r="AX42" i="46" s="1"/>
  <c r="DL42" i="46"/>
  <c r="AW42" i="46" s="1"/>
  <c r="DK42" i="46"/>
  <c r="AV42" i="46" s="1"/>
  <c r="DJ42" i="46"/>
  <c r="AU42" i="46" s="1"/>
  <c r="DI42" i="46"/>
  <c r="AT42" i="46" s="1"/>
  <c r="DH42" i="46"/>
  <c r="AS42" i="46" s="1"/>
  <c r="DG42" i="46"/>
  <c r="AR42" i="46" s="1"/>
  <c r="DF42" i="46"/>
  <c r="AQ42" i="46" s="1"/>
  <c r="DE42" i="46"/>
  <c r="AP42" i="46" s="1"/>
  <c r="DD42" i="46"/>
  <c r="AO42" i="46" s="1"/>
  <c r="DC42" i="46"/>
  <c r="AN42" i="46" s="1"/>
  <c r="DB42" i="46"/>
  <c r="DA42" i="46"/>
  <c r="AL42" i="46" s="1"/>
  <c r="CZ42" i="46"/>
  <c r="AK42" i="46" s="1"/>
  <c r="CY42" i="46"/>
  <c r="AJ42" i="46" s="1"/>
  <c r="CX42" i="46"/>
  <c r="AI42" i="46" s="1"/>
  <c r="CW42" i="46"/>
  <c r="CV42" i="46"/>
  <c r="CU42" i="46"/>
  <c r="AF42" i="46" s="1"/>
  <c r="CT42" i="46"/>
  <c r="CS42" i="46"/>
  <c r="AD42" i="46" s="1"/>
  <c r="CR42" i="46"/>
  <c r="CQ42" i="46"/>
  <c r="CP42" i="46"/>
  <c r="CO42" i="46"/>
  <c r="Z42" i="46" s="1"/>
  <c r="CN42" i="46"/>
  <c r="Y42" i="46" s="1"/>
  <c r="CM42" i="46"/>
  <c r="X42" i="46" s="1"/>
  <c r="CL42" i="46"/>
  <c r="W42" i="46" s="1"/>
  <c r="CK42" i="46"/>
  <c r="V42" i="46" s="1"/>
  <c r="CJ42" i="46"/>
  <c r="CI42" i="46"/>
  <c r="T42" i="46" s="1"/>
  <c r="CH42" i="46"/>
  <c r="S42" i="46" s="1"/>
  <c r="CG42" i="46"/>
  <c r="CF42" i="46"/>
  <c r="Q42" i="46" s="1"/>
  <c r="CE42" i="46"/>
  <c r="P42" i="46" s="1"/>
  <c r="CD42" i="46"/>
  <c r="O42" i="46" s="1"/>
  <c r="CC42" i="46"/>
  <c r="N42" i="46" s="1"/>
  <c r="CB42" i="46"/>
  <c r="M42" i="46" s="1"/>
  <c r="CA42" i="46"/>
  <c r="L42" i="46" s="1"/>
  <c r="BZ42" i="46"/>
  <c r="K42" i="46" s="1"/>
  <c r="BY42" i="46"/>
  <c r="J42" i="46" s="1"/>
  <c r="BX42" i="46"/>
  <c r="I42" i="46" s="1"/>
  <c r="BW42" i="46"/>
  <c r="H42" i="46" s="1"/>
  <c r="BV42" i="46"/>
  <c r="G42" i="46" s="1"/>
  <c r="BU42" i="46"/>
  <c r="F42" i="46" s="1"/>
  <c r="BT42" i="46"/>
  <c r="E42" i="46" s="1"/>
  <c r="BS42" i="46"/>
  <c r="D42" i="46" s="1"/>
  <c r="BO42" i="46"/>
  <c r="B42" i="46"/>
  <c r="B42" i="44" s="1"/>
  <c r="A42" i="46"/>
  <c r="A40" i="27" s="1"/>
  <c r="EF41" i="46"/>
  <c r="BQ41" i="46" s="1"/>
  <c r="EE41" i="46"/>
  <c r="BP41" i="46" s="1"/>
  <c r="ED41" i="46"/>
  <c r="BO41" i="46" s="1"/>
  <c r="EC41" i="46"/>
  <c r="BN41" i="46" s="1"/>
  <c r="EB41" i="46"/>
  <c r="BM41" i="46" s="1"/>
  <c r="EA41" i="46"/>
  <c r="DZ41" i="46"/>
  <c r="DY41" i="46"/>
  <c r="DX41" i="46"/>
  <c r="BI41" i="46" s="1"/>
  <c r="DW41" i="46"/>
  <c r="BH41" i="46" s="1"/>
  <c r="DV41" i="46"/>
  <c r="BG41" i="46" s="1"/>
  <c r="DU41" i="46"/>
  <c r="DT41" i="46"/>
  <c r="BE41" i="46" s="1"/>
  <c r="DS41" i="46"/>
  <c r="BD41" i="46" s="1"/>
  <c r="DR41" i="46"/>
  <c r="DQ41" i="46"/>
  <c r="DP41" i="46"/>
  <c r="BA41" i="46" s="1"/>
  <c r="DO41" i="46"/>
  <c r="AZ41" i="46" s="1"/>
  <c r="DN41" i="46"/>
  <c r="AY41" i="46" s="1"/>
  <c r="DM41" i="46"/>
  <c r="AX41" i="46" s="1"/>
  <c r="DL41" i="46"/>
  <c r="DK41" i="46"/>
  <c r="DJ41" i="46"/>
  <c r="AU41" i="46" s="1"/>
  <c r="DI41" i="46"/>
  <c r="AT41" i="46" s="1"/>
  <c r="DH41" i="46"/>
  <c r="AS41" i="46" s="1"/>
  <c r="DG41" i="46"/>
  <c r="AR41" i="46" s="1"/>
  <c r="DF41" i="46"/>
  <c r="AQ41" i="46" s="1"/>
  <c r="DE41" i="46"/>
  <c r="DD41" i="46"/>
  <c r="AO41" i="46" s="1"/>
  <c r="DC41" i="46"/>
  <c r="DB41" i="46"/>
  <c r="DA41" i="46"/>
  <c r="AL41" i="46" s="1"/>
  <c r="CZ41" i="46"/>
  <c r="AK41" i="46" s="1"/>
  <c r="CY41" i="46"/>
  <c r="AJ41" i="46" s="1"/>
  <c r="CX41" i="46"/>
  <c r="AI41" i="46" s="1"/>
  <c r="CW41" i="46"/>
  <c r="AH41" i="46" s="1"/>
  <c r="CV41" i="46"/>
  <c r="AG41" i="46" s="1"/>
  <c r="CU41" i="46"/>
  <c r="AF41" i="46" s="1"/>
  <c r="CT41" i="46"/>
  <c r="CS41" i="46"/>
  <c r="AD41" i="46" s="1"/>
  <c r="CR41" i="46"/>
  <c r="CQ41" i="46"/>
  <c r="AB41" i="46" s="1"/>
  <c r="CP41" i="46"/>
  <c r="AA41" i="46" s="1"/>
  <c r="CO41" i="46"/>
  <c r="CN41" i="46"/>
  <c r="Y41" i="46" s="1"/>
  <c r="CM41" i="46"/>
  <c r="X41" i="46" s="1"/>
  <c r="CL41" i="46"/>
  <c r="W41" i="46" s="1"/>
  <c r="CK41" i="46"/>
  <c r="V41" i="46" s="1"/>
  <c r="CJ41" i="46"/>
  <c r="U41" i="46" s="1"/>
  <c r="CI41" i="46"/>
  <c r="T41" i="46" s="1"/>
  <c r="CH41" i="46"/>
  <c r="S41" i="46" s="1"/>
  <c r="CG41" i="46"/>
  <c r="R41" i="46" s="1"/>
  <c r="CF41" i="46"/>
  <c r="Q41" i="46" s="1"/>
  <c r="CE41" i="46"/>
  <c r="CD41" i="46"/>
  <c r="O41" i="46" s="1"/>
  <c r="CC41" i="46"/>
  <c r="N41" i="46" s="1"/>
  <c r="CB41" i="46"/>
  <c r="M41" i="46" s="1"/>
  <c r="CA41" i="46"/>
  <c r="L41" i="46" s="1"/>
  <c r="BZ41" i="46"/>
  <c r="K41" i="46" s="1"/>
  <c r="BY41" i="46"/>
  <c r="J41" i="46" s="1"/>
  <c r="BX41" i="46"/>
  <c r="I41" i="46" s="1"/>
  <c r="BW41" i="46"/>
  <c r="H41" i="46" s="1"/>
  <c r="BV41" i="46"/>
  <c r="BU41" i="46"/>
  <c r="BT41" i="46"/>
  <c r="BS41" i="46"/>
  <c r="D41" i="46" s="1"/>
  <c r="B41" i="46"/>
  <c r="B41" i="44" s="1"/>
  <c r="A41" i="46"/>
  <c r="EF40" i="46"/>
  <c r="EE40" i="46"/>
  <c r="ED40" i="46"/>
  <c r="BO40" i="46" s="1"/>
  <c r="EC40" i="46"/>
  <c r="BN40" i="46" s="1"/>
  <c r="EB40" i="46"/>
  <c r="BM40" i="46" s="1"/>
  <c r="EA40" i="46"/>
  <c r="BL40" i="46" s="1"/>
  <c r="DZ40" i="46"/>
  <c r="BK40" i="46" s="1"/>
  <c r="DY40" i="46"/>
  <c r="DX40" i="46"/>
  <c r="BI40" i="46" s="1"/>
  <c r="DW40" i="46"/>
  <c r="DV40" i="46"/>
  <c r="BG40" i="46" s="1"/>
  <c r="DU40" i="46"/>
  <c r="BF40" i="46" s="1"/>
  <c r="DT40" i="46"/>
  <c r="BE40" i="46" s="1"/>
  <c r="DS40" i="46"/>
  <c r="BD40" i="46" s="1"/>
  <c r="DR40" i="46"/>
  <c r="BC40" i="46" s="1"/>
  <c r="DQ40" i="46"/>
  <c r="DP40" i="46"/>
  <c r="DO40" i="46"/>
  <c r="AZ40" i="46" s="1"/>
  <c r="DN40" i="46"/>
  <c r="AY40" i="46" s="1"/>
  <c r="DM40" i="46"/>
  <c r="AX40" i="46" s="1"/>
  <c r="DL40" i="46"/>
  <c r="DK40" i="46"/>
  <c r="AV40" i="46" s="1"/>
  <c r="DJ40" i="46"/>
  <c r="AU40" i="46" s="1"/>
  <c r="DI40" i="46"/>
  <c r="AT40" i="46" s="1"/>
  <c r="DH40" i="46"/>
  <c r="AS40" i="46" s="1"/>
  <c r="DG40" i="46"/>
  <c r="AR40" i="46" s="1"/>
  <c r="DF40" i="46"/>
  <c r="AQ40" i="46" s="1"/>
  <c r="DE40" i="46"/>
  <c r="DD40" i="46"/>
  <c r="DC40" i="46"/>
  <c r="AN40" i="46" s="1"/>
  <c r="DB40" i="46"/>
  <c r="AM40" i="46" s="1"/>
  <c r="DA40" i="46"/>
  <c r="CZ40" i="46"/>
  <c r="AK40" i="46" s="1"/>
  <c r="CY40" i="46"/>
  <c r="AJ40" i="46" s="1"/>
  <c r="CX40" i="46"/>
  <c r="AI40" i="46" s="1"/>
  <c r="CW40" i="46"/>
  <c r="AH40" i="46" s="1"/>
  <c r="CV40" i="46"/>
  <c r="AG40" i="46" s="1"/>
  <c r="CU40" i="46"/>
  <c r="AF40" i="46" s="1"/>
  <c r="CT40" i="46"/>
  <c r="AE40" i="46" s="1"/>
  <c r="CS40" i="46"/>
  <c r="AD40" i="46" s="1"/>
  <c r="CR40" i="46"/>
  <c r="CQ40" i="46"/>
  <c r="CP40" i="46"/>
  <c r="AA40" i="46" s="1"/>
  <c r="CO40" i="46"/>
  <c r="Z40" i="46" s="1"/>
  <c r="CN40" i="46"/>
  <c r="Y40" i="46" s="1"/>
  <c r="CM40" i="46"/>
  <c r="X40" i="46" s="1"/>
  <c r="CL40" i="46"/>
  <c r="W40" i="46" s="1"/>
  <c r="CK40" i="46"/>
  <c r="CJ40" i="46"/>
  <c r="U40" i="46" s="1"/>
  <c r="CI40" i="46"/>
  <c r="CH40" i="46"/>
  <c r="S40" i="46" s="1"/>
  <c r="CG40" i="46"/>
  <c r="CF40" i="46"/>
  <c r="CE40" i="46"/>
  <c r="P40" i="46" s="1"/>
  <c r="CD40" i="46"/>
  <c r="O40" i="46" s="1"/>
  <c r="CC40" i="46"/>
  <c r="N40" i="46" s="1"/>
  <c r="CB40" i="46"/>
  <c r="M40" i="46" s="1"/>
  <c r="CA40" i="46"/>
  <c r="L40" i="46" s="1"/>
  <c r="BZ40" i="46"/>
  <c r="BY40" i="46"/>
  <c r="J40" i="46" s="1"/>
  <c r="BX40" i="46"/>
  <c r="I40" i="46" s="1"/>
  <c r="BW40" i="46"/>
  <c r="H40" i="46" s="1"/>
  <c r="BV40" i="46"/>
  <c r="G40" i="46" s="1"/>
  <c r="BU40" i="46"/>
  <c r="BT40" i="46"/>
  <c r="E40" i="46" s="1"/>
  <c r="BS40" i="46"/>
  <c r="B40" i="46"/>
  <c r="B40" i="44" s="1"/>
  <c r="A40" i="46"/>
  <c r="EF39" i="46"/>
  <c r="BQ39" i="46" s="1"/>
  <c r="EE39" i="46"/>
  <c r="BP39" i="46" s="1"/>
  <c r="ED39" i="46"/>
  <c r="BO39" i="46" s="1"/>
  <c r="EC39" i="46"/>
  <c r="BN39" i="46" s="1"/>
  <c r="EB39" i="46"/>
  <c r="BM39" i="46" s="1"/>
  <c r="EA39" i="46"/>
  <c r="BL39" i="46" s="1"/>
  <c r="DZ39" i="46"/>
  <c r="BK39" i="46" s="1"/>
  <c r="DY39" i="46"/>
  <c r="BJ39" i="46" s="1"/>
  <c r="DX39" i="46"/>
  <c r="BI39" i="46" s="1"/>
  <c r="DW39" i="46"/>
  <c r="DV39" i="46"/>
  <c r="BG39" i="46" s="1"/>
  <c r="DU39" i="46"/>
  <c r="BF39" i="46" s="1"/>
  <c r="DT39" i="46"/>
  <c r="BE39" i="46" s="1"/>
  <c r="DS39" i="46"/>
  <c r="BD39" i="46" s="1"/>
  <c r="DR39" i="46"/>
  <c r="DQ39" i="46"/>
  <c r="DP39" i="46"/>
  <c r="BA39" i="46" s="1"/>
  <c r="DO39" i="46"/>
  <c r="AZ39" i="46" s="1"/>
  <c r="DN39" i="46"/>
  <c r="AY39" i="46" s="1"/>
  <c r="DM39" i="46"/>
  <c r="DL39" i="46"/>
  <c r="AW39" i="46" s="1"/>
  <c r="DK39" i="46"/>
  <c r="AV39" i="46" s="1"/>
  <c r="DJ39" i="46"/>
  <c r="DI39" i="46"/>
  <c r="DH39" i="46"/>
  <c r="AS39" i="46" s="1"/>
  <c r="DG39" i="46"/>
  <c r="AR39" i="46" s="1"/>
  <c r="DF39" i="46"/>
  <c r="AQ39" i="46" s="1"/>
  <c r="DE39" i="46"/>
  <c r="AP39" i="46" s="1"/>
  <c r="DD39" i="46"/>
  <c r="AO39" i="46" s="1"/>
  <c r="DC39" i="46"/>
  <c r="DB39" i="46"/>
  <c r="AM39" i="46" s="1"/>
  <c r="DA39" i="46"/>
  <c r="CZ39" i="46"/>
  <c r="AK39" i="46" s="1"/>
  <c r="CY39" i="46"/>
  <c r="AJ39" i="46" s="1"/>
  <c r="CX39" i="46"/>
  <c r="AI39" i="46" s="1"/>
  <c r="CW39" i="46"/>
  <c r="AH39" i="46" s="1"/>
  <c r="CV39" i="46"/>
  <c r="AG39" i="46" s="1"/>
  <c r="CU39" i="46"/>
  <c r="CT39" i="46"/>
  <c r="CS39" i="46"/>
  <c r="CR39" i="46"/>
  <c r="CQ39" i="46"/>
  <c r="AB39" i="46" s="1"/>
  <c r="CP39" i="46"/>
  <c r="AA39" i="46" s="1"/>
  <c r="CO39" i="46"/>
  <c r="Z39" i="46" s="1"/>
  <c r="CN39" i="46"/>
  <c r="Y39" i="46" s="1"/>
  <c r="CM39" i="46"/>
  <c r="X39" i="46" s="1"/>
  <c r="CL39" i="46"/>
  <c r="W39" i="46" s="1"/>
  <c r="CK39" i="46"/>
  <c r="CJ39" i="46"/>
  <c r="CI39" i="46"/>
  <c r="T39" i="46" s="1"/>
  <c r="CH39" i="46"/>
  <c r="S39" i="46" s="1"/>
  <c r="CG39" i="46"/>
  <c r="CF39" i="46"/>
  <c r="Q39" i="46" s="1"/>
  <c r="CE39" i="46"/>
  <c r="CD39" i="46"/>
  <c r="CC39" i="46"/>
  <c r="CB39" i="46"/>
  <c r="CA39" i="46"/>
  <c r="L39" i="46" s="1"/>
  <c r="BZ39" i="46"/>
  <c r="K39" i="46" s="1"/>
  <c r="BY39" i="46"/>
  <c r="J39" i="46" s="1"/>
  <c r="BX39" i="46"/>
  <c r="I39" i="46" s="1"/>
  <c r="BW39" i="46"/>
  <c r="H39" i="46" s="1"/>
  <c r="BV39" i="46"/>
  <c r="G39" i="46" s="1"/>
  <c r="BU39" i="46"/>
  <c r="F39" i="46" s="1"/>
  <c r="BT39" i="46"/>
  <c r="E39" i="46" s="1"/>
  <c r="BS39" i="46"/>
  <c r="D39" i="46" s="1"/>
  <c r="B39" i="46"/>
  <c r="B39" i="44" s="1"/>
  <c r="A39" i="46"/>
  <c r="A37" i="28" s="1"/>
  <c r="EF38" i="46"/>
  <c r="BQ38" i="46" s="1"/>
  <c r="EE38" i="46"/>
  <c r="BP38" i="46" s="1"/>
  <c r="ED38" i="46"/>
  <c r="BO38" i="44" s="1"/>
  <c r="EC38" i="46"/>
  <c r="BN38" i="44" s="1"/>
  <c r="EB38" i="46"/>
  <c r="BM38" i="46" s="1"/>
  <c r="EA38" i="46"/>
  <c r="BL38" i="46" s="1"/>
  <c r="DZ38" i="46"/>
  <c r="BK38" i="46" s="1"/>
  <c r="DY38" i="46"/>
  <c r="BJ38" i="46" s="1"/>
  <c r="DX38" i="46"/>
  <c r="BI38" i="46" s="1"/>
  <c r="DW38" i="46"/>
  <c r="BH38" i="46" s="1"/>
  <c r="DV38" i="46"/>
  <c r="BG38" i="46" s="1"/>
  <c r="DU38" i="46"/>
  <c r="BF38" i="46" s="1"/>
  <c r="DT38" i="46"/>
  <c r="BE38" i="46" s="1"/>
  <c r="DS38" i="46"/>
  <c r="BD38" i="46" s="1"/>
  <c r="DR38" i="46"/>
  <c r="BC38" i="46" s="1"/>
  <c r="DQ38" i="46"/>
  <c r="BB38" i="46" s="1"/>
  <c r="DP38" i="46"/>
  <c r="BA38" i="46" s="1"/>
  <c r="DO38" i="46"/>
  <c r="AZ38" i="46" s="1"/>
  <c r="DN38" i="46"/>
  <c r="DM38" i="46"/>
  <c r="DL38" i="46"/>
  <c r="AW38" i="44" s="1"/>
  <c r="DK38" i="46"/>
  <c r="AV38" i="46" s="1"/>
  <c r="DJ38" i="46"/>
  <c r="AU38" i="46" s="1"/>
  <c r="DI38" i="46"/>
  <c r="AT38" i="46" s="1"/>
  <c r="DH38" i="46"/>
  <c r="DG38" i="46"/>
  <c r="DF38" i="46"/>
  <c r="AQ38" i="46" s="1"/>
  <c r="DE38" i="46"/>
  <c r="DD38" i="46"/>
  <c r="AO38" i="46" s="1"/>
  <c r="DC38" i="46"/>
  <c r="AN38" i="46" s="1"/>
  <c r="DB38" i="46"/>
  <c r="AM38" i="46" s="1"/>
  <c r="DA38" i="46"/>
  <c r="AL38" i="46" s="1"/>
  <c r="CZ38" i="46"/>
  <c r="AK38" i="46" s="1"/>
  <c r="CY38" i="46"/>
  <c r="AJ38" i="46" s="1"/>
  <c r="CX38" i="46"/>
  <c r="AI38" i="46" s="1"/>
  <c r="CW38" i="46"/>
  <c r="AH38" i="46" s="1"/>
  <c r="CV38" i="46"/>
  <c r="AG38" i="46" s="1"/>
  <c r="CU38" i="46"/>
  <c r="CT38" i="46"/>
  <c r="AE38" i="46" s="1"/>
  <c r="CS38" i="46"/>
  <c r="AD38" i="46" s="1"/>
  <c r="CR38" i="46"/>
  <c r="CQ38" i="46"/>
  <c r="AB38" i="46" s="1"/>
  <c r="CP38" i="46"/>
  <c r="CO38" i="46"/>
  <c r="CN38" i="46"/>
  <c r="CM38" i="46"/>
  <c r="X38" i="46" s="1"/>
  <c r="CL38" i="46"/>
  <c r="W38" i="46" s="1"/>
  <c r="CK38" i="46"/>
  <c r="V38" i="46" s="1"/>
  <c r="CJ38" i="46"/>
  <c r="CI38" i="46"/>
  <c r="T38" i="46" s="1"/>
  <c r="CH38" i="46"/>
  <c r="S38" i="46" s="1"/>
  <c r="CG38" i="46"/>
  <c r="R38" i="46" s="1"/>
  <c r="CF38" i="46"/>
  <c r="CE38" i="46"/>
  <c r="P38" i="46" s="1"/>
  <c r="CD38" i="46"/>
  <c r="O38" i="46" s="1"/>
  <c r="CC38" i="46"/>
  <c r="N38" i="46" s="1"/>
  <c r="CB38" i="46"/>
  <c r="M38" i="46" s="1"/>
  <c r="CA38" i="46"/>
  <c r="L38" i="46" s="1"/>
  <c r="BZ38" i="46"/>
  <c r="BY38" i="46"/>
  <c r="J38" i="46" s="1"/>
  <c r="BX38" i="46"/>
  <c r="I38" i="46" s="1"/>
  <c r="BW38" i="46"/>
  <c r="H38" i="46" s="1"/>
  <c r="BV38" i="46"/>
  <c r="G38" i="46" s="1"/>
  <c r="BU38" i="46"/>
  <c r="F38" i="46" s="1"/>
  <c r="BT38" i="46"/>
  <c r="E38" i="46" s="1"/>
  <c r="BS38" i="46"/>
  <c r="D38" i="46" s="1"/>
  <c r="B38" i="46"/>
  <c r="B38" i="44" s="1"/>
  <c r="A38" i="46"/>
  <c r="C38" i="46" s="1"/>
  <c r="C38" i="44" s="1"/>
  <c r="EF37" i="46"/>
  <c r="BQ37" i="46" s="1"/>
  <c r="EE37" i="46"/>
  <c r="BP37" i="46" s="1"/>
  <c r="ED37" i="46"/>
  <c r="BO37" i="46" s="1"/>
  <c r="EC37" i="46"/>
  <c r="BN37" i="44" s="1"/>
  <c r="EB37" i="46"/>
  <c r="BM37" i="46" s="1"/>
  <c r="EA37" i="46"/>
  <c r="BL37" i="46" s="1"/>
  <c r="DZ37" i="46"/>
  <c r="BK37" i="46" s="1"/>
  <c r="DY37" i="46"/>
  <c r="BJ37" i="46" s="1"/>
  <c r="DX37" i="46"/>
  <c r="BI37" i="46" s="1"/>
  <c r="DW37" i="46"/>
  <c r="BH37" i="46" s="1"/>
  <c r="DV37" i="46"/>
  <c r="DU37" i="46"/>
  <c r="BF37" i="46" s="1"/>
  <c r="DT37" i="46"/>
  <c r="BE37" i="44" s="1"/>
  <c r="DS37" i="46"/>
  <c r="BD37" i="46" s="1"/>
  <c r="DR37" i="46"/>
  <c r="BC37" i="46" s="1"/>
  <c r="DQ37" i="46"/>
  <c r="BB37" i="46" s="1"/>
  <c r="DP37" i="46"/>
  <c r="DO37" i="46"/>
  <c r="AZ37" i="46" s="1"/>
  <c r="DN37" i="46"/>
  <c r="AY37" i="46" s="1"/>
  <c r="DM37" i="46"/>
  <c r="AX37" i="46" s="1"/>
  <c r="DL37" i="46"/>
  <c r="DK37" i="46"/>
  <c r="DJ37" i="46"/>
  <c r="AU37" i="46" s="1"/>
  <c r="DI37" i="46"/>
  <c r="AT37" i="46" s="1"/>
  <c r="DH37" i="46"/>
  <c r="DG37" i="46"/>
  <c r="AR37" i="46" s="1"/>
  <c r="DF37" i="46"/>
  <c r="DE37" i="46"/>
  <c r="DD37" i="46"/>
  <c r="AO37" i="46" s="1"/>
  <c r="DC37" i="46"/>
  <c r="AN37" i="46" s="1"/>
  <c r="DB37" i="46"/>
  <c r="AM37" i="46" s="1"/>
  <c r="DA37" i="46"/>
  <c r="AL37" i="46" s="1"/>
  <c r="CZ37" i="46"/>
  <c r="AK37" i="46" s="1"/>
  <c r="CY37" i="46"/>
  <c r="AJ37" i="46" s="1"/>
  <c r="CX37" i="46"/>
  <c r="AI37" i="46" s="1"/>
  <c r="CW37" i="46"/>
  <c r="CV37" i="46"/>
  <c r="AG37" i="46" s="1"/>
  <c r="CU37" i="46"/>
  <c r="AF37" i="46" s="1"/>
  <c r="CT37" i="46"/>
  <c r="AE37" i="46" s="1"/>
  <c r="CS37" i="46"/>
  <c r="AD37" i="46" s="1"/>
  <c r="CR37" i="46"/>
  <c r="CQ37" i="46"/>
  <c r="AB37" i="46" s="1"/>
  <c r="CP37" i="46"/>
  <c r="CO37" i="46"/>
  <c r="Z37" i="46" s="1"/>
  <c r="CN37" i="46"/>
  <c r="CM37" i="46"/>
  <c r="X37" i="46" s="1"/>
  <c r="CL37" i="46"/>
  <c r="W37" i="46" s="1"/>
  <c r="CK37" i="46"/>
  <c r="V37" i="46" s="1"/>
  <c r="CJ37" i="46"/>
  <c r="CI37" i="46"/>
  <c r="T37" i="46" s="1"/>
  <c r="CH37" i="46"/>
  <c r="CG37" i="46"/>
  <c r="CF37" i="46"/>
  <c r="CE37" i="46"/>
  <c r="P37" i="46" s="1"/>
  <c r="CD37" i="46"/>
  <c r="CC37" i="46"/>
  <c r="N37" i="46" s="1"/>
  <c r="CB37" i="46"/>
  <c r="M37" i="46" s="1"/>
  <c r="CA37" i="46"/>
  <c r="L37" i="46" s="1"/>
  <c r="BZ37" i="46"/>
  <c r="BY37" i="46"/>
  <c r="BX37" i="46"/>
  <c r="I37" i="46" s="1"/>
  <c r="BW37" i="46"/>
  <c r="H37" i="46" s="1"/>
  <c r="BV37" i="46"/>
  <c r="G37" i="46" s="1"/>
  <c r="BU37" i="46"/>
  <c r="F37" i="46" s="1"/>
  <c r="BT37" i="46"/>
  <c r="BS37" i="46"/>
  <c r="D37" i="46" s="1"/>
  <c r="B37" i="46"/>
  <c r="B37" i="44" s="1"/>
  <c r="A37" i="46"/>
  <c r="A37" i="44" s="1"/>
  <c r="EF36" i="46"/>
  <c r="BQ36" i="46" s="1"/>
  <c r="EE36" i="46"/>
  <c r="BP36" i="46" s="1"/>
  <c r="ED36" i="46"/>
  <c r="EC36" i="46"/>
  <c r="BN36" i="46" s="1"/>
  <c r="EB36" i="46"/>
  <c r="BM36" i="46" s="1"/>
  <c r="EA36" i="46"/>
  <c r="DZ36" i="46"/>
  <c r="DY36" i="46"/>
  <c r="BJ36" i="46" s="1"/>
  <c r="DX36" i="46"/>
  <c r="BI36" i="46" s="1"/>
  <c r="DW36" i="46"/>
  <c r="BH36" i="46" s="1"/>
  <c r="DV36" i="46"/>
  <c r="BG36" i="46" s="1"/>
  <c r="DU36" i="46"/>
  <c r="DT36" i="46"/>
  <c r="BE36" i="46" s="1"/>
  <c r="DS36" i="46"/>
  <c r="DR36" i="46"/>
  <c r="DQ36" i="46"/>
  <c r="BB36" i="46" s="1"/>
  <c r="DP36" i="46"/>
  <c r="BA36" i="46" s="1"/>
  <c r="DO36" i="46"/>
  <c r="AZ36" i="46" s="1"/>
  <c r="DN36" i="46"/>
  <c r="AY36" i="46" s="1"/>
  <c r="DM36" i="46"/>
  <c r="DL36" i="46"/>
  <c r="AW36" i="46" s="1"/>
  <c r="DK36" i="46"/>
  <c r="DJ36" i="46"/>
  <c r="DI36" i="46"/>
  <c r="AT36" i="46" s="1"/>
  <c r="DH36" i="46"/>
  <c r="AS36" i="46" s="1"/>
  <c r="DG36" i="46"/>
  <c r="AR36" i="46" s="1"/>
  <c r="DF36" i="46"/>
  <c r="AQ36" i="46" s="1"/>
  <c r="DE36" i="46"/>
  <c r="DD36" i="46"/>
  <c r="DC36" i="46"/>
  <c r="DB36" i="46"/>
  <c r="DA36" i="46"/>
  <c r="AL36" i="46" s="1"/>
  <c r="CZ36" i="46"/>
  <c r="AK36" i="46" s="1"/>
  <c r="CY36" i="46"/>
  <c r="AJ36" i="46" s="1"/>
  <c r="CX36" i="46"/>
  <c r="AI36" i="46" s="1"/>
  <c r="CW36" i="46"/>
  <c r="AH36" i="46" s="1"/>
  <c r="CV36" i="46"/>
  <c r="AG36" i="46" s="1"/>
  <c r="CU36" i="46"/>
  <c r="CT36" i="46"/>
  <c r="CS36" i="46"/>
  <c r="AD36" i="46" s="1"/>
  <c r="CR36" i="46"/>
  <c r="AC36" i="46" s="1"/>
  <c r="CQ36" i="46"/>
  <c r="AB36" i="46" s="1"/>
  <c r="CP36" i="46"/>
  <c r="AA36" i="46" s="1"/>
  <c r="CO36" i="46"/>
  <c r="CN36" i="46"/>
  <c r="Y36" i="46" s="1"/>
  <c r="CM36" i="46"/>
  <c r="CL36" i="46"/>
  <c r="CK36" i="46"/>
  <c r="V36" i="46" s="1"/>
  <c r="CJ36" i="46"/>
  <c r="U36" i="46" s="1"/>
  <c r="CI36" i="46"/>
  <c r="T36" i="46" s="1"/>
  <c r="CH36" i="46"/>
  <c r="S36" i="46" s="1"/>
  <c r="CG36" i="46"/>
  <c r="CF36" i="46"/>
  <c r="CE36" i="46"/>
  <c r="CD36" i="46"/>
  <c r="CC36" i="46"/>
  <c r="N36" i="46" s="1"/>
  <c r="CB36" i="46"/>
  <c r="M36" i="46" s="1"/>
  <c r="CA36" i="46"/>
  <c r="L36" i="46" s="1"/>
  <c r="BZ36" i="46"/>
  <c r="K36" i="46" s="1"/>
  <c r="BY36" i="46"/>
  <c r="J36" i="46" s="1"/>
  <c r="BX36" i="46"/>
  <c r="BW36" i="46"/>
  <c r="BV36" i="46"/>
  <c r="BU36" i="46"/>
  <c r="F36" i="46" s="1"/>
  <c r="BT36" i="46"/>
  <c r="E36" i="46" s="1"/>
  <c r="BS36" i="46"/>
  <c r="D36" i="46" s="1"/>
  <c r="B36" i="46"/>
  <c r="B36" i="44" s="1"/>
  <c r="A36" i="46"/>
  <c r="EF35" i="46"/>
  <c r="EE35" i="46"/>
  <c r="ED35" i="46"/>
  <c r="BO35" i="46" s="1"/>
  <c r="EC35" i="46"/>
  <c r="BN35" i="46" s="1"/>
  <c r="EB35" i="46"/>
  <c r="BM35" i="46" s="1"/>
  <c r="EA35" i="46"/>
  <c r="BL35" i="46" s="1"/>
  <c r="DZ35" i="46"/>
  <c r="BK35" i="46" s="1"/>
  <c r="DY35" i="46"/>
  <c r="BJ35" i="44" s="1"/>
  <c r="DX35" i="46"/>
  <c r="BI35" i="46" s="1"/>
  <c r="DW35" i="46"/>
  <c r="BH35" i="46" s="1"/>
  <c r="DV35" i="46"/>
  <c r="BG35" i="46" s="1"/>
  <c r="DU35" i="46"/>
  <c r="BF35" i="46" s="1"/>
  <c r="DT35" i="46"/>
  <c r="BE35" i="46" s="1"/>
  <c r="DS35" i="46"/>
  <c r="BD35" i="44" s="1"/>
  <c r="DR35" i="46"/>
  <c r="BC35" i="46" s="1"/>
  <c r="DQ35" i="46"/>
  <c r="DP35" i="46"/>
  <c r="DO35" i="46"/>
  <c r="DN35" i="46"/>
  <c r="AY35" i="46" s="1"/>
  <c r="DM35" i="46"/>
  <c r="AX35" i="46" s="1"/>
  <c r="DL35" i="46"/>
  <c r="AW35" i="46" s="1"/>
  <c r="DK35" i="46"/>
  <c r="AV35" i="46" s="1"/>
  <c r="DJ35" i="46"/>
  <c r="AU35" i="46" s="1"/>
  <c r="DI35" i="46"/>
  <c r="DH35" i="46"/>
  <c r="AS35" i="46" s="1"/>
  <c r="DG35" i="46"/>
  <c r="AR35" i="46" s="1"/>
  <c r="DF35" i="46"/>
  <c r="DE35" i="46"/>
  <c r="DD35" i="46"/>
  <c r="AO35" i="46" s="1"/>
  <c r="DC35" i="46"/>
  <c r="AN35" i="46" s="1"/>
  <c r="DB35" i="46"/>
  <c r="AM35" i="46" s="1"/>
  <c r="DA35" i="46"/>
  <c r="CZ35" i="46"/>
  <c r="CY35" i="46"/>
  <c r="CX35" i="46"/>
  <c r="CW35" i="46"/>
  <c r="AH35" i="46" s="1"/>
  <c r="CV35" i="46"/>
  <c r="AG35" i="46" s="1"/>
  <c r="CU35" i="46"/>
  <c r="AF35" i="46" s="1"/>
  <c r="CT35" i="46"/>
  <c r="AE35" i="46" s="1"/>
  <c r="CS35" i="46"/>
  <c r="CR35" i="46"/>
  <c r="CQ35" i="46"/>
  <c r="CP35" i="46"/>
  <c r="AA35" i="46" s="1"/>
  <c r="CO35" i="46"/>
  <c r="CN35" i="46"/>
  <c r="Y35" i="46" s="1"/>
  <c r="CM35" i="46"/>
  <c r="X35" i="46" s="1"/>
  <c r="CL35" i="46"/>
  <c r="CK35" i="46"/>
  <c r="CJ35" i="46"/>
  <c r="CI35" i="46"/>
  <c r="CH35" i="46"/>
  <c r="CG35" i="46"/>
  <c r="R35" i="46" s="1"/>
  <c r="CF35" i="46"/>
  <c r="Q35" i="46" s="1"/>
  <c r="CE35" i="46"/>
  <c r="P35" i="46" s="1"/>
  <c r="CD35" i="46"/>
  <c r="O35" i="46" s="1"/>
  <c r="CC35" i="46"/>
  <c r="CB35" i="46"/>
  <c r="M35" i="46" s="1"/>
  <c r="CA35" i="46"/>
  <c r="BZ35" i="46"/>
  <c r="K35" i="46" s="1"/>
  <c r="BY35" i="46"/>
  <c r="J35" i="46" s="1"/>
  <c r="BX35" i="46"/>
  <c r="BW35" i="46"/>
  <c r="H35" i="46" s="1"/>
  <c r="BV35" i="46"/>
  <c r="G35" i="46" s="1"/>
  <c r="BU35" i="46"/>
  <c r="BT35" i="46"/>
  <c r="BS35" i="46"/>
  <c r="B35" i="46"/>
  <c r="B35" i="44" s="1"/>
  <c r="A35" i="46"/>
  <c r="EF34" i="46"/>
  <c r="BQ34" i="46" s="1"/>
  <c r="EE34" i="46"/>
  <c r="BP34" i="46" s="1"/>
  <c r="ED34" i="46"/>
  <c r="BO34" i="44" s="1"/>
  <c r="EC34" i="46"/>
  <c r="BN34" i="46" s="1"/>
  <c r="EB34" i="46"/>
  <c r="BM34" i="46" s="1"/>
  <c r="EA34" i="46"/>
  <c r="DZ34" i="46"/>
  <c r="DY34" i="46"/>
  <c r="BJ34" i="46" s="1"/>
  <c r="DX34" i="46"/>
  <c r="BI34" i="46" s="1"/>
  <c r="DW34" i="46"/>
  <c r="BH34" i="46" s="1"/>
  <c r="DV34" i="46"/>
  <c r="BG34" i="46" s="1"/>
  <c r="DU34" i="46"/>
  <c r="DT34" i="46"/>
  <c r="BE34" i="46" s="1"/>
  <c r="DS34" i="46"/>
  <c r="BD34" i="46" s="1"/>
  <c r="DR34" i="46"/>
  <c r="DQ34" i="46"/>
  <c r="DP34" i="46"/>
  <c r="DO34" i="46"/>
  <c r="AZ34" i="46" s="1"/>
  <c r="DN34" i="46"/>
  <c r="AY34" i="46" s="1"/>
  <c r="DM34" i="46"/>
  <c r="AX34" i="46" s="1"/>
  <c r="DL34" i="46"/>
  <c r="DK34" i="46"/>
  <c r="DJ34" i="46"/>
  <c r="DI34" i="46"/>
  <c r="AT34" i="46" s="1"/>
  <c r="DH34" i="46"/>
  <c r="AS34" i="46" s="1"/>
  <c r="DG34" i="46"/>
  <c r="AR34" i="46" s="1"/>
  <c r="DF34" i="46"/>
  <c r="AQ34" i="46" s="1"/>
  <c r="DE34" i="46"/>
  <c r="DD34" i="46"/>
  <c r="AO34" i="46" s="1"/>
  <c r="DC34" i="46"/>
  <c r="AN34" i="46" s="1"/>
  <c r="DB34" i="46"/>
  <c r="DA34" i="46"/>
  <c r="AL34" i="46" s="1"/>
  <c r="CZ34" i="46"/>
  <c r="CY34" i="46"/>
  <c r="AJ34" i="46" s="1"/>
  <c r="CX34" i="46"/>
  <c r="AI34" i="46" s="1"/>
  <c r="CW34" i="46"/>
  <c r="AH34" i="46" s="1"/>
  <c r="CV34" i="46"/>
  <c r="AG34" i="46" s="1"/>
  <c r="CU34" i="46"/>
  <c r="CT34" i="46"/>
  <c r="CS34" i="46"/>
  <c r="AD34" i="46" s="1"/>
  <c r="CR34" i="46"/>
  <c r="AC34" i="46" s="1"/>
  <c r="CQ34" i="46"/>
  <c r="AB34" i="46" s="1"/>
  <c r="CP34" i="46"/>
  <c r="AA34" i="46" s="1"/>
  <c r="CO34" i="46"/>
  <c r="CN34" i="46"/>
  <c r="Y34" i="46" s="1"/>
  <c r="CM34" i="46"/>
  <c r="X34" i="46" s="1"/>
  <c r="CL34" i="46"/>
  <c r="CK34" i="46"/>
  <c r="V34" i="44" s="1"/>
  <c r="CJ34" i="46"/>
  <c r="CI34" i="46"/>
  <c r="T34" i="46" s="1"/>
  <c r="CH34" i="46"/>
  <c r="S34" i="46" s="1"/>
  <c r="CG34" i="46"/>
  <c r="CF34" i="46"/>
  <c r="Q34" i="46" s="1"/>
  <c r="CE34" i="46"/>
  <c r="P34" i="46" s="1"/>
  <c r="CD34" i="46"/>
  <c r="O34" i="46" s="1"/>
  <c r="CC34" i="46"/>
  <c r="N34" i="46" s="1"/>
  <c r="CB34" i="46"/>
  <c r="M34" i="46" s="1"/>
  <c r="CA34" i="46"/>
  <c r="L34" i="46" s="1"/>
  <c r="BZ34" i="46"/>
  <c r="K34" i="46" s="1"/>
  <c r="BY34" i="46"/>
  <c r="J34" i="46" s="1"/>
  <c r="BX34" i="46"/>
  <c r="BW34" i="46"/>
  <c r="H34" i="46" s="1"/>
  <c r="BV34" i="46"/>
  <c r="BU34" i="46"/>
  <c r="F34" i="46" s="1"/>
  <c r="BT34" i="46"/>
  <c r="E34" i="46" s="1"/>
  <c r="BS34" i="46"/>
  <c r="D34" i="46" s="1"/>
  <c r="BO34" i="46"/>
  <c r="B34" i="46"/>
  <c r="B34" i="44" s="1"/>
  <c r="A34" i="46"/>
  <c r="A32" i="27" s="1"/>
  <c r="EF33" i="46"/>
  <c r="BQ33" i="46" s="1"/>
  <c r="EE33" i="46"/>
  <c r="ED33" i="46"/>
  <c r="BO33" i="46" s="1"/>
  <c r="EC33" i="46"/>
  <c r="BN33" i="44" s="1"/>
  <c r="EB33" i="46"/>
  <c r="EA33" i="46"/>
  <c r="BL33" i="46" s="1"/>
  <c r="DZ33" i="46"/>
  <c r="BK33" i="46" s="1"/>
  <c r="DY33" i="46"/>
  <c r="BJ33" i="46" s="1"/>
  <c r="DX33" i="46"/>
  <c r="DW33" i="46"/>
  <c r="DV33" i="46"/>
  <c r="BG33" i="46" s="1"/>
  <c r="DU33" i="46"/>
  <c r="DT33" i="46"/>
  <c r="DS33" i="46"/>
  <c r="DR33" i="46"/>
  <c r="DQ33" i="46"/>
  <c r="BB33" i="46" s="1"/>
  <c r="DP33" i="46"/>
  <c r="BA33" i="46" s="1"/>
  <c r="DO33" i="46"/>
  <c r="AZ33" i="46" s="1"/>
  <c r="DN33" i="46"/>
  <c r="AY33" i="46" s="1"/>
  <c r="DM33" i="46"/>
  <c r="AX33" i="46" s="1"/>
  <c r="DL33" i="46"/>
  <c r="DK33" i="46"/>
  <c r="AV33" i="46" s="1"/>
  <c r="DJ33" i="46"/>
  <c r="AU33" i="46" s="1"/>
  <c r="DI33" i="46"/>
  <c r="AT33" i="46" s="1"/>
  <c r="DH33" i="46"/>
  <c r="AS33" i="46" s="1"/>
  <c r="DG33" i="46"/>
  <c r="AR33" i="46" s="1"/>
  <c r="DF33" i="46"/>
  <c r="AQ33" i="46" s="1"/>
  <c r="DE33" i="46"/>
  <c r="AP33" i="46" s="1"/>
  <c r="DD33" i="46"/>
  <c r="AO33" i="46" s="1"/>
  <c r="DC33" i="46"/>
  <c r="AN33" i="46" s="1"/>
  <c r="DB33" i="46"/>
  <c r="DA33" i="46"/>
  <c r="AL33" i="46" s="1"/>
  <c r="CZ33" i="46"/>
  <c r="CY33" i="46"/>
  <c r="AJ33" i="46" s="1"/>
  <c r="CX33" i="46"/>
  <c r="AI33" i="46" s="1"/>
  <c r="CW33" i="46"/>
  <c r="AH33" i="44" s="1"/>
  <c r="CV33" i="46"/>
  <c r="AG33" i="46" s="1"/>
  <c r="CU33" i="46"/>
  <c r="AF33" i="46" s="1"/>
  <c r="CT33" i="46"/>
  <c r="AE33" i="46" s="1"/>
  <c r="CS33" i="46"/>
  <c r="AD33" i="46" s="1"/>
  <c r="CR33" i="46"/>
  <c r="AC33" i="46" s="1"/>
  <c r="CQ33" i="46"/>
  <c r="CP33" i="46"/>
  <c r="AA33" i="46" s="1"/>
  <c r="CO33" i="46"/>
  <c r="Z33" i="46" s="1"/>
  <c r="CN33" i="46"/>
  <c r="Y33" i="46" s="1"/>
  <c r="CM33" i="46"/>
  <c r="X33" i="46" s="1"/>
  <c r="CL33" i="46"/>
  <c r="W33" i="46" s="1"/>
  <c r="CK33" i="46"/>
  <c r="V33" i="46" s="1"/>
  <c r="CJ33" i="46"/>
  <c r="CI33" i="46"/>
  <c r="T33" i="46" s="1"/>
  <c r="CH33" i="46"/>
  <c r="S33" i="46" s="1"/>
  <c r="CG33" i="46"/>
  <c r="R33" i="46" s="1"/>
  <c r="CF33" i="46"/>
  <c r="CE33" i="46"/>
  <c r="P33" i="46" s="1"/>
  <c r="CD33" i="46"/>
  <c r="CC33" i="46"/>
  <c r="N33" i="46" s="1"/>
  <c r="CB33" i="46"/>
  <c r="M33" i="46" s="1"/>
  <c r="CA33" i="46"/>
  <c r="L33" i="46" s="1"/>
  <c r="BZ33" i="46"/>
  <c r="K33" i="46" s="1"/>
  <c r="BY33" i="46"/>
  <c r="J33" i="46" s="1"/>
  <c r="BX33" i="46"/>
  <c r="BW33" i="46"/>
  <c r="H33" i="46" s="1"/>
  <c r="BV33" i="46"/>
  <c r="G33" i="46" s="1"/>
  <c r="BU33" i="46"/>
  <c r="F33" i="46" s="1"/>
  <c r="BT33" i="46"/>
  <c r="E33" i="46" s="1"/>
  <c r="BS33" i="46"/>
  <c r="B33" i="46"/>
  <c r="B33" i="44" s="1"/>
  <c r="A33" i="46"/>
  <c r="A33" i="44" s="1"/>
  <c r="EF32" i="46"/>
  <c r="BQ32" i="46" s="1"/>
  <c r="EE32" i="46"/>
  <c r="ED32" i="46"/>
  <c r="EC32" i="46"/>
  <c r="EB32" i="46"/>
  <c r="EA32" i="46"/>
  <c r="BL32" i="46" s="1"/>
  <c r="DZ32" i="46"/>
  <c r="BK32" i="46" s="1"/>
  <c r="DY32" i="46"/>
  <c r="BJ32" i="46" s="1"/>
  <c r="DX32" i="46"/>
  <c r="BI32" i="46" s="1"/>
  <c r="DW32" i="46"/>
  <c r="DV32" i="46"/>
  <c r="BG32" i="46" s="1"/>
  <c r="DU32" i="46"/>
  <c r="BF32" i="46" s="1"/>
  <c r="DT32" i="46"/>
  <c r="BE32" i="46" s="1"/>
  <c r="DS32" i="46"/>
  <c r="DR32" i="46"/>
  <c r="BC32" i="46" s="1"/>
  <c r="DQ32" i="46"/>
  <c r="DP32" i="46"/>
  <c r="BA32" i="46" s="1"/>
  <c r="DO32" i="46"/>
  <c r="DN32" i="46"/>
  <c r="AY32" i="46" s="1"/>
  <c r="DM32" i="46"/>
  <c r="AX32" i="46" s="1"/>
  <c r="DL32" i="46"/>
  <c r="DK32" i="46"/>
  <c r="DJ32" i="46"/>
  <c r="DI32" i="46"/>
  <c r="DH32" i="46"/>
  <c r="DG32" i="46"/>
  <c r="DF32" i="46"/>
  <c r="DE32" i="46"/>
  <c r="DD32" i="46"/>
  <c r="DC32" i="46"/>
  <c r="DB32" i="46"/>
  <c r="DA32" i="46"/>
  <c r="AL32" i="46" s="1"/>
  <c r="CZ32" i="46"/>
  <c r="AK32" i="46" s="1"/>
  <c r="CY32" i="46"/>
  <c r="CX32" i="46"/>
  <c r="AI32" i="46" s="1"/>
  <c r="CW32" i="46"/>
  <c r="AH32" i="46" s="1"/>
  <c r="CV32" i="46"/>
  <c r="AG32" i="46" s="1"/>
  <c r="CU32" i="46"/>
  <c r="AF32" i="46" s="1"/>
  <c r="CT32" i="46"/>
  <c r="AE32" i="46" s="1"/>
  <c r="CS32" i="46"/>
  <c r="AD32" i="46" s="1"/>
  <c r="CR32" i="46"/>
  <c r="AC32" i="46" s="1"/>
  <c r="CQ32" i="46"/>
  <c r="CP32" i="46"/>
  <c r="AA32" i="46" s="1"/>
  <c r="CO32" i="46"/>
  <c r="Z32" i="46" s="1"/>
  <c r="CN32" i="46"/>
  <c r="Y32" i="46" s="1"/>
  <c r="CM32" i="46"/>
  <c r="CL32" i="46"/>
  <c r="W32" i="46" s="1"/>
  <c r="CK32" i="46"/>
  <c r="V32" i="46" s="1"/>
  <c r="CJ32" i="46"/>
  <c r="U32" i="46" s="1"/>
  <c r="CI32" i="46"/>
  <c r="CH32" i="46"/>
  <c r="S32" i="46" s="1"/>
  <c r="CG32" i="46"/>
  <c r="R32" i="46" s="1"/>
  <c r="CF32" i="46"/>
  <c r="CE32" i="46"/>
  <c r="P32" i="46" s="1"/>
  <c r="CD32" i="46"/>
  <c r="CC32" i="46"/>
  <c r="CB32" i="46"/>
  <c r="M32" i="46" s="1"/>
  <c r="CA32" i="46"/>
  <c r="BZ32" i="46"/>
  <c r="BY32" i="46"/>
  <c r="BX32" i="46"/>
  <c r="I32" i="46" s="1"/>
  <c r="BW32" i="46"/>
  <c r="H32" i="46" s="1"/>
  <c r="BV32" i="46"/>
  <c r="G32" i="46" s="1"/>
  <c r="BU32" i="46"/>
  <c r="F32" i="46" s="1"/>
  <c r="BT32" i="46"/>
  <c r="E32" i="46" s="1"/>
  <c r="BS32" i="46"/>
  <c r="B32" i="46"/>
  <c r="B32" i="44" s="1"/>
  <c r="A32" i="46"/>
  <c r="A30" i="27" s="1"/>
  <c r="EF31" i="46"/>
  <c r="EE31" i="46"/>
  <c r="BP31" i="46" s="1"/>
  <c r="ED31" i="46"/>
  <c r="BO31" i="46" s="1"/>
  <c r="EC31" i="46"/>
  <c r="EB31" i="46"/>
  <c r="BM31" i="46" s="1"/>
  <c r="EA31" i="46"/>
  <c r="BL31" i="46" s="1"/>
  <c r="DZ31" i="46"/>
  <c r="BK31" i="46" s="1"/>
  <c r="DY31" i="46"/>
  <c r="BJ31" i="46" s="1"/>
  <c r="DX31" i="46"/>
  <c r="DW31" i="46"/>
  <c r="DV31" i="46"/>
  <c r="BG31" i="46" s="1"/>
  <c r="DU31" i="46"/>
  <c r="BF31" i="46" s="1"/>
  <c r="DT31" i="46"/>
  <c r="BE31" i="46" s="1"/>
  <c r="DS31" i="46"/>
  <c r="DR31" i="46"/>
  <c r="DQ31" i="46"/>
  <c r="BB31" i="46" s="1"/>
  <c r="DP31" i="46"/>
  <c r="DO31" i="46"/>
  <c r="DN31" i="46"/>
  <c r="AY31" i="46" s="1"/>
  <c r="DM31" i="46"/>
  <c r="DL31" i="46"/>
  <c r="AW31" i="46" s="1"/>
  <c r="DK31" i="46"/>
  <c r="AV31" i="46" s="1"/>
  <c r="DJ31" i="46"/>
  <c r="DI31" i="46"/>
  <c r="AT31" i="46" s="1"/>
  <c r="DH31" i="46"/>
  <c r="DG31" i="46"/>
  <c r="AR31" i="46" s="1"/>
  <c r="DF31" i="46"/>
  <c r="AQ31" i="46" s="1"/>
  <c r="DE31" i="46"/>
  <c r="AP31" i="46" s="1"/>
  <c r="DD31" i="46"/>
  <c r="AO31" i="46" s="1"/>
  <c r="DC31" i="46"/>
  <c r="DB31" i="46"/>
  <c r="AM31" i="46" s="1"/>
  <c r="DA31" i="46"/>
  <c r="AL31" i="46" s="1"/>
  <c r="CZ31" i="46"/>
  <c r="CY31" i="46"/>
  <c r="CX31" i="46"/>
  <c r="AI31" i="46" s="1"/>
  <c r="CW31" i="46"/>
  <c r="AH31" i="46" s="1"/>
  <c r="CV31" i="46"/>
  <c r="AG31" i="46" s="1"/>
  <c r="CU31" i="46"/>
  <c r="AF31" i="46" s="1"/>
  <c r="CT31" i="46"/>
  <c r="AE31" i="46" s="1"/>
  <c r="CS31" i="46"/>
  <c r="CR31" i="46"/>
  <c r="CQ31" i="46"/>
  <c r="CP31" i="46"/>
  <c r="AA31" i="46" s="1"/>
  <c r="CO31" i="46"/>
  <c r="Z31" i="46" s="1"/>
  <c r="CN31" i="46"/>
  <c r="Y31" i="46" s="1"/>
  <c r="CM31" i="46"/>
  <c r="CL31" i="46"/>
  <c r="CK31" i="46"/>
  <c r="V31" i="46" s="1"/>
  <c r="CJ31" i="46"/>
  <c r="CI31" i="46"/>
  <c r="T31" i="46" s="1"/>
  <c r="CH31" i="46"/>
  <c r="S31" i="46" s="1"/>
  <c r="CG31" i="46"/>
  <c r="R31" i="46" s="1"/>
  <c r="CF31" i="46"/>
  <c r="Q31" i="46" s="1"/>
  <c r="CE31" i="46"/>
  <c r="P31" i="46" s="1"/>
  <c r="CD31" i="46"/>
  <c r="O31" i="46" s="1"/>
  <c r="CC31" i="46"/>
  <c r="CB31" i="46"/>
  <c r="CA31" i="46"/>
  <c r="BZ31" i="46"/>
  <c r="K31" i="46" s="1"/>
  <c r="BY31" i="46"/>
  <c r="BX31" i="46"/>
  <c r="BW31" i="46"/>
  <c r="H31" i="46" s="1"/>
  <c r="BV31" i="46"/>
  <c r="G31" i="46" s="1"/>
  <c r="BU31" i="46"/>
  <c r="F31" i="46" s="1"/>
  <c r="BT31" i="46"/>
  <c r="BS31" i="46"/>
  <c r="B31" i="46"/>
  <c r="B31" i="44" s="1"/>
  <c r="A31" i="46"/>
  <c r="A29" i="27" s="1"/>
  <c r="EF30" i="46"/>
  <c r="BQ30" i="46" s="1"/>
  <c r="EE30" i="46"/>
  <c r="BP30" i="46" s="1"/>
  <c r="ED30" i="46"/>
  <c r="BO30" i="46" s="1"/>
  <c r="EC30" i="46"/>
  <c r="EB30" i="46"/>
  <c r="EA30" i="46"/>
  <c r="BL30" i="46" s="1"/>
  <c r="DZ30" i="46"/>
  <c r="BK30" i="46" s="1"/>
  <c r="DY30" i="46"/>
  <c r="DX30" i="46"/>
  <c r="BI30" i="46" s="1"/>
  <c r="DW30" i="46"/>
  <c r="BH30" i="46" s="1"/>
  <c r="DV30" i="46"/>
  <c r="BG30" i="46" s="1"/>
  <c r="DU30" i="46"/>
  <c r="BF30" i="46" s="1"/>
  <c r="DT30" i="46"/>
  <c r="BE30" i="46" s="1"/>
  <c r="DS30" i="46"/>
  <c r="BD30" i="46" s="1"/>
  <c r="DR30" i="46"/>
  <c r="BC30" i="46" s="1"/>
  <c r="DQ30" i="46"/>
  <c r="BB30" i="46" s="1"/>
  <c r="DP30" i="46"/>
  <c r="BA30" i="46" s="1"/>
  <c r="DO30" i="46"/>
  <c r="AZ30" i="46" s="1"/>
  <c r="DN30" i="46"/>
  <c r="DM30" i="46"/>
  <c r="AX30" i="46" s="1"/>
  <c r="DL30" i="46"/>
  <c r="AW30" i="46" s="1"/>
  <c r="DK30" i="46"/>
  <c r="AV30" i="46" s="1"/>
  <c r="DJ30" i="46"/>
  <c r="AU30" i="46" s="1"/>
  <c r="DI30" i="46"/>
  <c r="DH30" i="46"/>
  <c r="AS30" i="46" s="1"/>
  <c r="DG30" i="46"/>
  <c r="AR30" i="46" s="1"/>
  <c r="DF30" i="46"/>
  <c r="AQ30" i="46" s="1"/>
  <c r="DE30" i="46"/>
  <c r="AP30" i="46" s="1"/>
  <c r="DD30" i="46"/>
  <c r="DC30" i="46"/>
  <c r="AN30" i="46" s="1"/>
  <c r="DB30" i="46"/>
  <c r="DA30" i="46"/>
  <c r="AL30" i="46" s="1"/>
  <c r="CZ30" i="46"/>
  <c r="AK30" i="46" s="1"/>
  <c r="CY30" i="46"/>
  <c r="AJ30" i="46" s="1"/>
  <c r="CX30" i="46"/>
  <c r="AI30" i="46" s="1"/>
  <c r="CW30" i="46"/>
  <c r="AH30" i="46" s="1"/>
  <c r="CV30" i="46"/>
  <c r="CU30" i="46"/>
  <c r="CT30" i="46"/>
  <c r="CS30" i="46"/>
  <c r="AD30" i="46" s="1"/>
  <c r="CR30" i="46"/>
  <c r="AC30" i="46" s="1"/>
  <c r="CQ30" i="46"/>
  <c r="AB30" i="46" s="1"/>
  <c r="CP30" i="46"/>
  <c r="AA30" i="46" s="1"/>
  <c r="CO30" i="46"/>
  <c r="Z30" i="46" s="1"/>
  <c r="CN30" i="46"/>
  <c r="Y30" i="46" s="1"/>
  <c r="CM30" i="46"/>
  <c r="X30" i="46" s="1"/>
  <c r="CL30" i="46"/>
  <c r="W30" i="46" s="1"/>
  <c r="CK30" i="46"/>
  <c r="V30" i="46" s="1"/>
  <c r="CJ30" i="46"/>
  <c r="U30" i="46" s="1"/>
  <c r="CI30" i="46"/>
  <c r="T30" i="46" s="1"/>
  <c r="CH30" i="46"/>
  <c r="CG30" i="46"/>
  <c r="CF30" i="46"/>
  <c r="CE30" i="46"/>
  <c r="CD30" i="46"/>
  <c r="O30" i="46" s="1"/>
  <c r="CC30" i="46"/>
  <c r="N30" i="46" s="1"/>
  <c r="CB30" i="46"/>
  <c r="M30" i="46" s="1"/>
  <c r="CA30" i="46"/>
  <c r="L30" i="46" s="1"/>
  <c r="BZ30" i="46"/>
  <c r="K30" i="46" s="1"/>
  <c r="BY30" i="46"/>
  <c r="J30" i="46" s="1"/>
  <c r="BX30" i="46"/>
  <c r="I30" i="46" s="1"/>
  <c r="BW30" i="46"/>
  <c r="BV30" i="46"/>
  <c r="G30" i="46" s="1"/>
  <c r="BU30" i="46"/>
  <c r="F30" i="46" s="1"/>
  <c r="BT30" i="46"/>
  <c r="E30" i="46" s="1"/>
  <c r="BS30" i="46"/>
  <c r="D30" i="46" s="1"/>
  <c r="B30" i="46"/>
  <c r="B30" i="44" s="1"/>
  <c r="A30" i="46"/>
  <c r="C30" i="46" s="1"/>
  <c r="C30" i="44" s="1"/>
  <c r="EF29" i="46"/>
  <c r="EE29" i="46"/>
  <c r="BP29" i="46" s="1"/>
  <c r="ED29" i="46"/>
  <c r="BO29" i="46" s="1"/>
  <c r="EC29" i="46"/>
  <c r="BN29" i="46" s="1"/>
  <c r="EB29" i="46"/>
  <c r="BM29" i="46" s="1"/>
  <c r="EA29" i="46"/>
  <c r="BL29" i="44" s="1"/>
  <c r="DZ29" i="46"/>
  <c r="DY29" i="46"/>
  <c r="BJ29" i="46" s="1"/>
  <c r="DX29" i="46"/>
  <c r="BI29" i="46" s="1"/>
  <c r="DW29" i="46"/>
  <c r="DV29" i="46"/>
  <c r="DU29" i="46"/>
  <c r="DT29" i="46"/>
  <c r="BE29" i="46" s="1"/>
  <c r="DS29" i="46"/>
  <c r="BD29" i="46" s="1"/>
  <c r="DR29" i="46"/>
  <c r="DQ29" i="46"/>
  <c r="DP29" i="46"/>
  <c r="BA29" i="46" s="1"/>
  <c r="DO29" i="46"/>
  <c r="AZ29" i="46" s="1"/>
  <c r="DN29" i="46"/>
  <c r="AY29" i="46" s="1"/>
  <c r="DM29" i="46"/>
  <c r="AX29" i="46" s="1"/>
  <c r="DL29" i="46"/>
  <c r="AW29" i="46" s="1"/>
  <c r="DK29" i="46"/>
  <c r="AV29" i="46" s="1"/>
  <c r="DJ29" i="46"/>
  <c r="AU29" i="46" s="1"/>
  <c r="DI29" i="46"/>
  <c r="AT29" i="46" s="1"/>
  <c r="DH29" i="46"/>
  <c r="AS29" i="46" s="1"/>
  <c r="DG29" i="46"/>
  <c r="DF29" i="46"/>
  <c r="AQ29" i="46" s="1"/>
  <c r="DE29" i="46"/>
  <c r="AP29" i="46" s="1"/>
  <c r="DD29" i="46"/>
  <c r="AO29" i="46" s="1"/>
  <c r="DC29" i="46"/>
  <c r="AN29" i="46" s="1"/>
  <c r="DB29" i="46"/>
  <c r="AM29" i="46" s="1"/>
  <c r="DA29" i="46"/>
  <c r="CZ29" i="46"/>
  <c r="AK29" i="46" s="1"/>
  <c r="CY29" i="46"/>
  <c r="AJ29" i="46" s="1"/>
  <c r="CX29" i="46"/>
  <c r="AI29" i="46" s="1"/>
  <c r="CW29" i="46"/>
  <c r="AH29" i="46" s="1"/>
  <c r="CV29" i="46"/>
  <c r="AG29" i="46" s="1"/>
  <c r="CU29" i="46"/>
  <c r="AF29" i="46" s="1"/>
  <c r="CT29" i="46"/>
  <c r="AE29" i="46" s="1"/>
  <c r="CS29" i="46"/>
  <c r="AD29" i="46" s="1"/>
  <c r="CR29" i="46"/>
  <c r="CQ29" i="46"/>
  <c r="AB29" i="46" s="1"/>
  <c r="CP29" i="46"/>
  <c r="AA29" i="46" s="1"/>
  <c r="CO29" i="46"/>
  <c r="Z29" i="46" s="1"/>
  <c r="CN29" i="46"/>
  <c r="Y29" i="46" s="1"/>
  <c r="CM29" i="46"/>
  <c r="X29" i="46" s="1"/>
  <c r="CL29" i="46"/>
  <c r="CK29" i="46"/>
  <c r="CJ29" i="46"/>
  <c r="U29" i="46" s="1"/>
  <c r="CI29" i="46"/>
  <c r="CH29" i="46"/>
  <c r="S29" i="46" s="1"/>
  <c r="CG29" i="46"/>
  <c r="R29" i="46" s="1"/>
  <c r="CF29" i="46"/>
  <c r="Q29" i="46" s="1"/>
  <c r="CE29" i="46"/>
  <c r="P29" i="46" s="1"/>
  <c r="CD29" i="46"/>
  <c r="O29" i="46" s="1"/>
  <c r="CC29" i="46"/>
  <c r="N29" i="46" s="1"/>
  <c r="CB29" i="46"/>
  <c r="CA29" i="46"/>
  <c r="L29" i="46" s="1"/>
  <c r="BZ29" i="46"/>
  <c r="K29" i="46" s="1"/>
  <c r="BY29" i="46"/>
  <c r="J29" i="46" s="1"/>
  <c r="BX29" i="46"/>
  <c r="I29" i="46" s="1"/>
  <c r="BW29" i="46"/>
  <c r="H29" i="46" s="1"/>
  <c r="BV29" i="46"/>
  <c r="G29" i="46" s="1"/>
  <c r="BU29" i="46"/>
  <c r="F29" i="46" s="1"/>
  <c r="BT29" i="46"/>
  <c r="BS29" i="46"/>
  <c r="B29" i="46"/>
  <c r="B29" i="44" s="1"/>
  <c r="A29" i="46"/>
  <c r="A27" i="27" s="1"/>
  <c r="EF28" i="46"/>
  <c r="BQ28" i="46" s="1"/>
  <c r="EE28" i="46"/>
  <c r="BP28" i="46" s="1"/>
  <c r="ED28" i="46"/>
  <c r="EC28" i="46"/>
  <c r="EB28" i="46"/>
  <c r="BM28" i="46" s="1"/>
  <c r="EA28" i="46"/>
  <c r="BL28" i="46" s="1"/>
  <c r="DZ28" i="46"/>
  <c r="BK28" i="46" s="1"/>
  <c r="DY28" i="46"/>
  <c r="DX28" i="46"/>
  <c r="BI28" i="46" s="1"/>
  <c r="DW28" i="46"/>
  <c r="DV28" i="46"/>
  <c r="DU28" i="46"/>
  <c r="BF28" i="46" s="1"/>
  <c r="DT28" i="46"/>
  <c r="BE28" i="46" s="1"/>
  <c r="DS28" i="46"/>
  <c r="BD28" i="46" s="1"/>
  <c r="DR28" i="46"/>
  <c r="BC28" i="46" s="1"/>
  <c r="DQ28" i="46"/>
  <c r="DP28" i="46"/>
  <c r="BA28" i="46" s="1"/>
  <c r="DO28" i="46"/>
  <c r="AZ28" i="46" s="1"/>
  <c r="DN28" i="46"/>
  <c r="DM28" i="46"/>
  <c r="AX28" i="46" s="1"/>
  <c r="DL28" i="46"/>
  <c r="AW28" i="46" s="1"/>
  <c r="DK28" i="46"/>
  <c r="AV28" i="46" s="1"/>
  <c r="DJ28" i="46"/>
  <c r="AU28" i="46" s="1"/>
  <c r="DI28" i="46"/>
  <c r="AT28" i="46" s="1"/>
  <c r="DH28" i="46"/>
  <c r="AS28" i="46" s="1"/>
  <c r="DG28" i="46"/>
  <c r="DF28" i="46"/>
  <c r="DE28" i="46"/>
  <c r="DD28" i="46"/>
  <c r="DC28" i="46"/>
  <c r="DB28" i="46"/>
  <c r="AM28" i="46" s="1"/>
  <c r="DA28" i="46"/>
  <c r="AL28" i="46" s="1"/>
  <c r="CZ28" i="46"/>
  <c r="AK28" i="46" s="1"/>
  <c r="CY28" i="46"/>
  <c r="AJ28" i="46" s="1"/>
  <c r="CX28" i="46"/>
  <c r="CW28" i="46"/>
  <c r="AH28" i="46" s="1"/>
  <c r="CV28" i="46"/>
  <c r="AG28" i="46" s="1"/>
  <c r="CU28" i="46"/>
  <c r="CT28" i="46"/>
  <c r="AE28" i="46" s="1"/>
  <c r="CS28" i="46"/>
  <c r="AD28" i="46" s="1"/>
  <c r="CR28" i="46"/>
  <c r="AC28" i="46" s="1"/>
  <c r="CQ28" i="46"/>
  <c r="AB28" i="46" s="1"/>
  <c r="CP28" i="46"/>
  <c r="CO28" i="46"/>
  <c r="Z28" i="46" s="1"/>
  <c r="CN28" i="46"/>
  <c r="CM28" i="46"/>
  <c r="X28" i="46" s="1"/>
  <c r="CL28" i="46"/>
  <c r="W28" i="46" s="1"/>
  <c r="CK28" i="46"/>
  <c r="V28" i="46" s="1"/>
  <c r="CJ28" i="46"/>
  <c r="U28" i="46" s="1"/>
  <c r="CI28" i="46"/>
  <c r="T28" i="46" s="1"/>
  <c r="CH28" i="46"/>
  <c r="CG28" i="46"/>
  <c r="CF28" i="46"/>
  <c r="CE28" i="46"/>
  <c r="CD28" i="46"/>
  <c r="O28" i="46" s="1"/>
  <c r="CC28" i="46"/>
  <c r="CB28" i="46"/>
  <c r="M28" i="46" s="1"/>
  <c r="CA28" i="46"/>
  <c r="BZ28" i="46"/>
  <c r="BY28" i="46"/>
  <c r="J28" i="46" s="1"/>
  <c r="BX28" i="46"/>
  <c r="BW28" i="46"/>
  <c r="H28" i="46" s="1"/>
  <c r="BV28" i="46"/>
  <c r="G28" i="46" s="1"/>
  <c r="BU28" i="46"/>
  <c r="F28" i="46" s="1"/>
  <c r="BT28" i="46"/>
  <c r="E28" i="46" s="1"/>
  <c r="BS28" i="46"/>
  <c r="D28" i="46" s="1"/>
  <c r="B28" i="46"/>
  <c r="A28" i="46"/>
  <c r="A28" i="44" s="1"/>
  <c r="EF27" i="46"/>
  <c r="EE27" i="46"/>
  <c r="ED27" i="46"/>
  <c r="BO27" i="46" s="1"/>
  <c r="EC27" i="46"/>
  <c r="BN27" i="46" s="1"/>
  <c r="EB27" i="46"/>
  <c r="BM27" i="46" s="1"/>
  <c r="EA27" i="46"/>
  <c r="BL27" i="46" s="1"/>
  <c r="DZ27" i="46"/>
  <c r="BK27" i="46" s="1"/>
  <c r="DY27" i="46"/>
  <c r="BJ27" i="46" s="1"/>
  <c r="DX27" i="46"/>
  <c r="BI27" i="46" s="1"/>
  <c r="DW27" i="46"/>
  <c r="BH27" i="46" s="1"/>
  <c r="DV27" i="46"/>
  <c r="BG27" i="46" s="1"/>
  <c r="DU27" i="46"/>
  <c r="DT27" i="46"/>
  <c r="BE27" i="46" s="1"/>
  <c r="DS27" i="46"/>
  <c r="BD27" i="46" s="1"/>
  <c r="DR27" i="46"/>
  <c r="DQ27" i="46"/>
  <c r="BB27" i="46" s="1"/>
  <c r="DP27" i="46"/>
  <c r="BA27" i="46" s="1"/>
  <c r="DO27" i="46"/>
  <c r="AZ27" i="46" s="1"/>
  <c r="DN27" i="46"/>
  <c r="AY27" i="46" s="1"/>
  <c r="DM27" i="46"/>
  <c r="AX27" i="46" s="1"/>
  <c r="DL27" i="46"/>
  <c r="AW27" i="46" s="1"/>
  <c r="DK27" i="46"/>
  <c r="AV27" i="46" s="1"/>
  <c r="DJ27" i="46"/>
  <c r="DI27" i="46"/>
  <c r="AT27" i="46" s="1"/>
  <c r="DH27" i="46"/>
  <c r="DG27" i="46"/>
  <c r="AR27" i="46" s="1"/>
  <c r="DF27" i="46"/>
  <c r="AQ27" i="46" s="1"/>
  <c r="DE27" i="46"/>
  <c r="AP27" i="46" s="1"/>
  <c r="DD27" i="46"/>
  <c r="AO27" i="46" s="1"/>
  <c r="DC27" i="46"/>
  <c r="DB27" i="46"/>
  <c r="DA27" i="46"/>
  <c r="AL27" i="46" s="1"/>
  <c r="CZ27" i="46"/>
  <c r="AK27" i="46" s="1"/>
  <c r="CY27" i="46"/>
  <c r="AJ27" i="46" s="1"/>
  <c r="CX27" i="46"/>
  <c r="AI27" i="46" s="1"/>
  <c r="CW27" i="46"/>
  <c r="AH27" i="46" s="1"/>
  <c r="CV27" i="46"/>
  <c r="AG27" i="46" s="1"/>
  <c r="CU27" i="46"/>
  <c r="CT27" i="46"/>
  <c r="AE27" i="46" s="1"/>
  <c r="CS27" i="46"/>
  <c r="AD27" i="46" s="1"/>
  <c r="CR27" i="46"/>
  <c r="AC27" i="46" s="1"/>
  <c r="CQ27" i="46"/>
  <c r="CP27" i="46"/>
  <c r="AA27" i="46" s="1"/>
  <c r="CO27" i="46"/>
  <c r="Z27" i="46" s="1"/>
  <c r="CN27" i="46"/>
  <c r="Y27" i="46" s="1"/>
  <c r="CM27" i="46"/>
  <c r="CL27" i="46"/>
  <c r="W27" i="46" s="1"/>
  <c r="CK27" i="46"/>
  <c r="V27" i="46" s="1"/>
  <c r="CJ27" i="46"/>
  <c r="U27" i="46" s="1"/>
  <c r="CI27" i="46"/>
  <c r="CH27" i="46"/>
  <c r="S27" i="46" s="1"/>
  <c r="CG27" i="46"/>
  <c r="R27" i="46" s="1"/>
  <c r="CF27" i="46"/>
  <c r="Q27" i="46" s="1"/>
  <c r="CE27" i="46"/>
  <c r="CD27" i="46"/>
  <c r="CC27" i="46"/>
  <c r="N27" i="46" s="1"/>
  <c r="CB27" i="46"/>
  <c r="M27" i="46" s="1"/>
  <c r="CA27" i="46"/>
  <c r="L27" i="46" s="1"/>
  <c r="BZ27" i="46"/>
  <c r="K27" i="46" s="1"/>
  <c r="BY27" i="46"/>
  <c r="J27" i="46" s="1"/>
  <c r="BX27" i="46"/>
  <c r="I27" i="46" s="1"/>
  <c r="BW27" i="46"/>
  <c r="H27" i="46" s="1"/>
  <c r="BV27" i="46"/>
  <c r="G27" i="46" s="1"/>
  <c r="BU27" i="46"/>
  <c r="F27" i="46" s="1"/>
  <c r="BT27" i="46"/>
  <c r="BS27" i="46"/>
  <c r="B27" i="46"/>
  <c r="A27" i="46"/>
  <c r="A25" i="27" s="1"/>
  <c r="EF26" i="46"/>
  <c r="BQ26" i="46" s="1"/>
  <c r="EE26" i="46"/>
  <c r="BP26" i="46" s="1"/>
  <c r="ED26" i="46"/>
  <c r="BO26" i="44" s="1"/>
  <c r="EC26" i="46"/>
  <c r="BN26" i="44" s="1"/>
  <c r="EB26" i="46"/>
  <c r="BM26" i="46" s="1"/>
  <c r="EA26" i="46"/>
  <c r="BL26" i="46" s="1"/>
  <c r="DZ26" i="46"/>
  <c r="BK26" i="46" s="1"/>
  <c r="DY26" i="46"/>
  <c r="BJ26" i="46" s="1"/>
  <c r="DX26" i="46"/>
  <c r="BI26" i="46" s="1"/>
  <c r="DW26" i="46"/>
  <c r="BH26" i="46" s="1"/>
  <c r="DV26" i="46"/>
  <c r="BG26" i="46" s="1"/>
  <c r="DU26" i="46"/>
  <c r="BF26" i="46" s="1"/>
  <c r="DT26" i="46"/>
  <c r="DS26" i="46"/>
  <c r="BD26" i="46" s="1"/>
  <c r="DR26" i="46"/>
  <c r="BC26" i="46" s="1"/>
  <c r="DQ26" i="46"/>
  <c r="BB26" i="46" s="1"/>
  <c r="DP26" i="46"/>
  <c r="DO26" i="46"/>
  <c r="AZ26" i="46" s="1"/>
  <c r="DN26" i="46"/>
  <c r="DM26" i="46"/>
  <c r="AX26" i="46" s="1"/>
  <c r="DL26" i="46"/>
  <c r="AW26" i="46" s="1"/>
  <c r="DK26" i="46"/>
  <c r="DJ26" i="46"/>
  <c r="DI26" i="46"/>
  <c r="AT26" i="46" s="1"/>
  <c r="DH26" i="46"/>
  <c r="DG26" i="46"/>
  <c r="AR26" i="46" s="1"/>
  <c r="DF26" i="46"/>
  <c r="DE26" i="46"/>
  <c r="AP26" i="46" s="1"/>
  <c r="DD26" i="46"/>
  <c r="AO26" i="46" s="1"/>
  <c r="DC26" i="46"/>
  <c r="AN26" i="46" s="1"/>
  <c r="DB26" i="46"/>
  <c r="AM26" i="46" s="1"/>
  <c r="DA26" i="46"/>
  <c r="AL26" i="46" s="1"/>
  <c r="CZ26" i="46"/>
  <c r="CY26" i="46"/>
  <c r="CX26" i="46"/>
  <c r="AI26" i="46" s="1"/>
  <c r="CW26" i="46"/>
  <c r="AH26" i="46" s="1"/>
  <c r="CV26" i="46"/>
  <c r="CU26" i="46"/>
  <c r="CT26" i="46"/>
  <c r="CS26" i="46"/>
  <c r="AD26" i="46" s="1"/>
  <c r="CR26" i="46"/>
  <c r="CQ26" i="46"/>
  <c r="CP26" i="46"/>
  <c r="AA26" i="46" s="1"/>
  <c r="CO26" i="46"/>
  <c r="Z26" i="46" s="1"/>
  <c r="CN26" i="46"/>
  <c r="Y26" i="46" s="1"/>
  <c r="CM26" i="46"/>
  <c r="X26" i="46" s="1"/>
  <c r="CL26" i="46"/>
  <c r="W26" i="46" s="1"/>
  <c r="CK26" i="46"/>
  <c r="V26" i="46" s="1"/>
  <c r="CJ26" i="46"/>
  <c r="U26" i="46" s="1"/>
  <c r="CI26" i="46"/>
  <c r="T26" i="46" s="1"/>
  <c r="CH26" i="46"/>
  <c r="S26" i="46" s="1"/>
  <c r="CG26" i="46"/>
  <c r="R26" i="46" s="1"/>
  <c r="CF26" i="46"/>
  <c r="Q26" i="46" s="1"/>
  <c r="CE26" i="46"/>
  <c r="CD26" i="46"/>
  <c r="O26" i="46" s="1"/>
  <c r="CC26" i="46"/>
  <c r="N26" i="46" s="1"/>
  <c r="CB26" i="46"/>
  <c r="CA26" i="46"/>
  <c r="L26" i="46" s="1"/>
  <c r="BZ26" i="46"/>
  <c r="K26" i="46" s="1"/>
  <c r="BY26" i="46"/>
  <c r="J26" i="46" s="1"/>
  <c r="BX26" i="46"/>
  <c r="I26" i="46" s="1"/>
  <c r="BW26" i="46"/>
  <c r="H26" i="46" s="1"/>
  <c r="BV26" i="46"/>
  <c r="G26" i="46" s="1"/>
  <c r="BU26" i="46"/>
  <c r="F26" i="46" s="1"/>
  <c r="BT26" i="46"/>
  <c r="E26" i="46" s="1"/>
  <c r="BS26" i="46"/>
  <c r="D26" i="46" s="1"/>
  <c r="BO26" i="46"/>
  <c r="BN26" i="46"/>
  <c r="B26" i="46"/>
  <c r="A26" i="46"/>
  <c r="C26" i="46" s="1"/>
  <c r="C26" i="44" s="1"/>
  <c r="EF25" i="46"/>
  <c r="BQ25" i="46" s="1"/>
  <c r="EE25" i="46"/>
  <c r="BP25" i="46" s="1"/>
  <c r="ED25" i="46"/>
  <c r="BO25" i="46" s="1"/>
  <c r="EC25" i="46"/>
  <c r="EB25" i="46"/>
  <c r="EA25" i="46"/>
  <c r="DZ25" i="46"/>
  <c r="DY25" i="46"/>
  <c r="BJ25" i="46" s="1"/>
  <c r="DX25" i="46"/>
  <c r="BI25" i="46" s="1"/>
  <c r="DW25" i="46"/>
  <c r="DV25" i="46"/>
  <c r="BG25" i="46" s="1"/>
  <c r="DU25" i="46"/>
  <c r="BF25" i="46" s="1"/>
  <c r="DT25" i="46"/>
  <c r="DS25" i="46"/>
  <c r="BD25" i="46" s="1"/>
  <c r="DR25" i="46"/>
  <c r="BC25" i="46" s="1"/>
  <c r="DQ25" i="46"/>
  <c r="BB25" i="44" s="1"/>
  <c r="DP25" i="46"/>
  <c r="BA25" i="46" s="1"/>
  <c r="DO25" i="46"/>
  <c r="AZ25" i="46" s="1"/>
  <c r="DN25" i="46"/>
  <c r="DM25" i="46"/>
  <c r="AX25" i="46" s="1"/>
  <c r="DL25" i="46"/>
  <c r="AW25" i="46" s="1"/>
  <c r="DK25" i="46"/>
  <c r="DJ25" i="46"/>
  <c r="AU25" i="46" s="1"/>
  <c r="DI25" i="46"/>
  <c r="AT25" i="46" s="1"/>
  <c r="DH25" i="46"/>
  <c r="AS25" i="46" s="1"/>
  <c r="DG25" i="46"/>
  <c r="AR25" i="46" s="1"/>
  <c r="DF25" i="46"/>
  <c r="DE25" i="46"/>
  <c r="AP25" i="46" s="1"/>
  <c r="DD25" i="46"/>
  <c r="AO25" i="46" s="1"/>
  <c r="DC25" i="46"/>
  <c r="DB25" i="46"/>
  <c r="AM25" i="46" s="1"/>
  <c r="DA25" i="46"/>
  <c r="AL25" i="46" s="1"/>
  <c r="CZ25" i="46"/>
  <c r="AK25" i="46" s="1"/>
  <c r="CY25" i="46"/>
  <c r="CX25" i="46"/>
  <c r="CW25" i="46"/>
  <c r="CV25" i="46"/>
  <c r="AG25" i="46" s="1"/>
  <c r="CU25" i="46"/>
  <c r="CT25" i="46"/>
  <c r="AE25" i="46" s="1"/>
  <c r="CS25" i="46"/>
  <c r="AD25" i="46" s="1"/>
  <c r="CR25" i="46"/>
  <c r="AC25" i="46" s="1"/>
  <c r="CQ25" i="46"/>
  <c r="AB25" i="46" s="1"/>
  <c r="CP25" i="46"/>
  <c r="AA25" i="46" s="1"/>
  <c r="CO25" i="46"/>
  <c r="Z25" i="46" s="1"/>
  <c r="CN25" i="46"/>
  <c r="Y25" i="46" s="1"/>
  <c r="CM25" i="46"/>
  <c r="X25" i="46" s="1"/>
  <c r="CL25" i="46"/>
  <c r="W25" i="46" s="1"/>
  <c r="CK25" i="46"/>
  <c r="V25" i="46" s="1"/>
  <c r="CJ25" i="46"/>
  <c r="CI25" i="46"/>
  <c r="T25" i="46" s="1"/>
  <c r="CH25" i="46"/>
  <c r="CG25" i="46"/>
  <c r="CF25" i="46"/>
  <c r="Q25" i="46" s="1"/>
  <c r="CE25" i="46"/>
  <c r="CD25" i="46"/>
  <c r="O25" i="46" s="1"/>
  <c r="CC25" i="46"/>
  <c r="N25" i="46" s="1"/>
  <c r="CB25" i="46"/>
  <c r="M25" i="46" s="1"/>
  <c r="CA25" i="46"/>
  <c r="BZ25" i="46"/>
  <c r="BY25" i="46"/>
  <c r="BX25" i="46"/>
  <c r="I25" i="46" s="1"/>
  <c r="BW25" i="46"/>
  <c r="BV25" i="46"/>
  <c r="G25" i="46" s="1"/>
  <c r="BU25" i="46"/>
  <c r="F25" i="46" s="1"/>
  <c r="BT25" i="46"/>
  <c r="BS25" i="46"/>
  <c r="D25" i="46" s="1"/>
  <c r="B25" i="46"/>
  <c r="A25" i="46"/>
  <c r="C25" i="46" s="1"/>
  <c r="C25" i="44" s="1"/>
  <c r="EF24" i="46"/>
  <c r="EE24" i="46"/>
  <c r="BP24" i="46" s="1"/>
  <c r="ED24" i="46"/>
  <c r="BO24" i="44" s="1"/>
  <c r="EC24" i="46"/>
  <c r="BN24" i="46" s="1"/>
  <c r="EB24" i="46"/>
  <c r="BM24" i="46" s="1"/>
  <c r="EA24" i="46"/>
  <c r="BL24" i="46" s="1"/>
  <c r="DZ24" i="46"/>
  <c r="DY24" i="46"/>
  <c r="BJ24" i="46" s="1"/>
  <c r="DX24" i="46"/>
  <c r="DW24" i="46"/>
  <c r="BH24" i="46" s="1"/>
  <c r="DV24" i="46"/>
  <c r="DU24" i="46"/>
  <c r="BF24" i="46" s="1"/>
  <c r="DT24" i="46"/>
  <c r="BE24" i="46" s="1"/>
  <c r="DS24" i="46"/>
  <c r="DR24" i="46"/>
  <c r="BC24" i="46" s="1"/>
  <c r="DQ24" i="46"/>
  <c r="BB24" i="46" s="1"/>
  <c r="DP24" i="46"/>
  <c r="BA24" i="46" s="1"/>
  <c r="DO24" i="46"/>
  <c r="AZ24" i="46" s="1"/>
  <c r="DN24" i="46"/>
  <c r="AY24" i="46" s="1"/>
  <c r="DM24" i="46"/>
  <c r="DL24" i="46"/>
  <c r="AW24" i="46" s="1"/>
  <c r="DK24" i="46"/>
  <c r="DJ24" i="46"/>
  <c r="AU24" i="44" s="1"/>
  <c r="DI24" i="46"/>
  <c r="AT24" i="46" s="1"/>
  <c r="DH24" i="46"/>
  <c r="AS24" i="46" s="1"/>
  <c r="DG24" i="46"/>
  <c r="DF24" i="46"/>
  <c r="AQ24" i="46" s="1"/>
  <c r="DE24" i="46"/>
  <c r="AP24" i="46" s="1"/>
  <c r="DD24" i="46"/>
  <c r="AO24" i="46" s="1"/>
  <c r="DC24" i="46"/>
  <c r="DB24" i="46"/>
  <c r="DA24" i="46"/>
  <c r="AL24" i="46" s="1"/>
  <c r="CZ24" i="46"/>
  <c r="CY24" i="46"/>
  <c r="AJ24" i="46" s="1"/>
  <c r="CX24" i="46"/>
  <c r="AI24" i="46" s="1"/>
  <c r="CW24" i="46"/>
  <c r="AH24" i="46" s="1"/>
  <c r="CV24" i="46"/>
  <c r="AG24" i="46" s="1"/>
  <c r="CU24" i="46"/>
  <c r="CT24" i="46"/>
  <c r="CS24" i="46"/>
  <c r="CR24" i="46"/>
  <c r="AC24" i="46" s="1"/>
  <c r="CQ24" i="46"/>
  <c r="AB24" i="46" s="1"/>
  <c r="CP24" i="46"/>
  <c r="AA24" i="46" s="1"/>
  <c r="CO24" i="46"/>
  <c r="Z24" i="46" s="1"/>
  <c r="CN24" i="46"/>
  <c r="Y24" i="46" s="1"/>
  <c r="CM24" i="46"/>
  <c r="X24" i="46" s="1"/>
  <c r="CL24" i="46"/>
  <c r="CK24" i="46"/>
  <c r="V24" i="46" s="1"/>
  <c r="CJ24" i="46"/>
  <c r="U24" i="46" s="1"/>
  <c r="CI24" i="46"/>
  <c r="T24" i="46" s="1"/>
  <c r="CH24" i="46"/>
  <c r="CG24" i="46"/>
  <c r="CF24" i="46"/>
  <c r="Q24" i="46" s="1"/>
  <c r="CE24" i="46"/>
  <c r="P24" i="46" s="1"/>
  <c r="CD24" i="46"/>
  <c r="O24" i="46" s="1"/>
  <c r="CC24" i="46"/>
  <c r="N24" i="46" s="1"/>
  <c r="CB24" i="46"/>
  <c r="M24" i="46" s="1"/>
  <c r="CA24" i="46"/>
  <c r="BZ24" i="46"/>
  <c r="K24" i="46" s="1"/>
  <c r="BY24" i="46"/>
  <c r="BX24" i="46"/>
  <c r="BW24" i="46"/>
  <c r="H24" i="46" s="1"/>
  <c r="BV24" i="46"/>
  <c r="BU24" i="46"/>
  <c r="F24" i="46" s="1"/>
  <c r="BT24" i="46"/>
  <c r="BS24" i="46"/>
  <c r="D24" i="46" s="1"/>
  <c r="BO24" i="46"/>
  <c r="B24" i="46"/>
  <c r="A24" i="46"/>
  <c r="C24" i="46" s="1"/>
  <c r="C24" i="44" s="1"/>
  <c r="EF23" i="46"/>
  <c r="BQ23" i="46" s="1"/>
  <c r="EE23" i="46"/>
  <c r="BP23" i="46" s="1"/>
  <c r="ED23" i="46"/>
  <c r="BO23" i="46" s="1"/>
  <c r="EC23" i="46"/>
  <c r="BN23" i="46" s="1"/>
  <c r="EB23" i="46"/>
  <c r="EA23" i="46"/>
  <c r="DZ23" i="46"/>
  <c r="DY23" i="46"/>
  <c r="BJ23" i="46" s="1"/>
  <c r="DX23" i="46"/>
  <c r="BI23" i="46" s="1"/>
  <c r="DW23" i="46"/>
  <c r="DV23" i="46"/>
  <c r="BG23" i="46" s="1"/>
  <c r="DU23" i="46"/>
  <c r="BF23" i="46" s="1"/>
  <c r="DT23" i="46"/>
  <c r="DS23" i="46"/>
  <c r="BD23" i="46" s="1"/>
  <c r="DR23" i="46"/>
  <c r="BC23" i="46" s="1"/>
  <c r="DQ23" i="46"/>
  <c r="BB23" i="46" s="1"/>
  <c r="DP23" i="46"/>
  <c r="DO23" i="46"/>
  <c r="AZ23" i="46" s="1"/>
  <c r="DN23" i="46"/>
  <c r="AY23" i="46" s="1"/>
  <c r="DM23" i="46"/>
  <c r="AX23" i="46" s="1"/>
  <c r="DL23" i="46"/>
  <c r="AW23" i="46" s="1"/>
  <c r="DK23" i="46"/>
  <c r="DJ23" i="46"/>
  <c r="DI23" i="46"/>
  <c r="AT23" i="46" s="1"/>
  <c r="DH23" i="46"/>
  <c r="DG23" i="46"/>
  <c r="DF23" i="46"/>
  <c r="AQ23" i="46" s="1"/>
  <c r="DE23" i="46"/>
  <c r="AP23" i="44" s="1"/>
  <c r="DD23" i="46"/>
  <c r="AO23" i="46" s="1"/>
  <c r="DC23" i="46"/>
  <c r="AN23" i="46" s="1"/>
  <c r="DB23" i="46"/>
  <c r="DA23" i="46"/>
  <c r="AL23" i="46" s="1"/>
  <c r="CZ23" i="46"/>
  <c r="AK23" i="46" s="1"/>
  <c r="CY23" i="46"/>
  <c r="CX23" i="46"/>
  <c r="AI23" i="46" s="1"/>
  <c r="CW23" i="46"/>
  <c r="AH23" i="46" s="1"/>
  <c r="CV23" i="46"/>
  <c r="CU23" i="46"/>
  <c r="AF23" i="46" s="1"/>
  <c r="CT23" i="46"/>
  <c r="CS23" i="46"/>
  <c r="CR23" i="46"/>
  <c r="AC23" i="46" s="1"/>
  <c r="CQ23" i="46"/>
  <c r="AB23" i="46" s="1"/>
  <c r="CP23" i="46"/>
  <c r="AA23" i="46" s="1"/>
  <c r="CO23" i="46"/>
  <c r="Z23" i="46" s="1"/>
  <c r="CN23" i="46"/>
  <c r="Y23" i="46" s="1"/>
  <c r="CM23" i="46"/>
  <c r="X23" i="46" s="1"/>
  <c r="CL23" i="46"/>
  <c r="CK23" i="46"/>
  <c r="CJ23" i="46"/>
  <c r="U23" i="46" s="1"/>
  <c r="CI23" i="46"/>
  <c r="T23" i="46" s="1"/>
  <c r="CH23" i="46"/>
  <c r="S23" i="46" s="1"/>
  <c r="CG23" i="46"/>
  <c r="R23" i="46" s="1"/>
  <c r="CF23" i="46"/>
  <c r="Q23" i="46" s="1"/>
  <c r="CE23" i="46"/>
  <c r="CD23" i="46"/>
  <c r="O23" i="46" s="1"/>
  <c r="CC23" i="46"/>
  <c r="N23" i="46" s="1"/>
  <c r="CB23" i="46"/>
  <c r="CA23" i="46"/>
  <c r="BZ23" i="46"/>
  <c r="BY23" i="46"/>
  <c r="J23" i="46" s="1"/>
  <c r="BX23" i="46"/>
  <c r="BW23" i="46"/>
  <c r="H23" i="46" s="1"/>
  <c r="BV23" i="46"/>
  <c r="G23" i="46" s="1"/>
  <c r="BU23" i="46"/>
  <c r="BT23" i="46"/>
  <c r="E23" i="46" s="1"/>
  <c r="BS23" i="46"/>
  <c r="B23" i="46"/>
  <c r="A23" i="46"/>
  <c r="A21" i="27" s="1"/>
  <c r="EF22" i="46"/>
  <c r="EE22" i="46"/>
  <c r="ED22" i="46"/>
  <c r="BO22" i="46" s="1"/>
  <c r="EC22" i="46"/>
  <c r="EB22" i="46"/>
  <c r="BM22" i="46" s="1"/>
  <c r="EA22" i="46"/>
  <c r="BL22" i="46" s="1"/>
  <c r="DZ22" i="46"/>
  <c r="BK22" i="46" s="1"/>
  <c r="DY22" i="46"/>
  <c r="BJ22" i="46" s="1"/>
  <c r="DX22" i="46"/>
  <c r="DW22" i="46"/>
  <c r="DV22" i="46"/>
  <c r="BG22" i="46" s="1"/>
  <c r="DU22" i="46"/>
  <c r="BF22" i="46" s="1"/>
  <c r="DT22" i="46"/>
  <c r="BE22" i="46" s="1"/>
  <c r="DS22" i="46"/>
  <c r="DR22" i="46"/>
  <c r="BC22" i="46" s="1"/>
  <c r="DQ22" i="46"/>
  <c r="BB22" i="46" s="1"/>
  <c r="DP22" i="46"/>
  <c r="BA22" i="46" s="1"/>
  <c r="DO22" i="46"/>
  <c r="DN22" i="46"/>
  <c r="AY22" i="44" s="1"/>
  <c r="DM22" i="46"/>
  <c r="AX22" i="46" s="1"/>
  <c r="DL22" i="46"/>
  <c r="AW22" i="46" s="1"/>
  <c r="DK22" i="46"/>
  <c r="AV22" i="46" s="1"/>
  <c r="DJ22" i="46"/>
  <c r="AU22" i="46" s="1"/>
  <c r="DI22" i="46"/>
  <c r="AT22" i="46" s="1"/>
  <c r="DH22" i="46"/>
  <c r="DG22" i="46"/>
  <c r="DF22" i="46"/>
  <c r="AQ22" i="46" s="1"/>
  <c r="DE22" i="46"/>
  <c r="AP22" i="46" s="1"/>
  <c r="DD22" i="46"/>
  <c r="AO22" i="46" s="1"/>
  <c r="DC22" i="46"/>
  <c r="AN22" i="46" s="1"/>
  <c r="DB22" i="46"/>
  <c r="DA22" i="46"/>
  <c r="AL22" i="46" s="1"/>
  <c r="CZ22" i="46"/>
  <c r="AK22" i="46" s="1"/>
  <c r="CY22" i="46"/>
  <c r="CX22" i="46"/>
  <c r="AI22" i="46" s="1"/>
  <c r="CW22" i="46"/>
  <c r="CV22" i="46"/>
  <c r="AG22" i="46" s="1"/>
  <c r="CU22" i="46"/>
  <c r="CT22" i="46"/>
  <c r="AE22" i="46" s="1"/>
  <c r="CS22" i="46"/>
  <c r="CR22" i="46"/>
  <c r="AC22" i="46" s="1"/>
  <c r="CQ22" i="46"/>
  <c r="AB22" i="46" s="1"/>
  <c r="CP22" i="46"/>
  <c r="AA22" i="44" s="1"/>
  <c r="CO22" i="46"/>
  <c r="Z22" i="46" s="1"/>
  <c r="CN22" i="46"/>
  <c r="Y22" i="46" s="1"/>
  <c r="CM22" i="46"/>
  <c r="X22" i="46" s="1"/>
  <c r="CL22" i="46"/>
  <c r="CK22" i="46"/>
  <c r="V22" i="46" s="1"/>
  <c r="CJ22" i="46"/>
  <c r="U22" i="46" s="1"/>
  <c r="CI22" i="46"/>
  <c r="T22" i="46" s="1"/>
  <c r="CH22" i="46"/>
  <c r="S22" i="46" s="1"/>
  <c r="CG22" i="46"/>
  <c r="R22" i="46" s="1"/>
  <c r="CF22" i="46"/>
  <c r="Q22" i="46" s="1"/>
  <c r="CE22" i="46"/>
  <c r="P22" i="46" s="1"/>
  <c r="CD22" i="46"/>
  <c r="O22" i="46" s="1"/>
  <c r="CC22" i="46"/>
  <c r="N22" i="46" s="1"/>
  <c r="CB22" i="46"/>
  <c r="M22" i="46" s="1"/>
  <c r="CA22" i="46"/>
  <c r="L22" i="46" s="1"/>
  <c r="BZ22" i="46"/>
  <c r="K22" i="44" s="1"/>
  <c r="BY22" i="46"/>
  <c r="J22" i="46" s="1"/>
  <c r="BX22" i="46"/>
  <c r="I22" i="46" s="1"/>
  <c r="BW22" i="46"/>
  <c r="BV22" i="46"/>
  <c r="G22" i="46" s="1"/>
  <c r="BU22" i="46"/>
  <c r="F22" i="46" s="1"/>
  <c r="BT22" i="46"/>
  <c r="BS22" i="46"/>
  <c r="B22" i="46"/>
  <c r="A22" i="46"/>
  <c r="EF21" i="46"/>
  <c r="BQ21" i="46" s="1"/>
  <c r="EE21" i="46"/>
  <c r="BP21" i="46" s="1"/>
  <c r="ED21" i="46"/>
  <c r="BO21" i="46" s="1"/>
  <c r="EC21" i="46"/>
  <c r="EB21" i="46"/>
  <c r="EA21" i="46"/>
  <c r="BL21" i="44" s="1"/>
  <c r="DZ21" i="46"/>
  <c r="BK21" i="46" s="1"/>
  <c r="DY21" i="46"/>
  <c r="BJ21" i="46" s="1"/>
  <c r="DX21" i="46"/>
  <c r="BI21" i="46" s="1"/>
  <c r="DW21" i="46"/>
  <c r="DV21" i="46"/>
  <c r="BG21" i="46" s="1"/>
  <c r="DU21" i="46"/>
  <c r="BF21" i="46" s="1"/>
  <c r="DT21" i="46"/>
  <c r="BE21" i="46" s="1"/>
  <c r="DS21" i="46"/>
  <c r="BD21" i="44" s="1"/>
  <c r="DR21" i="46"/>
  <c r="DQ21" i="46"/>
  <c r="BB21" i="46" s="1"/>
  <c r="DP21" i="46"/>
  <c r="BA21" i="46" s="1"/>
  <c r="DO21" i="46"/>
  <c r="AZ21" i="46" s="1"/>
  <c r="DN21" i="46"/>
  <c r="DM21" i="46"/>
  <c r="AX21" i="46" s="1"/>
  <c r="DL21" i="46"/>
  <c r="DK21" i="46"/>
  <c r="AV21" i="44" s="1"/>
  <c r="DJ21" i="46"/>
  <c r="AU21" i="46" s="1"/>
  <c r="DI21" i="46"/>
  <c r="AT21" i="46" s="1"/>
  <c r="DH21" i="46"/>
  <c r="AS21" i="46" s="1"/>
  <c r="DG21" i="46"/>
  <c r="AR21" i="46" s="1"/>
  <c r="DF21" i="46"/>
  <c r="AQ21" i="46" s="1"/>
  <c r="DE21" i="46"/>
  <c r="AP21" i="46" s="1"/>
  <c r="DD21" i="46"/>
  <c r="AO21" i="46" s="1"/>
  <c r="DC21" i="46"/>
  <c r="AN21" i="44" s="1"/>
  <c r="DB21" i="46"/>
  <c r="AM21" i="46" s="1"/>
  <c r="DA21" i="46"/>
  <c r="AL21" i="46" s="1"/>
  <c r="CZ21" i="46"/>
  <c r="AK21" i="46" s="1"/>
  <c r="CY21" i="46"/>
  <c r="AJ21" i="46" s="1"/>
  <c r="CX21" i="46"/>
  <c r="CW21" i="46"/>
  <c r="CV21" i="46"/>
  <c r="AG21" i="46" s="1"/>
  <c r="CU21" i="46"/>
  <c r="AF21" i="44" s="1"/>
  <c r="CT21" i="46"/>
  <c r="CS21" i="46"/>
  <c r="AD21" i="46" s="1"/>
  <c r="CR21" i="46"/>
  <c r="AC21" i="46" s="1"/>
  <c r="CQ21" i="46"/>
  <c r="CP21" i="46"/>
  <c r="CO21" i="46"/>
  <c r="CN21" i="46"/>
  <c r="Y21" i="46" s="1"/>
  <c r="CM21" i="46"/>
  <c r="X21" i="44" s="1"/>
  <c r="CL21" i="46"/>
  <c r="W21" i="46" s="1"/>
  <c r="CK21" i="46"/>
  <c r="V21" i="46" s="1"/>
  <c r="CJ21" i="46"/>
  <c r="U21" i="46" s="1"/>
  <c r="CI21" i="46"/>
  <c r="T21" i="46" s="1"/>
  <c r="CH21" i="46"/>
  <c r="CG21" i="46"/>
  <c r="CF21" i="46"/>
  <c r="Q21" i="46" s="1"/>
  <c r="CE21" i="46"/>
  <c r="P21" i="44" s="1"/>
  <c r="CD21" i="46"/>
  <c r="O21" i="46" s="1"/>
  <c r="CC21" i="46"/>
  <c r="N21" i="46" s="1"/>
  <c r="CB21" i="46"/>
  <c r="M21" i="46" s="1"/>
  <c r="CA21" i="46"/>
  <c r="L21" i="46" s="1"/>
  <c r="BZ21" i="46"/>
  <c r="BY21" i="46"/>
  <c r="BX21" i="46"/>
  <c r="BW21" i="46"/>
  <c r="H21" i="46" s="1"/>
  <c r="BV21" i="46"/>
  <c r="G21" i="46" s="1"/>
  <c r="BU21" i="46"/>
  <c r="F21" i="46" s="1"/>
  <c r="BT21" i="46"/>
  <c r="E21" i="46" s="1"/>
  <c r="BS21" i="46"/>
  <c r="B21" i="46"/>
  <c r="A21" i="46"/>
  <c r="C21" i="46" s="1"/>
  <c r="C21" i="44" s="1"/>
  <c r="EF20" i="46"/>
  <c r="BQ20" i="46" s="1"/>
  <c r="EE20" i="46"/>
  <c r="BP20" i="46" s="1"/>
  <c r="ED20" i="46"/>
  <c r="BO20" i="46" s="1"/>
  <c r="EC20" i="46"/>
  <c r="EB20" i="46"/>
  <c r="BM20" i="46" s="1"/>
  <c r="EA20" i="46"/>
  <c r="BL20" i="46" s="1"/>
  <c r="DZ20" i="46"/>
  <c r="BK20" i="46" s="1"/>
  <c r="DY20" i="46"/>
  <c r="DX20" i="46"/>
  <c r="BI20" i="46" s="1"/>
  <c r="DW20" i="46"/>
  <c r="BH20" i="46" s="1"/>
  <c r="DV20" i="46"/>
  <c r="BG20" i="46" s="1"/>
  <c r="DU20" i="46"/>
  <c r="BF20" i="46" s="1"/>
  <c r="DT20" i="46"/>
  <c r="BE20" i="46" s="1"/>
  <c r="DS20" i="46"/>
  <c r="BD20" i="46" s="1"/>
  <c r="DR20" i="46"/>
  <c r="DQ20" i="46"/>
  <c r="DP20" i="46"/>
  <c r="BA20" i="46" s="1"/>
  <c r="DO20" i="46"/>
  <c r="AZ20" i="46" s="1"/>
  <c r="DN20" i="46"/>
  <c r="DM20" i="46"/>
  <c r="AX20" i="44" s="1"/>
  <c r="DL20" i="46"/>
  <c r="AW20" i="46" s="1"/>
  <c r="DK20" i="46"/>
  <c r="AV20" i="46" s="1"/>
  <c r="DJ20" i="46"/>
  <c r="AU20" i="46" s="1"/>
  <c r="DI20" i="46"/>
  <c r="AT20" i="44" s="1"/>
  <c r="DH20" i="46"/>
  <c r="AS20" i="46" s="1"/>
  <c r="DG20" i="46"/>
  <c r="DF20" i="46"/>
  <c r="AQ20" i="46" s="1"/>
  <c r="DE20" i="46"/>
  <c r="AP20" i="46" s="1"/>
  <c r="DD20" i="46"/>
  <c r="AO20" i="46" s="1"/>
  <c r="DC20" i="46"/>
  <c r="DB20" i="46"/>
  <c r="DA20" i="46"/>
  <c r="CZ20" i="46"/>
  <c r="CY20" i="46"/>
  <c r="AJ20" i="46" s="1"/>
  <c r="CX20" i="46"/>
  <c r="AI20" i="46" s="1"/>
  <c r="CW20" i="46"/>
  <c r="AH20" i="44" s="1"/>
  <c r="CV20" i="46"/>
  <c r="AG20" i="46" s="1"/>
  <c r="CU20" i="46"/>
  <c r="AF20" i="46" s="1"/>
  <c r="CT20" i="46"/>
  <c r="AE20" i="46" s="1"/>
  <c r="CS20" i="46"/>
  <c r="AD20" i="46" s="1"/>
  <c r="CR20" i="46"/>
  <c r="CQ20" i="46"/>
  <c r="AB20" i="46" s="1"/>
  <c r="CP20" i="46"/>
  <c r="AA20" i="46" s="1"/>
  <c r="CO20" i="46"/>
  <c r="Z20" i="46" s="1"/>
  <c r="CN20" i="46"/>
  <c r="Y20" i="46" s="1"/>
  <c r="CM20" i="46"/>
  <c r="X20" i="46" s="1"/>
  <c r="CL20" i="46"/>
  <c r="W20" i="46" s="1"/>
  <c r="CK20" i="46"/>
  <c r="CJ20" i="46"/>
  <c r="U20" i="46" s="1"/>
  <c r="CI20" i="46"/>
  <c r="T20" i="46" s="1"/>
  <c r="CH20" i="46"/>
  <c r="CG20" i="46"/>
  <c r="R20" i="44" s="1"/>
  <c r="CF20" i="46"/>
  <c r="Q20" i="46" s="1"/>
  <c r="CE20" i="46"/>
  <c r="CD20" i="46"/>
  <c r="CC20" i="46"/>
  <c r="N20" i="46" s="1"/>
  <c r="CB20" i="46"/>
  <c r="CA20" i="46"/>
  <c r="L20" i="46" s="1"/>
  <c r="BZ20" i="46"/>
  <c r="K20" i="46" s="1"/>
  <c r="BY20" i="46"/>
  <c r="J20" i="46" s="1"/>
  <c r="BX20" i="46"/>
  <c r="I20" i="46" s="1"/>
  <c r="BW20" i="46"/>
  <c r="H20" i="46" s="1"/>
  <c r="BV20" i="46"/>
  <c r="G20" i="46" s="1"/>
  <c r="BU20" i="46"/>
  <c r="F20" i="46" s="1"/>
  <c r="BT20" i="46"/>
  <c r="E20" i="46" s="1"/>
  <c r="BS20" i="46"/>
  <c r="D20" i="46" s="1"/>
  <c r="B20" i="46"/>
  <c r="A20" i="46"/>
  <c r="EF19" i="46"/>
  <c r="BQ19" i="46" s="1"/>
  <c r="EE19" i="46"/>
  <c r="ED19" i="46"/>
  <c r="BO19" i="44" s="1"/>
  <c r="EC19" i="46"/>
  <c r="BN19" i="46" s="1"/>
  <c r="EB19" i="46"/>
  <c r="EA19" i="46"/>
  <c r="BL19" i="46" s="1"/>
  <c r="DZ19" i="46"/>
  <c r="DY19" i="46"/>
  <c r="BJ19" i="46" s="1"/>
  <c r="DX19" i="46"/>
  <c r="BI19" i="46" s="1"/>
  <c r="DW19" i="46"/>
  <c r="BH19" i="46" s="1"/>
  <c r="DV19" i="46"/>
  <c r="BG19" i="44" s="1"/>
  <c r="DU19" i="46"/>
  <c r="BF19" i="46" s="1"/>
  <c r="DT19" i="46"/>
  <c r="DS19" i="46"/>
  <c r="DR19" i="46"/>
  <c r="BC19" i="46" s="1"/>
  <c r="DQ19" i="46"/>
  <c r="BB19" i="46" s="1"/>
  <c r="DP19" i="46"/>
  <c r="BA19" i="46" s="1"/>
  <c r="DO19" i="46"/>
  <c r="AZ19" i="46" s="1"/>
  <c r="DN19" i="46"/>
  <c r="AY19" i="46" s="1"/>
  <c r="DM19" i="46"/>
  <c r="AX19" i="46" s="1"/>
  <c r="DL19" i="46"/>
  <c r="AW19" i="46" s="1"/>
  <c r="DK19" i="46"/>
  <c r="AV19" i="46" s="1"/>
  <c r="DJ19" i="46"/>
  <c r="DI19" i="46"/>
  <c r="AT19" i="46" s="1"/>
  <c r="DH19" i="46"/>
  <c r="AS19" i="46" s="1"/>
  <c r="DG19" i="46"/>
  <c r="AR19" i="46" s="1"/>
  <c r="DF19" i="46"/>
  <c r="AQ19" i="46" s="1"/>
  <c r="DE19" i="46"/>
  <c r="AP19" i="46" s="1"/>
  <c r="DD19" i="46"/>
  <c r="AO19" i="46" s="1"/>
  <c r="DC19" i="46"/>
  <c r="AN19" i="46" s="1"/>
  <c r="DB19" i="46"/>
  <c r="AM19" i="46" s="1"/>
  <c r="DA19" i="46"/>
  <c r="AL19" i="46" s="1"/>
  <c r="CZ19" i="46"/>
  <c r="AK19" i="46" s="1"/>
  <c r="CY19" i="46"/>
  <c r="CX19" i="46"/>
  <c r="CW19" i="46"/>
  <c r="AH19" i="46" s="1"/>
  <c r="CV19" i="46"/>
  <c r="CU19" i="46"/>
  <c r="AF19" i="46" s="1"/>
  <c r="CT19" i="46"/>
  <c r="CS19" i="46"/>
  <c r="AD19" i="46" s="1"/>
  <c r="CR19" i="46"/>
  <c r="AC19" i="46" s="1"/>
  <c r="CQ19" i="46"/>
  <c r="CP19" i="46"/>
  <c r="AA19" i="46" s="1"/>
  <c r="CO19" i="46"/>
  <c r="Z19" i="46" s="1"/>
  <c r="CN19" i="46"/>
  <c r="Y19" i="46" s="1"/>
  <c r="CM19" i="46"/>
  <c r="CL19" i="46"/>
  <c r="W19" i="46" s="1"/>
  <c r="CK19" i="46"/>
  <c r="V19" i="46" s="1"/>
  <c r="CJ19" i="46"/>
  <c r="U19" i="46" s="1"/>
  <c r="CI19" i="46"/>
  <c r="T19" i="46" s="1"/>
  <c r="CH19" i="46"/>
  <c r="S19" i="46" s="1"/>
  <c r="CG19" i="46"/>
  <c r="R19" i="46" s="1"/>
  <c r="CF19" i="46"/>
  <c r="Q19" i="46" s="1"/>
  <c r="CE19" i="46"/>
  <c r="P19" i="46" s="1"/>
  <c r="CD19" i="46"/>
  <c r="O19" i="46" s="1"/>
  <c r="CC19" i="46"/>
  <c r="N19" i="46" s="1"/>
  <c r="CB19" i="46"/>
  <c r="M19" i="46" s="1"/>
  <c r="CA19" i="46"/>
  <c r="BZ19" i="46"/>
  <c r="K19" i="44" s="1"/>
  <c r="BY19" i="46"/>
  <c r="J19" i="46" s="1"/>
  <c r="BX19" i="46"/>
  <c r="I19" i="46" s="1"/>
  <c r="BW19" i="46"/>
  <c r="H19" i="46" s="1"/>
  <c r="BV19" i="46"/>
  <c r="BU19" i="46"/>
  <c r="F19" i="46" s="1"/>
  <c r="BT19" i="46"/>
  <c r="E19" i="46" s="1"/>
  <c r="BS19" i="46"/>
  <c r="B19" i="46"/>
  <c r="A19" i="46"/>
  <c r="A17" i="27" s="1"/>
  <c r="EF18" i="46"/>
  <c r="BQ18" i="46" s="1"/>
  <c r="EE18" i="46"/>
  <c r="ED18" i="46"/>
  <c r="BO18" i="46" s="1"/>
  <c r="EC18" i="46"/>
  <c r="BN18" i="46" s="1"/>
  <c r="EB18" i="46"/>
  <c r="BM18" i="46" s="1"/>
  <c r="EA18" i="46"/>
  <c r="BL18" i="46" s="1"/>
  <c r="DZ18" i="46"/>
  <c r="BK18" i="46" s="1"/>
  <c r="DY18" i="46"/>
  <c r="BJ18" i="46" s="1"/>
  <c r="DX18" i="46"/>
  <c r="DW18" i="46"/>
  <c r="BH18" i="46" s="1"/>
  <c r="DV18" i="46"/>
  <c r="BG18" i="46" s="1"/>
  <c r="DU18" i="46"/>
  <c r="BF18" i="46" s="1"/>
  <c r="DT18" i="46"/>
  <c r="DS18" i="46"/>
  <c r="BD18" i="46" s="1"/>
  <c r="DR18" i="46"/>
  <c r="BC18" i="46" s="1"/>
  <c r="DQ18" i="46"/>
  <c r="BB18" i="46" s="1"/>
  <c r="DP18" i="46"/>
  <c r="BA18" i="46" s="1"/>
  <c r="DO18" i="46"/>
  <c r="AZ18" i="46" s="1"/>
  <c r="DN18" i="46"/>
  <c r="AY18" i="46" s="1"/>
  <c r="DM18" i="46"/>
  <c r="AX18" i="46" s="1"/>
  <c r="DL18" i="46"/>
  <c r="AW18" i="46" s="1"/>
  <c r="DK18" i="46"/>
  <c r="AV18" i="46" s="1"/>
  <c r="DJ18" i="46"/>
  <c r="AU18" i="46" s="1"/>
  <c r="DI18" i="46"/>
  <c r="DH18" i="46"/>
  <c r="DG18" i="46"/>
  <c r="AR18" i="46" s="1"/>
  <c r="DF18" i="46"/>
  <c r="AQ18" i="46" s="1"/>
  <c r="DE18" i="46"/>
  <c r="AP18" i="46" s="1"/>
  <c r="DD18" i="46"/>
  <c r="AO18" i="46" s="1"/>
  <c r="DC18" i="46"/>
  <c r="AN18" i="46" s="1"/>
  <c r="DB18" i="46"/>
  <c r="AM18" i="46" s="1"/>
  <c r="DA18" i="46"/>
  <c r="CZ18" i="46"/>
  <c r="AK18" i="46" s="1"/>
  <c r="CY18" i="46"/>
  <c r="AJ18" i="46" s="1"/>
  <c r="CX18" i="46"/>
  <c r="AI18" i="46" s="1"/>
  <c r="CW18" i="46"/>
  <c r="AH18" i="46" s="1"/>
  <c r="CV18" i="46"/>
  <c r="AG18" i="46" s="1"/>
  <c r="CU18" i="46"/>
  <c r="AF18" i="46" s="1"/>
  <c r="CT18" i="46"/>
  <c r="AE18" i="46" s="1"/>
  <c r="CS18" i="46"/>
  <c r="AD18" i="46" s="1"/>
  <c r="CR18" i="46"/>
  <c r="AC18" i="46" s="1"/>
  <c r="CQ18" i="46"/>
  <c r="AB18" i="46" s="1"/>
  <c r="CP18" i="46"/>
  <c r="AA18" i="46" s="1"/>
  <c r="CO18" i="46"/>
  <c r="Z18" i="46" s="1"/>
  <c r="CN18" i="46"/>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CA18" i="46"/>
  <c r="L18" i="46" s="1"/>
  <c r="BZ18" i="46"/>
  <c r="K18" i="46" s="1"/>
  <c r="BY18" i="46"/>
  <c r="J18" i="46" s="1"/>
  <c r="BX18" i="46"/>
  <c r="BW18" i="46"/>
  <c r="H18" i="46" s="1"/>
  <c r="BV18" i="46"/>
  <c r="G18" i="46" s="1"/>
  <c r="BU18" i="46"/>
  <c r="F18" i="46" s="1"/>
  <c r="BT18" i="46"/>
  <c r="E18" i="46" s="1"/>
  <c r="BS18" i="46"/>
  <c r="A18" i="46"/>
  <c r="C18" i="46" s="1"/>
  <c r="C18" i="44" s="1"/>
  <c r="EF17" i="46"/>
  <c r="BQ17" i="46" s="1"/>
  <c r="EE17" i="46"/>
  <c r="BP17" i="46" s="1"/>
  <c r="ED17" i="46"/>
  <c r="BO17" i="46" s="1"/>
  <c r="EC17" i="46"/>
  <c r="BN17" i="46" s="1"/>
  <c r="EB17" i="46"/>
  <c r="BM17" i="46" s="1"/>
  <c r="EA17" i="46"/>
  <c r="DZ17" i="46"/>
  <c r="BK17" i="46" s="1"/>
  <c r="DY17" i="46"/>
  <c r="DX17" i="46"/>
  <c r="BI17" i="46" s="1"/>
  <c r="DW17" i="46"/>
  <c r="BH17" i="46" s="1"/>
  <c r="DV17" i="46"/>
  <c r="BG17" i="46" s="1"/>
  <c r="DU17" i="46"/>
  <c r="BF17" i="46" s="1"/>
  <c r="DT17" i="46"/>
  <c r="DS17" i="46"/>
  <c r="BD17" i="46" s="1"/>
  <c r="DR17" i="46"/>
  <c r="BC17" i="46" s="1"/>
  <c r="DQ17" i="46"/>
  <c r="DP17" i="46"/>
  <c r="BA17" i="46" s="1"/>
  <c r="DO17" i="46"/>
  <c r="AZ17" i="46" s="1"/>
  <c r="DN17" i="46"/>
  <c r="AY17" i="46" s="1"/>
  <c r="DM17" i="46"/>
  <c r="AX17" i="46" s="1"/>
  <c r="DL17" i="46"/>
  <c r="AW17" i="46" s="1"/>
  <c r="DK17" i="46"/>
  <c r="AV17" i="46" s="1"/>
  <c r="DJ17" i="46"/>
  <c r="AU17" i="46" s="1"/>
  <c r="DI17" i="46"/>
  <c r="AT17" i="46" s="1"/>
  <c r="DH17" i="46"/>
  <c r="AS17" i="46" s="1"/>
  <c r="DG17" i="46"/>
  <c r="DF17" i="46"/>
  <c r="AQ17" i="46" s="1"/>
  <c r="DE17" i="46"/>
  <c r="AP17" i="46" s="1"/>
  <c r="DD17" i="46"/>
  <c r="AO17" i="46" s="1"/>
  <c r="DC17" i="46"/>
  <c r="DB17" i="46"/>
  <c r="DA17" i="46"/>
  <c r="CZ17" i="46"/>
  <c r="CY17" i="46"/>
  <c r="CX17" i="46"/>
  <c r="AI17" i="46" s="1"/>
  <c r="CW17" i="46"/>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CK17" i="46"/>
  <c r="V17" i="46" s="1"/>
  <c r="CJ17" i="46"/>
  <c r="U17" i="46" s="1"/>
  <c r="CI17" i="46"/>
  <c r="CH17" i="46"/>
  <c r="S17" i="46" s="1"/>
  <c r="CG17" i="46"/>
  <c r="R17" i="46" s="1"/>
  <c r="CF17" i="46"/>
  <c r="Q17" i="46" s="1"/>
  <c r="CE17" i="46"/>
  <c r="P17" i="46" s="1"/>
  <c r="CD17" i="46"/>
  <c r="O17" i="46" s="1"/>
  <c r="CC17" i="46"/>
  <c r="N17" i="46" s="1"/>
  <c r="CB17" i="46"/>
  <c r="M17" i="46" s="1"/>
  <c r="CA17" i="46"/>
  <c r="L17" i="46" s="1"/>
  <c r="BZ17" i="46"/>
  <c r="K17" i="46" s="1"/>
  <c r="BY17" i="46"/>
  <c r="J17" i="46" s="1"/>
  <c r="BX17" i="46"/>
  <c r="I17" i="46" s="1"/>
  <c r="BW17" i="46"/>
  <c r="H17" i="46" s="1"/>
  <c r="BV17" i="46"/>
  <c r="G17" i="46" s="1"/>
  <c r="BU17" i="46"/>
  <c r="F17" i="46" s="1"/>
  <c r="BT17" i="46"/>
  <c r="E17" i="46" s="1"/>
  <c r="BS17" i="46"/>
  <c r="D17" i="46" s="1"/>
  <c r="A17" i="46"/>
  <c r="A15" i="27" s="1"/>
  <c r="EF16" i="46"/>
  <c r="BQ16" i="46" s="1"/>
  <c r="EE16" i="46"/>
  <c r="BP16" i="46" s="1"/>
  <c r="ED16" i="46"/>
  <c r="BO16" i="46" s="1"/>
  <c r="EC16" i="46"/>
  <c r="EB16" i="46"/>
  <c r="EA16" i="46"/>
  <c r="BL16" i="44" s="1"/>
  <c r="DZ16" i="46"/>
  <c r="BK16" i="46" s="1"/>
  <c r="DY16" i="46"/>
  <c r="BJ16" i="46" s="1"/>
  <c r="DX16" i="46"/>
  <c r="BI16" i="46" s="1"/>
  <c r="DW16" i="46"/>
  <c r="BH16" i="46" s="1"/>
  <c r="DV16" i="46"/>
  <c r="BG16" i="46" s="1"/>
  <c r="DU16" i="46"/>
  <c r="BF16" i="46" s="1"/>
  <c r="DT16" i="46"/>
  <c r="DS16" i="46"/>
  <c r="DR16" i="46"/>
  <c r="BC16" i="46" s="1"/>
  <c r="DQ16" i="46"/>
  <c r="DP16" i="46"/>
  <c r="BA16" i="46" s="1"/>
  <c r="DO16" i="46"/>
  <c r="AZ16" i="46" s="1"/>
  <c r="DN16" i="46"/>
  <c r="AY16" i="46" s="1"/>
  <c r="DM16" i="46"/>
  <c r="DL16" i="46"/>
  <c r="AW16" i="46" s="1"/>
  <c r="DK16" i="46"/>
  <c r="AV16" i="46" s="1"/>
  <c r="DJ16" i="46"/>
  <c r="AU16" i="46" s="1"/>
  <c r="DI16" i="46"/>
  <c r="AT16" i="46" s="1"/>
  <c r="DH16" i="46"/>
  <c r="AS16" i="46" s="1"/>
  <c r="DG16" i="46"/>
  <c r="AR16" i="46" s="1"/>
  <c r="DF16" i="46"/>
  <c r="AQ16" i="46" s="1"/>
  <c r="DE16" i="46"/>
  <c r="DD16" i="46"/>
  <c r="DC16" i="46"/>
  <c r="AN16" i="44" s="1"/>
  <c r="DB16" i="46"/>
  <c r="AM16" i="46" s="1"/>
  <c r="DA16" i="46"/>
  <c r="AL16" i="46" s="1"/>
  <c r="CZ16" i="46"/>
  <c r="CY16" i="46"/>
  <c r="AJ16" i="46" s="1"/>
  <c r="CX16" i="46"/>
  <c r="AI16" i="46" s="1"/>
  <c r="CW16" i="46"/>
  <c r="CV16" i="46"/>
  <c r="CU16" i="46"/>
  <c r="AF16" i="44" s="1"/>
  <c r="CT16" i="46"/>
  <c r="CS16" i="46"/>
  <c r="AD16" i="46" s="1"/>
  <c r="CR16" i="46"/>
  <c r="CQ16" i="46"/>
  <c r="AB16" i="46" s="1"/>
  <c r="CP16" i="46"/>
  <c r="AA16" i="46" s="1"/>
  <c r="CO16" i="46"/>
  <c r="Z16" i="46" s="1"/>
  <c r="CN16" i="46"/>
  <c r="Y16" i="46" s="1"/>
  <c r="CM16" i="46"/>
  <c r="CL16" i="46"/>
  <c r="W16" i="46" s="1"/>
  <c r="CK16" i="46"/>
  <c r="CJ16" i="46"/>
  <c r="U16" i="46" s="1"/>
  <c r="CI16" i="46"/>
  <c r="T16" i="46" s="1"/>
  <c r="CH16" i="46"/>
  <c r="S16" i="46" s="1"/>
  <c r="CG16" i="46"/>
  <c r="R16" i="46" s="1"/>
  <c r="CF16" i="46"/>
  <c r="CE16" i="46"/>
  <c r="P16" i="46" s="1"/>
  <c r="CD16" i="46"/>
  <c r="O16" i="46" s="1"/>
  <c r="CC16" i="46"/>
  <c r="N16" i="46" s="1"/>
  <c r="CB16" i="46"/>
  <c r="M16" i="46" s="1"/>
  <c r="CA16" i="46"/>
  <c r="L16" i="46" s="1"/>
  <c r="BZ16" i="46"/>
  <c r="BY16" i="46"/>
  <c r="BX16" i="46"/>
  <c r="I16" i="46" s="1"/>
  <c r="BW16" i="46"/>
  <c r="H16" i="44" s="1"/>
  <c r="BV16" i="46"/>
  <c r="G16" i="46" s="1"/>
  <c r="BU16" i="46"/>
  <c r="F16" i="46" s="1"/>
  <c r="BT16" i="46"/>
  <c r="E16" i="46" s="1"/>
  <c r="BS16" i="46"/>
  <c r="D16" i="46" s="1"/>
  <c r="A16" i="46"/>
  <c r="A14" i="29" s="1"/>
  <c r="EF15" i="46"/>
  <c r="EE15" i="46"/>
  <c r="BP15" i="46" s="1"/>
  <c r="ED15" i="46"/>
  <c r="BO15" i="46" s="1"/>
  <c r="EC15" i="46"/>
  <c r="BN15" i="46" s="1"/>
  <c r="EB15" i="46"/>
  <c r="BM15" i="46" s="1"/>
  <c r="EA15" i="46"/>
  <c r="BL15" i="46" s="1"/>
  <c r="DZ15" i="46"/>
  <c r="BK15" i="46" s="1"/>
  <c r="DY15" i="46"/>
  <c r="BJ15" i="46" s="1"/>
  <c r="DX15" i="46"/>
  <c r="BI15" i="46" s="1"/>
  <c r="DW15" i="46"/>
  <c r="BH15" i="46" s="1"/>
  <c r="DV15" i="46"/>
  <c r="BG15" i="46" s="1"/>
  <c r="DU15" i="46"/>
  <c r="BF15" i="46" s="1"/>
  <c r="DT15" i="46"/>
  <c r="BE15" i="46" s="1"/>
  <c r="DS15" i="46"/>
  <c r="BD15" i="46" s="1"/>
  <c r="DR15" i="46"/>
  <c r="DQ15" i="46"/>
  <c r="BB15" i="46" s="1"/>
  <c r="DP15" i="46"/>
  <c r="DO15" i="46"/>
  <c r="AZ15" i="46" s="1"/>
  <c r="DN15" i="46"/>
  <c r="AY15" i="44" s="1"/>
  <c r="DM15" i="46"/>
  <c r="AX15" i="46" s="1"/>
  <c r="DL15" i="46"/>
  <c r="DK15" i="46"/>
  <c r="AV15" i="46" s="1"/>
  <c r="DJ15" i="46"/>
  <c r="AU15" i="46" s="1"/>
  <c r="DI15" i="46"/>
  <c r="DH15" i="46"/>
  <c r="AS15" i="46" s="1"/>
  <c r="DG15" i="46"/>
  <c r="AR15" i="46" s="1"/>
  <c r="DF15" i="46"/>
  <c r="AQ15" i="46" s="1"/>
  <c r="DE15" i="46"/>
  <c r="AP15" i="46" s="1"/>
  <c r="DD15" i="46"/>
  <c r="AO15" i="46" s="1"/>
  <c r="DC15" i="46"/>
  <c r="DB15" i="46"/>
  <c r="DA15" i="46"/>
  <c r="AL15" i="46" s="1"/>
  <c r="CZ15" i="46"/>
  <c r="CY15" i="46"/>
  <c r="AJ15" i="46" s="1"/>
  <c r="CX15" i="46"/>
  <c r="AI15" i="44" s="1"/>
  <c r="CW15" i="46"/>
  <c r="AH15" i="46" s="1"/>
  <c r="CV15" i="46"/>
  <c r="AG15" i="46" s="1"/>
  <c r="CU15" i="46"/>
  <c r="AF15" i="46" s="1"/>
  <c r="CT15" i="46"/>
  <c r="CS15" i="46"/>
  <c r="CR15" i="46"/>
  <c r="AC15" i="46" s="1"/>
  <c r="CQ15" i="46"/>
  <c r="CP15" i="46"/>
  <c r="AA15" i="46" s="1"/>
  <c r="CO15" i="46"/>
  <c r="CN15" i="46"/>
  <c r="Y15" i="46" s="1"/>
  <c r="CM15" i="46"/>
  <c r="X15" i="46" s="1"/>
  <c r="CL15" i="46"/>
  <c r="W15" i="46" s="1"/>
  <c r="CK15" i="46"/>
  <c r="CJ15" i="46"/>
  <c r="U15" i="46" s="1"/>
  <c r="CI15" i="46"/>
  <c r="T15" i="46" s="1"/>
  <c r="CH15" i="46"/>
  <c r="CG15" i="46"/>
  <c r="CF15" i="46"/>
  <c r="Q15" i="46" s="1"/>
  <c r="CE15" i="46"/>
  <c r="P15" i="46" s="1"/>
  <c r="CD15" i="46"/>
  <c r="CC15" i="46"/>
  <c r="N15" i="46" s="1"/>
  <c r="CB15" i="46"/>
  <c r="M15" i="46" s="1"/>
  <c r="CA15" i="46"/>
  <c r="L15" i="46" s="1"/>
  <c r="BZ15" i="46"/>
  <c r="K15" i="46" s="1"/>
  <c r="BY15" i="46"/>
  <c r="J15" i="46" s="1"/>
  <c r="BX15" i="46"/>
  <c r="I15" i="46" s="1"/>
  <c r="BW15" i="46"/>
  <c r="H15" i="46" s="1"/>
  <c r="BV15" i="46"/>
  <c r="G15" i="46" s="1"/>
  <c r="BU15" i="46"/>
  <c r="BT15" i="46"/>
  <c r="E15" i="46" s="1"/>
  <c r="BS15" i="46"/>
  <c r="D15" i="46" s="1"/>
  <c r="A15" i="46"/>
  <c r="A13" i="27" s="1"/>
  <c r="EF14" i="46"/>
  <c r="BQ14" i="46" s="1"/>
  <c r="EE14" i="46"/>
  <c r="BP14" i="44" s="1"/>
  <c r="ED14" i="46"/>
  <c r="BO14" i="46" s="1"/>
  <c r="EC14" i="46"/>
  <c r="EB14" i="46"/>
  <c r="EA14" i="46"/>
  <c r="BL14" i="46" s="1"/>
  <c r="DZ14" i="46"/>
  <c r="BK14" i="46" s="1"/>
  <c r="DY14" i="46"/>
  <c r="BJ14" i="46" s="1"/>
  <c r="DX14" i="46"/>
  <c r="BI14" i="46" s="1"/>
  <c r="DW14" i="46"/>
  <c r="DV14" i="46"/>
  <c r="BG14" i="46" s="1"/>
  <c r="DU14" i="46"/>
  <c r="DT14" i="46"/>
  <c r="BE14" i="46" s="1"/>
  <c r="DS14" i="46"/>
  <c r="BD14" i="46" s="1"/>
  <c r="DR14" i="46"/>
  <c r="BC14" i="46" s="1"/>
  <c r="DQ14" i="46"/>
  <c r="BB14" i="46" s="1"/>
  <c r="DP14" i="46"/>
  <c r="BA14" i="46" s="1"/>
  <c r="DO14" i="46"/>
  <c r="AZ14" i="46" s="1"/>
  <c r="DN14" i="46"/>
  <c r="AY14" i="46" s="1"/>
  <c r="DM14" i="46"/>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CV14" i="46"/>
  <c r="AG14" i="46" s="1"/>
  <c r="CU14" i="46"/>
  <c r="AF14" i="46" s="1"/>
  <c r="CT14" i="46"/>
  <c r="AE14" i="46" s="1"/>
  <c r="CS14" i="46"/>
  <c r="AD14" i="46" s="1"/>
  <c r="CR14" i="46"/>
  <c r="AC14" i="46" s="1"/>
  <c r="CQ14" i="46"/>
  <c r="CP14" i="46"/>
  <c r="AA14" i="46" s="1"/>
  <c r="CO14" i="46"/>
  <c r="Z14" i="46" s="1"/>
  <c r="CN14" i="46"/>
  <c r="Y14" i="46" s="1"/>
  <c r="CM14" i="46"/>
  <c r="X14" i="46" s="1"/>
  <c r="CL14" i="46"/>
  <c r="W14" i="46" s="1"/>
  <c r="CK14" i="46"/>
  <c r="V14" i="46" s="1"/>
  <c r="CJ14" i="46"/>
  <c r="U14" i="46" s="1"/>
  <c r="CI14" i="46"/>
  <c r="CH14" i="46"/>
  <c r="S14" i="46" s="1"/>
  <c r="CG14" i="46"/>
  <c r="R14" i="46" s="1"/>
  <c r="CF14" i="46"/>
  <c r="Q14" i="46" s="1"/>
  <c r="CE14" i="46"/>
  <c r="P14" i="46" s="1"/>
  <c r="CD14" i="46"/>
  <c r="O14" i="46" s="1"/>
  <c r="CC14" i="46"/>
  <c r="N14" i="46" s="1"/>
  <c r="CB14" i="46"/>
  <c r="M14" i="46" s="1"/>
  <c r="CA14" i="46"/>
  <c r="L14" i="44" s="1"/>
  <c r="BZ14" i="46"/>
  <c r="K14" i="46" s="1"/>
  <c r="BY14" i="46"/>
  <c r="J14" i="46" s="1"/>
  <c r="BX14" i="46"/>
  <c r="BW14" i="46"/>
  <c r="H14" i="46" s="1"/>
  <c r="BV14" i="46"/>
  <c r="G14" i="46" s="1"/>
  <c r="BU14" i="46"/>
  <c r="F14" i="46" s="1"/>
  <c r="BT14" i="46"/>
  <c r="E14" i="46" s="1"/>
  <c r="BS14" i="46"/>
  <c r="D14" i="46" s="1"/>
  <c r="A14" i="46"/>
  <c r="A14" i="44" s="1"/>
  <c r="EF13" i="46"/>
  <c r="BQ13" i="46" s="1"/>
  <c r="EE13" i="46"/>
  <c r="BP13" i="46" s="1"/>
  <c r="ED13" i="46"/>
  <c r="BO13" i="46" s="1"/>
  <c r="EC13" i="46"/>
  <c r="BN13" i="46" s="1"/>
  <c r="EB13" i="46"/>
  <c r="BM13" i="46" s="1"/>
  <c r="EA13" i="46"/>
  <c r="DZ13" i="46"/>
  <c r="BK13" i="46" s="1"/>
  <c r="DY13" i="46"/>
  <c r="BJ13" i="46" s="1"/>
  <c r="DX13" i="46"/>
  <c r="BI13" i="46" s="1"/>
  <c r="DW13" i="46"/>
  <c r="DV13" i="46"/>
  <c r="DU13" i="46"/>
  <c r="DT13" i="46"/>
  <c r="BE13" i="46" s="1"/>
  <c r="DS13" i="46"/>
  <c r="DR13" i="46"/>
  <c r="BC13" i="46" s="1"/>
  <c r="DQ13" i="46"/>
  <c r="BB13" i="46" s="1"/>
  <c r="DP13" i="46"/>
  <c r="BA13" i="46" s="1"/>
  <c r="DO13" i="46"/>
  <c r="AZ13" i="46" s="1"/>
  <c r="DN13" i="46"/>
  <c r="AY13" i="46" s="1"/>
  <c r="DM13" i="46"/>
  <c r="AX13" i="46" s="1"/>
  <c r="DL13" i="46"/>
  <c r="AW13" i="46" s="1"/>
  <c r="DK13" i="46"/>
  <c r="DJ13" i="46"/>
  <c r="AU13" i="46" s="1"/>
  <c r="DI13" i="46"/>
  <c r="DH13" i="46"/>
  <c r="AS13" i="46" s="1"/>
  <c r="DG13" i="46"/>
  <c r="AR13" i="46" s="1"/>
  <c r="DF13" i="46"/>
  <c r="DE13" i="46"/>
  <c r="AP13" i="46" s="1"/>
  <c r="DD13" i="46"/>
  <c r="AO13" i="46" s="1"/>
  <c r="DC13" i="46"/>
  <c r="AN13" i="46" s="1"/>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CL13" i="46"/>
  <c r="W13" i="46" s="1"/>
  <c r="CK13" i="46"/>
  <c r="CJ13" i="46"/>
  <c r="U13" i="46" s="1"/>
  <c r="CI13" i="46"/>
  <c r="CH13" i="46"/>
  <c r="CG13" i="46"/>
  <c r="R13" i="46" s="1"/>
  <c r="CF13" i="46"/>
  <c r="Q13" i="46" s="1"/>
  <c r="CE13" i="46"/>
  <c r="CD13" i="46"/>
  <c r="O13" i="46" s="1"/>
  <c r="CC13" i="46"/>
  <c r="N13" i="46" s="1"/>
  <c r="CB13" i="46"/>
  <c r="M13" i="46" s="1"/>
  <c r="CA13" i="46"/>
  <c r="L13" i="46" s="1"/>
  <c r="BZ13" i="46"/>
  <c r="K13" i="46" s="1"/>
  <c r="BY13" i="46"/>
  <c r="J13" i="46" s="1"/>
  <c r="BX13" i="46"/>
  <c r="I13" i="46" s="1"/>
  <c r="BW13" i="46"/>
  <c r="H13" i="46" s="1"/>
  <c r="BV13" i="46"/>
  <c r="G13" i="46" s="1"/>
  <c r="BU13" i="46"/>
  <c r="F13" i="46" s="1"/>
  <c r="BT13" i="46"/>
  <c r="BS13" i="46"/>
  <c r="D13" i="46" s="1"/>
  <c r="A13" i="46"/>
  <c r="A11" i="27" s="1"/>
  <c r="EF12" i="46"/>
  <c r="BQ12" i="46" s="1"/>
  <c r="EE12" i="46"/>
  <c r="BP12" i="46" s="1"/>
  <c r="ED12" i="46"/>
  <c r="BO12" i="46" s="1"/>
  <c r="EC12" i="46"/>
  <c r="BN12" i="46" s="1"/>
  <c r="EB12" i="46"/>
  <c r="BM12" i="46" s="1"/>
  <c r="EA12" i="46"/>
  <c r="BL12" i="46" s="1"/>
  <c r="DZ12" i="46"/>
  <c r="BK12" i="46" s="1"/>
  <c r="DY12" i="46"/>
  <c r="DX12" i="46"/>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CZ12" i="46"/>
  <c r="AK12" i="46" s="1"/>
  <c r="CY12" i="46"/>
  <c r="AJ12" i="46" s="1"/>
  <c r="CX12" i="46"/>
  <c r="AI12" i="46" s="1"/>
  <c r="CW12" i="46"/>
  <c r="AH12" i="46" s="1"/>
  <c r="CV12" i="46"/>
  <c r="CU12" i="46"/>
  <c r="AF12" i="46" s="1"/>
  <c r="CT12" i="46"/>
  <c r="AE12" i="46" s="1"/>
  <c r="CS12" i="46"/>
  <c r="AD12" i="46" s="1"/>
  <c r="CR12" i="46"/>
  <c r="AC12" i="46" s="1"/>
  <c r="CQ12" i="46"/>
  <c r="AB12" i="46" s="1"/>
  <c r="CP12" i="46"/>
  <c r="AA12" i="46" s="1"/>
  <c r="CO12" i="46"/>
  <c r="CN12" i="46"/>
  <c r="Y12" i="46" s="1"/>
  <c r="CM12" i="46"/>
  <c r="CL12" i="46"/>
  <c r="W12" i="46" s="1"/>
  <c r="CK12" i="46"/>
  <c r="V12" i="46" s="1"/>
  <c r="CJ12" i="46"/>
  <c r="CI12" i="46"/>
  <c r="T12" i="46" s="1"/>
  <c r="CH12" i="46"/>
  <c r="CG12" i="46"/>
  <c r="R12" i="46" s="1"/>
  <c r="CF12" i="46"/>
  <c r="Q12" i="46" s="1"/>
  <c r="CE12" i="46"/>
  <c r="P12" i="46" s="1"/>
  <c r="CD12" i="46"/>
  <c r="O12" i="46" s="1"/>
  <c r="CC12" i="46"/>
  <c r="N12" i="46" s="1"/>
  <c r="CB12" i="46"/>
  <c r="CA12" i="46"/>
  <c r="L12" i="46" s="1"/>
  <c r="BZ12" i="46"/>
  <c r="BY12" i="46"/>
  <c r="BX12" i="46"/>
  <c r="I12" i="46" s="1"/>
  <c r="BW12" i="46"/>
  <c r="H12" i="46" s="1"/>
  <c r="BV12" i="46"/>
  <c r="G12" i="46" s="1"/>
  <c r="BU12" i="46"/>
  <c r="F12" i="46" s="1"/>
  <c r="BT12" i="46"/>
  <c r="E12" i="46" s="1"/>
  <c r="BS12" i="46"/>
  <c r="D12" i="46" s="1"/>
  <c r="A12" i="46"/>
  <c r="A10" i="27" s="1"/>
  <c r="EF11" i="46"/>
  <c r="EE11" i="46"/>
  <c r="ED11" i="46"/>
  <c r="BO11" i="44" s="1"/>
  <c r="EC11" i="46"/>
  <c r="BN11" i="46" s="1"/>
  <c r="EB11" i="46"/>
  <c r="BM11" i="46" s="1"/>
  <c r="EA11" i="46"/>
  <c r="BL11" i="46" s="1"/>
  <c r="DZ11" i="46"/>
  <c r="BK11" i="46" s="1"/>
  <c r="DY11" i="46"/>
  <c r="DX11" i="46"/>
  <c r="BI11" i="46" s="1"/>
  <c r="DW11" i="46"/>
  <c r="DV11" i="46"/>
  <c r="BG11" i="46" s="1"/>
  <c r="DU11" i="46"/>
  <c r="BF11" i="46" s="1"/>
  <c r="DT11" i="46"/>
  <c r="BE11" i="46" s="1"/>
  <c r="DS11" i="46"/>
  <c r="BD11" i="46" s="1"/>
  <c r="DR11" i="46"/>
  <c r="BC11" i="46" s="1"/>
  <c r="DQ11" i="46"/>
  <c r="BB11" i="46" s="1"/>
  <c r="DP11" i="46"/>
  <c r="DO11" i="46"/>
  <c r="AZ11" i="46" s="1"/>
  <c r="DN11" i="46"/>
  <c r="AY11" i="46" s="1"/>
  <c r="DM11" i="46"/>
  <c r="DL11" i="46"/>
  <c r="AW11" i="46" s="1"/>
  <c r="DK11" i="46"/>
  <c r="AV11" i="46" s="1"/>
  <c r="DJ11" i="46"/>
  <c r="AU11" i="46" s="1"/>
  <c r="DI11" i="46"/>
  <c r="AT11" i="46" s="1"/>
  <c r="DH11" i="46"/>
  <c r="AS11" i="46" s="1"/>
  <c r="DG11" i="46"/>
  <c r="DF11" i="46"/>
  <c r="DE11" i="46"/>
  <c r="AP11" i="46" s="1"/>
  <c r="DD11" i="46"/>
  <c r="AO11" i="46" s="1"/>
  <c r="DC11" i="46"/>
  <c r="AN11" i="46" s="1"/>
  <c r="DB11" i="46"/>
  <c r="AM11" i="46" s="1"/>
  <c r="DA11" i="46"/>
  <c r="AL11" i="46" s="1"/>
  <c r="CZ11" i="46"/>
  <c r="AK11" i="46" s="1"/>
  <c r="CY11" i="46"/>
  <c r="CX11" i="46"/>
  <c r="AI11" i="46" s="1"/>
  <c r="CW11" i="46"/>
  <c r="AH11" i="46" s="1"/>
  <c r="CV11" i="46"/>
  <c r="AG11" i="46" s="1"/>
  <c r="CU11" i="46"/>
  <c r="AF11" i="46" s="1"/>
  <c r="CT11" i="46"/>
  <c r="AE11" i="46" s="1"/>
  <c r="CS11" i="46"/>
  <c r="AD11" i="46" s="1"/>
  <c r="CR11" i="46"/>
  <c r="AC11" i="46" s="1"/>
  <c r="CQ11" i="46"/>
  <c r="AB11" i="46" s="1"/>
  <c r="CP11" i="46"/>
  <c r="AA11" i="46" s="1"/>
  <c r="CO11" i="46"/>
  <c r="CN11" i="46"/>
  <c r="Y11" i="46" s="1"/>
  <c r="CM11" i="46"/>
  <c r="X11" i="46" s="1"/>
  <c r="CL11" i="46"/>
  <c r="W11" i="46" s="1"/>
  <c r="CK11" i="46"/>
  <c r="V11" i="46" s="1"/>
  <c r="CJ11" i="46"/>
  <c r="U11" i="46" s="1"/>
  <c r="CI11" i="46"/>
  <c r="T11" i="46" s="1"/>
  <c r="CH11" i="46"/>
  <c r="S11" i="46" s="1"/>
  <c r="CG11" i="46"/>
  <c r="R11" i="46" s="1"/>
  <c r="CF11" i="46"/>
  <c r="CE11" i="46"/>
  <c r="P11" i="46" s="1"/>
  <c r="CD11" i="46"/>
  <c r="O11" i="46" s="1"/>
  <c r="CC11" i="46"/>
  <c r="CB11" i="46"/>
  <c r="CA11" i="46"/>
  <c r="L11" i="46" s="1"/>
  <c r="BZ11" i="46"/>
  <c r="K11" i="46" s="1"/>
  <c r="BY11" i="46"/>
  <c r="J11" i="46" s="1"/>
  <c r="BX11" i="46"/>
  <c r="I11" i="46" s="1"/>
  <c r="BW11" i="46"/>
  <c r="BV11" i="46"/>
  <c r="G11" i="46" s="1"/>
  <c r="BU11" i="46"/>
  <c r="F11" i="46" s="1"/>
  <c r="BT11" i="46"/>
  <c r="BS11" i="46"/>
  <c r="BO11" i="46"/>
  <c r="A11" i="46"/>
  <c r="A9" i="29" s="1"/>
  <c r="EF10" i="46"/>
  <c r="BQ10" i="46" s="1"/>
  <c r="EE10" i="46"/>
  <c r="BP10" i="46" s="1"/>
  <c r="ED10" i="46"/>
  <c r="BO10" i="46" s="1"/>
  <c r="EC10" i="46"/>
  <c r="BN10" i="46" s="1"/>
  <c r="EB10" i="46"/>
  <c r="BM10" i="46" s="1"/>
  <c r="EA10" i="46"/>
  <c r="DZ10" i="46"/>
  <c r="BK10" i="46" s="1"/>
  <c r="DY10" i="46"/>
  <c r="DX10" i="46"/>
  <c r="DW10" i="46"/>
  <c r="BH10" i="46" s="1"/>
  <c r="DV10" i="46"/>
  <c r="BG10" i="46" s="1"/>
  <c r="DU10" i="46"/>
  <c r="BF10" i="46" s="1"/>
  <c r="DT10" i="46"/>
  <c r="BE10" i="46" s="1"/>
  <c r="DS10" i="46"/>
  <c r="BD10" i="46" s="1"/>
  <c r="DR10" i="46"/>
  <c r="BC10" i="46" s="1"/>
  <c r="DQ10" i="46"/>
  <c r="BB10" i="46" s="1"/>
  <c r="DP10" i="46"/>
  <c r="DO10" i="46"/>
  <c r="AZ10" i="46" s="1"/>
  <c r="DN10" i="46"/>
  <c r="AY10" i="46" s="1"/>
  <c r="DM10" i="46"/>
  <c r="AX10" i="46" s="1"/>
  <c r="DL10" i="46"/>
  <c r="AW10" i="46" s="1"/>
  <c r="DK10" i="46"/>
  <c r="DJ10" i="46"/>
  <c r="AU10" i="46" s="1"/>
  <c r="DI10" i="46"/>
  <c r="DH10" i="46"/>
  <c r="AS10" i="46" s="1"/>
  <c r="DG10" i="46"/>
  <c r="AR10" i="46" s="1"/>
  <c r="DF10" i="46"/>
  <c r="AQ10" i="46" s="1"/>
  <c r="DE10" i="46"/>
  <c r="AP10" i="46" s="1"/>
  <c r="DD10" i="46"/>
  <c r="DC10" i="46"/>
  <c r="AN10" i="46" s="1"/>
  <c r="DB10" i="46"/>
  <c r="AM10" i="46" s="1"/>
  <c r="DA10" i="46"/>
  <c r="AL10" i="46" s="1"/>
  <c r="CZ10" i="46"/>
  <c r="CY10" i="46"/>
  <c r="AJ10" i="46" s="1"/>
  <c r="CX10" i="46"/>
  <c r="AI10" i="46" s="1"/>
  <c r="CW10" i="46"/>
  <c r="AH10" i="46" s="1"/>
  <c r="CV10" i="46"/>
  <c r="CU10" i="46"/>
  <c r="AF10" i="46" s="1"/>
  <c r="CT10" i="46"/>
  <c r="AE10" i="46" s="1"/>
  <c r="CS10" i="46"/>
  <c r="AD10" i="46" s="1"/>
  <c r="CR10" i="46"/>
  <c r="AC10" i="46" s="1"/>
  <c r="CQ10" i="46"/>
  <c r="AB10" i="46" s="1"/>
  <c r="CP10" i="46"/>
  <c r="AA10" i="46" s="1"/>
  <c r="CO10" i="46"/>
  <c r="Z10" i="46" s="1"/>
  <c r="CN10" i="46"/>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BX10" i="46"/>
  <c r="BW10" i="46"/>
  <c r="BV10" i="46"/>
  <c r="G10" i="46" s="1"/>
  <c r="BU10" i="46"/>
  <c r="BT10" i="46"/>
  <c r="E10" i="46" s="1"/>
  <c r="BS10" i="46"/>
  <c r="D10" i="46" s="1"/>
  <c r="A10" i="46"/>
  <c r="C10" i="46" s="1"/>
  <c r="C10" i="44" s="1"/>
  <c r="EF9" i="46"/>
  <c r="BQ9" i="46" s="1"/>
  <c r="EE9" i="46"/>
  <c r="BP9" i="46" s="1"/>
  <c r="ED9" i="46"/>
  <c r="BO9" i="46" s="1"/>
  <c r="EC9" i="46"/>
  <c r="BN9" i="46" s="1"/>
  <c r="EB9" i="46"/>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DN9" i="46"/>
  <c r="AY9" i="46" s="1"/>
  <c r="DM9" i="46"/>
  <c r="DL9" i="46"/>
  <c r="DK9" i="46"/>
  <c r="AV9" i="46" s="1"/>
  <c r="DJ9" i="46"/>
  <c r="AU9" i="46" s="1"/>
  <c r="DI9" i="46"/>
  <c r="AT9" i="46" s="1"/>
  <c r="DH9" i="46"/>
  <c r="AS9" i="46" s="1"/>
  <c r="DG9" i="46"/>
  <c r="AR9" i="46" s="1"/>
  <c r="DF9" i="46"/>
  <c r="AQ9" i="46" s="1"/>
  <c r="DE9" i="46"/>
  <c r="AP9" i="46" s="1"/>
  <c r="DD9" i="46"/>
  <c r="DC9" i="46"/>
  <c r="AN9" i="46" s="1"/>
  <c r="DB9" i="46"/>
  <c r="AM9" i="46" s="1"/>
  <c r="DA9" i="46"/>
  <c r="AL9" i="46" s="1"/>
  <c r="CZ9" i="46"/>
  <c r="AK9" i="46" s="1"/>
  <c r="CY9" i="46"/>
  <c r="AJ9" i="46" s="1"/>
  <c r="CX9" i="46"/>
  <c r="AI9" i="46" s="1"/>
  <c r="CW9" i="46"/>
  <c r="AH9" i="46" s="1"/>
  <c r="CV9" i="46"/>
  <c r="CU9" i="46"/>
  <c r="AF9" i="46" s="1"/>
  <c r="CT9" i="46"/>
  <c r="AE9" i="46" s="1"/>
  <c r="CS9" i="46"/>
  <c r="AD9" i="46" s="1"/>
  <c r="CR9" i="46"/>
  <c r="AC9" i="46" s="1"/>
  <c r="CQ9" i="46"/>
  <c r="AB9" i="46" s="1"/>
  <c r="CP9" i="46"/>
  <c r="AA9" i="46" s="1"/>
  <c r="CO9" i="46"/>
  <c r="Z9" i="46" s="1"/>
  <c r="CN9" i="46"/>
  <c r="CM9" i="46"/>
  <c r="X9" i="46" s="1"/>
  <c r="CL9" i="46"/>
  <c r="W9" i="46" s="1"/>
  <c r="CK9" i="46"/>
  <c r="V9" i="46" s="1"/>
  <c r="CJ9" i="46"/>
  <c r="U9" i="46" s="1"/>
  <c r="CI9" i="46"/>
  <c r="T9" i="46" s="1"/>
  <c r="CH9" i="46"/>
  <c r="S9" i="46" s="1"/>
  <c r="CG9" i="46"/>
  <c r="CF9" i="46"/>
  <c r="CE9" i="46"/>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BQ8" i="46" s="1"/>
  <c r="EE8" i="46"/>
  <c r="BP8" i="46" s="1"/>
  <c r="ED8" i="46"/>
  <c r="EC8" i="46"/>
  <c r="BN8" i="46" s="1"/>
  <c r="EB8" i="46"/>
  <c r="BM8" i="46" s="1"/>
  <c r="EA8" i="46"/>
  <c r="DZ8" i="46"/>
  <c r="BK8" i="46" s="1"/>
  <c r="DY8" i="46"/>
  <c r="BJ8" i="46" s="1"/>
  <c r="DX8" i="46"/>
  <c r="BI8" i="46" s="1"/>
  <c r="DW8" i="46"/>
  <c r="BH8" i="46" s="1"/>
  <c r="DV8" i="46"/>
  <c r="DU8" i="46"/>
  <c r="BF8" i="46" s="1"/>
  <c r="DT8" i="46"/>
  <c r="BE8" i="46" s="1"/>
  <c r="DS8" i="46"/>
  <c r="BD8" i="46" s="1"/>
  <c r="DR8" i="46"/>
  <c r="BC8" i="46" s="1"/>
  <c r="DQ8" i="46"/>
  <c r="DP8" i="46"/>
  <c r="BA8" i="46" s="1"/>
  <c r="DO8" i="46"/>
  <c r="AZ8" i="46" s="1"/>
  <c r="DN8" i="46"/>
  <c r="DM8" i="46"/>
  <c r="AX8" i="46" s="1"/>
  <c r="DL8" i="46"/>
  <c r="AW8" i="46" s="1"/>
  <c r="DK8" i="46"/>
  <c r="AV8" i="46" s="1"/>
  <c r="DJ8" i="46"/>
  <c r="AU8" i="46" s="1"/>
  <c r="DI8" i="46"/>
  <c r="AT8" i="46" s="1"/>
  <c r="DH8" i="46"/>
  <c r="AS8" i="46" s="1"/>
  <c r="DG8" i="46"/>
  <c r="AR8" i="46" s="1"/>
  <c r="DF8" i="46"/>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CK8" i="46"/>
  <c r="CJ8" i="46"/>
  <c r="U8" i="46" s="1"/>
  <c r="CI8" i="46"/>
  <c r="CH8" i="46"/>
  <c r="CG8" i="46"/>
  <c r="R8" i="46" s="1"/>
  <c r="CF8" i="46"/>
  <c r="Q8" i="46" s="1"/>
  <c r="CE8" i="46"/>
  <c r="P8" i="46" s="1"/>
  <c r="CD8" i="46"/>
  <c r="O8" i="46" s="1"/>
  <c r="CC8" i="46"/>
  <c r="N8" i="46" s="1"/>
  <c r="CB8" i="46"/>
  <c r="M8" i="46" s="1"/>
  <c r="CA8" i="46"/>
  <c r="L8" i="46" s="1"/>
  <c r="BZ8" i="46"/>
  <c r="BY8" i="46"/>
  <c r="J8" i="46" s="1"/>
  <c r="BX8" i="46"/>
  <c r="I8" i="46" s="1"/>
  <c r="BW8" i="46"/>
  <c r="H8" i="46" s="1"/>
  <c r="BV8" i="46"/>
  <c r="G8" i="46" s="1"/>
  <c r="BU8" i="46"/>
  <c r="F8" i="46" s="1"/>
  <c r="BT8" i="46"/>
  <c r="BS8" i="46"/>
  <c r="D8" i="46" s="1"/>
  <c r="A8" i="46"/>
  <c r="A6" i="27" s="1"/>
  <c r="EF7" i="46"/>
  <c r="BQ7" i="46" s="1"/>
  <c r="EE7" i="46"/>
  <c r="BP7" i="46" s="1"/>
  <c r="ED7" i="46"/>
  <c r="BO7" i="44" s="1"/>
  <c r="EC7" i="46"/>
  <c r="BN7" i="46" s="1"/>
  <c r="EB7" i="46"/>
  <c r="BM7" i="46" s="1"/>
  <c r="EA7" i="46"/>
  <c r="BL7" i="46" s="1"/>
  <c r="DZ7" i="46"/>
  <c r="BK7" i="46" s="1"/>
  <c r="DY7" i="46"/>
  <c r="BJ7" i="46" s="1"/>
  <c r="DX7" i="46"/>
  <c r="BI7" i="46" s="1"/>
  <c r="DW7" i="46"/>
  <c r="DV7" i="46"/>
  <c r="DU7" i="46"/>
  <c r="BF7" i="46" s="1"/>
  <c r="DT7" i="46"/>
  <c r="BE7" i="46" s="1"/>
  <c r="DS7" i="46"/>
  <c r="BD7" i="46" s="1"/>
  <c r="DR7" i="46"/>
  <c r="BC7" i="46" s="1"/>
  <c r="DQ7" i="46"/>
  <c r="BB7" i="46" s="1"/>
  <c r="DP7" i="46"/>
  <c r="BA7" i="46" s="1"/>
  <c r="DO7" i="46"/>
  <c r="AZ7" i="46" s="1"/>
  <c r="DN7" i="46"/>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CX7" i="46"/>
  <c r="AI7" i="46" s="1"/>
  <c r="CW7" i="46"/>
  <c r="AH7" i="46" s="1"/>
  <c r="CV7" i="46"/>
  <c r="AG7" i="46" s="1"/>
  <c r="CU7" i="46"/>
  <c r="CT7" i="46"/>
  <c r="CS7" i="46"/>
  <c r="AD7" i="46" s="1"/>
  <c r="CR7" i="46"/>
  <c r="AC7" i="46" s="1"/>
  <c r="CQ7" i="46"/>
  <c r="AB7" i="46" s="1"/>
  <c r="CP7" i="46"/>
  <c r="AA7" i="46" s="1"/>
  <c r="CO7" i="46"/>
  <c r="Z7" i="46" s="1"/>
  <c r="CN7" i="46"/>
  <c r="Y7" i="46" s="1"/>
  <c r="CM7" i="46"/>
  <c r="X7" i="46" s="1"/>
  <c r="CL7" i="46"/>
  <c r="W7" i="46" s="1"/>
  <c r="CK7" i="46"/>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BO7" i="46"/>
  <c r="A7" i="46"/>
  <c r="A5" i="27" s="1"/>
  <c r="EF6" i="46"/>
  <c r="BQ6" i="46" s="1"/>
  <c r="EE6" i="46"/>
  <c r="ED6" i="46"/>
  <c r="BO6" i="46" s="1"/>
  <c r="EC6" i="46"/>
  <c r="EB6" i="46"/>
  <c r="EA6" i="46"/>
  <c r="BL6" i="46" s="1"/>
  <c r="DZ6" i="46"/>
  <c r="BK6" i="46" s="1"/>
  <c r="DY6" i="46"/>
  <c r="DX6" i="46"/>
  <c r="BI6" i="46" s="1"/>
  <c r="DW6" i="46"/>
  <c r="DV6" i="46"/>
  <c r="BG6" i="46" s="1"/>
  <c r="DU6" i="46"/>
  <c r="DT6" i="46"/>
  <c r="DS6" i="46"/>
  <c r="BD6" i="46" s="1"/>
  <c r="DR6" i="46"/>
  <c r="BC6" i="46" s="1"/>
  <c r="DQ6" i="46"/>
  <c r="DP6" i="46"/>
  <c r="BA6" i="46" s="1"/>
  <c r="DO6" i="46"/>
  <c r="DN6" i="46"/>
  <c r="AY6" i="46" s="1"/>
  <c r="DM6" i="46"/>
  <c r="DL6" i="46"/>
  <c r="DK6" i="46"/>
  <c r="AV6" i="46" s="1"/>
  <c r="DJ6" i="46"/>
  <c r="AU6" i="46" s="1"/>
  <c r="DI6" i="46"/>
  <c r="DH6" i="46"/>
  <c r="AS6" i="46" s="1"/>
  <c r="DG6" i="46"/>
  <c r="DF6" i="46"/>
  <c r="AQ6" i="46" s="1"/>
  <c r="DE6" i="46"/>
  <c r="DD6" i="46"/>
  <c r="DC6" i="46"/>
  <c r="AN6" i="46" s="1"/>
  <c r="DB6" i="46"/>
  <c r="AM6" i="46" s="1"/>
  <c r="DA6" i="46"/>
  <c r="CZ6" i="46"/>
  <c r="AK6" i="46" s="1"/>
  <c r="CY6" i="46"/>
  <c r="CX6" i="46"/>
  <c r="AI6" i="46" s="1"/>
  <c r="CW6" i="46"/>
  <c r="CV6" i="46"/>
  <c r="CU6" i="46"/>
  <c r="AF6" i="46" s="1"/>
  <c r="CT6" i="46"/>
  <c r="AE6" i="46" s="1"/>
  <c r="CS6" i="46"/>
  <c r="CR6" i="46"/>
  <c r="AC6" i="46" s="1"/>
  <c r="CQ6" i="46"/>
  <c r="CP6" i="46"/>
  <c r="AA6" i="46" s="1"/>
  <c r="CO6" i="46"/>
  <c r="CN6" i="46"/>
  <c r="CM6" i="46"/>
  <c r="X6" i="46" s="1"/>
  <c r="CL6" i="46"/>
  <c r="W6" i="46" s="1"/>
  <c r="CK6" i="46"/>
  <c r="CJ6" i="46"/>
  <c r="U6" i="46" s="1"/>
  <c r="CI6" i="46"/>
  <c r="CH6" i="46"/>
  <c r="S6" i="46" s="1"/>
  <c r="CG6" i="46"/>
  <c r="CF6" i="46"/>
  <c r="CE6" i="46"/>
  <c r="P6" i="46" s="1"/>
  <c r="CD6" i="46"/>
  <c r="O6" i="46" s="1"/>
  <c r="CC6" i="46"/>
  <c r="CB6" i="46"/>
  <c r="M6" i="46" s="1"/>
  <c r="CA6" i="46"/>
  <c r="BZ6" i="46"/>
  <c r="K6" i="46" s="1"/>
  <c r="BY6" i="46"/>
  <c r="BX6" i="46"/>
  <c r="BW6" i="46"/>
  <c r="H6" i="46" s="1"/>
  <c r="BV6" i="46"/>
  <c r="G6" i="46" s="1"/>
  <c r="BU6" i="46"/>
  <c r="BT6" i="46"/>
  <c r="E6" i="46" s="1"/>
  <c r="BS6" i="46"/>
  <c r="BP6" i="46"/>
  <c r="BN6" i="46"/>
  <c r="BM6" i="46"/>
  <c r="BJ6" i="46"/>
  <c r="BH6" i="46"/>
  <c r="BF6" i="46"/>
  <c r="BE6" i="46"/>
  <c r="BB6" i="46"/>
  <c r="AZ6" i="46"/>
  <c r="AX6" i="46"/>
  <c r="AW6" i="46"/>
  <c r="AT6" i="46"/>
  <c r="AR6" i="46"/>
  <c r="AP6" i="46"/>
  <c r="AO6" i="46"/>
  <c r="AL6" i="46"/>
  <c r="AJ6" i="46"/>
  <c r="AH6" i="46"/>
  <c r="AG6" i="46"/>
  <c r="AD6" i="46"/>
  <c r="AB6" i="46"/>
  <c r="Z6" i="46"/>
  <c r="Y6" i="46"/>
  <c r="V6" i="46"/>
  <c r="T6" i="46"/>
  <c r="R6" i="46"/>
  <c r="Q6" i="46"/>
  <c r="N6" i="46"/>
  <c r="L6" i="46"/>
  <c r="J6" i="46"/>
  <c r="I6" i="46"/>
  <c r="F6" i="46"/>
  <c r="D6" i="46"/>
  <c r="A6" i="46"/>
  <c r="C6" i="46" s="1"/>
  <c r="C6" i="44" s="1"/>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L15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U29" i="42" s="1"/>
  <c r="J29" i="42"/>
  <c r="K29" i="42" s="1"/>
  <c r="L29" i="42" s="1"/>
  <c r="M29" i="42" s="1"/>
  <c r="C29" i="42"/>
  <c r="Q28" i="42"/>
  <c r="D29" i="42"/>
  <c r="E29" i="42" s="1"/>
  <c r="F29" i="42" s="1"/>
  <c r="L46" i="41"/>
  <c r="AH12" i="40" a="1"/>
  <c r="AH12" i="40" s="1"/>
  <c r="X7" i="40" a="1"/>
  <c r="X7" i="40" s="1"/>
  <c r="X8" i="40" s="1"/>
  <c r="DJ9" i="29"/>
  <c r="CP9" i="29"/>
  <c r="BV9" i="29"/>
  <c r="DJ12" i="28"/>
  <c r="CP12" i="28"/>
  <c r="BV12"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D13" i="27"/>
  <c r="DJ9" i="27"/>
  <c r="CP9" i="27"/>
  <c r="BV9" i="27"/>
  <c r="AW9" i="27"/>
  <c r="AB9" i="27"/>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V9" i="27" s="1"/>
  <c r="AU6" i="27"/>
  <c r="AT6" i="27"/>
  <c r="AS6" i="27"/>
  <c r="AR6" i="27"/>
  <c r="AR9" i="27" s="1"/>
  <c r="AM6" i="27"/>
  <c r="AL6" i="27"/>
  <c r="AK6" i="27"/>
  <c r="AJ6" i="27"/>
  <c r="AI6" i="27"/>
  <c r="AH6" i="27"/>
  <c r="AC6" i="27"/>
  <c r="AC9" i="27" s="1"/>
  <c r="AB6" i="27"/>
  <c r="AA6" i="27"/>
  <c r="Z6" i="27"/>
  <c r="Y6" i="27"/>
  <c r="X6" i="27"/>
  <c r="X9" i="27" s="1"/>
  <c r="S6" i="27"/>
  <c r="R6" i="27"/>
  <c r="Q6" i="27"/>
  <c r="P6" i="27"/>
  <c r="O6" i="27"/>
  <c r="N6" i="27"/>
  <c r="I6" i="27"/>
  <c r="H6" i="27"/>
  <c r="G6" i="27"/>
  <c r="F6" i="27"/>
  <c r="E6" i="27"/>
  <c r="D6" i="27"/>
  <c r="DY5" i="27"/>
  <c r="DX5" i="27"/>
  <c r="DW5" i="27"/>
  <c r="DV5" i="27"/>
  <c r="DU5" i="27"/>
  <c r="DT5" i="27"/>
  <c r="DN5" i="27"/>
  <c r="DM5" i="27"/>
  <c r="DL5" i="27"/>
  <c r="DK5" i="27"/>
  <c r="DJ5" i="27"/>
  <c r="DE5" i="27"/>
  <c r="DD5" i="27"/>
  <c r="DC5" i="27"/>
  <c r="DB5" i="27"/>
  <c r="DA5" i="27"/>
  <c r="CZ5" i="27"/>
  <c r="CT5" i="27"/>
  <c r="CS5" i="27"/>
  <c r="CR5" i="27"/>
  <c r="CQ5" i="27"/>
  <c r="CP5" i="27"/>
  <c r="CK5" i="27"/>
  <c r="CJ5" i="27"/>
  <c r="CI5" i="27"/>
  <c r="CH5" i="27"/>
  <c r="CG5" i="27"/>
  <c r="CF5" i="27"/>
  <c r="BZ5" i="27"/>
  <c r="BY5" i="27"/>
  <c r="BX5" i="27"/>
  <c r="BW5" i="27"/>
  <c r="BV5" i="27"/>
  <c r="BQ5" i="27"/>
  <c r="BP5" i="27"/>
  <c r="BO5" i="27"/>
  <c r="BN5" i="27"/>
  <c r="BM5" i="27"/>
  <c r="BL5" i="27"/>
  <c r="BG5" i="27"/>
  <c r="BF5" i="27"/>
  <c r="BE5" i="27"/>
  <c r="BD5" i="27"/>
  <c r="BC5" i="27"/>
  <c r="BB5" i="27"/>
  <c r="AW5" i="27"/>
  <c r="AV5" i="27"/>
  <c r="AU5" i="27"/>
  <c r="AT5" i="27"/>
  <c r="AS5" i="27"/>
  <c r="AR5" i="27"/>
  <c r="AL5" i="27"/>
  <c r="AK5" i="27"/>
  <c r="AJ5" i="27"/>
  <c r="AI5" i="27"/>
  <c r="AH5" i="27"/>
  <c r="AC5" i="27"/>
  <c r="AB5" i="27"/>
  <c r="AA5" i="27"/>
  <c r="Z5" i="27"/>
  <c r="Y5" i="27"/>
  <c r="X5" i="27"/>
  <c r="R5" i="27"/>
  <c r="Q5" i="27"/>
  <c r="P5" i="27"/>
  <c r="O5" i="27"/>
  <c r="N5" i="27"/>
  <c r="H5" i="27"/>
  <c r="G5" i="27"/>
  <c r="F5" i="27"/>
  <c r="E5" i="27"/>
  <c r="D5"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X196" i="44" l="1"/>
  <c r="BG54" i="46"/>
  <c r="Z199" i="44"/>
  <c r="C190" i="46"/>
  <c r="C190" i="44" s="1"/>
  <c r="L190" i="44"/>
  <c r="I194" i="44"/>
  <c r="AT202" i="44"/>
  <c r="C203" i="46"/>
  <c r="C203" i="44" s="1"/>
  <c r="AX203" i="44"/>
  <c r="BA206" i="44"/>
  <c r="I207" i="44"/>
  <c r="H200" i="44"/>
  <c r="AO207" i="44"/>
  <c r="AG207" i="44"/>
  <c r="BB126" i="44"/>
  <c r="AE203" i="44"/>
  <c r="BN182" i="46"/>
  <c r="BN198" i="46"/>
  <c r="BO198" i="46"/>
  <c r="BN112" i="46"/>
  <c r="AH52" i="46"/>
  <c r="AI52" i="46"/>
  <c r="BN61" i="46"/>
  <c r="BO61" i="46"/>
  <c r="BK172" i="44"/>
  <c r="BN179" i="44"/>
  <c r="AE147" i="44"/>
  <c r="AI173" i="44"/>
  <c r="BK183" i="44"/>
  <c r="BF125" i="44"/>
  <c r="F151" i="44"/>
  <c r="AI184" i="44"/>
  <c r="BJ202" i="44"/>
  <c r="W131" i="44"/>
  <c r="BJ165" i="44"/>
  <c r="AJ192" i="44"/>
  <c r="AH203" i="44"/>
  <c r="BK131" i="44"/>
  <c r="Q140" i="44"/>
  <c r="AP141" i="44"/>
  <c r="BM166" i="44"/>
  <c r="G147" i="44"/>
  <c r="E135" i="44"/>
  <c r="AK135" i="44"/>
  <c r="BO19" i="46"/>
  <c r="AP189" i="44"/>
  <c r="M207" i="44"/>
  <c r="BD192" i="44"/>
  <c r="AV192" i="44"/>
  <c r="BN38" i="46"/>
  <c r="AW38" i="46"/>
  <c r="BO38" i="46"/>
  <c r="BN83" i="46"/>
  <c r="BM83" i="46"/>
  <c r="BO83" i="46"/>
  <c r="BQ178" i="44"/>
  <c r="BN114" i="46"/>
  <c r="BO114" i="46"/>
  <c r="Y129" i="44"/>
  <c r="AI169" i="44"/>
  <c r="BH190" i="44"/>
  <c r="A179" i="44"/>
  <c r="BM136" i="44"/>
  <c r="AG149" i="44"/>
  <c r="AS180" i="44"/>
  <c r="BL196" i="44"/>
  <c r="Z203" i="44"/>
  <c r="BE129" i="44"/>
  <c r="BA139" i="44"/>
  <c r="AE170" i="44"/>
  <c r="S182" i="44"/>
  <c r="BL191" i="44"/>
  <c r="L197" i="44"/>
  <c r="Q207" i="44"/>
  <c r="AI121" i="44"/>
  <c r="F133" i="44"/>
  <c r="BE143" i="44"/>
  <c r="AU154" i="44"/>
  <c r="BN177" i="44"/>
  <c r="F187" i="44"/>
  <c r="AP201" i="44"/>
  <c r="BF203" i="44"/>
  <c r="BE207" i="44"/>
  <c r="AL122" i="44"/>
  <c r="N133" i="44"/>
  <c r="U144" i="44"/>
  <c r="AV159" i="44"/>
  <c r="AT178" i="44"/>
  <c r="AP188" i="44"/>
  <c r="AN193" i="44"/>
  <c r="F202" i="44"/>
  <c r="P204" i="44"/>
  <c r="BM160" i="44"/>
  <c r="BK100" i="46"/>
  <c r="BL100" i="46"/>
  <c r="BM100" i="46"/>
  <c r="BG67" i="46"/>
  <c r="BN100" i="46"/>
  <c r="AE112" i="44"/>
  <c r="AO118" i="44"/>
  <c r="AV162" i="44"/>
  <c r="AY176" i="44"/>
  <c r="AV175" i="44"/>
  <c r="AZ168" i="44"/>
  <c r="AW198" i="44"/>
  <c r="G150" i="44"/>
  <c r="L174" i="44"/>
  <c r="BC188" i="44"/>
  <c r="J167" i="44"/>
  <c r="AJ174" i="44"/>
  <c r="BL175" i="44"/>
  <c r="Y190" i="44"/>
  <c r="BP168" i="44"/>
  <c r="AI176" i="44"/>
  <c r="A169" i="44"/>
  <c r="S195" i="44"/>
  <c r="AL204" i="44"/>
  <c r="AC207" i="44"/>
  <c r="BK155" i="44"/>
  <c r="AC138" i="44"/>
  <c r="AJ196" i="44"/>
  <c r="O164" i="44"/>
  <c r="S165" i="44"/>
  <c r="H175" i="44"/>
  <c r="AU186" i="44"/>
  <c r="BH174" i="44"/>
  <c r="S73" i="46"/>
  <c r="AO153" i="44"/>
  <c r="D170" i="44"/>
  <c r="C167" i="46"/>
  <c r="C167" i="44" s="1"/>
  <c r="L170" i="44"/>
  <c r="AF175" i="44"/>
  <c r="BH156" i="44"/>
  <c r="AB168" i="44"/>
  <c r="S176" i="44"/>
  <c r="AT181" i="44"/>
  <c r="BO195" i="44"/>
  <c r="I205" i="44"/>
  <c r="P199" i="44"/>
  <c r="BB196" i="44"/>
  <c r="BB200" i="44"/>
  <c r="F193" i="44"/>
  <c r="AH190" i="44"/>
  <c r="R197" i="44"/>
  <c r="AJ202" i="44"/>
  <c r="BM109" i="44"/>
  <c r="AR196" i="44"/>
  <c r="BI181" i="44"/>
  <c r="AX187" i="44"/>
  <c r="AP187" i="44"/>
  <c r="T193" i="44"/>
  <c r="AZ204" i="44"/>
  <c r="I206" i="44"/>
  <c r="W182" i="44"/>
  <c r="X192" i="44"/>
  <c r="S120" i="44"/>
  <c r="V188" i="44"/>
  <c r="AD201" i="44"/>
  <c r="AY102" i="44"/>
  <c r="AA154" i="44"/>
  <c r="AG195" i="44"/>
  <c r="BB203" i="44"/>
  <c r="R142" i="44"/>
  <c r="BQ159" i="44"/>
  <c r="D168" i="44"/>
  <c r="BP170" i="44"/>
  <c r="I160" i="44"/>
  <c r="AE150" i="44"/>
  <c r="AE164" i="44"/>
  <c r="N145" i="44"/>
  <c r="AU150" i="44"/>
  <c r="AO160" i="44"/>
  <c r="AU164" i="44"/>
  <c r="AQ165" i="44"/>
  <c r="E159" i="44"/>
  <c r="O152" i="44"/>
  <c r="U159" i="44"/>
  <c r="BQ161" i="44"/>
  <c r="T147" i="44"/>
  <c r="U161" i="44"/>
  <c r="I153" i="44"/>
  <c r="AC159" i="44"/>
  <c r="AF162" i="44"/>
  <c r="BO165" i="44"/>
  <c r="K133" i="44"/>
  <c r="BJ140" i="44"/>
  <c r="AA133" i="44"/>
  <c r="BJ129" i="44"/>
  <c r="AN132" i="44"/>
  <c r="AI193" i="44"/>
  <c r="U203" i="44"/>
  <c r="BQ188" i="44"/>
  <c r="G197" i="44"/>
  <c r="AF195" i="44"/>
  <c r="AG198" i="44"/>
  <c r="AK109" i="46"/>
  <c r="AK109" i="44"/>
  <c r="U119" i="46"/>
  <c r="U119" i="44"/>
  <c r="BK120" i="46"/>
  <c r="BK120" i="44"/>
  <c r="J123" i="46"/>
  <c r="J123" i="44"/>
  <c r="Z125" i="46"/>
  <c r="Z125" i="44"/>
  <c r="A125" i="27"/>
  <c r="C127" i="46"/>
  <c r="C127" i="44" s="1"/>
  <c r="A127" i="44"/>
  <c r="R127" i="46"/>
  <c r="R127" i="44"/>
  <c r="AH127" i="46"/>
  <c r="AH127" i="44"/>
  <c r="AX127" i="46"/>
  <c r="AX127" i="44"/>
  <c r="Q129" i="46"/>
  <c r="Q129" i="44"/>
  <c r="AY132" i="46"/>
  <c r="AY132" i="44"/>
  <c r="BO132" i="46"/>
  <c r="BO132" i="44"/>
  <c r="AX134" i="46"/>
  <c r="AX134" i="44"/>
  <c r="I138" i="46"/>
  <c r="I138" i="44"/>
  <c r="AC144" i="46"/>
  <c r="AC144" i="44"/>
  <c r="BG148" i="46"/>
  <c r="BG148" i="44"/>
  <c r="I149" i="46"/>
  <c r="I149" i="44"/>
  <c r="AD151" i="46"/>
  <c r="AD151" i="44"/>
  <c r="BB151" i="46"/>
  <c r="BB151" i="44"/>
  <c r="BJ151" i="46"/>
  <c r="BJ151" i="44"/>
  <c r="L153" i="46"/>
  <c r="L153" i="44"/>
  <c r="AB153" i="46"/>
  <c r="AB153" i="44"/>
  <c r="AZ153" i="46"/>
  <c r="AZ153" i="44"/>
  <c r="AO166" i="46"/>
  <c r="AO166" i="44"/>
  <c r="W170" i="46"/>
  <c r="W170" i="44"/>
  <c r="AQ171" i="46"/>
  <c r="AQ171" i="44"/>
  <c r="W172" i="46"/>
  <c r="W172" i="44"/>
  <c r="AY173" i="46"/>
  <c r="AY173" i="44"/>
  <c r="AH177" i="46"/>
  <c r="AH177" i="44"/>
  <c r="BB178" i="46"/>
  <c r="BB178" i="44"/>
  <c r="E180" i="46"/>
  <c r="E180" i="44"/>
  <c r="U180" i="46"/>
  <c r="U180" i="44"/>
  <c r="AQ182" i="46"/>
  <c r="AQ182" i="44"/>
  <c r="AY182" i="46"/>
  <c r="AY182" i="44"/>
  <c r="K184" i="46"/>
  <c r="K184" i="44"/>
  <c r="AA184" i="46"/>
  <c r="AA184" i="44"/>
  <c r="F185" i="46"/>
  <c r="F185" i="44"/>
  <c r="AD185" i="46"/>
  <c r="AD185" i="44"/>
  <c r="AL185" i="46"/>
  <c r="AL185" i="44"/>
  <c r="AT185" i="46"/>
  <c r="AT185" i="44"/>
  <c r="BJ185" i="46"/>
  <c r="BJ185" i="44"/>
  <c r="AX186" i="46"/>
  <c r="AX186" i="44"/>
  <c r="N187" i="46"/>
  <c r="N187" i="44"/>
  <c r="V187" i="46"/>
  <c r="V187" i="44"/>
  <c r="AD187" i="46"/>
  <c r="AD187" i="44"/>
  <c r="BJ187" i="46"/>
  <c r="BJ187" i="44"/>
  <c r="C188" i="46"/>
  <c r="C188" i="44" s="1"/>
  <c r="A188" i="44"/>
  <c r="R188" i="46"/>
  <c r="R188" i="44"/>
  <c r="AH188" i="46"/>
  <c r="AH188" i="44"/>
  <c r="AX188" i="46"/>
  <c r="AX188" i="44"/>
  <c r="BF188" i="46"/>
  <c r="BF188" i="44"/>
  <c r="BN188" i="46"/>
  <c r="BN188" i="44"/>
  <c r="AT189" i="46"/>
  <c r="AT189" i="44"/>
  <c r="BB189" i="46"/>
  <c r="BB189" i="44"/>
  <c r="D190" i="46"/>
  <c r="D190" i="44"/>
  <c r="T190" i="46"/>
  <c r="T190" i="44"/>
  <c r="AB190" i="46"/>
  <c r="AB190" i="44"/>
  <c r="AJ190" i="46"/>
  <c r="AJ190" i="44"/>
  <c r="AZ190" i="46"/>
  <c r="AZ190" i="44"/>
  <c r="H191" i="46"/>
  <c r="H191" i="44"/>
  <c r="P191" i="46"/>
  <c r="P191" i="44"/>
  <c r="X191" i="46"/>
  <c r="X191" i="44"/>
  <c r="AN191" i="46"/>
  <c r="AN191" i="44"/>
  <c r="BD191" i="46"/>
  <c r="BD191" i="44"/>
  <c r="D192" i="46"/>
  <c r="D192" i="44"/>
  <c r="L192" i="46"/>
  <c r="L192" i="44"/>
  <c r="T192" i="46"/>
  <c r="T192" i="44"/>
  <c r="AB192" i="46"/>
  <c r="AB192" i="44"/>
  <c r="AR192" i="46"/>
  <c r="AR192" i="44"/>
  <c r="AZ192" i="46"/>
  <c r="AZ192" i="44"/>
  <c r="BH192" i="46"/>
  <c r="BH192" i="44"/>
  <c r="P193" i="46"/>
  <c r="P193" i="44"/>
  <c r="X193" i="46"/>
  <c r="X193" i="44"/>
  <c r="AF193" i="46"/>
  <c r="AF193" i="44"/>
  <c r="AV193" i="46"/>
  <c r="AV193" i="44"/>
  <c r="BL193" i="46"/>
  <c r="BL193" i="44"/>
  <c r="Q194" i="46"/>
  <c r="Q194" i="44"/>
  <c r="Y194" i="46"/>
  <c r="Y194" i="44"/>
  <c r="AG194" i="46"/>
  <c r="AG194" i="44"/>
  <c r="AW194" i="46"/>
  <c r="AW194" i="44"/>
  <c r="P196" i="46"/>
  <c r="P196" i="44"/>
  <c r="AF196" i="46"/>
  <c r="AF196" i="44"/>
  <c r="AN196" i="46"/>
  <c r="AN196" i="44"/>
  <c r="AV196" i="46"/>
  <c r="AV196" i="44"/>
  <c r="BD196" i="46"/>
  <c r="BD196" i="44"/>
  <c r="T197" i="46"/>
  <c r="T197" i="44"/>
  <c r="AR197" i="46"/>
  <c r="AR197" i="44"/>
  <c r="AH199" i="46"/>
  <c r="AH199" i="44"/>
  <c r="AP199" i="46"/>
  <c r="AP199" i="44"/>
  <c r="AX199" i="46"/>
  <c r="AX199" i="44"/>
  <c r="BN199" i="46"/>
  <c r="BN199" i="44"/>
  <c r="P200" i="46"/>
  <c r="P200" i="44"/>
  <c r="AF200" i="46"/>
  <c r="AF200" i="44"/>
  <c r="AN200" i="46"/>
  <c r="AN200" i="44"/>
  <c r="AV200" i="46"/>
  <c r="AV200" i="44"/>
  <c r="BD200" i="46"/>
  <c r="BD200" i="44"/>
  <c r="J201" i="46"/>
  <c r="J201" i="44"/>
  <c r="Z201" i="46"/>
  <c r="Z201" i="44"/>
  <c r="AH201" i="46"/>
  <c r="AH201" i="44"/>
  <c r="AX201" i="46"/>
  <c r="AX201" i="44"/>
  <c r="BN201" i="46"/>
  <c r="BN201" i="44"/>
  <c r="N202" i="46"/>
  <c r="N202" i="44"/>
  <c r="V202" i="46"/>
  <c r="V202" i="44"/>
  <c r="AD202" i="46"/>
  <c r="AD202" i="44"/>
  <c r="A186" i="44"/>
  <c r="AC119" i="44"/>
  <c r="BJ122" i="44"/>
  <c r="J127" i="44"/>
  <c r="S132" i="44"/>
  <c r="BA135" i="44"/>
  <c r="AO138" i="44"/>
  <c r="AG140" i="44"/>
  <c r="AC142" i="44"/>
  <c r="BA144" i="44"/>
  <c r="AU147" i="44"/>
  <c r="J152" i="44"/>
  <c r="AR153" i="44"/>
  <c r="AY169" i="44"/>
  <c r="K171" i="44"/>
  <c r="BO173" i="44"/>
  <c r="BJ178" i="44"/>
  <c r="BI180" i="44"/>
  <c r="BO184" i="44"/>
  <c r="AT187" i="44"/>
  <c r="F189" i="44"/>
  <c r="AR190" i="44"/>
  <c r="BD193" i="44"/>
  <c r="H196" i="44"/>
  <c r="X200" i="44"/>
  <c r="BJ105" i="46"/>
  <c r="BJ105" i="44"/>
  <c r="BQ109" i="46"/>
  <c r="BQ109" i="44"/>
  <c r="AT122" i="46"/>
  <c r="AT122" i="44"/>
  <c r="BF123" i="46"/>
  <c r="BF123" i="44"/>
  <c r="O131" i="46"/>
  <c r="O131" i="44"/>
  <c r="Z134" i="46"/>
  <c r="Z134" i="44"/>
  <c r="AS135" i="46"/>
  <c r="AS135" i="44"/>
  <c r="BE136" i="46"/>
  <c r="BE136" i="44"/>
  <c r="Y138" i="46"/>
  <c r="Y138" i="44"/>
  <c r="AG138" i="46"/>
  <c r="AG138" i="44"/>
  <c r="AG143" i="46"/>
  <c r="AG143" i="44"/>
  <c r="AO143" i="46"/>
  <c r="AO143" i="44"/>
  <c r="BM143" i="46"/>
  <c r="BM143" i="44"/>
  <c r="Q145" i="46"/>
  <c r="Q145" i="44"/>
  <c r="AG145" i="46"/>
  <c r="AG145" i="44"/>
  <c r="BM145" i="46"/>
  <c r="BM145" i="44"/>
  <c r="AQ148" i="46"/>
  <c r="AQ148" i="44"/>
  <c r="R150" i="46"/>
  <c r="R150" i="44"/>
  <c r="AJ153" i="46"/>
  <c r="AJ153" i="44"/>
  <c r="G156" i="46"/>
  <c r="G156" i="44"/>
  <c r="AL158" i="46"/>
  <c r="AL158" i="44"/>
  <c r="T160" i="46"/>
  <c r="T160" i="44"/>
  <c r="AQ169" i="46"/>
  <c r="AQ169" i="44"/>
  <c r="BG169" i="46"/>
  <c r="BG169" i="44"/>
  <c r="BF177" i="46"/>
  <c r="BF177" i="44"/>
  <c r="F178" i="46"/>
  <c r="F178" i="44"/>
  <c r="AD178" i="46"/>
  <c r="AD178" i="44"/>
  <c r="R179" i="46"/>
  <c r="R179" i="44"/>
  <c r="AK180" i="46"/>
  <c r="AK180" i="44"/>
  <c r="BA180" i="46"/>
  <c r="BA180" i="44"/>
  <c r="I181" i="46"/>
  <c r="I181" i="44"/>
  <c r="AI182" i="46"/>
  <c r="AI182" i="44"/>
  <c r="AE183" i="46"/>
  <c r="AE183" i="44"/>
  <c r="BG184" i="46"/>
  <c r="BG184" i="44"/>
  <c r="N189" i="46"/>
  <c r="N189" i="44"/>
  <c r="AX123" i="44"/>
  <c r="AI132" i="44"/>
  <c r="AW140" i="44"/>
  <c r="Z150" i="44"/>
  <c r="AD158" i="44"/>
  <c r="AA182" i="44"/>
  <c r="AQ121" i="46"/>
  <c r="AQ121" i="44"/>
  <c r="AM131" i="46"/>
  <c r="AM131" i="44"/>
  <c r="BC131" i="46"/>
  <c r="BC131" i="44"/>
  <c r="AA132" i="46"/>
  <c r="AA132" i="44"/>
  <c r="BB133" i="46"/>
  <c r="BB133" i="44"/>
  <c r="A132" i="27"/>
  <c r="A134" i="44"/>
  <c r="I136" i="46"/>
  <c r="I136" i="44"/>
  <c r="Y136" i="46"/>
  <c r="Y136" i="44"/>
  <c r="AC139" i="46"/>
  <c r="AC139" i="44"/>
  <c r="BE140" i="46"/>
  <c r="BE140" i="44"/>
  <c r="BM140" i="46"/>
  <c r="BM140" i="44"/>
  <c r="BF141" i="46"/>
  <c r="BF141" i="44"/>
  <c r="AK142" i="46"/>
  <c r="AK142" i="44"/>
  <c r="BA142" i="46"/>
  <c r="BA142" i="44"/>
  <c r="BQ142" i="46"/>
  <c r="BQ142" i="44"/>
  <c r="Q143" i="46"/>
  <c r="Q143" i="44"/>
  <c r="AW143" i="46"/>
  <c r="AW143" i="44"/>
  <c r="BI144" i="46"/>
  <c r="BI144" i="44"/>
  <c r="I145" i="46"/>
  <c r="I145" i="44"/>
  <c r="Y145" i="46"/>
  <c r="Y145" i="44"/>
  <c r="AW145" i="46"/>
  <c r="AW145" i="44"/>
  <c r="O147" i="46"/>
  <c r="O147" i="44"/>
  <c r="AM147" i="46"/>
  <c r="AM147" i="44"/>
  <c r="BC147" i="46"/>
  <c r="BC147" i="44"/>
  <c r="K148" i="46"/>
  <c r="K148" i="44"/>
  <c r="AA148" i="46"/>
  <c r="AA148" i="44"/>
  <c r="AO149" i="46"/>
  <c r="AO149" i="44"/>
  <c r="BE149" i="46"/>
  <c r="BE149" i="44"/>
  <c r="J150" i="46"/>
  <c r="J150" i="44"/>
  <c r="Z152" i="46"/>
  <c r="Z152" i="44"/>
  <c r="BC154" i="46"/>
  <c r="BC154" i="44"/>
  <c r="K157" i="46"/>
  <c r="K157" i="44"/>
  <c r="AF159" i="46"/>
  <c r="AF159" i="44"/>
  <c r="N165" i="46"/>
  <c r="N165" i="44"/>
  <c r="K169" i="46"/>
  <c r="K169" i="44"/>
  <c r="AA169" i="46"/>
  <c r="AA169" i="44"/>
  <c r="AU170" i="46"/>
  <c r="AU170" i="44"/>
  <c r="G172" i="46"/>
  <c r="G172" i="44"/>
  <c r="AM172" i="46"/>
  <c r="AM172" i="44"/>
  <c r="BC172" i="46"/>
  <c r="BC172" i="44"/>
  <c r="AA173" i="46"/>
  <c r="AA173" i="44"/>
  <c r="BG173" i="46"/>
  <c r="BG173" i="44"/>
  <c r="AP177" i="46"/>
  <c r="AP177" i="44"/>
  <c r="M180" i="46"/>
  <c r="M180" i="44"/>
  <c r="AG181" i="46"/>
  <c r="AG181" i="44"/>
  <c r="AW181" i="46"/>
  <c r="AW181" i="44"/>
  <c r="BE181" i="46"/>
  <c r="BE181" i="44"/>
  <c r="K182" i="46"/>
  <c r="K182" i="44"/>
  <c r="AQ184" i="46"/>
  <c r="AQ184" i="44"/>
  <c r="BE138" i="44"/>
  <c r="C125" i="46"/>
  <c r="C125" i="44" s="1"/>
  <c r="F124" i="44"/>
  <c r="AP127" i="44"/>
  <c r="U130" i="44"/>
  <c r="R134" i="44"/>
  <c r="Q136" i="44"/>
  <c r="E139" i="44"/>
  <c r="BI142" i="44"/>
  <c r="AI148" i="44"/>
  <c r="R152" i="44"/>
  <c r="G154" i="44"/>
  <c r="G170" i="44"/>
  <c r="BG171" i="44"/>
  <c r="J179" i="44"/>
  <c r="AO181" i="44"/>
  <c r="BG182" i="44"/>
  <c r="V185" i="44"/>
  <c r="BB187" i="44"/>
  <c r="AL189" i="44"/>
  <c r="BP190" i="44"/>
  <c r="BP192" i="44"/>
  <c r="AO194" i="44"/>
  <c r="AK77" i="46"/>
  <c r="AK77" i="44"/>
  <c r="P100" i="46"/>
  <c r="P100" i="44"/>
  <c r="Y118" i="46"/>
  <c r="Y118" i="44"/>
  <c r="AE120" i="46"/>
  <c r="AE120" i="44"/>
  <c r="N124" i="46"/>
  <c r="N124" i="44"/>
  <c r="BJ124" i="46"/>
  <c r="BJ124" i="44"/>
  <c r="BN125" i="46"/>
  <c r="BN125" i="44"/>
  <c r="AT126" i="46"/>
  <c r="AT126" i="44"/>
  <c r="BJ126" i="46"/>
  <c r="BJ126" i="44"/>
  <c r="BN127" i="46"/>
  <c r="BN127" i="44"/>
  <c r="AG129" i="46"/>
  <c r="AG129" i="44"/>
  <c r="AW129" i="46"/>
  <c r="AW129" i="44"/>
  <c r="K132" i="46"/>
  <c r="K132" i="44"/>
  <c r="V133" i="46"/>
  <c r="V133" i="44"/>
  <c r="BI135" i="46"/>
  <c r="BI135" i="44"/>
  <c r="AW138" i="46"/>
  <c r="AW138" i="44"/>
  <c r="BI139" i="46"/>
  <c r="BI139" i="44"/>
  <c r="I140" i="46"/>
  <c r="I140" i="44"/>
  <c r="Y140" i="46"/>
  <c r="Y140" i="44"/>
  <c r="AO140" i="46"/>
  <c r="AO140" i="44"/>
  <c r="AX141" i="46"/>
  <c r="AX141" i="44"/>
  <c r="M144" i="46"/>
  <c r="M144" i="44"/>
  <c r="AK144" i="46"/>
  <c r="AK144" i="44"/>
  <c r="W147" i="46"/>
  <c r="W147" i="44"/>
  <c r="S148" i="46"/>
  <c r="S148" i="44"/>
  <c r="Y149" i="46"/>
  <c r="Y149" i="44"/>
  <c r="AP150" i="46"/>
  <c r="AP150" i="44"/>
  <c r="AX150" i="46"/>
  <c r="AX150" i="44"/>
  <c r="BF150" i="46"/>
  <c r="BF150" i="44"/>
  <c r="N151" i="46"/>
  <c r="N151" i="44"/>
  <c r="AT151" i="46"/>
  <c r="AT151" i="44"/>
  <c r="BF152" i="46"/>
  <c r="BF152" i="44"/>
  <c r="BP153" i="46"/>
  <c r="BP153" i="44"/>
  <c r="O154" i="46"/>
  <c r="O154" i="44"/>
  <c r="AM154" i="46"/>
  <c r="AM154" i="44"/>
  <c r="W156" i="46"/>
  <c r="W156" i="44"/>
  <c r="AZ160" i="46"/>
  <c r="AZ160" i="44"/>
  <c r="BO169" i="46"/>
  <c r="BO169" i="44"/>
  <c r="AU172" i="46"/>
  <c r="AU172" i="44"/>
  <c r="J177" i="46"/>
  <c r="J177" i="44"/>
  <c r="Z179" i="46"/>
  <c r="Z179" i="44"/>
  <c r="AP179" i="46"/>
  <c r="AP179" i="44"/>
  <c r="O183" i="46"/>
  <c r="O183" i="44"/>
  <c r="AM183" i="46"/>
  <c r="AM183" i="44"/>
  <c r="BC183" i="46"/>
  <c r="BC183" i="44"/>
  <c r="BQ98" i="44"/>
  <c r="Z127" i="44"/>
  <c r="AT133" i="44"/>
  <c r="AS142" i="44"/>
  <c r="BK147" i="44"/>
  <c r="BA167" i="44"/>
  <c r="Y181" i="44"/>
  <c r="V189" i="44"/>
  <c r="A152" i="44"/>
  <c r="C134" i="46"/>
  <c r="C134" i="44" s="1"/>
  <c r="F107" i="44"/>
  <c r="W120" i="44"/>
  <c r="BB124" i="44"/>
  <c r="BF127" i="44"/>
  <c r="AS130" i="44"/>
  <c r="AQ132" i="44"/>
  <c r="AP134" i="44"/>
  <c r="AG136" i="44"/>
  <c r="U139" i="44"/>
  <c r="J141" i="44"/>
  <c r="I143" i="44"/>
  <c r="AO145" i="44"/>
  <c r="AY148" i="44"/>
  <c r="AH150" i="44"/>
  <c r="AH152" i="44"/>
  <c r="X161" i="44"/>
  <c r="O172" i="44"/>
  <c r="Z177" i="44"/>
  <c r="AH179" i="44"/>
  <c r="G183" i="44"/>
  <c r="BB185" i="44"/>
  <c r="AF191" i="44"/>
  <c r="BE194" i="44"/>
  <c r="J199" i="44"/>
  <c r="R201" i="44"/>
  <c r="AK114" i="46"/>
  <c r="AK114" i="44"/>
  <c r="BA119" i="46"/>
  <c r="BA119" i="44"/>
  <c r="F122" i="46"/>
  <c r="F122" i="44"/>
  <c r="M130" i="46"/>
  <c r="M130" i="44"/>
  <c r="AC130" i="46"/>
  <c r="AC130" i="44"/>
  <c r="BA130" i="46"/>
  <c r="BA130" i="44"/>
  <c r="AL133" i="46"/>
  <c r="AL133" i="44"/>
  <c r="BN134" i="46"/>
  <c r="BN134" i="44"/>
  <c r="M135" i="46"/>
  <c r="M135" i="44"/>
  <c r="AC135" i="46"/>
  <c r="AC135" i="44"/>
  <c r="AO136" i="46"/>
  <c r="AO136" i="44"/>
  <c r="BM138" i="46"/>
  <c r="BM138" i="44"/>
  <c r="M139" i="46"/>
  <c r="M139" i="44"/>
  <c r="AS139" i="46"/>
  <c r="AS139" i="44"/>
  <c r="R141" i="46"/>
  <c r="R141" i="44"/>
  <c r="AH141" i="46"/>
  <c r="AH141" i="44"/>
  <c r="M142" i="46"/>
  <c r="M142" i="44"/>
  <c r="U142" i="46"/>
  <c r="U142" i="44"/>
  <c r="AS144" i="46"/>
  <c r="AS144" i="44"/>
  <c r="Q149" i="46"/>
  <c r="Q149" i="44"/>
  <c r="AP152" i="46"/>
  <c r="AP152" i="44"/>
  <c r="AX152" i="46"/>
  <c r="AX152" i="44"/>
  <c r="D153" i="46"/>
  <c r="D153" i="44"/>
  <c r="W154" i="46"/>
  <c r="W154" i="44"/>
  <c r="AV161" i="46"/>
  <c r="AV161" i="44"/>
  <c r="C166" i="46"/>
  <c r="C166" i="44" s="1"/>
  <c r="A166" i="44"/>
  <c r="Y166" i="46"/>
  <c r="Y166" i="44"/>
  <c r="AM170" i="46"/>
  <c r="AM170" i="44"/>
  <c r="BC170" i="46"/>
  <c r="BC170" i="44"/>
  <c r="S171" i="46"/>
  <c r="S171" i="44"/>
  <c r="AI171" i="46"/>
  <c r="AI171" i="44"/>
  <c r="AY171" i="46"/>
  <c r="AY171" i="44"/>
  <c r="K173" i="46"/>
  <c r="K173" i="44"/>
  <c r="AQ173" i="46"/>
  <c r="AQ173" i="44"/>
  <c r="V178" i="46"/>
  <c r="V178" i="44"/>
  <c r="AL178" i="46"/>
  <c r="AL178" i="44"/>
  <c r="BF179" i="46"/>
  <c r="BF179" i="44"/>
  <c r="BQ180" i="46"/>
  <c r="BQ180" i="44"/>
  <c r="Q181" i="46"/>
  <c r="Q181" i="44"/>
  <c r="AY184" i="46"/>
  <c r="AY184" i="44"/>
  <c r="AD189" i="46"/>
  <c r="AD189" i="44"/>
  <c r="BI119" i="44"/>
  <c r="BM129" i="44"/>
  <c r="BQ135" i="44"/>
  <c r="BQ144" i="44"/>
  <c r="BH153" i="44"/>
  <c r="AA171" i="44"/>
  <c r="N185" i="44"/>
  <c r="C159" i="46"/>
  <c r="C159" i="44" s="1"/>
  <c r="AU120" i="44"/>
  <c r="R125" i="44"/>
  <c r="I129" i="44"/>
  <c r="BI130" i="44"/>
  <c r="BG132" i="44"/>
  <c r="BF134" i="44"/>
  <c r="AW136" i="44"/>
  <c r="AK139" i="44"/>
  <c r="Z141" i="44"/>
  <c r="Y143" i="44"/>
  <c r="BE145" i="44"/>
  <c r="BO148" i="44"/>
  <c r="BN152" i="44"/>
  <c r="AE154" i="44"/>
  <c r="O170" i="44"/>
  <c r="AE172" i="44"/>
  <c r="AX177" i="44"/>
  <c r="AX179" i="44"/>
  <c r="AU181" i="44"/>
  <c r="W183" i="44"/>
  <c r="Z188" i="44"/>
  <c r="BJ189" i="44"/>
  <c r="AV191" i="44"/>
  <c r="H193" i="44"/>
  <c r="AV177" i="46"/>
  <c r="AV177" i="44"/>
  <c r="AF179" i="46"/>
  <c r="AF179" i="44"/>
  <c r="T185" i="46"/>
  <c r="T185" i="44"/>
  <c r="AU117" i="44"/>
  <c r="BO121" i="44"/>
  <c r="N126" i="44"/>
  <c r="AO129" i="44"/>
  <c r="AU131" i="44"/>
  <c r="U135" i="44"/>
  <c r="Q138" i="44"/>
  <c r="BQ139" i="44"/>
  <c r="E142" i="44"/>
  <c r="E144" i="44"/>
  <c r="AW149" i="44"/>
  <c r="V151" i="44"/>
  <c r="T153" i="44"/>
  <c r="BK154" i="44"/>
  <c r="AQ162" i="44"/>
  <c r="S169" i="44"/>
  <c r="BK170" i="44"/>
  <c r="S173" i="44"/>
  <c r="N178" i="44"/>
  <c r="AC180" i="44"/>
  <c r="BM181" i="44"/>
  <c r="S184" i="44"/>
  <c r="AL187" i="44"/>
  <c r="BF199" i="44"/>
  <c r="AL202" i="44"/>
  <c r="BM207" i="44"/>
  <c r="BB202" i="44"/>
  <c r="AP203" i="44"/>
  <c r="Y207" i="44"/>
  <c r="J203" i="44"/>
  <c r="M206" i="44"/>
  <c r="R203" i="44"/>
  <c r="BN203" i="44"/>
  <c r="BI206" i="44"/>
  <c r="AW207" i="44"/>
  <c r="A200" i="44"/>
  <c r="AO109" i="44"/>
  <c r="M145" i="44"/>
  <c r="U181" i="44"/>
  <c r="Z185" i="44"/>
  <c r="J189" i="44"/>
  <c r="M194" i="44"/>
  <c r="D196" i="44"/>
  <c r="AS207" i="44"/>
  <c r="I119" i="44"/>
  <c r="D204" i="44"/>
  <c r="A204" i="44"/>
  <c r="C202" i="46"/>
  <c r="C202" i="44" s="1"/>
  <c r="R105" i="44"/>
  <c r="BQ194" i="44"/>
  <c r="I111" i="44"/>
  <c r="V141" i="44"/>
  <c r="AM155" i="44"/>
  <c r="BK182" i="44"/>
  <c r="R187" i="44"/>
  <c r="AZ193" i="44"/>
  <c r="R202" i="44"/>
  <c r="L204" i="44"/>
  <c r="AG206" i="44"/>
  <c r="U207" i="44"/>
  <c r="BI207" i="44"/>
  <c r="AS143" i="44"/>
  <c r="AC181" i="44"/>
  <c r="BB188" i="44"/>
  <c r="AX202" i="44"/>
  <c r="C178" i="46"/>
  <c r="C178" i="44" s="1"/>
  <c r="R128" i="44"/>
  <c r="F134" i="44"/>
  <c r="Q142" i="44"/>
  <c r="BC155" i="44"/>
  <c r="AK194" i="44"/>
  <c r="BP196" i="44"/>
  <c r="AT201" i="44"/>
  <c r="AL203" i="44"/>
  <c r="AO206" i="44"/>
  <c r="AR91" i="44"/>
  <c r="BA140" i="44"/>
  <c r="R107" i="44"/>
  <c r="V127" i="44"/>
  <c r="AY96" i="44"/>
  <c r="AP107" i="44"/>
  <c r="AO114" i="44"/>
  <c r="J126" i="44"/>
  <c r="E140" i="44"/>
  <c r="AV153" i="44"/>
  <c r="BN185" i="44"/>
  <c r="E194" i="44"/>
  <c r="AS194" i="44"/>
  <c r="BM195" i="44"/>
  <c r="N201" i="44"/>
  <c r="BB201" i="44"/>
  <c r="AH202" i="44"/>
  <c r="N203" i="44"/>
  <c r="AR204" i="44"/>
  <c r="BE206" i="44"/>
  <c r="K200" i="44"/>
  <c r="T194" i="44"/>
  <c r="BC197" i="44"/>
  <c r="AS203" i="44"/>
  <c r="Q187" i="44"/>
  <c r="T207" i="44"/>
  <c r="AC199" i="44"/>
  <c r="BH207" i="44"/>
  <c r="R156" i="44"/>
  <c r="AO189" i="44"/>
  <c r="Y198" i="44"/>
  <c r="AI49" i="46"/>
  <c r="G96" i="44"/>
  <c r="I110" i="44"/>
  <c r="K121" i="44"/>
  <c r="AW118" i="44"/>
  <c r="A123" i="44"/>
  <c r="AM96" i="44"/>
  <c r="BJ107" i="44"/>
  <c r="O117" i="44"/>
  <c r="BQ119" i="44"/>
  <c r="R123" i="44"/>
  <c r="AH125" i="44"/>
  <c r="V126" i="44"/>
  <c r="A125" i="44"/>
  <c r="N105" i="44"/>
  <c r="AW110" i="44"/>
  <c r="E119" i="44"/>
  <c r="S121" i="44"/>
  <c r="Z123" i="44"/>
  <c r="AD126" i="44"/>
  <c r="K103" i="44"/>
  <c r="Z104" i="44"/>
  <c r="AO110" i="44"/>
  <c r="BE118" i="44"/>
  <c r="N122" i="44"/>
  <c r="AD124" i="44"/>
  <c r="U109" i="44"/>
  <c r="AE117" i="44"/>
  <c r="O120" i="44"/>
  <c r="V122" i="44"/>
  <c r="AL124" i="44"/>
  <c r="AP125" i="44"/>
  <c r="AW97" i="44"/>
  <c r="AC109" i="44"/>
  <c r="BE110" i="44"/>
  <c r="AM117" i="44"/>
  <c r="AA121" i="44"/>
  <c r="AD122" i="44"/>
  <c r="AP123" i="44"/>
  <c r="AT124" i="44"/>
  <c r="AX125" i="44"/>
  <c r="AL126" i="44"/>
  <c r="AN91" i="44"/>
  <c r="AE102" i="44"/>
  <c r="N107" i="44"/>
  <c r="K113" i="44"/>
  <c r="AG118" i="44"/>
  <c r="AS119" i="44"/>
  <c r="AM120" i="44"/>
  <c r="BG121" i="44"/>
  <c r="BB122" i="44"/>
  <c r="BN123" i="44"/>
  <c r="J125" i="44"/>
  <c r="F126" i="44"/>
  <c r="AF186" i="44"/>
  <c r="A192" i="44"/>
  <c r="AB187" i="44"/>
  <c r="AD196" i="44"/>
  <c r="BH202" i="44"/>
  <c r="AM194" i="44"/>
  <c r="Q205" i="44"/>
  <c r="A201" i="44"/>
  <c r="Q182" i="44"/>
  <c r="AS183" i="44"/>
  <c r="AD191" i="44"/>
  <c r="AQ195" i="44"/>
  <c r="P201" i="44"/>
  <c r="BM182" i="44"/>
  <c r="D187" i="44"/>
  <c r="BL188" i="44"/>
  <c r="BD199" i="44"/>
  <c r="AV188" i="44"/>
  <c r="AR189" i="44"/>
  <c r="L202" i="44"/>
  <c r="BK207" i="44"/>
  <c r="AV90" i="44"/>
  <c r="BL101" i="44"/>
  <c r="BB104" i="44"/>
  <c r="AM113" i="44"/>
  <c r="J128" i="44"/>
  <c r="AM132" i="44"/>
  <c r="AX133" i="44"/>
  <c r="AC136" i="44"/>
  <c r="C180" i="46"/>
  <c r="C180" i="44" s="1"/>
  <c r="AB94" i="44"/>
  <c r="BF105" i="44"/>
  <c r="Q111" i="44"/>
  <c r="R126" i="44"/>
  <c r="BM130" i="44"/>
  <c r="BI140" i="44"/>
  <c r="AD188" i="44"/>
  <c r="BH193" i="44"/>
  <c r="AO195" i="44"/>
  <c r="BI97" i="44"/>
  <c r="E115" i="44"/>
  <c r="BF126" i="44"/>
  <c r="Z133" i="44"/>
  <c r="BM135" i="44"/>
  <c r="AM146" i="44"/>
  <c r="BA194" i="44"/>
  <c r="T196" i="44"/>
  <c r="V201" i="44"/>
  <c r="AT203" i="44"/>
  <c r="AB204" i="44"/>
  <c r="BM206" i="44"/>
  <c r="A187" i="44"/>
  <c r="AZ94" i="44"/>
  <c r="E108" i="44"/>
  <c r="U115" i="44"/>
  <c r="AO119" i="44"/>
  <c r="AT125" i="44"/>
  <c r="Q130" i="44"/>
  <c r="AC145" i="44"/>
  <c r="G182" i="44"/>
  <c r="O184" i="44"/>
  <c r="AH185" i="44"/>
  <c r="BF187" i="44"/>
  <c r="Z189" i="44"/>
  <c r="AX189" i="44"/>
  <c r="AF192" i="44"/>
  <c r="BL192" i="44"/>
  <c r="AC194" i="44"/>
  <c r="AZ196" i="44"/>
  <c r="BJ201" i="44"/>
  <c r="Z202" i="44"/>
  <c r="BF202" i="44"/>
  <c r="V203" i="44"/>
  <c r="Q206" i="44"/>
  <c r="A135" i="44"/>
  <c r="P61" i="44"/>
  <c r="AF95" i="44"/>
  <c r="M99" i="44"/>
  <c r="N104" i="44"/>
  <c r="V106" i="44"/>
  <c r="BI108" i="44"/>
  <c r="M110" i="44"/>
  <c r="AQ112" i="44"/>
  <c r="BQ115" i="44"/>
  <c r="Z126" i="44"/>
  <c r="F127" i="44"/>
  <c r="AD134" i="44"/>
  <c r="BI136" i="44"/>
  <c r="E181" i="44"/>
  <c r="AS181" i="44"/>
  <c r="J185" i="44"/>
  <c r="AL188" i="44"/>
  <c r="BP193" i="44"/>
  <c r="AW195" i="44"/>
  <c r="AB196" i="44"/>
  <c r="A189" i="44"/>
  <c r="C165" i="46"/>
  <c r="C165" i="44" s="1"/>
  <c r="AC74" i="44"/>
  <c r="AD106" i="44"/>
  <c r="U110" i="44"/>
  <c r="BC116" i="44"/>
  <c r="AQ120" i="44"/>
  <c r="AG135" i="44"/>
  <c r="F141" i="44"/>
  <c r="AP178" i="44"/>
  <c r="BC182" i="44"/>
  <c r="AH187" i="44"/>
  <c r="AH189" i="44"/>
  <c r="D193" i="44"/>
  <c r="BD95" i="44"/>
  <c r="V104" i="44"/>
  <c r="AE132" i="44"/>
  <c r="AP133" i="44"/>
  <c r="U143" i="44"/>
  <c r="O182" i="44"/>
  <c r="BN187" i="44"/>
  <c r="AN192" i="44"/>
  <c r="A142" i="44"/>
  <c r="C105" i="46"/>
  <c r="C105" i="44" s="1"/>
  <c r="T100" i="44"/>
  <c r="W113" i="44"/>
  <c r="N125" i="44"/>
  <c r="AH126" i="44"/>
  <c r="N127" i="44"/>
  <c r="AO130" i="44"/>
  <c r="J133" i="44"/>
  <c r="AS140" i="44"/>
  <c r="AO142" i="44"/>
  <c r="AS145" i="44"/>
  <c r="AN153" i="44"/>
  <c r="W155" i="44"/>
  <c r="R185" i="44"/>
  <c r="AX185" i="44"/>
  <c r="N188" i="44"/>
  <c r="AT188" i="44"/>
  <c r="BN189" i="44"/>
  <c r="H192" i="44"/>
  <c r="AR193" i="44"/>
  <c r="I195" i="44"/>
  <c r="BH196" i="44"/>
  <c r="J202" i="44"/>
  <c r="F203" i="44"/>
  <c r="BP204" i="44"/>
  <c r="AW206" i="44"/>
  <c r="BA207" i="44"/>
  <c r="AL183" i="44"/>
  <c r="BQ185" i="44"/>
  <c r="D195" i="44"/>
  <c r="AS185" i="44"/>
  <c r="AB137" i="44"/>
  <c r="AW152" i="44"/>
  <c r="BM179" i="44"/>
  <c r="AW186" i="44"/>
  <c r="U185" i="44"/>
  <c r="AW201" i="44"/>
  <c r="AV194" i="44"/>
  <c r="F174" i="44"/>
  <c r="J184" i="44"/>
  <c r="AG179" i="44"/>
  <c r="H194" i="44"/>
  <c r="Y201" i="44"/>
  <c r="I124" i="44"/>
  <c r="J183" i="44"/>
  <c r="E199" i="44"/>
  <c r="K193" i="44"/>
  <c r="X206" i="44"/>
  <c r="A206" i="44"/>
  <c r="Q189" i="44"/>
  <c r="AQ191" i="44"/>
  <c r="BI199" i="44"/>
  <c r="BM202" i="44"/>
  <c r="AG187" i="44"/>
  <c r="D207" i="44"/>
  <c r="A185" i="44"/>
  <c r="AS188" i="44"/>
  <c r="AE190" i="44"/>
  <c r="H195" i="44"/>
  <c r="M203" i="44"/>
  <c r="AK203" i="44"/>
  <c r="AY152" i="44"/>
  <c r="AN170" i="44"/>
  <c r="F154" i="44"/>
  <c r="AT172" i="44"/>
  <c r="AH182" i="44"/>
  <c r="R184" i="44"/>
  <c r="BM186" i="44"/>
  <c r="BE201" i="44"/>
  <c r="C184" i="46"/>
  <c r="C184" i="44" s="1"/>
  <c r="X140" i="44"/>
  <c r="AD170" i="44"/>
  <c r="AP175" i="44"/>
  <c r="AO177" i="44"/>
  <c r="R182" i="44"/>
  <c r="BJ183" i="44"/>
  <c r="K197" i="44"/>
  <c r="BQ198" i="44"/>
  <c r="U178" i="44"/>
  <c r="E151" i="44"/>
  <c r="BA151" i="44"/>
  <c r="V154" i="44"/>
  <c r="BQ176" i="44"/>
  <c r="BI178" i="44"/>
  <c r="BE179" i="44"/>
  <c r="AX182" i="44"/>
  <c r="AD183" i="44"/>
  <c r="AK185" i="44"/>
  <c r="AO186" i="44"/>
  <c r="X194" i="44"/>
  <c r="AB195" i="44"/>
  <c r="AZ195" i="44"/>
  <c r="BM201" i="44"/>
  <c r="A175" i="44"/>
  <c r="M133" i="44"/>
  <c r="AJ135" i="44"/>
  <c r="Z146" i="44"/>
  <c r="AY153" i="44"/>
  <c r="BF162" i="44"/>
  <c r="I177" i="44"/>
  <c r="E178" i="44"/>
  <c r="AK178" i="44"/>
  <c r="F183" i="44"/>
  <c r="AH184" i="44"/>
  <c r="BN184" i="44"/>
  <c r="AY192" i="44"/>
  <c r="BH195" i="44"/>
  <c r="AY197" i="44"/>
  <c r="AC198" i="44"/>
  <c r="W200" i="44"/>
  <c r="C171" i="46"/>
  <c r="C171" i="44" s="1"/>
  <c r="AN115" i="44"/>
  <c r="BK159" i="44"/>
  <c r="Q177" i="44"/>
  <c r="M178" i="44"/>
  <c r="I179" i="44"/>
  <c r="Z182" i="44"/>
  <c r="BF182" i="44"/>
  <c r="E185" i="44"/>
  <c r="U187" i="44"/>
  <c r="AJ195" i="44"/>
  <c r="S197" i="44"/>
  <c r="AK198" i="44"/>
  <c r="I201" i="44"/>
  <c r="Y203" i="44"/>
  <c r="F147" i="44"/>
  <c r="AW177" i="44"/>
  <c r="AP184" i="44"/>
  <c r="I186" i="44"/>
  <c r="AF194" i="44"/>
  <c r="BG197" i="44"/>
  <c r="C155" i="46"/>
  <c r="C155" i="44" s="1"/>
  <c r="U176" i="44"/>
  <c r="Y177" i="44"/>
  <c r="AS178" i="44"/>
  <c r="AO179" i="44"/>
  <c r="N183" i="44"/>
  <c r="Q186" i="44"/>
  <c r="BE186" i="44"/>
  <c r="BP195" i="44"/>
  <c r="BO197" i="44"/>
  <c r="AS198" i="44"/>
  <c r="AM200" i="44"/>
  <c r="AH205" i="44"/>
  <c r="AT154" i="44"/>
  <c r="BE177" i="44"/>
  <c r="AT183" i="44"/>
  <c r="AC185" i="44"/>
  <c r="L195" i="44"/>
  <c r="E198" i="44"/>
  <c r="G200" i="44"/>
  <c r="C121" i="46"/>
  <c r="C121" i="44" s="1"/>
  <c r="Q179" i="44"/>
  <c r="Y186" i="44"/>
  <c r="W191" i="44"/>
  <c r="P194" i="44"/>
  <c r="AG201" i="44"/>
  <c r="C164" i="46"/>
  <c r="C164" i="44" s="1"/>
  <c r="AK133" i="44"/>
  <c r="L142" i="44"/>
  <c r="AS151" i="44"/>
  <c r="Y152" i="44"/>
  <c r="AG177" i="44"/>
  <c r="BA178" i="44"/>
  <c r="AW179" i="44"/>
  <c r="V183" i="44"/>
  <c r="BB183" i="44"/>
  <c r="M185" i="44"/>
  <c r="AE193" i="44"/>
  <c r="AR195" i="44"/>
  <c r="AI197" i="44"/>
  <c r="M198" i="44"/>
  <c r="BA198" i="44"/>
  <c r="BF155" i="44"/>
  <c r="AX184" i="44"/>
  <c r="BA185" i="44"/>
  <c r="BD194" i="44"/>
  <c r="AA197" i="44"/>
  <c r="AM204" i="44"/>
  <c r="A173" i="44"/>
  <c r="BB154" i="44"/>
  <c r="F172" i="44"/>
  <c r="BF173" i="44"/>
  <c r="BI176" i="44"/>
  <c r="BM177" i="44"/>
  <c r="AC178" i="44"/>
  <c r="Y179" i="44"/>
  <c r="Z184" i="44"/>
  <c r="BF184" i="44"/>
  <c r="BI185" i="44"/>
  <c r="AG186" i="44"/>
  <c r="BE188" i="44"/>
  <c r="AN194" i="44"/>
  <c r="BL194" i="44"/>
  <c r="T195" i="44"/>
  <c r="AQ197" i="44"/>
  <c r="U198" i="44"/>
  <c r="BI198" i="44"/>
  <c r="Q201" i="44"/>
  <c r="AO201" i="44"/>
  <c r="BC195" i="44"/>
  <c r="BQ160" i="44"/>
  <c r="X168" i="44"/>
  <c r="A131" i="44"/>
  <c r="F130" i="44"/>
  <c r="AQ164" i="44"/>
  <c r="BH137" i="44"/>
  <c r="AT147" i="44"/>
  <c r="I159" i="44"/>
  <c r="BP169" i="44"/>
  <c r="U153" i="44"/>
  <c r="X154" i="44"/>
  <c r="AG88" i="44"/>
  <c r="BC56" i="44"/>
  <c r="V85" i="44"/>
  <c r="C168" i="46"/>
  <c r="C168" i="44" s="1"/>
  <c r="AL85" i="44"/>
  <c r="X94" i="44"/>
  <c r="AB101" i="44"/>
  <c r="R106" i="44"/>
  <c r="BB107" i="44"/>
  <c r="P131" i="44"/>
  <c r="Z136" i="44"/>
  <c r="BN136" i="44"/>
  <c r="BD147" i="44"/>
  <c r="AH149" i="44"/>
  <c r="AJ157" i="44"/>
  <c r="Y159" i="44"/>
  <c r="AZ175" i="44"/>
  <c r="BK176" i="44"/>
  <c r="AN168" i="44"/>
  <c r="H174" i="44"/>
  <c r="AJ148" i="44"/>
  <c r="BE87" i="44"/>
  <c r="BP157" i="44"/>
  <c r="AG161" i="44"/>
  <c r="N167" i="44"/>
  <c r="O102" i="44"/>
  <c r="X147" i="44"/>
  <c r="E160" i="44"/>
  <c r="AJ169" i="44"/>
  <c r="AA152" i="44"/>
  <c r="H163" i="44"/>
  <c r="X174" i="44"/>
  <c r="BM87" i="44"/>
  <c r="Z145" i="44"/>
  <c r="BN145" i="44"/>
  <c r="AN163" i="44"/>
  <c r="AL167" i="44"/>
  <c r="AZ169" i="44"/>
  <c r="BL170" i="44"/>
  <c r="G176" i="44"/>
  <c r="A140" i="44"/>
  <c r="D95" i="44"/>
  <c r="BA98" i="44"/>
  <c r="W102" i="44"/>
  <c r="BN106" i="44"/>
  <c r="Y115" i="44"/>
  <c r="BC117" i="44"/>
  <c r="L148" i="44"/>
  <c r="BK151" i="44"/>
  <c r="AO159" i="44"/>
  <c r="AW161" i="44"/>
  <c r="BB135" i="44"/>
  <c r="AV62" i="44"/>
  <c r="AV89" i="44"/>
  <c r="AU158" i="44"/>
  <c r="BA160" i="44"/>
  <c r="AA164" i="44"/>
  <c r="T169" i="44"/>
  <c r="Q105" i="44"/>
  <c r="C141" i="46"/>
  <c r="C141" i="44" s="1"/>
  <c r="BN139" i="44"/>
  <c r="N149" i="44"/>
  <c r="BG151" i="44"/>
  <c r="AW160" i="44"/>
  <c r="H162" i="44"/>
  <c r="BK164" i="44"/>
  <c r="AP167" i="44"/>
  <c r="AB170" i="44"/>
  <c r="AR174" i="44"/>
  <c r="A150" i="44"/>
  <c r="M70" i="44"/>
  <c r="X116" i="44"/>
  <c r="O123" i="44"/>
  <c r="BJ143" i="44"/>
  <c r="BP156" i="44"/>
  <c r="BI159" i="44"/>
  <c r="N166" i="44"/>
  <c r="AJ168" i="44"/>
  <c r="AZ170" i="44"/>
  <c r="AN175" i="44"/>
  <c r="C144" i="46"/>
  <c r="C144" i="44" s="1"/>
  <c r="AF89" i="44"/>
  <c r="AG97" i="44"/>
  <c r="T101" i="44"/>
  <c r="AX111" i="44"/>
  <c r="O125" i="44"/>
  <c r="Z137" i="44"/>
  <c r="AU141" i="44"/>
  <c r="BF142" i="44"/>
  <c r="AD143" i="44"/>
  <c r="AE152" i="44"/>
  <c r="BM153" i="44"/>
  <c r="D156" i="44"/>
  <c r="M159" i="44"/>
  <c r="AC161" i="44"/>
  <c r="X162" i="44"/>
  <c r="G164" i="44"/>
  <c r="AX167" i="44"/>
  <c r="AZ174" i="44"/>
  <c r="AA176" i="44"/>
  <c r="BE192" i="44"/>
  <c r="L112" i="44"/>
  <c r="L117" i="44"/>
  <c r="AD82" i="44"/>
  <c r="L95" i="44"/>
  <c r="AR101" i="44"/>
  <c r="S103" i="44"/>
  <c r="AL110" i="44"/>
  <c r="AV121" i="44"/>
  <c r="AQ122" i="44"/>
  <c r="AQ133" i="44"/>
  <c r="AP137" i="44"/>
  <c r="AL138" i="44"/>
  <c r="AL143" i="44"/>
  <c r="BN144" i="44"/>
  <c r="P155" i="44"/>
  <c r="L156" i="44"/>
  <c r="BE160" i="44"/>
  <c r="AK161" i="44"/>
  <c r="AI165" i="44"/>
  <c r="BN167" i="44"/>
  <c r="BH168" i="44"/>
  <c r="AJ170" i="44"/>
  <c r="AN173" i="44"/>
  <c r="BP174" i="44"/>
  <c r="AQ176" i="44"/>
  <c r="K187" i="44"/>
  <c r="AO192" i="44"/>
  <c r="J130" i="44"/>
  <c r="K126" i="44"/>
  <c r="N140" i="44"/>
  <c r="BK141" i="44"/>
  <c r="AP109" i="44"/>
  <c r="AL115" i="44"/>
  <c r="BO128" i="44"/>
  <c r="BD132" i="44"/>
  <c r="BC134" i="44"/>
  <c r="F138" i="44"/>
  <c r="W141" i="44"/>
  <c r="N143" i="44"/>
  <c r="Z144" i="44"/>
  <c r="BD146" i="44"/>
  <c r="AL149" i="44"/>
  <c r="W150" i="44"/>
  <c r="AW153" i="44"/>
  <c r="L154" i="44"/>
  <c r="AR154" i="44"/>
  <c r="Q160" i="44"/>
  <c r="AM164" i="44"/>
  <c r="BG165" i="44"/>
  <c r="T168" i="44"/>
  <c r="H169" i="44"/>
  <c r="AV173" i="44"/>
  <c r="T174" i="44"/>
  <c r="P175" i="44"/>
  <c r="BG176" i="44"/>
  <c r="G186" i="44"/>
  <c r="AD129" i="44"/>
  <c r="A141" i="44"/>
  <c r="A144" i="44"/>
  <c r="U94" i="44"/>
  <c r="F129" i="44"/>
  <c r="D147" i="44"/>
  <c r="AJ147" i="44"/>
  <c r="Y153" i="44"/>
  <c r="AJ156" i="44"/>
  <c r="M161" i="44"/>
  <c r="BA161" i="44"/>
  <c r="BL162" i="44"/>
  <c r="Z167" i="44"/>
  <c r="T170" i="44"/>
  <c r="AR170" i="44"/>
  <c r="H173" i="44"/>
  <c r="X175" i="44"/>
  <c r="K176" i="44"/>
  <c r="P184" i="44"/>
  <c r="BF65" i="44"/>
  <c r="AL82" i="44"/>
  <c r="G83" i="44"/>
  <c r="T95" i="44"/>
  <c r="AC70" i="44"/>
  <c r="L46" i="44"/>
  <c r="U88" i="44"/>
  <c r="C83" i="46"/>
  <c r="C83" i="44" s="1"/>
  <c r="AN55" i="44"/>
  <c r="N66" i="44"/>
  <c r="BO79" i="44"/>
  <c r="AU83" i="44"/>
  <c r="W86" i="44"/>
  <c r="D90" i="44"/>
  <c r="AR92" i="44"/>
  <c r="AF94" i="44"/>
  <c r="AB95" i="44"/>
  <c r="BM97" i="44"/>
  <c r="AF100" i="44"/>
  <c r="AZ101" i="44"/>
  <c r="AM102" i="44"/>
  <c r="AQ103" i="44"/>
  <c r="AH104" i="44"/>
  <c r="V105" i="44"/>
  <c r="AG108" i="44"/>
  <c r="BM110" i="44"/>
  <c r="S79" i="44"/>
  <c r="AJ92" i="44"/>
  <c r="X100" i="44"/>
  <c r="BI73" i="44"/>
  <c r="AK88" i="44"/>
  <c r="Y99" i="44"/>
  <c r="AP104" i="44"/>
  <c r="AD107" i="44"/>
  <c r="Q110" i="44"/>
  <c r="X43" i="44"/>
  <c r="O86" i="44"/>
  <c r="AU96" i="44"/>
  <c r="J81" i="44"/>
  <c r="M93" i="44"/>
  <c r="E98" i="44"/>
  <c r="AU102" i="44"/>
  <c r="AY103" i="44"/>
  <c r="Z106" i="44"/>
  <c r="AM59" i="44"/>
  <c r="R81" i="44"/>
  <c r="U93" i="44"/>
  <c r="M98" i="44"/>
  <c r="AO71" i="44"/>
  <c r="BC83" i="44"/>
  <c r="T90" i="44"/>
  <c r="BC96" i="44"/>
  <c r="AN100" i="44"/>
  <c r="AD105" i="44"/>
  <c r="C108" i="46"/>
  <c r="C108" i="44" s="1"/>
  <c r="AK68" i="44"/>
  <c r="R84" i="44"/>
  <c r="BI88" i="44"/>
  <c r="BK96" i="44"/>
  <c r="AV100" i="44"/>
  <c r="BG103" i="44"/>
  <c r="AL105" i="44"/>
  <c r="BM108" i="44"/>
  <c r="AG110" i="44"/>
  <c r="K79" i="44"/>
  <c r="F66" i="44"/>
  <c r="BL89" i="44"/>
  <c r="I99" i="44"/>
  <c r="I67" i="44"/>
  <c r="AE86" i="44"/>
  <c r="AV94" i="44"/>
  <c r="BH101" i="44"/>
  <c r="AM86" i="44"/>
  <c r="AR90" i="44"/>
  <c r="AO99" i="44"/>
  <c r="AX104" i="44"/>
  <c r="AL107" i="44"/>
  <c r="AS109" i="44"/>
  <c r="A108" i="44"/>
  <c r="AG69" i="44"/>
  <c r="AO74" i="44"/>
  <c r="Z81" i="44"/>
  <c r="AP84" i="44"/>
  <c r="BK86" i="44"/>
  <c r="BQ88" i="44"/>
  <c r="BA93" i="44"/>
  <c r="BD94" i="44"/>
  <c r="BH95" i="44"/>
  <c r="Q97" i="44"/>
  <c r="AC98" i="44"/>
  <c r="AW99" i="44"/>
  <c r="D101" i="44"/>
  <c r="BP101" i="44"/>
  <c r="BC102" i="44"/>
  <c r="BO103" i="44"/>
  <c r="AT105" i="44"/>
  <c r="AP106" i="44"/>
  <c r="E109" i="44"/>
  <c r="BA109" i="44"/>
  <c r="BK117" i="44"/>
  <c r="C123" i="46"/>
  <c r="C123" i="44" s="1"/>
  <c r="AR61" i="44"/>
  <c r="AW69" i="44"/>
  <c r="E77" i="44"/>
  <c r="V82" i="44"/>
  <c r="BN84" i="44"/>
  <c r="AW87" i="44"/>
  <c r="H89" i="44"/>
  <c r="BH90" i="44"/>
  <c r="BQ93" i="44"/>
  <c r="BL94" i="44"/>
  <c r="BP95" i="44"/>
  <c r="Y97" i="44"/>
  <c r="AS98" i="44"/>
  <c r="BE99" i="44"/>
  <c r="L101" i="44"/>
  <c r="G102" i="44"/>
  <c r="BK102" i="44"/>
  <c r="J104" i="44"/>
  <c r="BB105" i="44"/>
  <c r="BF106" i="44"/>
  <c r="AT107" i="44"/>
  <c r="M109" i="44"/>
  <c r="BI109" i="44"/>
  <c r="G117" i="44"/>
  <c r="I118" i="44"/>
  <c r="M119" i="44"/>
  <c r="G120" i="44"/>
  <c r="BC120" i="44"/>
  <c r="AY121" i="44"/>
  <c r="AH123" i="44"/>
  <c r="V124" i="44"/>
  <c r="O122" i="44"/>
  <c r="BF149" i="44"/>
  <c r="L157" i="44"/>
  <c r="W176" i="44"/>
  <c r="Z143" i="44"/>
  <c r="W151" i="44"/>
  <c r="S152" i="44"/>
  <c r="P154" i="44"/>
  <c r="H156" i="44"/>
  <c r="G158" i="44"/>
  <c r="BC158" i="44"/>
  <c r="U160" i="44"/>
  <c r="AV163" i="44"/>
  <c r="V167" i="44"/>
  <c r="BL168" i="44"/>
  <c r="AF174" i="44"/>
  <c r="AB175" i="44"/>
  <c r="BC176" i="44"/>
  <c r="AR121" i="44"/>
  <c r="BD131" i="44"/>
  <c r="BL147" i="44"/>
  <c r="O158" i="44"/>
  <c r="BI160" i="44"/>
  <c r="AF168" i="44"/>
  <c r="BH169" i="44"/>
  <c r="BD170" i="44"/>
  <c r="C120" i="46"/>
  <c r="C120" i="44" s="1"/>
  <c r="C136" i="46"/>
  <c r="C136" i="44" s="1"/>
  <c r="J118" i="44"/>
  <c r="AV120" i="44"/>
  <c r="BK122" i="44"/>
  <c r="BB137" i="44"/>
  <c r="BG150" i="44"/>
  <c r="AQ152" i="44"/>
  <c r="AN156" i="44"/>
  <c r="J166" i="44"/>
  <c r="BB167" i="44"/>
  <c r="AF170" i="44"/>
  <c r="BL174" i="44"/>
  <c r="BH175" i="44"/>
  <c r="C138" i="46"/>
  <c r="C138" i="44" s="1"/>
  <c r="BN88" i="44"/>
  <c r="BH116" i="44"/>
  <c r="AN117" i="44"/>
  <c r="R136" i="44"/>
  <c r="AV156" i="44"/>
  <c r="T157" i="44"/>
  <c r="BK158" i="44"/>
  <c r="BM159" i="44"/>
  <c r="AC160" i="44"/>
  <c r="Y161" i="44"/>
  <c r="BE161" i="44"/>
  <c r="BD163" i="44"/>
  <c r="AI164" i="44"/>
  <c r="BJ167" i="44"/>
  <c r="AB169" i="44"/>
  <c r="P170" i="44"/>
  <c r="A143" i="44"/>
  <c r="C72" i="46"/>
  <c r="C72" i="44" s="1"/>
  <c r="C140" i="46"/>
  <c r="C140" i="44" s="1"/>
  <c r="Y44" i="44"/>
  <c r="AZ64" i="44"/>
  <c r="AK94" i="44"/>
  <c r="K123" i="44"/>
  <c r="AZ148" i="44"/>
  <c r="AE151" i="44"/>
  <c r="AS153" i="44"/>
  <c r="BQ153" i="44"/>
  <c r="P156" i="44"/>
  <c r="BD156" i="44"/>
  <c r="AB157" i="44"/>
  <c r="W158" i="44"/>
  <c r="AG159" i="44"/>
  <c r="AK160" i="44"/>
  <c r="BM161" i="44"/>
  <c r="BL163" i="44"/>
  <c r="AD167" i="44"/>
  <c r="D169" i="44"/>
  <c r="AN174" i="44"/>
  <c r="D175" i="44"/>
  <c r="AJ175" i="44"/>
  <c r="BP175" i="44"/>
  <c r="AE176" i="44"/>
  <c r="H117" i="44"/>
  <c r="P147" i="44"/>
  <c r="AQ150" i="44"/>
  <c r="AS160" i="44"/>
  <c r="X170" i="44"/>
  <c r="AV174" i="44"/>
  <c r="G151" i="44"/>
  <c r="BD154" i="44"/>
  <c r="BL156" i="44"/>
  <c r="AE158" i="44"/>
  <c r="K164" i="44"/>
  <c r="AV168" i="44"/>
  <c r="L175" i="44"/>
  <c r="AM176" i="44"/>
  <c r="A136" i="44"/>
  <c r="C99" i="46"/>
  <c r="C99" i="44" s="1"/>
  <c r="C131" i="46"/>
  <c r="C131" i="44" s="1"/>
  <c r="AS89" i="44"/>
  <c r="E94" i="44"/>
  <c r="AQ105" i="44"/>
  <c r="BB115" i="44"/>
  <c r="AD135" i="44"/>
  <c r="BB139" i="44"/>
  <c r="AV147" i="44"/>
  <c r="BP148" i="44"/>
  <c r="K152" i="44"/>
  <c r="H154" i="44"/>
  <c r="BP155" i="44"/>
  <c r="X156" i="44"/>
  <c r="AZ157" i="44"/>
  <c r="Q159" i="44"/>
  <c r="AW159" i="44"/>
  <c r="M160" i="44"/>
  <c r="AO161" i="44"/>
  <c r="X163" i="44"/>
  <c r="AY164" i="44"/>
  <c r="F167" i="44"/>
  <c r="AT167" i="44"/>
  <c r="P168" i="44"/>
  <c r="L169" i="44"/>
  <c r="AR169" i="44"/>
  <c r="P174" i="44"/>
  <c r="AR175" i="44"/>
  <c r="O176" i="44"/>
  <c r="C143" i="46"/>
  <c r="C143" i="44" s="1"/>
  <c r="BD117" i="44"/>
  <c r="N144" i="44"/>
  <c r="L146" i="44"/>
  <c r="K150" i="44"/>
  <c r="AM151" i="44"/>
  <c r="AR157" i="44"/>
  <c r="I161" i="44"/>
  <c r="P163" i="44"/>
  <c r="H168" i="44"/>
  <c r="A120" i="44"/>
  <c r="A138" i="44"/>
  <c r="O80" i="44"/>
  <c r="AT109" i="44"/>
  <c r="P117" i="44"/>
  <c r="BL117" i="44"/>
  <c r="AB121" i="44"/>
  <c r="O124" i="44"/>
  <c r="AN131" i="44"/>
  <c r="W133" i="44"/>
  <c r="AL137" i="44"/>
  <c r="Z138" i="44"/>
  <c r="S150" i="44"/>
  <c r="O151" i="44"/>
  <c r="AI152" i="44"/>
  <c r="BO152" i="44"/>
  <c r="D155" i="44"/>
  <c r="AF156" i="44"/>
  <c r="D157" i="44"/>
  <c r="BH157" i="44"/>
  <c r="AM158" i="44"/>
  <c r="BE159" i="44"/>
  <c r="Q161" i="44"/>
  <c r="AF163" i="44"/>
  <c r="S164" i="44"/>
  <c r="BG164" i="44"/>
  <c r="BD168" i="44"/>
  <c r="H170" i="44"/>
  <c r="AV170" i="44"/>
  <c r="BD174" i="44"/>
  <c r="T175" i="44"/>
  <c r="AU176" i="44"/>
  <c r="R190" i="44"/>
  <c r="AR202" i="44"/>
  <c r="Y205" i="44"/>
  <c r="AF188" i="44"/>
  <c r="D189" i="44"/>
  <c r="AZ189" i="44"/>
  <c r="BN197" i="44"/>
  <c r="BL199" i="44"/>
  <c r="T202" i="44"/>
  <c r="BH198" i="44"/>
  <c r="BL203" i="44"/>
  <c r="W207" i="44"/>
  <c r="C205" i="46"/>
  <c r="C205" i="44" s="1"/>
  <c r="BM175" i="44"/>
  <c r="F191" i="44"/>
  <c r="BF192" i="44"/>
  <c r="AY195" i="44"/>
  <c r="Z197" i="44"/>
  <c r="AF199" i="44"/>
  <c r="X203" i="44"/>
  <c r="AG205" i="44"/>
  <c r="C194" i="46"/>
  <c r="C194" i="44" s="1"/>
  <c r="G72" i="44"/>
  <c r="T178" i="44"/>
  <c r="AE181" i="44"/>
  <c r="E183" i="44"/>
  <c r="AX190" i="44"/>
  <c r="AT191" i="44"/>
  <c r="R192" i="44"/>
  <c r="AP192" i="44"/>
  <c r="AT193" i="44"/>
  <c r="N196" i="44"/>
  <c r="H203" i="44"/>
  <c r="G207" i="44"/>
  <c r="BC207" i="44"/>
  <c r="U183" i="44"/>
  <c r="AP190" i="44"/>
  <c r="C197" i="46"/>
  <c r="C197" i="44" s="1"/>
  <c r="L185" i="44"/>
  <c r="BD188" i="44"/>
  <c r="AJ198" i="44"/>
  <c r="F200" i="44"/>
  <c r="AB189" i="44"/>
  <c r="AN203" i="44"/>
  <c r="AC34" i="44"/>
  <c r="Q162" i="44"/>
  <c r="BE184" i="44"/>
  <c r="AZ185" i="44"/>
  <c r="Z190" i="44"/>
  <c r="AW205" i="44"/>
  <c r="AO37" i="44"/>
  <c r="BN68" i="44"/>
  <c r="G181" i="44"/>
  <c r="AR187" i="44"/>
  <c r="P188" i="44"/>
  <c r="BF190" i="44"/>
  <c r="BB191" i="44"/>
  <c r="BN192" i="44"/>
  <c r="H199" i="44"/>
  <c r="AV199" i="44"/>
  <c r="AV203" i="44"/>
  <c r="BE205" i="44"/>
  <c r="AB198" i="44"/>
  <c r="V200" i="44"/>
  <c r="AV201" i="44"/>
  <c r="AZ202" i="44"/>
  <c r="AE207" i="44"/>
  <c r="AG182" i="44"/>
  <c r="BP189" i="44"/>
  <c r="BB193" i="44"/>
  <c r="T198" i="44"/>
  <c r="AF201" i="44"/>
  <c r="V204" i="44"/>
  <c r="BM205" i="44"/>
  <c r="AM207" i="44"/>
  <c r="AP60" i="44"/>
  <c r="AC68" i="44"/>
  <c r="BE71" i="44"/>
  <c r="BA77" i="44"/>
  <c r="BA169" i="44"/>
  <c r="AY177" i="46"/>
  <c r="E162" i="44"/>
  <c r="AU119" i="44"/>
  <c r="G178" i="44"/>
  <c r="AD180" i="44"/>
  <c r="BL62" i="44"/>
  <c r="C196" i="46"/>
  <c r="C196" i="44" s="1"/>
  <c r="AM57" i="44"/>
  <c r="BL158" i="44"/>
  <c r="AA149" i="44"/>
  <c r="U148" i="44"/>
  <c r="AU57" i="44"/>
  <c r="BK64" i="44"/>
  <c r="Y69" i="44"/>
  <c r="AX72" i="44"/>
  <c r="AO78" i="44"/>
  <c r="BF81" i="44"/>
  <c r="V153" i="44"/>
  <c r="Y170" i="44"/>
  <c r="AO170" i="44"/>
  <c r="AY118" i="44"/>
  <c r="BC178" i="44"/>
  <c r="BI116" i="44"/>
  <c r="E169" i="44"/>
  <c r="AC169" i="44"/>
  <c r="BB161" i="44"/>
  <c r="BA163" i="44"/>
  <c r="AO171" i="44"/>
  <c r="BI174" i="44"/>
  <c r="BN180" i="44"/>
  <c r="L183" i="44"/>
  <c r="S185" i="44"/>
  <c r="E191" i="44"/>
  <c r="AA202" i="44"/>
  <c r="AK204" i="44"/>
  <c r="AK156" i="44"/>
  <c r="E163" i="44"/>
  <c r="P164" i="44"/>
  <c r="AI185" i="44"/>
  <c r="AM188" i="44"/>
  <c r="BA191" i="44"/>
  <c r="AP160" i="44"/>
  <c r="AC168" i="44"/>
  <c r="AB176" i="44"/>
  <c r="AU179" i="44"/>
  <c r="AJ183" i="44"/>
  <c r="BH183" i="44"/>
  <c r="BB194" i="44"/>
  <c r="AW197" i="44"/>
  <c r="K198" i="44"/>
  <c r="O199" i="44"/>
  <c r="AM199" i="44"/>
  <c r="BO202" i="44"/>
  <c r="M172" i="44"/>
  <c r="AH180" i="44"/>
  <c r="AC191" i="44"/>
  <c r="K202" i="44"/>
  <c r="AU203" i="44"/>
  <c r="AH206" i="44"/>
  <c r="AG162" i="44"/>
  <c r="BI163" i="44"/>
  <c r="BD164" i="44"/>
  <c r="BQ172" i="44"/>
  <c r="AS174" i="44"/>
  <c r="AP180" i="44"/>
  <c r="AD181" i="44"/>
  <c r="BC186" i="44"/>
  <c r="W188" i="44"/>
  <c r="F194" i="44"/>
  <c r="Y197" i="44"/>
  <c r="AI198" i="44"/>
  <c r="BK199" i="44"/>
  <c r="E204" i="44"/>
  <c r="J206" i="44"/>
  <c r="L158" i="44"/>
  <c r="BE171" i="44"/>
  <c r="BQ174" i="44"/>
  <c r="AE179" i="44"/>
  <c r="R180" i="44"/>
  <c r="F181" i="44"/>
  <c r="D183" i="44"/>
  <c r="AQ185" i="44"/>
  <c r="AE186" i="44"/>
  <c r="J195" i="44"/>
  <c r="W199" i="44"/>
  <c r="AI202" i="44"/>
  <c r="G203" i="44"/>
  <c r="AM203" i="44"/>
  <c r="AE138" i="44"/>
  <c r="AZ158" i="44"/>
  <c r="AR165" i="44"/>
  <c r="AW175" i="44"/>
  <c r="M191" i="44"/>
  <c r="BI191" i="44"/>
  <c r="AW192" i="44"/>
  <c r="I197" i="44"/>
  <c r="AU199" i="44"/>
  <c r="W203" i="44"/>
  <c r="BC52" i="44"/>
  <c r="AK113" i="44"/>
  <c r="AT161" i="44"/>
  <c r="AF164" i="44"/>
  <c r="Q171" i="44"/>
  <c r="U174" i="44"/>
  <c r="G179" i="44"/>
  <c r="AX180" i="44"/>
  <c r="AR183" i="44"/>
  <c r="AQ187" i="44"/>
  <c r="BO187" i="44"/>
  <c r="BJ194" i="44"/>
  <c r="BE197" i="44"/>
  <c r="S202" i="44"/>
  <c r="BC203" i="44"/>
  <c r="AC156" i="44"/>
  <c r="AW162" i="44"/>
  <c r="H164" i="44"/>
  <c r="AS172" i="44"/>
  <c r="BA174" i="44"/>
  <c r="T176" i="44"/>
  <c r="BO185" i="44"/>
  <c r="AO190" i="44"/>
  <c r="U191" i="44"/>
  <c r="AT194" i="44"/>
  <c r="AG197" i="44"/>
  <c r="BG202" i="44"/>
  <c r="BF206" i="44"/>
  <c r="AK163" i="44"/>
  <c r="E172" i="44"/>
  <c r="AG175" i="44"/>
  <c r="Z180" i="44"/>
  <c r="AA187" i="44"/>
  <c r="G188" i="44"/>
  <c r="AS191" i="44"/>
  <c r="AD194" i="44"/>
  <c r="AC196" i="44"/>
  <c r="AQ198" i="44"/>
  <c r="U204" i="44"/>
  <c r="BI204" i="44"/>
  <c r="AW157" i="44"/>
  <c r="I162" i="44"/>
  <c r="L165" i="44"/>
  <c r="U168" i="44"/>
  <c r="I175" i="44"/>
  <c r="AR176" i="44"/>
  <c r="BK179" i="44"/>
  <c r="BF180" i="44"/>
  <c r="AB183" i="44"/>
  <c r="AN184" i="44"/>
  <c r="BL184" i="44"/>
  <c r="N194" i="44"/>
  <c r="Q197" i="44"/>
  <c r="AA198" i="44"/>
  <c r="G199" i="44"/>
  <c r="AE199" i="44"/>
  <c r="BC199" i="44"/>
  <c r="AQ202" i="44"/>
  <c r="BK203" i="44"/>
  <c r="Z206" i="44"/>
  <c r="L118" i="44"/>
  <c r="AC134" i="44"/>
  <c r="G58" i="44"/>
  <c r="M67" i="44"/>
  <c r="AH82" i="44"/>
  <c r="L87" i="44"/>
  <c r="F106" i="44"/>
  <c r="AX107" i="44"/>
  <c r="AP200" i="44"/>
  <c r="A172" i="44"/>
  <c r="C133" i="46"/>
  <c r="C133" i="44" s="1"/>
  <c r="U164" i="44"/>
  <c r="AQ207" i="44"/>
  <c r="AG50" i="44"/>
  <c r="R85" i="44"/>
  <c r="AZ91" i="44"/>
  <c r="AU113" i="44"/>
  <c r="E205" i="44"/>
  <c r="AW50" i="44"/>
  <c r="W59" i="44"/>
  <c r="BG63" i="44"/>
  <c r="Z80" i="44"/>
  <c r="M87" i="44"/>
  <c r="BP91" i="44"/>
  <c r="AG98" i="44"/>
  <c r="AC99" i="44"/>
  <c r="I107" i="44"/>
  <c r="AG114" i="44"/>
  <c r="AM121" i="44"/>
  <c r="AT148" i="44"/>
  <c r="S161" i="44"/>
  <c r="AH193" i="44"/>
  <c r="K194" i="44"/>
  <c r="BB197" i="44"/>
  <c r="AP204" i="44"/>
  <c r="BE126" i="44"/>
  <c r="BP201" i="44"/>
  <c r="AY52" i="44"/>
  <c r="AN90" i="44"/>
  <c r="AO98" i="44"/>
  <c r="AG126" i="44"/>
  <c r="J193" i="44"/>
  <c r="R204" i="44"/>
  <c r="V116" i="44"/>
  <c r="H167" i="44"/>
  <c r="AT60" i="44"/>
  <c r="BP186" i="44"/>
  <c r="X189" i="44"/>
  <c r="BF191" i="44"/>
  <c r="AB199" i="44"/>
  <c r="C176" i="46"/>
  <c r="C176" i="44" s="1"/>
  <c r="BB146" i="44"/>
  <c r="J196" i="44"/>
  <c r="P202" i="44"/>
  <c r="AF202" i="44"/>
  <c r="T203" i="44"/>
  <c r="BG207" i="44"/>
  <c r="AM178" i="44"/>
  <c r="AQ143" i="44"/>
  <c r="AV151" i="44"/>
  <c r="A181" i="44"/>
  <c r="BL64" i="44"/>
  <c r="BM172" i="44"/>
  <c r="BQ173" i="44"/>
  <c r="AN176" i="44"/>
  <c r="AG147" i="44"/>
  <c r="AB164" i="44"/>
  <c r="E132" i="44"/>
  <c r="BE174" i="44"/>
  <c r="AO117" i="44"/>
  <c r="AJ141" i="44"/>
  <c r="Y168" i="44"/>
  <c r="L164" i="44"/>
  <c r="AV165" i="44"/>
  <c r="M169" i="44"/>
  <c r="M84" i="44"/>
  <c r="BB153" i="44"/>
  <c r="BQ171" i="44"/>
  <c r="AC148" i="44"/>
  <c r="X151" i="44"/>
  <c r="AK173" i="44"/>
  <c r="AG112" i="44"/>
  <c r="AR141" i="44"/>
  <c r="U146" i="44"/>
  <c r="E148" i="44"/>
  <c r="BE154" i="44"/>
  <c r="AQ149" i="44"/>
  <c r="AF151" i="44"/>
  <c r="BD151" i="44"/>
  <c r="AV158" i="44"/>
  <c r="AM167" i="44"/>
  <c r="A154" i="44"/>
  <c r="BE117" i="44"/>
  <c r="BG143" i="44"/>
  <c r="BE163" i="44"/>
  <c r="AS169" i="44"/>
  <c r="BQ169" i="44"/>
  <c r="AC171" i="44"/>
  <c r="AU178" i="44"/>
  <c r="A207" i="44"/>
  <c r="AZ150" i="44"/>
  <c r="X158" i="44"/>
  <c r="M173" i="44"/>
  <c r="BB180" i="44"/>
  <c r="J207" i="44"/>
  <c r="BC114" i="44"/>
  <c r="BJ39" i="44"/>
  <c r="F53" i="44"/>
  <c r="AF63" i="44"/>
  <c r="AH40" i="44"/>
  <c r="BH57" i="44"/>
  <c r="AV63" i="44"/>
  <c r="BC72" i="44"/>
  <c r="BQ45" i="44"/>
  <c r="F30" i="44"/>
  <c r="N30" i="44"/>
  <c r="S48" i="44"/>
  <c r="BE54" i="44"/>
  <c r="AU60" i="44"/>
  <c r="BC84" i="44"/>
  <c r="BB30" i="44"/>
  <c r="Q42" i="44"/>
  <c r="AI48" i="44"/>
  <c r="H55" i="44"/>
  <c r="BF77" i="44"/>
  <c r="BM39" i="44"/>
  <c r="V32" i="44"/>
  <c r="AR42" i="44"/>
  <c r="M55" i="44"/>
  <c r="D59" i="44"/>
  <c r="Q61" i="44"/>
  <c r="BL63" i="44"/>
  <c r="BF73" i="44"/>
  <c r="AB83" i="44"/>
  <c r="BQ34" i="44"/>
  <c r="BI43" i="44"/>
  <c r="BM50" i="44"/>
  <c r="AY56" i="44"/>
  <c r="AE59" i="44"/>
  <c r="BM61" i="44"/>
  <c r="BC64" i="44"/>
  <c r="BQ94" i="44"/>
  <c r="BF109" i="44"/>
  <c r="Z111" i="44"/>
  <c r="BO126" i="44"/>
  <c r="BH74" i="44"/>
  <c r="AZ110" i="44"/>
  <c r="H137" i="44"/>
  <c r="Q183" i="44"/>
  <c r="BA205" i="44"/>
  <c r="A128" i="44"/>
  <c r="C198" i="46"/>
  <c r="C198" i="44" s="1"/>
  <c r="S64" i="44"/>
  <c r="AO75" i="44"/>
  <c r="AK87" i="44"/>
  <c r="BP89" i="44"/>
  <c r="AF92" i="44"/>
  <c r="AH94" i="44"/>
  <c r="AR100" i="44"/>
  <c r="AW109" i="44"/>
  <c r="G113" i="44"/>
  <c r="Z122" i="44"/>
  <c r="AX124" i="44"/>
  <c r="Q135" i="44"/>
  <c r="AG142" i="44"/>
  <c r="BK195" i="44"/>
  <c r="H202" i="44"/>
  <c r="Z204" i="44"/>
  <c r="N205" i="44"/>
  <c r="L207" i="44"/>
  <c r="AA207" i="44"/>
  <c r="AO85" i="44"/>
  <c r="AW124" i="44"/>
  <c r="G160" i="44"/>
  <c r="BE183" i="44"/>
  <c r="A193" i="44"/>
  <c r="BK56" i="44"/>
  <c r="AJ71" i="44"/>
  <c r="BF85" i="44"/>
  <c r="AF101" i="44"/>
  <c r="M108" i="44"/>
  <c r="Q114" i="44"/>
  <c r="BN122" i="44"/>
  <c r="BN126" i="44"/>
  <c r="Z128" i="44"/>
  <c r="AH133" i="44"/>
  <c r="AV135" i="44"/>
  <c r="AS136" i="44"/>
  <c r="X137" i="44"/>
  <c r="BH143" i="44"/>
  <c r="O155" i="44"/>
  <c r="AL171" i="44"/>
  <c r="BO181" i="44"/>
  <c r="R193" i="44"/>
  <c r="BN193" i="44"/>
  <c r="M199" i="44"/>
  <c r="AA200" i="44"/>
  <c r="A105" i="44"/>
  <c r="C135" i="46"/>
  <c r="C135" i="44" s="1"/>
  <c r="AK53" i="44"/>
  <c r="AY59" i="44"/>
  <c r="AH64" i="44"/>
  <c r="AP66" i="44"/>
  <c r="L76" i="44"/>
  <c r="N79" i="44"/>
  <c r="AT84" i="44"/>
  <c r="D91" i="44"/>
  <c r="AJ94" i="44"/>
  <c r="M97" i="44"/>
  <c r="I98" i="44"/>
  <c r="S102" i="44"/>
  <c r="BK103" i="44"/>
  <c r="AH105" i="44"/>
  <c r="BN105" i="44"/>
  <c r="BB106" i="44"/>
  <c r="U108" i="44"/>
  <c r="T110" i="44"/>
  <c r="BI110" i="44"/>
  <c r="BE111" i="44"/>
  <c r="X114" i="44"/>
  <c r="S117" i="44"/>
  <c r="Y119" i="44"/>
  <c r="BM119" i="44"/>
  <c r="AP120" i="44"/>
  <c r="BC121" i="44"/>
  <c r="AP126" i="44"/>
  <c r="AH128" i="44"/>
  <c r="I130" i="44"/>
  <c r="AW130" i="44"/>
  <c r="BN133" i="44"/>
  <c r="AT134" i="44"/>
  <c r="AW135" i="44"/>
  <c r="AZ140" i="44"/>
  <c r="I142" i="44"/>
  <c r="L143" i="44"/>
  <c r="BI143" i="44"/>
  <c r="AB145" i="44"/>
  <c r="T166" i="44"/>
  <c r="X198" i="44"/>
  <c r="BM198" i="44"/>
  <c r="AA204" i="44"/>
  <c r="BJ205" i="44"/>
  <c r="BK206" i="44"/>
  <c r="AZ207" i="44"/>
  <c r="AK106" i="44"/>
  <c r="BQ141" i="44"/>
  <c r="L91" i="44"/>
  <c r="E99" i="44"/>
  <c r="BJ116" i="44"/>
  <c r="Y124" i="44"/>
  <c r="AO128" i="44"/>
  <c r="AF144" i="44"/>
  <c r="AY194" i="44"/>
  <c r="BN196" i="44"/>
  <c r="T201" i="44"/>
  <c r="D71" i="44"/>
  <c r="AM160" i="44"/>
  <c r="BG59" i="44"/>
  <c r="BN66" i="44"/>
  <c r="AZ71" i="44"/>
  <c r="Z83" i="44"/>
  <c r="BA87" i="44"/>
  <c r="H90" i="44"/>
  <c r="BI99" i="44"/>
  <c r="BG100" i="44"/>
  <c r="N113" i="44"/>
  <c r="BA123" i="44"/>
  <c r="AZ136" i="44"/>
  <c r="D145" i="44"/>
  <c r="BI152" i="44"/>
  <c r="V155" i="44"/>
  <c r="AZ186" i="44"/>
  <c r="BB192" i="44"/>
  <c r="AP196" i="44"/>
  <c r="AH200" i="44"/>
  <c r="J204" i="44"/>
  <c r="U205" i="44"/>
  <c r="A66" i="44"/>
  <c r="A124" i="44"/>
  <c r="C126" i="46"/>
  <c r="C126" i="44" s="1"/>
  <c r="C191" i="46"/>
  <c r="C191" i="44" s="1"/>
  <c r="BM73" i="44"/>
  <c r="H77" i="44"/>
  <c r="AL79" i="44"/>
  <c r="P90" i="44"/>
  <c r="T91" i="44"/>
  <c r="AV92" i="44"/>
  <c r="S94" i="44"/>
  <c r="J96" i="44"/>
  <c r="Y98" i="44"/>
  <c r="BP100" i="44"/>
  <c r="BD101" i="44"/>
  <c r="AA102" i="44"/>
  <c r="G103" i="44"/>
  <c r="AP105" i="44"/>
  <c r="AS108" i="44"/>
  <c r="AN109" i="44"/>
  <c r="BQ110" i="44"/>
  <c r="S112" i="44"/>
  <c r="O113" i="44"/>
  <c r="BK116" i="44"/>
  <c r="AN119" i="44"/>
  <c r="Z124" i="44"/>
  <c r="AX126" i="44"/>
  <c r="BF128" i="44"/>
  <c r="W132" i="44"/>
  <c r="Q133" i="44"/>
  <c r="AO133" i="44"/>
  <c r="AI161" i="44"/>
  <c r="Y183" i="44"/>
  <c r="BM183" i="44"/>
  <c r="W195" i="44"/>
  <c r="Z196" i="44"/>
  <c r="BH199" i="44"/>
  <c r="S207" i="44"/>
  <c r="T74" i="44"/>
  <c r="BJ79" i="44"/>
  <c r="BC92" i="44"/>
  <c r="AY94" i="44"/>
  <c r="H111" i="44"/>
  <c r="Z112" i="44"/>
  <c r="M127" i="44"/>
  <c r="BL130" i="44"/>
  <c r="U134" i="44"/>
  <c r="AB136" i="44"/>
  <c r="BI141" i="44"/>
  <c r="AN144" i="44"/>
  <c r="AL148" i="44"/>
  <c r="I165" i="44"/>
  <c r="V197" i="44"/>
  <c r="AV198" i="44"/>
  <c r="AR199" i="44"/>
  <c r="BL202" i="44"/>
  <c r="AR203" i="44"/>
  <c r="P68" i="44"/>
  <c r="X70" i="44"/>
  <c r="M72" i="44"/>
  <c r="BK92" i="44"/>
  <c r="AG83" i="44"/>
  <c r="BM96" i="44"/>
  <c r="AK116" i="44"/>
  <c r="D123" i="44"/>
  <c r="BE131" i="44"/>
  <c r="W135" i="44"/>
  <c r="AY145" i="44"/>
  <c r="AI149" i="44"/>
  <c r="O167" i="44"/>
  <c r="AK169" i="44"/>
  <c r="AA115" i="44"/>
  <c r="K118" i="44"/>
  <c r="T125" i="44"/>
  <c r="AV126" i="44"/>
  <c r="AJ127" i="44"/>
  <c r="Q131" i="44"/>
  <c r="G137" i="44"/>
  <c r="S140" i="44"/>
  <c r="T141" i="44"/>
  <c r="Q147" i="44"/>
  <c r="BQ148" i="44"/>
  <c r="AO154" i="44"/>
  <c r="BI162" i="44"/>
  <c r="AW172" i="44"/>
  <c r="Z207" i="44"/>
  <c r="I102" i="44"/>
  <c r="U113" i="44"/>
  <c r="AK121" i="44"/>
  <c r="BI132" i="44"/>
  <c r="U157" i="44"/>
  <c r="AF158" i="44"/>
  <c r="BD158" i="44"/>
  <c r="BM163" i="44"/>
  <c r="AR164" i="44"/>
  <c r="AQ166" i="44"/>
  <c r="BI169" i="44"/>
  <c r="AW174" i="44"/>
  <c r="BM174" i="44"/>
  <c r="AQ177" i="44"/>
  <c r="BO177" i="44"/>
  <c r="BK178" i="44"/>
  <c r="AL180" i="44"/>
  <c r="BJ180" i="44"/>
  <c r="BI197" i="44"/>
  <c r="AQ74" i="44"/>
  <c r="K110" i="44"/>
  <c r="G119" i="44"/>
  <c r="H126" i="44"/>
  <c r="AF126" i="44"/>
  <c r="AG131" i="44"/>
  <c r="S136" i="44"/>
  <c r="O137" i="44"/>
  <c r="BC137" i="44"/>
  <c r="AJ150" i="44"/>
  <c r="BH150" i="44"/>
  <c r="BQ162" i="44"/>
  <c r="AO163" i="44"/>
  <c r="AY166" i="44"/>
  <c r="U169" i="44"/>
  <c r="W178" i="44"/>
  <c r="AX207" i="44"/>
  <c r="O73" i="44"/>
  <c r="C93" i="46"/>
  <c r="C93" i="44" s="1"/>
  <c r="BM102" i="44"/>
  <c r="AR125" i="44"/>
  <c r="BO145" i="44"/>
  <c r="P158" i="44"/>
  <c r="AN158" i="44"/>
  <c r="K166" i="44"/>
  <c r="AE167" i="44"/>
  <c r="BC167" i="44"/>
  <c r="AW168" i="44"/>
  <c r="V92" i="44"/>
  <c r="AI97" i="44"/>
  <c r="BG110" i="44"/>
  <c r="S115" i="44"/>
  <c r="U116" i="44"/>
  <c r="AQ118" i="44"/>
  <c r="BP123" i="44"/>
  <c r="I131" i="44"/>
  <c r="O135" i="44"/>
  <c r="AE93" i="44"/>
  <c r="AB123" i="44"/>
  <c r="U132" i="44"/>
  <c r="AM135" i="44"/>
  <c r="AE137" i="44"/>
  <c r="BP141" i="44"/>
  <c r="AU144" i="44"/>
  <c r="BE62" i="44"/>
  <c r="BP44" i="44"/>
  <c r="AD56" i="44"/>
  <c r="BH69" i="44"/>
  <c r="N93" i="44"/>
  <c r="AX94" i="44"/>
  <c r="F95" i="44"/>
  <c r="AI110" i="44"/>
  <c r="AO157" i="44"/>
  <c r="D158" i="44"/>
  <c r="AB158" i="44"/>
  <c r="AR158" i="44"/>
  <c r="AO162" i="44"/>
  <c r="BM162" i="44"/>
  <c r="AC163" i="44"/>
  <c r="D165" i="44"/>
  <c r="AJ165" i="44"/>
  <c r="AQ167" i="44"/>
  <c r="AK172" i="44"/>
  <c r="BI172" i="44"/>
  <c r="M174" i="44"/>
  <c r="AK174" i="44"/>
  <c r="Y175" i="44"/>
  <c r="BH176" i="44"/>
  <c r="S178" i="44"/>
  <c r="AI178" i="44"/>
  <c r="AM179" i="44"/>
  <c r="V181" i="44"/>
  <c r="AA185" i="44"/>
  <c r="W186" i="44"/>
  <c r="BG187" i="44"/>
  <c r="I190" i="44"/>
  <c r="AG190" i="44"/>
  <c r="I192" i="44"/>
  <c r="AG192" i="44"/>
  <c r="BM192" i="44"/>
  <c r="BM197" i="44"/>
  <c r="BG198" i="44"/>
  <c r="AY202" i="44"/>
  <c r="O203" i="44"/>
  <c r="M204" i="44"/>
  <c r="AC204" i="44"/>
  <c r="BA204" i="44"/>
  <c r="R206" i="44"/>
  <c r="AX206" i="44"/>
  <c r="C90" i="46"/>
  <c r="C90" i="44" s="1"/>
  <c r="L63" i="44"/>
  <c r="M156" i="44"/>
  <c r="BI156" i="44"/>
  <c r="Q157" i="44"/>
  <c r="BP158" i="44"/>
  <c r="R160" i="44"/>
  <c r="BF160" i="44"/>
  <c r="N161" i="44"/>
  <c r="AD161" i="44"/>
  <c r="AV164" i="44"/>
  <c r="BP165" i="44"/>
  <c r="BO167" i="44"/>
  <c r="Y171" i="44"/>
  <c r="AW171" i="44"/>
  <c r="D176" i="44"/>
  <c r="AY178" i="44"/>
  <c r="BO178" i="44"/>
  <c r="W179" i="44"/>
  <c r="U156" i="44"/>
  <c r="Y157" i="44"/>
  <c r="AZ165" i="44"/>
  <c r="BI168" i="44"/>
  <c r="E174" i="44"/>
  <c r="Z67" i="44"/>
  <c r="BQ156" i="44"/>
  <c r="Z160" i="44"/>
  <c r="BN160" i="44"/>
  <c r="M163" i="44"/>
  <c r="M168" i="44"/>
  <c r="BE175" i="44"/>
  <c r="AX160" i="44"/>
  <c r="V161" i="44"/>
  <c r="BJ161" i="44"/>
  <c r="AS163" i="44"/>
  <c r="I173" i="44"/>
  <c r="Q175" i="44"/>
  <c r="AA178" i="44"/>
  <c r="N181" i="44"/>
  <c r="AZ183" i="44"/>
  <c r="BP183" i="44"/>
  <c r="AM186" i="44"/>
  <c r="AU188" i="44"/>
  <c r="BQ191" i="44"/>
  <c r="AL194" i="44"/>
  <c r="AZ65" i="44"/>
  <c r="AS156" i="44"/>
  <c r="BE157" i="44"/>
  <c r="AJ158" i="44"/>
  <c r="BE162" i="44"/>
  <c r="AG171" i="44"/>
  <c r="U172" i="44"/>
  <c r="L176" i="44"/>
  <c r="BP176" i="44"/>
  <c r="A162" i="44"/>
  <c r="AW86" i="44"/>
  <c r="E156" i="44"/>
  <c r="T158" i="44"/>
  <c r="AL161" i="44"/>
  <c r="Y162" i="44"/>
  <c r="BQ163" i="44"/>
  <c r="AN164" i="44"/>
  <c r="T165" i="44"/>
  <c r="I171" i="44"/>
  <c r="BM171" i="44"/>
  <c r="AC174" i="44"/>
  <c r="AZ176" i="44"/>
  <c r="K178" i="44"/>
  <c r="AQ178" i="44"/>
  <c r="BG178" i="44"/>
  <c r="J180" i="44"/>
  <c r="BK186" i="44"/>
  <c r="AY187" i="44"/>
  <c r="AE188" i="44"/>
  <c r="BK188" i="44"/>
  <c r="Y192" i="44"/>
  <c r="V194" i="44"/>
  <c r="BN195" i="44"/>
  <c r="A195" i="44"/>
  <c r="K72" i="44"/>
  <c r="L81" i="44"/>
  <c r="AB84" i="44"/>
  <c r="AN85" i="44"/>
  <c r="M101" i="44"/>
  <c r="BA156" i="44"/>
  <c r="I157" i="44"/>
  <c r="AG157" i="44"/>
  <c r="BM157" i="44"/>
  <c r="BH158" i="44"/>
  <c r="J160" i="44"/>
  <c r="AH160" i="44"/>
  <c r="F161" i="44"/>
  <c r="U163" i="44"/>
  <c r="X164" i="44"/>
  <c r="BL164" i="44"/>
  <c r="AB165" i="44"/>
  <c r="BH165" i="44"/>
  <c r="K167" i="44"/>
  <c r="BG167" i="44"/>
  <c r="AC172" i="44"/>
  <c r="BA172" i="44"/>
  <c r="AO175" i="44"/>
  <c r="AJ176" i="44"/>
  <c r="G177" i="44"/>
  <c r="BK177" i="44"/>
  <c r="O179" i="44"/>
  <c r="BC179" i="44"/>
  <c r="AL181" i="44"/>
  <c r="BJ181" i="44"/>
  <c r="H184" i="44"/>
  <c r="BG185" i="44"/>
  <c r="O186" i="44"/>
  <c r="S187" i="44"/>
  <c r="AI187" i="44"/>
  <c r="O188" i="44"/>
  <c r="AW190" i="44"/>
  <c r="AO197" i="44"/>
  <c r="S198" i="44"/>
  <c r="AY198" i="44"/>
  <c r="AS204" i="44"/>
  <c r="BQ204" i="44"/>
  <c r="AP206" i="44"/>
  <c r="O61" i="44"/>
  <c r="BQ126" i="44"/>
  <c r="BP142" i="44"/>
  <c r="R146" i="44"/>
  <c r="A121" i="44"/>
  <c r="C118" i="46"/>
  <c r="C118" i="44" s="1"/>
  <c r="G70" i="44"/>
  <c r="Z62" i="44"/>
  <c r="O75" i="44"/>
  <c r="P80" i="44"/>
  <c r="AK56" i="44"/>
  <c r="X80" i="44"/>
  <c r="AZ81" i="44"/>
  <c r="AV85" i="44"/>
  <c r="O88" i="44"/>
  <c r="Z91" i="44"/>
  <c r="AU93" i="44"/>
  <c r="S97" i="44"/>
  <c r="S87" i="44"/>
  <c r="BB95" i="44"/>
  <c r="BK68" i="44"/>
  <c r="D81" i="44"/>
  <c r="AX56" i="44"/>
  <c r="A113" i="44"/>
  <c r="AK48" i="44"/>
  <c r="AM70" i="44"/>
  <c r="BG76" i="44"/>
  <c r="BH84" i="44"/>
  <c r="AR31" i="44"/>
  <c r="X55" i="46"/>
  <c r="X55" i="44"/>
  <c r="AQ63" i="46"/>
  <c r="AQ63" i="44"/>
  <c r="U70" i="46"/>
  <c r="U70" i="44"/>
  <c r="BE74" i="46"/>
  <c r="BE74" i="44"/>
  <c r="P47" i="44"/>
  <c r="BK57" i="44"/>
  <c r="BE69" i="44"/>
  <c r="BM74" i="44"/>
  <c r="BA124" i="44"/>
  <c r="Z132" i="44"/>
  <c r="AF140" i="44"/>
  <c r="AC38" i="46"/>
  <c r="AC38" i="44"/>
  <c r="AW41" i="46"/>
  <c r="AW41" i="44"/>
  <c r="E73" i="46"/>
  <c r="E73" i="44"/>
  <c r="AW74" i="46"/>
  <c r="AW74" i="44"/>
  <c r="BA51" i="44"/>
  <c r="H62" i="44"/>
  <c r="Q67" i="44"/>
  <c r="M73" i="44"/>
  <c r="I41" i="44"/>
  <c r="X47" i="44"/>
  <c r="BB49" i="44"/>
  <c r="BQ51" i="44"/>
  <c r="T54" i="44"/>
  <c r="BL55" i="44"/>
  <c r="BG56" i="44"/>
  <c r="D61" i="44"/>
  <c r="P62" i="44"/>
  <c r="S63" i="44"/>
  <c r="O64" i="44"/>
  <c r="J65" i="44"/>
  <c r="BA70" i="44"/>
  <c r="AA79" i="44"/>
  <c r="AH81" i="44"/>
  <c r="AT82" i="44"/>
  <c r="J84" i="44"/>
  <c r="BF84" i="44"/>
  <c r="AN87" i="44"/>
  <c r="AC88" i="44"/>
  <c r="P89" i="44"/>
  <c r="BP90" i="44"/>
  <c r="AK93" i="44"/>
  <c r="BH119" i="44"/>
  <c r="AN136" i="44"/>
  <c r="AJ137" i="44"/>
  <c r="H140" i="44"/>
  <c r="AF149" i="44"/>
  <c r="BD149" i="44"/>
  <c r="K153" i="44"/>
  <c r="AD154" i="44"/>
  <c r="R162" i="44"/>
  <c r="AW164" i="44"/>
  <c r="BB170" i="44"/>
  <c r="BC47" i="46"/>
  <c r="BC47" i="44"/>
  <c r="BH44" i="46"/>
  <c r="BH44" i="44"/>
  <c r="U51" i="46"/>
  <c r="U51" i="44"/>
  <c r="AQ56" i="46"/>
  <c r="AQ56" i="44"/>
  <c r="S58" i="46"/>
  <c r="S58" i="44"/>
  <c r="AX60" i="46"/>
  <c r="AX60" i="44"/>
  <c r="W64" i="46"/>
  <c r="W64" i="44"/>
  <c r="BA68" i="46"/>
  <c r="BA68" i="44"/>
  <c r="AO69" i="46"/>
  <c r="AO69" i="44"/>
  <c r="AS70" i="46"/>
  <c r="AS70" i="44"/>
  <c r="AQ48" i="44"/>
  <c r="BQ73" i="44"/>
  <c r="C50" i="46"/>
  <c r="C50" i="44" s="1"/>
  <c r="Y41" i="44"/>
  <c r="BL43" i="44"/>
  <c r="AV47" i="44"/>
  <c r="I50" i="44"/>
  <c r="G52" i="44"/>
  <c r="AJ54" i="44"/>
  <c r="S56" i="44"/>
  <c r="AQ58" i="44"/>
  <c r="BK59" i="44"/>
  <c r="L61" i="44"/>
  <c r="X62" i="44"/>
  <c r="AA63" i="44"/>
  <c r="AP65" i="44"/>
  <c r="AT66" i="44"/>
  <c r="AO67" i="44"/>
  <c r="BQ68" i="44"/>
  <c r="BM69" i="44"/>
  <c r="BI70" i="44"/>
  <c r="U73" i="44"/>
  <c r="Y74" i="44"/>
  <c r="Q78" i="44"/>
  <c r="AI79" i="44"/>
  <c r="BB82" i="44"/>
  <c r="BC86" i="44"/>
  <c r="AO87" i="44"/>
  <c r="X89" i="44"/>
  <c r="D92" i="44"/>
  <c r="BH92" i="44"/>
  <c r="Y106" i="44"/>
  <c r="AL120" i="44"/>
  <c r="AG152" i="44"/>
  <c r="BE152" i="44"/>
  <c r="Q164" i="44"/>
  <c r="H166" i="44"/>
  <c r="BB172" i="44"/>
  <c r="AK82" i="46"/>
  <c r="AK82" i="44"/>
  <c r="V49" i="46"/>
  <c r="V49" i="44"/>
  <c r="G57" i="46"/>
  <c r="G57" i="44"/>
  <c r="AE57" i="46"/>
  <c r="AE57" i="44"/>
  <c r="BD62" i="46"/>
  <c r="BD62" i="44"/>
  <c r="R65" i="46"/>
  <c r="R65" i="44"/>
  <c r="Y67" i="46"/>
  <c r="Y67" i="44"/>
  <c r="BD43" i="44"/>
  <c r="AV55" i="44"/>
  <c r="BN60" i="44"/>
  <c r="AL66" i="44"/>
  <c r="A67" i="44"/>
  <c r="C67" i="46"/>
  <c r="C67" i="44" s="1"/>
  <c r="AS29" i="44"/>
  <c r="AO41" i="44"/>
  <c r="BL47" i="44"/>
  <c r="AE52" i="44"/>
  <c r="AY58" i="44"/>
  <c r="BB66" i="44"/>
  <c r="I69" i="44"/>
  <c r="AK73" i="44"/>
  <c r="BH42" i="46"/>
  <c r="BH42" i="44"/>
  <c r="AN47" i="46"/>
  <c r="AN47" i="44"/>
  <c r="Z60" i="46"/>
  <c r="Z60" i="44"/>
  <c r="BH61" i="46"/>
  <c r="BH61" i="44"/>
  <c r="Z65" i="46"/>
  <c r="Z65" i="44"/>
  <c r="R72" i="46"/>
  <c r="R72" i="44"/>
  <c r="A118" i="44"/>
  <c r="AK40" i="44"/>
  <c r="D54" i="44"/>
  <c r="G64" i="44"/>
  <c r="BH35" i="44"/>
  <c r="T44" i="44"/>
  <c r="Q50" i="44"/>
  <c r="R60" i="44"/>
  <c r="AX65" i="44"/>
  <c r="BE67" i="44"/>
  <c r="E70" i="44"/>
  <c r="AH72" i="44"/>
  <c r="Y78" i="44"/>
  <c r="A50" i="44"/>
  <c r="A83" i="44"/>
  <c r="A157" i="44"/>
  <c r="C113" i="46"/>
  <c r="C113" i="44" s="1"/>
  <c r="E42" i="44"/>
  <c r="K48" i="44"/>
  <c r="Y50" i="44"/>
  <c r="BH54" i="44"/>
  <c r="AI56" i="44"/>
  <c r="W57" i="44"/>
  <c r="AH60" i="44"/>
  <c r="AN62" i="44"/>
  <c r="AI63" i="44"/>
  <c r="AU64" i="44"/>
  <c r="BJ66" i="44"/>
  <c r="BM67" i="44"/>
  <c r="Q69" i="44"/>
  <c r="AP72" i="44"/>
  <c r="BA73" i="44"/>
  <c r="AG74" i="44"/>
  <c r="AG78" i="44"/>
  <c r="AY79" i="44"/>
  <c r="N82" i="44"/>
  <c r="Z84" i="44"/>
  <c r="F85" i="44"/>
  <c r="BJ85" i="44"/>
  <c r="I87" i="44"/>
  <c r="AS88" i="44"/>
  <c r="AB90" i="44"/>
  <c r="AB92" i="44"/>
  <c r="E93" i="44"/>
  <c r="BI93" i="44"/>
  <c r="AR137" i="44"/>
  <c r="AV143" i="44"/>
  <c r="V147" i="44"/>
  <c r="Y150" i="44"/>
  <c r="AW150" i="44"/>
  <c r="BJ154" i="44"/>
  <c r="AX155" i="44"/>
  <c r="Z171" i="44"/>
  <c r="R173" i="44"/>
  <c r="AX173" i="44"/>
  <c r="R116" i="46"/>
  <c r="R116" i="44"/>
  <c r="BB117" i="46"/>
  <c r="BB117" i="44"/>
  <c r="M126" i="46"/>
  <c r="M126" i="44"/>
  <c r="C132" i="46"/>
  <c r="C132" i="44" s="1"/>
  <c r="A132" i="44"/>
  <c r="BL140" i="46"/>
  <c r="BL140" i="44"/>
  <c r="AR142" i="46"/>
  <c r="AR142" i="44"/>
  <c r="AZ142" i="46"/>
  <c r="AZ142" i="44"/>
  <c r="AF143" i="46"/>
  <c r="AF143" i="44"/>
  <c r="BD143" i="46"/>
  <c r="BD143" i="44"/>
  <c r="J146" i="46"/>
  <c r="J146" i="44"/>
  <c r="AH146" i="46"/>
  <c r="AH146" i="44"/>
  <c r="N147" i="46"/>
  <c r="N147" i="44"/>
  <c r="AL147" i="46"/>
  <c r="AL147" i="44"/>
  <c r="BJ147" i="46"/>
  <c r="BJ147" i="44"/>
  <c r="A146" i="27"/>
  <c r="A148" i="44"/>
  <c r="AG150" i="46"/>
  <c r="AG150" i="44"/>
  <c r="M151" i="46"/>
  <c r="M151" i="44"/>
  <c r="Q152" i="46"/>
  <c r="Q152" i="44"/>
  <c r="AO152" i="46"/>
  <c r="AO152" i="44"/>
  <c r="S153" i="46"/>
  <c r="S153" i="44"/>
  <c r="AQ153" i="46"/>
  <c r="AQ153" i="44"/>
  <c r="AH155" i="46"/>
  <c r="AH155" i="44"/>
  <c r="AP155" i="46"/>
  <c r="AP155" i="44"/>
  <c r="BN155" i="46"/>
  <c r="BN155" i="44"/>
  <c r="BA158" i="46"/>
  <c r="BA158" i="44"/>
  <c r="AQ160" i="46"/>
  <c r="AQ160" i="44"/>
  <c r="O161" i="46"/>
  <c r="O161" i="44"/>
  <c r="BE164" i="46"/>
  <c r="BE164" i="44"/>
  <c r="U165" i="46"/>
  <c r="U165" i="44"/>
  <c r="BI165" i="46"/>
  <c r="BI165" i="44"/>
  <c r="F170" i="46"/>
  <c r="F170" i="44"/>
  <c r="AX171" i="46"/>
  <c r="AX171" i="44"/>
  <c r="BF171" i="46"/>
  <c r="BF171" i="44"/>
  <c r="AD172" i="46"/>
  <c r="AD172" i="44"/>
  <c r="BN173" i="46"/>
  <c r="BN173" i="44"/>
  <c r="V174" i="46"/>
  <c r="V174" i="44"/>
  <c r="AL174" i="46"/>
  <c r="AL174" i="44"/>
  <c r="AT174" i="46"/>
  <c r="AT174" i="44"/>
  <c r="BB174" i="46"/>
  <c r="BB174" i="44"/>
  <c r="Z175" i="46"/>
  <c r="Z175" i="44"/>
  <c r="BF175" i="46"/>
  <c r="BF175" i="44"/>
  <c r="M176" i="46"/>
  <c r="M176" i="44"/>
  <c r="AK176" i="46"/>
  <c r="AK176" i="44"/>
  <c r="AN177" i="46"/>
  <c r="AN177" i="44"/>
  <c r="AR178" i="46"/>
  <c r="AR178" i="44"/>
  <c r="X179" i="46"/>
  <c r="X179" i="44"/>
  <c r="AN179" i="46"/>
  <c r="AN179" i="44"/>
  <c r="S180" i="46"/>
  <c r="S180" i="44"/>
  <c r="W181" i="46"/>
  <c r="W181" i="44"/>
  <c r="AM181" i="46"/>
  <c r="AM181" i="44"/>
  <c r="BK181" i="46"/>
  <c r="BK181" i="44"/>
  <c r="AW182" i="46"/>
  <c r="AW182" i="44"/>
  <c r="D44" i="46"/>
  <c r="D44" i="44"/>
  <c r="AC51" i="46"/>
  <c r="AC51" i="44"/>
  <c r="I71" i="46"/>
  <c r="I71" i="44"/>
  <c r="Q74" i="46"/>
  <c r="Q74" i="44"/>
  <c r="AW78" i="46"/>
  <c r="AW78" i="44"/>
  <c r="BE78" i="46"/>
  <c r="BE78" i="44"/>
  <c r="AQ79" i="46"/>
  <c r="AQ79" i="44"/>
  <c r="AP81" i="46"/>
  <c r="AP81" i="44"/>
  <c r="BN81" i="46"/>
  <c r="BN81" i="44"/>
  <c r="BJ82" i="46"/>
  <c r="BJ82" i="44"/>
  <c r="AH84" i="46"/>
  <c r="AH84" i="44"/>
  <c r="N85" i="46"/>
  <c r="N85" i="44"/>
  <c r="AT85" i="46"/>
  <c r="AT85" i="44"/>
  <c r="BB85" i="46"/>
  <c r="BB85" i="44"/>
  <c r="A84" i="27"/>
  <c r="C86" i="46"/>
  <c r="C86" i="44" s="1"/>
  <c r="AU86" i="46"/>
  <c r="AU86" i="44"/>
  <c r="Y87" i="46"/>
  <c r="Y87" i="44"/>
  <c r="AG87" i="46"/>
  <c r="AG87" i="44"/>
  <c r="E88" i="46"/>
  <c r="E88" i="44"/>
  <c r="M88" i="46"/>
  <c r="M88" i="44"/>
  <c r="BA88" i="46"/>
  <c r="BA88" i="44"/>
  <c r="AN89" i="46"/>
  <c r="AN89" i="44"/>
  <c r="BD89" i="46"/>
  <c r="BD89" i="44"/>
  <c r="L90" i="46"/>
  <c r="L90" i="44"/>
  <c r="AJ90" i="46"/>
  <c r="AJ90" i="44"/>
  <c r="AZ90" i="46"/>
  <c r="AZ90" i="44"/>
  <c r="L92" i="46"/>
  <c r="L92" i="44"/>
  <c r="T92" i="46"/>
  <c r="T92" i="44"/>
  <c r="AZ92" i="46"/>
  <c r="AZ92" i="44"/>
  <c r="BP92" i="46"/>
  <c r="BP92" i="44"/>
  <c r="AC93" i="46"/>
  <c r="AC93" i="44"/>
  <c r="AS93" i="46"/>
  <c r="AS93" i="44"/>
  <c r="H94" i="46"/>
  <c r="H94" i="44"/>
  <c r="P94" i="46"/>
  <c r="P94" i="44"/>
  <c r="AN94" i="46"/>
  <c r="AN94" i="44"/>
  <c r="AJ95" i="46"/>
  <c r="AJ95" i="44"/>
  <c r="AR95" i="46"/>
  <c r="AR95" i="44"/>
  <c r="AZ95" i="46"/>
  <c r="AZ95" i="44"/>
  <c r="O96" i="46"/>
  <c r="O96" i="44"/>
  <c r="W96" i="46"/>
  <c r="W96" i="44"/>
  <c r="AE96" i="46"/>
  <c r="AE96" i="44"/>
  <c r="I97" i="46"/>
  <c r="I97" i="44"/>
  <c r="AO97" i="46"/>
  <c r="AO97" i="44"/>
  <c r="BE97" i="46"/>
  <c r="BE97" i="44"/>
  <c r="U98" i="46"/>
  <c r="U98" i="44"/>
  <c r="AK98" i="46"/>
  <c r="AK98" i="44"/>
  <c r="BI98" i="46"/>
  <c r="BI98" i="44"/>
  <c r="Q99" i="46"/>
  <c r="Q99" i="44"/>
  <c r="AG99" i="46"/>
  <c r="AG99" i="44"/>
  <c r="BM99" i="46"/>
  <c r="BM99" i="44"/>
  <c r="H100" i="46"/>
  <c r="H100" i="44"/>
  <c r="BH185" i="44"/>
  <c r="BD186" i="44"/>
  <c r="BA183" i="44"/>
  <c r="BM184" i="44"/>
  <c r="BD100" i="44"/>
  <c r="AI103" i="44"/>
  <c r="R104" i="44"/>
  <c r="F105" i="44"/>
  <c r="J106" i="44"/>
  <c r="AX106" i="44"/>
  <c r="V107" i="44"/>
  <c r="BQ183" i="44"/>
  <c r="Y184" i="44"/>
  <c r="AW184" i="44"/>
  <c r="AB185" i="44"/>
  <c r="P186" i="44"/>
  <c r="AN186" i="44"/>
  <c r="BP187" i="44"/>
  <c r="K195" i="44"/>
  <c r="BG195" i="44"/>
  <c r="F196" i="44"/>
  <c r="AT196" i="44"/>
  <c r="AP197" i="44"/>
  <c r="X199" i="44"/>
  <c r="AL200" i="44"/>
  <c r="D185" i="44"/>
  <c r="AO184" i="46"/>
  <c r="AO184" i="44"/>
  <c r="AJ185" i="46"/>
  <c r="AJ185" i="44"/>
  <c r="BP185" i="46"/>
  <c r="BP185" i="44"/>
  <c r="AJ187" i="46"/>
  <c r="AJ187" i="44"/>
  <c r="H188" i="46"/>
  <c r="H188" i="44"/>
  <c r="L189" i="46"/>
  <c r="L189" i="44"/>
  <c r="N191" i="46"/>
  <c r="N191" i="44"/>
  <c r="AL191" i="46"/>
  <c r="AL191" i="44"/>
  <c r="AH192" i="46"/>
  <c r="AH192" i="44"/>
  <c r="AA195" i="46"/>
  <c r="AA195" i="44"/>
  <c r="BD203" i="46"/>
  <c r="BD203" i="44"/>
  <c r="AT204" i="46"/>
  <c r="AT204" i="44"/>
  <c r="O207" i="46"/>
  <c r="O207" i="44"/>
  <c r="AU207" i="46"/>
  <c r="AU207" i="44"/>
  <c r="AJ101" i="46"/>
  <c r="AJ101" i="44"/>
  <c r="AA103" i="46"/>
  <c r="AA103" i="44"/>
  <c r="BF104" i="46"/>
  <c r="BF104" i="44"/>
  <c r="AH106" i="46"/>
  <c r="AH106" i="44"/>
  <c r="Y110" i="46"/>
  <c r="Y110" i="44"/>
  <c r="W117" i="46"/>
  <c r="W117" i="44"/>
  <c r="Q118" i="44"/>
  <c r="BM118" i="44"/>
  <c r="AK119" i="44"/>
  <c r="A39" i="27"/>
  <c r="A41" i="44"/>
  <c r="A32" i="44"/>
  <c r="A103" i="44"/>
  <c r="Y66" i="44"/>
  <c r="L67" i="44"/>
  <c r="H68" i="44"/>
  <c r="AH83" i="44"/>
  <c r="E85" i="44"/>
  <c r="AU89" i="44"/>
  <c r="AX96" i="44"/>
  <c r="L99" i="44"/>
  <c r="M104" i="44"/>
  <c r="BA106" i="44"/>
  <c r="BE107" i="44"/>
  <c r="X111" i="44"/>
  <c r="L115" i="44"/>
  <c r="AR115" i="44"/>
  <c r="AR118" i="44"/>
  <c r="U123" i="44"/>
  <c r="AO126" i="44"/>
  <c r="H130" i="44"/>
  <c r="J131" i="44"/>
  <c r="AV137" i="44"/>
  <c r="AN139" i="44"/>
  <c r="L149" i="44"/>
  <c r="BB155" i="44"/>
  <c r="AP174" i="44"/>
  <c r="AO183" i="44"/>
  <c r="E184" i="44"/>
  <c r="L188" i="44"/>
  <c r="H189" i="44"/>
  <c r="V192" i="44"/>
  <c r="BL198" i="44"/>
  <c r="L199" i="44"/>
  <c r="AJ201" i="44"/>
  <c r="AZ201" i="44"/>
  <c r="BO45" i="46"/>
  <c r="BO45" i="44"/>
  <c r="BO55" i="46"/>
  <c r="BO55" i="44"/>
  <c r="H70" i="46"/>
  <c r="H70" i="44"/>
  <c r="BH71" i="46"/>
  <c r="BH71" i="44"/>
  <c r="BI72" i="46"/>
  <c r="BI72" i="44"/>
  <c r="X77" i="46"/>
  <c r="X77" i="44"/>
  <c r="AS84" i="46"/>
  <c r="AS84" i="44"/>
  <c r="J86" i="46"/>
  <c r="J86" i="44"/>
  <c r="Z86" i="46"/>
  <c r="Z86" i="44"/>
  <c r="BH87" i="46"/>
  <c r="BH87" i="44"/>
  <c r="AY89" i="46"/>
  <c r="AY89" i="44"/>
  <c r="AH96" i="46"/>
  <c r="AH96" i="44"/>
  <c r="Q107" i="46"/>
  <c r="Q107" i="44"/>
  <c r="AB108" i="46"/>
  <c r="AB108" i="44"/>
  <c r="BH108" i="46"/>
  <c r="BH108" i="44"/>
  <c r="AJ110" i="46"/>
  <c r="AJ110" i="44"/>
  <c r="A112" i="27"/>
  <c r="A114" i="44"/>
  <c r="AB115" i="46"/>
  <c r="AB115" i="44"/>
  <c r="BF120" i="46"/>
  <c r="BF120" i="44"/>
  <c r="AS123" i="46"/>
  <c r="AS123" i="44"/>
  <c r="Q124" i="46"/>
  <c r="Q124" i="44"/>
  <c r="BM126" i="46"/>
  <c r="BM126" i="44"/>
  <c r="AS127" i="46"/>
  <c r="AS127" i="44"/>
  <c r="Q128" i="46"/>
  <c r="Q128" i="44"/>
  <c r="BE128" i="46"/>
  <c r="BE128" i="44"/>
  <c r="P130" i="46"/>
  <c r="P130" i="44"/>
  <c r="BD130" i="46"/>
  <c r="BD130" i="44"/>
  <c r="AP131" i="46"/>
  <c r="AP131" i="44"/>
  <c r="BQ134" i="46"/>
  <c r="BQ134" i="44"/>
  <c r="AF135" i="46"/>
  <c r="AF135" i="44"/>
  <c r="M141" i="46"/>
  <c r="M141" i="44"/>
  <c r="AN142" i="46"/>
  <c r="AN142" i="44"/>
  <c r="D143" i="46"/>
  <c r="D143" i="44"/>
  <c r="BP143" i="46"/>
  <c r="BP143" i="44"/>
  <c r="AP147" i="46"/>
  <c r="AP147" i="44"/>
  <c r="BQ150" i="46"/>
  <c r="BQ150" i="44"/>
  <c r="AE153" i="46"/>
  <c r="AE153" i="44"/>
  <c r="AD155" i="46"/>
  <c r="AD155" i="44"/>
  <c r="AX156" i="46"/>
  <c r="AX156" i="44"/>
  <c r="AY159" i="46"/>
  <c r="AY159" i="44"/>
  <c r="BC160" i="46"/>
  <c r="BC160" i="44"/>
  <c r="N169" i="46"/>
  <c r="N169" i="44"/>
  <c r="V169" i="46"/>
  <c r="V169" i="44"/>
  <c r="AL169" i="46"/>
  <c r="AL169" i="44"/>
  <c r="BB169" i="46"/>
  <c r="BB169" i="44"/>
  <c r="A170" i="44"/>
  <c r="C170" i="46"/>
  <c r="C170" i="44" s="1"/>
  <c r="N171" i="46"/>
  <c r="N171" i="44"/>
  <c r="AT173" i="46"/>
  <c r="AT173" i="44"/>
  <c r="Y176" i="46"/>
  <c r="Y176" i="44"/>
  <c r="AI181" i="46"/>
  <c r="AI181" i="44"/>
  <c r="BI184" i="46"/>
  <c r="BI184" i="44"/>
  <c r="AB186" i="46"/>
  <c r="AB186" i="44"/>
  <c r="AJ186" i="46"/>
  <c r="AJ186" i="44"/>
  <c r="D188" i="46"/>
  <c r="D188" i="44"/>
  <c r="T188" i="46"/>
  <c r="T188" i="44"/>
  <c r="AJ188" i="46"/>
  <c r="AJ188" i="44"/>
  <c r="AR188" i="46"/>
  <c r="AR188" i="44"/>
  <c r="AV189" i="46"/>
  <c r="AV189" i="44"/>
  <c r="BD189" i="46"/>
  <c r="BD189" i="44"/>
  <c r="J191" i="46"/>
  <c r="J191" i="44"/>
  <c r="R191" i="46"/>
  <c r="R191" i="44"/>
  <c r="Z191" i="46"/>
  <c r="Z191" i="44"/>
  <c r="AH191" i="46"/>
  <c r="AH191" i="44"/>
  <c r="AX191" i="46"/>
  <c r="AX191" i="44"/>
  <c r="F192" i="46"/>
  <c r="F192" i="44"/>
  <c r="AL192" i="46"/>
  <c r="AL192" i="44"/>
  <c r="AT192" i="46"/>
  <c r="AT192" i="44"/>
  <c r="AX193" i="46"/>
  <c r="AX193" i="44"/>
  <c r="BF193" i="46"/>
  <c r="BF193" i="44"/>
  <c r="AI194" i="46"/>
  <c r="AI194" i="44"/>
  <c r="BG194" i="46"/>
  <c r="BG194" i="44"/>
  <c r="R196" i="46"/>
  <c r="R196" i="44"/>
  <c r="AH196" i="46"/>
  <c r="AH196" i="44"/>
  <c r="F197" i="46"/>
  <c r="F197" i="44"/>
  <c r="N197" i="46"/>
  <c r="N197" i="44"/>
  <c r="H198" i="46"/>
  <c r="H198" i="44"/>
  <c r="AN198" i="46"/>
  <c r="AN198" i="44"/>
  <c r="BD198" i="46"/>
  <c r="BD198" i="44"/>
  <c r="T199" i="46"/>
  <c r="T199" i="44"/>
  <c r="AJ199" i="46"/>
  <c r="AJ199" i="44"/>
  <c r="AZ199" i="46"/>
  <c r="AZ199" i="44"/>
  <c r="BP199" i="46"/>
  <c r="BP199" i="44"/>
  <c r="J200" i="46"/>
  <c r="J200" i="44"/>
  <c r="R200" i="46"/>
  <c r="R200" i="44"/>
  <c r="AX200" i="46"/>
  <c r="AX200" i="44"/>
  <c r="BF200" i="46"/>
  <c r="BF200" i="44"/>
  <c r="BH201" i="46"/>
  <c r="BH201" i="44"/>
  <c r="X202" i="46"/>
  <c r="X202" i="44"/>
  <c r="AN202" i="46"/>
  <c r="AN202" i="44"/>
  <c r="AV202" i="46"/>
  <c r="AV202" i="44"/>
  <c r="L203" i="46"/>
  <c r="L203" i="44"/>
  <c r="AB203" i="46"/>
  <c r="AB203" i="44"/>
  <c r="AZ203" i="46"/>
  <c r="AZ203" i="44"/>
  <c r="BP203" i="46"/>
  <c r="BP203" i="44"/>
  <c r="BF204" i="46"/>
  <c r="BF204" i="44"/>
  <c r="AC205" i="46"/>
  <c r="AC205" i="44"/>
  <c r="AK205" i="46"/>
  <c r="AK205" i="44"/>
  <c r="AS205" i="46"/>
  <c r="AS205" i="44"/>
  <c r="BI205" i="46"/>
  <c r="BI205" i="44"/>
  <c r="BQ205" i="46"/>
  <c r="BQ205" i="44"/>
  <c r="K207" i="46"/>
  <c r="K207" i="44"/>
  <c r="AY207" i="46"/>
  <c r="AY207" i="44"/>
  <c r="BO207" i="46"/>
  <c r="BO207" i="44"/>
  <c r="AT58" i="46"/>
  <c r="AT58" i="44"/>
  <c r="H75" i="46"/>
  <c r="H75" i="44"/>
  <c r="AR76" i="46"/>
  <c r="AR76" i="44"/>
  <c r="AZ76" i="46"/>
  <c r="AZ76" i="44"/>
  <c r="BD77" i="46"/>
  <c r="BD77" i="44"/>
  <c r="A78" i="27"/>
  <c r="C80" i="46"/>
  <c r="C80" i="44" s="1"/>
  <c r="AO80" i="46"/>
  <c r="AO80" i="44"/>
  <c r="E81" i="46"/>
  <c r="E81" i="44"/>
  <c r="AI94" i="46"/>
  <c r="AI94" i="44"/>
  <c r="P109" i="46"/>
  <c r="P109" i="44"/>
  <c r="BD109" i="46"/>
  <c r="BD109" i="44"/>
  <c r="AL113" i="46"/>
  <c r="AL113" i="44"/>
  <c r="BD114" i="46"/>
  <c r="BD114" i="44"/>
  <c r="AJ115" i="46"/>
  <c r="AJ115" i="44"/>
  <c r="AL116" i="46"/>
  <c r="AL116" i="44"/>
  <c r="Z117" i="46"/>
  <c r="Z117" i="44"/>
  <c r="AC123" i="46"/>
  <c r="AC123" i="44"/>
  <c r="P142" i="46"/>
  <c r="P142" i="44"/>
  <c r="P144" i="46"/>
  <c r="P144" i="44"/>
  <c r="AV144" i="46"/>
  <c r="AV144" i="44"/>
  <c r="L145" i="46"/>
  <c r="L145" i="44"/>
  <c r="BH145" i="46"/>
  <c r="BH145" i="44"/>
  <c r="F148" i="46"/>
  <c r="F148" i="44"/>
  <c r="BJ148" i="46"/>
  <c r="BJ148" i="44"/>
  <c r="A147" i="27"/>
  <c r="C149" i="46"/>
  <c r="C149" i="44" s="1"/>
  <c r="A149" i="44"/>
  <c r="F155" i="46"/>
  <c r="F155" i="44"/>
  <c r="AT155" i="46"/>
  <c r="AT155" i="44"/>
  <c r="V157" i="46"/>
  <c r="V157" i="44"/>
  <c r="A163" i="44"/>
  <c r="C163" i="46"/>
  <c r="C163" i="44" s="1"/>
  <c r="X167" i="46"/>
  <c r="X167" i="44"/>
  <c r="AD169" i="46"/>
  <c r="AD169" i="44"/>
  <c r="AT169" i="46"/>
  <c r="AT169" i="44"/>
  <c r="BJ169" i="46"/>
  <c r="BJ169" i="44"/>
  <c r="BB171" i="46"/>
  <c r="BB171" i="44"/>
  <c r="AX172" i="46"/>
  <c r="AX172" i="44"/>
  <c r="BF172" i="46"/>
  <c r="BF172" i="44"/>
  <c r="V173" i="46"/>
  <c r="V173" i="44"/>
  <c r="BB175" i="46"/>
  <c r="BB175" i="44"/>
  <c r="AQ181" i="46"/>
  <c r="AQ181" i="44"/>
  <c r="AK184" i="46"/>
  <c r="AK184" i="44"/>
  <c r="D186" i="46"/>
  <c r="D186" i="44"/>
  <c r="A133" i="44"/>
  <c r="C103" i="46"/>
  <c r="C103" i="44" s="1"/>
  <c r="AI8" i="44"/>
  <c r="AI54" i="44"/>
  <c r="P75" i="44"/>
  <c r="BD78" i="44"/>
  <c r="Y80" i="44"/>
  <c r="BQ82" i="44"/>
  <c r="AX83" i="44"/>
  <c r="AH86" i="44"/>
  <c r="AQ94" i="44"/>
  <c r="AI100" i="44"/>
  <c r="D110" i="44"/>
  <c r="V113" i="44"/>
  <c r="AF114" i="44"/>
  <c r="T115" i="44"/>
  <c r="BD115" i="44"/>
  <c r="AT116" i="44"/>
  <c r="AH117" i="44"/>
  <c r="J120" i="44"/>
  <c r="BI127" i="44"/>
  <c r="AJ136" i="44"/>
  <c r="L140" i="44"/>
  <c r="X144" i="44"/>
  <c r="AL146" i="44"/>
  <c r="BN147" i="44"/>
  <c r="AD148" i="44"/>
  <c r="U150" i="44"/>
  <c r="AK150" i="44"/>
  <c r="F157" i="44"/>
  <c r="Q158" i="44"/>
  <c r="K161" i="44"/>
  <c r="M164" i="44"/>
  <c r="BI164" i="44"/>
  <c r="D166" i="44"/>
  <c r="AD173" i="44"/>
  <c r="H185" i="44"/>
  <c r="AF185" i="44"/>
  <c r="L186" i="44"/>
  <c r="AQ194" i="44"/>
  <c r="AU195" i="44"/>
  <c r="AF198" i="44"/>
  <c r="Z200" i="44"/>
  <c r="L201" i="44"/>
  <c r="AJ203" i="44"/>
  <c r="AH204" i="44"/>
  <c r="F58" i="46"/>
  <c r="F58" i="44"/>
  <c r="AR145" i="44"/>
  <c r="BP145" i="44"/>
  <c r="J147" i="44"/>
  <c r="BP149" i="44"/>
  <c r="AH156" i="44"/>
  <c r="V162" i="44"/>
  <c r="AR166" i="44"/>
  <c r="AS184" i="44"/>
  <c r="BL185" i="44"/>
  <c r="AF189" i="44"/>
  <c r="AT197" i="44"/>
  <c r="BJ197" i="44"/>
  <c r="AB201" i="44"/>
  <c r="AR201" i="44"/>
  <c r="AV75" i="46"/>
  <c r="AV75" i="44"/>
  <c r="BI81" i="46"/>
  <c r="BI81" i="44"/>
  <c r="AG82" i="46"/>
  <c r="AG82" i="44"/>
  <c r="AV93" i="46"/>
  <c r="AV93" i="44"/>
  <c r="K94" i="46"/>
  <c r="K94" i="44"/>
  <c r="BE105" i="46"/>
  <c r="BE105" i="44"/>
  <c r="AC106" i="46"/>
  <c r="AC106" i="44"/>
  <c r="BM107" i="46"/>
  <c r="BM107" i="44"/>
  <c r="BP110" i="46"/>
  <c r="BP110" i="44"/>
  <c r="AN111" i="46"/>
  <c r="AN111" i="44"/>
  <c r="AH112" i="46"/>
  <c r="AH112" i="44"/>
  <c r="AZ115" i="46"/>
  <c r="AZ115" i="44"/>
  <c r="BH115" i="46"/>
  <c r="BH115" i="44"/>
  <c r="BP115" i="46"/>
  <c r="BP115" i="44"/>
  <c r="A115" i="27"/>
  <c r="A117" i="44"/>
  <c r="AX117" i="46"/>
  <c r="AX117" i="44"/>
  <c r="BN117" i="46"/>
  <c r="BN117" i="44"/>
  <c r="AJ118" i="46"/>
  <c r="AJ118" i="44"/>
  <c r="BH118" i="46"/>
  <c r="BH118" i="44"/>
  <c r="H119" i="46"/>
  <c r="H119" i="44"/>
  <c r="P119" i="46"/>
  <c r="P119" i="44"/>
  <c r="AF119" i="46"/>
  <c r="AF119" i="44"/>
  <c r="R120" i="46"/>
  <c r="R120" i="44"/>
  <c r="Z120" i="46"/>
  <c r="Z120" i="44"/>
  <c r="BI123" i="46"/>
  <c r="BI123" i="44"/>
  <c r="AO124" i="46"/>
  <c r="AO124" i="44"/>
  <c r="I126" i="46"/>
  <c r="I126" i="44"/>
  <c r="Q126" i="46"/>
  <c r="Q126" i="44"/>
  <c r="Y126" i="46"/>
  <c r="Y126" i="44"/>
  <c r="AH131" i="46"/>
  <c r="AH131" i="44"/>
  <c r="M134" i="46"/>
  <c r="M134" i="44"/>
  <c r="L136" i="46"/>
  <c r="L136" i="44"/>
  <c r="BH136" i="46"/>
  <c r="BH136" i="44"/>
  <c r="BP136" i="46"/>
  <c r="BP136" i="44"/>
  <c r="P137" i="46"/>
  <c r="P137" i="44"/>
  <c r="BL139" i="46"/>
  <c r="BL139" i="44"/>
  <c r="AJ140" i="46"/>
  <c r="AJ140" i="44"/>
  <c r="H142" i="46"/>
  <c r="H142" i="44"/>
  <c r="X142" i="46"/>
  <c r="X142" i="44"/>
  <c r="AV142" i="46"/>
  <c r="AV142" i="44"/>
  <c r="AB143" i="46"/>
  <c r="AB143" i="44"/>
  <c r="AJ143" i="46"/>
  <c r="AJ143" i="44"/>
  <c r="AZ143" i="46"/>
  <c r="AZ143" i="44"/>
  <c r="F146" i="46"/>
  <c r="F146" i="44"/>
  <c r="BJ146" i="46"/>
  <c r="BJ146" i="44"/>
  <c r="A145" i="27"/>
  <c r="A147" i="44"/>
  <c r="AJ149" i="46"/>
  <c r="AJ149" i="44"/>
  <c r="BO13" i="44"/>
  <c r="T69" i="44"/>
  <c r="BE85" i="44"/>
  <c r="R96" i="44"/>
  <c r="BP99" i="44"/>
  <c r="BI104" i="44"/>
  <c r="AO107" i="44"/>
  <c r="BD111" i="44"/>
  <c r="AX112" i="44"/>
  <c r="BB116" i="44"/>
  <c r="AZ118" i="44"/>
  <c r="X119" i="44"/>
  <c r="BQ123" i="44"/>
  <c r="BE133" i="44"/>
  <c r="AK134" i="44"/>
  <c r="H135" i="44"/>
  <c r="AF137" i="44"/>
  <c r="BL142" i="44"/>
  <c r="A156" i="44"/>
  <c r="C174" i="46"/>
  <c r="C174" i="44" s="1"/>
  <c r="AP24" i="44"/>
  <c r="AU44" i="44"/>
  <c r="AC60" i="44"/>
  <c r="AN68" i="44"/>
  <c r="AR75" i="44"/>
  <c r="AW80" i="44"/>
  <c r="J83" i="44"/>
  <c r="AA89" i="44"/>
  <c r="BL93" i="44"/>
  <c r="X109" i="44"/>
  <c r="F113" i="44"/>
  <c r="N116" i="44"/>
  <c r="AB118" i="44"/>
  <c r="AK123" i="44"/>
  <c r="AG124" i="44"/>
  <c r="BM124" i="44"/>
  <c r="AW126" i="44"/>
  <c r="AC127" i="44"/>
  <c r="BQ127" i="44"/>
  <c r="R131" i="44"/>
  <c r="BL137" i="44"/>
  <c r="P139" i="44"/>
  <c r="AR140" i="44"/>
  <c r="BL144" i="44"/>
  <c r="T145" i="44"/>
  <c r="AT146" i="44"/>
  <c r="Z147" i="44"/>
  <c r="AR149" i="44"/>
  <c r="E150" i="44"/>
  <c r="AL155" i="44"/>
  <c r="AH172" i="44"/>
  <c r="BJ173" i="44"/>
  <c r="AW183" i="44"/>
  <c r="M184" i="44"/>
  <c r="AC184" i="44"/>
  <c r="X185" i="44"/>
  <c r="BP188" i="44"/>
  <c r="P189" i="44"/>
  <c r="AD192" i="44"/>
  <c r="S194" i="44"/>
  <c r="BF196" i="44"/>
  <c r="G19" i="46"/>
  <c r="G19" i="44"/>
  <c r="F57" i="46"/>
  <c r="F57" i="44"/>
  <c r="BB59" i="46"/>
  <c r="BB59" i="44"/>
  <c r="S95" i="46"/>
  <c r="S95" i="44"/>
  <c r="AY42" i="46"/>
  <c r="AY42" i="44"/>
  <c r="A63" i="27"/>
  <c r="C65" i="46"/>
  <c r="C65" i="44" s="1"/>
  <c r="Y81" i="46"/>
  <c r="Y81" i="44"/>
  <c r="C114" i="46"/>
  <c r="C114" i="44" s="1"/>
  <c r="AH41" i="44"/>
  <c r="AO49" i="44"/>
  <c r="AP59" i="44"/>
  <c r="AJ76" i="44"/>
  <c r="BA81" i="44"/>
  <c r="N86" i="44"/>
  <c r="S100" i="44"/>
  <c r="AK104" i="44"/>
  <c r="M106" i="44"/>
  <c r="AT113" i="44"/>
  <c r="R117" i="44"/>
  <c r="AP117" i="44"/>
  <c r="BL119" i="44"/>
  <c r="X130" i="44"/>
  <c r="P135" i="44"/>
  <c r="BL135" i="44"/>
  <c r="T140" i="44"/>
  <c r="BP140" i="44"/>
  <c r="H144" i="44"/>
  <c r="D149" i="44"/>
  <c r="N155" i="44"/>
  <c r="BN156" i="44"/>
  <c r="AO158" i="44"/>
  <c r="BE158" i="44"/>
  <c r="AY161" i="44"/>
  <c r="F162" i="44"/>
  <c r="AK164" i="44"/>
  <c r="V171" i="44"/>
  <c r="BJ171" i="44"/>
  <c r="R172" i="44"/>
  <c r="N173" i="44"/>
  <c r="BQ184" i="44"/>
  <c r="BL189" i="44"/>
  <c r="BJ192" i="44"/>
  <c r="AZ135" i="44"/>
  <c r="P140" i="44"/>
  <c r="BM141" i="44"/>
  <c r="F120" i="44"/>
  <c r="BN121" i="44"/>
  <c r="AW127" i="44"/>
  <c r="P136" i="44"/>
  <c r="AN140" i="44"/>
  <c r="X34" i="44"/>
  <c r="U40" i="44"/>
  <c r="BM41" i="44"/>
  <c r="BD47" i="44"/>
  <c r="F49" i="44"/>
  <c r="AO50" i="44"/>
  <c r="O52" i="44"/>
  <c r="X54" i="44"/>
  <c r="AF55" i="44"/>
  <c r="U67" i="44"/>
  <c r="BI69" i="44"/>
  <c r="Z121" i="44"/>
  <c r="Y125" i="44"/>
  <c r="BF132" i="44"/>
  <c r="BI133" i="44"/>
  <c r="AV140" i="44"/>
  <c r="AR144" i="44"/>
  <c r="H149" i="44"/>
  <c r="I152" i="44"/>
  <c r="R155" i="44"/>
  <c r="S160" i="44"/>
  <c r="C62" i="46"/>
  <c r="C62" i="44" s="1"/>
  <c r="AU75" i="44"/>
  <c r="BD66" i="44"/>
  <c r="M79" i="44"/>
  <c r="L65" i="44"/>
  <c r="W70" i="44"/>
  <c r="BH72" i="44"/>
  <c r="AU73" i="44"/>
  <c r="Y83" i="44"/>
  <c r="BE83" i="44"/>
  <c r="Y86" i="44"/>
  <c r="BO87" i="44"/>
  <c r="N54" i="44"/>
  <c r="J62" i="44"/>
  <c r="BF62" i="44"/>
  <c r="Y64" i="44"/>
  <c r="AQ24" i="44"/>
  <c r="AW57" i="44"/>
  <c r="AW59" i="44"/>
  <c r="AM68" i="44"/>
  <c r="S69" i="44"/>
  <c r="L72" i="44"/>
  <c r="AU88" i="44"/>
  <c r="V95" i="44"/>
  <c r="BN55" i="44"/>
  <c r="BO71" i="44"/>
  <c r="BP65" i="44"/>
  <c r="S74" i="44"/>
  <c r="S78" i="44"/>
  <c r="A55" i="44"/>
  <c r="AF49" i="44"/>
  <c r="BN62" i="44"/>
  <c r="AQ67" i="44"/>
  <c r="AM77" i="44"/>
  <c r="U79" i="44"/>
  <c r="AB81" i="44"/>
  <c r="AV82" i="44"/>
  <c r="K87" i="44"/>
  <c r="BM57" i="44"/>
  <c r="I59" i="44"/>
  <c r="BN30" i="46"/>
  <c r="BN30" i="44"/>
  <c r="BN32" i="46"/>
  <c r="BN32" i="44"/>
  <c r="AS37" i="46"/>
  <c r="AS37" i="44"/>
  <c r="U42" i="46"/>
  <c r="U42" i="44"/>
  <c r="F54" i="46"/>
  <c r="F54" i="44"/>
  <c r="AS63" i="46"/>
  <c r="AS63" i="44"/>
  <c r="H66" i="46"/>
  <c r="H66" i="44"/>
  <c r="AA67" i="46"/>
  <c r="AA67" i="44"/>
  <c r="AY67" i="46"/>
  <c r="AY67" i="44"/>
  <c r="BO67" i="46"/>
  <c r="BO67" i="44"/>
  <c r="O68" i="46"/>
  <c r="O68" i="44"/>
  <c r="BK70" i="46"/>
  <c r="BK70" i="44"/>
  <c r="AB72" i="46"/>
  <c r="AB72" i="44"/>
  <c r="AR72" i="46"/>
  <c r="AR72" i="44"/>
  <c r="AA74" i="46"/>
  <c r="AA74" i="44"/>
  <c r="AI74" i="46"/>
  <c r="AI74" i="44"/>
  <c r="G75" i="46"/>
  <c r="G75" i="44"/>
  <c r="AQ76" i="46"/>
  <c r="AQ76" i="44"/>
  <c r="BC77" i="46"/>
  <c r="BC77" i="44"/>
  <c r="AK79" i="46"/>
  <c r="AK79" i="44"/>
  <c r="BD80" i="46"/>
  <c r="BD80" i="44"/>
  <c r="AN82" i="46"/>
  <c r="AN82" i="44"/>
  <c r="BD82" i="46"/>
  <c r="BD82" i="44"/>
  <c r="I83" i="46"/>
  <c r="I83" i="44"/>
  <c r="L84" i="46"/>
  <c r="L84" i="44"/>
  <c r="P85" i="46"/>
  <c r="P85" i="44"/>
  <c r="X85" i="46"/>
  <c r="X85" i="44"/>
  <c r="BC88" i="46"/>
  <c r="BC88" i="44"/>
  <c r="R91" i="46"/>
  <c r="R91" i="44"/>
  <c r="AP91" i="46"/>
  <c r="AP91" i="44"/>
  <c r="BF91" i="46"/>
  <c r="BF91" i="44"/>
  <c r="W93" i="46"/>
  <c r="W93" i="44"/>
  <c r="J94" i="46"/>
  <c r="J94" i="44"/>
  <c r="A94" i="27"/>
  <c r="C96" i="46"/>
  <c r="C96" i="44" s="1"/>
  <c r="I96" i="46"/>
  <c r="I96" i="44"/>
  <c r="M113" i="46"/>
  <c r="M113" i="44"/>
  <c r="AQ115" i="46"/>
  <c r="AQ115" i="44"/>
  <c r="AC116" i="46"/>
  <c r="AC116" i="44"/>
  <c r="Q117" i="46"/>
  <c r="Q117" i="44"/>
  <c r="AG117" i="46"/>
  <c r="AG117" i="44"/>
  <c r="AA118" i="46"/>
  <c r="AA118" i="44"/>
  <c r="BI121" i="46"/>
  <c r="BI121" i="44"/>
  <c r="BH123" i="46"/>
  <c r="BH123" i="44"/>
  <c r="D125" i="46"/>
  <c r="D125" i="44"/>
  <c r="BD126" i="46"/>
  <c r="BD126" i="44"/>
  <c r="K129" i="46"/>
  <c r="K129" i="44"/>
  <c r="BA132" i="46"/>
  <c r="BA132" i="44"/>
  <c r="G135" i="46"/>
  <c r="G135" i="44"/>
  <c r="AM137" i="46"/>
  <c r="AM137" i="44"/>
  <c r="BK137" i="46"/>
  <c r="BK137" i="44"/>
  <c r="AU139" i="46"/>
  <c r="AU139" i="44"/>
  <c r="K140" i="46"/>
  <c r="K140" i="44"/>
  <c r="AA140" i="46"/>
  <c r="AA140" i="44"/>
  <c r="AB141" i="46"/>
  <c r="AB141" i="44"/>
  <c r="BC144" i="46"/>
  <c r="BC144" i="44"/>
  <c r="K145" i="46"/>
  <c r="K145" i="44"/>
  <c r="AS148" i="46"/>
  <c r="AS148" i="44"/>
  <c r="BI148" i="46"/>
  <c r="BI148" i="44"/>
  <c r="K149" i="46"/>
  <c r="K149" i="44"/>
  <c r="AY149" i="46"/>
  <c r="AY149" i="44"/>
  <c r="D150" i="46"/>
  <c r="D150" i="44"/>
  <c r="T150" i="46"/>
  <c r="T150" i="44"/>
  <c r="N153" i="46"/>
  <c r="N153" i="44"/>
  <c r="AD153" i="46"/>
  <c r="AD153" i="44"/>
  <c r="AT153" i="46"/>
  <c r="AT153" i="44"/>
  <c r="BJ153" i="46"/>
  <c r="BJ153" i="44"/>
  <c r="I154" i="46"/>
  <c r="I154" i="44"/>
  <c r="Q154" i="46"/>
  <c r="Q154" i="44"/>
  <c r="Y154" i="46"/>
  <c r="Y154" i="44"/>
  <c r="AG154" i="46"/>
  <c r="AG154" i="44"/>
  <c r="BM154" i="46"/>
  <c r="BM154" i="44"/>
  <c r="E157" i="46"/>
  <c r="E157" i="44"/>
  <c r="AC157" i="46"/>
  <c r="AC157" i="44"/>
  <c r="BA157" i="46"/>
  <c r="BA157" i="44"/>
  <c r="BQ157" i="46"/>
  <c r="BQ157" i="44"/>
  <c r="H158" i="46"/>
  <c r="H158" i="44"/>
  <c r="AC162" i="46"/>
  <c r="AC162" i="44"/>
  <c r="AS162" i="46"/>
  <c r="AS162" i="44"/>
  <c r="BA162" i="46"/>
  <c r="BA162" i="44"/>
  <c r="I163" i="46"/>
  <c r="I163" i="44"/>
  <c r="AZ164" i="46"/>
  <c r="AZ164" i="44"/>
  <c r="BH164" i="46"/>
  <c r="BH164" i="44"/>
  <c r="BP164" i="46"/>
  <c r="BP164" i="44"/>
  <c r="AF165" i="46"/>
  <c r="AF165" i="44"/>
  <c r="BD165" i="46"/>
  <c r="BD165" i="44"/>
  <c r="BL165" i="46"/>
  <c r="BL165" i="44"/>
  <c r="S166" i="46"/>
  <c r="S166" i="44"/>
  <c r="BG166" i="46"/>
  <c r="BG166" i="44"/>
  <c r="W167" i="46"/>
  <c r="W167" i="44"/>
  <c r="AU167" i="46"/>
  <c r="AU167" i="44"/>
  <c r="I168" i="46"/>
  <c r="I168" i="44"/>
  <c r="AO168" i="46"/>
  <c r="AO168" i="44"/>
  <c r="BM168" i="46"/>
  <c r="BM168" i="44"/>
  <c r="I170" i="46"/>
  <c r="I170" i="44"/>
  <c r="AG170" i="46"/>
  <c r="AG170" i="44"/>
  <c r="AW170" i="46"/>
  <c r="AW170" i="44"/>
  <c r="E171" i="46"/>
  <c r="E171" i="44"/>
  <c r="BA171" i="46"/>
  <c r="BA171" i="44"/>
  <c r="BI171" i="46"/>
  <c r="BI171" i="44"/>
  <c r="BN28" i="46"/>
  <c r="BN28" i="44"/>
  <c r="AS48" i="46"/>
  <c r="AS48" i="44"/>
  <c r="BP60" i="46"/>
  <c r="BP60" i="44"/>
  <c r="BM64" i="46"/>
  <c r="BM64" i="44"/>
  <c r="AA71" i="46"/>
  <c r="AA71" i="44"/>
  <c r="G73" i="46"/>
  <c r="G73" i="44"/>
  <c r="W73" i="46"/>
  <c r="W73" i="44"/>
  <c r="W75" i="46"/>
  <c r="W75" i="44"/>
  <c r="K76" i="46"/>
  <c r="K76" i="44"/>
  <c r="AN80" i="46"/>
  <c r="AN80" i="44"/>
  <c r="AZ84" i="46"/>
  <c r="AZ84" i="44"/>
  <c r="BD85" i="46"/>
  <c r="BD85" i="44"/>
  <c r="AO86" i="46"/>
  <c r="AO86" i="44"/>
  <c r="BE86" i="46"/>
  <c r="BE86" i="44"/>
  <c r="AA87" i="46"/>
  <c r="AA87" i="44"/>
  <c r="AY87" i="46"/>
  <c r="AY87" i="44"/>
  <c r="F92" i="46"/>
  <c r="F92" i="44"/>
  <c r="N92" i="46"/>
  <c r="N92" i="44"/>
  <c r="Z94" i="46"/>
  <c r="Z94" i="44"/>
  <c r="AT95" i="46"/>
  <c r="AT95" i="44"/>
  <c r="AW96" i="46"/>
  <c r="AW96" i="44"/>
  <c r="BI103" i="46"/>
  <c r="BI103" i="44"/>
  <c r="S110" i="46"/>
  <c r="S110" i="44"/>
  <c r="AA110" i="46"/>
  <c r="AA110" i="44"/>
  <c r="Q112" i="46"/>
  <c r="Q112" i="44"/>
  <c r="AI115" i="46"/>
  <c r="AI115" i="44"/>
  <c r="AZ123" i="46"/>
  <c r="AZ123" i="44"/>
  <c r="L127" i="46"/>
  <c r="L127" i="44"/>
  <c r="T127" i="46"/>
  <c r="T127" i="44"/>
  <c r="AW131" i="46"/>
  <c r="AW131" i="44"/>
  <c r="AB134" i="46"/>
  <c r="AB134" i="44"/>
  <c r="AA136" i="46"/>
  <c r="AA136" i="44"/>
  <c r="AI136" i="46"/>
  <c r="AI136" i="44"/>
  <c r="AQ136" i="46"/>
  <c r="AQ136" i="44"/>
  <c r="W137" i="46"/>
  <c r="W137" i="44"/>
  <c r="AU137" i="46"/>
  <c r="AU137" i="44"/>
  <c r="AM139" i="46"/>
  <c r="AM139" i="44"/>
  <c r="BK139" i="46"/>
  <c r="BK139" i="44"/>
  <c r="D141" i="46"/>
  <c r="D141" i="44"/>
  <c r="L141" i="46"/>
  <c r="L141" i="44"/>
  <c r="G142" i="46"/>
  <c r="G142" i="44"/>
  <c r="K143" i="46"/>
  <c r="K143" i="44"/>
  <c r="BO143" i="46"/>
  <c r="BO143" i="44"/>
  <c r="S145" i="46"/>
  <c r="S145" i="44"/>
  <c r="AK146" i="46"/>
  <c r="AK146" i="44"/>
  <c r="BI146" i="46"/>
  <c r="BI146" i="44"/>
  <c r="BQ146" i="46"/>
  <c r="BQ146" i="44"/>
  <c r="AW147" i="46"/>
  <c r="AW147" i="44"/>
  <c r="AK148" i="46"/>
  <c r="AK148" i="44"/>
  <c r="BA148" i="46"/>
  <c r="BA148" i="44"/>
  <c r="AN151" i="46"/>
  <c r="AN151" i="44"/>
  <c r="A93" i="44"/>
  <c r="P32" i="44"/>
  <c r="BA56" i="44"/>
  <c r="AY71" i="44"/>
  <c r="BK77" i="44"/>
  <c r="AY78" i="44"/>
  <c r="AV80" i="44"/>
  <c r="AX91" i="44"/>
  <c r="BB92" i="44"/>
  <c r="O93" i="44"/>
  <c r="AL95" i="44"/>
  <c r="BC98" i="44"/>
  <c r="Y112" i="44"/>
  <c r="BE112" i="44"/>
  <c r="BI113" i="44"/>
  <c r="BC119" i="44"/>
  <c r="E121" i="44"/>
  <c r="BH125" i="44"/>
  <c r="AY129" i="44"/>
  <c r="BQ132" i="44"/>
  <c r="L134" i="44"/>
  <c r="W139" i="44"/>
  <c r="BC139" i="44"/>
  <c r="O144" i="44"/>
  <c r="AM144" i="44"/>
  <c r="BK144" i="44"/>
  <c r="AB150" i="44"/>
  <c r="AR150" i="44"/>
  <c r="BI157" i="44"/>
  <c r="AV49" i="46"/>
  <c r="AV49" i="44"/>
  <c r="K67" i="46"/>
  <c r="K67" i="44"/>
  <c r="AU68" i="46"/>
  <c r="AU68" i="44"/>
  <c r="AU70" i="46"/>
  <c r="AU70" i="44"/>
  <c r="BK73" i="46"/>
  <c r="BK73" i="44"/>
  <c r="BG74" i="46"/>
  <c r="BG74" i="44"/>
  <c r="O77" i="46"/>
  <c r="O77" i="44"/>
  <c r="BG78" i="46"/>
  <c r="BG78" i="44"/>
  <c r="BO78" i="46"/>
  <c r="BO78" i="44"/>
  <c r="AC79" i="46"/>
  <c r="AC79" i="44"/>
  <c r="AS79" i="46"/>
  <c r="AS79" i="44"/>
  <c r="BI79" i="46"/>
  <c r="BI79" i="44"/>
  <c r="T81" i="46"/>
  <c r="T81" i="44"/>
  <c r="AJ81" i="46"/>
  <c r="AJ81" i="44"/>
  <c r="AO83" i="46"/>
  <c r="AO83" i="44"/>
  <c r="AR84" i="46"/>
  <c r="AR84" i="44"/>
  <c r="H85" i="46"/>
  <c r="H85" i="44"/>
  <c r="AF85" i="46"/>
  <c r="AF85" i="44"/>
  <c r="G88" i="46"/>
  <c r="G88" i="44"/>
  <c r="BK88" i="46"/>
  <c r="BK88" i="44"/>
  <c r="AL92" i="46"/>
  <c r="AL92" i="44"/>
  <c r="BK93" i="46"/>
  <c r="BK93" i="44"/>
  <c r="R94" i="46"/>
  <c r="R94" i="44"/>
  <c r="BN94" i="46"/>
  <c r="BN94" i="44"/>
  <c r="BJ95" i="46"/>
  <c r="BJ95" i="44"/>
  <c r="BE96" i="46"/>
  <c r="BE96" i="44"/>
  <c r="AP100" i="46"/>
  <c r="AP100" i="44"/>
  <c r="AO102" i="46"/>
  <c r="AO102" i="44"/>
  <c r="AW102" i="46"/>
  <c r="AW102" i="44"/>
  <c r="BE102" i="46"/>
  <c r="BE102" i="44"/>
  <c r="AC103" i="46"/>
  <c r="AC103" i="44"/>
  <c r="AS103" i="46"/>
  <c r="AS103" i="44"/>
  <c r="AY110" i="46"/>
  <c r="AY110" i="44"/>
  <c r="AS113" i="46"/>
  <c r="AS113" i="44"/>
  <c r="G114" i="46"/>
  <c r="G114" i="44"/>
  <c r="W114" i="46"/>
  <c r="W114" i="44"/>
  <c r="BO115" i="46"/>
  <c r="BO115" i="44"/>
  <c r="M116" i="46"/>
  <c r="M116" i="44"/>
  <c r="I117" i="46"/>
  <c r="I117" i="44"/>
  <c r="Y117" i="46"/>
  <c r="Y117" i="44"/>
  <c r="S118" i="46"/>
  <c r="S118" i="44"/>
  <c r="AI118" i="46"/>
  <c r="AI118" i="44"/>
  <c r="M121" i="46"/>
  <c r="M121" i="44"/>
  <c r="U121" i="46"/>
  <c r="U121" i="44"/>
  <c r="AS121" i="46"/>
  <c r="AS121" i="44"/>
  <c r="T123" i="46"/>
  <c r="T123" i="44"/>
  <c r="AJ125" i="46"/>
  <c r="AJ125" i="44"/>
  <c r="AZ125" i="46"/>
  <c r="AZ125" i="44"/>
  <c r="AR127" i="46"/>
  <c r="AR127" i="44"/>
  <c r="BH127" i="46"/>
  <c r="BH127" i="44"/>
  <c r="AQ129" i="46"/>
  <c r="AQ129" i="44"/>
  <c r="D134" i="46"/>
  <c r="D134" i="44"/>
  <c r="T134" i="46"/>
  <c r="T134" i="44"/>
  <c r="AJ134" i="46"/>
  <c r="AJ134" i="44"/>
  <c r="AZ134" i="46"/>
  <c r="AZ134" i="44"/>
  <c r="BP134" i="46"/>
  <c r="BP134" i="44"/>
  <c r="BK135" i="46"/>
  <c r="BK135" i="44"/>
  <c r="AI140" i="46"/>
  <c r="AI140" i="44"/>
  <c r="AQ140" i="46"/>
  <c r="AQ140" i="44"/>
  <c r="BG140" i="46"/>
  <c r="BG140" i="44"/>
  <c r="BH141" i="46"/>
  <c r="BH141" i="44"/>
  <c r="AU142" i="46"/>
  <c r="AU142" i="44"/>
  <c r="W144" i="46"/>
  <c r="W144" i="44"/>
  <c r="AE144" i="46"/>
  <c r="AE144" i="44"/>
  <c r="AI145" i="46"/>
  <c r="AI145" i="44"/>
  <c r="M148" i="46"/>
  <c r="M148" i="44"/>
  <c r="H151" i="46"/>
  <c r="H151" i="44"/>
  <c r="M15" i="44"/>
  <c r="R56" i="44"/>
  <c r="A96" i="44"/>
  <c r="Y17" i="44"/>
  <c r="AI37" i="44"/>
  <c r="AT54" i="44"/>
  <c r="Z55" i="44"/>
  <c r="BM59" i="44"/>
  <c r="Z63" i="44"/>
  <c r="AW64" i="44"/>
  <c r="X66" i="44"/>
  <c r="BL66" i="44"/>
  <c r="W68" i="44"/>
  <c r="BC70" i="44"/>
  <c r="BP72" i="44"/>
  <c r="BO74" i="44"/>
  <c r="W77" i="44"/>
  <c r="K78" i="44"/>
  <c r="BQ79" i="44"/>
  <c r="AW83" i="44"/>
  <c r="T84" i="44"/>
  <c r="AI87" i="44"/>
  <c r="J91" i="44"/>
  <c r="AD92" i="44"/>
  <c r="N95" i="44"/>
  <c r="AO96" i="44"/>
  <c r="AY97" i="44"/>
  <c r="BQ103" i="44"/>
  <c r="BO110" i="44"/>
  <c r="BM112" i="44"/>
  <c r="BQ113" i="44"/>
  <c r="AM114" i="44"/>
  <c r="AY115" i="44"/>
  <c r="E116" i="44"/>
  <c r="BQ116" i="44"/>
  <c r="AB125" i="44"/>
  <c r="D127" i="44"/>
  <c r="AB127" i="44"/>
  <c r="AZ127" i="44"/>
  <c r="BM131" i="44"/>
  <c r="AS132" i="44"/>
  <c r="AY140" i="44"/>
  <c r="BO140" i="44"/>
  <c r="BK142" i="44"/>
  <c r="M146" i="44"/>
  <c r="BE147" i="44"/>
  <c r="BG149" i="44"/>
  <c r="L150" i="44"/>
  <c r="BP150" i="44"/>
  <c r="AL153" i="44"/>
  <c r="BM156" i="44"/>
  <c r="H165" i="44"/>
  <c r="X165" i="44"/>
  <c r="I23" i="46"/>
  <c r="I23" i="44"/>
  <c r="Z36" i="46"/>
  <c r="Z36" i="44"/>
  <c r="M56" i="46"/>
  <c r="M56" i="44"/>
  <c r="AX62" i="46"/>
  <c r="AX62" i="44"/>
  <c r="M63" i="46"/>
  <c r="M63" i="44"/>
  <c r="AC63" i="46"/>
  <c r="AC63" i="44"/>
  <c r="Q64" i="46"/>
  <c r="Q64" i="44"/>
  <c r="AG64" i="46"/>
  <c r="AG64" i="44"/>
  <c r="T65" i="46"/>
  <c r="T65" i="44"/>
  <c r="AN66" i="46"/>
  <c r="AN66" i="44"/>
  <c r="AM73" i="46"/>
  <c r="AM73" i="44"/>
  <c r="BC73" i="46"/>
  <c r="BC73" i="44"/>
  <c r="AA78" i="46"/>
  <c r="AA78" i="44"/>
  <c r="D84" i="46"/>
  <c r="D84" i="44"/>
  <c r="BP84" i="46"/>
  <c r="BP84" i="44"/>
  <c r="BL85" i="46"/>
  <c r="BL85" i="44"/>
  <c r="I86" i="46"/>
  <c r="I86" i="44"/>
  <c r="Q86" i="46"/>
  <c r="Q86" i="44"/>
  <c r="W88" i="46"/>
  <c r="W88" i="44"/>
  <c r="BJ92" i="46"/>
  <c r="BJ92" i="44"/>
  <c r="G93" i="46"/>
  <c r="G93" i="44"/>
  <c r="AP94" i="46"/>
  <c r="AP94" i="44"/>
  <c r="AD95" i="46"/>
  <c r="AD95" i="44"/>
  <c r="AG96" i="46"/>
  <c r="AG96" i="44"/>
  <c r="K97" i="46"/>
  <c r="K97" i="44"/>
  <c r="AA97" i="46"/>
  <c r="AA97" i="44"/>
  <c r="AQ97" i="46"/>
  <c r="AQ97" i="44"/>
  <c r="BG97" i="46"/>
  <c r="BG97" i="44"/>
  <c r="J100" i="46"/>
  <c r="J100" i="44"/>
  <c r="Q102" i="46"/>
  <c r="Q102" i="44"/>
  <c r="AW112" i="46"/>
  <c r="AW112" i="44"/>
  <c r="E113" i="46"/>
  <c r="E113" i="44"/>
  <c r="BA113" i="46"/>
  <c r="BA113" i="44"/>
  <c r="AU114" i="46"/>
  <c r="AU114" i="44"/>
  <c r="BK114" i="46"/>
  <c r="BK114" i="44"/>
  <c r="K115" i="46"/>
  <c r="K115" i="44"/>
  <c r="AS116" i="46"/>
  <c r="AS116" i="44"/>
  <c r="AW117" i="46"/>
  <c r="AW117" i="44"/>
  <c r="BM117" i="46"/>
  <c r="BM117" i="44"/>
  <c r="W119" i="46"/>
  <c r="W119" i="44"/>
  <c r="AE119" i="46"/>
  <c r="AE119" i="44"/>
  <c r="BK119" i="46"/>
  <c r="BK119" i="44"/>
  <c r="BQ121" i="46"/>
  <c r="BQ121" i="44"/>
  <c r="BP125" i="46"/>
  <c r="BP125" i="44"/>
  <c r="P126" i="46"/>
  <c r="P126" i="44"/>
  <c r="X126" i="46"/>
  <c r="X126" i="44"/>
  <c r="AN126" i="46"/>
  <c r="AN126" i="44"/>
  <c r="BL126" i="46"/>
  <c r="BL126" i="44"/>
  <c r="BP127" i="46"/>
  <c r="BP127" i="44"/>
  <c r="S129" i="46"/>
  <c r="S129" i="44"/>
  <c r="AA129" i="46"/>
  <c r="AA129" i="44"/>
  <c r="Y131" i="46"/>
  <c r="Y131" i="44"/>
  <c r="M132" i="46"/>
  <c r="M132" i="44"/>
  <c r="AR134" i="46"/>
  <c r="AR134" i="44"/>
  <c r="AE135" i="46"/>
  <c r="AE135" i="44"/>
  <c r="AU135" i="46"/>
  <c r="AU135" i="44"/>
  <c r="K136" i="46"/>
  <c r="K136" i="44"/>
  <c r="G139" i="46"/>
  <c r="G139" i="44"/>
  <c r="AZ141" i="46"/>
  <c r="AZ141" i="44"/>
  <c r="AM142" i="46"/>
  <c r="AM142" i="44"/>
  <c r="BC142" i="46"/>
  <c r="BC142" i="44"/>
  <c r="AA143" i="46"/>
  <c r="AA143" i="44"/>
  <c r="G144" i="46"/>
  <c r="G144" i="44"/>
  <c r="BG145" i="46"/>
  <c r="BG145" i="44"/>
  <c r="AS146" i="46"/>
  <c r="AS146" i="44"/>
  <c r="Y147" i="46"/>
  <c r="Y147" i="44"/>
  <c r="S149" i="46"/>
  <c r="S149" i="44"/>
  <c r="P151" i="46"/>
  <c r="P151" i="44"/>
  <c r="A58" i="44"/>
  <c r="AD29" i="44"/>
  <c r="Y36" i="44"/>
  <c r="AI53" i="44"/>
  <c r="N18" i="44"/>
  <c r="AZ29" i="44"/>
  <c r="AH32" i="44"/>
  <c r="AS42" i="44"/>
  <c r="AT46" i="44"/>
  <c r="BN47" i="44"/>
  <c r="H49" i="44"/>
  <c r="AY53" i="44"/>
  <c r="BB54" i="44"/>
  <c r="I64" i="44"/>
  <c r="AI76" i="44"/>
  <c r="BL80" i="44"/>
  <c r="Q83" i="44"/>
  <c r="AG86" i="44"/>
  <c r="AE88" i="44"/>
  <c r="BN91" i="44"/>
  <c r="BC93" i="44"/>
  <c r="BF94" i="44"/>
  <c r="Q96" i="44"/>
  <c r="Y102" i="44"/>
  <c r="AK103" i="44"/>
  <c r="AQ110" i="44"/>
  <c r="AC113" i="44"/>
  <c r="O114" i="44"/>
  <c r="BA116" i="44"/>
  <c r="BG118" i="44"/>
  <c r="O119" i="44"/>
  <c r="AM119" i="44"/>
  <c r="L123" i="44"/>
  <c r="AJ123" i="44"/>
  <c r="L125" i="44"/>
  <c r="BG129" i="44"/>
  <c r="AO131" i="44"/>
  <c r="AC132" i="44"/>
  <c r="AY136" i="44"/>
  <c r="BO136" i="44"/>
  <c r="AE139" i="44"/>
  <c r="W142" i="44"/>
  <c r="S143" i="44"/>
  <c r="AI143" i="44"/>
  <c r="AY143" i="44"/>
  <c r="AQ145" i="44"/>
  <c r="BA146" i="44"/>
  <c r="I147" i="44"/>
  <c r="AO147" i="44"/>
  <c r="BL151" i="44"/>
  <c r="AW154" i="44"/>
  <c r="AW156" i="44"/>
  <c r="M162" i="44"/>
  <c r="BB18" i="44"/>
  <c r="AE34" i="46"/>
  <c r="AE34" i="44"/>
  <c r="AL52" i="46"/>
  <c r="AL52" i="44"/>
  <c r="AL57" i="46"/>
  <c r="AL57" i="44"/>
  <c r="BF58" i="46"/>
  <c r="BF58" i="44"/>
  <c r="BN63" i="46"/>
  <c r="BN63" i="44"/>
  <c r="BB64" i="46"/>
  <c r="BB64" i="44"/>
  <c r="BE65" i="46"/>
  <c r="BE65" i="44"/>
  <c r="BQ66" i="46"/>
  <c r="BQ66" i="44"/>
  <c r="BL69" i="46"/>
  <c r="BL69" i="44"/>
  <c r="BP70" i="46"/>
  <c r="BP70" i="44"/>
  <c r="P74" i="46"/>
  <c r="P74" i="44"/>
  <c r="D77" i="46"/>
  <c r="D77" i="44"/>
  <c r="H78" i="46"/>
  <c r="H78" i="44"/>
  <c r="M82" i="46"/>
  <c r="M82" i="44"/>
  <c r="AY8" i="46"/>
  <c r="AY8" i="44"/>
  <c r="AB40" i="46"/>
  <c r="AB40" i="44"/>
  <c r="AC49" i="46"/>
  <c r="AC49" i="44"/>
  <c r="BE21" i="44"/>
  <c r="AP30" i="44"/>
  <c r="BE34" i="44"/>
  <c r="BJ54" i="44"/>
  <c r="BQ56" i="44"/>
  <c r="K71" i="44"/>
  <c r="BA79" i="44"/>
  <c r="X82" i="44"/>
  <c r="AJ84" i="44"/>
  <c r="AQ87" i="44"/>
  <c r="AM88" i="44"/>
  <c r="AX89" i="44"/>
  <c r="AH91" i="44"/>
  <c r="AT92" i="44"/>
  <c r="AM93" i="44"/>
  <c r="Y96" i="44"/>
  <c r="K99" i="44"/>
  <c r="AG102" i="44"/>
  <c r="BA103" i="44"/>
  <c r="I112" i="44"/>
  <c r="AO112" i="44"/>
  <c r="AE114" i="44"/>
  <c r="BG115" i="44"/>
  <c r="AR123" i="44"/>
  <c r="AI129" i="44"/>
  <c r="AK132" i="44"/>
  <c r="BH134" i="44"/>
  <c r="BC135" i="44"/>
  <c r="BG136" i="44"/>
  <c r="O139" i="44"/>
  <c r="O142" i="44"/>
  <c r="AE142" i="44"/>
  <c r="AA145" i="44"/>
  <c r="E146" i="44"/>
  <c r="AC146" i="44"/>
  <c r="BM147" i="44"/>
  <c r="F153" i="44"/>
  <c r="Q156" i="44"/>
  <c r="P165" i="44"/>
  <c r="AN165" i="44"/>
  <c r="Y172" i="46"/>
  <c r="Y172" i="44"/>
  <c r="AO172" i="46"/>
  <c r="AO172" i="44"/>
  <c r="BA173" i="46"/>
  <c r="BA173" i="44"/>
  <c r="Q174" i="46"/>
  <c r="Q174" i="44"/>
  <c r="AF176" i="46"/>
  <c r="AF176" i="44"/>
  <c r="BG177" i="46"/>
  <c r="BG177" i="44"/>
  <c r="AE178" i="46"/>
  <c r="AE178" i="44"/>
  <c r="AD206" i="46"/>
  <c r="AD206" i="44"/>
  <c r="AT206" i="46"/>
  <c r="AT206" i="44"/>
  <c r="R207" i="46"/>
  <c r="R207" i="44"/>
  <c r="AP207" i="46"/>
  <c r="AP207" i="44"/>
  <c r="BN207" i="46"/>
  <c r="BN207" i="44"/>
  <c r="AG172" i="44"/>
  <c r="AG174" i="44"/>
  <c r="P176" i="44"/>
  <c r="Q172" i="44"/>
  <c r="E173" i="44"/>
  <c r="U173" i="44"/>
  <c r="BL176" i="44"/>
  <c r="S177" i="44"/>
  <c r="AI90" i="46"/>
  <c r="AI90" i="44"/>
  <c r="BG92" i="46"/>
  <c r="BG92" i="44"/>
  <c r="AC173" i="44"/>
  <c r="BD176" i="44"/>
  <c r="AA177" i="44"/>
  <c r="N180" i="44"/>
  <c r="AO123" i="44"/>
  <c r="BC19" i="44"/>
  <c r="C13" i="46"/>
  <c r="C13" i="44" s="1"/>
  <c r="H26" i="44"/>
  <c r="L38" i="44"/>
  <c r="BD9" i="44"/>
  <c r="BI15" i="44"/>
  <c r="BG20" i="44"/>
  <c r="AV28" i="44"/>
  <c r="AY35" i="44"/>
  <c r="O43" i="44"/>
  <c r="H9" i="44"/>
  <c r="AS15" i="44"/>
  <c r="AF32" i="44"/>
  <c r="I11" i="44"/>
  <c r="O17" i="44"/>
  <c r="X41" i="44"/>
  <c r="AU21" i="44"/>
  <c r="BD30" i="44"/>
  <c r="AM43" i="44"/>
  <c r="AJ51" i="44"/>
  <c r="AN30" i="44"/>
  <c r="O21" i="44"/>
  <c r="N12" i="44"/>
  <c r="O34" i="44"/>
  <c r="AI42" i="44"/>
  <c r="AK12" i="44"/>
  <c r="BC17" i="44"/>
  <c r="L40" i="44"/>
  <c r="BC43" i="44"/>
  <c r="AE47" i="44"/>
  <c r="AZ51" i="44"/>
  <c r="AD7" i="44"/>
  <c r="AT12" i="44"/>
  <c r="BF34" i="46"/>
  <c r="BF34" i="44"/>
  <c r="C66" i="46"/>
  <c r="C66" i="44" s="1"/>
  <c r="AJ47" i="44"/>
  <c r="BA53" i="44"/>
  <c r="AE56" i="44"/>
  <c r="BQ50" i="46"/>
  <c r="BQ50" i="44"/>
  <c r="AW51" i="46"/>
  <c r="AW51" i="44"/>
  <c r="BE51" i="46"/>
  <c r="BE51" i="44"/>
  <c r="K52" i="46"/>
  <c r="K52" i="44"/>
  <c r="AF54" i="46"/>
  <c r="AF54" i="44"/>
  <c r="AN54" i="46"/>
  <c r="AN54" i="44"/>
  <c r="BL54" i="46"/>
  <c r="BL54" i="44"/>
  <c r="AB55" i="46"/>
  <c r="AB55" i="44"/>
  <c r="AZ55" i="46"/>
  <c r="AZ55" i="44"/>
  <c r="AM58" i="46"/>
  <c r="AM58" i="44"/>
  <c r="BK58" i="46"/>
  <c r="BK58" i="44"/>
  <c r="K59" i="46"/>
  <c r="K59" i="44"/>
  <c r="AI59" i="46"/>
  <c r="AI59" i="44"/>
  <c r="AQ59" i="46"/>
  <c r="AQ59" i="44"/>
  <c r="F60" i="46"/>
  <c r="F60" i="44"/>
  <c r="N60" i="46"/>
  <c r="N60" i="44"/>
  <c r="V60" i="46"/>
  <c r="V60" i="44"/>
  <c r="AD60" i="46"/>
  <c r="AD60" i="44"/>
  <c r="AL60" i="46"/>
  <c r="AL60" i="44"/>
  <c r="AF61" i="46"/>
  <c r="AF61" i="44"/>
  <c r="BD61" i="46"/>
  <c r="BD61" i="44"/>
  <c r="D62" i="46"/>
  <c r="D62" i="44"/>
  <c r="T62" i="46"/>
  <c r="T62" i="44"/>
  <c r="AB62" i="46"/>
  <c r="AB62" i="44"/>
  <c r="AJ62" i="46"/>
  <c r="AJ62" i="44"/>
  <c r="AR62" i="46"/>
  <c r="AR62" i="44"/>
  <c r="AZ62" i="46"/>
  <c r="AZ62" i="44"/>
  <c r="BH62" i="46"/>
  <c r="BH62" i="44"/>
  <c r="G63" i="46"/>
  <c r="G63" i="44"/>
  <c r="O63" i="46"/>
  <c r="O63" i="44"/>
  <c r="W63" i="46"/>
  <c r="W63" i="44"/>
  <c r="AE63" i="46"/>
  <c r="AE63" i="44"/>
  <c r="AM63" i="46"/>
  <c r="AM63" i="44"/>
  <c r="AU63" i="46"/>
  <c r="AU63" i="44"/>
  <c r="BK63" i="46"/>
  <c r="BK63" i="44"/>
  <c r="K64" i="46"/>
  <c r="K64" i="44"/>
  <c r="AA64" i="46"/>
  <c r="AA64" i="44"/>
  <c r="AQ64" i="46"/>
  <c r="AQ64" i="44"/>
  <c r="AY64" i="46"/>
  <c r="AY64" i="44"/>
  <c r="BO64" i="46"/>
  <c r="BO64" i="44"/>
  <c r="R66" i="46"/>
  <c r="R66" i="44"/>
  <c r="Z66" i="46"/>
  <c r="Z66" i="44"/>
  <c r="AH66" i="46"/>
  <c r="AH66" i="44"/>
  <c r="AX66" i="46"/>
  <c r="AX66" i="44"/>
  <c r="BF66" i="46"/>
  <c r="BF66" i="44"/>
  <c r="AC67" i="46"/>
  <c r="AC67" i="44"/>
  <c r="AK67" i="46"/>
  <c r="AK67" i="44"/>
  <c r="AS67" i="46"/>
  <c r="AS67" i="44"/>
  <c r="BA67" i="46"/>
  <c r="BA67" i="44"/>
  <c r="BI67" i="46"/>
  <c r="BI67" i="44"/>
  <c r="BQ67" i="46"/>
  <c r="BQ67" i="44"/>
  <c r="BM68" i="46"/>
  <c r="BM68" i="44"/>
  <c r="E69" i="46"/>
  <c r="E69" i="44"/>
  <c r="M69" i="46"/>
  <c r="M69" i="44"/>
  <c r="U69" i="46"/>
  <c r="U69" i="44"/>
  <c r="AC69" i="46"/>
  <c r="AC69" i="44"/>
  <c r="AK69" i="46"/>
  <c r="AK69" i="44"/>
  <c r="AS69" i="46"/>
  <c r="AS69" i="44"/>
  <c r="BA69" i="46"/>
  <c r="BA69" i="44"/>
  <c r="BQ69" i="46"/>
  <c r="BQ69" i="44"/>
  <c r="I70" i="46"/>
  <c r="I70" i="44"/>
  <c r="Q70" i="46"/>
  <c r="Q70" i="44"/>
  <c r="Y70" i="46"/>
  <c r="Y70" i="44"/>
  <c r="AG70" i="46"/>
  <c r="AG70" i="44"/>
  <c r="AO70" i="46"/>
  <c r="AO70" i="44"/>
  <c r="AW70" i="46"/>
  <c r="AW70" i="44"/>
  <c r="BE70" i="46"/>
  <c r="BE70" i="44"/>
  <c r="BM70" i="46"/>
  <c r="BM70" i="44"/>
  <c r="E71" i="46"/>
  <c r="E71" i="44"/>
  <c r="M71" i="46"/>
  <c r="M71" i="44"/>
  <c r="AC71" i="46"/>
  <c r="AC71" i="44"/>
  <c r="BQ71" i="46"/>
  <c r="BQ71" i="44"/>
  <c r="Q73" i="46"/>
  <c r="Q73" i="44"/>
  <c r="AS74" i="46"/>
  <c r="AS74" i="44"/>
  <c r="BQ74" i="46"/>
  <c r="BQ74" i="44"/>
  <c r="AW75" i="46"/>
  <c r="AW75" i="44"/>
  <c r="BM75" i="46"/>
  <c r="BM75" i="44"/>
  <c r="BP47" i="46"/>
  <c r="BP47" i="44"/>
  <c r="M50" i="46"/>
  <c r="M50" i="44"/>
  <c r="AR55" i="46"/>
  <c r="AR55" i="44"/>
  <c r="BH55" i="46"/>
  <c r="BH55" i="44"/>
  <c r="AU56" i="46"/>
  <c r="AU56" i="44"/>
  <c r="AA57" i="46"/>
  <c r="AA57" i="44"/>
  <c r="AQ57" i="46"/>
  <c r="AQ57" i="44"/>
  <c r="BO57" i="46"/>
  <c r="BO57" i="44"/>
  <c r="AE58" i="46"/>
  <c r="AE58" i="44"/>
  <c r="BC58" i="46"/>
  <c r="BC58" i="44"/>
  <c r="AA59" i="46"/>
  <c r="AA59" i="44"/>
  <c r="BO59" i="46"/>
  <c r="BO59" i="44"/>
  <c r="BB60" i="46"/>
  <c r="BB60" i="44"/>
  <c r="BJ60" i="46"/>
  <c r="BJ60" i="44"/>
  <c r="A59" i="27"/>
  <c r="C61" i="46"/>
  <c r="C61" i="44" s="1"/>
  <c r="A61" i="44"/>
  <c r="H61" i="46"/>
  <c r="H61" i="44"/>
  <c r="X61" i="46"/>
  <c r="X61" i="44"/>
  <c r="AN61" i="46"/>
  <c r="AN61" i="44"/>
  <c r="BL61" i="46"/>
  <c r="BL61" i="44"/>
  <c r="L62" i="46"/>
  <c r="L62" i="44"/>
  <c r="E67" i="46"/>
  <c r="E67" i="44"/>
  <c r="AV54" i="44"/>
  <c r="T55" i="44"/>
  <c r="BG64" i="44"/>
  <c r="T47" i="46"/>
  <c r="T47" i="44"/>
  <c r="AZ47" i="46"/>
  <c r="AZ47" i="44"/>
  <c r="G48" i="46"/>
  <c r="G48" i="44"/>
  <c r="E53" i="46"/>
  <c r="E53" i="44"/>
  <c r="BI53" i="46"/>
  <c r="BI53" i="44"/>
  <c r="H54" i="46"/>
  <c r="H54" i="44"/>
  <c r="G56" i="46"/>
  <c r="G56" i="44"/>
  <c r="O56" i="46"/>
  <c r="O56" i="44"/>
  <c r="W56" i="46"/>
  <c r="W56" i="44"/>
  <c r="S57" i="46"/>
  <c r="S57" i="44"/>
  <c r="AI57" i="46"/>
  <c r="AI57" i="44"/>
  <c r="AY57" i="46"/>
  <c r="AY57" i="44"/>
  <c r="AU58" i="46"/>
  <c r="AU58" i="44"/>
  <c r="S59" i="46"/>
  <c r="S59" i="44"/>
  <c r="BM51" i="44"/>
  <c r="BO52" i="44"/>
  <c r="BP55" i="44"/>
  <c r="W58" i="44"/>
  <c r="J66" i="44"/>
  <c r="AR47" i="46"/>
  <c r="AR47" i="44"/>
  <c r="AU48" i="46"/>
  <c r="AU48" i="44"/>
  <c r="AC53" i="46"/>
  <c r="AC53" i="44"/>
  <c r="D55" i="46"/>
  <c r="D55" i="44"/>
  <c r="AJ55" i="46"/>
  <c r="AJ55" i="44"/>
  <c r="BC63" i="46"/>
  <c r="BC63" i="44"/>
  <c r="P54" i="44"/>
  <c r="BP62" i="44"/>
  <c r="BH47" i="46"/>
  <c r="BH47" i="44"/>
  <c r="AS50" i="46"/>
  <c r="AS50" i="44"/>
  <c r="M53" i="46"/>
  <c r="M53" i="44"/>
  <c r="BD54" i="44"/>
  <c r="BG57" i="44"/>
  <c r="AV61" i="44"/>
  <c r="AI64" i="44"/>
  <c r="Q51" i="44"/>
  <c r="AO77" i="44"/>
  <c r="J82" i="44"/>
  <c r="AX82" i="44"/>
  <c r="V84" i="44"/>
  <c r="AP85" i="44"/>
  <c r="AB89" i="44"/>
  <c r="H92" i="44"/>
  <c r="BL92" i="44"/>
  <c r="BH94" i="44"/>
  <c r="H95" i="44"/>
  <c r="AO88" i="46"/>
  <c r="AO88" i="44"/>
  <c r="AI96" i="46"/>
  <c r="AI96" i="44"/>
  <c r="U99" i="46"/>
  <c r="U99" i="44"/>
  <c r="AV101" i="46"/>
  <c r="AV101" i="44"/>
  <c r="AH107" i="46"/>
  <c r="AH107" i="44"/>
  <c r="BA110" i="46"/>
  <c r="BA110" i="44"/>
  <c r="Y114" i="46"/>
  <c r="Y114" i="44"/>
  <c r="AC115" i="46"/>
  <c r="AC115" i="44"/>
  <c r="Q119" i="46"/>
  <c r="Q119" i="44"/>
  <c r="BC132" i="46"/>
  <c r="BC132" i="44"/>
  <c r="I135" i="46"/>
  <c r="I135" i="44"/>
  <c r="BM142" i="46"/>
  <c r="BM142" i="44"/>
  <c r="BA143" i="46"/>
  <c r="BA143" i="44"/>
  <c r="AZ181" i="46"/>
  <c r="AZ181" i="44"/>
  <c r="E188" i="46"/>
  <c r="E188" i="44"/>
  <c r="AA193" i="46"/>
  <c r="AA193" i="44"/>
  <c r="L194" i="46"/>
  <c r="L194" i="44"/>
  <c r="AJ194" i="46"/>
  <c r="AJ194" i="44"/>
  <c r="AV195" i="46"/>
  <c r="AV195" i="44"/>
  <c r="BL195" i="46"/>
  <c r="BL195" i="44"/>
  <c r="AE197" i="46"/>
  <c r="AE197" i="44"/>
  <c r="AU197" i="46"/>
  <c r="AU197" i="44"/>
  <c r="AQ200" i="46"/>
  <c r="AQ200" i="44"/>
  <c r="AC203" i="46"/>
  <c r="AC203" i="44"/>
  <c r="BA203" i="46"/>
  <c r="BA203" i="44"/>
  <c r="V205" i="46"/>
  <c r="V205" i="44"/>
  <c r="P206" i="46"/>
  <c r="P206" i="44"/>
  <c r="AN206" i="46"/>
  <c r="AN206" i="44"/>
  <c r="BD206" i="46"/>
  <c r="BD206" i="44"/>
  <c r="AB207" i="46"/>
  <c r="AB207" i="44"/>
  <c r="AR207" i="46"/>
  <c r="AR207" i="44"/>
  <c r="AH80" i="46"/>
  <c r="AH80" i="44"/>
  <c r="E87" i="46"/>
  <c r="E87" i="44"/>
  <c r="AS87" i="46"/>
  <c r="AS87" i="44"/>
  <c r="BH89" i="46"/>
  <c r="BH89" i="44"/>
  <c r="BA99" i="46"/>
  <c r="BA99" i="44"/>
  <c r="K102" i="46"/>
  <c r="K102" i="44"/>
  <c r="O103" i="46"/>
  <c r="O103" i="44"/>
  <c r="BQ108" i="46"/>
  <c r="BQ108" i="44"/>
  <c r="BK113" i="46"/>
  <c r="BK113" i="44"/>
  <c r="AW114" i="46"/>
  <c r="AW114" i="44"/>
  <c r="BI115" i="46"/>
  <c r="BI115" i="44"/>
  <c r="AI117" i="46"/>
  <c r="AI117" i="44"/>
  <c r="AP122" i="46"/>
  <c r="AP122" i="44"/>
  <c r="AP128" i="46"/>
  <c r="AP128" i="44"/>
  <c r="AA131" i="46"/>
  <c r="AA131" i="44"/>
  <c r="AQ131" i="46"/>
  <c r="AQ131" i="44"/>
  <c r="AT141" i="46"/>
  <c r="AT141" i="44"/>
  <c r="E145" i="46"/>
  <c r="E145" i="44"/>
  <c r="G155" i="46"/>
  <c r="G155" i="44"/>
  <c r="M186" i="46"/>
  <c r="M186" i="44"/>
  <c r="C128" i="46"/>
  <c r="C128" i="44" s="1"/>
  <c r="AO26" i="44"/>
  <c r="K83" i="44"/>
  <c r="Z85" i="44"/>
  <c r="BN85" i="44"/>
  <c r="AJ89" i="44"/>
  <c r="AK99" i="44"/>
  <c r="BQ99" i="44"/>
  <c r="H101" i="44"/>
  <c r="AN101" i="44"/>
  <c r="AX105" i="44"/>
  <c r="BJ106" i="44"/>
  <c r="AG109" i="44"/>
  <c r="E110" i="44"/>
  <c r="Y111" i="44"/>
  <c r="BM111" i="44"/>
  <c r="AA112" i="44"/>
  <c r="AE113" i="44"/>
  <c r="BC113" i="44"/>
  <c r="M115" i="44"/>
  <c r="BA115" i="44"/>
  <c r="AE116" i="44"/>
  <c r="AQ117" i="44"/>
  <c r="AY120" i="44"/>
  <c r="BF124" i="44"/>
  <c r="AL125" i="44"/>
  <c r="AT127" i="44"/>
  <c r="AY131" i="44"/>
  <c r="N134" i="44"/>
  <c r="BB134" i="44"/>
  <c r="E136" i="44"/>
  <c r="U140" i="44"/>
  <c r="Y142" i="44"/>
  <c r="BE142" i="44"/>
  <c r="E143" i="44"/>
  <c r="K191" i="44"/>
  <c r="E203" i="44"/>
  <c r="I77" i="46"/>
  <c r="I77" i="44"/>
  <c r="AS97" i="46"/>
  <c r="AS97" i="44"/>
  <c r="BM98" i="46"/>
  <c r="BM98" i="44"/>
  <c r="AM103" i="46"/>
  <c r="AM103" i="44"/>
  <c r="AT104" i="46"/>
  <c r="AT104" i="44"/>
  <c r="J105" i="46"/>
  <c r="J105" i="44"/>
  <c r="Y109" i="46"/>
  <c r="Y109" i="44"/>
  <c r="AK110" i="46"/>
  <c r="AK110" i="44"/>
  <c r="K131" i="46"/>
  <c r="K131" i="44"/>
  <c r="U136" i="46"/>
  <c r="U136" i="44"/>
  <c r="I139" i="46"/>
  <c r="I139" i="44"/>
  <c r="BD153" i="46"/>
  <c r="BD153" i="44"/>
  <c r="S154" i="46"/>
  <c r="S154" i="44"/>
  <c r="Q77" i="44"/>
  <c r="AU79" i="44"/>
  <c r="R82" i="44"/>
  <c r="BF82" i="44"/>
  <c r="AQ83" i="44"/>
  <c r="AD84" i="44"/>
  <c r="BB84" i="44"/>
  <c r="AX85" i="44"/>
  <c r="U87" i="44"/>
  <c r="BI87" i="44"/>
  <c r="Q88" i="44"/>
  <c r="X90" i="44"/>
  <c r="BH91" i="44"/>
  <c r="P92" i="44"/>
  <c r="BD92" i="44"/>
  <c r="Q98" i="44"/>
  <c r="AW98" i="44"/>
  <c r="D100" i="44"/>
  <c r="AB100" i="44"/>
  <c r="AZ100" i="44"/>
  <c r="AI102" i="44"/>
  <c r="W103" i="44"/>
  <c r="AU103" i="44"/>
  <c r="AD104" i="44"/>
  <c r="Z105" i="44"/>
  <c r="N106" i="44"/>
  <c r="Z107" i="44"/>
  <c r="I109" i="44"/>
  <c r="AS110" i="44"/>
  <c r="AY112" i="44"/>
  <c r="AK115" i="44"/>
  <c r="AI120" i="44"/>
  <c r="W121" i="44"/>
  <c r="AX128" i="44"/>
  <c r="AI131" i="44"/>
  <c r="G132" i="44"/>
  <c r="BK132" i="44"/>
  <c r="BF133" i="44"/>
  <c r="Y135" i="44"/>
  <c r="AK136" i="44"/>
  <c r="BA136" i="44"/>
  <c r="AK140" i="44"/>
  <c r="AD141" i="44"/>
  <c r="BQ145" i="44"/>
  <c r="BN165" i="44"/>
  <c r="AT184" i="44"/>
  <c r="AC186" i="44"/>
  <c r="AB194" i="44"/>
  <c r="BQ203" i="44"/>
  <c r="S204" i="44"/>
  <c r="AI204" i="44"/>
  <c r="O79" i="46"/>
  <c r="O79" i="44"/>
  <c r="AY83" i="46"/>
  <c r="AY83" i="44"/>
  <c r="P101" i="46"/>
  <c r="P101" i="44"/>
  <c r="AT106" i="46"/>
  <c r="AT106" i="44"/>
  <c r="BF107" i="46"/>
  <c r="BF107" i="44"/>
  <c r="AC108" i="46"/>
  <c r="AC108" i="44"/>
  <c r="AO111" i="46"/>
  <c r="AO111" i="44"/>
  <c r="BG112" i="46"/>
  <c r="BG112" i="44"/>
  <c r="AS115" i="46"/>
  <c r="AS115" i="44"/>
  <c r="V134" i="46"/>
  <c r="V134" i="44"/>
  <c r="AO135" i="46"/>
  <c r="AO135" i="44"/>
  <c r="BJ141" i="46"/>
  <c r="BJ141" i="44"/>
  <c r="M143" i="46"/>
  <c r="M143" i="44"/>
  <c r="BA145" i="46"/>
  <c r="BA145" i="44"/>
  <c r="AE155" i="46"/>
  <c r="AE155" i="44"/>
  <c r="A82" i="44"/>
  <c r="A126" i="44"/>
  <c r="C142" i="46"/>
  <c r="C142" i="44" s="1"/>
  <c r="C153" i="46"/>
  <c r="C153" i="44" s="1"/>
  <c r="AC78" i="44"/>
  <c r="S83" i="44"/>
  <c r="J85" i="44"/>
  <c r="AH85" i="44"/>
  <c r="AR89" i="44"/>
  <c r="AJ91" i="44"/>
  <c r="AN92" i="44"/>
  <c r="BP94" i="44"/>
  <c r="AN95" i="44"/>
  <c r="BL95" i="44"/>
  <c r="S96" i="44"/>
  <c r="AC97" i="44"/>
  <c r="AS99" i="44"/>
  <c r="BG102" i="44"/>
  <c r="F104" i="44"/>
  <c r="BJ104" i="44"/>
  <c r="AL106" i="44"/>
  <c r="AK108" i="44"/>
  <c r="BE109" i="44"/>
  <c r="AC110" i="44"/>
  <c r="AG111" i="44"/>
  <c r="K112" i="44"/>
  <c r="BE114" i="44"/>
  <c r="F123" i="44"/>
  <c r="R124" i="44"/>
  <c r="AP124" i="44"/>
  <c r="AD127" i="44"/>
  <c r="Y130" i="44"/>
  <c r="BE130" i="44"/>
  <c r="AU132" i="44"/>
  <c r="R133" i="44"/>
  <c r="AL134" i="44"/>
  <c r="BE135" i="44"/>
  <c r="BQ136" i="44"/>
  <c r="AO139" i="44"/>
  <c r="M140" i="44"/>
  <c r="N141" i="44"/>
  <c r="BB141" i="44"/>
  <c r="AK143" i="44"/>
  <c r="U145" i="44"/>
  <c r="AK145" i="44"/>
  <c r="V152" i="44"/>
  <c r="K154" i="44"/>
  <c r="AU155" i="44"/>
  <c r="U188" i="44"/>
  <c r="AU190" i="44"/>
  <c r="BO191" i="44"/>
  <c r="AY193" i="44"/>
  <c r="E201" i="44"/>
  <c r="AP82" i="44"/>
  <c r="BQ78" i="44"/>
  <c r="AE79" i="44"/>
  <c r="BN82" i="44"/>
  <c r="A85" i="44"/>
  <c r="A107" i="44"/>
  <c r="C85" i="46"/>
  <c r="C85" i="44" s="1"/>
  <c r="C107" i="46"/>
  <c r="C107" i="44" s="1"/>
  <c r="C124" i="46"/>
  <c r="C124" i="44" s="1"/>
  <c r="Z82" i="44"/>
  <c r="AC87" i="44"/>
  <c r="BQ87" i="44"/>
  <c r="Y88" i="44"/>
  <c r="X92" i="44"/>
  <c r="D94" i="44"/>
  <c r="X95" i="44"/>
  <c r="BE98" i="44"/>
  <c r="L100" i="44"/>
  <c r="AJ100" i="44"/>
  <c r="BH100" i="44"/>
  <c r="X101" i="44"/>
  <c r="AQ102" i="44"/>
  <c r="AE103" i="44"/>
  <c r="BC103" i="44"/>
  <c r="AL104" i="44"/>
  <c r="J107" i="44"/>
  <c r="BN107" i="44"/>
  <c r="BA108" i="44"/>
  <c r="Q109" i="44"/>
  <c r="AW111" i="44"/>
  <c r="AI112" i="44"/>
  <c r="I114" i="44"/>
  <c r="BM114" i="44"/>
  <c r="BO117" i="44"/>
  <c r="F125" i="44"/>
  <c r="BB127" i="44"/>
  <c r="BN128" i="44"/>
  <c r="AG130" i="44"/>
  <c r="S131" i="44"/>
  <c r="BG131" i="44"/>
  <c r="O132" i="44"/>
  <c r="BJ134" i="44"/>
  <c r="M136" i="44"/>
  <c r="AC140" i="44"/>
  <c r="BQ140" i="44"/>
  <c r="AL141" i="44"/>
  <c r="AW142" i="44"/>
  <c r="AC143" i="44"/>
  <c r="BQ143" i="44"/>
  <c r="BI145" i="44"/>
  <c r="BN34" i="44"/>
  <c r="AR35" i="44"/>
  <c r="O48" i="44"/>
  <c r="BK48" i="44"/>
  <c r="BH43" i="44"/>
  <c r="AB47" i="44"/>
  <c r="BA50" i="44"/>
  <c r="AB16" i="44"/>
  <c r="BH20" i="44"/>
  <c r="H7" i="44"/>
  <c r="M8" i="44"/>
  <c r="U27" i="44"/>
  <c r="AW26" i="44"/>
  <c r="X23" i="44"/>
  <c r="K24" i="44"/>
  <c r="AG32" i="44"/>
  <c r="U29" i="44"/>
  <c r="BK33" i="44"/>
  <c r="R45" i="44"/>
  <c r="AH45" i="44"/>
  <c r="W33" i="44"/>
  <c r="BF47" i="44"/>
  <c r="BQ8" i="44"/>
  <c r="U32" i="44"/>
  <c r="AD22" i="46"/>
  <c r="AD22" i="44"/>
  <c r="AM44" i="46"/>
  <c r="AM44" i="44"/>
  <c r="AA45" i="46"/>
  <c r="AA45" i="44"/>
  <c r="AQ47" i="46"/>
  <c r="AQ47" i="44"/>
  <c r="J59" i="46"/>
  <c r="J59" i="44"/>
  <c r="BJ58" i="44"/>
  <c r="AT63" i="44"/>
  <c r="AE31" i="44"/>
  <c r="BG45" i="44"/>
  <c r="AR67" i="44"/>
  <c r="BG28" i="46"/>
  <c r="BG28" i="44"/>
  <c r="K32" i="46"/>
  <c r="K32" i="44"/>
  <c r="AQ32" i="46"/>
  <c r="AQ32" i="44"/>
  <c r="BO32" i="46"/>
  <c r="BO32" i="44"/>
  <c r="O33" i="46"/>
  <c r="O33" i="44"/>
  <c r="R34" i="46"/>
  <c r="R34" i="44"/>
  <c r="A34" i="27"/>
  <c r="C36" i="46"/>
  <c r="C36" i="44" s="1"/>
  <c r="A36" i="44"/>
  <c r="R36" i="46"/>
  <c r="R36" i="44"/>
  <c r="AX36" i="46"/>
  <c r="AX36" i="44"/>
  <c r="BF36" i="46"/>
  <c r="BF36" i="44"/>
  <c r="C45" i="46"/>
  <c r="C45" i="44" s="1"/>
  <c r="A45" i="44"/>
  <c r="J45" i="46"/>
  <c r="J45" i="44"/>
  <c r="AP45" i="46"/>
  <c r="AP45" i="44"/>
  <c r="AX45" i="46"/>
  <c r="AX45" i="44"/>
  <c r="BF45" i="46"/>
  <c r="BF45" i="44"/>
  <c r="BN45" i="46"/>
  <c r="BN45" i="44"/>
  <c r="F46" i="46"/>
  <c r="F46" i="44"/>
  <c r="N46" i="46"/>
  <c r="N46" i="44"/>
  <c r="AL46" i="46"/>
  <c r="AL46" i="44"/>
  <c r="BJ46" i="46"/>
  <c r="BJ46" i="44"/>
  <c r="A45" i="27"/>
  <c r="C47" i="46"/>
  <c r="C47" i="44" s="1"/>
  <c r="J47" i="46"/>
  <c r="J47" i="44"/>
  <c r="R47" i="46"/>
  <c r="R47" i="44"/>
  <c r="AH47" i="46"/>
  <c r="AH47" i="44"/>
  <c r="AX47" i="46"/>
  <c r="AX47" i="44"/>
  <c r="E48" i="46"/>
  <c r="E48" i="44"/>
  <c r="M48" i="46"/>
  <c r="M48" i="44"/>
  <c r="U48" i="46"/>
  <c r="U48" i="44"/>
  <c r="BA48" i="46"/>
  <c r="BA48" i="44"/>
  <c r="BI48" i="46"/>
  <c r="BI48" i="44"/>
  <c r="X49" i="46"/>
  <c r="X49" i="44"/>
  <c r="AN49" i="46"/>
  <c r="AN49" i="44"/>
  <c r="BK51" i="46"/>
  <c r="BK51" i="44"/>
  <c r="F48" i="46"/>
  <c r="F48" i="44"/>
  <c r="Y49" i="46"/>
  <c r="Y49" i="44"/>
  <c r="BH50" i="46"/>
  <c r="BH50" i="44"/>
  <c r="Z52" i="46"/>
  <c r="Z52" i="44"/>
  <c r="AU54" i="46"/>
  <c r="AU54" i="44"/>
  <c r="BC54" i="46"/>
  <c r="BC54" i="44"/>
  <c r="AI55" i="46"/>
  <c r="AI55" i="44"/>
  <c r="AY55" i="46"/>
  <c r="AY55" i="44"/>
  <c r="AL56" i="46"/>
  <c r="AL56" i="44"/>
  <c r="AD58" i="46"/>
  <c r="AD58" i="44"/>
  <c r="U60" i="46"/>
  <c r="U60" i="44"/>
  <c r="G61" i="46"/>
  <c r="G61" i="44"/>
  <c r="K62" i="46"/>
  <c r="K62" i="44"/>
  <c r="AI62" i="46"/>
  <c r="AI62" i="44"/>
  <c r="AY62" i="46"/>
  <c r="AY62" i="44"/>
  <c r="BG62" i="46"/>
  <c r="BG62" i="44"/>
  <c r="V63" i="46"/>
  <c r="V63" i="44"/>
  <c r="BB63" i="46"/>
  <c r="BB63" i="44"/>
  <c r="J64" i="46"/>
  <c r="J64" i="44"/>
  <c r="R64" i="46"/>
  <c r="R64" i="44"/>
  <c r="AX64" i="46"/>
  <c r="AX64" i="44"/>
  <c r="BF64" i="46"/>
  <c r="BF64" i="44"/>
  <c r="E65" i="46"/>
  <c r="E65" i="44"/>
  <c r="AK65" i="46"/>
  <c r="AK65" i="44"/>
  <c r="BA65" i="46"/>
  <c r="BA65" i="44"/>
  <c r="BQ65" i="46"/>
  <c r="BQ65" i="44"/>
  <c r="AG66" i="46"/>
  <c r="AG66" i="44"/>
  <c r="AW66" i="46"/>
  <c r="AW66" i="44"/>
  <c r="BM66" i="46"/>
  <c r="BM66" i="44"/>
  <c r="T67" i="46"/>
  <c r="T67" i="44"/>
  <c r="AJ67" i="46"/>
  <c r="AJ67" i="44"/>
  <c r="AZ67" i="46"/>
  <c r="AZ67" i="44"/>
  <c r="BH67" i="46"/>
  <c r="BH67" i="44"/>
  <c r="BP67" i="46"/>
  <c r="BP67" i="44"/>
  <c r="X68" i="46"/>
  <c r="X68" i="44"/>
  <c r="AF68" i="46"/>
  <c r="AF68" i="44"/>
  <c r="AV68" i="46"/>
  <c r="AV68" i="44"/>
  <c r="BD68" i="46"/>
  <c r="BD68" i="44"/>
  <c r="BL68" i="46"/>
  <c r="BL68" i="44"/>
  <c r="L69" i="46"/>
  <c r="L69" i="44"/>
  <c r="AB69" i="46"/>
  <c r="AB69" i="44"/>
  <c r="AJ69" i="46"/>
  <c r="AJ69" i="44"/>
  <c r="AR69" i="46"/>
  <c r="AR69" i="44"/>
  <c r="AZ69" i="46"/>
  <c r="AZ69" i="44"/>
  <c r="BP69" i="46"/>
  <c r="BP69" i="44"/>
  <c r="P70" i="46"/>
  <c r="P70" i="44"/>
  <c r="AF70" i="46"/>
  <c r="AF70" i="44"/>
  <c r="AN70" i="46"/>
  <c r="AN70" i="44"/>
  <c r="AV70" i="46"/>
  <c r="AV70" i="44"/>
  <c r="BD70" i="46"/>
  <c r="BD70" i="44"/>
  <c r="BL70" i="46"/>
  <c r="BL70" i="44"/>
  <c r="L71" i="46"/>
  <c r="L71" i="44"/>
  <c r="T71" i="46"/>
  <c r="T71" i="44"/>
  <c r="AB71" i="46"/>
  <c r="AB71" i="44"/>
  <c r="AR71" i="46"/>
  <c r="AR71" i="44"/>
  <c r="BP71" i="46"/>
  <c r="BP71" i="44"/>
  <c r="E72" i="46"/>
  <c r="E72" i="44"/>
  <c r="U72" i="46"/>
  <c r="U72" i="44"/>
  <c r="AK72" i="46"/>
  <c r="AK72" i="44"/>
  <c r="AS72" i="46"/>
  <c r="AS72" i="44"/>
  <c r="BA72" i="46"/>
  <c r="BA72" i="44"/>
  <c r="BQ72" i="46"/>
  <c r="BQ72" i="44"/>
  <c r="H73" i="46"/>
  <c r="H73" i="44"/>
  <c r="AF73" i="46"/>
  <c r="AF73" i="44"/>
  <c r="AN73" i="46"/>
  <c r="AN73" i="44"/>
  <c r="BD73" i="46"/>
  <c r="BD73" i="44"/>
  <c r="BL73" i="46"/>
  <c r="BL73" i="44"/>
  <c r="D74" i="46"/>
  <c r="D74" i="44"/>
  <c r="L74" i="46"/>
  <c r="L74" i="44"/>
  <c r="AB74" i="46"/>
  <c r="AB74" i="44"/>
  <c r="AJ74" i="46"/>
  <c r="AJ74" i="44"/>
  <c r="AR74" i="46"/>
  <c r="AR74" i="44"/>
  <c r="AZ74" i="46"/>
  <c r="AZ74" i="44"/>
  <c r="BP74" i="46"/>
  <c r="BP74" i="44"/>
  <c r="V8" i="46"/>
  <c r="V8" i="44"/>
  <c r="AQ28" i="46"/>
  <c r="AQ28" i="44"/>
  <c r="L28" i="46"/>
  <c r="L28" i="44"/>
  <c r="BD33" i="46"/>
  <c r="BD33" i="44"/>
  <c r="O46" i="46"/>
  <c r="O46" i="44"/>
  <c r="AD48" i="46"/>
  <c r="AD48" i="44"/>
  <c r="BE49" i="46"/>
  <c r="BE49" i="44"/>
  <c r="P51" i="46"/>
  <c r="P51" i="44"/>
  <c r="AF51" i="46"/>
  <c r="AF51" i="44"/>
  <c r="BL51" i="46"/>
  <c r="BL51" i="44"/>
  <c r="R52" i="46"/>
  <c r="R52" i="44"/>
  <c r="BG55" i="46"/>
  <c r="BG55" i="44"/>
  <c r="AT56" i="46"/>
  <c r="AT56" i="44"/>
  <c r="BB56" i="46"/>
  <c r="BB56" i="44"/>
  <c r="AH59" i="46"/>
  <c r="AH59" i="44"/>
  <c r="BN59" i="46"/>
  <c r="BN59" i="44"/>
  <c r="E60" i="46"/>
  <c r="E60" i="44"/>
  <c r="W61" i="46"/>
  <c r="W61" i="44"/>
  <c r="BC61" i="46"/>
  <c r="BC61" i="44"/>
  <c r="F63" i="46"/>
  <c r="F63" i="44"/>
  <c r="I66" i="46"/>
  <c r="I66" i="44"/>
  <c r="Q25" i="44"/>
  <c r="AQ30" i="44"/>
  <c r="BN52" i="44"/>
  <c r="BJ63" i="44"/>
  <c r="U65" i="44"/>
  <c r="S28" i="46"/>
  <c r="S28" i="44"/>
  <c r="AY30" i="46"/>
  <c r="AY30" i="44"/>
  <c r="A47" i="27"/>
  <c r="A49" i="44"/>
  <c r="C49" i="46"/>
  <c r="C49" i="44" s="1"/>
  <c r="AP52" i="46"/>
  <c r="AP52" i="44"/>
  <c r="BF52" i="46"/>
  <c r="BF52" i="44"/>
  <c r="G54" i="46"/>
  <c r="G54" i="44"/>
  <c r="W54" i="46"/>
  <c r="W54" i="44"/>
  <c r="AM54" i="46"/>
  <c r="AM54" i="44"/>
  <c r="BK54" i="46"/>
  <c r="BK54" i="44"/>
  <c r="S55" i="46"/>
  <c r="S55" i="44"/>
  <c r="F56" i="46"/>
  <c r="F56" i="44"/>
  <c r="N56" i="46"/>
  <c r="N56" i="44"/>
  <c r="A55" i="27"/>
  <c r="C57" i="46"/>
  <c r="C57" i="44" s="1"/>
  <c r="V58" i="46"/>
  <c r="V58" i="44"/>
  <c r="AK60" i="46"/>
  <c r="AK60" i="44"/>
  <c r="BA60" i="46"/>
  <c r="BA60" i="44"/>
  <c r="BQ60" i="46"/>
  <c r="BQ60" i="44"/>
  <c r="A64" i="44"/>
  <c r="BC42" i="44"/>
  <c r="W46" i="44"/>
  <c r="D50" i="44"/>
  <c r="AV51" i="44"/>
  <c r="BJ56" i="44"/>
  <c r="S62" i="44"/>
  <c r="AG12" i="46"/>
  <c r="AG12" i="44"/>
  <c r="AY26" i="46"/>
  <c r="AY26" i="44"/>
  <c r="AI28" i="46"/>
  <c r="AI28" i="44"/>
  <c r="BN25" i="46"/>
  <c r="BN25" i="44"/>
  <c r="AY45" i="46"/>
  <c r="AY45" i="44"/>
  <c r="BD51" i="46"/>
  <c r="BD51" i="44"/>
  <c r="A57" i="27"/>
  <c r="A59" i="44"/>
  <c r="A57" i="44"/>
  <c r="Z59" i="44"/>
  <c r="AC16" i="46"/>
  <c r="AC16" i="44"/>
  <c r="BJ20" i="46"/>
  <c r="BJ20" i="44"/>
  <c r="X31" i="46"/>
  <c r="X31" i="44"/>
  <c r="BK44" i="46"/>
  <c r="BK44" i="44"/>
  <c r="K45" i="46"/>
  <c r="K45" i="44"/>
  <c r="BB48" i="46"/>
  <c r="BB48" i="44"/>
  <c r="T50" i="46"/>
  <c r="T50" i="44"/>
  <c r="AR50" i="46"/>
  <c r="AR50" i="44"/>
  <c r="M60" i="44"/>
  <c r="BD31" i="46"/>
  <c r="BD31" i="44"/>
  <c r="O37" i="46"/>
  <c r="O37" i="44"/>
  <c r="AF38" i="46"/>
  <c r="AF38" i="44"/>
  <c r="BK46" i="46"/>
  <c r="BK46" i="44"/>
  <c r="AW49" i="46"/>
  <c r="AW49" i="44"/>
  <c r="BM49" i="46"/>
  <c r="BM49" i="44"/>
  <c r="R59" i="46"/>
  <c r="R59" i="44"/>
  <c r="Q49" i="44"/>
  <c r="BC46" i="44"/>
  <c r="A38" i="44"/>
  <c r="C59" i="46"/>
  <c r="C59" i="44" s="1"/>
  <c r="BG26" i="44"/>
  <c r="O31" i="44"/>
  <c r="AH34" i="44"/>
  <c r="J36" i="44"/>
  <c r="AI45" i="44"/>
  <c r="BF59" i="44"/>
  <c r="AS60" i="44"/>
  <c r="AM61" i="44"/>
  <c r="AD63" i="44"/>
  <c r="Q66" i="44"/>
  <c r="AO66" i="44"/>
  <c r="AD54" i="44"/>
  <c r="AP55" i="44"/>
  <c r="Y57" i="44"/>
  <c r="AO59" i="44"/>
  <c r="L60" i="44"/>
  <c r="AB60" i="44"/>
  <c r="AR60" i="44"/>
  <c r="BH60" i="44"/>
  <c r="AR65" i="44"/>
  <c r="D76" i="44"/>
  <c r="AF77" i="44"/>
  <c r="Q80" i="44"/>
  <c r="AC81" i="44"/>
  <c r="Q82" i="44"/>
  <c r="AC84" i="44"/>
  <c r="AX86" i="44"/>
  <c r="AB87" i="44"/>
  <c r="AR87" i="44"/>
  <c r="P93" i="44"/>
  <c r="AN93" i="44"/>
  <c r="BH99" i="44"/>
  <c r="K100" i="44"/>
  <c r="AY100" i="44"/>
  <c r="E104" i="44"/>
  <c r="AC104" i="44"/>
  <c r="AG105" i="44"/>
  <c r="AI71" i="46"/>
  <c r="AI71" i="44"/>
  <c r="BG71" i="46"/>
  <c r="BG71" i="44"/>
  <c r="AJ72" i="46"/>
  <c r="AJ72" i="44"/>
  <c r="AY74" i="46"/>
  <c r="AY74" i="44"/>
  <c r="BC75" i="46"/>
  <c r="BC75" i="44"/>
  <c r="S76" i="46"/>
  <c r="S76" i="44"/>
  <c r="AY76" i="46"/>
  <c r="AY76" i="44"/>
  <c r="G77" i="46"/>
  <c r="G77" i="44"/>
  <c r="AE77" i="46"/>
  <c r="AE77" i="44"/>
  <c r="AQ78" i="46"/>
  <c r="AQ78" i="44"/>
  <c r="E79" i="46"/>
  <c r="E79" i="44"/>
  <c r="H80" i="46"/>
  <c r="H80" i="44"/>
  <c r="AF80" i="46"/>
  <c r="AF80" i="44"/>
  <c r="AR81" i="46"/>
  <c r="AR81" i="44"/>
  <c r="BH81" i="46"/>
  <c r="BH81" i="44"/>
  <c r="BP81" i="46"/>
  <c r="BP81" i="44"/>
  <c r="P82" i="46"/>
  <c r="P82" i="44"/>
  <c r="AF82" i="46"/>
  <c r="AF82" i="44"/>
  <c r="BL82" i="46"/>
  <c r="BL82" i="44"/>
  <c r="I156" i="46"/>
  <c r="I156" i="44"/>
  <c r="Y156" i="46"/>
  <c r="Y156" i="44"/>
  <c r="AO156" i="46"/>
  <c r="AO156" i="44"/>
  <c r="BE156" i="46"/>
  <c r="BE156" i="44"/>
  <c r="AK157" i="46"/>
  <c r="AK157" i="44"/>
  <c r="AS157" i="46"/>
  <c r="AS157" i="44"/>
  <c r="AX159" i="46"/>
  <c r="AX159" i="44"/>
  <c r="AK162" i="46"/>
  <c r="AK162" i="44"/>
  <c r="Y163" i="46"/>
  <c r="Y163" i="44"/>
  <c r="AG163" i="46"/>
  <c r="AG163" i="44"/>
  <c r="AW163" i="46"/>
  <c r="AW163" i="44"/>
  <c r="D164" i="46"/>
  <c r="D164" i="44"/>
  <c r="T164" i="46"/>
  <c r="T164" i="44"/>
  <c r="AJ164" i="46"/>
  <c r="AJ164" i="44"/>
  <c r="AA166" i="46"/>
  <c r="AA166" i="44"/>
  <c r="AI166" i="46"/>
  <c r="AI166" i="44"/>
  <c r="G167" i="46"/>
  <c r="G167" i="44"/>
  <c r="BK167" i="46"/>
  <c r="BK167" i="44"/>
  <c r="Q168" i="46"/>
  <c r="Q168" i="44"/>
  <c r="AG168" i="46"/>
  <c r="AG168" i="44"/>
  <c r="BE168" i="46"/>
  <c r="BE168" i="44"/>
  <c r="Q170" i="46"/>
  <c r="Q170" i="44"/>
  <c r="BE170" i="46"/>
  <c r="BE170" i="44"/>
  <c r="BM170" i="46"/>
  <c r="BM170" i="44"/>
  <c r="M171" i="46"/>
  <c r="M171" i="44"/>
  <c r="U171" i="46"/>
  <c r="U171" i="44"/>
  <c r="AK171" i="46"/>
  <c r="AK171" i="44"/>
  <c r="M81" i="46"/>
  <c r="M81" i="44"/>
  <c r="AW82" i="46"/>
  <c r="AW82" i="44"/>
  <c r="BM82" i="46"/>
  <c r="BM82" i="44"/>
  <c r="BA84" i="46"/>
  <c r="BA84" i="44"/>
  <c r="T87" i="46"/>
  <c r="T87" i="44"/>
  <c r="AJ87" i="46"/>
  <c r="AJ87" i="44"/>
  <c r="AZ87" i="46"/>
  <c r="AZ87" i="44"/>
  <c r="BP87" i="46"/>
  <c r="BP87" i="44"/>
  <c r="O92" i="46"/>
  <c r="O92" i="44"/>
  <c r="AE92" i="46"/>
  <c r="AE92" i="44"/>
  <c r="AU92" i="46"/>
  <c r="AU92" i="44"/>
  <c r="AF93" i="46"/>
  <c r="AF93" i="44"/>
  <c r="AP96" i="46"/>
  <c r="AP96" i="44"/>
  <c r="BF96" i="46"/>
  <c r="BF96" i="44"/>
  <c r="T99" i="46"/>
  <c r="T99" i="44"/>
  <c r="AJ99" i="46"/>
  <c r="AJ99" i="44"/>
  <c r="AR99" i="46"/>
  <c r="AR99" i="44"/>
  <c r="BB103" i="46"/>
  <c r="BB103" i="44"/>
  <c r="U104" i="46"/>
  <c r="U104" i="44"/>
  <c r="BA104" i="46"/>
  <c r="BA104" i="44"/>
  <c r="I105" i="46"/>
  <c r="I105" i="44"/>
  <c r="AO105" i="46"/>
  <c r="AO105" i="44"/>
  <c r="BQ106" i="46"/>
  <c r="BQ106" i="44"/>
  <c r="Y107" i="46"/>
  <c r="Y107" i="44"/>
  <c r="AG107" i="46"/>
  <c r="AG107" i="44"/>
  <c r="AW107" i="46"/>
  <c r="AW107" i="44"/>
  <c r="D108" i="46"/>
  <c r="D108" i="44"/>
  <c r="L108" i="46"/>
  <c r="L108" i="44"/>
  <c r="AJ108" i="46"/>
  <c r="AJ108" i="44"/>
  <c r="BP108" i="46"/>
  <c r="BP108" i="44"/>
  <c r="AF111" i="46"/>
  <c r="AF111" i="44"/>
  <c r="BL111" i="46"/>
  <c r="BL111" i="44"/>
  <c r="R112" i="46"/>
  <c r="R112" i="44"/>
  <c r="AP112" i="46"/>
  <c r="AP112" i="44"/>
  <c r="BF112" i="46"/>
  <c r="BF112" i="44"/>
  <c r="AD113" i="46"/>
  <c r="AD113" i="44"/>
  <c r="BJ113" i="46"/>
  <c r="BJ113" i="44"/>
  <c r="H114" i="46"/>
  <c r="H114" i="44"/>
  <c r="AN114" i="46"/>
  <c r="AN114" i="44"/>
  <c r="AV114" i="46"/>
  <c r="AV114" i="44"/>
  <c r="BL114" i="46"/>
  <c r="BL114" i="44"/>
  <c r="D115" i="46"/>
  <c r="D115" i="44"/>
  <c r="F116" i="46"/>
  <c r="F116" i="44"/>
  <c r="AD116" i="46"/>
  <c r="AD116" i="44"/>
  <c r="J117" i="46"/>
  <c r="J117" i="44"/>
  <c r="D118" i="46"/>
  <c r="D118" i="44"/>
  <c r="T118" i="46"/>
  <c r="T118" i="44"/>
  <c r="BP118" i="46"/>
  <c r="BP118" i="44"/>
  <c r="AV119" i="46"/>
  <c r="AV119" i="44"/>
  <c r="BD119" i="46"/>
  <c r="BD119" i="44"/>
  <c r="AH120" i="46"/>
  <c r="AH120" i="44"/>
  <c r="AX120" i="46"/>
  <c r="AX120" i="44"/>
  <c r="E123" i="46"/>
  <c r="E123" i="44"/>
  <c r="M123" i="46"/>
  <c r="M123" i="44"/>
  <c r="BE124" i="46"/>
  <c r="BE124" i="44"/>
  <c r="E127" i="46"/>
  <c r="E127" i="44"/>
  <c r="U127" i="46"/>
  <c r="U127" i="44"/>
  <c r="AK127" i="46"/>
  <c r="AK127" i="44"/>
  <c r="BA127" i="46"/>
  <c r="BA127" i="44"/>
  <c r="I128" i="46"/>
  <c r="I128" i="44"/>
  <c r="AW128" i="46"/>
  <c r="AW128" i="44"/>
  <c r="BM128" i="46"/>
  <c r="BM128" i="44"/>
  <c r="AV130" i="46"/>
  <c r="AV130" i="44"/>
  <c r="AX131" i="46"/>
  <c r="AX131" i="44"/>
  <c r="Y133" i="46"/>
  <c r="Y133" i="44"/>
  <c r="AG133" i="46"/>
  <c r="AG133" i="44"/>
  <c r="AS134" i="46"/>
  <c r="AS134" i="44"/>
  <c r="BI134" i="46"/>
  <c r="BI134" i="44"/>
  <c r="AN135" i="46"/>
  <c r="AN135" i="44"/>
  <c r="D136" i="46"/>
  <c r="D136" i="44"/>
  <c r="T136" i="46"/>
  <c r="T136" i="44"/>
  <c r="R83" i="46"/>
  <c r="R83" i="44"/>
  <c r="K53" i="44"/>
  <c r="X75" i="44"/>
  <c r="Y85" i="44"/>
  <c r="AP83" i="46"/>
  <c r="AP83" i="44"/>
  <c r="BF83" i="46"/>
  <c r="BF83" i="44"/>
  <c r="BQ84" i="46"/>
  <c r="BQ84" i="44"/>
  <c r="R86" i="46"/>
  <c r="R86" i="44"/>
  <c r="BE57" i="44"/>
  <c r="T76" i="44"/>
  <c r="AN77" i="44"/>
  <c r="BQ81" i="44"/>
  <c r="R11" i="44"/>
  <c r="BI39" i="44"/>
  <c r="AH55" i="44"/>
  <c r="E56" i="44"/>
  <c r="AG59" i="44"/>
  <c r="AJ60" i="44"/>
  <c r="AH62" i="44"/>
  <c r="AO64" i="44"/>
  <c r="D65" i="44"/>
  <c r="AF66" i="44"/>
  <c r="AE70" i="44"/>
  <c r="AQ71" i="44"/>
  <c r="T72" i="44"/>
  <c r="BD75" i="44"/>
  <c r="AA76" i="44"/>
  <c r="BL77" i="44"/>
  <c r="AG80" i="44"/>
  <c r="U81" i="44"/>
  <c r="I82" i="44"/>
  <c r="AO82" i="44"/>
  <c r="AK84" i="44"/>
  <c r="I85" i="44"/>
  <c r="AQ89" i="44"/>
  <c r="O90" i="44"/>
  <c r="L110" i="44"/>
  <c r="AB110" i="44"/>
  <c r="J112" i="44"/>
  <c r="BB113" i="44"/>
  <c r="BE80" i="46"/>
  <c r="BE80" i="44"/>
  <c r="AI89" i="46"/>
  <c r="AI89" i="44"/>
  <c r="C55" i="46"/>
  <c r="C55" i="44" s="1"/>
  <c r="AG57" i="44"/>
  <c r="BF86" i="44"/>
  <c r="AM92" i="44"/>
  <c r="A80" i="44"/>
  <c r="AL54" i="44"/>
  <c r="U56" i="44"/>
  <c r="T60" i="44"/>
  <c r="U63" i="44"/>
  <c r="AB65" i="44"/>
  <c r="AV66" i="44"/>
  <c r="AI67" i="44"/>
  <c r="O70" i="44"/>
  <c r="AE73" i="44"/>
  <c r="K74" i="44"/>
  <c r="AE75" i="44"/>
  <c r="BH76" i="44"/>
  <c r="P77" i="44"/>
  <c r="BM80" i="44"/>
  <c r="Y82" i="44"/>
  <c r="U84" i="44"/>
  <c r="BG89" i="44"/>
  <c r="W92" i="44"/>
  <c r="H93" i="44"/>
  <c r="BM105" i="44"/>
  <c r="U106" i="44"/>
  <c r="BI106" i="44"/>
  <c r="AR108" i="44"/>
  <c r="P114" i="44"/>
  <c r="C117" i="46"/>
  <c r="C117" i="44" s="1"/>
  <c r="U26" i="44"/>
  <c r="D47" i="44"/>
  <c r="AE48" i="44"/>
  <c r="AC50" i="44"/>
  <c r="BI50" i="44"/>
  <c r="AG51" i="44"/>
  <c r="S52" i="44"/>
  <c r="AA53" i="44"/>
  <c r="BQ53" i="44"/>
  <c r="V54" i="44"/>
  <c r="R55" i="44"/>
  <c r="BF55" i="44"/>
  <c r="AS56" i="44"/>
  <c r="Q57" i="44"/>
  <c r="Q59" i="44"/>
  <c r="D60" i="44"/>
  <c r="AZ60" i="44"/>
  <c r="E63" i="44"/>
  <c r="BA63" i="44"/>
  <c r="BQ63" i="44"/>
  <c r="BE64" i="44"/>
  <c r="AJ65" i="44"/>
  <c r="S67" i="44"/>
  <c r="AE68" i="44"/>
  <c r="BC68" i="44"/>
  <c r="S71" i="44"/>
  <c r="D72" i="44"/>
  <c r="AZ72" i="44"/>
  <c r="AM75" i="44"/>
  <c r="BK75" i="44"/>
  <c r="AB76" i="44"/>
  <c r="BO76" i="44"/>
  <c r="AU77" i="44"/>
  <c r="AI78" i="44"/>
  <c r="I80" i="44"/>
  <c r="AS81" i="44"/>
  <c r="AP86" i="44"/>
  <c r="S89" i="44"/>
  <c r="AU90" i="44"/>
  <c r="G92" i="44"/>
  <c r="BN96" i="44"/>
  <c r="D99" i="44"/>
  <c r="AZ99" i="44"/>
  <c r="AQ100" i="44"/>
  <c r="Y105" i="44"/>
  <c r="H109" i="44"/>
  <c r="BL109" i="44"/>
  <c r="AR110" i="44"/>
  <c r="BH110" i="44"/>
  <c r="P111" i="44"/>
  <c r="AV111" i="44"/>
  <c r="BF117" i="44"/>
  <c r="AG156" i="44"/>
  <c r="M157" i="44"/>
  <c r="U162" i="44"/>
  <c r="Q163" i="44"/>
  <c r="AF75" i="46"/>
  <c r="AF75" i="44"/>
  <c r="Q85" i="46"/>
  <c r="Q85" i="44"/>
  <c r="AK81" i="44"/>
  <c r="BE82" i="44"/>
  <c r="K89" i="44"/>
  <c r="X93" i="44"/>
  <c r="AC56" i="44"/>
  <c r="BI56" i="44"/>
  <c r="BE59" i="44"/>
  <c r="R62" i="44"/>
  <c r="AK63" i="44"/>
  <c r="BH65" i="44"/>
  <c r="P66" i="44"/>
  <c r="G68" i="44"/>
  <c r="AN75" i="44"/>
  <c r="BL75" i="44"/>
  <c r="BP76" i="44"/>
  <c r="AV77" i="44"/>
  <c r="F79" i="44"/>
  <c r="E84" i="44"/>
  <c r="BI84" i="44"/>
  <c r="AG85" i="44"/>
  <c r="AW85" i="44"/>
  <c r="BM85" i="44"/>
  <c r="D87" i="44"/>
  <c r="BD93" i="44"/>
  <c r="AA94" i="44"/>
  <c r="BG94" i="44"/>
  <c r="Z96" i="44"/>
  <c r="AB99" i="44"/>
  <c r="AA100" i="44"/>
  <c r="AS104" i="44"/>
  <c r="BQ104" i="44"/>
  <c r="AW105" i="44"/>
  <c r="E106" i="44"/>
  <c r="AS106" i="44"/>
  <c r="T108" i="44"/>
  <c r="AZ108" i="44"/>
  <c r="AF109" i="44"/>
  <c r="AV109" i="44"/>
  <c r="AS171" i="46"/>
  <c r="AS171" i="44"/>
  <c r="I172" i="46"/>
  <c r="I172" i="44"/>
  <c r="BE172" i="46"/>
  <c r="BE172" i="44"/>
  <c r="Y174" i="46"/>
  <c r="Y174" i="44"/>
  <c r="AO174" i="46"/>
  <c r="AO174" i="44"/>
  <c r="H176" i="46"/>
  <c r="H176" i="44"/>
  <c r="AV176" i="46"/>
  <c r="AV176" i="44"/>
  <c r="K177" i="46"/>
  <c r="K177" i="44"/>
  <c r="AI177" i="46"/>
  <c r="AI177" i="44"/>
  <c r="F180" i="46"/>
  <c r="F180" i="44"/>
  <c r="AT180" i="46"/>
  <c r="AT180" i="44"/>
  <c r="AB140" i="46"/>
  <c r="AB140" i="44"/>
  <c r="AC141" i="46"/>
  <c r="AC141" i="44"/>
  <c r="AS141" i="46"/>
  <c r="AS141" i="44"/>
  <c r="AF142" i="46"/>
  <c r="AF142" i="44"/>
  <c r="T143" i="46"/>
  <c r="T143" i="44"/>
  <c r="AR143" i="46"/>
  <c r="AR143" i="44"/>
  <c r="BD144" i="46"/>
  <c r="BD144" i="44"/>
  <c r="AJ145" i="46"/>
  <c r="AJ145" i="44"/>
  <c r="AZ145" i="46"/>
  <c r="AZ145" i="44"/>
  <c r="N148" i="46"/>
  <c r="N148" i="44"/>
  <c r="AB149" i="46"/>
  <c r="AB149" i="44"/>
  <c r="BH149" i="46"/>
  <c r="BH149" i="44"/>
  <c r="AW151" i="46"/>
  <c r="AW151" i="44"/>
  <c r="BJ155" i="46"/>
  <c r="BJ155" i="44"/>
  <c r="BH140" i="44"/>
  <c r="U141" i="44"/>
  <c r="AK141" i="44"/>
  <c r="BA141" i="44"/>
  <c r="BD142" i="44"/>
  <c r="AS173" i="44"/>
  <c r="BI173" i="44"/>
  <c r="I174" i="44"/>
  <c r="X176" i="44"/>
  <c r="O178" i="44"/>
  <c r="V180" i="44"/>
  <c r="BO156" i="46"/>
  <c r="A183" i="44"/>
  <c r="BP15" i="44"/>
  <c r="BA24" i="44"/>
  <c r="AC33" i="44"/>
  <c r="T42" i="44"/>
  <c r="AM53" i="44"/>
  <c r="S142" i="44"/>
  <c r="AY170" i="44"/>
  <c r="AE171" i="44"/>
  <c r="M179" i="44"/>
  <c r="AC179" i="44"/>
  <c r="BI179" i="44"/>
  <c r="AV180" i="44"/>
  <c r="I185" i="44"/>
  <c r="AO185" i="44"/>
  <c r="AS186" i="44"/>
  <c r="BO193" i="44"/>
  <c r="AN195" i="44"/>
  <c r="BG200" i="44"/>
  <c r="AY204" i="44"/>
  <c r="AL205" i="44"/>
  <c r="AD19" i="44"/>
  <c r="BL141" i="44"/>
  <c r="Y178" i="44"/>
  <c r="AW178" i="44"/>
  <c r="AS179" i="44"/>
  <c r="AP61" i="44"/>
  <c r="BP80" i="44"/>
  <c r="BI166" i="44"/>
  <c r="AX176" i="44"/>
  <c r="V10" i="44"/>
  <c r="G14" i="44"/>
  <c r="V43" i="44"/>
  <c r="AS52" i="44"/>
  <c r="AL164" i="44"/>
  <c r="AA168" i="44"/>
  <c r="BA177" i="44"/>
  <c r="AO178" i="44"/>
  <c r="BM178" i="44"/>
  <c r="N182" i="44"/>
  <c r="AD182" i="44"/>
  <c r="AG185" i="44"/>
  <c r="AW187" i="44"/>
  <c r="BM187" i="44"/>
  <c r="AK188" i="44"/>
  <c r="BI188" i="44"/>
  <c r="BE189" i="44"/>
  <c r="O190" i="44"/>
  <c r="BG191" i="44"/>
  <c r="S193" i="44"/>
  <c r="X195" i="44"/>
  <c r="S196" i="44"/>
  <c r="AY196" i="44"/>
  <c r="O197" i="44"/>
  <c r="I198" i="44"/>
  <c r="U199" i="44"/>
  <c r="K204" i="44"/>
  <c r="AT205" i="44"/>
  <c r="H206" i="44"/>
  <c r="AV206" i="44"/>
  <c r="AI207" i="44"/>
  <c r="A101" i="44"/>
  <c r="A95" i="44"/>
  <c r="G171" i="44"/>
  <c r="BQ177" i="44"/>
  <c r="Q178" i="44"/>
  <c r="BF183" i="44"/>
  <c r="U186" i="44"/>
  <c r="M188" i="44"/>
  <c r="K29" i="44"/>
  <c r="W50" i="44"/>
  <c r="W14" i="44"/>
  <c r="N23" i="44"/>
  <c r="AU14" i="44"/>
  <c r="AD36" i="44"/>
  <c r="O74" i="44"/>
  <c r="U131" i="44"/>
  <c r="AP165" i="44"/>
  <c r="R183" i="44"/>
  <c r="AH183" i="44"/>
  <c r="AW185" i="44"/>
  <c r="AK186" i="44"/>
  <c r="BQ186" i="44"/>
  <c r="BA188" i="44"/>
  <c r="BG193" i="44"/>
  <c r="AZ194" i="44"/>
  <c r="BK197" i="44"/>
  <c r="BQ199" i="44"/>
  <c r="S200" i="44"/>
  <c r="AI200" i="44"/>
  <c r="AY200" i="44"/>
  <c r="AQ204" i="44"/>
  <c r="BG204" i="44"/>
  <c r="F205" i="44"/>
  <c r="AD205" i="44"/>
  <c r="W69" i="44"/>
  <c r="AN84" i="44"/>
  <c r="BG109" i="44"/>
  <c r="O175" i="44"/>
  <c r="L181" i="44"/>
  <c r="AX183" i="44"/>
  <c r="Q185" i="44"/>
  <c r="BA186" i="44"/>
  <c r="W190" i="44"/>
  <c r="AM190" i="44"/>
  <c r="BC190" i="44"/>
  <c r="AI38" i="44"/>
  <c r="BI177" i="44"/>
  <c r="H180" i="44"/>
  <c r="X180" i="44"/>
  <c r="AL182" i="44"/>
  <c r="BJ182" i="44"/>
  <c r="BM185" i="44"/>
  <c r="BE187" i="44"/>
  <c r="AG189" i="44"/>
  <c r="S191" i="44"/>
  <c r="AR194" i="44"/>
  <c r="BP194" i="44"/>
  <c r="P195" i="44"/>
  <c r="K196" i="44"/>
  <c r="AQ196" i="44"/>
  <c r="Z15" i="46"/>
  <c r="Z15" i="44"/>
  <c r="AF22" i="46"/>
  <c r="AF22" i="44"/>
  <c r="AS32" i="46"/>
  <c r="AS32" i="44"/>
  <c r="AC41" i="46"/>
  <c r="AC41" i="44"/>
  <c r="AX38" i="46"/>
  <c r="AX38" i="44"/>
  <c r="BB41" i="46"/>
  <c r="BB41" i="44"/>
  <c r="BJ41" i="46"/>
  <c r="BJ41" i="44"/>
  <c r="M45" i="46"/>
  <c r="M45" i="44"/>
  <c r="AK45" i="46"/>
  <c r="AK45" i="44"/>
  <c r="I46" i="46"/>
  <c r="I46" i="44"/>
  <c r="Y54" i="46"/>
  <c r="Y54" i="44"/>
  <c r="AW54" i="46"/>
  <c r="AW54" i="44"/>
  <c r="BQ55" i="46"/>
  <c r="BQ55" i="44"/>
  <c r="P56" i="46"/>
  <c r="P56" i="44"/>
  <c r="AZ57" i="46"/>
  <c r="AZ57" i="44"/>
  <c r="H58" i="46"/>
  <c r="H58" i="44"/>
  <c r="X58" i="46"/>
  <c r="X58" i="44"/>
  <c r="BD58" i="46"/>
  <c r="BD58" i="44"/>
  <c r="E62" i="46"/>
  <c r="E62" i="44"/>
  <c r="AK62" i="46"/>
  <c r="AK62" i="44"/>
  <c r="BA62" i="46"/>
  <c r="BA62" i="44"/>
  <c r="BQ62" i="46"/>
  <c r="BQ62" i="44"/>
  <c r="X63" i="46"/>
  <c r="X63" i="44"/>
  <c r="AN63" i="46"/>
  <c r="AN63" i="44"/>
  <c r="AU65" i="46"/>
  <c r="AU65" i="44"/>
  <c r="AY66" i="46"/>
  <c r="AY66" i="44"/>
  <c r="F67" i="46"/>
  <c r="F67" i="44"/>
  <c r="AD67" i="46"/>
  <c r="AD67" i="44"/>
  <c r="AP77" i="46"/>
  <c r="AP77" i="44"/>
  <c r="BN77" i="46"/>
  <c r="BN77" i="44"/>
  <c r="AZ83" i="46"/>
  <c r="AZ83" i="44"/>
  <c r="BH83" i="46"/>
  <c r="BH83" i="44"/>
  <c r="O84" i="46"/>
  <c r="O84" i="44"/>
  <c r="AG92" i="46"/>
  <c r="AG92" i="44"/>
  <c r="BE92" i="46"/>
  <c r="BE92" i="44"/>
  <c r="AS94" i="46"/>
  <c r="AS94" i="44"/>
  <c r="V97" i="46"/>
  <c r="V97" i="44"/>
  <c r="AF103" i="46"/>
  <c r="AF103" i="44"/>
  <c r="BD103" i="46"/>
  <c r="BD103" i="44"/>
  <c r="G106" i="46"/>
  <c r="G106" i="44"/>
  <c r="BC106" i="46"/>
  <c r="BC106" i="44"/>
  <c r="K107" i="46"/>
  <c r="K107" i="44"/>
  <c r="AR112" i="46"/>
  <c r="AR112" i="44"/>
  <c r="BP112" i="46"/>
  <c r="BP112" i="44"/>
  <c r="AF113" i="46"/>
  <c r="AF113" i="44"/>
  <c r="BD113" i="46"/>
  <c r="BD113" i="44"/>
  <c r="BL113" i="46"/>
  <c r="BL113" i="44"/>
  <c r="J114" i="46"/>
  <c r="J114" i="44"/>
  <c r="AH114" i="46"/>
  <c r="AH114" i="44"/>
  <c r="AP114" i="46"/>
  <c r="AP114" i="44"/>
  <c r="BF114" i="46"/>
  <c r="BF114" i="44"/>
  <c r="N115" i="46"/>
  <c r="N115" i="44"/>
  <c r="BJ115" i="46"/>
  <c r="BJ115" i="44"/>
  <c r="A114" i="29"/>
  <c r="A116" i="44"/>
  <c r="BL116" i="46"/>
  <c r="BL116" i="44"/>
  <c r="D117" i="46"/>
  <c r="D117" i="44"/>
  <c r="AB117" i="46"/>
  <c r="AB117" i="44"/>
  <c r="AR117" i="46"/>
  <c r="AR117" i="44"/>
  <c r="AZ117" i="46"/>
  <c r="AZ117" i="44"/>
  <c r="BP117" i="46"/>
  <c r="BP117" i="44"/>
  <c r="F118" i="46"/>
  <c r="F118" i="44"/>
  <c r="A117" i="27"/>
  <c r="C119" i="46"/>
  <c r="C119" i="44" s="1"/>
  <c r="H121" i="46"/>
  <c r="H121" i="44"/>
  <c r="P121" i="46"/>
  <c r="P121" i="44"/>
  <c r="X121" i="46"/>
  <c r="X121" i="44"/>
  <c r="AF121" i="46"/>
  <c r="AF121" i="44"/>
  <c r="AN121" i="46"/>
  <c r="AN121" i="44"/>
  <c r="BD121" i="46"/>
  <c r="BD121" i="44"/>
  <c r="BL121" i="46"/>
  <c r="BL121" i="44"/>
  <c r="K122" i="46"/>
  <c r="K122" i="44"/>
  <c r="AA122" i="46"/>
  <c r="AA122" i="44"/>
  <c r="AI122" i="46"/>
  <c r="AI122" i="44"/>
  <c r="BG122" i="46"/>
  <c r="BG122" i="44"/>
  <c r="G123" i="46"/>
  <c r="G123" i="44"/>
  <c r="W123" i="46"/>
  <c r="W123" i="44"/>
  <c r="AM123" i="46"/>
  <c r="AM123" i="44"/>
  <c r="BC123" i="46"/>
  <c r="BC123" i="44"/>
  <c r="K124" i="46"/>
  <c r="K124" i="44"/>
  <c r="S124" i="46"/>
  <c r="S124" i="44"/>
  <c r="AA124" i="46"/>
  <c r="AA124" i="44"/>
  <c r="AQ124" i="46"/>
  <c r="AQ124" i="44"/>
  <c r="BG124" i="46"/>
  <c r="BG124" i="44"/>
  <c r="G125" i="46"/>
  <c r="G125" i="44"/>
  <c r="AE125" i="46"/>
  <c r="AE125" i="44"/>
  <c r="AU125" i="46"/>
  <c r="AU125" i="44"/>
  <c r="BC125" i="46"/>
  <c r="BC125" i="44"/>
  <c r="BK125" i="46"/>
  <c r="BK125" i="44"/>
  <c r="S126" i="46"/>
  <c r="S126" i="44"/>
  <c r="AI126" i="46"/>
  <c r="AI126" i="44"/>
  <c r="AQ126" i="46"/>
  <c r="AQ126" i="44"/>
  <c r="AY126" i="46"/>
  <c r="AY126" i="44"/>
  <c r="BG126" i="46"/>
  <c r="BG126" i="44"/>
  <c r="O127" i="46"/>
  <c r="O127" i="44"/>
  <c r="W127" i="46"/>
  <c r="W127" i="44"/>
  <c r="AE127" i="46"/>
  <c r="AE127" i="44"/>
  <c r="AU127" i="46"/>
  <c r="AU127" i="44"/>
  <c r="K128" i="46"/>
  <c r="K128" i="44"/>
  <c r="AI128" i="46"/>
  <c r="AI128" i="44"/>
  <c r="AQ128" i="46"/>
  <c r="AQ128" i="44"/>
  <c r="BG128" i="46"/>
  <c r="BG128" i="44"/>
  <c r="N129" i="46"/>
  <c r="N129" i="44"/>
  <c r="V129" i="46"/>
  <c r="V129" i="44"/>
  <c r="AL129" i="46"/>
  <c r="AL129" i="44"/>
  <c r="AT129" i="46"/>
  <c r="AT129" i="44"/>
  <c r="A128" i="27"/>
  <c r="A130" i="44"/>
  <c r="C130" i="46"/>
  <c r="C130" i="44" s="1"/>
  <c r="R130" i="46"/>
  <c r="R130" i="44"/>
  <c r="AH130" i="46"/>
  <c r="AH130" i="44"/>
  <c r="AP130" i="46"/>
  <c r="AP130" i="44"/>
  <c r="BF130" i="46"/>
  <c r="BF130" i="44"/>
  <c r="D131" i="46"/>
  <c r="D131" i="44"/>
  <c r="L131" i="46"/>
  <c r="L131" i="44"/>
  <c r="T131" i="46"/>
  <c r="T131" i="44"/>
  <c r="AB131" i="46"/>
  <c r="AB131" i="44"/>
  <c r="AR131" i="46"/>
  <c r="AR131" i="44"/>
  <c r="AZ131" i="46"/>
  <c r="AZ131" i="44"/>
  <c r="BH131" i="46"/>
  <c r="BH131" i="44"/>
  <c r="BP131" i="46"/>
  <c r="BP131" i="44"/>
  <c r="H132" i="46"/>
  <c r="H132" i="44"/>
  <c r="X132" i="46"/>
  <c r="X132" i="44"/>
  <c r="BL132" i="46"/>
  <c r="BL132" i="44"/>
  <c r="S133" i="46"/>
  <c r="S133" i="44"/>
  <c r="AI133" i="46"/>
  <c r="AI133" i="44"/>
  <c r="AY133" i="46"/>
  <c r="AY133" i="44"/>
  <c r="G134" i="46"/>
  <c r="G134" i="44"/>
  <c r="O134" i="46"/>
  <c r="O134" i="44"/>
  <c r="W134" i="46"/>
  <c r="W134" i="44"/>
  <c r="AE134" i="46"/>
  <c r="AE134" i="44"/>
  <c r="AM134" i="46"/>
  <c r="AM134" i="44"/>
  <c r="BK134" i="46"/>
  <c r="BK134" i="44"/>
  <c r="A137" i="44"/>
  <c r="C137" i="46"/>
  <c r="C137" i="44" s="1"/>
  <c r="R137" i="46"/>
  <c r="R137" i="44"/>
  <c r="AH137" i="46"/>
  <c r="AH137" i="44"/>
  <c r="AX137" i="46"/>
  <c r="AX137" i="44"/>
  <c r="BF137" i="46"/>
  <c r="BF137" i="44"/>
  <c r="BN137" i="46"/>
  <c r="BN137" i="44"/>
  <c r="N138" i="46"/>
  <c r="N138" i="44"/>
  <c r="V138" i="46"/>
  <c r="V138" i="44"/>
  <c r="AD138" i="46"/>
  <c r="AD138" i="44"/>
  <c r="AT138" i="46"/>
  <c r="AT138" i="44"/>
  <c r="BB138" i="46"/>
  <c r="BB138" i="44"/>
  <c r="BJ138" i="46"/>
  <c r="BJ138" i="44"/>
  <c r="A137" i="27"/>
  <c r="C139" i="46"/>
  <c r="C139" i="44" s="1"/>
  <c r="A139" i="44"/>
  <c r="J139" i="46"/>
  <c r="J139" i="44"/>
  <c r="Z139" i="46"/>
  <c r="Z139" i="44"/>
  <c r="AH139" i="46"/>
  <c r="AH139" i="44"/>
  <c r="AP139" i="46"/>
  <c r="AP139" i="44"/>
  <c r="AX139" i="46"/>
  <c r="AX139" i="44"/>
  <c r="BF139" i="46"/>
  <c r="BF139" i="44"/>
  <c r="AL140" i="46"/>
  <c r="AL140" i="44"/>
  <c r="BB140" i="46"/>
  <c r="BB140" i="44"/>
  <c r="O141" i="46"/>
  <c r="O141" i="44"/>
  <c r="AM141" i="46"/>
  <c r="AM141" i="44"/>
  <c r="J142" i="46"/>
  <c r="J142" i="44"/>
  <c r="AH142" i="46"/>
  <c r="AH142" i="44"/>
  <c r="AX142" i="46"/>
  <c r="AX142" i="44"/>
  <c r="F143" i="46"/>
  <c r="F143" i="44"/>
  <c r="V143" i="46"/>
  <c r="V143" i="44"/>
  <c r="AT143" i="46"/>
  <c r="AT143" i="44"/>
  <c r="BB143" i="46"/>
  <c r="BB143" i="44"/>
  <c r="R144" i="46"/>
  <c r="R144" i="44"/>
  <c r="AP144" i="46"/>
  <c r="AP144" i="44"/>
  <c r="BF144" i="46"/>
  <c r="BF144" i="44"/>
  <c r="AD145" i="46"/>
  <c r="AD145" i="44"/>
  <c r="AL145" i="46"/>
  <c r="AL145" i="44"/>
  <c r="BB145" i="46"/>
  <c r="BB145" i="44"/>
  <c r="BJ145" i="46"/>
  <c r="BJ145" i="44"/>
  <c r="H146" i="46"/>
  <c r="H146" i="44"/>
  <c r="P146" i="46"/>
  <c r="P146" i="44"/>
  <c r="X146" i="46"/>
  <c r="X146" i="44"/>
  <c r="AF146" i="46"/>
  <c r="AF146" i="44"/>
  <c r="AN146" i="46"/>
  <c r="AN146" i="44"/>
  <c r="AV146" i="46"/>
  <c r="AV146" i="44"/>
  <c r="BL146" i="46"/>
  <c r="BL146" i="44"/>
  <c r="L147" i="46"/>
  <c r="L147" i="44"/>
  <c r="AB147" i="46"/>
  <c r="AB147" i="44"/>
  <c r="AR147" i="46"/>
  <c r="AR147" i="44"/>
  <c r="AZ147" i="46"/>
  <c r="AZ147" i="44"/>
  <c r="BH147" i="46"/>
  <c r="BH147" i="44"/>
  <c r="BP147" i="46"/>
  <c r="BP147" i="44"/>
  <c r="H148" i="46"/>
  <c r="H148" i="44"/>
  <c r="P148" i="46"/>
  <c r="P148" i="44"/>
  <c r="X148" i="46"/>
  <c r="X148" i="44"/>
  <c r="AF148" i="46"/>
  <c r="AF148" i="44"/>
  <c r="AN148" i="46"/>
  <c r="AN148" i="44"/>
  <c r="AV148" i="46"/>
  <c r="AV148" i="44"/>
  <c r="BD148" i="46"/>
  <c r="BD148" i="44"/>
  <c r="BL148" i="46"/>
  <c r="BL148" i="44"/>
  <c r="F149" i="46"/>
  <c r="F149" i="44"/>
  <c r="V149" i="46"/>
  <c r="V149" i="44"/>
  <c r="AD149" i="46"/>
  <c r="AD149" i="44"/>
  <c r="AT149" i="46"/>
  <c r="AT149" i="44"/>
  <c r="BB149" i="46"/>
  <c r="BB149" i="44"/>
  <c r="S12" i="46"/>
  <c r="S12" i="44"/>
  <c r="G24" i="46"/>
  <c r="G24" i="44"/>
  <c r="U39" i="46"/>
  <c r="U39" i="44"/>
  <c r="BP43" i="46"/>
  <c r="BP43" i="44"/>
  <c r="AF44" i="46"/>
  <c r="AF44" i="44"/>
  <c r="BB32" i="46"/>
  <c r="BB32" i="44"/>
  <c r="I35" i="46"/>
  <c r="I35" i="44"/>
  <c r="F41" i="46"/>
  <c r="F41" i="44"/>
  <c r="BJ50" i="46"/>
  <c r="BJ50" i="44"/>
  <c r="T52" i="46"/>
  <c r="T52" i="44"/>
  <c r="AJ52" i="46"/>
  <c r="AJ52" i="44"/>
  <c r="BL56" i="46"/>
  <c r="BL56" i="44"/>
  <c r="T57" i="46"/>
  <c r="T57" i="44"/>
  <c r="AJ57" i="46"/>
  <c r="AJ57" i="44"/>
  <c r="BP57" i="46"/>
  <c r="BP57" i="44"/>
  <c r="I61" i="46"/>
  <c r="I61" i="44"/>
  <c r="BD63" i="46"/>
  <c r="BD63" i="44"/>
  <c r="D64" i="46"/>
  <c r="D64" i="44"/>
  <c r="T64" i="46"/>
  <c r="T64" i="44"/>
  <c r="AR64" i="46"/>
  <c r="AR64" i="44"/>
  <c r="G65" i="46"/>
  <c r="G65" i="44"/>
  <c r="AM65" i="46"/>
  <c r="AM65" i="44"/>
  <c r="BG80" i="46"/>
  <c r="BG80" i="44"/>
  <c r="AU81" i="46"/>
  <c r="AU81" i="44"/>
  <c r="J88" i="46"/>
  <c r="J88" i="44"/>
  <c r="AP88" i="46"/>
  <c r="AP88" i="44"/>
  <c r="Q90" i="46"/>
  <c r="Q90" i="44"/>
  <c r="AO90" i="46"/>
  <c r="AO90" i="44"/>
  <c r="Z93" i="46"/>
  <c r="Z93" i="44"/>
  <c r="AM106" i="46"/>
  <c r="AM106" i="44"/>
  <c r="BB108" i="46"/>
  <c r="BB108" i="44"/>
  <c r="A107" i="29"/>
  <c r="C109" i="46"/>
  <c r="C109" i="44" s="1"/>
  <c r="A109" i="44"/>
  <c r="BN109" i="46"/>
  <c r="BN109" i="44"/>
  <c r="C116" i="46"/>
  <c r="C116" i="44" s="1"/>
  <c r="AH93" i="44"/>
  <c r="F108" i="44"/>
  <c r="AB15" i="46"/>
  <c r="AB15" i="44"/>
  <c r="BB17" i="46"/>
  <c r="BB17" i="44"/>
  <c r="BJ17" i="46"/>
  <c r="BJ17" i="44"/>
  <c r="I24" i="46"/>
  <c r="I24" i="44"/>
  <c r="O32" i="46"/>
  <c r="O32" i="44"/>
  <c r="Z35" i="46"/>
  <c r="Z35" i="44"/>
  <c r="AP35" i="46"/>
  <c r="AP35" i="44"/>
  <c r="AK52" i="46"/>
  <c r="AK52" i="44"/>
  <c r="K68" i="46"/>
  <c r="K68" i="44"/>
  <c r="D82" i="46"/>
  <c r="D82" i="44"/>
  <c r="AZ85" i="46"/>
  <c r="AZ85" i="44"/>
  <c r="AE87" i="46"/>
  <c r="AE87" i="44"/>
  <c r="K93" i="46"/>
  <c r="K93" i="44"/>
  <c r="N94" i="46"/>
  <c r="N94" i="44"/>
  <c r="T43" i="46"/>
  <c r="T43" i="44"/>
  <c r="BN15" i="44"/>
  <c r="AK34" i="46"/>
  <c r="AK34" i="44"/>
  <c r="AP38" i="46"/>
  <c r="AP38" i="44"/>
  <c r="AG44" i="46"/>
  <c r="AG44" i="44"/>
  <c r="N50" i="46"/>
  <c r="N50" i="44"/>
  <c r="AD53" i="46"/>
  <c r="AD53" i="44"/>
  <c r="A54" i="44"/>
  <c r="C54" i="46"/>
  <c r="C54" i="44" s="1"/>
  <c r="H56" i="46"/>
  <c r="H56" i="44"/>
  <c r="X56" i="46"/>
  <c r="X56" i="44"/>
  <c r="AN56" i="46"/>
  <c r="AN56" i="44"/>
  <c r="AJ59" i="46"/>
  <c r="AJ59" i="44"/>
  <c r="AB64" i="46"/>
  <c r="AB64" i="44"/>
  <c r="BP64" i="46"/>
  <c r="BP64" i="44"/>
  <c r="AB86" i="46"/>
  <c r="AB86" i="44"/>
  <c r="BH86" i="46"/>
  <c r="BH86" i="44"/>
  <c r="M89" i="46"/>
  <c r="M89" i="44"/>
  <c r="Q92" i="46"/>
  <c r="Q92" i="44"/>
  <c r="AO92" i="46"/>
  <c r="AO92" i="44"/>
  <c r="AC94" i="46"/>
  <c r="AC94" i="44"/>
  <c r="P103" i="46"/>
  <c r="P103" i="44"/>
  <c r="AN103" i="46"/>
  <c r="AN103" i="44"/>
  <c r="BO105" i="46"/>
  <c r="BO105" i="44"/>
  <c r="N110" i="46"/>
  <c r="N110" i="44"/>
  <c r="BJ110" i="46"/>
  <c r="BJ110" i="44"/>
  <c r="AC30" i="44"/>
  <c r="AW35" i="44"/>
  <c r="V41" i="44"/>
  <c r="AL67" i="44"/>
  <c r="E25" i="46"/>
  <c r="E25" i="44"/>
  <c r="U25" i="46"/>
  <c r="U25" i="44"/>
  <c r="AE30" i="46"/>
  <c r="AE30" i="44"/>
  <c r="V55" i="46"/>
  <c r="V55" i="44"/>
  <c r="BO73" i="46"/>
  <c r="BO73" i="44"/>
  <c r="S10" i="44"/>
  <c r="AS12" i="44"/>
  <c r="J15" i="44"/>
  <c r="K18" i="44"/>
  <c r="AR19" i="44"/>
  <c r="AL23" i="44"/>
  <c r="AD30" i="44"/>
  <c r="BF31" i="44"/>
  <c r="AT36" i="44"/>
  <c r="BM37" i="44"/>
  <c r="BF38" i="44"/>
  <c r="BQ39" i="44"/>
  <c r="AX40" i="44"/>
  <c r="W41" i="44"/>
  <c r="BA41" i="44"/>
  <c r="AC43" i="44"/>
  <c r="BM46" i="44"/>
  <c r="AS47" i="44"/>
  <c r="BI47" i="44"/>
  <c r="H48" i="44"/>
  <c r="AV48" i="44"/>
  <c r="BG49" i="44"/>
  <c r="BB50" i="44"/>
  <c r="AB52" i="44"/>
  <c r="AZ52" i="44"/>
  <c r="D57" i="44"/>
  <c r="AR57" i="44"/>
  <c r="AR59" i="44"/>
  <c r="AM60" i="44"/>
  <c r="AS62" i="44"/>
  <c r="W81" i="44"/>
  <c r="AM81" i="44"/>
  <c r="BM90" i="44"/>
  <c r="AC91" i="44"/>
  <c r="BA91" i="44"/>
  <c r="K105" i="44"/>
  <c r="BJ108" i="44"/>
  <c r="F115" i="44"/>
  <c r="H116" i="44"/>
  <c r="V118" i="44"/>
  <c r="AL118" i="44"/>
  <c r="BB118" i="44"/>
  <c r="S122" i="44"/>
  <c r="AY122" i="44"/>
  <c r="BO124" i="44"/>
  <c r="AM125" i="44"/>
  <c r="AA126" i="44"/>
  <c r="BK127" i="44"/>
  <c r="S128" i="44"/>
  <c r="AY128" i="44"/>
  <c r="AW33" i="46"/>
  <c r="AW33" i="44"/>
  <c r="Y38" i="46"/>
  <c r="Y38" i="44"/>
  <c r="AO40" i="46"/>
  <c r="AO40" i="44"/>
  <c r="AR43" i="46"/>
  <c r="AR43" i="44"/>
  <c r="U28" i="44"/>
  <c r="AS41" i="44"/>
  <c r="N28" i="46"/>
  <c r="N28" i="44"/>
  <c r="BJ30" i="46"/>
  <c r="BJ30" i="44"/>
  <c r="Y37" i="46"/>
  <c r="Y37" i="44"/>
  <c r="A38" i="27"/>
  <c r="C40" i="46"/>
  <c r="C40" i="44" s="1"/>
  <c r="R40" i="46"/>
  <c r="R40" i="44"/>
  <c r="AG42" i="46"/>
  <c r="AG42" i="44"/>
  <c r="E45" i="46"/>
  <c r="E45" i="44"/>
  <c r="L59" i="46"/>
  <c r="L59" i="44"/>
  <c r="U62" i="46"/>
  <c r="U62" i="44"/>
  <c r="BI91" i="46"/>
  <c r="BI91" i="44"/>
  <c r="N97" i="46"/>
  <c r="N97" i="44"/>
  <c r="AL97" i="46"/>
  <c r="AL97" i="44"/>
  <c r="AZ102" i="46"/>
  <c r="AZ102" i="44"/>
  <c r="AU104" i="46"/>
  <c r="AU104" i="44"/>
  <c r="BK106" i="46"/>
  <c r="BK106" i="44"/>
  <c r="R109" i="46"/>
  <c r="R109" i="44"/>
  <c r="AX109" i="46"/>
  <c r="AX109" i="44"/>
  <c r="AD115" i="46"/>
  <c r="AD115" i="44"/>
  <c r="AN44" i="44"/>
  <c r="AV58" i="44"/>
  <c r="AW92" i="44"/>
  <c r="J109" i="44"/>
  <c r="BF13" i="46"/>
  <c r="BF13" i="44"/>
  <c r="Q16" i="46"/>
  <c r="Q16" i="44"/>
  <c r="AE26" i="46"/>
  <c r="AE26" i="44"/>
  <c r="AU26" i="46"/>
  <c r="AU26" i="44"/>
  <c r="BG29" i="46"/>
  <c r="BG29" i="44"/>
  <c r="AI70" i="46"/>
  <c r="AI70" i="44"/>
  <c r="A40" i="44"/>
  <c r="A88" i="44"/>
  <c r="AT19" i="44"/>
  <c r="AZ23" i="44"/>
  <c r="AS25" i="44"/>
  <c r="AT28" i="44"/>
  <c r="AP29" i="44"/>
  <c r="BG31" i="44"/>
  <c r="AY40" i="44"/>
  <c r="AO42" i="44"/>
  <c r="D43" i="44"/>
  <c r="AJ43" i="44"/>
  <c r="I44" i="44"/>
  <c r="AW44" i="44"/>
  <c r="BI45" i="44"/>
  <c r="AC47" i="44"/>
  <c r="AF48" i="44"/>
  <c r="K49" i="44"/>
  <c r="AJ49" i="44"/>
  <c r="E52" i="44"/>
  <c r="V53" i="44"/>
  <c r="AG54" i="44"/>
  <c r="BD56" i="44"/>
  <c r="AB57" i="44"/>
  <c r="H63" i="44"/>
  <c r="BG66" i="44"/>
  <c r="I92" i="44"/>
  <c r="AT97" i="44"/>
  <c r="T102" i="44"/>
  <c r="BL103" i="44"/>
  <c r="AL108" i="44"/>
  <c r="AH109" i="44"/>
  <c r="AJ112" i="44"/>
  <c r="AN113" i="44"/>
  <c r="BH117" i="44"/>
  <c r="AY124" i="44"/>
  <c r="W125" i="44"/>
  <c r="P132" i="44"/>
  <c r="AF132" i="44"/>
  <c r="AV132" i="44"/>
  <c r="V140" i="44"/>
  <c r="J10" i="46"/>
  <c r="J10" i="44"/>
  <c r="BL13" i="46"/>
  <c r="BL13" i="44"/>
  <c r="L23" i="46"/>
  <c r="L23" i="44"/>
  <c r="Q40" i="46"/>
  <c r="Q40" i="44"/>
  <c r="BJ28" i="46"/>
  <c r="BJ28" i="44"/>
  <c r="Z38" i="46"/>
  <c r="Z38" i="44"/>
  <c r="BL48" i="46"/>
  <c r="BL48" i="44"/>
  <c r="S49" i="46"/>
  <c r="S49" i="44"/>
  <c r="J51" i="46"/>
  <c r="J51" i="44"/>
  <c r="AP51" i="46"/>
  <c r="AP51" i="44"/>
  <c r="D52" i="46"/>
  <c r="D52" i="44"/>
  <c r="BM54" i="46"/>
  <c r="BM54" i="44"/>
  <c r="AF58" i="46"/>
  <c r="AF58" i="44"/>
  <c r="BL58" i="46"/>
  <c r="BL58" i="44"/>
  <c r="AB59" i="46"/>
  <c r="AB59" i="44"/>
  <c r="AZ59" i="46"/>
  <c r="AZ59" i="44"/>
  <c r="BH59" i="46"/>
  <c r="BH59" i="44"/>
  <c r="AQ66" i="46"/>
  <c r="AQ66" i="44"/>
  <c r="V67" i="46"/>
  <c r="V67" i="44"/>
  <c r="K80" i="46"/>
  <c r="K80" i="44"/>
  <c r="BM92" i="46"/>
  <c r="BM92" i="44"/>
  <c r="AO95" i="46"/>
  <c r="AO95" i="44"/>
  <c r="A96" i="29"/>
  <c r="C98" i="46"/>
  <c r="C98" i="44" s="1"/>
  <c r="A98" i="44"/>
  <c r="AR102" i="46"/>
  <c r="AR102" i="44"/>
  <c r="AI107" i="46"/>
  <c r="AI107" i="44"/>
  <c r="BO107" i="46"/>
  <c r="BO107" i="44"/>
  <c r="AD108" i="46"/>
  <c r="AD108" i="44"/>
  <c r="V110" i="46"/>
  <c r="V110" i="44"/>
  <c r="A109" i="29"/>
  <c r="C111" i="46"/>
  <c r="C111" i="44" s="1"/>
  <c r="A111" i="44"/>
  <c r="T112" i="46"/>
  <c r="T112" i="44"/>
  <c r="P116" i="46"/>
  <c r="P116" i="44"/>
  <c r="BE38" i="44"/>
  <c r="AB43" i="44"/>
  <c r="AJ64" i="44"/>
  <c r="AV116" i="44"/>
  <c r="AM30" i="46"/>
  <c r="AM30" i="44"/>
  <c r="N45" i="46"/>
  <c r="N45" i="44"/>
  <c r="AL45" i="46"/>
  <c r="AL45" i="44"/>
  <c r="AF60" i="46"/>
  <c r="AF60" i="44"/>
  <c r="A31" i="44"/>
  <c r="BQ12" i="44"/>
  <c r="AU16" i="44"/>
  <c r="Q18" i="44"/>
  <c r="J22" i="44"/>
  <c r="AA31" i="44"/>
  <c r="G32" i="44"/>
  <c r="BO33" i="44"/>
  <c r="BM35" i="44"/>
  <c r="E39" i="44"/>
  <c r="BF40" i="44"/>
  <c r="BQ41" i="44"/>
  <c r="AP42" i="44"/>
  <c r="L43" i="44"/>
  <c r="P44" i="44"/>
  <c r="BD44" i="44"/>
  <c r="L45" i="44"/>
  <c r="AG48" i="44"/>
  <c r="Q54" i="44"/>
  <c r="AF56" i="44"/>
  <c r="AV56" i="44"/>
  <c r="O60" i="44"/>
  <c r="BE61" i="44"/>
  <c r="AC62" i="44"/>
  <c r="BI62" i="44"/>
  <c r="AE65" i="44"/>
  <c r="BC65" i="44"/>
  <c r="N78" i="44"/>
  <c r="Y92" i="44"/>
  <c r="R111" i="44"/>
  <c r="AP111" i="44"/>
  <c r="H113" i="44"/>
  <c r="X113" i="44"/>
  <c r="R114" i="44"/>
  <c r="AI124" i="44"/>
  <c r="G127" i="44"/>
  <c r="AM127" i="44"/>
  <c r="AA128" i="44"/>
  <c r="BN130" i="44"/>
  <c r="AJ131" i="44"/>
  <c r="J137" i="44"/>
  <c r="R139" i="44"/>
  <c r="AB19" i="46"/>
  <c r="AB19" i="44"/>
  <c r="I31" i="46"/>
  <c r="I31" i="44"/>
  <c r="E41" i="46"/>
  <c r="E41" i="44"/>
  <c r="H44" i="46"/>
  <c r="H44" i="44"/>
  <c r="AJ45" i="46"/>
  <c r="AJ45" i="44"/>
  <c r="AO38" i="44"/>
  <c r="AB45" i="44"/>
  <c r="AX31" i="46"/>
  <c r="AX31" i="44"/>
  <c r="BE42" i="46"/>
  <c r="BE42" i="44"/>
  <c r="U43" i="46"/>
  <c r="U43" i="44"/>
  <c r="AK43" i="46"/>
  <c r="AK43" i="44"/>
  <c r="AY49" i="46"/>
  <c r="AY49" i="44"/>
  <c r="F50" i="46"/>
  <c r="F50" i="44"/>
  <c r="V50" i="46"/>
  <c r="V50" i="44"/>
  <c r="AL50" i="46"/>
  <c r="AL50" i="44"/>
  <c r="A49" i="27"/>
  <c r="C51" i="46"/>
  <c r="C51" i="44" s="1"/>
  <c r="Z51" i="46"/>
  <c r="Z51" i="44"/>
  <c r="BN51" i="46"/>
  <c r="BN51" i="44"/>
  <c r="BB53" i="46"/>
  <c r="BB53" i="44"/>
  <c r="P63" i="46"/>
  <c r="P63" i="44"/>
  <c r="BH64" i="46"/>
  <c r="BH64" i="44"/>
  <c r="W65" i="46"/>
  <c r="W65" i="44"/>
  <c r="BK65" i="46"/>
  <c r="BK65" i="44"/>
  <c r="AA66" i="46"/>
  <c r="AA66" i="44"/>
  <c r="A73" i="29"/>
  <c r="A75" i="44"/>
  <c r="AT76" i="46"/>
  <c r="AT76" i="44"/>
  <c r="A77" i="44"/>
  <c r="C77" i="46"/>
  <c r="C77" i="44" s="1"/>
  <c r="I95" i="46"/>
  <c r="I95" i="44"/>
  <c r="AW95" i="46"/>
  <c r="AW95" i="44"/>
  <c r="G104" i="46"/>
  <c r="G104" i="44"/>
  <c r="S105" i="46"/>
  <c r="S105" i="44"/>
  <c r="N108" i="46"/>
  <c r="N108" i="44"/>
  <c r="AD110" i="46"/>
  <c r="AD110" i="44"/>
  <c r="AF116" i="46"/>
  <c r="AF116" i="44"/>
  <c r="Z29" i="44"/>
  <c r="AC45" i="44"/>
  <c r="AO54" i="44"/>
  <c r="W60" i="44"/>
  <c r="R37" i="46"/>
  <c r="R37" i="44"/>
  <c r="AE41" i="46"/>
  <c r="AE41" i="44"/>
  <c r="BC41" i="46"/>
  <c r="BC41" i="44"/>
  <c r="C88" i="46"/>
  <c r="C88" i="44" s="1"/>
  <c r="AZ15" i="44"/>
  <c r="AA18" i="44"/>
  <c r="E26" i="44"/>
  <c r="F39" i="44"/>
  <c r="Y40" i="44"/>
  <c r="BM40" i="44"/>
  <c r="M43" i="44"/>
  <c r="Q44" i="44"/>
  <c r="BE44" i="44"/>
  <c r="AS45" i="44"/>
  <c r="M47" i="44"/>
  <c r="BD48" i="44"/>
  <c r="BK50" i="44"/>
  <c r="AW56" i="44"/>
  <c r="L57" i="44"/>
  <c r="AN58" i="44"/>
  <c r="BP59" i="44"/>
  <c r="AM74" i="44"/>
  <c r="AI77" i="44"/>
  <c r="AH88" i="44"/>
  <c r="U89" i="44"/>
  <c r="AG95" i="44"/>
  <c r="AQ107" i="44"/>
  <c r="BH112" i="44"/>
  <c r="BD116" i="44"/>
  <c r="T117" i="44"/>
  <c r="AJ117" i="44"/>
  <c r="BK123" i="44"/>
  <c r="AX130" i="44"/>
  <c r="AU134" i="44"/>
  <c r="M39" i="46"/>
  <c r="M39" i="44"/>
  <c r="AC39" i="46"/>
  <c r="AC39" i="44"/>
  <c r="T23" i="44"/>
  <c r="M41" i="44"/>
  <c r="AZ45" i="44"/>
  <c r="N32" i="46"/>
  <c r="N32" i="44"/>
  <c r="AP40" i="46"/>
  <c r="AP40" i="44"/>
  <c r="BM44" i="46"/>
  <c r="BM44" i="44"/>
  <c r="U45" i="46"/>
  <c r="U45" i="44"/>
  <c r="BA45" i="46"/>
  <c r="BA45" i="44"/>
  <c r="X48" i="46"/>
  <c r="X48" i="44"/>
  <c r="R51" i="46"/>
  <c r="R51" i="44"/>
  <c r="BP52" i="46"/>
  <c r="BP52" i="44"/>
  <c r="I54" i="46"/>
  <c r="I54" i="44"/>
  <c r="G60" i="46"/>
  <c r="G60" i="44"/>
  <c r="AE60" i="46"/>
  <c r="AE60" i="44"/>
  <c r="BC60" i="46"/>
  <c r="BC60" i="44"/>
  <c r="Y61" i="46"/>
  <c r="Y61" i="44"/>
  <c r="AG61" i="46"/>
  <c r="AG61" i="44"/>
  <c r="AW61" i="46"/>
  <c r="AW61" i="44"/>
  <c r="N67" i="46"/>
  <c r="N67" i="44"/>
  <c r="AT67" i="46"/>
  <c r="AT67" i="44"/>
  <c r="F78" i="46"/>
  <c r="F78" i="44"/>
  <c r="BQ89" i="46"/>
  <c r="BQ89" i="44"/>
  <c r="Y90" i="46"/>
  <c r="Y90" i="44"/>
  <c r="AW90" i="46"/>
  <c r="AW90" i="44"/>
  <c r="AE104" i="46"/>
  <c r="AE104" i="44"/>
  <c r="AI105" i="46"/>
  <c r="AI105" i="44"/>
  <c r="BG107" i="46"/>
  <c r="BG107" i="44"/>
  <c r="V108" i="46"/>
  <c r="V108" i="44"/>
  <c r="AT108" i="46"/>
  <c r="AT108" i="44"/>
  <c r="BB110" i="46"/>
  <c r="BB110" i="44"/>
  <c r="J111" i="46"/>
  <c r="J111" i="44"/>
  <c r="BE31" i="44"/>
  <c r="D45" i="44"/>
  <c r="BB67" i="44"/>
  <c r="G84" i="44"/>
  <c r="A42" i="29"/>
  <c r="A44" i="44"/>
  <c r="A42" i="44"/>
  <c r="A68" i="44"/>
  <c r="H13" i="44"/>
  <c r="F17" i="44"/>
  <c r="BD20" i="44"/>
  <c r="Q24" i="44"/>
  <c r="AQ27" i="44"/>
  <c r="BI34" i="44"/>
  <c r="A56" i="44"/>
  <c r="C42" i="46"/>
  <c r="C42" i="44" s="1"/>
  <c r="C68" i="46"/>
  <c r="C68" i="44" s="1"/>
  <c r="AT11" i="44"/>
  <c r="BF15" i="44"/>
  <c r="N17" i="44"/>
  <c r="AY18" i="44"/>
  <c r="AG24" i="44"/>
  <c r="BN29" i="44"/>
  <c r="AI31" i="44"/>
  <c r="AG37" i="44"/>
  <c r="AG38" i="44"/>
  <c r="BA39" i="44"/>
  <c r="Z40" i="44"/>
  <c r="BN40" i="44"/>
  <c r="AL41" i="44"/>
  <c r="I42" i="44"/>
  <c r="T45" i="44"/>
  <c r="BP45" i="44"/>
  <c r="BQ47" i="44"/>
  <c r="P48" i="44"/>
  <c r="AH51" i="44"/>
  <c r="BF51" i="44"/>
  <c r="P58" i="44"/>
  <c r="T59" i="44"/>
  <c r="BK60" i="44"/>
  <c r="AO61" i="44"/>
  <c r="L64" i="44"/>
  <c r="O65" i="44"/>
  <c r="BJ67" i="44"/>
  <c r="Z73" i="44"/>
  <c r="R88" i="44"/>
  <c r="BG105" i="44"/>
  <c r="AE106" i="44"/>
  <c r="AA107" i="44"/>
  <c r="AB112" i="44"/>
  <c r="AN116" i="44"/>
  <c r="N118" i="44"/>
  <c r="AD118" i="44"/>
  <c r="AT118" i="44"/>
  <c r="BJ118" i="44"/>
  <c r="AE123" i="44"/>
  <c r="AU123" i="44"/>
  <c r="BC127" i="44"/>
  <c r="BB129" i="44"/>
  <c r="Z130" i="44"/>
  <c r="BG133" i="44"/>
  <c r="O150" i="46"/>
  <c r="O150" i="44"/>
  <c r="AM150" i="46"/>
  <c r="AM150" i="44"/>
  <c r="BC150" i="46"/>
  <c r="BC150" i="44"/>
  <c r="S151" i="46"/>
  <c r="S151" i="44"/>
  <c r="AA151" i="46"/>
  <c r="AA151" i="44"/>
  <c r="AI151" i="46"/>
  <c r="AI151" i="44"/>
  <c r="AQ151" i="46"/>
  <c r="AQ151" i="44"/>
  <c r="AY151" i="46"/>
  <c r="AY151" i="44"/>
  <c r="BO151" i="46"/>
  <c r="BO151" i="44"/>
  <c r="W152" i="46"/>
  <c r="W152" i="44"/>
  <c r="Q153" i="46"/>
  <c r="Q153" i="44"/>
  <c r="AG153" i="46"/>
  <c r="AG153" i="44"/>
  <c r="BE153" i="46"/>
  <c r="BE153" i="44"/>
  <c r="D154" i="46"/>
  <c r="D154" i="44"/>
  <c r="T154" i="46"/>
  <c r="T154" i="44"/>
  <c r="AB154" i="46"/>
  <c r="AB154" i="44"/>
  <c r="BH154" i="46"/>
  <c r="BH154" i="44"/>
  <c r="H155" i="46"/>
  <c r="H155" i="44"/>
  <c r="AF155" i="46"/>
  <c r="AF155" i="44"/>
  <c r="AN155" i="46"/>
  <c r="AN155" i="44"/>
  <c r="AV155" i="46"/>
  <c r="AV155" i="44"/>
  <c r="BD155" i="46"/>
  <c r="BD155" i="44"/>
  <c r="Z156" i="46"/>
  <c r="Z156" i="44"/>
  <c r="AP156" i="46"/>
  <c r="AP156" i="44"/>
  <c r="BF156" i="46"/>
  <c r="BF156" i="44"/>
  <c r="N157" i="46"/>
  <c r="N157" i="44"/>
  <c r="AD157" i="46"/>
  <c r="AD157" i="44"/>
  <c r="AL157" i="46"/>
  <c r="AL157" i="44"/>
  <c r="AT157" i="46"/>
  <c r="AT157" i="44"/>
  <c r="BB157" i="46"/>
  <c r="BB157" i="44"/>
  <c r="BJ157" i="46"/>
  <c r="BJ157" i="44"/>
  <c r="AG158" i="46"/>
  <c r="AG158" i="44"/>
  <c r="AW158" i="46"/>
  <c r="AW158" i="44"/>
  <c r="BM158" i="46"/>
  <c r="BM158" i="44"/>
  <c r="S159" i="46"/>
  <c r="S159" i="44"/>
  <c r="AA159" i="46"/>
  <c r="AA159" i="44"/>
  <c r="AQ159" i="46"/>
  <c r="AQ159" i="44"/>
  <c r="O160" i="46"/>
  <c r="O160" i="44"/>
  <c r="AE160" i="46"/>
  <c r="AE160" i="44"/>
  <c r="AU160" i="46"/>
  <c r="AU160" i="44"/>
  <c r="BK160" i="46"/>
  <c r="BK160" i="44"/>
  <c r="AA161" i="46"/>
  <c r="AA161" i="44"/>
  <c r="AQ161" i="46"/>
  <c r="AQ161" i="44"/>
  <c r="BG161" i="46"/>
  <c r="BG161" i="44"/>
  <c r="N162" i="46"/>
  <c r="N162" i="44"/>
  <c r="AD162" i="46"/>
  <c r="AD162" i="44"/>
  <c r="AT162" i="46"/>
  <c r="AT162" i="44"/>
  <c r="BJ162" i="46"/>
  <c r="BJ162" i="44"/>
  <c r="AX163" i="46"/>
  <c r="AX163" i="44"/>
  <c r="E164" i="46"/>
  <c r="E164" i="44"/>
  <c r="AC164" i="46"/>
  <c r="AC164" i="44"/>
  <c r="BA164" i="46"/>
  <c r="BA164" i="44"/>
  <c r="Q165" i="46"/>
  <c r="Q165" i="44"/>
  <c r="Y165" i="46"/>
  <c r="Y165" i="44"/>
  <c r="AG165" i="46"/>
  <c r="AG165" i="44"/>
  <c r="AO165" i="46"/>
  <c r="AO165" i="44"/>
  <c r="AW165" i="46"/>
  <c r="AW165" i="44"/>
  <c r="BE165" i="46"/>
  <c r="BE165" i="44"/>
  <c r="BM165" i="46"/>
  <c r="BM165" i="44"/>
  <c r="L166" i="46"/>
  <c r="L166" i="44"/>
  <c r="AB166" i="46"/>
  <c r="AB166" i="44"/>
  <c r="AJ166" i="46"/>
  <c r="AJ166" i="44"/>
  <c r="AZ166" i="46"/>
  <c r="AZ166" i="44"/>
  <c r="BH166" i="46"/>
  <c r="BH166" i="44"/>
  <c r="AF167" i="46"/>
  <c r="AF167" i="44"/>
  <c r="AV167" i="46"/>
  <c r="AV167" i="44"/>
  <c r="BD167" i="46"/>
  <c r="BD167" i="44"/>
  <c r="BL167" i="46"/>
  <c r="BL167" i="44"/>
  <c r="Y121" i="46"/>
  <c r="Y121" i="44"/>
  <c r="X123" i="46"/>
  <c r="X123" i="44"/>
  <c r="AF127" i="46"/>
  <c r="AF127" i="44"/>
  <c r="T128" i="46"/>
  <c r="T128" i="44"/>
  <c r="W140" i="46"/>
  <c r="W140" i="44"/>
  <c r="BC140" i="46"/>
  <c r="BC140" i="44"/>
  <c r="AN106" i="44"/>
  <c r="AJ128" i="44"/>
  <c r="AZ154" i="44"/>
  <c r="BP154" i="44"/>
  <c r="W160" i="44"/>
  <c r="AJ154" i="44"/>
  <c r="BL155" i="44"/>
  <c r="J156" i="44"/>
  <c r="BG159" i="44"/>
  <c r="BO161" i="44"/>
  <c r="BB162" i="44"/>
  <c r="BQ164" i="44"/>
  <c r="BP166" i="44"/>
  <c r="P167" i="44"/>
  <c r="AI119" i="44"/>
  <c r="AS120" i="44"/>
  <c r="BK150" i="44"/>
  <c r="K151" i="44"/>
  <c r="X155" i="44"/>
  <c r="I158" i="44"/>
  <c r="Y158" i="44"/>
  <c r="K159" i="44"/>
  <c r="AI159" i="44"/>
  <c r="AL162" i="44"/>
  <c r="AS164" i="44"/>
  <c r="AN167" i="44"/>
  <c r="AP172" i="46"/>
  <c r="AP172" i="44"/>
  <c r="F173" i="46"/>
  <c r="F173" i="44"/>
  <c r="AL173" i="46"/>
  <c r="AL173" i="44"/>
  <c r="BB173" i="46"/>
  <c r="BB173" i="44"/>
  <c r="BA184" i="46"/>
  <c r="BA184" i="44"/>
  <c r="P185" i="46"/>
  <c r="P185" i="44"/>
  <c r="AN185" i="46"/>
  <c r="AN185" i="44"/>
  <c r="T186" i="46"/>
  <c r="T186" i="44"/>
  <c r="AR186" i="46"/>
  <c r="AR186" i="44"/>
  <c r="BH186" i="46"/>
  <c r="BH186" i="44"/>
  <c r="AF150" i="46"/>
  <c r="AF150" i="44"/>
  <c r="U154" i="46"/>
  <c r="U154" i="44"/>
  <c r="AQ156" i="46"/>
  <c r="AQ156" i="44"/>
  <c r="BK169" i="46"/>
  <c r="BK169" i="44"/>
  <c r="S170" i="46"/>
  <c r="S170" i="44"/>
  <c r="AM171" i="46"/>
  <c r="AM171" i="44"/>
  <c r="BK171" i="46"/>
  <c r="BK171" i="44"/>
  <c r="AQ174" i="46"/>
  <c r="AQ174" i="44"/>
  <c r="W175" i="46"/>
  <c r="W175" i="44"/>
  <c r="E177" i="46"/>
  <c r="E177" i="44"/>
  <c r="U177" i="46"/>
  <c r="U177" i="44"/>
  <c r="AC177" i="46"/>
  <c r="AC177" i="44"/>
  <c r="AK177" i="46"/>
  <c r="AK177" i="44"/>
  <c r="AS177" i="46"/>
  <c r="AS177" i="44"/>
  <c r="BE178" i="46"/>
  <c r="BE178" i="44"/>
  <c r="E179" i="46"/>
  <c r="E179" i="44"/>
  <c r="U179" i="46"/>
  <c r="U179" i="44"/>
  <c r="BB182" i="46"/>
  <c r="BB182" i="44"/>
  <c r="Z183" i="46"/>
  <c r="Z183" i="44"/>
  <c r="AP183" i="46"/>
  <c r="AP183" i="44"/>
  <c r="BN183" i="46"/>
  <c r="BN183" i="44"/>
  <c r="N184" i="46"/>
  <c r="N184" i="44"/>
  <c r="Y185" i="46"/>
  <c r="Y185" i="44"/>
  <c r="BE185" i="46"/>
  <c r="BE185" i="44"/>
  <c r="E186" i="46"/>
  <c r="E186" i="44"/>
  <c r="I187" i="46"/>
  <c r="I187" i="44"/>
  <c r="Y187" i="46"/>
  <c r="Y187" i="44"/>
  <c r="AO187" i="46"/>
  <c r="AO187" i="44"/>
  <c r="AC188" i="46"/>
  <c r="AC188" i="44"/>
  <c r="I189" i="46"/>
  <c r="I189" i="44"/>
  <c r="Y189" i="46"/>
  <c r="Y189" i="44"/>
  <c r="AW189" i="46"/>
  <c r="AW189" i="44"/>
  <c r="BM189" i="46"/>
  <c r="BM189" i="44"/>
  <c r="G190" i="46"/>
  <c r="G190" i="44"/>
  <c r="K170" i="44"/>
  <c r="AD171" i="44"/>
  <c r="BN172" i="44"/>
  <c r="O173" i="44"/>
  <c r="I178" i="44"/>
  <c r="AG178" i="44"/>
  <c r="AK179" i="44"/>
  <c r="BQ179" i="44"/>
  <c r="AY181" i="44"/>
  <c r="F182" i="44"/>
  <c r="V182" i="44"/>
  <c r="AG183" i="44"/>
  <c r="U184" i="44"/>
  <c r="BD185" i="44"/>
  <c r="AT171" i="44"/>
  <c r="AH165" i="44"/>
  <c r="F169" i="44"/>
  <c r="AQ170" i="44"/>
  <c r="F171" i="44"/>
  <c r="J172" i="44"/>
  <c r="Z172" i="44"/>
  <c r="BC173" i="44"/>
  <c r="BG174" i="44"/>
  <c r="M177" i="44"/>
  <c r="K181" i="44"/>
  <c r="AA181" i="44"/>
  <c r="AT182" i="44"/>
  <c r="I183" i="44"/>
  <c r="AV185" i="44"/>
  <c r="AB188" i="46"/>
  <c r="AB188" i="44"/>
  <c r="BH188" i="46"/>
  <c r="BH188" i="44"/>
  <c r="AP191" i="46"/>
  <c r="AP191" i="44"/>
  <c r="Z193" i="46"/>
  <c r="Z193" i="44"/>
  <c r="AA194" i="46"/>
  <c r="AA194" i="44"/>
  <c r="O195" i="46"/>
  <c r="O195" i="44"/>
  <c r="AE195" i="46"/>
  <c r="AE195" i="44"/>
  <c r="AX196" i="46"/>
  <c r="AX196" i="44"/>
  <c r="P198" i="46"/>
  <c r="P198" i="44"/>
  <c r="D199" i="46"/>
  <c r="D199" i="44"/>
  <c r="D201" i="46"/>
  <c r="D201" i="44"/>
  <c r="BD202" i="46"/>
  <c r="BD202" i="44"/>
  <c r="D203" i="46"/>
  <c r="D203" i="44"/>
  <c r="BH203" i="46"/>
  <c r="BH203" i="44"/>
  <c r="AX204" i="46"/>
  <c r="AX204" i="44"/>
  <c r="M205" i="46"/>
  <c r="M205" i="44"/>
  <c r="AH207" i="46"/>
  <c r="AH207" i="44"/>
  <c r="BF207" i="46"/>
  <c r="BF207" i="44"/>
  <c r="AA191" i="46"/>
  <c r="AA191" i="44"/>
  <c r="AQ193" i="46"/>
  <c r="AQ193" i="44"/>
  <c r="D194" i="46"/>
  <c r="D194" i="44"/>
  <c r="AI196" i="46"/>
  <c r="AI196" i="44"/>
  <c r="W197" i="46"/>
  <c r="W197" i="44"/>
  <c r="AM197" i="46"/>
  <c r="AM197" i="44"/>
  <c r="AO198" i="46"/>
  <c r="AO198" i="44"/>
  <c r="BE198" i="46"/>
  <c r="BE198" i="44"/>
  <c r="AS199" i="46"/>
  <c r="AS199" i="44"/>
  <c r="BB205" i="46"/>
  <c r="BB205" i="44"/>
  <c r="AF206" i="46"/>
  <c r="AF206" i="44"/>
  <c r="BL206" i="46"/>
  <c r="BL206" i="44"/>
  <c r="AZ188" i="44"/>
  <c r="AN189" i="44"/>
  <c r="AI191" i="44"/>
  <c r="AY191" i="44"/>
  <c r="BN191" i="44"/>
  <c r="N192" i="44"/>
  <c r="AP193" i="44"/>
  <c r="BH194" i="44"/>
  <c r="G195" i="44"/>
  <c r="AM195" i="44"/>
  <c r="BG196" i="44"/>
  <c r="AL197" i="44"/>
  <c r="Q198" i="44"/>
  <c r="AK199" i="44"/>
  <c r="BA199" i="44"/>
  <c r="BI203" i="44"/>
  <c r="AE22" i="44"/>
  <c r="AF31" i="44"/>
  <c r="S45" i="44"/>
  <c r="BL33" i="44"/>
  <c r="AU37" i="44"/>
  <c r="W37" i="44"/>
  <c r="AE46" i="44"/>
  <c r="C64" i="46"/>
  <c r="C64" i="44" s="1"/>
  <c r="BD8" i="44"/>
  <c r="F11" i="44"/>
  <c r="AF15" i="44"/>
  <c r="AX21" i="44"/>
  <c r="AN22" i="44"/>
  <c r="AA24" i="44"/>
  <c r="AA25" i="44"/>
  <c r="Y26" i="44"/>
  <c r="AK27" i="44"/>
  <c r="AB28" i="44"/>
  <c r="BP28" i="44"/>
  <c r="G31" i="44"/>
  <c r="AH31" i="44"/>
  <c r="P33" i="44"/>
  <c r="E34" i="44"/>
  <c r="BK37" i="44"/>
  <c r="G44" i="44"/>
  <c r="BC44" i="44"/>
  <c r="V48" i="44"/>
  <c r="AL48" i="44"/>
  <c r="I49" i="44"/>
  <c r="L50" i="44"/>
  <c r="AB50" i="44"/>
  <c r="AN51" i="44"/>
  <c r="O54" i="44"/>
  <c r="N58" i="44"/>
  <c r="AX59" i="44"/>
  <c r="BI60" i="44"/>
  <c r="BK61" i="44"/>
  <c r="AA62" i="44"/>
  <c r="AQ62" i="44"/>
  <c r="BO62" i="44"/>
  <c r="Z64" i="44"/>
  <c r="AP64" i="44"/>
  <c r="AS65" i="44"/>
  <c r="BE66" i="44"/>
  <c r="D67" i="44"/>
  <c r="AB67" i="44"/>
  <c r="D69" i="44"/>
  <c r="AC72" i="44"/>
  <c r="X73" i="44"/>
  <c r="AV73" i="44"/>
  <c r="BC37" i="44"/>
  <c r="W44" i="44"/>
  <c r="Y7" i="44"/>
  <c r="BJ8" i="44"/>
  <c r="AQ12" i="44"/>
  <c r="AG15" i="44"/>
  <c r="AZ17" i="44"/>
  <c r="BQ19" i="44"/>
  <c r="AT22" i="44"/>
  <c r="AQ23" i="44"/>
  <c r="AO25" i="44"/>
  <c r="AP27" i="44"/>
  <c r="H31" i="44"/>
  <c r="AE37" i="44"/>
  <c r="BP39" i="44"/>
  <c r="G42" i="44"/>
  <c r="BK42" i="44"/>
  <c r="AE44" i="44"/>
  <c r="G46" i="44"/>
  <c r="AM46" i="44"/>
  <c r="AG49" i="44"/>
  <c r="AZ50" i="44"/>
  <c r="BP50" i="44"/>
  <c r="X51" i="44"/>
  <c r="J52" i="44"/>
  <c r="AX52" i="44"/>
  <c r="AE54" i="44"/>
  <c r="K55" i="44"/>
  <c r="AA55" i="44"/>
  <c r="AQ55" i="44"/>
  <c r="V56" i="44"/>
  <c r="AL58" i="44"/>
  <c r="BB58" i="44"/>
  <c r="AE61" i="44"/>
  <c r="AU61" i="44"/>
  <c r="N63" i="44"/>
  <c r="AL63" i="44"/>
  <c r="BN64" i="44"/>
  <c r="M65" i="44"/>
  <c r="AC65" i="44"/>
  <c r="BI65" i="44"/>
  <c r="BK22" i="44"/>
  <c r="BG21" i="44"/>
  <c r="AY23" i="44"/>
  <c r="AP25" i="44"/>
  <c r="F8" i="44"/>
  <c r="U11" i="44"/>
  <c r="AD16" i="44"/>
  <c r="G22" i="44"/>
  <c r="AV27" i="44"/>
  <c r="O42" i="44"/>
  <c r="O44" i="44"/>
  <c r="AQ45" i="44"/>
  <c r="AU46" i="44"/>
  <c r="AI47" i="44"/>
  <c r="N48" i="44"/>
  <c r="AT48" i="44"/>
  <c r="BJ48" i="44"/>
  <c r="AJ50" i="44"/>
  <c r="H51" i="44"/>
  <c r="BH9" i="44"/>
  <c r="AF13" i="44"/>
  <c r="BE15" i="44"/>
  <c r="AF20" i="44"/>
  <c r="BO25" i="44"/>
  <c r="BQ32" i="44"/>
  <c r="D17" i="44"/>
  <c r="H8" i="44"/>
  <c r="BB11" i="44"/>
  <c r="AG18" i="44"/>
  <c r="BI26" i="44"/>
  <c r="C31" i="46"/>
  <c r="C31" i="44" s="1"/>
  <c r="AQ10" i="44"/>
  <c r="I12" i="44"/>
  <c r="BO12" i="44"/>
  <c r="N16" i="44"/>
  <c r="BF17" i="44"/>
  <c r="AO18" i="44"/>
  <c r="BK20" i="44"/>
  <c r="P22" i="44"/>
  <c r="BB22" i="44"/>
  <c r="AI23" i="44"/>
  <c r="M24" i="44"/>
  <c r="BC24" i="44"/>
  <c r="AW25" i="44"/>
  <c r="AA26" i="44"/>
  <c r="BQ26" i="44"/>
  <c r="BM27" i="44"/>
  <c r="AL28" i="44"/>
  <c r="J29" i="44"/>
  <c r="AI30" i="44"/>
  <c r="P31" i="44"/>
  <c r="AM31" i="44"/>
  <c r="F32" i="44"/>
  <c r="Y32" i="44"/>
  <c r="BJ32" i="44"/>
  <c r="AF33" i="44"/>
  <c r="M34" i="44"/>
  <c r="AN34" i="44"/>
  <c r="BP36" i="44"/>
  <c r="I38" i="44"/>
  <c r="AH38" i="44"/>
  <c r="BI38" i="44"/>
  <c r="AK39" i="44"/>
  <c r="I40" i="44"/>
  <c r="AF40" i="44"/>
  <c r="BE40" i="44"/>
  <c r="Q41" i="44"/>
  <c r="L42" i="44"/>
  <c r="BM42" i="44"/>
  <c r="AS43" i="44"/>
  <c r="BL44" i="44"/>
  <c r="AR45" i="44"/>
  <c r="BH45" i="44"/>
  <c r="L47" i="44"/>
  <c r="W48" i="44"/>
  <c r="E50" i="44"/>
  <c r="U50" i="44"/>
  <c r="AK50" i="44"/>
  <c r="Y51" i="44"/>
  <c r="AO51" i="44"/>
  <c r="AA52" i="44"/>
  <c r="BG52" i="44"/>
  <c r="U53" i="44"/>
  <c r="AS53" i="44"/>
  <c r="AM56" i="44"/>
  <c r="K57" i="44"/>
  <c r="O58" i="44"/>
  <c r="AH10" i="44"/>
  <c r="AV22" i="44"/>
  <c r="BE27" i="44"/>
  <c r="A17" i="44"/>
  <c r="C33" i="46"/>
  <c r="C33" i="44" s="1"/>
  <c r="P8" i="44"/>
  <c r="T9" i="44"/>
  <c r="BN10" i="44"/>
  <c r="AX15" i="44"/>
  <c r="O16" i="44"/>
  <c r="J17" i="44"/>
  <c r="BH17" i="44"/>
  <c r="BH19" i="44"/>
  <c r="X22" i="44"/>
  <c r="BC22" i="44"/>
  <c r="O24" i="44"/>
  <c r="BG25" i="44"/>
  <c r="Q27" i="44"/>
  <c r="F28" i="44"/>
  <c r="BI29" i="44"/>
  <c r="AL30" i="44"/>
  <c r="BE30" i="44"/>
  <c r="R31" i="44"/>
  <c r="AO31" i="44"/>
  <c r="AD32" i="44"/>
  <c r="AN33" i="44"/>
  <c r="BD34" i="44"/>
  <c r="AG35" i="44"/>
  <c r="I37" i="44"/>
  <c r="AN37" i="44"/>
  <c r="J38" i="44"/>
  <c r="BM38" i="44"/>
  <c r="AS39" i="44"/>
  <c r="AG40" i="44"/>
  <c r="U41" i="44"/>
  <c r="AK41" i="44"/>
  <c r="BI41" i="44"/>
  <c r="AZ43" i="44"/>
  <c r="X44" i="44"/>
  <c r="AV44" i="44"/>
  <c r="AM48" i="44"/>
  <c r="BC48" i="44"/>
  <c r="I51" i="44"/>
  <c r="AQ52" i="44"/>
  <c r="AN8" i="44"/>
  <c r="AP9" i="44"/>
  <c r="AN10" i="44"/>
  <c r="V11" i="44"/>
  <c r="AI12" i="44"/>
  <c r="N13" i="44"/>
  <c r="AV15" i="44"/>
  <c r="G16" i="44"/>
  <c r="AL16" i="44"/>
  <c r="T19" i="44"/>
  <c r="X20" i="44"/>
  <c r="BL20" i="44"/>
  <c r="O22" i="44"/>
  <c r="AU22" i="44"/>
  <c r="S23" i="44"/>
  <c r="BO23" i="44"/>
  <c r="Z25" i="44"/>
  <c r="AL26" i="44"/>
  <c r="G27" i="44"/>
  <c r="AD28" i="44"/>
  <c r="BM28" i="44"/>
  <c r="AH29" i="44"/>
  <c r="K30" i="44"/>
  <c r="AV31" i="44"/>
  <c r="AO35" i="44"/>
  <c r="G37" i="44"/>
  <c r="C14" i="46"/>
  <c r="C14" i="44" s="1"/>
  <c r="BC7" i="44"/>
  <c r="AV8" i="44"/>
  <c r="AY9" i="44"/>
  <c r="AP10" i="44"/>
  <c r="AS11" i="44"/>
  <c r="AD13" i="44"/>
  <c r="M16" i="44"/>
  <c r="AT16" i="44"/>
  <c r="AD20" i="44"/>
  <c r="D26" i="44"/>
  <c r="D28" i="44"/>
  <c r="A21" i="44"/>
  <c r="C17" i="46"/>
  <c r="C17" i="44" s="1"/>
  <c r="X8" i="44"/>
  <c r="P10" i="44"/>
  <c r="BF10" i="44"/>
  <c r="AC11" i="44"/>
  <c r="Y12" i="44"/>
  <c r="AY12" i="44"/>
  <c r="AN13" i="44"/>
  <c r="H15" i="44"/>
  <c r="AH15" i="44"/>
  <c r="BA16" i="44"/>
  <c r="Z17" i="44"/>
  <c r="BP17" i="44"/>
  <c r="AW18" i="44"/>
  <c r="AV20" i="44"/>
  <c r="AJ21" i="44"/>
  <c r="L22" i="44"/>
  <c r="AG22" i="44"/>
  <c r="BL22" i="44"/>
  <c r="AB23" i="44"/>
  <c r="BP23" i="44"/>
  <c r="AC24" i="44"/>
  <c r="AX25" i="44"/>
  <c r="Q26" i="44"/>
  <c r="AR26" i="44"/>
  <c r="I27" i="44"/>
  <c r="AX29" i="44"/>
  <c r="V30" i="44"/>
  <c r="BO30" i="44"/>
  <c r="Z31" i="44"/>
  <c r="AP31" i="44"/>
  <c r="BK31" i="44"/>
  <c r="S32" i="44"/>
  <c r="AL32" i="44"/>
  <c r="G33" i="44"/>
  <c r="AU33" i="44"/>
  <c r="AS34" i="44"/>
  <c r="Q35" i="44"/>
  <c r="M38" i="44"/>
  <c r="BL38" i="44"/>
  <c r="AT41" i="44"/>
  <c r="AW42" i="44"/>
  <c r="BQ43" i="44"/>
  <c r="U47" i="44"/>
  <c r="AK47" i="44"/>
  <c r="BA47" i="44"/>
  <c r="AN48" i="44"/>
  <c r="AA49" i="44"/>
  <c r="AQ49" i="44"/>
  <c r="BO49" i="44"/>
  <c r="AD50" i="44"/>
  <c r="AT50" i="44"/>
  <c r="AX51" i="44"/>
  <c r="L52" i="44"/>
  <c r="AR52" i="44"/>
  <c r="BH52" i="44"/>
  <c r="A23" i="44"/>
  <c r="C23" i="46"/>
  <c r="C23" i="44" s="1"/>
  <c r="AW7" i="44"/>
  <c r="S9" i="44"/>
  <c r="R10" i="44"/>
  <c r="BM10" i="44"/>
  <c r="AD11" i="44"/>
  <c r="AA12" i="44"/>
  <c r="BM12" i="44"/>
  <c r="BB13" i="44"/>
  <c r="I15" i="44"/>
  <c r="AP15" i="44"/>
  <c r="BL15" i="44"/>
  <c r="W16" i="44"/>
  <c r="BJ16" i="44"/>
  <c r="AB17" i="44"/>
  <c r="BQ17" i="44"/>
  <c r="AZ19" i="44"/>
  <c r="AQ21" i="44"/>
  <c r="N22" i="44"/>
  <c r="H23" i="44"/>
  <c r="AF23" i="44"/>
  <c r="Y25" i="44"/>
  <c r="BF25" i="44"/>
  <c r="S26" i="44"/>
  <c r="J27" i="44"/>
  <c r="BI27" i="44"/>
  <c r="V28" i="44"/>
  <c r="AW28" i="44"/>
  <c r="R29" i="44"/>
  <c r="BL31" i="44"/>
  <c r="H33" i="44"/>
  <c r="Y35" i="44"/>
  <c r="BE35" i="44"/>
  <c r="R38" i="44"/>
  <c r="J40" i="44"/>
  <c r="N41" i="44"/>
  <c r="AD41" i="44"/>
  <c r="Y42" i="44"/>
  <c r="E43" i="44"/>
  <c r="BA43" i="44"/>
  <c r="AO44" i="44"/>
  <c r="E47" i="44"/>
  <c r="J32" i="46"/>
  <c r="J32" i="44"/>
  <c r="I36" i="46"/>
  <c r="I36" i="44"/>
  <c r="AO36" i="46"/>
  <c r="AO36" i="44"/>
  <c r="Y47" i="46"/>
  <c r="Y47" i="44"/>
  <c r="BL57" i="46"/>
  <c r="BL57" i="44"/>
  <c r="BP58" i="46"/>
  <c r="BP58" i="44"/>
  <c r="BF67" i="46"/>
  <c r="BF67" i="44"/>
  <c r="R71" i="46"/>
  <c r="R71" i="44"/>
  <c r="Z71" i="46"/>
  <c r="Z71" i="44"/>
  <c r="S72" i="46"/>
  <c r="S72" i="44"/>
  <c r="G80" i="46"/>
  <c r="G80" i="44"/>
  <c r="BO81" i="46"/>
  <c r="BO81" i="44"/>
  <c r="P83" i="46"/>
  <c r="P83" i="44"/>
  <c r="X83" i="46"/>
  <c r="X83" i="44"/>
  <c r="BD7" i="44"/>
  <c r="BB33" i="44"/>
  <c r="Z39" i="44"/>
  <c r="AD40" i="44"/>
  <c r="AK46" i="44"/>
  <c r="BB51" i="44"/>
  <c r="AA60" i="44"/>
  <c r="BD64" i="44"/>
  <c r="BN67" i="44"/>
  <c r="AX71" i="44"/>
  <c r="AI72" i="44"/>
  <c r="BK80" i="44"/>
  <c r="AH97" i="44"/>
  <c r="F98" i="44"/>
  <c r="I100" i="44"/>
  <c r="BF7" i="44"/>
  <c r="L9" i="44"/>
  <c r="M13" i="44"/>
  <c r="AS13" i="44"/>
  <c r="J14" i="44"/>
  <c r="AJ16" i="44"/>
  <c r="AG17" i="44"/>
  <c r="I19" i="44"/>
  <c r="BA20" i="44"/>
  <c r="Y21" i="44"/>
  <c r="J28" i="44"/>
  <c r="AX28" i="44"/>
  <c r="J30" i="44"/>
  <c r="AH30" i="44"/>
  <c r="F33" i="44"/>
  <c r="AD33" i="44"/>
  <c r="Q34" i="44"/>
  <c r="BM34" i="44"/>
  <c r="AG36" i="44"/>
  <c r="BI37" i="44"/>
  <c r="N40" i="44"/>
  <c r="J41" i="44"/>
  <c r="BA42" i="44"/>
  <c r="BQ42" i="44"/>
  <c r="BE43" i="44"/>
  <c r="AB58" i="44"/>
  <c r="D63" i="44"/>
  <c r="AM66" i="44"/>
  <c r="BJ75" i="44"/>
  <c r="AU80" i="44"/>
  <c r="AQ81" i="44"/>
  <c r="AH87" i="44"/>
  <c r="BE91" i="44"/>
  <c r="E92" i="44"/>
  <c r="F93" i="44"/>
  <c r="M95" i="44"/>
  <c r="AC95" i="44"/>
  <c r="R97" i="44"/>
  <c r="U101" i="44"/>
  <c r="AX118" i="44"/>
  <c r="AJ121" i="44"/>
  <c r="BF129" i="44"/>
  <c r="AZ132" i="44"/>
  <c r="O133" i="44"/>
  <c r="AT18" i="46"/>
  <c r="AT18" i="44"/>
  <c r="AR24" i="46"/>
  <c r="AR24" i="44"/>
  <c r="AN25" i="46"/>
  <c r="AN25" i="44"/>
  <c r="BL25" i="46"/>
  <c r="BL25" i="44"/>
  <c r="AD31" i="46"/>
  <c r="AD31" i="44"/>
  <c r="R39" i="46"/>
  <c r="R39" i="44"/>
  <c r="AW62" i="46"/>
  <c r="AW62" i="44"/>
  <c r="AI65" i="46"/>
  <c r="AI65" i="44"/>
  <c r="BK66" i="46"/>
  <c r="BK66" i="44"/>
  <c r="AD68" i="46"/>
  <c r="AD68" i="44"/>
  <c r="BB75" i="46"/>
  <c r="BB75" i="44"/>
  <c r="BK85" i="46"/>
  <c r="BK85" i="44"/>
  <c r="R87" i="46"/>
  <c r="R87" i="44"/>
  <c r="AS92" i="46"/>
  <c r="AS92" i="44"/>
  <c r="A69" i="44"/>
  <c r="A76" i="44"/>
  <c r="P7" i="44"/>
  <c r="BA22" i="44"/>
  <c r="AX30" i="44"/>
  <c r="BM47" i="44"/>
  <c r="BF50" i="44"/>
  <c r="Q55" i="44"/>
  <c r="BH63" i="44"/>
  <c r="N68" i="44"/>
  <c r="R76" i="44"/>
  <c r="K81" i="44"/>
  <c r="BG81" i="44"/>
  <c r="AK92" i="44"/>
  <c r="AX97" i="44"/>
  <c r="AG10" i="46"/>
  <c r="AG10" i="44"/>
  <c r="C89" i="46"/>
  <c r="C89" i="44" s="1"/>
  <c r="C41" i="46"/>
  <c r="C41" i="44" s="1"/>
  <c r="C76" i="46"/>
  <c r="C76" i="44" s="1"/>
  <c r="Z7" i="44"/>
  <c r="BN7" i="44"/>
  <c r="BF9" i="44"/>
  <c r="AY11" i="44"/>
  <c r="AX12" i="44"/>
  <c r="BA13" i="44"/>
  <c r="R14" i="44"/>
  <c r="AO17" i="44"/>
  <c r="BM17" i="44"/>
  <c r="Q19" i="44"/>
  <c r="AW23" i="44"/>
  <c r="AH28" i="44"/>
  <c r="BF28" i="44"/>
  <c r="N29" i="44"/>
  <c r="AT29" i="44"/>
  <c r="Z32" i="44"/>
  <c r="AX32" i="44"/>
  <c r="BJ33" i="44"/>
  <c r="BI35" i="44"/>
  <c r="AH39" i="44"/>
  <c r="M42" i="44"/>
  <c r="AK42" i="44"/>
  <c r="AO43" i="44"/>
  <c r="AR58" i="44"/>
  <c r="X59" i="44"/>
  <c r="S60" i="44"/>
  <c r="AY60" i="44"/>
  <c r="AZ63" i="44"/>
  <c r="BJ68" i="44"/>
  <c r="N70" i="44"/>
  <c r="J71" i="44"/>
  <c r="V75" i="44"/>
  <c r="AN83" i="44"/>
  <c r="O85" i="44"/>
  <c r="BC85" i="44"/>
  <c r="H86" i="44"/>
  <c r="X86" i="44"/>
  <c r="M90" i="44"/>
  <c r="Q91" i="44"/>
  <c r="AC92" i="44"/>
  <c r="BI92" i="44"/>
  <c r="V93" i="44"/>
  <c r="AO94" i="44"/>
  <c r="AL98" i="44"/>
  <c r="N119" i="44"/>
  <c r="AF120" i="44"/>
  <c r="BP121" i="44"/>
  <c r="AU126" i="44"/>
  <c r="AP129" i="44"/>
  <c r="X131" i="44"/>
  <c r="AA134" i="44"/>
  <c r="AY134" i="44"/>
  <c r="AP136" i="44"/>
  <c r="AF7" i="46"/>
  <c r="AF7" i="44"/>
  <c r="BE19" i="46"/>
  <c r="BE19" i="44"/>
  <c r="AC42" i="46"/>
  <c r="AC42" i="44"/>
  <c r="AW43" i="46"/>
  <c r="AW43" i="44"/>
  <c r="X64" i="46"/>
  <c r="X64" i="44"/>
  <c r="BF69" i="46"/>
  <c r="BF69" i="44"/>
  <c r="AP71" i="46"/>
  <c r="AP71" i="44"/>
  <c r="AP76" i="46"/>
  <c r="AP76" i="44"/>
  <c r="AC8" i="44"/>
  <c r="BI8" i="44"/>
  <c r="BK15" i="44"/>
  <c r="AK22" i="44"/>
  <c r="AO34" i="44"/>
  <c r="M37" i="44"/>
  <c r="J67" i="44"/>
  <c r="AH67" i="44"/>
  <c r="AT68" i="44"/>
  <c r="Z76" i="44"/>
  <c r="BC82" i="44"/>
  <c r="AE85" i="44"/>
  <c r="BA92" i="44"/>
  <c r="AL93" i="44"/>
  <c r="N98" i="44"/>
  <c r="AH99" i="44"/>
  <c r="E101" i="44"/>
  <c r="C94" i="46"/>
  <c r="C94" i="44" s="1"/>
  <c r="AN7" i="44"/>
  <c r="G8" i="44"/>
  <c r="Z9" i="44"/>
  <c r="BI11" i="44"/>
  <c r="AH12" i="44"/>
  <c r="AC13" i="44"/>
  <c r="Z14" i="44"/>
  <c r="Y15" i="44"/>
  <c r="AU15" i="44"/>
  <c r="Y19" i="44"/>
  <c r="Y23" i="44"/>
  <c r="AZ24" i="44"/>
  <c r="X25" i="44"/>
  <c r="AT31" i="44"/>
  <c r="BJ31" i="44"/>
  <c r="BF32" i="44"/>
  <c r="N33" i="44"/>
  <c r="Y34" i="44"/>
  <c r="BQ37" i="44"/>
  <c r="AP39" i="44"/>
  <c r="BN41" i="44"/>
  <c r="I43" i="44"/>
  <c r="Y43" i="44"/>
  <c r="H52" i="44"/>
  <c r="P59" i="44"/>
  <c r="K60" i="44"/>
  <c r="BM62" i="44"/>
  <c r="T63" i="44"/>
  <c r="AN64" i="44"/>
  <c r="S65" i="44"/>
  <c r="AY65" i="44"/>
  <c r="AE66" i="44"/>
  <c r="F68" i="44"/>
  <c r="BF71" i="44"/>
  <c r="AA72" i="44"/>
  <c r="AQ72" i="44"/>
  <c r="BG72" i="44"/>
  <c r="BC80" i="44"/>
  <c r="S81" i="44"/>
  <c r="O82" i="44"/>
  <c r="AU85" i="44"/>
  <c r="BN87" i="44"/>
  <c r="N88" i="44"/>
  <c r="AT88" i="44"/>
  <c r="U92" i="44"/>
  <c r="E95" i="44"/>
  <c r="BQ95" i="44"/>
  <c r="J97" i="44"/>
  <c r="AP118" i="44"/>
  <c r="BJ119" i="44"/>
  <c r="AQ123" i="44"/>
  <c r="S125" i="44"/>
  <c r="AY125" i="44"/>
  <c r="O126" i="44"/>
  <c r="AT137" i="44"/>
  <c r="BJ137" i="44"/>
  <c r="E8" i="46"/>
  <c r="E8" i="44"/>
  <c r="R9" i="46"/>
  <c r="R9" i="44"/>
  <c r="AQ11" i="46"/>
  <c r="AQ11" i="44"/>
  <c r="BE23" i="46"/>
  <c r="BE23" i="44"/>
  <c r="E37" i="46"/>
  <c r="E37" i="44"/>
  <c r="AW55" i="46"/>
  <c r="AW55" i="44"/>
  <c r="Y62" i="46"/>
  <c r="Y62" i="44"/>
  <c r="AR63" i="46"/>
  <c r="AR63" i="44"/>
  <c r="AV64" i="46"/>
  <c r="AV64" i="44"/>
  <c r="AA65" i="46"/>
  <c r="AA65" i="44"/>
  <c r="V68" i="46"/>
  <c r="V68" i="44"/>
  <c r="AL68" i="46"/>
  <c r="AL68" i="44"/>
  <c r="A30" i="44"/>
  <c r="U13" i="44"/>
  <c r="AW17" i="44"/>
  <c r="AL33" i="44"/>
  <c r="AW36" i="44"/>
  <c r="AK37" i="44"/>
  <c r="BN39" i="44"/>
  <c r="BH58" i="44"/>
  <c r="BL59" i="44"/>
  <c r="AN86" i="44"/>
  <c r="BB93" i="44"/>
  <c r="R99" i="44"/>
  <c r="AX99" i="44"/>
  <c r="BN99" i="44"/>
  <c r="A74" i="44"/>
  <c r="A115" i="44"/>
  <c r="C32" i="46"/>
  <c r="C32" i="44" s="1"/>
  <c r="AV7" i="44"/>
  <c r="AM8" i="44"/>
  <c r="BK8" i="44"/>
  <c r="AB9" i="44"/>
  <c r="AA11" i="44"/>
  <c r="BN12" i="44"/>
  <c r="AP14" i="44"/>
  <c r="AZ16" i="44"/>
  <c r="Q17" i="44"/>
  <c r="Z30" i="44"/>
  <c r="R32" i="44"/>
  <c r="AT33" i="44"/>
  <c r="M35" i="44"/>
  <c r="AS35" i="44"/>
  <c r="BE36" i="44"/>
  <c r="J39" i="44"/>
  <c r="R41" i="44"/>
  <c r="AX41" i="44"/>
  <c r="BI42" i="44"/>
  <c r="I45" i="44"/>
  <c r="U46" i="44"/>
  <c r="O49" i="44"/>
  <c r="D58" i="44"/>
  <c r="T58" i="44"/>
  <c r="AJ58" i="44"/>
  <c r="Q62" i="44"/>
  <c r="P64" i="44"/>
  <c r="BC66" i="44"/>
  <c r="AX67" i="44"/>
  <c r="AD75" i="44"/>
  <c r="BF76" i="44"/>
  <c r="AE82" i="44"/>
  <c r="BD83" i="44"/>
  <c r="Y91" i="44"/>
  <c r="AW91" i="44"/>
  <c r="BM91" i="44"/>
  <c r="U95" i="44"/>
  <c r="BA95" i="44"/>
  <c r="X96" i="44"/>
  <c r="AN96" i="44"/>
  <c r="AF117" i="44"/>
  <c r="BH121" i="44"/>
  <c r="G122" i="44"/>
  <c r="BC122" i="44"/>
  <c r="S123" i="44"/>
  <c r="BG123" i="44"/>
  <c r="BC124" i="44"/>
  <c r="G126" i="44"/>
  <c r="H131" i="44"/>
  <c r="V144" i="44"/>
  <c r="AL144" i="44"/>
  <c r="AP145" i="44"/>
  <c r="N31" i="46"/>
  <c r="N31" i="44"/>
  <c r="AP32" i="46"/>
  <c r="AP32" i="44"/>
  <c r="AW34" i="46"/>
  <c r="AW34" i="44"/>
  <c r="BA37" i="46"/>
  <c r="BA37" i="44"/>
  <c r="AX39" i="46"/>
  <c r="AX39" i="44"/>
  <c r="Z41" i="46"/>
  <c r="Z41" i="44"/>
  <c r="AP41" i="46"/>
  <c r="AP41" i="44"/>
  <c r="BF41" i="46"/>
  <c r="BF41" i="44"/>
  <c r="M61" i="46"/>
  <c r="M61" i="44"/>
  <c r="J76" i="46"/>
  <c r="J76" i="44"/>
  <c r="AM80" i="46"/>
  <c r="AM80" i="44"/>
  <c r="AI81" i="46"/>
  <c r="AI81" i="44"/>
  <c r="AY81" i="46"/>
  <c r="AY81" i="44"/>
  <c r="BL83" i="46"/>
  <c r="BL83" i="44"/>
  <c r="J87" i="46"/>
  <c r="J87" i="44"/>
  <c r="Z87" i="46"/>
  <c r="Z87" i="44"/>
  <c r="I91" i="46"/>
  <c r="I91" i="44"/>
  <c r="AG91" i="46"/>
  <c r="AG91" i="44"/>
  <c r="M92" i="46"/>
  <c r="M92" i="44"/>
  <c r="AD93" i="46"/>
  <c r="AD93" i="44"/>
  <c r="Q94" i="46"/>
  <c r="Q94" i="44"/>
  <c r="Y94" i="46"/>
  <c r="Y94" i="44"/>
  <c r="AG94" i="46"/>
  <c r="AG94" i="44"/>
  <c r="AW94" i="46"/>
  <c r="AW94" i="44"/>
  <c r="BM94" i="46"/>
  <c r="BM94" i="44"/>
  <c r="AK95" i="46"/>
  <c r="AK95" i="44"/>
  <c r="AS95" i="46"/>
  <c r="AS95" i="44"/>
  <c r="H96" i="46"/>
  <c r="H96" i="44"/>
  <c r="P96" i="46"/>
  <c r="P96" i="44"/>
  <c r="AV96" i="46"/>
  <c r="AV96" i="44"/>
  <c r="BD96" i="46"/>
  <c r="BD96" i="44"/>
  <c r="BL96" i="46"/>
  <c r="BL96" i="44"/>
  <c r="AP97" i="46"/>
  <c r="AP97" i="44"/>
  <c r="BF97" i="46"/>
  <c r="BF97" i="44"/>
  <c r="BB98" i="46"/>
  <c r="BB98" i="44"/>
  <c r="BJ98" i="46"/>
  <c r="BJ98" i="44"/>
  <c r="Y100" i="46"/>
  <c r="Y100" i="44"/>
  <c r="AO100" i="46"/>
  <c r="AO100" i="44"/>
  <c r="BE100" i="46"/>
  <c r="BE100" i="44"/>
  <c r="AC101" i="46"/>
  <c r="AC101" i="44"/>
  <c r="AK101" i="46"/>
  <c r="AK101" i="44"/>
  <c r="BA101" i="46"/>
  <c r="BA101" i="44"/>
  <c r="BI101" i="46"/>
  <c r="BI101" i="44"/>
  <c r="BQ101" i="46"/>
  <c r="BQ101" i="44"/>
  <c r="AB103" i="46"/>
  <c r="AB103" i="44"/>
  <c r="G107" i="46"/>
  <c r="G107" i="44"/>
  <c r="AL111" i="46"/>
  <c r="AL111" i="44"/>
  <c r="D116" i="46"/>
  <c r="D116" i="44"/>
  <c r="L116" i="46"/>
  <c r="L116" i="44"/>
  <c r="T116" i="46"/>
  <c r="T116" i="44"/>
  <c r="X117" i="46"/>
  <c r="X117" i="44"/>
  <c r="AV117" i="46"/>
  <c r="AV117" i="44"/>
  <c r="R118" i="46"/>
  <c r="R118" i="44"/>
  <c r="Z118" i="46"/>
  <c r="Z118" i="44"/>
  <c r="AH118" i="46"/>
  <c r="AH118" i="44"/>
  <c r="BF118" i="46"/>
  <c r="BF118" i="44"/>
  <c r="F119" i="46"/>
  <c r="F119" i="44"/>
  <c r="AD119" i="46"/>
  <c r="AD119" i="44"/>
  <c r="AL119" i="46"/>
  <c r="AL119" i="44"/>
  <c r="H120" i="46"/>
  <c r="H120" i="44"/>
  <c r="P120" i="46"/>
  <c r="P120" i="44"/>
  <c r="X120" i="46"/>
  <c r="X120" i="44"/>
  <c r="AN120" i="46"/>
  <c r="AN120" i="44"/>
  <c r="BD120" i="46"/>
  <c r="BD120" i="44"/>
  <c r="BL120" i="46"/>
  <c r="BL120" i="44"/>
  <c r="D121" i="46"/>
  <c r="D121" i="44"/>
  <c r="L121" i="46"/>
  <c r="L121" i="44"/>
  <c r="T121" i="46"/>
  <c r="T121" i="44"/>
  <c r="AZ121" i="46"/>
  <c r="AZ121" i="44"/>
  <c r="W122" i="46"/>
  <c r="W122" i="44"/>
  <c r="AE122" i="46"/>
  <c r="AE122" i="44"/>
  <c r="AM122" i="46"/>
  <c r="AM122" i="44"/>
  <c r="AU122" i="46"/>
  <c r="AU122" i="44"/>
  <c r="AA123" i="46"/>
  <c r="AA123" i="44"/>
  <c r="AI123" i="46"/>
  <c r="AI123" i="44"/>
  <c r="AY123" i="46"/>
  <c r="AY123" i="44"/>
  <c r="BO123" i="46"/>
  <c r="BO123" i="44"/>
  <c r="G124" i="46"/>
  <c r="G124" i="44"/>
  <c r="W124" i="46"/>
  <c r="W124" i="44"/>
  <c r="AE124" i="46"/>
  <c r="AE124" i="44"/>
  <c r="AM124" i="46"/>
  <c r="AM124" i="44"/>
  <c r="AU124" i="46"/>
  <c r="AU124" i="44"/>
  <c r="BK124" i="46"/>
  <c r="BK124" i="44"/>
  <c r="AA125" i="46"/>
  <c r="AA125" i="44"/>
  <c r="BO125" i="46"/>
  <c r="BO125" i="44"/>
  <c r="W126" i="46"/>
  <c r="W126" i="44"/>
  <c r="AM126" i="46"/>
  <c r="AM126" i="44"/>
  <c r="BC126" i="46"/>
  <c r="BC126" i="44"/>
  <c r="BK126" i="46"/>
  <c r="BK126" i="44"/>
  <c r="G128" i="46"/>
  <c r="G128" i="44"/>
  <c r="O128" i="46"/>
  <c r="O128" i="44"/>
  <c r="W128" i="46"/>
  <c r="W128" i="44"/>
  <c r="AE128" i="46"/>
  <c r="AE128" i="44"/>
  <c r="AM128" i="46"/>
  <c r="AM128" i="44"/>
  <c r="AU128" i="46"/>
  <c r="AU128" i="44"/>
  <c r="BC128" i="46"/>
  <c r="BC128" i="44"/>
  <c r="BK128" i="46"/>
  <c r="BK128" i="44"/>
  <c r="J129" i="46"/>
  <c r="J129" i="44"/>
  <c r="R129" i="46"/>
  <c r="R129" i="44"/>
  <c r="Z129" i="46"/>
  <c r="Z129" i="44"/>
  <c r="AH129" i="46"/>
  <c r="AH129" i="44"/>
  <c r="AX129" i="46"/>
  <c r="AX129" i="44"/>
  <c r="BN129" i="46"/>
  <c r="BN129" i="44"/>
  <c r="N130" i="46"/>
  <c r="N130" i="44"/>
  <c r="AD130" i="46"/>
  <c r="AD130" i="44"/>
  <c r="AL130" i="46"/>
  <c r="AL130" i="44"/>
  <c r="AT130" i="46"/>
  <c r="AT130" i="44"/>
  <c r="BB130" i="46"/>
  <c r="BB130" i="44"/>
  <c r="BJ130" i="46"/>
  <c r="BJ130" i="44"/>
  <c r="AF131" i="46"/>
  <c r="AF131" i="44"/>
  <c r="AV131" i="46"/>
  <c r="AV131" i="44"/>
  <c r="BL131" i="46"/>
  <c r="BL131" i="44"/>
  <c r="D132" i="46"/>
  <c r="D132" i="44"/>
  <c r="L132" i="46"/>
  <c r="L132" i="44"/>
  <c r="AB132" i="46"/>
  <c r="AB132" i="44"/>
  <c r="AJ132" i="46"/>
  <c r="AJ132" i="44"/>
  <c r="AR132" i="46"/>
  <c r="AR132" i="44"/>
  <c r="BH132" i="46"/>
  <c r="BH132" i="44"/>
  <c r="BP132" i="46"/>
  <c r="BP132" i="44"/>
  <c r="G133" i="46"/>
  <c r="G133" i="44"/>
  <c r="AE133" i="46"/>
  <c r="AE133" i="44"/>
  <c r="AU133" i="46"/>
  <c r="AU133" i="44"/>
  <c r="BC133" i="46"/>
  <c r="BC133" i="44"/>
  <c r="BK133" i="46"/>
  <c r="BK133" i="44"/>
  <c r="K134" i="46"/>
  <c r="K134" i="44"/>
  <c r="S134" i="46"/>
  <c r="S134" i="44"/>
  <c r="AQ134" i="46"/>
  <c r="AQ134" i="44"/>
  <c r="BO134" i="46"/>
  <c r="BO134" i="44"/>
  <c r="F135" i="46"/>
  <c r="F135" i="44"/>
  <c r="N135" i="46"/>
  <c r="N135" i="44"/>
  <c r="V135" i="46"/>
  <c r="V135" i="44"/>
  <c r="AL135" i="46"/>
  <c r="AL135" i="44"/>
  <c r="AT135" i="46"/>
  <c r="AT135" i="44"/>
  <c r="BJ135" i="46"/>
  <c r="BJ135" i="44"/>
  <c r="J136" i="46"/>
  <c r="J136" i="44"/>
  <c r="AH136" i="46"/>
  <c r="AH136" i="44"/>
  <c r="AX136" i="46"/>
  <c r="AX136" i="44"/>
  <c r="BF136" i="46"/>
  <c r="BF136" i="44"/>
  <c r="F137" i="46"/>
  <c r="F137" i="44"/>
  <c r="N137" i="46"/>
  <c r="N137" i="44"/>
  <c r="V137" i="46"/>
  <c r="V137" i="44"/>
  <c r="AD137" i="46"/>
  <c r="AD137" i="44"/>
  <c r="J138" i="46"/>
  <c r="J138" i="44"/>
  <c r="R138" i="46"/>
  <c r="R138" i="44"/>
  <c r="AH138" i="46"/>
  <c r="AH138" i="44"/>
  <c r="AP138" i="46"/>
  <c r="AP138" i="44"/>
  <c r="BF138" i="46"/>
  <c r="BF138" i="44"/>
  <c r="BN138" i="46"/>
  <c r="BN138" i="44"/>
  <c r="F139" i="46"/>
  <c r="F139" i="44"/>
  <c r="N139" i="46"/>
  <c r="N139" i="44"/>
  <c r="V139" i="46"/>
  <c r="V139" i="44"/>
  <c r="AD139" i="46"/>
  <c r="AD139" i="44"/>
  <c r="AL139" i="46"/>
  <c r="AL139" i="44"/>
  <c r="AT139" i="46"/>
  <c r="AT139" i="44"/>
  <c r="BJ139" i="46"/>
  <c r="BJ139" i="44"/>
  <c r="J143" i="46"/>
  <c r="J143" i="44"/>
  <c r="R143" i="46"/>
  <c r="R143" i="44"/>
  <c r="AH143" i="46"/>
  <c r="AH143" i="44"/>
  <c r="AX143" i="46"/>
  <c r="AX143" i="44"/>
  <c r="BF143" i="46"/>
  <c r="BF143" i="44"/>
  <c r="BN143" i="46"/>
  <c r="BN143" i="44"/>
  <c r="F144" i="46"/>
  <c r="F144" i="44"/>
  <c r="AD144" i="46"/>
  <c r="AD144" i="44"/>
  <c r="AT144" i="46"/>
  <c r="AT144" i="44"/>
  <c r="BB144" i="46"/>
  <c r="BB144" i="44"/>
  <c r="BJ144" i="46"/>
  <c r="BJ144" i="44"/>
  <c r="A143" i="27"/>
  <c r="C145" i="46"/>
  <c r="C145" i="44" s="1"/>
  <c r="J145" i="46"/>
  <c r="J145" i="44"/>
  <c r="R145" i="46"/>
  <c r="R145" i="44"/>
  <c r="AH145" i="46"/>
  <c r="AH145" i="44"/>
  <c r="AX145" i="46"/>
  <c r="AX145" i="44"/>
  <c r="BF145" i="46"/>
  <c r="BF145" i="44"/>
  <c r="D146" i="46"/>
  <c r="D146" i="44"/>
  <c r="T146" i="46"/>
  <c r="T146" i="44"/>
  <c r="AB146" i="46"/>
  <c r="AB146" i="44"/>
  <c r="AJ146" i="46"/>
  <c r="AJ146" i="44"/>
  <c r="AR146" i="46"/>
  <c r="AR146" i="44"/>
  <c r="AZ146" i="46"/>
  <c r="AZ146" i="44"/>
  <c r="BH146" i="46"/>
  <c r="BH146" i="44"/>
  <c r="BP146" i="46"/>
  <c r="BP146" i="44"/>
  <c r="H147" i="46"/>
  <c r="H147" i="44"/>
  <c r="AF147" i="46"/>
  <c r="AF147" i="44"/>
  <c r="AN147" i="46"/>
  <c r="AN147" i="44"/>
  <c r="D148" i="46"/>
  <c r="D148" i="44"/>
  <c r="T148" i="46"/>
  <c r="T148" i="44"/>
  <c r="AB148" i="46"/>
  <c r="AB148" i="44"/>
  <c r="AR148" i="46"/>
  <c r="AR148" i="44"/>
  <c r="BH148" i="46"/>
  <c r="BH148" i="44"/>
  <c r="J149" i="46"/>
  <c r="J149" i="44"/>
  <c r="R149" i="46"/>
  <c r="R149" i="44"/>
  <c r="Z149" i="46"/>
  <c r="Z149" i="44"/>
  <c r="AP149" i="46"/>
  <c r="AP149" i="44"/>
  <c r="AX149" i="46"/>
  <c r="AX149" i="44"/>
  <c r="AA150" i="46"/>
  <c r="AA150" i="44"/>
  <c r="AI150" i="46"/>
  <c r="AI150" i="44"/>
  <c r="AY150" i="46"/>
  <c r="AY150" i="44"/>
  <c r="AU151" i="46"/>
  <c r="AU151" i="44"/>
  <c r="BC151" i="46"/>
  <c r="BC151" i="44"/>
  <c r="H25" i="46"/>
  <c r="H25" i="44"/>
  <c r="AC37" i="46"/>
  <c r="AC37" i="44"/>
  <c r="BM43" i="46"/>
  <c r="BM43" i="44"/>
  <c r="L58" i="46"/>
  <c r="L58" i="44"/>
  <c r="AQ60" i="46"/>
  <c r="AQ60" i="44"/>
  <c r="AB63" i="46"/>
  <c r="AB63" i="44"/>
  <c r="H64" i="46"/>
  <c r="H64" i="44"/>
  <c r="R67" i="46"/>
  <c r="R67" i="44"/>
  <c r="AP67" i="46"/>
  <c r="AP67" i="44"/>
  <c r="AH71" i="46"/>
  <c r="AH71" i="44"/>
  <c r="F75" i="46"/>
  <c r="F75" i="44"/>
  <c r="AL75" i="46"/>
  <c r="AL75" i="44"/>
  <c r="AA81" i="46"/>
  <c r="AA81" i="44"/>
  <c r="AM82" i="46"/>
  <c r="AM82" i="44"/>
  <c r="H83" i="46"/>
  <c r="H83" i="44"/>
  <c r="AM85" i="46"/>
  <c r="AM85" i="44"/>
  <c r="AP87" i="46"/>
  <c r="AP87" i="44"/>
  <c r="AX87" i="46"/>
  <c r="AX87" i="44"/>
  <c r="V88" i="46"/>
  <c r="V88" i="44"/>
  <c r="AL88" i="46"/>
  <c r="AL88" i="44"/>
  <c r="BB88" i="46"/>
  <c r="BB88" i="44"/>
  <c r="BJ88" i="46"/>
  <c r="BJ88" i="44"/>
  <c r="AO91" i="46"/>
  <c r="AO91" i="44"/>
  <c r="BQ92" i="46"/>
  <c r="BQ92" i="44"/>
  <c r="BE94" i="46"/>
  <c r="BE94" i="44"/>
  <c r="BI95" i="46"/>
  <c r="BI95" i="44"/>
  <c r="AF96" i="46"/>
  <c r="AF96" i="44"/>
  <c r="Z97" i="46"/>
  <c r="Z97" i="44"/>
  <c r="V98" i="46"/>
  <c r="V98" i="44"/>
  <c r="AD98" i="46"/>
  <c r="AD98" i="44"/>
  <c r="AT98" i="46"/>
  <c r="AT98" i="44"/>
  <c r="Q100" i="46"/>
  <c r="Q100" i="44"/>
  <c r="AG100" i="46"/>
  <c r="AG100" i="44"/>
  <c r="AW100" i="46"/>
  <c r="AW100" i="44"/>
  <c r="AF102" i="46"/>
  <c r="AF102" i="44"/>
  <c r="AU105" i="46"/>
  <c r="AU105" i="44"/>
  <c r="AA106" i="46"/>
  <c r="AA106" i="44"/>
  <c r="F111" i="46"/>
  <c r="F111" i="44"/>
  <c r="AJ116" i="46"/>
  <c r="AJ116" i="44"/>
  <c r="AR116" i="46"/>
  <c r="AR116" i="44"/>
  <c r="AZ116" i="46"/>
  <c r="AZ116" i="44"/>
  <c r="BP116" i="46"/>
  <c r="BP116" i="44"/>
  <c r="AT119" i="46"/>
  <c r="AT119" i="44"/>
  <c r="A34" i="44"/>
  <c r="A89" i="44"/>
  <c r="A94" i="44"/>
  <c r="A99" i="44"/>
  <c r="C34" i="46"/>
  <c r="C34" i="44" s="1"/>
  <c r="C69" i="46"/>
  <c r="C69" i="44" s="1"/>
  <c r="J7" i="44"/>
  <c r="AS8" i="44"/>
  <c r="D9" i="44"/>
  <c r="AR9" i="44"/>
  <c r="AK13" i="44"/>
  <c r="BQ13" i="44"/>
  <c r="G15" i="44"/>
  <c r="F16" i="44"/>
  <c r="BJ18" i="44"/>
  <c r="D24" i="44"/>
  <c r="AB24" i="44"/>
  <c r="BH24" i="44"/>
  <c r="Z28" i="44"/>
  <c r="V31" i="44"/>
  <c r="AL31" i="44"/>
  <c r="BB31" i="44"/>
  <c r="AG34" i="44"/>
  <c r="BM36" i="44"/>
  <c r="BF39" i="44"/>
  <c r="AT40" i="44"/>
  <c r="V51" i="44"/>
  <c r="AF59" i="44"/>
  <c r="AI60" i="44"/>
  <c r="BG60" i="44"/>
  <c r="U61" i="44"/>
  <c r="AG62" i="44"/>
  <c r="AF64" i="44"/>
  <c r="K65" i="44"/>
  <c r="W66" i="44"/>
  <c r="AU66" i="44"/>
  <c r="BB68" i="44"/>
  <c r="BN71" i="44"/>
  <c r="AP74" i="44"/>
  <c r="N75" i="44"/>
  <c r="BF78" i="44"/>
  <c r="G82" i="44"/>
  <c r="AF83" i="44"/>
  <c r="AV83" i="44"/>
  <c r="W85" i="44"/>
  <c r="AF86" i="44"/>
  <c r="AV86" i="44"/>
  <c r="BL86" i="44"/>
  <c r="AS90" i="44"/>
  <c r="AT93" i="44"/>
  <c r="BJ93" i="44"/>
  <c r="I94" i="44"/>
  <c r="Z99" i="44"/>
  <c r="AP99" i="44"/>
  <c r="BF99" i="44"/>
  <c r="AB116" i="44"/>
  <c r="V119" i="44"/>
  <c r="BB119" i="44"/>
  <c r="AE126" i="44"/>
  <c r="V130" i="44"/>
  <c r="T132" i="44"/>
  <c r="AM133" i="44"/>
  <c r="AI134" i="44"/>
  <c r="BG134" i="44"/>
  <c r="AX138" i="44"/>
  <c r="AP143" i="44"/>
  <c r="BM21" i="46"/>
  <c r="BM21" i="44"/>
  <c r="BM23" i="46"/>
  <c r="BM23" i="44"/>
  <c r="E35" i="46"/>
  <c r="E35" i="44"/>
  <c r="AL40" i="46"/>
  <c r="AL40" i="44"/>
  <c r="Q43" i="46"/>
  <c r="Q43" i="44"/>
  <c r="AG43" i="46"/>
  <c r="AG43" i="44"/>
  <c r="AZ58" i="46"/>
  <c r="AZ58" i="44"/>
  <c r="AO62" i="46"/>
  <c r="AO62" i="44"/>
  <c r="BP63" i="46"/>
  <c r="BP63" i="44"/>
  <c r="AQ65" i="46"/>
  <c r="AQ65" i="44"/>
  <c r="BG65" i="46"/>
  <c r="BG65" i="44"/>
  <c r="G66" i="46"/>
  <c r="G66" i="44"/>
  <c r="O66" i="46"/>
  <c r="O66" i="44"/>
  <c r="R69" i="46"/>
  <c r="R69" i="44"/>
  <c r="AT75" i="46"/>
  <c r="AT75" i="44"/>
  <c r="AH76" i="46"/>
  <c r="AH76" i="44"/>
  <c r="AX76" i="46"/>
  <c r="AX76" i="44"/>
  <c r="W80" i="46"/>
  <c r="W80" i="44"/>
  <c r="AE80" i="46"/>
  <c r="AE80" i="44"/>
  <c r="W82" i="46"/>
  <c r="W82" i="44"/>
  <c r="AU82" i="46"/>
  <c r="AU82" i="44"/>
  <c r="K84" i="46"/>
  <c r="K84" i="44"/>
  <c r="G85" i="46"/>
  <c r="G85" i="44"/>
  <c r="A19" i="44"/>
  <c r="C19" i="46"/>
  <c r="C19" i="44" s="1"/>
  <c r="U8" i="44"/>
  <c r="V18" i="44"/>
  <c r="BP24" i="44"/>
  <c r="F31" i="44"/>
  <c r="AX53" i="44"/>
  <c r="I62" i="44"/>
  <c r="AJ63" i="44"/>
  <c r="AY72" i="44"/>
  <c r="BN76" i="44"/>
  <c r="BK82" i="44"/>
  <c r="AS101" i="44"/>
  <c r="J12" i="46"/>
  <c r="J12" i="44"/>
  <c r="AW15" i="46"/>
  <c r="AW15" i="44"/>
  <c r="V16" i="46"/>
  <c r="V16" i="44"/>
  <c r="BC20" i="46"/>
  <c r="BC20" i="44"/>
  <c r="S21" i="46"/>
  <c r="S21" i="44"/>
  <c r="K23" i="46"/>
  <c r="K23" i="44"/>
  <c r="J25" i="46"/>
  <c r="J25" i="44"/>
  <c r="AH25" i="46"/>
  <c r="AH25" i="44"/>
  <c r="AR28" i="46"/>
  <c r="AR28" i="44"/>
  <c r="BH28" i="46"/>
  <c r="BH28" i="44"/>
  <c r="BL154" i="44"/>
  <c r="O159" i="44"/>
  <c r="BM164" i="44"/>
  <c r="AH171" i="44"/>
  <c r="V172" i="44"/>
  <c r="BJ172" i="44"/>
  <c r="R175" i="44"/>
  <c r="X33" i="44"/>
  <c r="AV33" i="44"/>
  <c r="AC153" i="44"/>
  <c r="BA153" i="44"/>
  <c r="AG164" i="44"/>
  <c r="X166" i="44"/>
  <c r="BN169" i="44"/>
  <c r="BJ170" i="44"/>
  <c r="AS176" i="44"/>
  <c r="BG152" i="46"/>
  <c r="BG152" i="44"/>
  <c r="M153" i="46"/>
  <c r="M153" i="44"/>
  <c r="AK153" i="46"/>
  <c r="AK153" i="44"/>
  <c r="BI153" i="46"/>
  <c r="BI153" i="44"/>
  <c r="AF154" i="46"/>
  <c r="AF154" i="44"/>
  <c r="AN154" i="46"/>
  <c r="AN154" i="44"/>
  <c r="AV154" i="46"/>
  <c r="AV154" i="44"/>
  <c r="AJ155" i="46"/>
  <c r="AJ155" i="44"/>
  <c r="J157" i="46"/>
  <c r="J157" i="44"/>
  <c r="AH157" i="46"/>
  <c r="AH157" i="44"/>
  <c r="M158" i="46"/>
  <c r="M158" i="44"/>
  <c r="G159" i="46"/>
  <c r="G159" i="44"/>
  <c r="AM161" i="46"/>
  <c r="AM161" i="44"/>
  <c r="AH162" i="46"/>
  <c r="AH162" i="44"/>
  <c r="AX162" i="46"/>
  <c r="AX162" i="44"/>
  <c r="I164" i="46"/>
  <c r="I164" i="44"/>
  <c r="Y164" i="46"/>
  <c r="Y164" i="44"/>
  <c r="AO164" i="46"/>
  <c r="AO164" i="44"/>
  <c r="AK165" i="46"/>
  <c r="AK165" i="44"/>
  <c r="BA165" i="46"/>
  <c r="BA165" i="44"/>
  <c r="BD166" i="46"/>
  <c r="BD166" i="44"/>
  <c r="Z169" i="46"/>
  <c r="Z169" i="44"/>
  <c r="V170" i="46"/>
  <c r="V170" i="44"/>
  <c r="AL170" i="46"/>
  <c r="AL170" i="44"/>
  <c r="AT170" i="46"/>
  <c r="AT170" i="44"/>
  <c r="J171" i="46"/>
  <c r="J171" i="44"/>
  <c r="R171" i="46"/>
  <c r="R171" i="44"/>
  <c r="AP171" i="46"/>
  <c r="AP171" i="44"/>
  <c r="BN171" i="46"/>
  <c r="BN171" i="44"/>
  <c r="N172" i="46"/>
  <c r="N172" i="44"/>
  <c r="AL172" i="46"/>
  <c r="AL172" i="44"/>
  <c r="J173" i="46"/>
  <c r="J173" i="44"/>
  <c r="AP173" i="46"/>
  <c r="AP173" i="44"/>
  <c r="N174" i="46"/>
  <c r="N174" i="44"/>
  <c r="AD174" i="46"/>
  <c r="AD174" i="44"/>
  <c r="BJ174" i="46"/>
  <c r="BJ174" i="44"/>
  <c r="J175" i="46"/>
  <c r="J175" i="44"/>
  <c r="AH175" i="46"/>
  <c r="AH175" i="44"/>
  <c r="AX175" i="46"/>
  <c r="AX175" i="44"/>
  <c r="BN175" i="46"/>
  <c r="BN175" i="44"/>
  <c r="E176" i="46"/>
  <c r="E176" i="44"/>
  <c r="AC176" i="46"/>
  <c r="AC176" i="44"/>
  <c r="BA176" i="46"/>
  <c r="BA176" i="44"/>
  <c r="AF177" i="46"/>
  <c r="AF177" i="44"/>
  <c r="AB178" i="46"/>
  <c r="AB178" i="44"/>
  <c r="BH178" i="46"/>
  <c r="BH178" i="44"/>
  <c r="H179" i="46"/>
  <c r="H179" i="44"/>
  <c r="AQ180" i="46"/>
  <c r="AQ180" i="44"/>
  <c r="O181" i="46"/>
  <c r="O181" i="44"/>
  <c r="BC181" i="46"/>
  <c r="BC181" i="44"/>
  <c r="I182" i="46"/>
  <c r="I182" i="44"/>
  <c r="Y182" i="46"/>
  <c r="Y182" i="44"/>
  <c r="AO182" i="46"/>
  <c r="AO182" i="44"/>
  <c r="BE182" i="46"/>
  <c r="BE182" i="44"/>
  <c r="M183" i="46"/>
  <c r="M183" i="44"/>
  <c r="AK183" i="46"/>
  <c r="AK183" i="44"/>
  <c r="I184" i="46"/>
  <c r="I184" i="44"/>
  <c r="Q184" i="46"/>
  <c r="Q184" i="44"/>
  <c r="AG184" i="46"/>
  <c r="AG184" i="44"/>
  <c r="E153" i="44"/>
  <c r="N170" i="44"/>
  <c r="AH173" i="44"/>
  <c r="X186" i="44"/>
  <c r="BL186" i="44"/>
  <c r="L187" i="44"/>
  <c r="AZ187" i="44"/>
  <c r="X188" i="44"/>
  <c r="BH189" i="44"/>
  <c r="J192" i="44"/>
  <c r="Z192" i="44"/>
  <c r="N193" i="44"/>
  <c r="AD193" i="44"/>
  <c r="V196" i="44"/>
  <c r="AX197" i="44"/>
  <c r="L198" i="44"/>
  <c r="AZ198" i="44"/>
  <c r="AT200" i="44"/>
  <c r="D202" i="44"/>
  <c r="P203" i="44"/>
  <c r="F204" i="44"/>
  <c r="AJ207" i="46"/>
  <c r="AJ207" i="44"/>
  <c r="BP207" i="44"/>
  <c r="BP207" i="46"/>
  <c r="AR185" i="46"/>
  <c r="AR185" i="44"/>
  <c r="H186" i="46"/>
  <c r="H186" i="44"/>
  <c r="AV186" i="46"/>
  <c r="AV186" i="44"/>
  <c r="T187" i="46"/>
  <c r="T187" i="44"/>
  <c r="BH187" i="46"/>
  <c r="BH187" i="44"/>
  <c r="AN188" i="46"/>
  <c r="AN188" i="44"/>
  <c r="T189" i="46"/>
  <c r="T189" i="44"/>
  <c r="J190" i="46"/>
  <c r="J190" i="44"/>
  <c r="V191" i="46"/>
  <c r="V191" i="44"/>
  <c r="BJ191" i="46"/>
  <c r="BJ191" i="44"/>
  <c r="AX192" i="46"/>
  <c r="AX192" i="44"/>
  <c r="V193" i="46"/>
  <c r="V193" i="44"/>
  <c r="AL193" i="46"/>
  <c r="AL193" i="44"/>
  <c r="BJ193" i="46"/>
  <c r="BJ193" i="44"/>
  <c r="AI195" i="46"/>
  <c r="AI195" i="44"/>
  <c r="AL196" i="46"/>
  <c r="AL196" i="44"/>
  <c r="BJ196" i="46"/>
  <c r="BJ196" i="44"/>
  <c r="J197" i="46"/>
  <c r="J197" i="44"/>
  <c r="AH197" i="46"/>
  <c r="AH197" i="44"/>
  <c r="BF197" i="46"/>
  <c r="BF197" i="44"/>
  <c r="D198" i="46"/>
  <c r="D198" i="44"/>
  <c r="AR198" i="46"/>
  <c r="AR198" i="44"/>
  <c r="BP198" i="46"/>
  <c r="BP198" i="44"/>
  <c r="AN199" i="46"/>
  <c r="AN199" i="44"/>
  <c r="N200" i="46"/>
  <c r="N200" i="44"/>
  <c r="AD200" i="46"/>
  <c r="AD200" i="44"/>
  <c r="AB202" i="46"/>
  <c r="AB202" i="44"/>
  <c r="BP202" i="46"/>
  <c r="BP202" i="44"/>
  <c r="AF203" i="46"/>
  <c r="AF203" i="44"/>
  <c r="AO205" i="46"/>
  <c r="AO205" i="44"/>
  <c r="AT8" i="44"/>
  <c r="AG7" i="44"/>
  <c r="X10" i="44"/>
  <c r="P15" i="44"/>
  <c r="A15" i="44"/>
  <c r="A47" i="44"/>
  <c r="Q7" i="44"/>
  <c r="AO7" i="44"/>
  <c r="BL7" i="44"/>
  <c r="N8" i="44"/>
  <c r="AK8" i="44"/>
  <c r="BA8" i="44"/>
  <c r="AH9" i="44"/>
  <c r="BN9" i="44"/>
  <c r="Z10" i="44"/>
  <c r="BE10" i="44"/>
  <c r="S11" i="44"/>
  <c r="AI11" i="44"/>
  <c r="BF11" i="44"/>
  <c r="R12" i="44"/>
  <c r="AM12" i="44"/>
  <c r="BG12" i="44"/>
  <c r="L13" i="44"/>
  <c r="AL13" i="44"/>
  <c r="AS14" i="44"/>
  <c r="Q15" i="44"/>
  <c r="AO15" i="44"/>
  <c r="BD15" i="44"/>
  <c r="D16" i="44"/>
  <c r="T16" i="44"/>
  <c r="AM16" i="44"/>
  <c r="BK16" i="44"/>
  <c r="R17" i="44"/>
  <c r="AX17" i="44"/>
  <c r="BN17" i="44"/>
  <c r="AD18" i="44"/>
  <c r="BM18" i="44"/>
  <c r="AO19" i="44"/>
  <c r="H20" i="44"/>
  <c r="AG21" i="44"/>
  <c r="BO21" i="44"/>
  <c r="U22" i="44"/>
  <c r="AL22" i="44"/>
  <c r="BJ22" i="44"/>
  <c r="Q23" i="44"/>
  <c r="U24" i="44"/>
  <c r="AS24" i="44"/>
  <c r="I25" i="44"/>
  <c r="AG25" i="44"/>
  <c r="BD25" i="44"/>
  <c r="AI26" i="44"/>
  <c r="W27" i="44"/>
  <c r="BK27" i="44"/>
  <c r="T28" i="44"/>
  <c r="AJ28" i="44"/>
  <c r="AZ28" i="44"/>
  <c r="F29" i="44"/>
  <c r="BJ29" i="44"/>
  <c r="AA30" i="44"/>
  <c r="BF30" i="44"/>
  <c r="I32" i="44"/>
  <c r="AI32" i="44"/>
  <c r="BG32" i="44"/>
  <c r="M33" i="44"/>
  <c r="AE33" i="44"/>
  <c r="BA33" i="44"/>
  <c r="H34" i="44"/>
  <c r="M40" i="44"/>
  <c r="Z45" i="44"/>
  <c r="V46" i="44"/>
  <c r="BB46" i="44"/>
  <c r="Z47" i="44"/>
  <c r="AC48" i="44"/>
  <c r="BQ48" i="44"/>
  <c r="BD49" i="44"/>
  <c r="S53" i="44"/>
  <c r="J55" i="44"/>
  <c r="I7" i="44"/>
  <c r="AB11" i="44"/>
  <c r="AD8" i="44"/>
  <c r="L11" i="44"/>
  <c r="AZ11" i="44"/>
  <c r="F13" i="44"/>
  <c r="AP17" i="44"/>
  <c r="BE12" i="44"/>
  <c r="A9" i="44"/>
  <c r="X7" i="44"/>
  <c r="AP7" i="44"/>
  <c r="BM7" i="44"/>
  <c r="AL8" i="44"/>
  <c r="BC8" i="44"/>
  <c r="J9" i="44"/>
  <c r="AJ9" i="44"/>
  <c r="BP9" i="44"/>
  <c r="AF10" i="44"/>
  <c r="T11" i="44"/>
  <c r="AK11" i="44"/>
  <c r="BG11" i="44"/>
  <c r="AO12" i="44"/>
  <c r="BL12" i="44"/>
  <c r="X15" i="44"/>
  <c r="E16" i="44"/>
  <c r="AS16" i="44"/>
  <c r="BQ16" i="44"/>
  <c r="F22" i="44"/>
  <c r="V22" i="44"/>
  <c r="K26" i="44"/>
  <c r="AE27" i="44"/>
  <c r="BG30" i="44"/>
  <c r="J34" i="44"/>
  <c r="AX34" i="44"/>
  <c r="AH36" i="44"/>
  <c r="BN36" i="44"/>
  <c r="BL23" i="46"/>
  <c r="BL23" i="44"/>
  <c r="BG24" i="46"/>
  <c r="BG24" i="44"/>
  <c r="AG26" i="46"/>
  <c r="AG26" i="44"/>
  <c r="I28" i="46"/>
  <c r="I28" i="44"/>
  <c r="Y28" i="46"/>
  <c r="Y28" i="44"/>
  <c r="E29" i="46"/>
  <c r="E29" i="44"/>
  <c r="AC29" i="46"/>
  <c r="AC29" i="44"/>
  <c r="AG30" i="46"/>
  <c r="AG30" i="44"/>
  <c r="U33" i="46"/>
  <c r="U33" i="44"/>
  <c r="BL34" i="46"/>
  <c r="BL34" i="44"/>
  <c r="AS38" i="46"/>
  <c r="AS38" i="44"/>
  <c r="BP42" i="46"/>
  <c r="BP42" i="44"/>
  <c r="AF43" i="46"/>
  <c r="AF43" i="44"/>
  <c r="AV43" i="46"/>
  <c r="AV43" i="44"/>
  <c r="AB44" i="46"/>
  <c r="AB44" i="44"/>
  <c r="AA48" i="46"/>
  <c r="AA48" i="44"/>
  <c r="AY48" i="46"/>
  <c r="AY48" i="44"/>
  <c r="AD49" i="46"/>
  <c r="AD49" i="44"/>
  <c r="AT49" i="46"/>
  <c r="AT49" i="44"/>
  <c r="BF14" i="46"/>
  <c r="BF14" i="44"/>
  <c r="BE17" i="46"/>
  <c r="BE17" i="44"/>
  <c r="AL18" i="46"/>
  <c r="AL18" i="44"/>
  <c r="AG19" i="46"/>
  <c r="AG19" i="44"/>
  <c r="BM19" i="46"/>
  <c r="BM19" i="44"/>
  <c r="I21" i="46"/>
  <c r="I21" i="44"/>
  <c r="AW21" i="46"/>
  <c r="AW21" i="44"/>
  <c r="AG23" i="46"/>
  <c r="AG23" i="44"/>
  <c r="L24" i="46"/>
  <c r="L24" i="44"/>
  <c r="AP28" i="46"/>
  <c r="AP28" i="44"/>
  <c r="I34" i="46"/>
  <c r="I34" i="44"/>
  <c r="Q36" i="46"/>
  <c r="Q36" i="44"/>
  <c r="U37" i="46"/>
  <c r="U37" i="44"/>
  <c r="V13" i="46"/>
  <c r="V13" i="44"/>
  <c r="AN15" i="46"/>
  <c r="AN15" i="44"/>
  <c r="AK16" i="46"/>
  <c r="AK16" i="44"/>
  <c r="AH17" i="46"/>
  <c r="AH17" i="44"/>
  <c r="BB20" i="46"/>
  <c r="BB20" i="44"/>
  <c r="BE25" i="46"/>
  <c r="BE25" i="44"/>
  <c r="O27" i="46"/>
  <c r="O27" i="44"/>
  <c r="AU27" i="46"/>
  <c r="AU27" i="44"/>
  <c r="BC31" i="46"/>
  <c r="BC31" i="44"/>
  <c r="AM33" i="46"/>
  <c r="AM33" i="44"/>
  <c r="BC33" i="46"/>
  <c r="BC33" i="44"/>
  <c r="Z34" i="46"/>
  <c r="Z34" i="44"/>
  <c r="AP34" i="46"/>
  <c r="AP34" i="44"/>
  <c r="AP36" i="46"/>
  <c r="AP36" i="44"/>
  <c r="AD46" i="46"/>
  <c r="AD46" i="44"/>
  <c r="AP47" i="46"/>
  <c r="AP47" i="44"/>
  <c r="P49" i="46"/>
  <c r="P49" i="44"/>
  <c r="BL49" i="46"/>
  <c r="BL49" i="44"/>
  <c r="AQ53" i="46"/>
  <c r="AQ53" i="44"/>
  <c r="BO53" i="46"/>
  <c r="BO53" i="44"/>
  <c r="AX55" i="46"/>
  <c r="AX55" i="44"/>
  <c r="I57" i="46"/>
  <c r="I57" i="44"/>
  <c r="AO57" i="46"/>
  <c r="AO57" i="44"/>
  <c r="BB16" i="46"/>
  <c r="BB16" i="44"/>
  <c r="W22" i="46"/>
  <c r="W22" i="44"/>
  <c r="AM22" i="46"/>
  <c r="AM22" i="44"/>
  <c r="R25" i="46"/>
  <c r="R25" i="44"/>
  <c r="AN31" i="46"/>
  <c r="AN31" i="44"/>
  <c r="W35" i="46"/>
  <c r="W35" i="44"/>
  <c r="BO36" i="46"/>
  <c r="BO36" i="44"/>
  <c r="BH39" i="46"/>
  <c r="BH39" i="44"/>
  <c r="BE7" i="44"/>
  <c r="BI16" i="44"/>
  <c r="AV13" i="46"/>
  <c r="AV13" i="44"/>
  <c r="R15" i="46"/>
  <c r="R15" i="44"/>
  <c r="I18" i="46"/>
  <c r="I18" i="44"/>
  <c r="D19" i="46"/>
  <c r="D19" i="44"/>
  <c r="H22" i="46"/>
  <c r="H22" i="44"/>
  <c r="BD22" i="46"/>
  <c r="BD22" i="44"/>
  <c r="AI25" i="46"/>
  <c r="AI25" i="44"/>
  <c r="BA26" i="46"/>
  <c r="BA26" i="44"/>
  <c r="BJ13" i="44"/>
  <c r="BD10" i="44"/>
  <c r="Q12" i="44"/>
  <c r="BB28" i="46"/>
  <c r="BB28" i="44"/>
  <c r="BF29" i="46"/>
  <c r="BF29" i="44"/>
  <c r="AT30" i="46"/>
  <c r="AT30" i="44"/>
  <c r="J31" i="46"/>
  <c r="J31" i="44"/>
  <c r="BN31" i="46"/>
  <c r="BN31" i="44"/>
  <c r="AT32" i="46"/>
  <c r="AT32" i="44"/>
  <c r="M30" i="44"/>
  <c r="BI30" i="44"/>
  <c r="AU52" i="44"/>
  <c r="AB54" i="44"/>
  <c r="Y59" i="44"/>
  <c r="AP62" i="44"/>
  <c r="BI63" i="44"/>
  <c r="S13" i="46"/>
  <c r="S13" i="44"/>
  <c r="BQ15" i="46"/>
  <c r="BQ15" i="44"/>
  <c r="BP18" i="46"/>
  <c r="BP18" i="44"/>
  <c r="AB27" i="46"/>
  <c r="AB27" i="44"/>
  <c r="BP27" i="46"/>
  <c r="BP27" i="44"/>
  <c r="BC34" i="46"/>
  <c r="BC34" i="44"/>
  <c r="D98" i="46"/>
  <c r="D98" i="44"/>
  <c r="L98" i="46"/>
  <c r="L98" i="44"/>
  <c r="T98" i="46"/>
  <c r="T98" i="44"/>
  <c r="AB98" i="46"/>
  <c r="AB98" i="44"/>
  <c r="AJ98" i="46"/>
  <c r="AJ98" i="44"/>
  <c r="AR98" i="46"/>
  <c r="AR98" i="44"/>
  <c r="AZ98" i="46"/>
  <c r="AZ98" i="44"/>
  <c r="BH98" i="46"/>
  <c r="BH98" i="44"/>
  <c r="BP98" i="46"/>
  <c r="BP98" i="44"/>
  <c r="H99" i="46"/>
  <c r="H99" i="44"/>
  <c r="P99" i="46"/>
  <c r="P99" i="44"/>
  <c r="AF99" i="46"/>
  <c r="AF99" i="44"/>
  <c r="AN99" i="46"/>
  <c r="AN99" i="44"/>
  <c r="AV99" i="46"/>
  <c r="AV99" i="44"/>
  <c r="BD99" i="46"/>
  <c r="BD99" i="44"/>
  <c r="K101" i="46"/>
  <c r="K101" i="44"/>
  <c r="S101" i="46"/>
  <c r="S101" i="44"/>
  <c r="AA101" i="46"/>
  <c r="AA101" i="44"/>
  <c r="AI101" i="46"/>
  <c r="AI101" i="44"/>
  <c r="AQ101" i="46"/>
  <c r="AQ101" i="44"/>
  <c r="AY101" i="46"/>
  <c r="AY101" i="44"/>
  <c r="BG101" i="46"/>
  <c r="BG101" i="44"/>
  <c r="BO101" i="46"/>
  <c r="BO101" i="44"/>
  <c r="F102" i="46"/>
  <c r="F102" i="44"/>
  <c r="N102" i="46"/>
  <c r="N102" i="44"/>
  <c r="V102" i="46"/>
  <c r="V102" i="44"/>
  <c r="AD102" i="46"/>
  <c r="AD102" i="44"/>
  <c r="AL102" i="46"/>
  <c r="AL102" i="44"/>
  <c r="AT102" i="46"/>
  <c r="AT102" i="44"/>
  <c r="BB102" i="46"/>
  <c r="BB102" i="44"/>
  <c r="I104" i="46"/>
  <c r="I104" i="44"/>
  <c r="Y104" i="46"/>
  <c r="Y104" i="44"/>
  <c r="AG104" i="46"/>
  <c r="AG104" i="44"/>
  <c r="AO104" i="46"/>
  <c r="AO104" i="44"/>
  <c r="AW104" i="46"/>
  <c r="AW104" i="44"/>
  <c r="BE104" i="46"/>
  <c r="BE104" i="44"/>
  <c r="E105" i="46"/>
  <c r="E105" i="44"/>
  <c r="M105" i="46"/>
  <c r="M105" i="44"/>
  <c r="AC105" i="46"/>
  <c r="AC105" i="44"/>
  <c r="AK105" i="46"/>
  <c r="AK105" i="44"/>
  <c r="AS105" i="46"/>
  <c r="AS105" i="44"/>
  <c r="BA105" i="46"/>
  <c r="BA105" i="44"/>
  <c r="BQ105" i="46"/>
  <c r="BQ105" i="44"/>
  <c r="Q106" i="46"/>
  <c r="Q106" i="44"/>
  <c r="AG106" i="46"/>
  <c r="AG106" i="44"/>
  <c r="AO106" i="46"/>
  <c r="AO106" i="44"/>
  <c r="BE106" i="46"/>
  <c r="BE106" i="44"/>
  <c r="BM106" i="46"/>
  <c r="BM106" i="44"/>
  <c r="E107" i="46"/>
  <c r="E107" i="44"/>
  <c r="M107" i="46"/>
  <c r="M107" i="44"/>
  <c r="U107" i="46"/>
  <c r="U107" i="44"/>
  <c r="AC107" i="46"/>
  <c r="AC107" i="44"/>
  <c r="AS107" i="46"/>
  <c r="AS107" i="44"/>
  <c r="BI107" i="46"/>
  <c r="BI107" i="44"/>
  <c r="BQ107" i="46"/>
  <c r="BQ107" i="44"/>
  <c r="D109" i="46"/>
  <c r="D109" i="44"/>
  <c r="L109" i="46"/>
  <c r="L109" i="44"/>
  <c r="AB109" i="46"/>
  <c r="AB109" i="44"/>
  <c r="AR109" i="46"/>
  <c r="AR109" i="44"/>
  <c r="AZ109" i="46"/>
  <c r="AZ109" i="44"/>
  <c r="BP109" i="46"/>
  <c r="BP109" i="44"/>
  <c r="P110" i="46"/>
  <c r="P110" i="44"/>
  <c r="X110" i="46"/>
  <c r="X110" i="44"/>
  <c r="AF110" i="46"/>
  <c r="AF110" i="44"/>
  <c r="AV110" i="46"/>
  <c r="AV110" i="44"/>
  <c r="BD110" i="46"/>
  <c r="BD110" i="44"/>
  <c r="D111" i="46"/>
  <c r="D111" i="44"/>
  <c r="L111" i="46"/>
  <c r="L111" i="44"/>
  <c r="T111" i="46"/>
  <c r="T111" i="44"/>
  <c r="AB111" i="46"/>
  <c r="AB111" i="44"/>
  <c r="AJ111" i="46"/>
  <c r="AJ111" i="44"/>
  <c r="AR111" i="46"/>
  <c r="AR111" i="44"/>
  <c r="AZ111" i="46"/>
  <c r="AZ111" i="44"/>
  <c r="BH111" i="46"/>
  <c r="BH111" i="44"/>
  <c r="BP111" i="46"/>
  <c r="BP111" i="44"/>
  <c r="F112" i="46"/>
  <c r="F112" i="44"/>
  <c r="N112" i="46"/>
  <c r="N112" i="44"/>
  <c r="V112" i="46"/>
  <c r="V112" i="44"/>
  <c r="AL112" i="46"/>
  <c r="AL112" i="44"/>
  <c r="AT112" i="46"/>
  <c r="AT112" i="44"/>
  <c r="BB112" i="46"/>
  <c r="BB112" i="44"/>
  <c r="BJ112" i="46"/>
  <c r="BJ112" i="44"/>
  <c r="J113" i="46"/>
  <c r="J113" i="44"/>
  <c r="R113" i="46"/>
  <c r="R113" i="44"/>
  <c r="Z113" i="46"/>
  <c r="Z113" i="44"/>
  <c r="AH113" i="46"/>
  <c r="AH113" i="44"/>
  <c r="AP113" i="46"/>
  <c r="AP113" i="44"/>
  <c r="AX113" i="46"/>
  <c r="AX113" i="44"/>
  <c r="BF113" i="46"/>
  <c r="BF113" i="44"/>
  <c r="BN113" i="46"/>
  <c r="BN113" i="44"/>
  <c r="D114" i="46"/>
  <c r="D114" i="44"/>
  <c r="L114" i="46"/>
  <c r="L114" i="44"/>
  <c r="T114" i="46"/>
  <c r="T114" i="44"/>
  <c r="AB114" i="46"/>
  <c r="AB114" i="44"/>
  <c r="AJ114" i="46"/>
  <c r="AJ114" i="44"/>
  <c r="AR114" i="46"/>
  <c r="AR114" i="44"/>
  <c r="AZ114" i="46"/>
  <c r="AZ114" i="44"/>
  <c r="BH114" i="46"/>
  <c r="BH114" i="44"/>
  <c r="BP114" i="46"/>
  <c r="BP114" i="44"/>
  <c r="H115" i="46"/>
  <c r="H115" i="44"/>
  <c r="P115" i="46"/>
  <c r="P115" i="44"/>
  <c r="X115" i="46"/>
  <c r="X115" i="44"/>
  <c r="AF115" i="46"/>
  <c r="AF115" i="44"/>
  <c r="AV115" i="46"/>
  <c r="AV115" i="44"/>
  <c r="BL115" i="46"/>
  <c r="BL115" i="44"/>
  <c r="J116" i="46"/>
  <c r="J116" i="44"/>
  <c r="Z116" i="46"/>
  <c r="Z116" i="44"/>
  <c r="AH116" i="46"/>
  <c r="AH116" i="44"/>
  <c r="AX116" i="46"/>
  <c r="AX116" i="44"/>
  <c r="BF116" i="46"/>
  <c r="BF116" i="44"/>
  <c r="F117" i="46"/>
  <c r="F117" i="44"/>
  <c r="N117" i="46"/>
  <c r="N117" i="44"/>
  <c r="V117" i="46"/>
  <c r="V117" i="44"/>
  <c r="AD117" i="46"/>
  <c r="AD117" i="44"/>
  <c r="AL117" i="46"/>
  <c r="AL117" i="44"/>
  <c r="AT117" i="46"/>
  <c r="AT117" i="44"/>
  <c r="BJ117" i="46"/>
  <c r="BJ117" i="44"/>
  <c r="H118" i="46"/>
  <c r="H118" i="44"/>
  <c r="P118" i="46"/>
  <c r="P118" i="44"/>
  <c r="X118" i="46"/>
  <c r="X118" i="44"/>
  <c r="AF118" i="46"/>
  <c r="AF118" i="44"/>
  <c r="AN118" i="46"/>
  <c r="AN118" i="44"/>
  <c r="AV118" i="46"/>
  <c r="AV118" i="44"/>
  <c r="BL118" i="46"/>
  <c r="BL118" i="44"/>
  <c r="D119" i="46"/>
  <c r="D119" i="44"/>
  <c r="L119" i="46"/>
  <c r="L119" i="44"/>
  <c r="T119" i="46"/>
  <c r="T119" i="44"/>
  <c r="AB119" i="46"/>
  <c r="AB119" i="44"/>
  <c r="AJ119" i="46"/>
  <c r="AJ119" i="44"/>
  <c r="AR119" i="46"/>
  <c r="AR119" i="44"/>
  <c r="AZ119" i="46"/>
  <c r="AZ119" i="44"/>
  <c r="BP119" i="46"/>
  <c r="BP119" i="44"/>
  <c r="N120" i="46"/>
  <c r="N120" i="44"/>
  <c r="V120" i="46"/>
  <c r="V120" i="44"/>
  <c r="AD120" i="46"/>
  <c r="AD120" i="44"/>
  <c r="AT120" i="46"/>
  <c r="AT120" i="44"/>
  <c r="BB120" i="46"/>
  <c r="BB120" i="44"/>
  <c r="BJ120" i="46"/>
  <c r="BJ120" i="44"/>
  <c r="J121" i="46"/>
  <c r="J121" i="44"/>
  <c r="R121" i="46"/>
  <c r="R121" i="44"/>
  <c r="AH121" i="46"/>
  <c r="AH121" i="44"/>
  <c r="AP121" i="46"/>
  <c r="AP121" i="44"/>
  <c r="AX121" i="46"/>
  <c r="AX121" i="44"/>
  <c r="BF121" i="46"/>
  <c r="BF121" i="44"/>
  <c r="E122" i="46"/>
  <c r="E122" i="44"/>
  <c r="M122" i="46"/>
  <c r="M122" i="44"/>
  <c r="U122" i="46"/>
  <c r="U122" i="44"/>
  <c r="AC122" i="46"/>
  <c r="AC122" i="44"/>
  <c r="AK122" i="46"/>
  <c r="AK122" i="44"/>
  <c r="AS122" i="46"/>
  <c r="AS122" i="44"/>
  <c r="BA122" i="46"/>
  <c r="BA122" i="44"/>
  <c r="BI122" i="46"/>
  <c r="BI122" i="44"/>
  <c r="BQ122" i="46"/>
  <c r="BQ122" i="44"/>
  <c r="I123" i="46"/>
  <c r="I123" i="44"/>
  <c r="Q123" i="46"/>
  <c r="Q123" i="44"/>
  <c r="Y123" i="46"/>
  <c r="Y123" i="44"/>
  <c r="AG123" i="46"/>
  <c r="AG123" i="44"/>
  <c r="AW123" i="46"/>
  <c r="AW123" i="44"/>
  <c r="BE123" i="46"/>
  <c r="BE123" i="44"/>
  <c r="BM123" i="46"/>
  <c r="BM123" i="44"/>
  <c r="E124" i="46"/>
  <c r="E124" i="44"/>
  <c r="M124" i="46"/>
  <c r="M124" i="44"/>
  <c r="U124" i="46"/>
  <c r="U124" i="44"/>
  <c r="AC124" i="46"/>
  <c r="AC124" i="44"/>
  <c r="AK124" i="46"/>
  <c r="AK124" i="44"/>
  <c r="AS124" i="46"/>
  <c r="AS124" i="44"/>
  <c r="BI124" i="46"/>
  <c r="BI124" i="44"/>
  <c r="BQ124" i="46"/>
  <c r="BQ124" i="44"/>
  <c r="I125" i="46"/>
  <c r="I125" i="44"/>
  <c r="Q125" i="46"/>
  <c r="Q125" i="44"/>
  <c r="AG125" i="46"/>
  <c r="AG125" i="44"/>
  <c r="AO125" i="46"/>
  <c r="AO125" i="44"/>
  <c r="AW125" i="46"/>
  <c r="AW125" i="44"/>
  <c r="BE125" i="46"/>
  <c r="BE125" i="44"/>
  <c r="BM125" i="46"/>
  <c r="BM125" i="44"/>
  <c r="E126" i="46"/>
  <c r="E126" i="44"/>
  <c r="U126" i="46"/>
  <c r="U126" i="44"/>
  <c r="AC126" i="46"/>
  <c r="AC126" i="44"/>
  <c r="AK126" i="46"/>
  <c r="AK126" i="44"/>
  <c r="AS126" i="46"/>
  <c r="AS126" i="44"/>
  <c r="BA126" i="46"/>
  <c r="BA126" i="44"/>
  <c r="BI126" i="46"/>
  <c r="BI126" i="44"/>
  <c r="I127" i="46"/>
  <c r="I127" i="44"/>
  <c r="Q127" i="46"/>
  <c r="Q127" i="44"/>
  <c r="Y127" i="46"/>
  <c r="Y127" i="44"/>
  <c r="AG127" i="46"/>
  <c r="AG127" i="44"/>
  <c r="AO127" i="46"/>
  <c r="AO127" i="44"/>
  <c r="BE127" i="46"/>
  <c r="BE127" i="44"/>
  <c r="BM127" i="46"/>
  <c r="BM127" i="44"/>
  <c r="W17" i="46"/>
  <c r="W17" i="44"/>
  <c r="AR29" i="46"/>
  <c r="AR29" i="44"/>
  <c r="X32" i="46"/>
  <c r="X32" i="44"/>
  <c r="AV32" i="46"/>
  <c r="AV32" i="44"/>
  <c r="AI35" i="46"/>
  <c r="AI35" i="44"/>
  <c r="O47" i="46"/>
  <c r="O47" i="44"/>
  <c r="AM47" i="46"/>
  <c r="AM47" i="44"/>
  <c r="BK47" i="46"/>
  <c r="BK47" i="44"/>
  <c r="BD53" i="46"/>
  <c r="BD53" i="44"/>
  <c r="AP56" i="46"/>
  <c r="AP56" i="44"/>
  <c r="BJ57" i="46"/>
  <c r="BJ57" i="44"/>
  <c r="BN58" i="46"/>
  <c r="BN58" i="44"/>
  <c r="R63" i="46"/>
  <c r="R63" i="44"/>
  <c r="AH63" i="46"/>
  <c r="AH63" i="44"/>
  <c r="E66" i="46"/>
  <c r="E66" i="44"/>
  <c r="AK66" i="46"/>
  <c r="AK66" i="44"/>
  <c r="L70" i="46"/>
  <c r="L70" i="44"/>
  <c r="AB70" i="46"/>
  <c r="AB70" i="44"/>
  <c r="AW72" i="46"/>
  <c r="AW72" i="44"/>
  <c r="BQ80" i="46"/>
  <c r="BQ80" i="44"/>
  <c r="AG81" i="46"/>
  <c r="AG81" i="44"/>
  <c r="Y84" i="46"/>
  <c r="Y84" i="44"/>
  <c r="AO84" i="46"/>
  <c r="AO84" i="44"/>
  <c r="M85" i="46"/>
  <c r="M85" i="44"/>
  <c r="AK85" i="46"/>
  <c r="AK85" i="44"/>
  <c r="AB88" i="46"/>
  <c r="AB88" i="44"/>
  <c r="BP88" i="46"/>
  <c r="BP88" i="44"/>
  <c r="AE89" i="46"/>
  <c r="AE89" i="44"/>
  <c r="BC89" i="46"/>
  <c r="BC89" i="44"/>
  <c r="AU91" i="46"/>
  <c r="AU91" i="44"/>
  <c r="S92" i="46"/>
  <c r="S92" i="44"/>
  <c r="AQ92" i="46"/>
  <c r="AQ92" i="44"/>
  <c r="AA95" i="46"/>
  <c r="AA95" i="44"/>
  <c r="AQ95" i="46"/>
  <c r="AQ95" i="44"/>
  <c r="BG95" i="46"/>
  <c r="BG95" i="44"/>
  <c r="A8" i="44"/>
  <c r="N7" i="44"/>
  <c r="BB7" i="44"/>
  <c r="AF9" i="44"/>
  <c r="AI20" i="44"/>
  <c r="Z24" i="44"/>
  <c r="BN24" i="44"/>
  <c r="AZ27" i="44"/>
  <c r="H28" i="44"/>
  <c r="BL28" i="44"/>
  <c r="L29" i="44"/>
  <c r="T31" i="44"/>
  <c r="H32" i="44"/>
  <c r="T33" i="44"/>
  <c r="AJ33" i="44"/>
  <c r="AA35" i="44"/>
  <c r="AV39" i="44"/>
  <c r="BL39" i="44"/>
  <c r="S42" i="44"/>
  <c r="S44" i="44"/>
  <c r="W45" i="44"/>
  <c r="AU45" i="44"/>
  <c r="AQ46" i="44"/>
  <c r="BO46" i="44"/>
  <c r="BL50" i="44"/>
  <c r="L51" i="44"/>
  <c r="AD52" i="44"/>
  <c r="BB52" i="44"/>
  <c r="AA54" i="44"/>
  <c r="Z58" i="44"/>
  <c r="AX58" i="44"/>
  <c r="W62" i="44"/>
  <c r="X67" i="44"/>
  <c r="BD67" i="44"/>
  <c r="AX79" i="44"/>
  <c r="U80" i="44"/>
  <c r="AO81" i="44"/>
  <c r="BI82" i="44"/>
  <c r="BE84" i="44"/>
  <c r="AS85" i="44"/>
  <c r="AT86" i="44"/>
  <c r="AE91" i="44"/>
  <c r="AY92" i="44"/>
  <c r="AI95" i="44"/>
  <c r="BI105" i="44"/>
  <c r="I106" i="44"/>
  <c r="AK107" i="44"/>
  <c r="BA107" i="44"/>
  <c r="BL110" i="44"/>
  <c r="AD112" i="44"/>
  <c r="BG8" i="46"/>
  <c r="BG8" i="44"/>
  <c r="D18" i="46"/>
  <c r="D18" i="44"/>
  <c r="AE21" i="46"/>
  <c r="AE21" i="44"/>
  <c r="BC21" i="46"/>
  <c r="BC21" i="44"/>
  <c r="P28" i="46"/>
  <c r="P28" i="44"/>
  <c r="D31" i="46"/>
  <c r="D31" i="44"/>
  <c r="AN32" i="46"/>
  <c r="AN32" i="44"/>
  <c r="BP33" i="46"/>
  <c r="BP33" i="44"/>
  <c r="AA37" i="46"/>
  <c r="AA37" i="44"/>
  <c r="BG37" i="46"/>
  <c r="BG37" i="44"/>
  <c r="AR38" i="46"/>
  <c r="AR38" i="44"/>
  <c r="D40" i="46"/>
  <c r="D40" i="44"/>
  <c r="AA42" i="46"/>
  <c r="AA42" i="44"/>
  <c r="AY44" i="46"/>
  <c r="AY44" i="44"/>
  <c r="BG46" i="46"/>
  <c r="BG46" i="44"/>
  <c r="W47" i="46"/>
  <c r="W47" i="44"/>
  <c r="S54" i="46"/>
  <c r="S54" i="44"/>
  <c r="J63" i="46"/>
  <c r="J63" i="44"/>
  <c r="Y65" i="46"/>
  <c r="Y65" i="44"/>
  <c r="P69" i="46"/>
  <c r="P69" i="44"/>
  <c r="BH77" i="46"/>
  <c r="BH77" i="44"/>
  <c r="X78" i="46"/>
  <c r="X78" i="44"/>
  <c r="BA80" i="46"/>
  <c r="BA80" i="44"/>
  <c r="Q81" i="46"/>
  <c r="Q81" i="44"/>
  <c r="BE81" i="46"/>
  <c r="BE81" i="44"/>
  <c r="AF87" i="46"/>
  <c r="AF87" i="44"/>
  <c r="W91" i="46"/>
  <c r="W91" i="44"/>
  <c r="BK91" i="46"/>
  <c r="BK91" i="44"/>
  <c r="AA92" i="46"/>
  <c r="AA92" i="44"/>
  <c r="BO95" i="46"/>
  <c r="BO95" i="44"/>
  <c r="C58" i="46"/>
  <c r="C58" i="44" s="1"/>
  <c r="AL7" i="44"/>
  <c r="AW11" i="44"/>
  <c r="BM11" i="44"/>
  <c r="BB12" i="44"/>
  <c r="AY13" i="44"/>
  <c r="AZ18" i="44"/>
  <c r="O19" i="44"/>
  <c r="AM19" i="44"/>
  <c r="AQ20" i="44"/>
  <c r="W21" i="44"/>
  <c r="BC23" i="44"/>
  <c r="AJ27" i="44"/>
  <c r="X28" i="44"/>
  <c r="AJ29" i="44"/>
  <c r="AZ33" i="44"/>
  <c r="BG35" i="44"/>
  <c r="AZ38" i="44"/>
  <c r="BP38" i="44"/>
  <c r="X39" i="44"/>
  <c r="AR40" i="44"/>
  <c r="BD41" i="44"/>
  <c r="AE43" i="44"/>
  <c r="BO44" i="44"/>
  <c r="AA46" i="44"/>
  <c r="AU47" i="44"/>
  <c r="E49" i="44"/>
  <c r="AN50" i="44"/>
  <c r="AT59" i="44"/>
  <c r="O62" i="44"/>
  <c r="BC62" i="44"/>
  <c r="N64" i="44"/>
  <c r="AC66" i="44"/>
  <c r="BI66" i="44"/>
  <c r="AR70" i="44"/>
  <c r="AV74" i="44"/>
  <c r="BL74" i="44"/>
  <c r="AB77" i="44"/>
  <c r="P78" i="44"/>
  <c r="AN78" i="44"/>
  <c r="AH79" i="44"/>
  <c r="AC82" i="44"/>
  <c r="BQ85" i="44"/>
  <c r="BJ86" i="44"/>
  <c r="BD87" i="44"/>
  <c r="BG90" i="44"/>
  <c r="O91" i="44"/>
  <c r="BL99" i="44"/>
  <c r="AN110" i="44"/>
  <c r="AM17" i="46"/>
  <c r="AM17" i="44"/>
  <c r="AM23" i="46"/>
  <c r="AM23" i="44"/>
  <c r="BK23" i="46"/>
  <c r="BK23" i="44"/>
  <c r="J24" i="46"/>
  <c r="J24" i="44"/>
  <c r="AF26" i="46"/>
  <c r="AF26" i="44"/>
  <c r="T29" i="46"/>
  <c r="T29" i="44"/>
  <c r="BH29" i="46"/>
  <c r="BH29" i="44"/>
  <c r="BD32" i="46"/>
  <c r="BD32" i="44"/>
  <c r="D33" i="46"/>
  <c r="D33" i="44"/>
  <c r="T40" i="46"/>
  <c r="T40" i="44"/>
  <c r="AI44" i="46"/>
  <c r="AI44" i="44"/>
  <c r="N52" i="46"/>
  <c r="N52" i="44"/>
  <c r="N57" i="46"/>
  <c r="N57" i="44"/>
  <c r="BB57" i="46"/>
  <c r="BB57" i="44"/>
  <c r="BK62" i="46"/>
  <c r="BK62" i="44"/>
  <c r="V64" i="46"/>
  <c r="V64" i="44"/>
  <c r="AT64" i="46"/>
  <c r="AT64" i="44"/>
  <c r="AV69" i="46"/>
  <c r="AV69" i="44"/>
  <c r="BD69" i="46"/>
  <c r="BD69" i="44"/>
  <c r="D70" i="46"/>
  <c r="D70" i="44"/>
  <c r="T70" i="46"/>
  <c r="T70" i="44"/>
  <c r="AZ70" i="46"/>
  <c r="AZ70" i="44"/>
  <c r="D73" i="46"/>
  <c r="D73" i="44"/>
  <c r="L77" i="46"/>
  <c r="L77" i="44"/>
  <c r="E80" i="46"/>
  <c r="E80" i="44"/>
  <c r="BM81" i="46"/>
  <c r="BM81" i="44"/>
  <c r="AV87" i="46"/>
  <c r="AV87" i="44"/>
  <c r="L88" i="46"/>
  <c r="L88" i="44"/>
  <c r="AZ88" i="46"/>
  <c r="AZ88" i="44"/>
  <c r="O89" i="46"/>
  <c r="O89" i="44"/>
  <c r="AY90" i="46"/>
  <c r="AY90" i="44"/>
  <c r="BO90" i="46"/>
  <c r="BO90" i="44"/>
  <c r="AM91" i="46"/>
  <c r="AM91" i="44"/>
  <c r="K92" i="46"/>
  <c r="K92" i="44"/>
  <c r="AR93" i="46"/>
  <c r="AR93" i="44"/>
  <c r="A97" i="44"/>
  <c r="C97" i="46"/>
  <c r="C97" i="44" s="1"/>
  <c r="C84" i="46"/>
  <c r="C84" i="44" s="1"/>
  <c r="AG11" i="44"/>
  <c r="V12" i="44"/>
  <c r="E15" i="44"/>
  <c r="L18" i="44"/>
  <c r="AJ18" i="44"/>
  <c r="O23" i="44"/>
  <c r="BD26" i="44"/>
  <c r="BH27" i="44"/>
  <c r="AV30" i="44"/>
  <c r="K35" i="44"/>
  <c r="BO37" i="44"/>
  <c r="T38" i="44"/>
  <c r="AQ42" i="44"/>
  <c r="BG42" i="44"/>
  <c r="BK45" i="44"/>
  <c r="K46" i="44"/>
  <c r="U49" i="44"/>
  <c r="BD50" i="44"/>
  <c r="AB51" i="44"/>
  <c r="H53" i="44"/>
  <c r="AH56" i="44"/>
  <c r="BN56" i="44"/>
  <c r="AD57" i="44"/>
  <c r="R58" i="44"/>
  <c r="AP58" i="44"/>
  <c r="AX63" i="44"/>
  <c r="F64" i="44"/>
  <c r="BH70" i="44"/>
  <c r="AR73" i="44"/>
  <c r="BH73" i="44"/>
  <c r="H74" i="44"/>
  <c r="X74" i="44"/>
  <c r="AK80" i="44"/>
  <c r="E82" i="44"/>
  <c r="AG84" i="44"/>
  <c r="F86" i="44"/>
  <c r="V86" i="44"/>
  <c r="X87" i="44"/>
  <c r="AQ90" i="44"/>
  <c r="T93" i="44"/>
  <c r="BH93" i="44"/>
  <c r="V7" i="46"/>
  <c r="V7" i="44"/>
  <c r="AQ13" i="46"/>
  <c r="AQ13" i="44"/>
  <c r="BG13" i="46"/>
  <c r="BG13" i="44"/>
  <c r="BA15" i="46"/>
  <c r="BA15" i="44"/>
  <c r="AH16" i="46"/>
  <c r="AH16" i="44"/>
  <c r="D29" i="46"/>
  <c r="D29" i="44"/>
  <c r="AF30" i="46"/>
  <c r="AF30" i="44"/>
  <c r="S35" i="46"/>
  <c r="S35" i="44"/>
  <c r="AQ35" i="46"/>
  <c r="AQ35" i="44"/>
  <c r="BH40" i="46"/>
  <c r="BH40" i="44"/>
  <c r="P41" i="46"/>
  <c r="P41" i="44"/>
  <c r="AV41" i="46"/>
  <c r="AV41" i="44"/>
  <c r="BL41" i="46"/>
  <c r="BL41" i="44"/>
  <c r="AU43" i="46"/>
  <c r="AU43" i="44"/>
  <c r="S46" i="46"/>
  <c r="S46" i="44"/>
  <c r="AF50" i="46"/>
  <c r="AF50" i="44"/>
  <c r="AV50" i="46"/>
  <c r="AV50" i="44"/>
  <c r="AR51" i="46"/>
  <c r="AR51" i="44"/>
  <c r="BH51" i="46"/>
  <c r="BH51" i="44"/>
  <c r="F52" i="46"/>
  <c r="F52" i="44"/>
  <c r="BJ52" i="46"/>
  <c r="BJ52" i="44"/>
  <c r="X53" i="46"/>
  <c r="X53" i="44"/>
  <c r="AY54" i="46"/>
  <c r="AY54" i="44"/>
  <c r="V57" i="46"/>
  <c r="V57" i="44"/>
  <c r="N59" i="46"/>
  <c r="N59" i="44"/>
  <c r="V59" i="46"/>
  <c r="V59" i="44"/>
  <c r="AL59" i="46"/>
  <c r="AL59" i="44"/>
  <c r="AD64" i="46"/>
  <c r="AD64" i="44"/>
  <c r="AL64" i="46"/>
  <c r="AL64" i="44"/>
  <c r="AW65" i="46"/>
  <c r="AW65" i="44"/>
  <c r="BA66" i="46"/>
  <c r="BA66" i="44"/>
  <c r="X69" i="46"/>
  <c r="X69" i="44"/>
  <c r="AG72" i="46"/>
  <c r="AG72" i="44"/>
  <c r="BP73" i="46"/>
  <c r="BP73" i="44"/>
  <c r="L75" i="46"/>
  <c r="L75" i="44"/>
  <c r="AB75" i="46"/>
  <c r="AB75" i="44"/>
  <c r="BL78" i="46"/>
  <c r="BL78" i="44"/>
  <c r="Z79" i="46"/>
  <c r="Z79" i="44"/>
  <c r="AC85" i="46"/>
  <c r="AC85" i="44"/>
  <c r="BA85" i="46"/>
  <c r="BA85" i="44"/>
  <c r="AL86" i="46"/>
  <c r="AL86" i="44"/>
  <c r="A85" i="27"/>
  <c r="C87" i="46"/>
  <c r="C87" i="44" s="1"/>
  <c r="AR88" i="46"/>
  <c r="AR88" i="44"/>
  <c r="W89" i="46"/>
  <c r="W89" i="44"/>
  <c r="D93" i="46"/>
  <c r="D93" i="44"/>
  <c r="AB93" i="46"/>
  <c r="AB93" i="44"/>
  <c r="BP93" i="46"/>
  <c r="BP93" i="44"/>
  <c r="A60" i="44"/>
  <c r="A84" i="44"/>
  <c r="C53" i="46"/>
  <c r="C53" i="44" s="1"/>
  <c r="AA8" i="44"/>
  <c r="F12" i="44"/>
  <c r="K13" i="44"/>
  <c r="U15" i="44"/>
  <c r="BK17" i="44"/>
  <c r="BH18" i="44"/>
  <c r="AN26" i="44"/>
  <c r="L27" i="44"/>
  <c r="BD28" i="44"/>
  <c r="X30" i="44"/>
  <c r="L33" i="44"/>
  <c r="AJ38" i="44"/>
  <c r="BD39" i="44"/>
  <c r="K42" i="44"/>
  <c r="BK43" i="44"/>
  <c r="O45" i="44"/>
  <c r="AM45" i="44"/>
  <c r="BQ49" i="44"/>
  <c r="P50" i="44"/>
  <c r="AT52" i="44"/>
  <c r="BO54" i="44"/>
  <c r="G62" i="44"/>
  <c r="AP63" i="44"/>
  <c r="AO65" i="44"/>
  <c r="U66" i="44"/>
  <c r="H67" i="44"/>
  <c r="AN74" i="44"/>
  <c r="AZ75" i="44"/>
  <c r="BP75" i="44"/>
  <c r="BL76" i="44"/>
  <c r="AR77" i="44"/>
  <c r="R79" i="44"/>
  <c r="AW84" i="44"/>
  <c r="K90" i="44"/>
  <c r="Q104" i="44"/>
  <c r="Q11" i="46"/>
  <c r="Q11" i="44"/>
  <c r="AY20" i="46"/>
  <c r="AY20" i="44"/>
  <c r="AE23" i="46"/>
  <c r="AE23" i="44"/>
  <c r="L31" i="46"/>
  <c r="L31" i="44"/>
  <c r="AB31" i="46"/>
  <c r="AB31" i="44"/>
  <c r="AJ31" i="46"/>
  <c r="AJ31" i="44"/>
  <c r="G34" i="46"/>
  <c r="G34" i="44"/>
  <c r="AM34" i="46"/>
  <c r="AM34" i="44"/>
  <c r="AU34" i="46"/>
  <c r="AU34" i="44"/>
  <c r="BK34" i="46"/>
  <c r="BK34" i="44"/>
  <c r="P39" i="46"/>
  <c r="P39" i="44"/>
  <c r="AF39" i="46"/>
  <c r="AF39" i="44"/>
  <c r="AN39" i="46"/>
  <c r="AN39" i="44"/>
  <c r="G43" i="46"/>
  <c r="G43" i="44"/>
  <c r="G45" i="46"/>
  <c r="G45" i="44"/>
  <c r="AY46" i="46"/>
  <c r="AY46" i="44"/>
  <c r="AK49" i="46"/>
  <c r="AK49" i="44"/>
  <c r="BA49" i="46"/>
  <c r="BA49" i="44"/>
  <c r="AN53" i="46"/>
  <c r="AN53" i="44"/>
  <c r="AV53" i="46"/>
  <c r="AV53" i="44"/>
  <c r="BL53" i="46"/>
  <c r="BL53" i="44"/>
  <c r="K54" i="46"/>
  <c r="K54" i="44"/>
  <c r="AU62" i="46"/>
  <c r="AU62" i="44"/>
  <c r="BF63" i="46"/>
  <c r="BF63" i="44"/>
  <c r="I65" i="46"/>
  <c r="I65" i="44"/>
  <c r="AG65" i="46"/>
  <c r="AG65" i="44"/>
  <c r="P67" i="46"/>
  <c r="P67" i="44"/>
  <c r="AV67" i="46"/>
  <c r="AV67" i="44"/>
  <c r="AF69" i="46"/>
  <c r="AF69" i="44"/>
  <c r="AF74" i="46"/>
  <c r="AF74" i="44"/>
  <c r="T77" i="46"/>
  <c r="T77" i="44"/>
  <c r="J79" i="46"/>
  <c r="J79" i="44"/>
  <c r="AP79" i="46"/>
  <c r="AP79" i="44"/>
  <c r="BN79" i="46"/>
  <c r="BN79" i="44"/>
  <c r="I81" i="46"/>
  <c r="I81" i="44"/>
  <c r="AW81" i="46"/>
  <c r="AW81" i="44"/>
  <c r="U82" i="46"/>
  <c r="U82" i="44"/>
  <c r="BA82" i="46"/>
  <c r="BA82" i="44"/>
  <c r="Q84" i="46"/>
  <c r="Q84" i="44"/>
  <c r="AD86" i="46"/>
  <c r="AD86" i="44"/>
  <c r="BB86" i="46"/>
  <c r="BB86" i="44"/>
  <c r="BL87" i="46"/>
  <c r="BL87" i="44"/>
  <c r="T88" i="46"/>
  <c r="T88" i="44"/>
  <c r="BH88" i="46"/>
  <c r="BH88" i="44"/>
  <c r="S90" i="46"/>
  <c r="S90" i="44"/>
  <c r="AI92" i="46"/>
  <c r="AI92" i="44"/>
  <c r="AZ93" i="46"/>
  <c r="AZ93" i="44"/>
  <c r="A65" i="44"/>
  <c r="C60" i="46"/>
  <c r="C60" i="44" s="1"/>
  <c r="C8" i="46"/>
  <c r="C8" i="44" s="1"/>
  <c r="F7" i="44"/>
  <c r="R16" i="44"/>
  <c r="G17" i="44"/>
  <c r="W19" i="44"/>
  <c r="BO20" i="44"/>
  <c r="G23" i="44"/>
  <c r="X26" i="44"/>
  <c r="BP29" i="44"/>
  <c r="BL30" i="44"/>
  <c r="BL32" i="44"/>
  <c r="AR33" i="44"/>
  <c r="AY37" i="44"/>
  <c r="D38" i="44"/>
  <c r="BH38" i="44"/>
  <c r="H39" i="44"/>
  <c r="AJ40" i="44"/>
  <c r="H41" i="44"/>
  <c r="AF41" i="44"/>
  <c r="W43" i="44"/>
  <c r="K44" i="44"/>
  <c r="BG44" i="44"/>
  <c r="AI46" i="44"/>
  <c r="D51" i="44"/>
  <c r="T51" i="44"/>
  <c r="V52" i="44"/>
  <c r="AF53" i="44"/>
  <c r="AQ54" i="44"/>
  <c r="BF56" i="44"/>
  <c r="AT57" i="44"/>
  <c r="AM62" i="44"/>
  <c r="Q65" i="44"/>
  <c r="BM65" i="44"/>
  <c r="AS66" i="44"/>
  <c r="AN67" i="44"/>
  <c r="L73" i="44"/>
  <c r="AB73" i="44"/>
  <c r="AV78" i="44"/>
  <c r="I84" i="44"/>
  <c r="D88" i="44"/>
  <c r="AA90" i="44"/>
  <c r="BC91" i="44"/>
  <c r="X99" i="44"/>
  <c r="BJ102" i="44"/>
  <c r="U105" i="44"/>
  <c r="BH109" i="44"/>
  <c r="H110" i="44"/>
  <c r="AU19" i="46"/>
  <c r="AU19" i="44"/>
  <c r="S20" i="46"/>
  <c r="S20" i="44"/>
  <c r="AU23" i="46"/>
  <c r="AU23" i="44"/>
  <c r="P26" i="46"/>
  <c r="P26" i="44"/>
  <c r="AV26" i="46"/>
  <c r="AV26" i="44"/>
  <c r="D27" i="46"/>
  <c r="D27" i="44"/>
  <c r="AB33" i="46"/>
  <c r="AB33" i="44"/>
  <c r="BH33" i="46"/>
  <c r="BH33" i="44"/>
  <c r="W34" i="46"/>
  <c r="W34" i="44"/>
  <c r="BP40" i="46"/>
  <c r="BP40" i="44"/>
  <c r="AN41" i="46"/>
  <c r="AN41" i="44"/>
  <c r="G47" i="46"/>
  <c r="G47" i="44"/>
  <c r="M49" i="46"/>
  <c r="M49" i="44"/>
  <c r="AS49" i="46"/>
  <c r="AS49" i="44"/>
  <c r="BI49" i="46"/>
  <c r="BI49" i="44"/>
  <c r="H50" i="46"/>
  <c r="H50" i="44"/>
  <c r="X50" i="46"/>
  <c r="X50" i="44"/>
  <c r="BJ59" i="46"/>
  <c r="BJ59" i="44"/>
  <c r="AE62" i="46"/>
  <c r="AE62" i="44"/>
  <c r="AF67" i="46"/>
  <c r="AF67" i="44"/>
  <c r="BL67" i="46"/>
  <c r="BL67" i="44"/>
  <c r="AN69" i="46"/>
  <c r="AN69" i="44"/>
  <c r="T73" i="46"/>
  <c r="T73" i="44"/>
  <c r="AJ73" i="46"/>
  <c r="AJ73" i="44"/>
  <c r="D75" i="46"/>
  <c r="D75" i="44"/>
  <c r="T75" i="46"/>
  <c r="T75" i="44"/>
  <c r="AJ75" i="46"/>
  <c r="AJ75" i="44"/>
  <c r="BH75" i="46"/>
  <c r="BH75" i="44"/>
  <c r="BP77" i="46"/>
  <c r="BP77" i="44"/>
  <c r="AF78" i="46"/>
  <c r="AF78" i="44"/>
  <c r="M80" i="46"/>
  <c r="M80" i="44"/>
  <c r="BM84" i="46"/>
  <c r="BM84" i="44"/>
  <c r="U85" i="46"/>
  <c r="U85" i="44"/>
  <c r="BI85" i="46"/>
  <c r="BI85" i="44"/>
  <c r="H87" i="46"/>
  <c r="H87" i="44"/>
  <c r="G89" i="46"/>
  <c r="G89" i="44"/>
  <c r="AM89" i="46"/>
  <c r="AM89" i="44"/>
  <c r="BK89" i="46"/>
  <c r="BK89" i="44"/>
  <c r="G91" i="46"/>
  <c r="G91" i="44"/>
  <c r="BO92" i="46"/>
  <c r="BO92" i="44"/>
  <c r="AT7" i="44"/>
  <c r="BJ7" i="44"/>
  <c r="X9" i="44"/>
  <c r="AV9" i="44"/>
  <c r="AO11" i="44"/>
  <c r="BE11" i="44"/>
  <c r="AD12" i="44"/>
  <c r="BF16" i="44"/>
  <c r="AE17" i="44"/>
  <c r="T18" i="44"/>
  <c r="AR18" i="44"/>
  <c r="AA20" i="44"/>
  <c r="G21" i="44"/>
  <c r="AM21" i="44"/>
  <c r="AH24" i="44"/>
  <c r="BF24" i="44"/>
  <c r="BL26" i="44"/>
  <c r="AR27" i="44"/>
  <c r="AB29" i="44"/>
  <c r="BP31" i="44"/>
  <c r="BO35" i="44"/>
  <c r="AB38" i="44"/>
  <c r="AZ40" i="44"/>
  <c r="AA44" i="44"/>
  <c r="AQ44" i="44"/>
  <c r="AE45" i="44"/>
  <c r="BC45" i="44"/>
  <c r="P53" i="44"/>
  <c r="Z56" i="44"/>
  <c r="J58" i="44"/>
  <c r="AH58" i="44"/>
  <c r="F59" i="44"/>
  <c r="AD59" i="44"/>
  <c r="BJ64" i="44"/>
  <c r="M66" i="44"/>
  <c r="H69" i="44"/>
  <c r="AJ70" i="44"/>
  <c r="AZ73" i="44"/>
  <c r="BD74" i="44"/>
  <c r="AJ77" i="44"/>
  <c r="AC80" i="44"/>
  <c r="BI80" i="44"/>
  <c r="AS82" i="44"/>
  <c r="P87" i="44"/>
  <c r="AJ88" i="44"/>
  <c r="L93" i="44"/>
  <c r="AJ93" i="44"/>
  <c r="AW106" i="44"/>
  <c r="T109" i="44"/>
  <c r="AJ109" i="44"/>
  <c r="AP116" i="44"/>
  <c r="BD118" i="44"/>
  <c r="U133" i="46"/>
  <c r="U133" i="44"/>
  <c r="AS133" i="46"/>
  <c r="AS133" i="44"/>
  <c r="BQ133" i="46"/>
  <c r="BQ133" i="44"/>
  <c r="Q134" i="46"/>
  <c r="Q134" i="44"/>
  <c r="AG134" i="46"/>
  <c r="AG134" i="44"/>
  <c r="BE134" i="46"/>
  <c r="BE134" i="44"/>
  <c r="AF136" i="46"/>
  <c r="AF136" i="44"/>
  <c r="BD136" i="46"/>
  <c r="BD136" i="44"/>
  <c r="BP137" i="46"/>
  <c r="BP137" i="44"/>
  <c r="P138" i="46"/>
  <c r="P138" i="44"/>
  <c r="AF138" i="46"/>
  <c r="AF138" i="44"/>
  <c r="AV138" i="46"/>
  <c r="AV138" i="44"/>
  <c r="Q141" i="46"/>
  <c r="Q141" i="44"/>
  <c r="AO141" i="46"/>
  <c r="AO141" i="44"/>
  <c r="AB142" i="46"/>
  <c r="AB142" i="44"/>
  <c r="BH142" i="46"/>
  <c r="BH142" i="44"/>
  <c r="H143" i="46"/>
  <c r="H143" i="44"/>
  <c r="X143" i="46"/>
  <c r="X143" i="44"/>
  <c r="BL143" i="46"/>
  <c r="BL143" i="44"/>
  <c r="AP146" i="46"/>
  <c r="AP146" i="44"/>
  <c r="AD147" i="46"/>
  <c r="AD147" i="44"/>
  <c r="BB147" i="46"/>
  <c r="BB147" i="44"/>
  <c r="X149" i="46"/>
  <c r="X149" i="44"/>
  <c r="AN149" i="46"/>
  <c r="AN149" i="44"/>
  <c r="U151" i="46"/>
  <c r="U151" i="44"/>
  <c r="AK151" i="46"/>
  <c r="AK151" i="44"/>
  <c r="BI151" i="46"/>
  <c r="BI151" i="44"/>
  <c r="BM152" i="46"/>
  <c r="BM152" i="44"/>
  <c r="AA153" i="46"/>
  <c r="AA153" i="44"/>
  <c r="BG153" i="46"/>
  <c r="BG153" i="44"/>
  <c r="N154" i="46"/>
  <c r="N154" i="44"/>
  <c r="AL154" i="46"/>
  <c r="AL154" i="44"/>
  <c r="J155" i="46"/>
  <c r="J155" i="44"/>
  <c r="Z155" i="46"/>
  <c r="Z155" i="44"/>
  <c r="AB156" i="46"/>
  <c r="AB156" i="44"/>
  <c r="AZ156" i="46"/>
  <c r="AZ156" i="44"/>
  <c r="AK159" i="46"/>
  <c r="AK159" i="44"/>
  <c r="AS159" i="46"/>
  <c r="AS159" i="44"/>
  <c r="BA159" i="46"/>
  <c r="BA159" i="44"/>
  <c r="Y160" i="46"/>
  <c r="Y160" i="44"/>
  <c r="AG160" i="46"/>
  <c r="AG160" i="44"/>
  <c r="E161" i="46"/>
  <c r="E161" i="44"/>
  <c r="BI161" i="46"/>
  <c r="BI161" i="44"/>
  <c r="P162" i="46"/>
  <c r="P162" i="44"/>
  <c r="AN162" i="46"/>
  <c r="AN162" i="44"/>
  <c r="BD162" i="46"/>
  <c r="BD162" i="44"/>
  <c r="W164" i="46"/>
  <c r="W164" i="44"/>
  <c r="K165" i="46"/>
  <c r="K165" i="44"/>
  <c r="AY165" i="46"/>
  <c r="AY165" i="44"/>
  <c r="F166" i="46"/>
  <c r="F166" i="44"/>
  <c r="V166" i="46"/>
  <c r="V166" i="44"/>
  <c r="AL166" i="46"/>
  <c r="AL166" i="44"/>
  <c r="AT166" i="46"/>
  <c r="AT166" i="44"/>
  <c r="BJ166" i="46"/>
  <c r="BJ166" i="44"/>
  <c r="R167" i="46"/>
  <c r="R167" i="44"/>
  <c r="AH167" i="46"/>
  <c r="AH167" i="44"/>
  <c r="BF167" i="46"/>
  <c r="BF167" i="44"/>
  <c r="L168" i="46"/>
  <c r="L168" i="44"/>
  <c r="AR168" i="46"/>
  <c r="AR168" i="44"/>
  <c r="BH170" i="46"/>
  <c r="BH170" i="44"/>
  <c r="D174" i="46"/>
  <c r="D174" i="44"/>
  <c r="AB174" i="46"/>
  <c r="AB174" i="44"/>
  <c r="BD175" i="46"/>
  <c r="BD175" i="44"/>
  <c r="BA133" i="44"/>
  <c r="BM134" i="44"/>
  <c r="T135" i="44"/>
  <c r="D137" i="44"/>
  <c r="AN143" i="44"/>
  <c r="R132" i="44"/>
  <c r="AX132" i="44"/>
  <c r="E133" i="44"/>
  <c r="AC133" i="44"/>
  <c r="Y134" i="44"/>
  <c r="L135" i="44"/>
  <c r="BL136" i="44"/>
  <c r="I141" i="44"/>
  <c r="BE141" i="44"/>
  <c r="T142" i="44"/>
  <c r="D144" i="44"/>
  <c r="BP144" i="44"/>
  <c r="BF146" i="44"/>
  <c r="AV149" i="44"/>
  <c r="Q150" i="44"/>
  <c r="BM150" i="44"/>
  <c r="J132" i="44"/>
  <c r="AP132" i="44"/>
  <c r="AW134" i="44"/>
  <c r="BH135" i="44"/>
  <c r="X138" i="44"/>
  <c r="BD138" i="44"/>
  <c r="AJ142" i="44"/>
  <c r="P143" i="44"/>
  <c r="AH132" i="44"/>
  <c r="BN132" i="44"/>
  <c r="I134" i="44"/>
  <c r="AO134" i="44"/>
  <c r="AB135" i="44"/>
  <c r="H136" i="44"/>
  <c r="L137" i="44"/>
  <c r="H138" i="44"/>
  <c r="AN138" i="44"/>
  <c r="BD140" i="44"/>
  <c r="Y141" i="44"/>
  <c r="AW141" i="44"/>
  <c r="D142" i="44"/>
  <c r="AJ144" i="44"/>
  <c r="AX146" i="44"/>
  <c r="P149" i="44"/>
  <c r="I150" i="44"/>
  <c r="BE150" i="44"/>
  <c r="AC151" i="44"/>
  <c r="BQ151" i="44"/>
  <c r="AI153" i="44"/>
  <c r="T156" i="44"/>
  <c r="AR156" i="44"/>
  <c r="AS161" i="44"/>
  <c r="BC164" i="44"/>
  <c r="AA165" i="44"/>
  <c r="AD166" i="44"/>
  <c r="BB166" i="44"/>
  <c r="AK181" i="46"/>
  <c r="AK181" i="44"/>
  <c r="AM182" i="46"/>
  <c r="AM182" i="44"/>
  <c r="AP185" i="46"/>
  <c r="AP185" i="44"/>
  <c r="Z187" i="46"/>
  <c r="Z187" i="44"/>
  <c r="BJ188" i="46"/>
  <c r="BJ188" i="44"/>
  <c r="H190" i="46"/>
  <c r="H190" i="44"/>
  <c r="X190" i="46"/>
  <c r="X190" i="44"/>
  <c r="L193" i="46"/>
  <c r="L193" i="44"/>
  <c r="AJ193" i="46"/>
  <c r="AJ193" i="44"/>
  <c r="BI194" i="46"/>
  <c r="BI194" i="44"/>
  <c r="Q195" i="46"/>
  <c r="Q195" i="44"/>
  <c r="BE195" i="46"/>
  <c r="BE195" i="44"/>
  <c r="AL201" i="46"/>
  <c r="AL201" i="44"/>
  <c r="AP202" i="46"/>
  <c r="AP202" i="44"/>
  <c r="BN202" i="46"/>
  <c r="BN202" i="44"/>
  <c r="AD203" i="46"/>
  <c r="AD203" i="44"/>
  <c r="BJ203" i="46"/>
  <c r="BJ203" i="44"/>
  <c r="AJ204" i="46"/>
  <c r="AJ204" i="44"/>
  <c r="Y206" i="46"/>
  <c r="Y206" i="44"/>
  <c r="E207" i="46"/>
  <c r="E207" i="44"/>
  <c r="AK207" i="46"/>
  <c r="AK207" i="44"/>
  <c r="BQ207" i="44"/>
  <c r="BQ207" i="46"/>
  <c r="M181" i="44"/>
  <c r="BA181" i="44"/>
  <c r="BQ181" i="44"/>
  <c r="AE182" i="44"/>
  <c r="AU182" i="44"/>
  <c r="BF185" i="44"/>
  <c r="J187" i="44"/>
  <c r="F188" i="44"/>
  <c r="R189" i="44"/>
  <c r="BF189" i="44"/>
  <c r="AN190" i="44"/>
  <c r="P192" i="44"/>
  <c r="AB193" i="44"/>
  <c r="Y195" i="44"/>
  <c r="L196" i="44"/>
  <c r="F201" i="44"/>
  <c r="R7" i="44"/>
  <c r="AH7" i="44"/>
  <c r="AX7" i="44"/>
  <c r="O8" i="44"/>
  <c r="AF8" i="44"/>
  <c r="AU8" i="44"/>
  <c r="AN9" i="44"/>
  <c r="BL9" i="44"/>
  <c r="AX10" i="44"/>
  <c r="K11" i="44"/>
  <c r="Y11" i="44"/>
  <c r="AL11" i="44"/>
  <c r="AP12" i="44"/>
  <c r="BF12" i="44"/>
  <c r="AA13" i="44"/>
  <c r="AR13" i="44"/>
  <c r="BI13" i="44"/>
  <c r="W15" i="44"/>
  <c r="BM15" i="44"/>
  <c r="Z16" i="44"/>
  <c r="BH16" i="44"/>
  <c r="I17" i="44"/>
  <c r="AU17" i="44"/>
  <c r="AB18" i="44"/>
  <c r="AW19" i="44"/>
  <c r="K20" i="44"/>
  <c r="BI20" i="44"/>
  <c r="Q21" i="44"/>
  <c r="AO21" i="44"/>
  <c r="BK21" i="44"/>
  <c r="M22" i="44"/>
  <c r="AC22" i="44"/>
  <c r="BE22" i="44"/>
  <c r="AA23" i="44"/>
  <c r="AO23" i="44"/>
  <c r="BG23" i="44"/>
  <c r="H24" i="44"/>
  <c r="T24" i="44"/>
  <c r="AJ24" i="44"/>
  <c r="I9" i="44"/>
  <c r="AD10" i="44"/>
  <c r="AH11" i="44"/>
  <c r="AJ8" i="44"/>
  <c r="BN11" i="44"/>
  <c r="D13" i="44"/>
  <c r="AZ13" i="44"/>
  <c r="BQ18" i="44"/>
  <c r="BL8" i="46"/>
  <c r="BL8" i="44"/>
  <c r="N11" i="46"/>
  <c r="N11" i="44"/>
  <c r="BJ11" i="46"/>
  <c r="BJ11" i="44"/>
  <c r="K12" i="46"/>
  <c r="K12" i="44"/>
  <c r="AE16" i="46"/>
  <c r="AE16" i="44"/>
  <c r="BB15" i="44"/>
  <c r="AY16" i="44"/>
  <c r="AZ20" i="44"/>
  <c r="AJ13" i="44"/>
  <c r="BB10" i="44"/>
  <c r="Y14" i="44"/>
  <c r="AA16" i="44"/>
  <c r="BO16" i="44"/>
  <c r="AN19" i="44"/>
  <c r="AN23" i="44"/>
  <c r="A11" i="44"/>
  <c r="BE9" i="44"/>
  <c r="BE28" i="44"/>
  <c r="BE32" i="44"/>
  <c r="P34" i="44"/>
  <c r="E38" i="44"/>
  <c r="AK38" i="44"/>
  <c r="AG41" i="44"/>
  <c r="D42" i="44"/>
  <c r="Z11" i="46"/>
  <c r="Z11" i="44"/>
  <c r="AX11" i="46"/>
  <c r="AX11" i="44"/>
  <c r="D8" i="44"/>
  <c r="H17" i="44"/>
  <c r="BH8" i="44"/>
  <c r="AB22" i="44"/>
  <c r="N10" i="44"/>
  <c r="J11" i="44"/>
  <c r="BE14" i="44"/>
  <c r="BD17" i="44"/>
  <c r="BD23" i="44"/>
  <c r="AY24" i="44"/>
  <c r="I26" i="44"/>
  <c r="AC27" i="44"/>
  <c r="BK7" i="44"/>
  <c r="BP13" i="44"/>
  <c r="L20" i="44"/>
  <c r="BA29" i="44"/>
  <c r="Y30" i="44"/>
  <c r="AS33" i="44"/>
  <c r="BQ33" i="44"/>
  <c r="BA38" i="44"/>
  <c r="AS40" i="44"/>
  <c r="BI40" i="44"/>
  <c r="BE41" i="44"/>
  <c r="H43" i="44"/>
  <c r="W7" i="44"/>
  <c r="L8" i="44"/>
  <c r="AU12" i="44"/>
  <c r="BK12" i="44"/>
  <c r="AG14" i="44"/>
  <c r="AQ16" i="44"/>
  <c r="P17" i="44"/>
  <c r="AV17" i="44"/>
  <c r="U18" i="44"/>
  <c r="AK18" i="44"/>
  <c r="BA18" i="44"/>
  <c r="AJ20" i="44"/>
  <c r="BP20" i="44"/>
  <c r="T22" i="44"/>
  <c r="AI24" i="44"/>
  <c r="BM26" i="44"/>
  <c r="M27" i="44"/>
  <c r="BA27" i="44"/>
  <c r="AG28" i="44"/>
  <c r="AK29" i="44"/>
  <c r="I30" i="44"/>
  <c r="AW30" i="44"/>
  <c r="E33" i="44"/>
  <c r="BQ38" i="44"/>
  <c r="E40" i="44"/>
  <c r="AJ42" i="44"/>
  <c r="AJ44" i="44"/>
  <c r="AL49" i="44"/>
  <c r="E51" i="44"/>
  <c r="AS51" i="44"/>
  <c r="AM52" i="44"/>
  <c r="BK52" i="44"/>
  <c r="BP54" i="44"/>
  <c r="K56" i="44"/>
  <c r="AG9" i="46"/>
  <c r="AG9" i="44"/>
  <c r="I14" i="46"/>
  <c r="I14" i="44"/>
  <c r="AM7" i="44"/>
  <c r="AB8" i="44"/>
  <c r="BP8" i="44"/>
  <c r="AL10" i="44"/>
  <c r="G12" i="44"/>
  <c r="W12" i="44"/>
  <c r="AB13" i="44"/>
  <c r="AO14" i="44"/>
  <c r="BJ15" i="44"/>
  <c r="S16" i="44"/>
  <c r="BG16" i="44"/>
  <c r="AF17" i="44"/>
  <c r="E18" i="44"/>
  <c r="H19" i="44"/>
  <c r="BL19" i="44"/>
  <c r="T20" i="44"/>
  <c r="S8" i="46"/>
  <c r="S8" i="44"/>
  <c r="AQ8" i="46"/>
  <c r="AQ8" i="44"/>
  <c r="P9" i="46"/>
  <c r="P9" i="44"/>
  <c r="AL12" i="46"/>
  <c r="AL12" i="44"/>
  <c r="BJ12" i="46"/>
  <c r="BJ12" i="44"/>
  <c r="AI13" i="46"/>
  <c r="AI13" i="44"/>
  <c r="T13" i="46"/>
  <c r="T13" i="44"/>
  <c r="AT15" i="46"/>
  <c r="AT15" i="44"/>
  <c r="BL17" i="46"/>
  <c r="BL17" i="44"/>
  <c r="BI18" i="46"/>
  <c r="BI18" i="44"/>
  <c r="AR20" i="46"/>
  <c r="AR20" i="44"/>
  <c r="P23" i="46"/>
  <c r="P23" i="44"/>
  <c r="AV23" i="46"/>
  <c r="AV23" i="44"/>
  <c r="S24" i="46"/>
  <c r="S24" i="44"/>
  <c r="BE26" i="46"/>
  <c r="BE26" i="44"/>
  <c r="E27" i="46"/>
  <c r="E27" i="44"/>
  <c r="Q28" i="46"/>
  <c r="Q28" i="44"/>
  <c r="AO28" i="46"/>
  <c r="AO28" i="44"/>
  <c r="M29" i="46"/>
  <c r="M29" i="44"/>
  <c r="BQ29" i="46"/>
  <c r="BQ29" i="44"/>
  <c r="Q30" i="46"/>
  <c r="Q30" i="44"/>
  <c r="AO30" i="46"/>
  <c r="AO30" i="44"/>
  <c r="BM30" i="46"/>
  <c r="BM30" i="44"/>
  <c r="Q32" i="46"/>
  <c r="Q32" i="44"/>
  <c r="AO32" i="46"/>
  <c r="AO32" i="44"/>
  <c r="AW32" i="46"/>
  <c r="AW32" i="44"/>
  <c r="BM32" i="46"/>
  <c r="BM32" i="44"/>
  <c r="AK33" i="46"/>
  <c r="AK33" i="44"/>
  <c r="BI33" i="46"/>
  <c r="BI33" i="44"/>
  <c r="AF34" i="46"/>
  <c r="AF34" i="44"/>
  <c r="AV34" i="46"/>
  <c r="AV34" i="44"/>
  <c r="D35" i="46"/>
  <c r="D35" i="44"/>
  <c r="L35" i="46"/>
  <c r="L35" i="44"/>
  <c r="T35" i="46"/>
  <c r="T35" i="44"/>
  <c r="AB35" i="46"/>
  <c r="AB35" i="44"/>
  <c r="AJ35" i="46"/>
  <c r="AJ35" i="44"/>
  <c r="AZ35" i="46"/>
  <c r="AZ35" i="44"/>
  <c r="BP35" i="46"/>
  <c r="BP35" i="44"/>
  <c r="U38" i="46"/>
  <c r="U38" i="44"/>
  <c r="AC40" i="46"/>
  <c r="AC40" i="44"/>
  <c r="BA40" i="46"/>
  <c r="BA40" i="44"/>
  <c r="BQ40" i="46"/>
  <c r="BQ40" i="44"/>
  <c r="AB42" i="46"/>
  <c r="AB42" i="44"/>
  <c r="AZ42" i="46"/>
  <c r="AZ42" i="44"/>
  <c r="P43" i="46"/>
  <c r="P43" i="44"/>
  <c r="AN43" i="46"/>
  <c r="AN43" i="44"/>
  <c r="L44" i="46"/>
  <c r="L44" i="44"/>
  <c r="AR44" i="46"/>
  <c r="AR44" i="44"/>
  <c r="AZ44" i="46"/>
  <c r="AZ44" i="44"/>
  <c r="H47" i="46"/>
  <c r="H47" i="44"/>
  <c r="AF47" i="46"/>
  <c r="AF47" i="44"/>
  <c r="BO48" i="46"/>
  <c r="BO48" i="44"/>
  <c r="N49" i="46"/>
  <c r="N49" i="44"/>
  <c r="BJ49" i="46"/>
  <c r="BJ49" i="44"/>
  <c r="BE50" i="46"/>
  <c r="BE50" i="44"/>
  <c r="M51" i="46"/>
  <c r="M51" i="44"/>
  <c r="AK51" i="46"/>
  <c r="AK51" i="44"/>
  <c r="BI51" i="46"/>
  <c r="BI51" i="44"/>
  <c r="W52" i="46"/>
  <c r="W52" i="44"/>
  <c r="L54" i="46"/>
  <c r="L54" i="44"/>
  <c r="AR54" i="46"/>
  <c r="AR54" i="44"/>
  <c r="AZ54" i="46"/>
  <c r="AZ54" i="44"/>
  <c r="P55" i="46"/>
  <c r="P55" i="44"/>
  <c r="BD55" i="46"/>
  <c r="BD55" i="44"/>
  <c r="AA56" i="46"/>
  <c r="AA56" i="44"/>
  <c r="O57" i="46"/>
  <c r="O57" i="44"/>
  <c r="BC57" i="46"/>
  <c r="BC57" i="44"/>
  <c r="K58" i="46"/>
  <c r="K58" i="44"/>
  <c r="G59" i="46"/>
  <c r="G59" i="44"/>
  <c r="O59" i="46"/>
  <c r="O59" i="44"/>
  <c r="BC59" i="46"/>
  <c r="BC59" i="44"/>
  <c r="J60" i="46"/>
  <c r="J60" i="44"/>
  <c r="BF60" i="46"/>
  <c r="BF60" i="44"/>
  <c r="AF62" i="46"/>
  <c r="AF62" i="44"/>
  <c r="K63" i="46"/>
  <c r="K63" i="44"/>
  <c r="AY63" i="46"/>
  <c r="AY63" i="44"/>
  <c r="BH13" i="46"/>
  <c r="BH13" i="44"/>
  <c r="AR8" i="44"/>
  <c r="E13" i="46"/>
  <c r="E13" i="44"/>
  <c r="AH14" i="46"/>
  <c r="AH14" i="44"/>
  <c r="BN14" i="46"/>
  <c r="BN14" i="44"/>
  <c r="BC15" i="46"/>
  <c r="BC15" i="44"/>
  <c r="AN17" i="46"/>
  <c r="AN17" i="44"/>
  <c r="AV19" i="44"/>
  <c r="X17" i="44"/>
  <c r="AC18" i="44"/>
  <c r="D20" i="44"/>
  <c r="BB8" i="46"/>
  <c r="BB8" i="44"/>
  <c r="H10" i="46"/>
  <c r="H10" i="44"/>
  <c r="BL10" i="46"/>
  <c r="BL10" i="44"/>
  <c r="AJ11" i="46"/>
  <c r="AJ11" i="44"/>
  <c r="AW12" i="46"/>
  <c r="AW12" i="44"/>
  <c r="AT13" i="46"/>
  <c r="AT13" i="44"/>
  <c r="A12" i="27"/>
  <c r="A12" i="29"/>
  <c r="O7" i="44"/>
  <c r="Q14" i="44"/>
  <c r="AI16" i="44"/>
  <c r="AF19" i="44"/>
  <c r="BC12" i="44"/>
  <c r="P19" i="44"/>
  <c r="AB20" i="44"/>
  <c r="AE12" i="44"/>
  <c r="AW14" i="44"/>
  <c r="AE8" i="46"/>
  <c r="AE8" i="44"/>
  <c r="AZ9" i="46"/>
  <c r="AZ9" i="44"/>
  <c r="Y10" i="46"/>
  <c r="Y10" i="44"/>
  <c r="AO10" i="46"/>
  <c r="AO10" i="44"/>
  <c r="Z12" i="46"/>
  <c r="Z12" i="44"/>
  <c r="BH23" i="46"/>
  <c r="BH23" i="44"/>
  <c r="BK24" i="46"/>
  <c r="BK24" i="44"/>
  <c r="M26" i="46"/>
  <c r="M26" i="44"/>
  <c r="AC26" i="46"/>
  <c r="AC26" i="44"/>
  <c r="AC15" i="44"/>
  <c r="L16" i="44"/>
  <c r="U16" i="44"/>
  <c r="AR16" i="44"/>
  <c r="BC16" i="44"/>
  <c r="BP16" i="44"/>
  <c r="L17" i="44"/>
  <c r="AM64" i="44"/>
  <c r="V66" i="44"/>
  <c r="AG67" i="44"/>
  <c r="E68" i="44"/>
  <c r="BQ70" i="44"/>
  <c r="Q71" i="44"/>
  <c r="AG71" i="44"/>
  <c r="AW71" i="44"/>
  <c r="BM71" i="44"/>
  <c r="J72" i="44"/>
  <c r="Z72" i="44"/>
  <c r="AC73" i="44"/>
  <c r="AS73" i="44"/>
  <c r="R24" i="46"/>
  <c r="R24" i="44"/>
  <c r="AX24" i="46"/>
  <c r="AX24" i="44"/>
  <c r="T27" i="46"/>
  <c r="T27" i="44"/>
  <c r="AE64" i="46"/>
  <c r="AE64" i="44"/>
  <c r="AH65" i="46"/>
  <c r="AH65" i="44"/>
  <c r="BN65" i="46"/>
  <c r="BN65" i="44"/>
  <c r="AD66" i="46"/>
  <c r="AD66" i="44"/>
  <c r="AW67" i="46"/>
  <c r="AW67" i="44"/>
  <c r="AK70" i="46"/>
  <c r="AK70" i="44"/>
  <c r="Y71" i="46"/>
  <c r="Y71" i="44"/>
  <c r="BF72" i="46"/>
  <c r="BF72" i="44"/>
  <c r="I74" i="46"/>
  <c r="I74" i="44"/>
  <c r="I78" i="46"/>
  <c r="I78" i="44"/>
  <c r="BM78" i="46"/>
  <c r="BM78" i="44"/>
  <c r="P25" i="46"/>
  <c r="P25" i="44"/>
  <c r="AF25" i="46"/>
  <c r="AF25" i="44"/>
  <c r="AV25" i="46"/>
  <c r="AV25" i="44"/>
  <c r="R28" i="46"/>
  <c r="R28" i="44"/>
  <c r="V29" i="46"/>
  <c r="V29" i="44"/>
  <c r="AL29" i="46"/>
  <c r="AL29" i="44"/>
  <c r="BB29" i="46"/>
  <c r="BB29" i="44"/>
  <c r="A28" i="27"/>
  <c r="A28" i="29"/>
  <c r="R30" i="46"/>
  <c r="R30" i="44"/>
  <c r="BM25" i="46"/>
  <c r="BM25" i="44"/>
  <c r="AQ26" i="46"/>
  <c r="AQ26" i="44"/>
  <c r="AM27" i="46"/>
  <c r="AM27" i="44"/>
  <c r="BC27" i="46"/>
  <c r="BC27" i="44"/>
  <c r="AA28" i="46"/>
  <c r="AA28" i="44"/>
  <c r="AY28" i="46"/>
  <c r="AY28" i="44"/>
  <c r="W31" i="46"/>
  <c r="W31" i="44"/>
  <c r="A92" i="29"/>
  <c r="AA32" i="44"/>
  <c r="AY32" i="44"/>
  <c r="V33" i="44"/>
  <c r="AR34" i="44"/>
  <c r="AX81" i="44"/>
  <c r="F82" i="44"/>
  <c r="W83" i="44"/>
  <c r="AX84" i="44"/>
  <c r="AD85" i="44"/>
  <c r="G86" i="44"/>
  <c r="Q87" i="44"/>
  <c r="A100" i="29"/>
  <c r="A36" i="29"/>
  <c r="A108" i="29"/>
  <c r="A52" i="29"/>
  <c r="A116" i="29"/>
  <c r="A60" i="29"/>
  <c r="A124" i="29"/>
  <c r="A132" i="29"/>
  <c r="A76" i="29"/>
  <c r="A140" i="29"/>
  <c r="A84" i="29"/>
  <c r="Z13" i="44"/>
  <c r="D15" i="44"/>
  <c r="BH15" i="44"/>
  <c r="Y16" i="44"/>
  <c r="BO18" i="44"/>
  <c r="N19" i="44"/>
  <c r="BF22" i="44"/>
  <c r="BJ23" i="44"/>
  <c r="BE24" i="44"/>
  <c r="BI25" i="44"/>
  <c r="G26" i="44"/>
  <c r="BG27" i="44"/>
  <c r="AI29" i="44"/>
  <c r="G30" i="44"/>
  <c r="AI33" i="44"/>
  <c r="BF35" i="44"/>
  <c r="F36" i="44"/>
  <c r="BP49" i="44"/>
  <c r="BC50" i="44"/>
  <c r="M52" i="44"/>
  <c r="BQ52" i="44"/>
  <c r="BJ55" i="44"/>
  <c r="E57" i="44"/>
  <c r="BD65" i="44"/>
  <c r="S77" i="44"/>
  <c r="BH85" i="44"/>
  <c r="E86" i="44"/>
  <c r="BJ89" i="44"/>
  <c r="J90" i="44"/>
  <c r="J92" i="44"/>
  <c r="R92" i="44"/>
  <c r="Z92" i="44"/>
  <c r="AH92" i="44"/>
  <c r="AP92" i="44"/>
  <c r="AX92" i="44"/>
  <c r="BF92" i="44"/>
  <c r="BN92" i="44"/>
  <c r="AM97" i="44"/>
  <c r="AY98" i="44"/>
  <c r="A20" i="27"/>
  <c r="A20" i="29"/>
  <c r="A24" i="44"/>
  <c r="A22" i="29"/>
  <c r="K38" i="46"/>
  <c r="K38" i="44"/>
  <c r="AA38" i="46"/>
  <c r="AA38" i="44"/>
  <c r="AY38" i="46"/>
  <c r="AY38" i="44"/>
  <c r="G41" i="46"/>
  <c r="G41" i="44"/>
  <c r="R42" i="46"/>
  <c r="R42" i="44"/>
  <c r="AH54" i="46"/>
  <c r="AH54" i="44"/>
  <c r="BA57" i="46"/>
  <c r="BA57" i="44"/>
  <c r="AV60" i="46"/>
  <c r="AV60" i="44"/>
  <c r="J61" i="46"/>
  <c r="J61" i="44"/>
  <c r="AX61" i="46"/>
  <c r="AX61" i="44"/>
  <c r="I63" i="46"/>
  <c r="I63" i="44"/>
  <c r="AG63" i="46"/>
  <c r="AG63" i="44"/>
  <c r="AN65" i="46"/>
  <c r="AN65" i="44"/>
  <c r="O67" i="46"/>
  <c r="O67" i="44"/>
  <c r="AM67" i="46"/>
  <c r="AM67" i="44"/>
  <c r="BC67" i="46"/>
  <c r="BC67" i="44"/>
  <c r="S68" i="46"/>
  <c r="S68" i="44"/>
  <c r="AQ68" i="46"/>
  <c r="AQ68" i="44"/>
  <c r="BG68" i="46"/>
  <c r="BG68" i="44"/>
  <c r="O69" i="46"/>
  <c r="O69" i="44"/>
  <c r="AM69" i="46"/>
  <c r="AM69" i="44"/>
  <c r="BK69" i="46"/>
  <c r="BK69" i="44"/>
  <c r="S70" i="46"/>
  <c r="S70" i="44"/>
  <c r="AQ73" i="46"/>
  <c r="AQ73" i="44"/>
  <c r="BG73" i="46"/>
  <c r="BG73" i="44"/>
  <c r="W74" i="46"/>
  <c r="W74" i="44"/>
  <c r="BC74" i="46"/>
  <c r="BC74" i="44"/>
  <c r="BK74" i="46"/>
  <c r="BK74" i="44"/>
  <c r="K75" i="46"/>
  <c r="K75" i="44"/>
  <c r="AA75" i="46"/>
  <c r="AA75" i="44"/>
  <c r="AI75" i="46"/>
  <c r="AI75" i="44"/>
  <c r="AY75" i="46"/>
  <c r="AY75" i="44"/>
  <c r="BG75" i="46"/>
  <c r="BG75" i="44"/>
  <c r="BO75" i="46"/>
  <c r="BO75" i="44"/>
  <c r="G76" i="46"/>
  <c r="G76" i="44"/>
  <c r="W76" i="46"/>
  <c r="W76" i="44"/>
  <c r="AM76" i="46"/>
  <c r="AM76" i="44"/>
  <c r="AU76" i="46"/>
  <c r="AU76" i="44"/>
  <c r="BC76" i="46"/>
  <c r="BC76" i="44"/>
  <c r="BK76" i="46"/>
  <c r="BK76" i="44"/>
  <c r="K77" i="46"/>
  <c r="K77" i="44"/>
  <c r="AA77" i="46"/>
  <c r="AA77" i="44"/>
  <c r="AY77" i="46"/>
  <c r="AY77" i="44"/>
  <c r="BO77" i="46"/>
  <c r="BO77" i="44"/>
  <c r="O78" i="46"/>
  <c r="O78" i="44"/>
  <c r="W78" i="46"/>
  <c r="W78" i="44"/>
  <c r="AM78" i="46"/>
  <c r="AM78" i="44"/>
  <c r="AU78" i="46"/>
  <c r="AU78" i="44"/>
  <c r="BC78" i="46"/>
  <c r="BC78" i="44"/>
  <c r="D80" i="46"/>
  <c r="D80" i="44"/>
  <c r="L80" i="46"/>
  <c r="L80" i="44"/>
  <c r="AB80" i="46"/>
  <c r="AB80" i="44"/>
  <c r="H81" i="46"/>
  <c r="H81" i="44"/>
  <c r="P81" i="46"/>
  <c r="P81" i="44"/>
  <c r="X81" i="46"/>
  <c r="X81" i="44"/>
  <c r="AN81" i="46"/>
  <c r="AN81" i="44"/>
  <c r="AV81" i="46"/>
  <c r="AV81" i="44"/>
  <c r="BD81" i="46"/>
  <c r="BD81" i="44"/>
  <c r="BL81" i="46"/>
  <c r="BL81" i="44"/>
  <c r="L82" i="46"/>
  <c r="L82" i="44"/>
  <c r="T82" i="46"/>
  <c r="T82" i="44"/>
  <c r="AB82" i="46"/>
  <c r="AB82" i="44"/>
  <c r="AJ82" i="46"/>
  <c r="AJ82" i="44"/>
  <c r="AR82" i="46"/>
  <c r="AR82" i="44"/>
  <c r="BP82" i="46"/>
  <c r="BP82" i="44"/>
  <c r="M83" i="46"/>
  <c r="M83" i="44"/>
  <c r="U83" i="46"/>
  <c r="U83" i="44"/>
  <c r="AC83" i="46"/>
  <c r="AC83" i="44"/>
  <c r="AK83" i="46"/>
  <c r="AK83" i="44"/>
  <c r="AS83" i="46"/>
  <c r="AS83" i="44"/>
  <c r="BA83" i="46"/>
  <c r="BA83" i="44"/>
  <c r="BQ83" i="46"/>
  <c r="BQ83" i="44"/>
  <c r="P84" i="46"/>
  <c r="P84" i="44"/>
  <c r="X84" i="46"/>
  <c r="X84" i="44"/>
  <c r="AF84" i="46"/>
  <c r="AF84" i="44"/>
  <c r="AV84" i="46"/>
  <c r="AV84" i="44"/>
  <c r="BD84" i="46"/>
  <c r="BD84" i="44"/>
  <c r="BL84" i="46"/>
  <c r="BL84" i="44"/>
  <c r="D85" i="46"/>
  <c r="D85" i="44"/>
  <c r="L85" i="46"/>
  <c r="L85" i="44"/>
  <c r="T85" i="46"/>
  <c r="T85" i="44"/>
  <c r="AB85" i="46"/>
  <c r="AB85" i="44"/>
  <c r="AJ85" i="46"/>
  <c r="AJ85" i="44"/>
  <c r="AR85" i="46"/>
  <c r="AR85" i="44"/>
  <c r="BP85" i="46"/>
  <c r="BP85" i="44"/>
  <c r="M86" i="46"/>
  <c r="M86" i="44"/>
  <c r="U86" i="46"/>
  <c r="U86" i="44"/>
  <c r="AC86" i="46"/>
  <c r="AC86" i="44"/>
  <c r="AS86" i="46"/>
  <c r="AS86" i="44"/>
  <c r="BA86" i="46"/>
  <c r="BA86" i="44"/>
  <c r="BI86" i="46"/>
  <c r="BI86" i="44"/>
  <c r="G87" i="46"/>
  <c r="G87" i="44"/>
  <c r="O87" i="46"/>
  <c r="O87" i="44"/>
  <c r="W87" i="46"/>
  <c r="W87" i="44"/>
  <c r="AU87" i="46"/>
  <c r="AU87" i="44"/>
  <c r="BC87" i="46"/>
  <c r="BC87" i="44"/>
  <c r="BK87" i="46"/>
  <c r="BK87" i="44"/>
  <c r="S88" i="46"/>
  <c r="S88" i="44"/>
  <c r="AA88" i="46"/>
  <c r="AA88" i="44"/>
  <c r="AI88" i="46"/>
  <c r="AI88" i="44"/>
  <c r="AQ88" i="46"/>
  <c r="AQ88" i="44"/>
  <c r="AY88" i="46"/>
  <c r="AY88" i="44"/>
  <c r="BG88" i="46"/>
  <c r="BG88" i="44"/>
  <c r="BO88" i="46"/>
  <c r="BO88" i="44"/>
  <c r="V89" i="46"/>
  <c r="V89" i="44"/>
  <c r="AD89" i="46"/>
  <c r="AD89" i="44"/>
  <c r="AT89" i="46"/>
  <c r="AT89" i="44"/>
  <c r="BB89" i="46"/>
  <c r="BB89" i="44"/>
  <c r="A88" i="27"/>
  <c r="A88" i="29"/>
  <c r="R90" i="46"/>
  <c r="R90" i="44"/>
  <c r="Z90" i="46"/>
  <c r="Z90" i="44"/>
  <c r="AH90" i="46"/>
  <c r="AH90" i="44"/>
  <c r="AP90" i="46"/>
  <c r="AP90" i="44"/>
  <c r="AX90" i="46"/>
  <c r="AX90" i="44"/>
  <c r="BF90" i="46"/>
  <c r="BF90" i="44"/>
  <c r="BN90" i="46"/>
  <c r="BN90" i="44"/>
  <c r="AT91" i="46"/>
  <c r="AT91" i="44"/>
  <c r="C92" i="46"/>
  <c r="C92" i="44" s="1"/>
  <c r="A90" i="29"/>
  <c r="S93" i="46"/>
  <c r="S93" i="44"/>
  <c r="AA93" i="46"/>
  <c r="AA93" i="44"/>
  <c r="AI93" i="46"/>
  <c r="AI93" i="44"/>
  <c r="AQ93" i="46"/>
  <c r="AQ93" i="44"/>
  <c r="BG93" i="46"/>
  <c r="BG93" i="44"/>
  <c r="F94" i="46"/>
  <c r="F94" i="44"/>
  <c r="V94" i="46"/>
  <c r="V94" i="44"/>
  <c r="AD94" i="46"/>
  <c r="AD94" i="44"/>
  <c r="AL94" i="46"/>
  <c r="AL94" i="44"/>
  <c r="AT94" i="46"/>
  <c r="AT94" i="44"/>
  <c r="BJ94" i="46"/>
  <c r="BJ94" i="44"/>
  <c r="A93" i="27"/>
  <c r="A93" i="29"/>
  <c r="J95" i="46"/>
  <c r="J95" i="44"/>
  <c r="R95" i="46"/>
  <c r="R95" i="44"/>
  <c r="Z95" i="46"/>
  <c r="Z95" i="44"/>
  <c r="AH95" i="46"/>
  <c r="AH95" i="44"/>
  <c r="AP95" i="46"/>
  <c r="AP95" i="44"/>
  <c r="AX95" i="46"/>
  <c r="AX95" i="44"/>
  <c r="BF95" i="46"/>
  <c r="BF95" i="44"/>
  <c r="BN95" i="46"/>
  <c r="BN95" i="44"/>
  <c r="E96" i="46"/>
  <c r="E96" i="44"/>
  <c r="M96" i="46"/>
  <c r="M96" i="44"/>
  <c r="U96" i="46"/>
  <c r="U96" i="44"/>
  <c r="AC96" i="46"/>
  <c r="AC96" i="44"/>
  <c r="AK96" i="46"/>
  <c r="AK96" i="44"/>
  <c r="AS96" i="46"/>
  <c r="AS96" i="44"/>
  <c r="BA96" i="46"/>
  <c r="BA96" i="44"/>
  <c r="BI96" i="46"/>
  <c r="BI96" i="44"/>
  <c r="BQ96" i="46"/>
  <c r="BQ96" i="44"/>
  <c r="G97" i="46"/>
  <c r="G97" i="44"/>
  <c r="O97" i="46"/>
  <c r="O97" i="44"/>
  <c r="W97" i="46"/>
  <c r="W97" i="44"/>
  <c r="AE97" i="46"/>
  <c r="AE97" i="44"/>
  <c r="AU97" i="46"/>
  <c r="AU97" i="44"/>
  <c r="BC97" i="46"/>
  <c r="BC97" i="44"/>
  <c r="BK97" i="46"/>
  <c r="BK97" i="44"/>
  <c r="K98" i="46"/>
  <c r="K98" i="44"/>
  <c r="S98" i="46"/>
  <c r="S98" i="44"/>
  <c r="AA98" i="46"/>
  <c r="AA98" i="44"/>
  <c r="AI98" i="46"/>
  <c r="AI98" i="44"/>
  <c r="AQ98" i="46"/>
  <c r="AQ98" i="44"/>
  <c r="BG98" i="46"/>
  <c r="BG98" i="44"/>
  <c r="BO98" i="46"/>
  <c r="BO98" i="44"/>
  <c r="O99" i="46"/>
  <c r="O99" i="44"/>
  <c r="W99" i="46"/>
  <c r="W99" i="44"/>
  <c r="AE99" i="46"/>
  <c r="AE99" i="44"/>
  <c r="AU99" i="46"/>
  <c r="AU99" i="44"/>
  <c r="BC99" i="46"/>
  <c r="BC99" i="44"/>
  <c r="BK99" i="46"/>
  <c r="BK99" i="44"/>
  <c r="F100" i="46"/>
  <c r="F100" i="44"/>
  <c r="N100" i="46"/>
  <c r="N100" i="44"/>
  <c r="V100" i="46"/>
  <c r="V100" i="44"/>
  <c r="AD100" i="46"/>
  <c r="AD100" i="44"/>
  <c r="AL100" i="46"/>
  <c r="AL100" i="44"/>
  <c r="AT100" i="46"/>
  <c r="AT100" i="44"/>
  <c r="BB100" i="46"/>
  <c r="BB100" i="44"/>
  <c r="BJ100" i="46"/>
  <c r="BJ100" i="44"/>
  <c r="A99" i="27"/>
  <c r="A99" i="29"/>
  <c r="J101" i="46"/>
  <c r="J101" i="44"/>
  <c r="R101" i="46"/>
  <c r="R101" i="44"/>
  <c r="AH101" i="46"/>
  <c r="AH101" i="44"/>
  <c r="AP101" i="46"/>
  <c r="AP101" i="44"/>
  <c r="AX101" i="46"/>
  <c r="AX101" i="44"/>
  <c r="BF101" i="46"/>
  <c r="BF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H104" i="46"/>
  <c r="H104" i="44"/>
  <c r="P104" i="46"/>
  <c r="P104" i="44"/>
  <c r="AF104" i="46"/>
  <c r="AF104" i="44"/>
  <c r="AN104" i="46"/>
  <c r="AN104" i="44"/>
  <c r="BD104" i="46"/>
  <c r="BD104" i="44"/>
  <c r="D105" i="46"/>
  <c r="D105" i="44"/>
  <c r="L105" i="46"/>
  <c r="L105" i="44"/>
  <c r="T105" i="46"/>
  <c r="T105" i="44"/>
  <c r="AJ105" i="46"/>
  <c r="AJ105" i="44"/>
  <c r="AR105" i="46"/>
  <c r="AR105" i="44"/>
  <c r="AZ105" i="46"/>
  <c r="AZ105" i="44"/>
  <c r="BH105" i="46"/>
  <c r="BH105" i="44"/>
  <c r="BP105" i="46"/>
  <c r="BP105" i="44"/>
  <c r="H106" i="46"/>
  <c r="H106" i="44"/>
  <c r="P106" i="46"/>
  <c r="P106" i="44"/>
  <c r="X106" i="46"/>
  <c r="X106" i="44"/>
  <c r="AF106" i="46"/>
  <c r="AF106" i="44"/>
  <c r="AV106" i="46"/>
  <c r="AV106" i="44"/>
  <c r="BD106" i="46"/>
  <c r="BD106" i="44"/>
  <c r="BL106" i="46"/>
  <c r="BL106" i="44"/>
  <c r="D107" i="46"/>
  <c r="D107" i="44"/>
  <c r="L107" i="46"/>
  <c r="L107" i="44"/>
  <c r="T107" i="46"/>
  <c r="T107" i="44"/>
  <c r="AB107" i="46"/>
  <c r="AB107" i="44"/>
  <c r="AJ107" i="46"/>
  <c r="AJ107" i="44"/>
  <c r="AR107" i="46"/>
  <c r="AR107" i="44"/>
  <c r="BH107" i="46"/>
  <c r="BH107" i="44"/>
  <c r="BP107" i="46"/>
  <c r="BP107" i="44"/>
  <c r="G108" i="46"/>
  <c r="G108" i="44"/>
  <c r="O108" i="46"/>
  <c r="O108" i="44"/>
  <c r="W108" i="46"/>
  <c r="W108" i="44"/>
  <c r="AE108" i="46"/>
  <c r="AE108" i="44"/>
  <c r="AM108" i="46"/>
  <c r="AM108" i="44"/>
  <c r="AU108" i="46"/>
  <c r="AU108" i="44"/>
  <c r="BC108" i="46"/>
  <c r="BC108" i="44"/>
  <c r="BK108" i="46"/>
  <c r="BK108" i="44"/>
  <c r="K109" i="46"/>
  <c r="K109" i="44"/>
  <c r="S109" i="46"/>
  <c r="S109" i="44"/>
  <c r="AA109" i="46"/>
  <c r="AA109" i="44"/>
  <c r="AI109" i="46"/>
  <c r="AI109" i="44"/>
  <c r="AQ109" i="46"/>
  <c r="AQ109" i="44"/>
  <c r="AY109" i="46"/>
  <c r="AY109" i="44"/>
  <c r="BO109" i="46"/>
  <c r="BO109" i="44"/>
  <c r="G110" i="46"/>
  <c r="G110" i="44"/>
  <c r="O110" i="46"/>
  <c r="O110" i="44"/>
  <c r="W110" i="46"/>
  <c r="W110" i="44"/>
  <c r="AM110" i="46"/>
  <c r="AM110" i="44"/>
  <c r="AU110" i="46"/>
  <c r="AU110" i="44"/>
  <c r="BC110" i="46"/>
  <c r="BC110" i="44"/>
  <c r="BK110" i="46"/>
  <c r="BK110" i="44"/>
  <c r="K111" i="46"/>
  <c r="K111" i="44"/>
  <c r="S111" i="46"/>
  <c r="S111" i="44"/>
  <c r="AA111" i="46"/>
  <c r="AA111" i="44"/>
  <c r="AI111" i="46"/>
  <c r="AI111" i="44"/>
  <c r="AQ111" i="46"/>
  <c r="AQ111" i="44"/>
  <c r="AY111" i="46"/>
  <c r="AY111" i="44"/>
  <c r="BG111" i="46"/>
  <c r="BG111" i="44"/>
  <c r="BO111" i="46"/>
  <c r="BO111" i="44"/>
  <c r="E112" i="46"/>
  <c r="E112" i="44"/>
  <c r="M112" i="46"/>
  <c r="M112" i="44"/>
  <c r="U112" i="46"/>
  <c r="U112" i="44"/>
  <c r="AC112" i="46"/>
  <c r="AC112" i="44"/>
  <c r="AK112" i="46"/>
  <c r="AK112" i="44"/>
  <c r="AS112" i="46"/>
  <c r="AS112" i="44"/>
  <c r="BA112" i="46"/>
  <c r="BA112" i="44"/>
  <c r="BI112" i="46"/>
  <c r="BI112" i="44"/>
  <c r="BQ112" i="46"/>
  <c r="BQ112" i="44"/>
  <c r="I113" i="46"/>
  <c r="I113" i="44"/>
  <c r="Y113" i="46"/>
  <c r="Y113" i="44"/>
  <c r="AG113" i="46"/>
  <c r="AG113" i="44"/>
  <c r="AO113" i="46"/>
  <c r="AO113" i="44"/>
  <c r="AW113" i="46"/>
  <c r="AW113" i="44"/>
  <c r="BE113" i="46"/>
  <c r="BE113" i="44"/>
  <c r="BM113" i="46"/>
  <c r="BM113" i="44"/>
  <c r="K114" i="46"/>
  <c r="K114" i="44"/>
  <c r="S114" i="46"/>
  <c r="S114" i="44"/>
  <c r="AA114" i="46"/>
  <c r="AA114" i="44"/>
  <c r="AI114" i="46"/>
  <c r="AI114" i="44"/>
  <c r="AQ114" i="46"/>
  <c r="AQ114" i="44"/>
  <c r="AY114" i="46"/>
  <c r="AY114" i="44"/>
  <c r="BG114" i="46"/>
  <c r="BG114" i="44"/>
  <c r="G115" i="46"/>
  <c r="G115" i="44"/>
  <c r="O115" i="46"/>
  <c r="O115" i="44"/>
  <c r="W115" i="46"/>
  <c r="W115" i="44"/>
  <c r="AE115" i="46"/>
  <c r="AE115" i="44"/>
  <c r="AM115" i="46"/>
  <c r="AM115" i="44"/>
  <c r="AU115" i="46"/>
  <c r="AU115" i="44"/>
  <c r="BK115" i="46"/>
  <c r="BK115" i="44"/>
  <c r="K119" i="46"/>
  <c r="K119" i="44"/>
  <c r="S119" i="46"/>
  <c r="S119" i="44"/>
  <c r="AA119" i="46"/>
  <c r="AA119" i="44"/>
  <c r="AQ119" i="46"/>
  <c r="AQ119" i="44"/>
  <c r="AY119" i="46"/>
  <c r="AY119" i="44"/>
  <c r="BG119" i="46"/>
  <c r="BG119" i="44"/>
  <c r="BO119" i="46"/>
  <c r="BO119" i="44"/>
  <c r="E120" i="46"/>
  <c r="E120" i="44"/>
  <c r="M120" i="46"/>
  <c r="M120" i="44"/>
  <c r="U120" i="46"/>
  <c r="U120" i="44"/>
  <c r="AC120" i="46"/>
  <c r="AC120" i="44"/>
  <c r="AK120" i="46"/>
  <c r="AK120" i="44"/>
  <c r="BA120" i="46"/>
  <c r="BA120" i="44"/>
  <c r="BI120" i="46"/>
  <c r="BI120" i="44"/>
  <c r="BQ120" i="46"/>
  <c r="BQ120" i="44"/>
  <c r="I121" i="46"/>
  <c r="I121" i="44"/>
  <c r="Q121" i="46"/>
  <c r="Q121" i="44"/>
  <c r="AG121" i="46"/>
  <c r="AG121" i="44"/>
  <c r="AO121" i="46"/>
  <c r="AO121" i="44"/>
  <c r="AW121" i="46"/>
  <c r="AW121" i="44"/>
  <c r="BE121" i="46"/>
  <c r="BE121" i="44"/>
  <c r="BM121" i="46"/>
  <c r="BM121" i="44"/>
  <c r="D122" i="46"/>
  <c r="D122" i="44"/>
  <c r="L122" i="46"/>
  <c r="L122" i="44"/>
  <c r="T122" i="46"/>
  <c r="T122" i="44"/>
  <c r="AB122" i="46"/>
  <c r="AB122" i="44"/>
  <c r="AJ122" i="46"/>
  <c r="AJ122" i="44"/>
  <c r="AR122" i="46"/>
  <c r="AR122" i="44"/>
  <c r="AZ122" i="46"/>
  <c r="AZ122" i="44"/>
  <c r="BH122" i="46"/>
  <c r="BH122" i="44"/>
  <c r="BP122" i="46"/>
  <c r="BP122" i="44"/>
  <c r="H123" i="46"/>
  <c r="H123" i="44"/>
  <c r="P123" i="46"/>
  <c r="P123" i="44"/>
  <c r="AF123" i="46"/>
  <c r="AF123" i="44"/>
  <c r="AN123" i="46"/>
  <c r="AN123" i="44"/>
  <c r="AV123" i="46"/>
  <c r="AV123" i="44"/>
  <c r="BD123" i="46"/>
  <c r="BD123" i="44"/>
  <c r="BL123" i="46"/>
  <c r="BL123" i="44"/>
  <c r="L124" i="46"/>
  <c r="L124" i="44"/>
  <c r="H125" i="46"/>
  <c r="H125" i="44"/>
  <c r="P125" i="46"/>
  <c r="P125" i="44"/>
  <c r="X125" i="46"/>
  <c r="X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H127" i="46"/>
  <c r="H127" i="44"/>
  <c r="P127" i="46"/>
  <c r="P127" i="44"/>
  <c r="X127" i="46"/>
  <c r="X127" i="44"/>
  <c r="AN127" i="46"/>
  <c r="AN127" i="44"/>
  <c r="AV127" i="46"/>
  <c r="AV127" i="44"/>
  <c r="BD127" i="46"/>
  <c r="BD127" i="44"/>
  <c r="BL127" i="46"/>
  <c r="BL127" i="44"/>
  <c r="D128" i="46"/>
  <c r="D128" i="44"/>
  <c r="L128" i="46"/>
  <c r="L128" i="44"/>
  <c r="AB128" i="46"/>
  <c r="AB128" i="44"/>
  <c r="AR128" i="46"/>
  <c r="AR128" i="44"/>
  <c r="AZ128" i="46"/>
  <c r="AZ128" i="44"/>
  <c r="BH128" i="46"/>
  <c r="BH128" i="44"/>
  <c r="BP128" i="46"/>
  <c r="BP128" i="44"/>
  <c r="G129" i="46"/>
  <c r="G129" i="44"/>
  <c r="O129" i="46"/>
  <c r="O129" i="44"/>
  <c r="W129" i="46"/>
  <c r="W129" i="44"/>
  <c r="AE129" i="46"/>
  <c r="AE129" i="44"/>
  <c r="AM129" i="46"/>
  <c r="AM129" i="44"/>
  <c r="AU129" i="46"/>
  <c r="AU129" i="44"/>
  <c r="BC129" i="46"/>
  <c r="BC129" i="44"/>
  <c r="BK129" i="46"/>
  <c r="BK129" i="44"/>
  <c r="K130" i="46"/>
  <c r="K130" i="44"/>
  <c r="S130" i="46"/>
  <c r="S130" i="44"/>
  <c r="AA130" i="46"/>
  <c r="AA130" i="44"/>
  <c r="AI130" i="46"/>
  <c r="AI130" i="44"/>
  <c r="AQ130" i="46"/>
  <c r="AQ130" i="44"/>
  <c r="AY130" i="46"/>
  <c r="AY130" i="44"/>
  <c r="A33" i="27"/>
  <c r="A33" i="29"/>
  <c r="BF44" i="46"/>
  <c r="BF44" i="44"/>
  <c r="AE50" i="46"/>
  <c r="AE50" i="44"/>
  <c r="U52" i="46"/>
  <c r="U52" i="44"/>
  <c r="Z54" i="46"/>
  <c r="Z54" i="44"/>
  <c r="AW58" i="46"/>
  <c r="AW58" i="44"/>
  <c r="BE58" i="46"/>
  <c r="BE58" i="44"/>
  <c r="X65" i="46"/>
  <c r="X65" i="44"/>
  <c r="BL65" i="46"/>
  <c r="BL65" i="44"/>
  <c r="AE67" i="46"/>
  <c r="AE67" i="44"/>
  <c r="BK67" i="46"/>
  <c r="BK67" i="44"/>
  <c r="AA70" i="46"/>
  <c r="AA70" i="44"/>
  <c r="BG70" i="46"/>
  <c r="BG70" i="44"/>
  <c r="AI73" i="46"/>
  <c r="AI73" i="44"/>
  <c r="AJ80" i="46"/>
  <c r="AJ80" i="44"/>
  <c r="A18" i="44"/>
  <c r="C44" i="46"/>
  <c r="C44" i="44" s="1"/>
  <c r="BP10" i="44"/>
  <c r="AX13" i="44"/>
  <c r="AE14" i="44"/>
  <c r="AR15" i="44"/>
  <c r="AD17" i="44"/>
  <c r="BJ19" i="44"/>
  <c r="AX22" i="44"/>
  <c r="BB23" i="44"/>
  <c r="AW24" i="44"/>
  <c r="W26" i="44"/>
  <c r="S27" i="44"/>
  <c r="AI27" i="44"/>
  <c r="AY29" i="44"/>
  <c r="W30" i="44"/>
  <c r="BK30" i="44"/>
  <c r="AA33" i="44"/>
  <c r="AT34" i="44"/>
  <c r="R35" i="44"/>
  <c r="BB36" i="44"/>
  <c r="BO40" i="44"/>
  <c r="Z44" i="44"/>
  <c r="F45" i="44"/>
  <c r="BH49" i="44"/>
  <c r="AU50" i="44"/>
  <c r="BI52" i="44"/>
  <c r="AL55" i="44"/>
  <c r="I58" i="44"/>
  <c r="BM58" i="44"/>
  <c r="Z61" i="44"/>
  <c r="AU71" i="44"/>
  <c r="AQ75" i="44"/>
  <c r="BQ86" i="44"/>
  <c r="AL89" i="44"/>
  <c r="AV104" i="44"/>
  <c r="A18" i="27"/>
  <c r="A18" i="29"/>
  <c r="AM41" i="46"/>
  <c r="AM41" i="44"/>
  <c r="BK41" i="46"/>
  <c r="BK41" i="44"/>
  <c r="BK53" i="46"/>
  <c r="BK53" i="44"/>
  <c r="R54" i="46"/>
  <c r="R54" i="44"/>
  <c r="AD55" i="46"/>
  <c r="AD55" i="44"/>
  <c r="BB55" i="46"/>
  <c r="BB55" i="44"/>
  <c r="U57" i="46"/>
  <c r="U57" i="44"/>
  <c r="P60" i="46"/>
  <c r="P60" i="44"/>
  <c r="X60" i="46"/>
  <c r="X60" i="44"/>
  <c r="BD60" i="46"/>
  <c r="BD60" i="44"/>
  <c r="Y63" i="46"/>
  <c r="Y63" i="44"/>
  <c r="AW63" i="46"/>
  <c r="AW63" i="44"/>
  <c r="BM63" i="46"/>
  <c r="BM63" i="44"/>
  <c r="P65" i="46"/>
  <c r="P65" i="44"/>
  <c r="AY68" i="46"/>
  <c r="AY68" i="44"/>
  <c r="G69" i="46"/>
  <c r="G69" i="44"/>
  <c r="O71" i="46"/>
  <c r="O71" i="44"/>
  <c r="K73" i="46"/>
  <c r="K73" i="44"/>
  <c r="AY73" i="46"/>
  <c r="AY73" i="44"/>
  <c r="AE78" i="46"/>
  <c r="AE78" i="44"/>
  <c r="C46" i="46"/>
  <c r="C46" i="44" s="1"/>
  <c r="AC12" i="44"/>
  <c r="R13" i="44"/>
  <c r="BC14" i="44"/>
  <c r="T15" i="44"/>
  <c r="AT17" i="44"/>
  <c r="AQ18" i="44"/>
  <c r="BG18" i="44"/>
  <c r="Z22" i="44"/>
  <c r="AK25" i="44"/>
  <c r="BA25" i="44"/>
  <c r="BK26" i="44"/>
  <c r="AY27" i="44"/>
  <c r="AA29" i="44"/>
  <c r="BC30" i="44"/>
  <c r="S31" i="44"/>
  <c r="AY31" i="44"/>
  <c r="BK32" i="44"/>
  <c r="BG33" i="44"/>
  <c r="N34" i="44"/>
  <c r="AL34" i="44"/>
  <c r="AH35" i="44"/>
  <c r="N36" i="44"/>
  <c r="AL43" i="44"/>
  <c r="AX44" i="44"/>
  <c r="AW48" i="44"/>
  <c r="AB49" i="44"/>
  <c r="O50" i="44"/>
  <c r="AC52" i="44"/>
  <c r="BN54" i="44"/>
  <c r="N55" i="44"/>
  <c r="BO68" i="44"/>
  <c r="AR80" i="44"/>
  <c r="K88" i="44"/>
  <c r="AM99" i="44"/>
  <c r="BN101" i="44"/>
  <c r="X104" i="44"/>
  <c r="Q113" i="44"/>
  <c r="BC115" i="44"/>
  <c r="A35" i="27"/>
  <c r="A35" i="29"/>
  <c r="AP37" i="46"/>
  <c r="AP37" i="44"/>
  <c r="V45" i="46"/>
  <c r="V45" i="44"/>
  <c r="AT45" i="46"/>
  <c r="AT45" i="44"/>
  <c r="Y48" i="46"/>
  <c r="Y48" i="44"/>
  <c r="BE48" i="46"/>
  <c r="BE48" i="44"/>
  <c r="D49" i="46"/>
  <c r="D49" i="44"/>
  <c r="AC57" i="46"/>
  <c r="AC57" i="44"/>
  <c r="G67" i="46"/>
  <c r="G67" i="44"/>
  <c r="AU67" i="46"/>
  <c r="AU67" i="44"/>
  <c r="BC69" i="46"/>
  <c r="BC69" i="44"/>
  <c r="K70" i="46"/>
  <c r="K70" i="44"/>
  <c r="AQ70" i="46"/>
  <c r="AQ70" i="44"/>
  <c r="AM71" i="46"/>
  <c r="AM71" i="44"/>
  <c r="A20" i="44"/>
  <c r="A63" i="44"/>
  <c r="C20" i="46"/>
  <c r="C20" i="44" s="1"/>
  <c r="T10" i="44"/>
  <c r="E12" i="44"/>
  <c r="AP13" i="44"/>
  <c r="O14" i="44"/>
  <c r="V17" i="44"/>
  <c r="F19" i="44"/>
  <c r="AL19" i="44"/>
  <c r="AT23" i="44"/>
  <c r="Y24" i="44"/>
  <c r="AM26" i="44"/>
  <c r="BO29" i="44"/>
  <c r="AE32" i="44"/>
  <c r="S33" i="44"/>
  <c r="BJ34" i="44"/>
  <c r="AX35" i="44"/>
  <c r="AL36" i="44"/>
  <c r="BG38" i="44"/>
  <c r="S40" i="44"/>
  <c r="AQ40" i="44"/>
  <c r="F43" i="44"/>
  <c r="BJ43" i="44"/>
  <c r="R44" i="44"/>
  <c r="BB45" i="44"/>
  <c r="Q48" i="44"/>
  <c r="AZ49" i="44"/>
  <c r="AM50" i="44"/>
  <c r="BF54" i="44"/>
  <c r="AS57" i="44"/>
  <c r="W71" i="44"/>
  <c r="S75" i="44"/>
  <c r="T80" i="44"/>
  <c r="BH82" i="44"/>
  <c r="E83" i="44"/>
  <c r="H84" i="44"/>
  <c r="AH42" i="46"/>
  <c r="AH42" i="44"/>
  <c r="R46" i="46"/>
  <c r="R46" i="44"/>
  <c r="AH46" i="46"/>
  <c r="AH46" i="44"/>
  <c r="BN46" i="46"/>
  <c r="BN46" i="44"/>
  <c r="AR49" i="46"/>
  <c r="AR49" i="44"/>
  <c r="F55" i="46"/>
  <c r="F55" i="44"/>
  <c r="Y56" i="46"/>
  <c r="Y56" i="44"/>
  <c r="BI57" i="46"/>
  <c r="BI57" i="44"/>
  <c r="BL60" i="46"/>
  <c r="BL60" i="44"/>
  <c r="R61" i="46"/>
  <c r="R61" i="44"/>
  <c r="BF61" i="46"/>
  <c r="BF61" i="44"/>
  <c r="Q63" i="46"/>
  <c r="Q63" i="44"/>
  <c r="AO63" i="46"/>
  <c r="AO63" i="44"/>
  <c r="BE63" i="46"/>
  <c r="BE63" i="44"/>
  <c r="H65" i="46"/>
  <c r="H65" i="44"/>
  <c r="AI68" i="46"/>
  <c r="AI68" i="44"/>
  <c r="AY70" i="46"/>
  <c r="AY70" i="44"/>
  <c r="G71" i="46"/>
  <c r="G71" i="44"/>
  <c r="AE71" i="46"/>
  <c r="AE71" i="44"/>
  <c r="BK71" i="46"/>
  <c r="BK71" i="44"/>
  <c r="AA73" i="46"/>
  <c r="AA73" i="44"/>
  <c r="BH80" i="46"/>
  <c r="BH80" i="44"/>
  <c r="C22" i="46"/>
  <c r="C22" i="44" s="1"/>
  <c r="O9" i="44"/>
  <c r="BA12" i="44"/>
  <c r="BN13" i="44"/>
  <c r="AM14" i="44"/>
  <c r="S18" i="44"/>
  <c r="V19" i="44"/>
  <c r="BB21" i="44"/>
  <c r="R22" i="44"/>
  <c r="AO24" i="44"/>
  <c r="BM24" i="44"/>
  <c r="M25" i="44"/>
  <c r="BQ25" i="44"/>
  <c r="O26" i="44"/>
  <c r="K27" i="44"/>
  <c r="BO27" i="44"/>
  <c r="AQ29" i="44"/>
  <c r="AU30" i="44"/>
  <c r="K31" i="44"/>
  <c r="BC32" i="44"/>
  <c r="AY33" i="44"/>
  <c r="F34" i="44"/>
  <c r="AD34" i="44"/>
  <c r="J35" i="44"/>
  <c r="BN35" i="44"/>
  <c r="BJ36" i="44"/>
  <c r="AX37" i="44"/>
  <c r="BK39" i="44"/>
  <c r="J42" i="44"/>
  <c r="AD43" i="44"/>
  <c r="AP44" i="44"/>
  <c r="AO48" i="44"/>
  <c r="T49" i="44"/>
  <c r="G50" i="44"/>
  <c r="J54" i="44"/>
  <c r="AX54" i="44"/>
  <c r="BQ57" i="44"/>
  <c r="AE76" i="44"/>
  <c r="G78" i="44"/>
  <c r="AF81" i="44"/>
  <c r="AZ82" i="44"/>
  <c r="BI83" i="44"/>
  <c r="AK86" i="44"/>
  <c r="N89" i="44"/>
  <c r="AY93" i="44"/>
  <c r="BB94" i="44"/>
  <c r="AE110" i="44"/>
  <c r="A16" i="27"/>
  <c r="A16" i="29"/>
  <c r="K40" i="46"/>
  <c r="K40" i="44"/>
  <c r="BF42" i="46"/>
  <c r="BF42" i="44"/>
  <c r="BA52" i="46"/>
  <c r="BA52" i="44"/>
  <c r="AT55" i="46"/>
  <c r="AT55" i="44"/>
  <c r="H60" i="46"/>
  <c r="H60" i="44"/>
  <c r="AH61" i="46"/>
  <c r="AH61" i="44"/>
  <c r="AF65" i="46"/>
  <c r="AF65" i="44"/>
  <c r="W67" i="46"/>
  <c r="W67" i="44"/>
  <c r="AE69" i="46"/>
  <c r="AE69" i="44"/>
  <c r="BC71" i="46"/>
  <c r="BC71" i="44"/>
  <c r="G74" i="46"/>
  <c r="G74" i="44"/>
  <c r="AE74" i="46"/>
  <c r="AE74" i="44"/>
  <c r="AZ80" i="46"/>
  <c r="AZ80" i="44"/>
  <c r="A46" i="44"/>
  <c r="C37" i="46"/>
  <c r="C37" i="44" s="1"/>
  <c r="C56" i="46"/>
  <c r="C56" i="44" s="1"/>
  <c r="J13" i="44"/>
  <c r="AH13" i="44"/>
  <c r="BK14" i="44"/>
  <c r="L15" i="44"/>
  <c r="AJ15" i="44"/>
  <c r="AI18" i="44"/>
  <c r="BB19" i="44"/>
  <c r="N21" i="44"/>
  <c r="AP22" i="44"/>
  <c r="AC25" i="44"/>
  <c r="BC26" i="44"/>
  <c r="AA27" i="44"/>
  <c r="S29" i="44"/>
  <c r="O30" i="44"/>
  <c r="AQ31" i="44"/>
  <c r="BO31" i="44"/>
  <c r="W32" i="44"/>
  <c r="K33" i="44"/>
  <c r="AQ33" i="44"/>
  <c r="V36" i="44"/>
  <c r="BN42" i="44"/>
  <c r="BB43" i="44"/>
  <c r="J44" i="44"/>
  <c r="I48" i="44"/>
  <c r="BM48" i="44"/>
  <c r="L49" i="44"/>
  <c r="AP54" i="44"/>
  <c r="M57" i="44"/>
  <c r="AK57" i="44"/>
  <c r="AN60" i="44"/>
  <c r="AA68" i="44"/>
  <c r="AU69" i="44"/>
  <c r="BO70" i="44"/>
  <c r="AU74" i="44"/>
  <c r="O76" i="44"/>
  <c r="AQ77" i="44"/>
  <c r="BG77" i="44"/>
  <c r="BK78" i="44"/>
  <c r="AM87" i="44"/>
  <c r="G99" i="44"/>
  <c r="Z101" i="44"/>
  <c r="AB105" i="44"/>
  <c r="AZ107" i="44"/>
  <c r="BG130" i="46"/>
  <c r="BG130" i="44"/>
  <c r="E131" i="46"/>
  <c r="E131" i="44"/>
  <c r="AS131" i="46"/>
  <c r="AS131" i="44"/>
  <c r="BQ131" i="46"/>
  <c r="BQ131" i="44"/>
  <c r="Q132" i="46"/>
  <c r="Q132" i="44"/>
  <c r="AW132" i="46"/>
  <c r="AW132" i="44"/>
  <c r="BO135" i="46"/>
  <c r="BO135" i="44"/>
  <c r="G136" i="46"/>
  <c r="G136" i="44"/>
  <c r="AE136" i="46"/>
  <c r="AE136" i="44"/>
  <c r="BK136" i="46"/>
  <c r="BK136" i="44"/>
  <c r="S137" i="46"/>
  <c r="S137" i="44"/>
  <c r="AA137" i="46"/>
  <c r="AA137" i="44"/>
  <c r="AQ137" i="46"/>
  <c r="AQ137" i="44"/>
  <c r="AY137" i="46"/>
  <c r="AY137" i="44"/>
  <c r="BO137" i="46"/>
  <c r="BO137" i="44"/>
  <c r="O138" i="46"/>
  <c r="O138" i="44"/>
  <c r="W138" i="46"/>
  <c r="W138" i="44"/>
  <c r="AM138" i="46"/>
  <c r="AM138" i="44"/>
  <c r="AU138" i="46"/>
  <c r="AU138" i="44"/>
  <c r="O140" i="46"/>
  <c r="O140" i="44"/>
  <c r="AE140" i="46"/>
  <c r="AE140" i="44"/>
  <c r="AM140" i="46"/>
  <c r="AM140" i="44"/>
  <c r="AU140" i="46"/>
  <c r="AU140" i="44"/>
  <c r="BK140" i="46"/>
  <c r="BK140" i="44"/>
  <c r="H141" i="46"/>
  <c r="H141" i="44"/>
  <c r="X141" i="46"/>
  <c r="X141" i="44"/>
  <c r="AF141" i="46"/>
  <c r="AF141" i="44"/>
  <c r="AV141" i="46"/>
  <c r="AV141" i="44"/>
  <c r="BD141" i="46"/>
  <c r="BD141" i="44"/>
  <c r="K142" i="46"/>
  <c r="K142" i="44"/>
  <c r="AI142" i="46"/>
  <c r="AI142" i="44"/>
  <c r="AQ142" i="46"/>
  <c r="AQ142" i="44"/>
  <c r="AY142" i="46"/>
  <c r="AY142" i="44"/>
  <c r="BG142" i="46"/>
  <c r="BG142" i="44"/>
  <c r="G143" i="46"/>
  <c r="G143" i="44"/>
  <c r="O143" i="46"/>
  <c r="O143" i="44"/>
  <c r="W143" i="46"/>
  <c r="W143" i="44"/>
  <c r="AE143" i="46"/>
  <c r="AE143" i="44"/>
  <c r="AM143" i="46"/>
  <c r="AM143" i="44"/>
  <c r="AU143" i="46"/>
  <c r="AU143" i="44"/>
  <c r="BC143" i="46"/>
  <c r="BC143" i="44"/>
  <c r="BK143" i="46"/>
  <c r="BK143" i="44"/>
  <c r="K144" i="46"/>
  <c r="K144" i="44"/>
  <c r="S144" i="46"/>
  <c r="S144" i="44"/>
  <c r="AA144" i="46"/>
  <c r="AA144" i="44"/>
  <c r="AI144" i="46"/>
  <c r="AI144" i="44"/>
  <c r="AQ144" i="46"/>
  <c r="AQ144" i="44"/>
  <c r="AY144" i="46"/>
  <c r="AY144" i="44"/>
  <c r="BG144" i="46"/>
  <c r="BG144" i="44"/>
  <c r="BO144" i="46"/>
  <c r="BO144" i="44"/>
  <c r="O145" i="46"/>
  <c r="O145" i="44"/>
  <c r="W145" i="46"/>
  <c r="W145" i="44"/>
  <c r="AE145" i="46"/>
  <c r="AE145" i="44"/>
  <c r="AM145" i="46"/>
  <c r="AM145" i="44"/>
  <c r="AU145" i="46"/>
  <c r="AU145" i="44"/>
  <c r="BK145" i="46"/>
  <c r="BK145" i="44"/>
  <c r="I146" i="46"/>
  <c r="I146" i="44"/>
  <c r="Y146" i="46"/>
  <c r="Y146" i="44"/>
  <c r="AO146" i="46"/>
  <c r="AO146" i="44"/>
  <c r="AW146" i="46"/>
  <c r="AW146" i="44"/>
  <c r="BE146" i="46"/>
  <c r="BE146" i="44"/>
  <c r="BM146" i="46"/>
  <c r="BM146" i="44"/>
  <c r="M147" i="46"/>
  <c r="M147" i="44"/>
  <c r="U147" i="46"/>
  <c r="U147" i="44"/>
  <c r="AC147" i="46"/>
  <c r="AC147" i="44"/>
  <c r="AS147" i="46"/>
  <c r="AS147" i="44"/>
  <c r="BA147" i="46"/>
  <c r="BA147" i="44"/>
  <c r="BI147" i="46"/>
  <c r="BI147" i="44"/>
  <c r="BQ147" i="46"/>
  <c r="BQ147" i="44"/>
  <c r="I148" i="46"/>
  <c r="I148" i="44"/>
  <c r="Q148" i="46"/>
  <c r="Q148" i="44"/>
  <c r="Y148" i="46"/>
  <c r="Y148" i="44"/>
  <c r="AW148" i="46"/>
  <c r="AW148" i="44"/>
  <c r="BE148" i="46"/>
  <c r="BE148" i="44"/>
  <c r="BM148" i="46"/>
  <c r="BM148" i="44"/>
  <c r="H150" i="46"/>
  <c r="H150" i="44"/>
  <c r="P150" i="46"/>
  <c r="P150" i="44"/>
  <c r="X150" i="46"/>
  <c r="X150" i="44"/>
  <c r="AN150" i="46"/>
  <c r="AN150" i="44"/>
  <c r="AV150" i="46"/>
  <c r="AV150" i="44"/>
  <c r="BD150" i="46"/>
  <c r="BD150" i="44"/>
  <c r="BL150" i="46"/>
  <c r="BL150" i="44"/>
  <c r="AZ151" i="46"/>
  <c r="AZ151" i="44"/>
  <c r="BH151" i="46"/>
  <c r="BH151" i="44"/>
  <c r="H152" i="46"/>
  <c r="H152" i="44"/>
  <c r="P152" i="46"/>
  <c r="P152" i="44"/>
  <c r="X152" i="46"/>
  <c r="X152" i="44"/>
  <c r="AF152" i="46"/>
  <c r="AF152" i="44"/>
  <c r="AV152" i="46"/>
  <c r="AV152" i="44"/>
  <c r="BL152" i="46"/>
  <c r="BL152" i="44"/>
  <c r="M154" i="46"/>
  <c r="M154" i="44"/>
  <c r="AC154" i="46"/>
  <c r="AC154" i="44"/>
  <c r="AK154" i="46"/>
  <c r="AK154" i="44"/>
  <c r="AS154" i="46"/>
  <c r="AS154" i="44"/>
  <c r="BA154" i="46"/>
  <c r="BA154" i="44"/>
  <c r="BI154" i="46"/>
  <c r="BI154" i="44"/>
  <c r="BQ154" i="46"/>
  <c r="BQ154" i="44"/>
  <c r="Q155" i="46"/>
  <c r="Q155" i="44"/>
  <c r="Y155" i="46"/>
  <c r="Y155" i="44"/>
  <c r="AG155" i="46"/>
  <c r="AG155" i="44"/>
  <c r="AO155" i="46"/>
  <c r="AO155" i="44"/>
  <c r="AW155" i="46"/>
  <c r="AW155" i="44"/>
  <c r="BE155" i="46"/>
  <c r="BE155" i="44"/>
  <c r="BM155" i="46"/>
  <c r="BM155" i="44"/>
  <c r="K156" i="46"/>
  <c r="K156" i="44"/>
  <c r="S156" i="46"/>
  <c r="S156" i="44"/>
  <c r="AA156" i="46"/>
  <c r="AA156" i="44"/>
  <c r="AY156" i="46"/>
  <c r="AY156" i="44"/>
  <c r="BG156" i="46"/>
  <c r="BG156" i="44"/>
  <c r="O157" i="46"/>
  <c r="O157" i="44"/>
  <c r="W157" i="46"/>
  <c r="W157" i="44"/>
  <c r="AE157" i="46"/>
  <c r="AE157" i="44"/>
  <c r="AM157" i="46"/>
  <c r="AM157" i="44"/>
  <c r="AU157" i="46"/>
  <c r="AU157" i="44"/>
  <c r="BC157" i="46"/>
  <c r="BC157" i="44"/>
  <c r="BK157" i="46"/>
  <c r="BK157" i="44"/>
  <c r="J158" i="46"/>
  <c r="J158" i="44"/>
  <c r="R158" i="46"/>
  <c r="R158" i="44"/>
  <c r="Z158" i="46"/>
  <c r="Z158" i="44"/>
  <c r="AH158" i="46"/>
  <c r="AH158" i="44"/>
  <c r="AP158" i="46"/>
  <c r="AP158" i="44"/>
  <c r="BN158" i="46"/>
  <c r="BN158" i="44"/>
  <c r="BH159" i="46"/>
  <c r="BH159" i="44"/>
  <c r="AF160" i="46"/>
  <c r="AF160" i="44"/>
  <c r="T161" i="46"/>
  <c r="T161" i="44"/>
  <c r="BC162" i="46"/>
  <c r="BC162" i="44"/>
  <c r="K163" i="46"/>
  <c r="K163" i="44"/>
  <c r="S163" i="46"/>
  <c r="S163" i="44"/>
  <c r="AA163" i="46"/>
  <c r="AA163" i="44"/>
  <c r="AI163" i="46"/>
  <c r="AI163" i="44"/>
  <c r="AQ163" i="46"/>
  <c r="AQ163" i="44"/>
  <c r="BG163" i="46"/>
  <c r="BG163" i="44"/>
  <c r="F164" i="46"/>
  <c r="F164" i="44"/>
  <c r="N164" i="46"/>
  <c r="N164" i="44"/>
  <c r="V164" i="46"/>
  <c r="V164" i="44"/>
  <c r="AD164" i="46"/>
  <c r="AD164" i="44"/>
  <c r="AT164" i="46"/>
  <c r="AT164" i="44"/>
  <c r="BJ164" i="46"/>
  <c r="BJ164" i="44"/>
  <c r="J165" i="46"/>
  <c r="J165" i="44"/>
  <c r="R165" i="46"/>
  <c r="R165" i="44"/>
  <c r="Z165" i="46"/>
  <c r="Z165" i="44"/>
  <c r="AX165" i="46"/>
  <c r="AX165" i="44"/>
  <c r="BF165" i="46"/>
  <c r="BF165" i="44"/>
  <c r="E166" i="46"/>
  <c r="E166" i="44"/>
  <c r="M166" i="46"/>
  <c r="M166" i="44"/>
  <c r="AC166" i="46"/>
  <c r="AC166" i="44"/>
  <c r="AS166" i="46"/>
  <c r="AS166" i="44"/>
  <c r="BA166" i="46"/>
  <c r="BA166" i="44"/>
  <c r="BQ166" i="46"/>
  <c r="BQ166" i="44"/>
  <c r="K168" i="46"/>
  <c r="K168" i="44"/>
  <c r="S168" i="46"/>
  <c r="S168" i="44"/>
  <c r="AI168" i="46"/>
  <c r="AI168" i="44"/>
  <c r="AQ168" i="46"/>
  <c r="AQ168" i="44"/>
  <c r="AY168" i="46"/>
  <c r="AY168" i="44"/>
  <c r="BO168" i="46"/>
  <c r="BO168" i="44"/>
  <c r="G169" i="46"/>
  <c r="G169" i="44"/>
  <c r="O169" i="46"/>
  <c r="O169" i="44"/>
  <c r="W169" i="46"/>
  <c r="W169" i="44"/>
  <c r="AE169" i="46"/>
  <c r="AE169" i="44"/>
  <c r="AM169" i="46"/>
  <c r="AM169" i="44"/>
  <c r="AU169" i="46"/>
  <c r="AU169" i="44"/>
  <c r="BC169" i="46"/>
  <c r="BC169" i="44"/>
  <c r="AA170" i="46"/>
  <c r="AA170" i="44"/>
  <c r="AI170" i="46"/>
  <c r="AI170" i="44"/>
  <c r="BG170" i="46"/>
  <c r="BG170" i="44"/>
  <c r="BO170" i="46"/>
  <c r="BO170" i="44"/>
  <c r="O171" i="46"/>
  <c r="O171" i="44"/>
  <c r="W171" i="46"/>
  <c r="W171" i="44"/>
  <c r="AU171" i="46"/>
  <c r="AU171" i="44"/>
  <c r="BC171" i="46"/>
  <c r="BC171" i="44"/>
  <c r="K172" i="46"/>
  <c r="K172" i="44"/>
  <c r="S172" i="46"/>
  <c r="S172" i="44"/>
  <c r="AA172" i="46"/>
  <c r="AA172" i="44"/>
  <c r="AI172" i="46"/>
  <c r="AI172" i="44"/>
  <c r="AQ172" i="46"/>
  <c r="AQ172" i="44"/>
  <c r="AY172" i="46"/>
  <c r="AY172" i="44"/>
  <c r="BG172" i="46"/>
  <c r="BG172" i="44"/>
  <c r="BO172" i="46"/>
  <c r="BO172" i="44"/>
  <c r="G173" i="46"/>
  <c r="G173" i="44"/>
  <c r="W173" i="46"/>
  <c r="W173" i="44"/>
  <c r="AE173" i="46"/>
  <c r="AE173" i="44"/>
  <c r="AM173" i="46"/>
  <c r="AM173" i="44"/>
  <c r="AU173" i="46"/>
  <c r="AU173" i="44"/>
  <c r="BK173" i="46"/>
  <c r="BK173" i="44"/>
  <c r="M131" i="44"/>
  <c r="BA131" i="44"/>
  <c r="BM132" i="44"/>
  <c r="AI135" i="44"/>
  <c r="BG137" i="44"/>
  <c r="G138" i="44"/>
  <c r="BK138" i="44"/>
  <c r="BO163" i="44"/>
  <c r="BO130" i="44"/>
  <c r="I132" i="44"/>
  <c r="BE132" i="44"/>
  <c r="AA135" i="44"/>
  <c r="Q146" i="44"/>
  <c r="AI156" i="44"/>
  <c r="BF158" i="44"/>
  <c r="AY163" i="44"/>
  <c r="BB164" i="44"/>
  <c r="U166" i="44"/>
  <c r="J174" i="44"/>
  <c r="AH174" i="44"/>
  <c r="W136" i="44"/>
  <c r="BC136" i="44"/>
  <c r="G140" i="44"/>
  <c r="P141" i="44"/>
  <c r="G145" i="44"/>
  <c r="AG146" i="44"/>
  <c r="AO148" i="44"/>
  <c r="AR151" i="44"/>
  <c r="E154" i="44"/>
  <c r="AK166" i="44"/>
  <c r="AK131" i="44"/>
  <c r="S135" i="44"/>
  <c r="BG135" i="44"/>
  <c r="O136" i="44"/>
  <c r="AI137" i="44"/>
  <c r="BC138" i="44"/>
  <c r="AK147" i="44"/>
  <c r="BD152" i="44"/>
  <c r="I155" i="44"/>
  <c r="AX158" i="44"/>
  <c r="AO132" i="44"/>
  <c r="K135" i="44"/>
  <c r="AU136" i="44"/>
  <c r="K137" i="44"/>
  <c r="AN141" i="44"/>
  <c r="E147" i="44"/>
  <c r="AG148" i="44"/>
  <c r="AN152" i="44"/>
  <c r="F175" i="44"/>
  <c r="AG176" i="44"/>
  <c r="AC131" i="44"/>
  <c r="AG132" i="44"/>
  <c r="AY135" i="44"/>
  <c r="AA142" i="44"/>
  <c r="BC145" i="44"/>
  <c r="G157" i="44"/>
  <c r="BI131" i="44"/>
  <c r="Y132" i="44"/>
  <c r="AM136" i="44"/>
  <c r="R174" i="46"/>
  <c r="R174" i="44"/>
  <c r="Z174" i="46"/>
  <c r="Z174" i="44"/>
  <c r="AX174" i="46"/>
  <c r="AX174" i="44"/>
  <c r="BF174" i="44"/>
  <c r="BF174" i="46"/>
  <c r="BN174" i="46"/>
  <c r="BN174" i="44"/>
  <c r="N175" i="46"/>
  <c r="N175" i="44"/>
  <c r="V175" i="46"/>
  <c r="V175" i="44"/>
  <c r="AD175" i="46"/>
  <c r="AD175" i="44"/>
  <c r="AL175" i="46"/>
  <c r="AL175" i="44"/>
  <c r="AT175" i="46"/>
  <c r="AT175" i="44"/>
  <c r="BJ175" i="46"/>
  <c r="BJ175" i="44"/>
  <c r="I176" i="46"/>
  <c r="I176" i="44"/>
  <c r="Q176" i="46"/>
  <c r="Q176" i="44"/>
  <c r="AO176" i="46"/>
  <c r="AO176" i="44"/>
  <c r="AW176" i="46"/>
  <c r="AW176" i="44"/>
  <c r="BE176" i="46"/>
  <c r="BE176" i="44"/>
  <c r="BM176" i="46"/>
  <c r="BM176" i="44"/>
  <c r="AB177" i="46"/>
  <c r="AB177" i="44"/>
  <c r="AJ177" i="46"/>
  <c r="AJ177" i="44"/>
  <c r="T179" i="46"/>
  <c r="T179" i="44"/>
  <c r="AB179" i="46"/>
  <c r="AB179" i="44"/>
  <c r="BP179" i="46"/>
  <c r="BP179" i="44"/>
  <c r="W180" i="46"/>
  <c r="W180" i="44"/>
  <c r="AH181" i="46"/>
  <c r="AH181" i="44"/>
  <c r="T182" i="46"/>
  <c r="T182" i="44"/>
  <c r="AB182" i="46"/>
  <c r="AB182" i="44"/>
  <c r="AR182" i="46"/>
  <c r="AR182" i="44"/>
  <c r="AZ182" i="46"/>
  <c r="AZ182" i="44"/>
  <c r="AI186" i="46"/>
  <c r="AI186" i="44"/>
  <c r="BO186" i="46"/>
  <c r="BO186" i="44"/>
  <c r="G189" i="46"/>
  <c r="G189" i="44"/>
  <c r="AG191" i="46"/>
  <c r="AG191" i="44"/>
  <c r="BA192" i="46"/>
  <c r="BA192" i="44"/>
  <c r="I193" i="46"/>
  <c r="I193" i="44"/>
  <c r="AG196" i="46"/>
  <c r="AG196" i="44"/>
  <c r="BM196" i="46"/>
  <c r="BM196" i="44"/>
  <c r="AC197" i="46"/>
  <c r="AC197" i="44"/>
  <c r="Y200" i="46"/>
  <c r="Y200" i="44"/>
  <c r="AW200" i="46"/>
  <c r="AW200" i="44"/>
  <c r="D205" i="46"/>
  <c r="D205" i="44"/>
  <c r="L205" i="46"/>
  <c r="L205" i="44"/>
  <c r="T205" i="46"/>
  <c r="T205" i="44"/>
  <c r="AB205" i="46"/>
  <c r="AB205" i="44"/>
  <c r="AJ205" i="46"/>
  <c r="AJ205" i="44"/>
  <c r="AR205" i="46"/>
  <c r="AR205" i="44"/>
  <c r="AZ205" i="46"/>
  <c r="AZ205" i="44"/>
  <c r="BH205" i="46"/>
  <c r="BH205" i="44"/>
  <c r="BP205" i="46"/>
  <c r="BP205" i="44"/>
  <c r="F206" i="46"/>
  <c r="F206" i="44"/>
  <c r="N206" i="46"/>
  <c r="N206" i="44"/>
  <c r="AL206" i="46"/>
  <c r="AL206" i="44"/>
  <c r="BB206" i="46"/>
  <c r="BB206" i="44"/>
  <c r="A5" i="29"/>
  <c r="A13" i="29"/>
  <c r="A21" i="29"/>
  <c r="A29" i="29"/>
  <c r="A37" i="29"/>
  <c r="A45" i="29"/>
  <c r="A53" i="29"/>
  <c r="A69" i="29"/>
  <c r="A77" i="29"/>
  <c r="A85" i="29"/>
  <c r="A101" i="29"/>
  <c r="A117" i="29"/>
  <c r="A125" i="29"/>
  <c r="A133" i="29"/>
  <c r="A141" i="29"/>
  <c r="A6" i="29"/>
  <c r="A30" i="29"/>
  <c r="A38" i="29"/>
  <c r="A62" i="29"/>
  <c r="A70" i="29"/>
  <c r="A78"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24" i="29"/>
  <c r="A32" i="29"/>
  <c r="A40" i="29"/>
  <c r="A48" i="29"/>
  <c r="A56" i="29"/>
  <c r="A64" i="29"/>
  <c r="A72" i="29"/>
  <c r="A80" i="29"/>
  <c r="A104" i="29"/>
  <c r="A112" i="29"/>
  <c r="A120" i="29"/>
  <c r="A128" i="29"/>
  <c r="A136" i="29"/>
  <c r="A144" i="29"/>
  <c r="A17" i="29"/>
  <c r="A25" i="29"/>
  <c r="A41" i="29"/>
  <c r="A49" i="29"/>
  <c r="A57" i="29"/>
  <c r="A65" i="29"/>
  <c r="A81" i="29"/>
  <c r="A89" i="29"/>
  <c r="A97" i="29"/>
  <c r="A105" i="29"/>
  <c r="A113" i="29"/>
  <c r="A121" i="29"/>
  <c r="A129" i="29"/>
  <c r="A137" i="29"/>
  <c r="A145" i="29"/>
  <c r="A10" i="29"/>
  <c r="A26" i="29"/>
  <c r="A34" i="29"/>
  <c r="A50" i="29"/>
  <c r="A58" i="29"/>
  <c r="A66" i="29"/>
  <c r="A74" i="29"/>
  <c r="A82" i="29"/>
  <c r="A106" i="29"/>
  <c r="A130" i="29"/>
  <c r="A138" i="29"/>
  <c r="A146" i="29"/>
  <c r="A11" i="29"/>
  <c r="A19" i="29"/>
  <c r="A27" i="29"/>
  <c r="A43" i="29"/>
  <c r="A51" i="29"/>
  <c r="A59" i="29"/>
  <c r="A67" i="29"/>
  <c r="A75" i="29"/>
  <c r="A83" i="29"/>
  <c r="A91" i="29"/>
  <c r="A115" i="29"/>
  <c r="A123" i="29"/>
  <c r="A131" i="29"/>
  <c r="A139" i="29"/>
  <c r="A147" i="29"/>
  <c r="A78" i="28"/>
  <c r="A94" i="28"/>
  <c r="A102" i="28"/>
  <c r="A110" i="28"/>
  <c r="A118" i="28"/>
  <c r="A134" i="28"/>
  <c r="A142" i="28"/>
  <c r="AU72" i="44"/>
  <c r="AX75" i="44"/>
  <c r="V76" i="44"/>
  <c r="BJ76" i="44"/>
  <c r="R77" i="44"/>
  <c r="AD78" i="44"/>
  <c r="AE81" i="44"/>
  <c r="K82" i="44"/>
  <c r="S82" i="44"/>
  <c r="AA82" i="44"/>
  <c r="AI82" i="44"/>
  <c r="AQ82" i="44"/>
  <c r="AY82" i="44"/>
  <c r="BG82" i="44"/>
  <c r="BO82" i="44"/>
  <c r="T83" i="44"/>
  <c r="AM84" i="44"/>
  <c r="K85" i="44"/>
  <c r="S85" i="44"/>
  <c r="AA85" i="44"/>
  <c r="AI85" i="44"/>
  <c r="AQ85" i="44"/>
  <c r="AY85" i="44"/>
  <c r="BG85" i="44"/>
  <c r="BO85" i="44"/>
  <c r="T86" i="44"/>
  <c r="C11" i="46"/>
  <c r="C11" i="44" s="1"/>
  <c r="A9" i="28"/>
  <c r="A14" i="27"/>
  <c r="A14" i="28"/>
  <c r="G7" i="44"/>
  <c r="AZ8" i="44"/>
  <c r="AX42" i="44"/>
  <c r="N43" i="44"/>
  <c r="AT43" i="44"/>
  <c r="AH44" i="44"/>
  <c r="BN44" i="44"/>
  <c r="AD45" i="44"/>
  <c r="BJ45" i="44"/>
  <c r="J75" i="44"/>
  <c r="AL76" i="44"/>
  <c r="AI80" i="44"/>
  <c r="L83" i="44"/>
  <c r="BP83" i="44"/>
  <c r="L86" i="44"/>
  <c r="I90" i="44"/>
  <c r="AG90" i="44"/>
  <c r="BE90" i="44"/>
  <c r="AS91" i="44"/>
  <c r="BQ91" i="44"/>
  <c r="J93" i="44"/>
  <c r="BF93" i="44"/>
  <c r="BM95" i="44"/>
  <c r="BJ97" i="44"/>
  <c r="AH98" i="44"/>
  <c r="D102" i="44"/>
  <c r="O104" i="44"/>
  <c r="W116" i="44"/>
  <c r="K117" i="44"/>
  <c r="BG117" i="44"/>
  <c r="J122" i="44"/>
  <c r="W72" i="44"/>
  <c r="T7" i="44"/>
  <c r="AU7" i="44"/>
  <c r="AP11" i="44"/>
  <c r="O12" i="44"/>
  <c r="S38" i="44"/>
  <c r="AQ38" i="44"/>
  <c r="AI40" i="44"/>
  <c r="BG40" i="44"/>
  <c r="O41" i="44"/>
  <c r="AU41" i="44"/>
  <c r="Z42" i="44"/>
  <c r="J46" i="44"/>
  <c r="BF46" i="44"/>
  <c r="N71" i="44"/>
  <c r="AT71" i="44"/>
  <c r="AM72" i="44"/>
  <c r="BK72" i="44"/>
  <c r="AP73" i="44"/>
  <c r="AH75" i="44"/>
  <c r="BJ78" i="44"/>
  <c r="AA80" i="44"/>
  <c r="BK81" i="44"/>
  <c r="D83" i="44"/>
  <c r="AJ83" i="44"/>
  <c r="BK84" i="44"/>
  <c r="D86" i="44"/>
  <c r="AZ86" i="44"/>
  <c r="F87" i="44"/>
  <c r="N87" i="44"/>
  <c r="V87" i="44"/>
  <c r="AD87" i="44"/>
  <c r="AL87" i="44"/>
  <c r="AT87" i="44"/>
  <c r="BB87" i="44"/>
  <c r="BJ87" i="44"/>
  <c r="BF88" i="44"/>
  <c r="AC89" i="44"/>
  <c r="U91" i="44"/>
  <c r="AX93" i="44"/>
  <c r="Q95" i="44"/>
  <c r="BE95" i="44"/>
  <c r="AB102" i="44"/>
  <c r="BH102" i="44"/>
  <c r="H103" i="44"/>
  <c r="X103" i="44"/>
  <c r="AV103" i="44"/>
  <c r="AM104" i="44"/>
  <c r="O106" i="44"/>
  <c r="AU116" i="44"/>
  <c r="AW119" i="44"/>
  <c r="G121" i="44"/>
  <c r="AU121" i="44"/>
  <c r="AH122" i="44"/>
  <c r="V71" i="44"/>
  <c r="BB71" i="44"/>
  <c r="Z37" i="44"/>
  <c r="BF37" i="44"/>
  <c r="AA40" i="44"/>
  <c r="AX68" i="44"/>
  <c r="F71" i="44"/>
  <c r="O72" i="44"/>
  <c r="J73" i="44"/>
  <c r="BN75" i="44"/>
  <c r="AX77" i="44"/>
  <c r="S80" i="44"/>
  <c r="G81" i="44"/>
  <c r="W84" i="44"/>
  <c r="AR86" i="44"/>
  <c r="BA89" i="44"/>
  <c r="AK91" i="44"/>
  <c r="BA94" i="44"/>
  <c r="AD97" i="44"/>
  <c r="BB97" i="44"/>
  <c r="O116" i="44"/>
  <c r="J68" i="44"/>
  <c r="AL71" i="44"/>
  <c r="AH73" i="44"/>
  <c r="BN73" i="44"/>
  <c r="Z75" i="44"/>
  <c r="AD76" i="44"/>
  <c r="AL78" i="44"/>
  <c r="G116" i="46"/>
  <c r="G116" i="44"/>
  <c r="AM116" i="46"/>
  <c r="AM116" i="44"/>
  <c r="AA117" i="46"/>
  <c r="AA117" i="44"/>
  <c r="AY117" i="46"/>
  <c r="AY117" i="44"/>
  <c r="AG119" i="46"/>
  <c r="AG119" i="44"/>
  <c r="BE119" i="46"/>
  <c r="BE119" i="44"/>
  <c r="K120" i="46"/>
  <c r="K120" i="44"/>
  <c r="O121" i="46"/>
  <c r="O121" i="44"/>
  <c r="AE121" i="46"/>
  <c r="AE121" i="44"/>
  <c r="BK121" i="46"/>
  <c r="BK121" i="44"/>
  <c r="BF122" i="46"/>
  <c r="BF122" i="44"/>
  <c r="N123" i="46"/>
  <c r="N123" i="44"/>
  <c r="V123" i="46"/>
  <c r="V123" i="44"/>
  <c r="AD123" i="46"/>
  <c r="AD123" i="44"/>
  <c r="AL123" i="46"/>
  <c r="AL123" i="44"/>
  <c r="AT123" i="46"/>
  <c r="AT123" i="44"/>
  <c r="BB123" i="46"/>
  <c r="BB123" i="44"/>
  <c r="BJ123" i="46"/>
  <c r="BJ123" i="44"/>
  <c r="A122" i="27"/>
  <c r="A122" i="28"/>
  <c r="J124" i="46"/>
  <c r="J124" i="44"/>
  <c r="AH124" i="46"/>
  <c r="AH124" i="44"/>
  <c r="BN124" i="46"/>
  <c r="BN124" i="44"/>
  <c r="V125" i="46"/>
  <c r="V125" i="44"/>
  <c r="AD125" i="46"/>
  <c r="AD125" i="44"/>
  <c r="BB125" i="46"/>
  <c r="BB125" i="44"/>
  <c r="Z68" i="46"/>
  <c r="Z68" i="44"/>
  <c r="A70" i="44"/>
  <c r="A68" i="28"/>
  <c r="AD71" i="46"/>
  <c r="AD71" i="44"/>
  <c r="BJ71" i="46"/>
  <c r="BJ71" i="44"/>
  <c r="A70" i="27"/>
  <c r="A70" i="28"/>
  <c r="AE72" i="46"/>
  <c r="AE72" i="44"/>
  <c r="R73" i="46"/>
  <c r="R73" i="44"/>
  <c r="AX73" i="46"/>
  <c r="AX73" i="44"/>
  <c r="A73" i="27"/>
  <c r="A73" i="28"/>
  <c r="R75" i="46"/>
  <c r="R75" i="44"/>
  <c r="AP75" i="46"/>
  <c r="AP75" i="44"/>
  <c r="BF75" i="46"/>
  <c r="BF75" i="44"/>
  <c r="F76" i="46"/>
  <c r="F76" i="44"/>
  <c r="N76" i="46"/>
  <c r="N76" i="44"/>
  <c r="A75" i="27"/>
  <c r="A75" i="28"/>
  <c r="J77" i="46"/>
  <c r="J77" i="44"/>
  <c r="Z77" i="46"/>
  <c r="Z77" i="44"/>
  <c r="AH77" i="46"/>
  <c r="AH77" i="44"/>
  <c r="V78" i="46"/>
  <c r="V78" i="44"/>
  <c r="AT78" i="46"/>
  <c r="AT78" i="44"/>
  <c r="BB78" i="46"/>
  <c r="BB78" i="44"/>
  <c r="A77" i="27"/>
  <c r="A77" i="28"/>
  <c r="AQ80" i="46"/>
  <c r="AQ80" i="44"/>
  <c r="AY80" i="46"/>
  <c r="AY80" i="44"/>
  <c r="O81" i="46"/>
  <c r="O81" i="44"/>
  <c r="BC81" i="46"/>
  <c r="BC81" i="44"/>
  <c r="AR83" i="46"/>
  <c r="AR83" i="44"/>
  <c r="AE84" i="46"/>
  <c r="AE84" i="44"/>
  <c r="AU84" i="46"/>
  <c r="AU84" i="44"/>
  <c r="AJ86" i="46"/>
  <c r="AJ86" i="44"/>
  <c r="BP86" i="46"/>
  <c r="BP86" i="44"/>
  <c r="A86" i="27"/>
  <c r="A86" i="28"/>
  <c r="Z88" i="46"/>
  <c r="Z88" i="44"/>
  <c r="AX88" i="46"/>
  <c r="AX88" i="44"/>
  <c r="E89" i="46"/>
  <c r="E89" i="44"/>
  <c r="AK89" i="46"/>
  <c r="AK89" i="44"/>
  <c r="E91" i="46"/>
  <c r="E91" i="44"/>
  <c r="M91" i="46"/>
  <c r="M91" i="44"/>
  <c r="R93" i="46"/>
  <c r="R93" i="44"/>
  <c r="AP93" i="46"/>
  <c r="AP93" i="44"/>
  <c r="M94" i="46"/>
  <c r="M94" i="44"/>
  <c r="BI94" i="46"/>
  <c r="BI94" i="44"/>
  <c r="Y95" i="46"/>
  <c r="Y95" i="44"/>
  <c r="F97" i="46"/>
  <c r="F97" i="44"/>
  <c r="A96" i="27"/>
  <c r="A96" i="28"/>
  <c r="C100" i="46"/>
  <c r="C100" i="44" s="1"/>
  <c r="A98" i="28"/>
  <c r="L102" i="46"/>
  <c r="L102" i="44"/>
  <c r="AJ102" i="46"/>
  <c r="AJ102" i="44"/>
  <c r="BP102" i="46"/>
  <c r="BP102" i="44"/>
  <c r="W104" i="46"/>
  <c r="W104" i="44"/>
  <c r="BC104" i="46"/>
  <c r="BC104" i="44"/>
  <c r="AA105" i="46"/>
  <c r="AA105" i="44"/>
  <c r="AY105" i="46"/>
  <c r="AY105" i="44"/>
  <c r="W106" i="46"/>
  <c r="W106" i="44"/>
  <c r="AU106" i="46"/>
  <c r="AU106" i="44"/>
  <c r="S107" i="46"/>
  <c r="S107" i="44"/>
  <c r="AY107" i="46"/>
  <c r="AY107" i="44"/>
  <c r="A107" i="27"/>
  <c r="A107" i="28"/>
  <c r="Z109" i="46"/>
  <c r="Z109" i="44"/>
  <c r="F110" i="46"/>
  <c r="F110" i="44"/>
  <c r="AT110" i="46"/>
  <c r="AT110" i="44"/>
  <c r="A109" i="27"/>
  <c r="A109" i="28"/>
  <c r="AH111" i="46"/>
  <c r="AH111" i="44"/>
  <c r="BF111" i="46"/>
  <c r="BF111" i="44"/>
  <c r="BN111" i="46"/>
  <c r="BN111" i="44"/>
  <c r="D112" i="46"/>
  <c r="D112" i="44"/>
  <c r="AZ112" i="46"/>
  <c r="AZ112" i="44"/>
  <c r="P113" i="46"/>
  <c r="P113" i="44"/>
  <c r="AV113" i="46"/>
  <c r="AV113" i="44"/>
  <c r="Z114" i="46"/>
  <c r="Z114" i="44"/>
  <c r="AX114" i="46"/>
  <c r="AX114" i="44"/>
  <c r="V115" i="46"/>
  <c r="V115" i="44"/>
  <c r="AT115" i="46"/>
  <c r="AT115" i="44"/>
  <c r="A114" i="27"/>
  <c r="A114" i="28"/>
  <c r="A42" i="27"/>
  <c r="A42" i="28"/>
  <c r="A44" i="27"/>
  <c r="A44" i="28"/>
  <c r="A46" i="27"/>
  <c r="A46" i="28"/>
  <c r="A54" i="27"/>
  <c r="A54" i="28"/>
  <c r="C63" i="46"/>
  <c r="C63" i="44" s="1"/>
  <c r="A61" i="28"/>
  <c r="AV65" i="46"/>
  <c r="AV65" i="44"/>
  <c r="AL127" i="44"/>
  <c r="Y128" i="44"/>
  <c r="AF130" i="44"/>
  <c r="BF131" i="44"/>
  <c r="I133" i="44"/>
  <c r="BM133" i="44"/>
  <c r="BD135" i="44"/>
  <c r="BD137" i="44"/>
  <c r="X139" i="44"/>
  <c r="AV139" i="44"/>
  <c r="A12" i="28"/>
  <c r="A20" i="28"/>
  <c r="A28" i="28"/>
  <c r="A36" i="28"/>
  <c r="A52" i="28"/>
  <c r="A60" i="28"/>
  <c r="A76" i="28"/>
  <c r="A84" i="28"/>
  <c r="A92" i="28"/>
  <c r="A100" i="28"/>
  <c r="A108" i="28"/>
  <c r="A116" i="28"/>
  <c r="A124" i="28"/>
  <c r="A132" i="28"/>
  <c r="A140" i="28"/>
  <c r="BJ125" i="44"/>
  <c r="A5" i="28"/>
  <c r="A13" i="28"/>
  <c r="A21" i="28"/>
  <c r="A29" i="28"/>
  <c r="A45" i="28"/>
  <c r="A53" i="28"/>
  <c r="A69" i="28"/>
  <c r="A85" i="28"/>
  <c r="A93" i="28"/>
  <c r="A101" i="28"/>
  <c r="A117" i="28"/>
  <c r="A125" i="28"/>
  <c r="A133" i="28"/>
  <c r="A141" i="28"/>
  <c r="A6" i="28"/>
  <c r="A22" i="28"/>
  <c r="A30" i="28"/>
  <c r="A38" i="28"/>
  <c r="A62" i="28"/>
  <c r="A126" i="28"/>
  <c r="A7" i="28"/>
  <c r="A15" i="28"/>
  <c r="A23" i="28"/>
  <c r="A31" i="28"/>
  <c r="A39" i="28"/>
  <c r="A47" i="28"/>
  <c r="A55" i="28"/>
  <c r="A63" i="28"/>
  <c r="A79" i="28"/>
  <c r="A87" i="28"/>
  <c r="A95" i="28"/>
  <c r="A103" i="28"/>
  <c r="A111" i="28"/>
  <c r="A119" i="28"/>
  <c r="A135" i="28"/>
  <c r="A143" i="28"/>
  <c r="A8" i="28"/>
  <c r="A16" i="28"/>
  <c r="A24" i="28"/>
  <c r="A32" i="28"/>
  <c r="A40" i="28"/>
  <c r="A48" i="28"/>
  <c r="A56" i="28"/>
  <c r="A64" i="28"/>
  <c r="A72" i="28"/>
  <c r="A80" i="28"/>
  <c r="A88" i="28"/>
  <c r="A104" i="28"/>
  <c r="A112" i="28"/>
  <c r="A120" i="28"/>
  <c r="A128" i="28"/>
  <c r="A136" i="28"/>
  <c r="BJ127" i="44"/>
  <c r="AG128" i="44"/>
  <c r="AN130" i="44"/>
  <c r="Z131" i="44"/>
  <c r="F132" i="44"/>
  <c r="N132" i="44"/>
  <c r="V132" i="44"/>
  <c r="AD132" i="44"/>
  <c r="AL132" i="44"/>
  <c r="AT132" i="44"/>
  <c r="BB132" i="44"/>
  <c r="BJ132" i="44"/>
  <c r="AW133" i="44"/>
  <c r="E134" i="44"/>
  <c r="BA134" i="44"/>
  <c r="X135" i="44"/>
  <c r="AR136" i="44"/>
  <c r="AN137" i="44"/>
  <c r="H139" i="44"/>
  <c r="AF139" i="44"/>
  <c r="BD139" i="44"/>
  <c r="D140" i="44"/>
  <c r="E141" i="44"/>
  <c r="A17" i="28"/>
  <c r="A25" i="28"/>
  <c r="A33" i="28"/>
  <c r="A41" i="28"/>
  <c r="A49" i="28"/>
  <c r="A57" i="28"/>
  <c r="A65" i="28"/>
  <c r="A81" i="28"/>
  <c r="A89" i="28"/>
  <c r="A97" i="28"/>
  <c r="A105" i="28"/>
  <c r="A113" i="28"/>
  <c r="A121" i="28"/>
  <c r="A129" i="28"/>
  <c r="A137" i="28"/>
  <c r="A145" i="28"/>
  <c r="A10" i="28"/>
  <c r="A18" i="28"/>
  <c r="A26" i="28"/>
  <c r="A34" i="28"/>
  <c r="A50" i="28"/>
  <c r="A58" i="28"/>
  <c r="A66" i="28"/>
  <c r="A74" i="28"/>
  <c r="A82" i="28"/>
  <c r="A90" i="28"/>
  <c r="A106" i="28"/>
  <c r="A130" i="28"/>
  <c r="A138" i="28"/>
  <c r="A146" i="28"/>
  <c r="A11" i="28"/>
  <c r="A19" i="28"/>
  <c r="A27" i="28"/>
  <c r="A35" i="28"/>
  <c r="A43" i="28"/>
  <c r="A51" i="28"/>
  <c r="A59" i="28"/>
  <c r="A67" i="28"/>
  <c r="A83" i="28"/>
  <c r="A91" i="28"/>
  <c r="A99" i="28"/>
  <c r="A115" i="28"/>
  <c r="A123" i="28"/>
  <c r="A131" i="28"/>
  <c r="A139" i="28"/>
  <c r="A147" i="28"/>
  <c r="I8" i="44"/>
  <c r="AW8" i="44"/>
  <c r="AI10" i="44"/>
  <c r="BO10" i="44"/>
  <c r="AS17" i="44"/>
  <c r="AK19" i="44"/>
  <c r="I20" i="44"/>
  <c r="BI21" i="44"/>
  <c r="I22" i="44"/>
  <c r="AB25" i="44"/>
  <c r="AD26" i="44"/>
  <c r="AH27" i="44"/>
  <c r="E28" i="44"/>
  <c r="AS28" i="44"/>
  <c r="I29" i="44"/>
  <c r="AO29" i="44"/>
  <c r="AK30" i="44"/>
  <c r="Q31" i="44"/>
  <c r="AC32" i="44"/>
  <c r="A52" i="27"/>
  <c r="M17" i="44"/>
  <c r="BF18" i="44"/>
  <c r="A60" i="27"/>
  <c r="AO8" i="44"/>
  <c r="K10" i="44"/>
  <c r="BM20" i="44"/>
  <c r="D25" i="44"/>
  <c r="BB26" i="44"/>
  <c r="AG8" i="44"/>
  <c r="F14" i="44"/>
  <c r="V14" i="44"/>
  <c r="AL14" i="44"/>
  <c r="BB14" i="44"/>
  <c r="E17" i="44"/>
  <c r="BE20" i="44"/>
  <c r="AO22" i="44"/>
  <c r="BM22" i="44"/>
  <c r="BQ23" i="44"/>
  <c r="X24" i="44"/>
  <c r="T25" i="44"/>
  <c r="AR25" i="44"/>
  <c r="BP25" i="44"/>
  <c r="V26" i="44"/>
  <c r="AX27" i="44"/>
  <c r="AK28" i="44"/>
  <c r="AG29" i="44"/>
  <c r="BM29" i="44"/>
  <c r="U30" i="44"/>
  <c r="M32" i="44"/>
  <c r="BI32" i="44"/>
  <c r="D36" i="44"/>
  <c r="T36" i="44"/>
  <c r="AJ36" i="44"/>
  <c r="AZ36" i="44"/>
  <c r="BN98" i="46"/>
  <c r="A76" i="27"/>
  <c r="J18" i="44"/>
  <c r="AH18" i="44"/>
  <c r="M19" i="44"/>
  <c r="BI19" i="44"/>
  <c r="C27" i="46"/>
  <c r="C27" i="44" s="1"/>
  <c r="AA10" i="44"/>
  <c r="Q20" i="44"/>
  <c r="AW20" i="44"/>
  <c r="AK21" i="44"/>
  <c r="E23" i="44"/>
  <c r="BA32" i="44"/>
  <c r="AK23" i="44"/>
  <c r="A10" i="44"/>
  <c r="C15" i="46"/>
  <c r="C15" i="44" s="1"/>
  <c r="Y8" i="44"/>
  <c r="Z18" i="44"/>
  <c r="BA21" i="44"/>
  <c r="BI23" i="44"/>
  <c r="AT26" i="44"/>
  <c r="Z27" i="44"/>
  <c r="AW31" i="44"/>
  <c r="E32" i="44"/>
  <c r="A27" i="44"/>
  <c r="BG10" i="44"/>
  <c r="AX18" i="44"/>
  <c r="E19" i="44"/>
  <c r="AC19" i="44"/>
  <c r="BA19" i="44"/>
  <c r="AG20" i="44"/>
  <c r="E21" i="44"/>
  <c r="U21" i="44"/>
  <c r="BQ21" i="44"/>
  <c r="AC23" i="44"/>
  <c r="P24" i="44"/>
  <c r="BL24" i="44"/>
  <c r="N26" i="44"/>
  <c r="AC28" i="44"/>
  <c r="BQ28" i="44"/>
  <c r="Y29" i="44"/>
  <c r="BE29" i="44"/>
  <c r="BQ30" i="44"/>
  <c r="AM37" i="44"/>
  <c r="W42" i="44"/>
  <c r="AU42" i="44"/>
  <c r="Q8" i="44"/>
  <c r="BM8" i="44"/>
  <c r="N14" i="44"/>
  <c r="AD14" i="44"/>
  <c r="BJ14" i="44"/>
  <c r="AC17" i="44"/>
  <c r="BI17" i="44"/>
  <c r="R18" i="44"/>
  <c r="AS19" i="44"/>
  <c r="Y22" i="44"/>
  <c r="F26" i="44"/>
  <c r="M28" i="44"/>
  <c r="BI28" i="44"/>
  <c r="Q29" i="44"/>
  <c r="AW29" i="44"/>
  <c r="BA30" i="44"/>
  <c r="AG31" i="44"/>
  <c r="L36" i="44"/>
  <c r="AB36" i="44"/>
  <c r="AR36" i="44"/>
  <c r="BH36" i="44"/>
  <c r="A36" i="27"/>
  <c r="BE8" i="44"/>
  <c r="AY10" i="44"/>
  <c r="AT14" i="44"/>
  <c r="U17" i="44"/>
  <c r="BA17" i="44"/>
  <c r="AP18" i="44"/>
  <c r="BN18" i="44"/>
  <c r="U19" i="44"/>
  <c r="Y20" i="44"/>
  <c r="AO20" i="44"/>
  <c r="M21" i="44"/>
  <c r="AC21" i="44"/>
  <c r="AS21" i="44"/>
  <c r="Q22" i="44"/>
  <c r="AW22" i="44"/>
  <c r="U23" i="44"/>
  <c r="AZ25" i="44"/>
  <c r="BJ26" i="44"/>
  <c r="BA28" i="44"/>
  <c r="E30" i="44"/>
  <c r="AS30" i="44"/>
  <c r="Y31" i="44"/>
  <c r="BM31" i="44"/>
  <c r="AK32" i="44"/>
  <c r="X35" i="44"/>
  <c r="A100" i="27"/>
  <c r="BK98" i="44"/>
  <c r="AX100" i="44"/>
  <c r="L103" i="44"/>
  <c r="AJ103" i="44"/>
  <c r="S104" i="44"/>
  <c r="AQ106" i="44"/>
  <c r="AT111" i="44"/>
  <c r="AA113" i="44"/>
  <c r="BA114" i="44"/>
  <c r="AO115" i="44"/>
  <c r="C129" i="46"/>
  <c r="C129" i="44" s="1"/>
  <c r="A127" i="27"/>
  <c r="E130" i="46"/>
  <c r="E130" i="44"/>
  <c r="AK130" i="46"/>
  <c r="AK130" i="44"/>
  <c r="BQ130" i="46"/>
  <c r="BQ130" i="44"/>
  <c r="G131" i="46"/>
  <c r="G131" i="44"/>
  <c r="AE131" i="46"/>
  <c r="AE131" i="44"/>
  <c r="AD133" i="46"/>
  <c r="AD133" i="44"/>
  <c r="BJ133" i="46"/>
  <c r="BJ133" i="44"/>
  <c r="J134" i="46"/>
  <c r="J134" i="44"/>
  <c r="AH134" i="46"/>
  <c r="AH134" i="44"/>
  <c r="D177" i="46"/>
  <c r="D177" i="44"/>
  <c r="L177" i="46"/>
  <c r="L177" i="44"/>
  <c r="T177" i="46"/>
  <c r="T177" i="44"/>
  <c r="AR177" i="46"/>
  <c r="AR177" i="44"/>
  <c r="AZ177" i="46"/>
  <c r="AZ177" i="44"/>
  <c r="BH177" i="46"/>
  <c r="BH177" i="44"/>
  <c r="BP177" i="46"/>
  <c r="BP177" i="44"/>
  <c r="D179" i="46"/>
  <c r="D179" i="44"/>
  <c r="L179" i="46"/>
  <c r="L179" i="44"/>
  <c r="AJ179" i="46"/>
  <c r="AJ179" i="44"/>
  <c r="AR179" i="46"/>
  <c r="AR179" i="44"/>
  <c r="AZ179" i="46"/>
  <c r="AZ179" i="44"/>
  <c r="BH179" i="46"/>
  <c r="BH179" i="44"/>
  <c r="G180" i="46"/>
  <c r="G180" i="44"/>
  <c r="O180" i="46"/>
  <c r="O180" i="44"/>
  <c r="AE180" i="46"/>
  <c r="AE180" i="44"/>
  <c r="AM180" i="46"/>
  <c r="AM180" i="44"/>
  <c r="AU180" i="46"/>
  <c r="AU180" i="44"/>
  <c r="BC180" i="46"/>
  <c r="BC180" i="44"/>
  <c r="BK180" i="46"/>
  <c r="BK180" i="44"/>
  <c r="J181" i="46"/>
  <c r="J181" i="44"/>
  <c r="R181" i="46"/>
  <c r="R181" i="44"/>
  <c r="AX181" i="46"/>
  <c r="AX181" i="44"/>
  <c r="D182" i="46"/>
  <c r="D182" i="44"/>
  <c r="L182" i="46"/>
  <c r="L182" i="44"/>
  <c r="BH182" i="46"/>
  <c r="BH182" i="44"/>
  <c r="BP182" i="46"/>
  <c r="BP182" i="44"/>
  <c r="K186" i="46"/>
  <c r="K186" i="44"/>
  <c r="S186" i="46"/>
  <c r="S186" i="44"/>
  <c r="AA186" i="46"/>
  <c r="AA186" i="44"/>
  <c r="AQ186" i="46"/>
  <c r="AQ186" i="44"/>
  <c r="AY186" i="46"/>
  <c r="AY186" i="44"/>
  <c r="BG186" i="46"/>
  <c r="BG186" i="44"/>
  <c r="G187" i="46"/>
  <c r="G187" i="44"/>
  <c r="O187" i="46"/>
  <c r="O187" i="44"/>
  <c r="W187" i="46"/>
  <c r="W187" i="44"/>
  <c r="AM187" i="46"/>
  <c r="AM187" i="44"/>
  <c r="AU187" i="46"/>
  <c r="AU187" i="44"/>
  <c r="BC187" i="46"/>
  <c r="BC187" i="44"/>
  <c r="BK187" i="46"/>
  <c r="BK187" i="44"/>
  <c r="O189" i="46"/>
  <c r="O189" i="44"/>
  <c r="W189" i="46"/>
  <c r="W189" i="44"/>
  <c r="AE189" i="46"/>
  <c r="AE189" i="44"/>
  <c r="AM189" i="46"/>
  <c r="AM189" i="44"/>
  <c r="AU189" i="46"/>
  <c r="AU189" i="44"/>
  <c r="BC189" i="46"/>
  <c r="BC189" i="44"/>
  <c r="BK189" i="46"/>
  <c r="BK189" i="44"/>
  <c r="E190" i="46"/>
  <c r="E190" i="44"/>
  <c r="M190" i="46"/>
  <c r="M190" i="44"/>
  <c r="U190" i="46"/>
  <c r="U190" i="44"/>
  <c r="AC190" i="46"/>
  <c r="AC190" i="44"/>
  <c r="AK190" i="46"/>
  <c r="AK190" i="44"/>
  <c r="AS190" i="46"/>
  <c r="AS190" i="44"/>
  <c r="BA190" i="46"/>
  <c r="BA190" i="44"/>
  <c r="BI190" i="46"/>
  <c r="BI190" i="44"/>
  <c r="BQ190" i="46"/>
  <c r="BQ190" i="44"/>
  <c r="I191" i="46"/>
  <c r="I191" i="44"/>
  <c r="Q191" i="46"/>
  <c r="Q191" i="44"/>
  <c r="Y191" i="46"/>
  <c r="Y191" i="44"/>
  <c r="AO191" i="46"/>
  <c r="AO191" i="44"/>
  <c r="AW191" i="46"/>
  <c r="AW191" i="44"/>
  <c r="BE191" i="46"/>
  <c r="BE191" i="44"/>
  <c r="BM191" i="46"/>
  <c r="BM191" i="44"/>
  <c r="E192" i="46"/>
  <c r="E192" i="44"/>
  <c r="M192" i="46"/>
  <c r="M192" i="44"/>
  <c r="U192" i="46"/>
  <c r="U192" i="44"/>
  <c r="AC192" i="46"/>
  <c r="AC192" i="44"/>
  <c r="AK192" i="46"/>
  <c r="AK192" i="44"/>
  <c r="AS192" i="46"/>
  <c r="AS192" i="44"/>
  <c r="BI192" i="46"/>
  <c r="BI192" i="44"/>
  <c r="BQ192" i="46"/>
  <c r="BQ192" i="44"/>
  <c r="Q193" i="46"/>
  <c r="Q193" i="44"/>
  <c r="Y193" i="46"/>
  <c r="Y193" i="44"/>
  <c r="AG193" i="46"/>
  <c r="AG193" i="44"/>
  <c r="AO193" i="46"/>
  <c r="AO193" i="44"/>
  <c r="AW193" i="46"/>
  <c r="AW193" i="44"/>
  <c r="BE193" i="46"/>
  <c r="BE193" i="44"/>
  <c r="BM193" i="46"/>
  <c r="BM193" i="44"/>
  <c r="F195" i="46"/>
  <c r="F195" i="44"/>
  <c r="N195" i="46"/>
  <c r="N195" i="44"/>
  <c r="V195" i="46"/>
  <c r="V195" i="44"/>
  <c r="AD195" i="46"/>
  <c r="AD195" i="44"/>
  <c r="AL195" i="46"/>
  <c r="AL195" i="44"/>
  <c r="AT195" i="46"/>
  <c r="AT195" i="44"/>
  <c r="BB195" i="46"/>
  <c r="BB195" i="44"/>
  <c r="BJ195" i="46"/>
  <c r="BJ195" i="44"/>
  <c r="I196" i="46"/>
  <c r="I196" i="44"/>
  <c r="Q196" i="46"/>
  <c r="Q196" i="44"/>
  <c r="Y196" i="46"/>
  <c r="Y196" i="44"/>
  <c r="AO196" i="46"/>
  <c r="AO196" i="44"/>
  <c r="AW196" i="46"/>
  <c r="AW196" i="44"/>
  <c r="BE196" i="46"/>
  <c r="BE196" i="44"/>
  <c r="E197" i="46"/>
  <c r="E197" i="44"/>
  <c r="M197" i="46"/>
  <c r="M197" i="44"/>
  <c r="U197" i="46"/>
  <c r="U197" i="44"/>
  <c r="AK197" i="46"/>
  <c r="AK197" i="44"/>
  <c r="AS197" i="46"/>
  <c r="AS197" i="44"/>
  <c r="BA197" i="46"/>
  <c r="BA197" i="44"/>
  <c r="BQ197" i="46"/>
  <c r="BQ197" i="44"/>
  <c r="G198" i="46"/>
  <c r="G198" i="44"/>
  <c r="O198" i="46"/>
  <c r="O198" i="44"/>
  <c r="W198" i="46"/>
  <c r="W198" i="44"/>
  <c r="AE198" i="46"/>
  <c r="AE198" i="44"/>
  <c r="AM198" i="46"/>
  <c r="AM198" i="44"/>
  <c r="AU198" i="46"/>
  <c r="AU198" i="44"/>
  <c r="BC198" i="46"/>
  <c r="BC198" i="44"/>
  <c r="BK198" i="46"/>
  <c r="BK198" i="44"/>
  <c r="K199" i="46"/>
  <c r="K199" i="44"/>
  <c r="S199" i="46"/>
  <c r="S199" i="44"/>
  <c r="AA199" i="46"/>
  <c r="AA199" i="44"/>
  <c r="AI199" i="46"/>
  <c r="AI199" i="44"/>
  <c r="AQ199" i="46"/>
  <c r="AQ199" i="44"/>
  <c r="AY199" i="46"/>
  <c r="AY199" i="44"/>
  <c r="BG199" i="46"/>
  <c r="BG199" i="44"/>
  <c r="BO199" i="46"/>
  <c r="BO199" i="44"/>
  <c r="I200" i="46"/>
  <c r="I200" i="44"/>
  <c r="Q200" i="46"/>
  <c r="Q200" i="44"/>
  <c r="AG200" i="46"/>
  <c r="AG200" i="44"/>
  <c r="AO200" i="46"/>
  <c r="AO200" i="44"/>
  <c r="BE200" i="46"/>
  <c r="BE200" i="44"/>
  <c r="K201" i="46"/>
  <c r="K201" i="44"/>
  <c r="S201" i="46"/>
  <c r="S201" i="44"/>
  <c r="AA201" i="46"/>
  <c r="AA201" i="44"/>
  <c r="AI201" i="46"/>
  <c r="AI201" i="44"/>
  <c r="AQ201" i="46"/>
  <c r="AQ201" i="44"/>
  <c r="AY201" i="46"/>
  <c r="AY201" i="44"/>
  <c r="BO201" i="46"/>
  <c r="BO201" i="44"/>
  <c r="G202" i="46"/>
  <c r="G202" i="44"/>
  <c r="O202" i="46"/>
  <c r="O202" i="44"/>
  <c r="W202" i="46"/>
  <c r="W202" i="44"/>
  <c r="AE202" i="46"/>
  <c r="AE202" i="44"/>
  <c r="AM202" i="46"/>
  <c r="AM202" i="44"/>
  <c r="AU202" i="46"/>
  <c r="AU202" i="44"/>
  <c r="BC202" i="46"/>
  <c r="BC202" i="44"/>
  <c r="BK202" i="46"/>
  <c r="BK202" i="44"/>
  <c r="C110" i="46"/>
  <c r="C110" i="44" s="1"/>
  <c r="A112" i="44"/>
  <c r="AA99" i="44"/>
  <c r="R100" i="44"/>
  <c r="AV102" i="44"/>
  <c r="BK105" i="44"/>
  <c r="W107" i="44"/>
  <c r="BJ109" i="44"/>
  <c r="N111" i="44"/>
  <c r="AU112" i="44"/>
  <c r="U71" i="44"/>
  <c r="E74" i="44"/>
  <c r="AK74" i="44"/>
  <c r="BE75" i="44"/>
  <c r="AW77" i="44"/>
  <c r="E78" i="44"/>
  <c r="AK78" i="44"/>
  <c r="AP80" i="44"/>
  <c r="BG83" i="44"/>
  <c r="AL84" i="44"/>
  <c r="D89" i="44"/>
  <c r="BL90" i="44"/>
  <c r="I93" i="44"/>
  <c r="Q93" i="44"/>
  <c r="Y93" i="44"/>
  <c r="AG93" i="44"/>
  <c r="AO93" i="44"/>
  <c r="AW93" i="44"/>
  <c r="BE93" i="44"/>
  <c r="AR94" i="44"/>
  <c r="P95" i="44"/>
  <c r="AA96" i="44"/>
  <c r="BG96" i="44"/>
  <c r="E97" i="44"/>
  <c r="AK97" i="44"/>
  <c r="BQ97" i="44"/>
  <c r="W98" i="44"/>
  <c r="S99" i="44"/>
  <c r="F101" i="44"/>
  <c r="AL101" i="44"/>
  <c r="AN102" i="44"/>
  <c r="BP103" i="44"/>
  <c r="K104" i="44"/>
  <c r="BC105" i="44"/>
  <c r="AI106" i="44"/>
  <c r="O107" i="44"/>
  <c r="BB109" i="44"/>
  <c r="AM112" i="44"/>
  <c r="S113" i="44"/>
  <c r="AS114" i="44"/>
  <c r="AG115" i="44"/>
  <c r="BA121" i="44"/>
  <c r="AY162" i="44"/>
  <c r="Q166" i="44"/>
  <c r="AH169" i="44"/>
  <c r="BF169" i="44"/>
  <c r="P173" i="46"/>
  <c r="P173" i="44"/>
  <c r="X173" i="46"/>
  <c r="X173" i="44"/>
  <c r="AF173" i="46"/>
  <c r="AF173" i="44"/>
  <c r="BD173" i="46"/>
  <c r="BD173" i="44"/>
  <c r="BL173" i="46"/>
  <c r="BL173" i="44"/>
  <c r="K174" i="46"/>
  <c r="K174" i="44"/>
  <c r="S174" i="46"/>
  <c r="S174" i="44"/>
  <c r="AA174" i="46"/>
  <c r="AA174" i="44"/>
  <c r="AI174" i="46"/>
  <c r="AI174" i="44"/>
  <c r="AY174" i="46"/>
  <c r="AY174" i="44"/>
  <c r="BO174" i="46"/>
  <c r="BO174" i="44"/>
  <c r="G175" i="46"/>
  <c r="G175" i="44"/>
  <c r="AM175" i="46"/>
  <c r="AM175" i="44"/>
  <c r="AU175" i="46"/>
  <c r="AU175" i="44"/>
  <c r="BC175" i="46"/>
  <c r="BC175" i="44"/>
  <c r="BK175" i="46"/>
  <c r="BK175" i="44"/>
  <c r="J176" i="46"/>
  <c r="J176" i="44"/>
  <c r="R176" i="46"/>
  <c r="R176" i="44"/>
  <c r="Z176" i="46"/>
  <c r="Z176" i="44"/>
  <c r="AH176" i="46"/>
  <c r="AH176" i="44"/>
  <c r="AP176" i="46"/>
  <c r="AP176" i="44"/>
  <c r="BF176" i="46"/>
  <c r="BF176" i="44"/>
  <c r="X102" i="44"/>
  <c r="Q115" i="44"/>
  <c r="AS155" i="46"/>
  <c r="AS155" i="44"/>
  <c r="BA155" i="46"/>
  <c r="BA155" i="44"/>
  <c r="BI155" i="46"/>
  <c r="BI155" i="44"/>
  <c r="O156" i="46"/>
  <c r="O156" i="44"/>
  <c r="AE156" i="46"/>
  <c r="AE156" i="44"/>
  <c r="AM156" i="46"/>
  <c r="AM156" i="44"/>
  <c r="AU156" i="46"/>
  <c r="AU156" i="44"/>
  <c r="BC156" i="46"/>
  <c r="BC156" i="44"/>
  <c r="BK156" i="46"/>
  <c r="BK156" i="44"/>
  <c r="S157" i="46"/>
  <c r="S157" i="44"/>
  <c r="AA157" i="46"/>
  <c r="AA157" i="44"/>
  <c r="AI157" i="46"/>
  <c r="AI157" i="44"/>
  <c r="AQ157" i="46"/>
  <c r="AQ157" i="44"/>
  <c r="AY157" i="46"/>
  <c r="AY157" i="44"/>
  <c r="BG157" i="46"/>
  <c r="BG157" i="44"/>
  <c r="BO157" i="46"/>
  <c r="BO157" i="44"/>
  <c r="F158" i="46"/>
  <c r="F158" i="44"/>
  <c r="N158" i="46"/>
  <c r="N158" i="44"/>
  <c r="V158" i="46"/>
  <c r="V158" i="44"/>
  <c r="AT158" i="46"/>
  <c r="AT158" i="44"/>
  <c r="BB158" i="46"/>
  <c r="BB158" i="44"/>
  <c r="BJ158" i="46"/>
  <c r="BJ158" i="44"/>
  <c r="H159" i="46"/>
  <c r="H159" i="44"/>
  <c r="X159" i="46"/>
  <c r="X159" i="44"/>
  <c r="AN159" i="46"/>
  <c r="AN159" i="44"/>
  <c r="BD159" i="46"/>
  <c r="BD159" i="44"/>
  <c r="BL159" i="46"/>
  <c r="BL159" i="44"/>
  <c r="D160" i="46"/>
  <c r="D160" i="44"/>
  <c r="L160" i="46"/>
  <c r="L160" i="44"/>
  <c r="AB160" i="46"/>
  <c r="AB160" i="44"/>
  <c r="AJ160" i="46"/>
  <c r="AJ160" i="44"/>
  <c r="AR160" i="46"/>
  <c r="AR160" i="44"/>
  <c r="BH160" i="46"/>
  <c r="BH160" i="44"/>
  <c r="H161" i="46"/>
  <c r="H161" i="44"/>
  <c r="P161" i="46"/>
  <c r="P161" i="44"/>
  <c r="AF161" i="46"/>
  <c r="AF161" i="44"/>
  <c r="AN161" i="46"/>
  <c r="AN161" i="44"/>
  <c r="BD161" i="46"/>
  <c r="BD161" i="44"/>
  <c r="BL161" i="46"/>
  <c r="BL161" i="44"/>
  <c r="K162" i="46"/>
  <c r="K162" i="44"/>
  <c r="AA162" i="46"/>
  <c r="AA162" i="44"/>
  <c r="AI162" i="46"/>
  <c r="AI162" i="44"/>
  <c r="BG162" i="46"/>
  <c r="BG162" i="44"/>
  <c r="W163" i="46"/>
  <c r="W163" i="44"/>
  <c r="J164" i="46"/>
  <c r="J164" i="44"/>
  <c r="R164" i="46"/>
  <c r="R164" i="44"/>
  <c r="Z164" i="46"/>
  <c r="Z164" i="44"/>
  <c r="AH164" i="46"/>
  <c r="AH164" i="44"/>
  <c r="AP164" i="46"/>
  <c r="AP164" i="44"/>
  <c r="AX164" i="46"/>
  <c r="AX164" i="44"/>
  <c r="BF164" i="46"/>
  <c r="BF164" i="44"/>
  <c r="BN164" i="46"/>
  <c r="BN164" i="44"/>
  <c r="F165" i="46"/>
  <c r="F165" i="44"/>
  <c r="V165" i="46"/>
  <c r="V165" i="44"/>
  <c r="AD165" i="46"/>
  <c r="AD165" i="44"/>
  <c r="AL165" i="46"/>
  <c r="AL165" i="44"/>
  <c r="AT165" i="46"/>
  <c r="AT165" i="44"/>
  <c r="BB165" i="46"/>
  <c r="BB165" i="44"/>
  <c r="I166" i="46"/>
  <c r="I166" i="44"/>
  <c r="AG166" i="46"/>
  <c r="AG166" i="44"/>
  <c r="AW166" i="46"/>
  <c r="AW166" i="44"/>
  <c r="BE166" i="46"/>
  <c r="BE166" i="44"/>
  <c r="D167" i="46"/>
  <c r="D167" i="44"/>
  <c r="L167" i="46"/>
  <c r="L167" i="44"/>
  <c r="T167" i="46"/>
  <c r="T167" i="44"/>
  <c r="AB167" i="46"/>
  <c r="AB167" i="44"/>
  <c r="AJ167" i="46"/>
  <c r="AJ167" i="44"/>
  <c r="AR167" i="46"/>
  <c r="AR167" i="44"/>
  <c r="AZ167" i="46"/>
  <c r="AZ167" i="44"/>
  <c r="BH167" i="46"/>
  <c r="BH167" i="44"/>
  <c r="BP167" i="46"/>
  <c r="BP167" i="44"/>
  <c r="J169" i="46"/>
  <c r="J169" i="44"/>
  <c r="R169" i="46"/>
  <c r="R169" i="44"/>
  <c r="AP169" i="46"/>
  <c r="AP169" i="44"/>
  <c r="AX169" i="46"/>
  <c r="AX169" i="44"/>
  <c r="A108" i="27"/>
  <c r="BQ170" i="46"/>
  <c r="BQ170" i="44"/>
  <c r="BO99" i="44"/>
  <c r="D103" i="44"/>
  <c r="BG104" i="44"/>
  <c r="AM105" i="44"/>
  <c r="BO113" i="44"/>
  <c r="AC114" i="44"/>
  <c r="AS170" i="44"/>
  <c r="C82" i="46"/>
  <c r="C82" i="44" s="1"/>
  <c r="BI71" i="44"/>
  <c r="I73" i="44"/>
  <c r="BE73" i="44"/>
  <c r="BI74" i="44"/>
  <c r="AG75" i="44"/>
  <c r="AG77" i="44"/>
  <c r="BI78" i="44"/>
  <c r="BK79" i="44"/>
  <c r="R80" i="44"/>
  <c r="F84" i="44"/>
  <c r="N84" i="44"/>
  <c r="I88" i="44"/>
  <c r="BM88" i="44"/>
  <c r="T89" i="44"/>
  <c r="BD90" i="44"/>
  <c r="T94" i="44"/>
  <c r="AU98" i="44"/>
  <c r="BG99" i="44"/>
  <c r="AH100" i="44"/>
  <c r="P102" i="44"/>
  <c r="AZ103" i="44"/>
  <c r="AY104" i="44"/>
  <c r="AE105" i="44"/>
  <c r="K106" i="44"/>
  <c r="BC107" i="44"/>
  <c r="AD109" i="44"/>
  <c r="AD111" i="44"/>
  <c r="BJ111" i="44"/>
  <c r="O112" i="44"/>
  <c r="BG113" i="44"/>
  <c r="U114" i="44"/>
  <c r="I115" i="44"/>
  <c r="AC121" i="44"/>
  <c r="P159" i="44"/>
  <c r="BP160" i="44"/>
  <c r="N146" i="46"/>
  <c r="N146" i="44"/>
  <c r="V146" i="46"/>
  <c r="V146" i="44"/>
  <c r="AD146" i="46"/>
  <c r="AD146" i="44"/>
  <c r="R147" i="46"/>
  <c r="R147" i="44"/>
  <c r="AH147" i="46"/>
  <c r="AH147" i="44"/>
  <c r="AX147" i="46"/>
  <c r="AX147" i="44"/>
  <c r="BF147" i="46"/>
  <c r="BF147" i="44"/>
  <c r="V148" i="46"/>
  <c r="V148" i="44"/>
  <c r="BB148" i="46"/>
  <c r="BB148" i="44"/>
  <c r="T149" i="46"/>
  <c r="T149" i="44"/>
  <c r="AZ149" i="46"/>
  <c r="AZ149" i="44"/>
  <c r="M150" i="46"/>
  <c r="M150" i="44"/>
  <c r="AC150" i="46"/>
  <c r="AC150" i="44"/>
  <c r="AS150" i="46"/>
  <c r="AS150" i="44"/>
  <c r="BA150" i="46"/>
  <c r="BA150" i="44"/>
  <c r="BI150" i="46"/>
  <c r="BI150" i="44"/>
  <c r="I151" i="46"/>
  <c r="I151" i="44"/>
  <c r="Q151" i="46"/>
  <c r="Q151" i="44"/>
  <c r="Y151" i="46"/>
  <c r="Y151" i="44"/>
  <c r="AG151" i="46"/>
  <c r="AG151" i="44"/>
  <c r="AO151" i="46"/>
  <c r="AO151" i="44"/>
  <c r="BE151" i="46"/>
  <c r="BE151" i="44"/>
  <c r="BM151" i="46"/>
  <c r="BM151" i="44"/>
  <c r="E152" i="46"/>
  <c r="E152" i="44"/>
  <c r="M152" i="46"/>
  <c r="M152" i="44"/>
  <c r="U152" i="46"/>
  <c r="U152" i="44"/>
  <c r="AC152" i="46"/>
  <c r="AC152" i="44"/>
  <c r="AK152" i="46"/>
  <c r="AK152" i="44"/>
  <c r="AS152" i="46"/>
  <c r="AS152" i="44"/>
  <c r="BA152" i="46"/>
  <c r="BA152" i="44"/>
  <c r="BQ152" i="46"/>
  <c r="BQ152" i="44"/>
  <c r="AU153" i="46"/>
  <c r="AU153" i="44"/>
  <c r="E170" i="46"/>
  <c r="E170" i="44"/>
  <c r="M170" i="46"/>
  <c r="M170" i="44"/>
  <c r="U170" i="46"/>
  <c r="U170" i="44"/>
  <c r="BI170" i="46"/>
  <c r="BI170" i="44"/>
  <c r="O98" i="44"/>
  <c r="AD101" i="44"/>
  <c r="BH103" i="44"/>
  <c r="S106" i="44"/>
  <c r="BK107" i="44"/>
  <c r="W112" i="44"/>
  <c r="A73" i="44"/>
  <c r="A71" i="27"/>
  <c r="C102" i="46"/>
  <c r="C102" i="44" s="1"/>
  <c r="C112" i="46"/>
  <c r="C112" i="44" s="1"/>
  <c r="BA71" i="44"/>
  <c r="AW73" i="44"/>
  <c r="U74" i="44"/>
  <c r="Y75" i="44"/>
  <c r="E76" i="44"/>
  <c r="BM77" i="44"/>
  <c r="U78" i="44"/>
  <c r="BA78" i="44"/>
  <c r="G79" i="44"/>
  <c r="J80" i="44"/>
  <c r="BN80" i="44"/>
  <c r="AI83" i="44"/>
  <c r="BE88" i="44"/>
  <c r="AZ89" i="44"/>
  <c r="AB91" i="44"/>
  <c r="L94" i="44"/>
  <c r="AV95" i="44"/>
  <c r="K96" i="44"/>
  <c r="AQ96" i="44"/>
  <c r="U97" i="44"/>
  <c r="BA97" i="44"/>
  <c r="G98" i="44"/>
  <c r="AY99" i="44"/>
  <c r="V101" i="44"/>
  <c r="BB101" i="44"/>
  <c r="H102" i="44"/>
  <c r="T103" i="44"/>
  <c r="AQ104" i="44"/>
  <c r="W105" i="44"/>
  <c r="BO106" i="44"/>
  <c r="AU107" i="44"/>
  <c r="V109" i="44"/>
  <c r="J110" i="44"/>
  <c r="R110" i="44"/>
  <c r="Z110" i="44"/>
  <c r="AH110" i="44"/>
  <c r="AP110" i="44"/>
  <c r="AX110" i="44"/>
  <c r="BF110" i="44"/>
  <c r="BN110" i="44"/>
  <c r="G112" i="44"/>
  <c r="AY113" i="44"/>
  <c r="M114" i="44"/>
  <c r="BM115" i="44"/>
  <c r="S162" i="44"/>
  <c r="BA170" i="46"/>
  <c r="BA170" i="44"/>
  <c r="BJ101" i="44"/>
  <c r="AL109" i="44"/>
  <c r="AS71" i="44"/>
  <c r="AO73" i="44"/>
  <c r="BA74" i="44"/>
  <c r="Q75" i="44"/>
  <c r="Y77" i="44"/>
  <c r="W79" i="44"/>
  <c r="BF80" i="44"/>
  <c r="BJ84" i="44"/>
  <c r="AW88" i="44"/>
  <c r="L89" i="44"/>
  <c r="AM98" i="44"/>
  <c r="AQ99" i="44"/>
  <c r="Z100" i="44"/>
  <c r="BF100" i="44"/>
  <c r="BL102" i="44"/>
  <c r="AR103" i="44"/>
  <c r="AI104" i="44"/>
  <c r="O105" i="44"/>
  <c r="BG106" i="44"/>
  <c r="AM107" i="44"/>
  <c r="N109" i="44"/>
  <c r="V111" i="44"/>
  <c r="BB111" i="44"/>
  <c r="BK112" i="44"/>
  <c r="AQ113" i="44"/>
  <c r="E114" i="44"/>
  <c r="BQ114" i="44"/>
  <c r="BE115" i="44"/>
  <c r="AC170" i="44"/>
  <c r="F140" i="46"/>
  <c r="F140" i="44"/>
  <c r="AD140" i="46"/>
  <c r="AD140" i="44"/>
  <c r="AT140" i="46"/>
  <c r="AT140" i="44"/>
  <c r="G141" i="46"/>
  <c r="G141" i="44"/>
  <c r="AE141" i="46"/>
  <c r="AE141" i="44"/>
  <c r="BC141" i="46"/>
  <c r="BC141" i="44"/>
  <c r="Z142" i="46"/>
  <c r="Z142" i="44"/>
  <c r="AP142" i="46"/>
  <c r="AP142" i="44"/>
  <c r="BN142" i="46"/>
  <c r="BN142" i="44"/>
  <c r="J144" i="46"/>
  <c r="J144" i="44"/>
  <c r="AH144" i="46"/>
  <c r="AH144" i="44"/>
  <c r="AX144" i="46"/>
  <c r="AX144" i="44"/>
  <c r="F145" i="46"/>
  <c r="F145" i="44"/>
  <c r="V145" i="46"/>
  <c r="V145" i="44"/>
  <c r="AT145" i="46"/>
  <c r="AT145" i="44"/>
  <c r="A146" i="44"/>
  <c r="A144" i="27"/>
  <c r="K206" i="46"/>
  <c r="K206" i="44"/>
  <c r="S206" i="46"/>
  <c r="S206" i="44"/>
  <c r="AA206" i="46"/>
  <c r="AA206" i="44"/>
  <c r="AI206" i="46"/>
  <c r="AI206" i="44"/>
  <c r="AQ206" i="46"/>
  <c r="AQ206" i="44"/>
  <c r="AY206" i="46"/>
  <c r="AY206" i="44"/>
  <c r="BG206" i="46"/>
  <c r="BG206" i="44"/>
  <c r="A68" i="27"/>
  <c r="AK170" i="46"/>
  <c r="AK170" i="44"/>
  <c r="AK71" i="44"/>
  <c r="AG73" i="44"/>
  <c r="M74" i="44"/>
  <c r="I75" i="44"/>
  <c r="BE77" i="44"/>
  <c r="M78" i="44"/>
  <c r="AS78" i="44"/>
  <c r="AM79" i="44"/>
  <c r="BC79" i="44"/>
  <c r="AX80" i="44"/>
  <c r="AA83" i="44"/>
  <c r="AE98" i="44"/>
  <c r="AI99" i="44"/>
  <c r="N101" i="44"/>
  <c r="AT101" i="44"/>
  <c r="BD102" i="44"/>
  <c r="AA104" i="44"/>
  <c r="G105" i="44"/>
  <c r="AY106" i="44"/>
  <c r="AE107" i="44"/>
  <c r="F109" i="44"/>
  <c r="BC112" i="44"/>
  <c r="AI113" i="44"/>
  <c r="BI114" i="44"/>
  <c r="AW115" i="44"/>
  <c r="A39" i="44"/>
  <c r="A37" i="27"/>
  <c r="D135" i="46"/>
  <c r="D135" i="44"/>
  <c r="AR135" i="46"/>
  <c r="AR135" i="44"/>
  <c r="BP135" i="46"/>
  <c r="BP135" i="44"/>
  <c r="X136" i="46"/>
  <c r="X136" i="44"/>
  <c r="AV136" i="46"/>
  <c r="AV136" i="44"/>
  <c r="T137" i="46"/>
  <c r="T137" i="44"/>
  <c r="AZ137" i="46"/>
  <c r="AZ137" i="44"/>
  <c r="BL138" i="46"/>
  <c r="BL138" i="44"/>
  <c r="I203" i="46"/>
  <c r="I203" i="44"/>
  <c r="Q203" i="46"/>
  <c r="Q203" i="44"/>
  <c r="AG203" i="46"/>
  <c r="AG203" i="44"/>
  <c r="AO203" i="46"/>
  <c r="AO203" i="44"/>
  <c r="AW203" i="46"/>
  <c r="AW203" i="44"/>
  <c r="BE203" i="46"/>
  <c r="BE203" i="44"/>
  <c r="BM203" i="46"/>
  <c r="BM203" i="44"/>
  <c r="G204" i="46"/>
  <c r="G204" i="44"/>
  <c r="O204" i="46"/>
  <c r="O204" i="44"/>
  <c r="W204" i="46"/>
  <c r="W204" i="44"/>
  <c r="AE204" i="46"/>
  <c r="AE204" i="44"/>
  <c r="AU204" i="46"/>
  <c r="AU204" i="44"/>
  <c r="BC204" i="46"/>
  <c r="BC204" i="44"/>
  <c r="J205" i="46"/>
  <c r="J205" i="44"/>
  <c r="R205" i="46"/>
  <c r="R205" i="44"/>
  <c r="Z205" i="46"/>
  <c r="Z205" i="44"/>
  <c r="AP205" i="46"/>
  <c r="AP205" i="44"/>
  <c r="AX205" i="46"/>
  <c r="AX205" i="44"/>
  <c r="BF205" i="46"/>
  <c r="BF205" i="44"/>
  <c r="BN205" i="46"/>
  <c r="BN205" i="44"/>
  <c r="A61" i="27"/>
  <c r="A69" i="27"/>
  <c r="A22" i="27"/>
  <c r="A102" i="27"/>
  <c r="A23" i="27"/>
  <c r="A31" i="27"/>
  <c r="A79" i="27"/>
  <c r="A95" i="27"/>
  <c r="A135" i="27"/>
  <c r="A8" i="27"/>
  <c r="A24" i="27"/>
  <c r="A72" i="27"/>
  <c r="A104" i="27"/>
  <c r="A120" i="27"/>
  <c r="A9" i="27"/>
  <c r="A41" i="27"/>
  <c r="A89" i="27"/>
  <c r="A113" i="27"/>
  <c r="A26" i="27"/>
  <c r="A50" i="27"/>
  <c r="A90" i="27"/>
  <c r="A98" i="27"/>
  <c r="A130" i="27"/>
  <c r="A19" i="27"/>
  <c r="A43" i="27"/>
  <c r="P105" i="46"/>
  <c r="P105" i="44"/>
  <c r="AA108" i="46"/>
  <c r="AA108" i="44"/>
  <c r="AM111" i="46"/>
  <c r="AM111" i="44"/>
  <c r="L113" i="46"/>
  <c r="L113" i="44"/>
  <c r="AZ113" i="46"/>
  <c r="AZ113" i="44"/>
  <c r="O118" i="46"/>
  <c r="O118" i="44"/>
  <c r="AQ147" i="46"/>
  <c r="AQ147" i="44"/>
  <c r="M149" i="46"/>
  <c r="M149" i="44"/>
  <c r="BA149" i="46"/>
  <c r="BA149" i="44"/>
  <c r="AL150" i="46"/>
  <c r="AL150" i="44"/>
  <c r="AU35" i="44"/>
  <c r="AQ36" i="44"/>
  <c r="AD37" i="44"/>
  <c r="BB37" i="44"/>
  <c r="BB42" i="44"/>
  <c r="BM45" i="44"/>
  <c r="G49" i="44"/>
  <c r="AX50" i="44"/>
  <c r="BL52" i="44"/>
  <c r="J53" i="44"/>
  <c r="BD57" i="44"/>
  <c r="AE111" i="44"/>
  <c r="Y116" i="44"/>
  <c r="AG122" i="44"/>
  <c r="BM122" i="44"/>
  <c r="AE146" i="44"/>
  <c r="AE148" i="44"/>
  <c r="E149" i="44"/>
  <c r="F103" i="46"/>
  <c r="F103" i="44"/>
  <c r="L144" i="46"/>
  <c r="L144" i="44"/>
  <c r="T144" i="46"/>
  <c r="T144" i="44"/>
  <c r="AB144" i="46"/>
  <c r="AB144" i="44"/>
  <c r="AZ144" i="46"/>
  <c r="AZ144" i="44"/>
  <c r="BH144" i="46"/>
  <c r="BH144" i="44"/>
  <c r="H145" i="46"/>
  <c r="H145" i="44"/>
  <c r="P145" i="46"/>
  <c r="P145" i="44"/>
  <c r="X145" i="46"/>
  <c r="X145" i="44"/>
  <c r="AF145" i="46"/>
  <c r="AF145" i="44"/>
  <c r="AN145" i="46"/>
  <c r="AN145" i="44"/>
  <c r="AV145" i="46"/>
  <c r="AV145" i="44"/>
  <c r="BD145" i="46"/>
  <c r="BD145" i="44"/>
  <c r="BL145" i="46"/>
  <c r="BL145" i="44"/>
  <c r="AF105" i="46"/>
  <c r="AF105" i="44"/>
  <c r="AQ108" i="46"/>
  <c r="AQ108" i="44"/>
  <c r="BG108" i="46"/>
  <c r="BG108" i="44"/>
  <c r="AJ113" i="46"/>
  <c r="AJ113" i="44"/>
  <c r="Q116" i="46"/>
  <c r="Q116" i="44"/>
  <c r="AG116" i="46"/>
  <c r="AG116" i="44"/>
  <c r="W118" i="46"/>
  <c r="W118" i="44"/>
  <c r="AM118" i="46"/>
  <c r="AM118" i="44"/>
  <c r="BC118" i="46"/>
  <c r="BC118" i="44"/>
  <c r="L120" i="46"/>
  <c r="L120" i="44"/>
  <c r="G146" i="46"/>
  <c r="G146" i="44"/>
  <c r="AM148" i="46"/>
  <c r="AM148" i="44"/>
  <c r="AD150" i="46"/>
  <c r="AD150" i="44"/>
  <c r="BJ150" i="46"/>
  <c r="BJ150" i="44"/>
  <c r="N152" i="46"/>
  <c r="N152" i="44"/>
  <c r="AD152" i="46"/>
  <c r="AD152" i="44"/>
  <c r="BB152" i="46"/>
  <c r="BB152" i="44"/>
  <c r="AR10" i="44"/>
  <c r="S36" i="44"/>
  <c r="K39" i="44"/>
  <c r="AA39" i="44"/>
  <c r="AQ39" i="44"/>
  <c r="BG39" i="44"/>
  <c r="BO39" i="44"/>
  <c r="E44" i="44"/>
  <c r="BE45" i="44"/>
  <c r="Q47" i="44"/>
  <c r="BE47" i="44"/>
  <c r="L48" i="44"/>
  <c r="BK49" i="44"/>
  <c r="AP50" i="44"/>
  <c r="N51" i="44"/>
  <c r="AT51" i="44"/>
  <c r="BD52" i="44"/>
  <c r="Z53" i="44"/>
  <c r="BN53" i="44"/>
  <c r="I55" i="44"/>
  <c r="AO55" i="44"/>
  <c r="AV57" i="44"/>
  <c r="G109" i="44"/>
  <c r="O109" i="44"/>
  <c r="W109" i="44"/>
  <c r="AE109" i="44"/>
  <c r="AM109" i="44"/>
  <c r="AU109" i="44"/>
  <c r="BC109" i="44"/>
  <c r="BK109" i="44"/>
  <c r="W111" i="44"/>
  <c r="BM116" i="44"/>
  <c r="G118" i="44"/>
  <c r="AU118" i="44"/>
  <c r="F121" i="44"/>
  <c r="N121" i="44"/>
  <c r="V121" i="44"/>
  <c r="AD121" i="44"/>
  <c r="AL121" i="44"/>
  <c r="AT121" i="44"/>
  <c r="BB121" i="44"/>
  <c r="BJ121" i="44"/>
  <c r="Y122" i="44"/>
  <c r="BK148" i="44"/>
  <c r="AU24" i="46"/>
  <c r="G94" i="46"/>
  <c r="G94" i="44"/>
  <c r="O94" i="46"/>
  <c r="O94" i="44"/>
  <c r="W94" i="46"/>
  <c r="W94" i="44"/>
  <c r="AE94" i="46"/>
  <c r="AE94" i="44"/>
  <c r="AM94" i="46"/>
  <c r="AM94" i="44"/>
  <c r="AU94" i="46"/>
  <c r="AU94" i="44"/>
  <c r="BC94" i="46"/>
  <c r="BC94" i="44"/>
  <c r="BK94" i="46"/>
  <c r="BK94" i="44"/>
  <c r="K95" i="46"/>
  <c r="K95" i="44"/>
  <c r="AY95" i="46"/>
  <c r="AY95" i="44"/>
  <c r="H97" i="46"/>
  <c r="H97" i="44"/>
  <c r="U100" i="46"/>
  <c r="U100" i="44"/>
  <c r="BM101" i="46"/>
  <c r="BM101" i="44"/>
  <c r="D113" i="46"/>
  <c r="D113" i="44"/>
  <c r="AR113" i="46"/>
  <c r="AR113" i="44"/>
  <c r="J115" i="46"/>
  <c r="J115" i="44"/>
  <c r="AW116" i="46"/>
  <c r="AW116" i="44"/>
  <c r="AW122" i="46"/>
  <c r="AW122" i="44"/>
  <c r="AA147" i="46"/>
  <c r="AA147" i="44"/>
  <c r="AY147" i="46"/>
  <c r="AY147" i="44"/>
  <c r="O148" i="46"/>
  <c r="O148" i="44"/>
  <c r="N150" i="46"/>
  <c r="N150" i="44"/>
  <c r="AE9" i="44"/>
  <c r="AU9" i="44"/>
  <c r="A151" i="44"/>
  <c r="C122" i="46"/>
  <c r="C122" i="44" s="1"/>
  <c r="G9" i="44"/>
  <c r="BK9" i="44"/>
  <c r="L10" i="44"/>
  <c r="BH10" i="44"/>
  <c r="O35" i="44"/>
  <c r="AM35" i="44"/>
  <c r="BG36" i="44"/>
  <c r="F37" i="44"/>
  <c r="V37" i="44"/>
  <c r="BQ44" i="44"/>
  <c r="AW45" i="44"/>
  <c r="BC49" i="44"/>
  <c r="AH50" i="44"/>
  <c r="AV52" i="44"/>
  <c r="AN57" i="44"/>
  <c r="H107" i="44"/>
  <c r="P107" i="44"/>
  <c r="X107" i="44"/>
  <c r="AF107" i="44"/>
  <c r="AN107" i="44"/>
  <c r="AV107" i="44"/>
  <c r="BD107" i="44"/>
  <c r="BL107" i="44"/>
  <c r="AI108" i="44"/>
  <c r="BE116" i="44"/>
  <c r="J119" i="44"/>
  <c r="R119" i="44"/>
  <c r="Z119" i="44"/>
  <c r="AH119" i="44"/>
  <c r="AP119" i="44"/>
  <c r="AX119" i="44"/>
  <c r="BF119" i="44"/>
  <c r="BN119" i="44"/>
  <c r="AZ120" i="44"/>
  <c r="BK146" i="44"/>
  <c r="J140" i="46"/>
  <c r="J140" i="44"/>
  <c r="R140" i="46"/>
  <c r="R140" i="44"/>
  <c r="Z140" i="46"/>
  <c r="Z140" i="44"/>
  <c r="AH140" i="46"/>
  <c r="AH140" i="44"/>
  <c r="AP140" i="46"/>
  <c r="AP140" i="44"/>
  <c r="AX140" i="46"/>
  <c r="AX140" i="44"/>
  <c r="BF140" i="46"/>
  <c r="BF140" i="44"/>
  <c r="BN140" i="46"/>
  <c r="BN140" i="44"/>
  <c r="K141" i="46"/>
  <c r="K141" i="44"/>
  <c r="S141" i="46"/>
  <c r="S141" i="44"/>
  <c r="AA141" i="46"/>
  <c r="AA141" i="44"/>
  <c r="AI141" i="46"/>
  <c r="AI141" i="44"/>
  <c r="AQ141" i="46"/>
  <c r="AQ141" i="44"/>
  <c r="AY141" i="46"/>
  <c r="AY141" i="44"/>
  <c r="BG141" i="46"/>
  <c r="BG141" i="44"/>
  <c r="F142" i="46"/>
  <c r="F142" i="44"/>
  <c r="N142" i="46"/>
  <c r="N142" i="44"/>
  <c r="V142" i="46"/>
  <c r="V142" i="44"/>
  <c r="AD142" i="46"/>
  <c r="AD142" i="44"/>
  <c r="AL142" i="46"/>
  <c r="AL142" i="44"/>
  <c r="AT142" i="46"/>
  <c r="AT142" i="44"/>
  <c r="BB142" i="46"/>
  <c r="BB142" i="44"/>
  <c r="BJ142" i="46"/>
  <c r="BJ142" i="44"/>
  <c r="X105" i="46"/>
  <c r="X105" i="44"/>
  <c r="S108" i="46"/>
  <c r="S108" i="44"/>
  <c r="AY108" i="46"/>
  <c r="AY108" i="44"/>
  <c r="BK111" i="46"/>
  <c r="BK111" i="44"/>
  <c r="AB113" i="46"/>
  <c r="AB113" i="44"/>
  <c r="BP113" i="46"/>
  <c r="BP113" i="44"/>
  <c r="Z115" i="46"/>
  <c r="Z115" i="44"/>
  <c r="AX115" i="46"/>
  <c r="AX115" i="44"/>
  <c r="I116" i="46"/>
  <c r="I116" i="44"/>
  <c r="I122" i="46"/>
  <c r="I122" i="44"/>
  <c r="AO122" i="46"/>
  <c r="AO122" i="44"/>
  <c r="AU148" i="46"/>
  <c r="AU148" i="44"/>
  <c r="BC148" i="46"/>
  <c r="BC148" i="44"/>
  <c r="U149" i="46"/>
  <c r="U149" i="44"/>
  <c r="AS149" i="46"/>
  <c r="AS149" i="44"/>
  <c r="V150" i="46"/>
  <c r="V150" i="44"/>
  <c r="AJ10" i="44"/>
  <c r="BK35" i="44"/>
  <c r="AI36" i="44"/>
  <c r="AT37" i="44"/>
  <c r="AO45" i="44"/>
  <c r="I47" i="44"/>
  <c r="AW47" i="44"/>
  <c r="AU49" i="44"/>
  <c r="Z50" i="44"/>
  <c r="F51" i="44"/>
  <c r="AL51" i="44"/>
  <c r="AN52" i="44"/>
  <c r="AP53" i="44"/>
  <c r="AG55" i="44"/>
  <c r="BM55" i="44"/>
  <c r="AF57" i="44"/>
  <c r="AR120" i="44"/>
  <c r="Q122" i="44"/>
  <c r="AC149" i="44"/>
  <c r="BQ149" i="44"/>
  <c r="F152" i="44"/>
  <c r="BJ152" i="44"/>
  <c r="S84" i="46"/>
  <c r="S84" i="44"/>
  <c r="AA84" i="46"/>
  <c r="AA84" i="44"/>
  <c r="AI84" i="46"/>
  <c r="AI84" i="44"/>
  <c r="AQ84" i="46"/>
  <c r="AQ84" i="44"/>
  <c r="AY84" i="46"/>
  <c r="AY84" i="44"/>
  <c r="BG84" i="46"/>
  <c r="BG84" i="44"/>
  <c r="P86" i="46"/>
  <c r="P86" i="44"/>
  <c r="BD86" i="46"/>
  <c r="BD86" i="44"/>
  <c r="F88" i="46"/>
  <c r="F88" i="44"/>
  <c r="AD88" i="46"/>
  <c r="AD88" i="44"/>
  <c r="AG137" i="46"/>
  <c r="AG137" i="44"/>
  <c r="BI138" i="46"/>
  <c r="BI138" i="44"/>
  <c r="Q139" i="46"/>
  <c r="Q139" i="44"/>
  <c r="Y139" i="46"/>
  <c r="Y139" i="44"/>
  <c r="AG139" i="46"/>
  <c r="AG139" i="44"/>
  <c r="AW139" i="46"/>
  <c r="AW139" i="44"/>
  <c r="BE139" i="46"/>
  <c r="BE139" i="44"/>
  <c r="BM139" i="46"/>
  <c r="BM139" i="44"/>
  <c r="AV105" i="46"/>
  <c r="AV105" i="44"/>
  <c r="O111" i="46"/>
  <c r="O111" i="44"/>
  <c r="R115" i="46"/>
  <c r="R115" i="44"/>
  <c r="AP115" i="46"/>
  <c r="AP115" i="44"/>
  <c r="BN115" i="46"/>
  <c r="BN115" i="44"/>
  <c r="T120" i="46"/>
  <c r="T120" i="44"/>
  <c r="BH120" i="46"/>
  <c r="BH120" i="44"/>
  <c r="BE122" i="46"/>
  <c r="BE122" i="44"/>
  <c r="W146" i="46"/>
  <c r="W146" i="44"/>
  <c r="BC146" i="46"/>
  <c r="BC146" i="44"/>
  <c r="S147" i="46"/>
  <c r="S147" i="44"/>
  <c r="BG147" i="46"/>
  <c r="BG147" i="44"/>
  <c r="AK149" i="46"/>
  <c r="AK149" i="44"/>
  <c r="F150" i="46"/>
  <c r="F150" i="44"/>
  <c r="BB150" i="46"/>
  <c r="BB150" i="44"/>
  <c r="AL152" i="46"/>
  <c r="AL152" i="44"/>
  <c r="AZ10" i="44"/>
  <c r="AO47" i="44"/>
  <c r="AM49" i="44"/>
  <c r="R53" i="44"/>
  <c r="X57" i="44"/>
  <c r="D106" i="44"/>
  <c r="L106" i="44"/>
  <c r="T106" i="44"/>
  <c r="AB106" i="44"/>
  <c r="AJ106" i="44"/>
  <c r="AR106" i="44"/>
  <c r="AZ106" i="44"/>
  <c r="BH106" i="44"/>
  <c r="BP106" i="44"/>
  <c r="K108" i="44"/>
  <c r="G111" i="44"/>
  <c r="BC111" i="44"/>
  <c r="H112" i="44"/>
  <c r="P112" i="44"/>
  <c r="X112" i="44"/>
  <c r="AF112" i="44"/>
  <c r="AN112" i="44"/>
  <c r="AV112" i="44"/>
  <c r="BD112" i="44"/>
  <c r="BL112" i="44"/>
  <c r="AE118" i="44"/>
  <c r="BI149" i="44"/>
  <c r="AR133" i="46"/>
  <c r="AR133" i="44"/>
  <c r="H105" i="46"/>
  <c r="H105" i="44"/>
  <c r="AN105" i="46"/>
  <c r="AN105" i="44"/>
  <c r="BD105" i="46"/>
  <c r="BD105" i="44"/>
  <c r="BL105" i="46"/>
  <c r="BL105" i="44"/>
  <c r="T113" i="46"/>
  <c r="T113" i="44"/>
  <c r="BH113" i="46"/>
  <c r="BH113" i="44"/>
  <c r="AH115" i="46"/>
  <c r="AH115" i="44"/>
  <c r="BF115" i="46"/>
  <c r="BF115" i="44"/>
  <c r="AB120" i="46"/>
  <c r="AB120" i="44"/>
  <c r="O146" i="46"/>
  <c r="O146" i="44"/>
  <c r="AU146" i="46"/>
  <c r="AU146" i="44"/>
  <c r="K147" i="46"/>
  <c r="K147" i="44"/>
  <c r="AI147" i="46"/>
  <c r="AI147" i="44"/>
  <c r="BO147" i="46"/>
  <c r="BO147" i="44"/>
  <c r="W148" i="46"/>
  <c r="W148" i="44"/>
  <c r="AT150" i="46"/>
  <c r="AT150" i="44"/>
  <c r="AT152" i="46"/>
  <c r="AT152" i="44"/>
  <c r="A52" i="44"/>
  <c r="W9" i="44"/>
  <c r="G35" i="44"/>
  <c r="K36" i="44"/>
  <c r="AG45" i="44"/>
  <c r="R50" i="44"/>
  <c r="AF52" i="44"/>
  <c r="AM9" i="44"/>
  <c r="BC9" i="44"/>
  <c r="AB10" i="44"/>
  <c r="AV11" i="44"/>
  <c r="AE35" i="44"/>
  <c r="BC35" i="44"/>
  <c r="AY36" i="44"/>
  <c r="AL37" i="44"/>
  <c r="BJ37" i="44"/>
  <c r="S39" i="44"/>
  <c r="AI39" i="44"/>
  <c r="AY39" i="44"/>
  <c r="AH43" i="44"/>
  <c r="Y45" i="44"/>
  <c r="AG47" i="44"/>
  <c r="AE49" i="44"/>
  <c r="J50" i="44"/>
  <c r="AD51" i="44"/>
  <c r="BJ51" i="44"/>
  <c r="X52" i="44"/>
  <c r="E54" i="44"/>
  <c r="M54" i="44"/>
  <c r="U54" i="44"/>
  <c r="AC54" i="44"/>
  <c r="AK54" i="44"/>
  <c r="AS54" i="44"/>
  <c r="BA54" i="44"/>
  <c r="BI54" i="44"/>
  <c r="BQ54" i="44"/>
  <c r="Y55" i="44"/>
  <c r="BE55" i="44"/>
  <c r="P57" i="44"/>
  <c r="AU111" i="44"/>
  <c r="F114" i="44"/>
  <c r="N114" i="44"/>
  <c r="V114" i="44"/>
  <c r="AD114" i="44"/>
  <c r="AL114" i="44"/>
  <c r="AT114" i="44"/>
  <c r="BB114" i="44"/>
  <c r="BJ114" i="44"/>
  <c r="AO116" i="44"/>
  <c r="G148" i="44"/>
  <c r="BH130" i="46"/>
  <c r="BH130" i="44"/>
  <c r="L155" i="46"/>
  <c r="L155" i="44"/>
  <c r="T155" i="46"/>
  <c r="T155" i="44"/>
  <c r="AB155" i="46"/>
  <c r="AB155" i="44"/>
  <c r="AR155" i="46"/>
  <c r="AR155" i="44"/>
  <c r="AZ155" i="46"/>
  <c r="AZ155" i="44"/>
  <c r="BH155" i="46"/>
  <c r="BH155" i="44"/>
  <c r="F156" i="46"/>
  <c r="F156" i="44"/>
  <c r="N156" i="46"/>
  <c r="N156" i="44"/>
  <c r="V156" i="46"/>
  <c r="V156" i="44"/>
  <c r="AD156" i="46"/>
  <c r="AD156" i="44"/>
  <c r="AL156" i="46"/>
  <c r="AL156" i="44"/>
  <c r="AT156" i="46"/>
  <c r="AT156" i="44"/>
  <c r="BB156" i="46"/>
  <c r="BB156" i="44"/>
  <c r="BJ156" i="46"/>
  <c r="BJ156" i="44"/>
  <c r="R157" i="46"/>
  <c r="R157" i="44"/>
  <c r="Z157" i="46"/>
  <c r="Z157" i="44"/>
  <c r="AP157" i="46"/>
  <c r="AP157" i="44"/>
  <c r="AX157" i="46"/>
  <c r="AX157" i="44"/>
  <c r="BF157" i="46"/>
  <c r="BF157" i="44"/>
  <c r="BN157" i="46"/>
  <c r="BN157" i="44"/>
  <c r="E158" i="46"/>
  <c r="E158" i="44"/>
  <c r="U158" i="46"/>
  <c r="U158" i="44"/>
  <c r="AC158" i="46"/>
  <c r="AC158" i="44"/>
  <c r="AK158" i="46"/>
  <c r="AK158" i="44"/>
  <c r="AS158" i="46"/>
  <c r="AS158" i="44"/>
  <c r="BI158" i="46"/>
  <c r="BI158" i="44"/>
  <c r="BQ158" i="46"/>
  <c r="BQ158" i="44"/>
  <c r="W159" i="46"/>
  <c r="W159" i="44"/>
  <c r="AE159" i="46"/>
  <c r="AE159" i="44"/>
  <c r="D10" i="44"/>
  <c r="AA36" i="44"/>
  <c r="N37" i="44"/>
  <c r="AY41" i="44"/>
  <c r="Q45" i="44"/>
  <c r="W49" i="44"/>
  <c r="BN50" i="44"/>
  <c r="P52" i="44"/>
  <c r="AH53" i="44"/>
  <c r="H57" i="44"/>
  <c r="E117" i="44"/>
  <c r="M117" i="44"/>
  <c r="U117" i="44"/>
  <c r="AC117" i="44"/>
  <c r="AK117" i="44"/>
  <c r="AS117" i="44"/>
  <c r="BA117" i="44"/>
  <c r="BI117" i="44"/>
  <c r="BQ117" i="44"/>
  <c r="BK118" i="44"/>
  <c r="K125" i="46"/>
  <c r="K125" i="44"/>
  <c r="AI125" i="46"/>
  <c r="AI125" i="44"/>
  <c r="AQ125" i="46"/>
  <c r="AQ125" i="44"/>
  <c r="BG125" i="46"/>
  <c r="BG125" i="44"/>
  <c r="K127" i="46"/>
  <c r="K127" i="44"/>
  <c r="S127" i="46"/>
  <c r="S127" i="44"/>
  <c r="AA127" i="46"/>
  <c r="AA127" i="44"/>
  <c r="AI127" i="46"/>
  <c r="AI127" i="44"/>
  <c r="AQ127" i="46"/>
  <c r="AQ127" i="44"/>
  <c r="AY127" i="46"/>
  <c r="AY127" i="44"/>
  <c r="BG127" i="46"/>
  <c r="BG127" i="44"/>
  <c r="BO127" i="46"/>
  <c r="BO127" i="44"/>
  <c r="G153" i="46"/>
  <c r="G153" i="44"/>
  <c r="O153" i="46"/>
  <c r="O153" i="44"/>
  <c r="W153" i="46"/>
  <c r="W153" i="44"/>
  <c r="AM153" i="46"/>
  <c r="AM153" i="44"/>
  <c r="BC153" i="46"/>
  <c r="BC153" i="44"/>
  <c r="BK153" i="46"/>
  <c r="BK153" i="44"/>
  <c r="AU159" i="44"/>
  <c r="AI160" i="44"/>
  <c r="BO160" i="44"/>
  <c r="AE161" i="44"/>
  <c r="BK161" i="44"/>
  <c r="F163" i="44"/>
  <c r="AD163" i="44"/>
  <c r="BB163" i="44"/>
  <c r="AS165" i="44"/>
  <c r="P166" i="44"/>
  <c r="AV166" i="44"/>
  <c r="AI167" i="44"/>
  <c r="AK168" i="44"/>
  <c r="P177" i="44"/>
  <c r="L178" i="44"/>
  <c r="BL179" i="44"/>
  <c r="T183" i="44"/>
  <c r="X184" i="44"/>
  <c r="AV184" i="44"/>
  <c r="AA160" i="44"/>
  <c r="J162" i="44"/>
  <c r="AP162" i="44"/>
  <c r="AM159" i="44"/>
  <c r="BG160" i="44"/>
  <c r="W161" i="44"/>
  <c r="BC161" i="44"/>
  <c r="V163" i="44"/>
  <c r="AT163" i="44"/>
  <c r="AC165" i="44"/>
  <c r="AN166" i="44"/>
  <c r="AA167" i="44"/>
  <c r="BA168" i="44"/>
  <c r="H177" i="44"/>
  <c r="D178" i="44"/>
  <c r="AJ178" i="44"/>
  <c r="BP178" i="44"/>
  <c r="BD179" i="44"/>
  <c r="K180" i="44"/>
  <c r="AI180" i="44"/>
  <c r="BG180" i="44"/>
  <c r="AY160" i="44"/>
  <c r="AU161" i="44"/>
  <c r="BN162" i="44"/>
  <c r="M165" i="44"/>
  <c r="AF166" i="44"/>
  <c r="BL166" i="44"/>
  <c r="S167" i="44"/>
  <c r="AY167" i="44"/>
  <c r="E168" i="44"/>
  <c r="BQ168" i="44"/>
  <c r="BL177" i="44"/>
  <c r="BC159" i="44"/>
  <c r="K160" i="44"/>
  <c r="G161" i="44"/>
  <c r="Z162" i="44"/>
  <c r="N163" i="44"/>
  <c r="AL163" i="44"/>
  <c r="BJ163" i="44"/>
  <c r="E165" i="44"/>
  <c r="BQ165" i="44"/>
  <c r="AS168" i="44"/>
  <c r="X177" i="44"/>
  <c r="BD177" i="44"/>
  <c r="P179" i="44"/>
  <c r="AV179" i="44"/>
  <c r="AA180" i="44"/>
  <c r="AY180" i="44"/>
  <c r="BB181" i="44"/>
  <c r="AF184" i="44"/>
  <c r="BD184" i="44"/>
  <c r="K185" i="44"/>
  <c r="BE137" i="46"/>
  <c r="BE137" i="44"/>
  <c r="Q169" i="46"/>
  <c r="Q169" i="44"/>
  <c r="AG169" i="46"/>
  <c r="AG169" i="44"/>
  <c r="AO169" i="46"/>
  <c r="AO169" i="44"/>
  <c r="BM169" i="46"/>
  <c r="BM169" i="44"/>
  <c r="R170" i="46"/>
  <c r="R170" i="44"/>
  <c r="AP170" i="46"/>
  <c r="AP170" i="44"/>
  <c r="BF170" i="46"/>
  <c r="BF170" i="44"/>
  <c r="AB173" i="46"/>
  <c r="AB173" i="44"/>
  <c r="BP173" i="46"/>
  <c r="BP173" i="44"/>
  <c r="K175" i="46"/>
  <c r="K175" i="44"/>
  <c r="J198" i="46"/>
  <c r="J198" i="44"/>
  <c r="Z198" i="46"/>
  <c r="Z198" i="44"/>
  <c r="AH198" i="46"/>
  <c r="AH198" i="44"/>
  <c r="AX198" i="46"/>
  <c r="AX198" i="44"/>
  <c r="BF198" i="46"/>
  <c r="BF198" i="44"/>
  <c r="F199" i="46"/>
  <c r="F199" i="44"/>
  <c r="AR200" i="46"/>
  <c r="AR200" i="44"/>
  <c r="AD136" i="46"/>
  <c r="AD136" i="44"/>
  <c r="BB136" i="46"/>
  <c r="BB136" i="44"/>
  <c r="J170" i="46"/>
  <c r="J170" i="44"/>
  <c r="Z170" i="46"/>
  <c r="Z170" i="44"/>
  <c r="AX170" i="46"/>
  <c r="AX170" i="44"/>
  <c r="BN170" i="46"/>
  <c r="BN170" i="44"/>
  <c r="D173" i="46"/>
  <c r="D173" i="44"/>
  <c r="AJ173" i="46"/>
  <c r="AJ173" i="44"/>
  <c r="G174" i="46"/>
  <c r="G174" i="44"/>
  <c r="AE174" i="46"/>
  <c r="AE174" i="44"/>
  <c r="S175" i="46"/>
  <c r="S175" i="44"/>
  <c r="AQ175" i="46"/>
  <c r="AQ175" i="44"/>
  <c r="BO175" i="46"/>
  <c r="BO175" i="44"/>
  <c r="AX78" i="44"/>
  <c r="BL97" i="44"/>
  <c r="Z98" i="44"/>
  <c r="M100" i="44"/>
  <c r="BE101" i="44"/>
  <c r="AT103" i="44"/>
  <c r="AD128" i="44"/>
  <c r="BJ128" i="44"/>
  <c r="H129" i="44"/>
  <c r="AN129" i="44"/>
  <c r="AZ130" i="44"/>
  <c r="AJ133" i="44"/>
  <c r="Y137" i="44"/>
  <c r="G152" i="46"/>
  <c r="G152" i="44"/>
  <c r="AM152" i="46"/>
  <c r="AM152" i="44"/>
  <c r="AU152" i="46"/>
  <c r="AU152" i="44"/>
  <c r="BC152" i="46"/>
  <c r="BC152" i="44"/>
  <c r="BK152" i="46"/>
  <c r="BK152" i="44"/>
  <c r="H153" i="46"/>
  <c r="H153" i="44"/>
  <c r="P153" i="46"/>
  <c r="P153" i="44"/>
  <c r="X153" i="46"/>
  <c r="X153" i="44"/>
  <c r="AF153" i="46"/>
  <c r="AF153" i="44"/>
  <c r="BL153" i="46"/>
  <c r="BL153" i="44"/>
  <c r="AI154" i="46"/>
  <c r="AI154" i="44"/>
  <c r="AQ154" i="46"/>
  <c r="AQ154" i="44"/>
  <c r="AY154" i="46"/>
  <c r="AY154" i="44"/>
  <c r="BG154" i="46"/>
  <c r="BG154" i="44"/>
  <c r="E155" i="46"/>
  <c r="E155" i="44"/>
  <c r="M155" i="46"/>
  <c r="M155" i="44"/>
  <c r="U155" i="46"/>
  <c r="U155" i="44"/>
  <c r="AC155" i="46"/>
  <c r="AC155" i="44"/>
  <c r="AK155" i="46"/>
  <c r="AK155" i="44"/>
  <c r="BQ155" i="46"/>
  <c r="BQ155" i="44"/>
  <c r="R195" i="46"/>
  <c r="R195" i="44"/>
  <c r="Z195" i="46"/>
  <c r="Z195" i="44"/>
  <c r="AH195" i="46"/>
  <c r="AH195" i="44"/>
  <c r="AP195" i="46"/>
  <c r="AP195" i="44"/>
  <c r="AX195" i="46"/>
  <c r="AX195" i="44"/>
  <c r="BF195" i="46"/>
  <c r="BF195" i="44"/>
  <c r="E196" i="46"/>
  <c r="E196" i="44"/>
  <c r="M196" i="46"/>
  <c r="M196" i="44"/>
  <c r="U196" i="46"/>
  <c r="U196" i="44"/>
  <c r="AK196" i="46"/>
  <c r="AK196" i="44"/>
  <c r="AS196" i="46"/>
  <c r="AS196" i="44"/>
  <c r="BA196" i="46"/>
  <c r="BA196" i="44"/>
  <c r="BI196" i="46"/>
  <c r="BI196" i="44"/>
  <c r="BQ196" i="46"/>
  <c r="BQ196" i="44"/>
  <c r="V136" i="46"/>
  <c r="V136" i="44"/>
  <c r="AT136" i="46"/>
  <c r="AT136" i="44"/>
  <c r="AH170" i="46"/>
  <c r="AH170" i="44"/>
  <c r="BP171" i="46"/>
  <c r="BP171" i="44"/>
  <c r="L173" i="46"/>
  <c r="L173" i="44"/>
  <c r="AR173" i="46"/>
  <c r="AR173" i="44"/>
  <c r="W174" i="46"/>
  <c r="W174" i="44"/>
  <c r="BC174" i="46"/>
  <c r="BC174" i="44"/>
  <c r="AA175" i="46"/>
  <c r="AA175" i="44"/>
  <c r="AY175" i="46"/>
  <c r="AY175" i="44"/>
  <c r="N199" i="46"/>
  <c r="N199" i="44"/>
  <c r="AD199" i="46"/>
  <c r="AD199" i="44"/>
  <c r="AT199" i="46"/>
  <c r="AT199" i="44"/>
  <c r="BJ199" i="46"/>
  <c r="BJ199" i="44"/>
  <c r="D200" i="46"/>
  <c r="D200" i="44"/>
  <c r="T200" i="46"/>
  <c r="T200" i="44"/>
  <c r="AJ200" i="46"/>
  <c r="AJ200" i="44"/>
  <c r="AZ200" i="46"/>
  <c r="AZ200" i="44"/>
  <c r="BH200" i="46"/>
  <c r="BH200" i="44"/>
  <c r="A104" i="44"/>
  <c r="AP78" i="44"/>
  <c r="BD97" i="44"/>
  <c r="R98" i="44"/>
  <c r="E100" i="44"/>
  <c r="BQ100" i="44"/>
  <c r="AW101" i="44"/>
  <c r="AL103" i="44"/>
  <c r="AR130" i="44"/>
  <c r="AB133" i="44"/>
  <c r="Q137" i="44"/>
  <c r="BM137" i="44"/>
  <c r="U138" i="44"/>
  <c r="BA138" i="44"/>
  <c r="BH171" i="44"/>
  <c r="G149" i="44"/>
  <c r="G149" i="46"/>
  <c r="O149" i="46"/>
  <c r="O149" i="44"/>
  <c r="W149" i="46"/>
  <c r="W149" i="44"/>
  <c r="AE149" i="46"/>
  <c r="AE149" i="44"/>
  <c r="AM149" i="46"/>
  <c r="AM149" i="44"/>
  <c r="AU149" i="46"/>
  <c r="AU149" i="44"/>
  <c r="BC149" i="46"/>
  <c r="BC149" i="44"/>
  <c r="D151" i="46"/>
  <c r="D151" i="44"/>
  <c r="L151" i="46"/>
  <c r="L151" i="44"/>
  <c r="T151" i="46"/>
  <c r="T151" i="44"/>
  <c r="AB151" i="46"/>
  <c r="AB151" i="44"/>
  <c r="AJ151" i="46"/>
  <c r="AJ151" i="44"/>
  <c r="BP151" i="46"/>
  <c r="BP151" i="44"/>
  <c r="G165" i="46"/>
  <c r="G165" i="44"/>
  <c r="O165" i="46"/>
  <c r="O165" i="44"/>
  <c r="W165" i="46"/>
  <c r="W165" i="44"/>
  <c r="AE165" i="46"/>
  <c r="AE165" i="44"/>
  <c r="AM165" i="46"/>
  <c r="AM165" i="44"/>
  <c r="AU165" i="46"/>
  <c r="AU165" i="44"/>
  <c r="BC165" i="46"/>
  <c r="BC165" i="44"/>
  <c r="BK165" i="46"/>
  <c r="BK165" i="44"/>
  <c r="R166" i="46"/>
  <c r="R166" i="44"/>
  <c r="Z166" i="46"/>
  <c r="Z166" i="44"/>
  <c r="AH166" i="46"/>
  <c r="AH166" i="44"/>
  <c r="AP166" i="46"/>
  <c r="AP166" i="44"/>
  <c r="AX166" i="46"/>
  <c r="AX166" i="44"/>
  <c r="BF166" i="46"/>
  <c r="BF166" i="44"/>
  <c r="BN166" i="46"/>
  <c r="BN166" i="44"/>
  <c r="E167" i="46"/>
  <c r="E167" i="44"/>
  <c r="M167" i="46"/>
  <c r="M167" i="44"/>
  <c r="U167" i="46"/>
  <c r="U167" i="44"/>
  <c r="AC167" i="46"/>
  <c r="AC167" i="44"/>
  <c r="AK167" i="46"/>
  <c r="AK167" i="44"/>
  <c r="AS167" i="46"/>
  <c r="AS167" i="44"/>
  <c r="BI167" i="46"/>
  <c r="BI167" i="44"/>
  <c r="BQ167" i="46"/>
  <c r="BQ167" i="44"/>
  <c r="G168" i="46"/>
  <c r="G168" i="44"/>
  <c r="O168" i="46"/>
  <c r="O168" i="44"/>
  <c r="W168" i="46"/>
  <c r="W168" i="44"/>
  <c r="AE168" i="46"/>
  <c r="AE168" i="44"/>
  <c r="AM168" i="46"/>
  <c r="AM168" i="44"/>
  <c r="AU168" i="46"/>
  <c r="AU168" i="44"/>
  <c r="BC168" i="46"/>
  <c r="BC168" i="44"/>
  <c r="BK168" i="46"/>
  <c r="BK168" i="44"/>
  <c r="G194" i="46"/>
  <c r="G194" i="44"/>
  <c r="O194" i="46"/>
  <c r="O194" i="44"/>
  <c r="W194" i="46"/>
  <c r="W194" i="44"/>
  <c r="AE194" i="46"/>
  <c r="AE194" i="44"/>
  <c r="AU194" i="46"/>
  <c r="AU194" i="44"/>
  <c r="BC194" i="46"/>
  <c r="BC194" i="44"/>
  <c r="BK194" i="46"/>
  <c r="BK194" i="44"/>
  <c r="G206" i="46"/>
  <c r="G206" i="44"/>
  <c r="O206" i="46"/>
  <c r="O206" i="44"/>
  <c r="W206" i="46"/>
  <c r="W206" i="44"/>
  <c r="AE206" i="46"/>
  <c r="AE206" i="44"/>
  <c r="AM206" i="46"/>
  <c r="AM206" i="44"/>
  <c r="AU206" i="46"/>
  <c r="AU206" i="44"/>
  <c r="BC206" i="44"/>
  <c r="BC206" i="46"/>
  <c r="AV207" i="46"/>
  <c r="AV207" i="44"/>
  <c r="AL136" i="46"/>
  <c r="AL136" i="44"/>
  <c r="BJ136" i="46"/>
  <c r="BJ136" i="44"/>
  <c r="AO137" i="46"/>
  <c r="AO137" i="44"/>
  <c r="I169" i="46"/>
  <c r="I169" i="44"/>
  <c r="Y169" i="44"/>
  <c r="Y169" i="46"/>
  <c r="AW169" i="46"/>
  <c r="AW169" i="44"/>
  <c r="AZ173" i="46"/>
  <c r="AZ173" i="44"/>
  <c r="O174" i="46"/>
  <c r="O174" i="44"/>
  <c r="AM174" i="46"/>
  <c r="AM174" i="44"/>
  <c r="AI175" i="46"/>
  <c r="AI175" i="44"/>
  <c r="BG175" i="46"/>
  <c r="BG175" i="44"/>
  <c r="R198" i="46"/>
  <c r="R198" i="44"/>
  <c r="AL199" i="46"/>
  <c r="AL199" i="44"/>
  <c r="BB199" i="46"/>
  <c r="BB199" i="44"/>
  <c r="L200" i="46"/>
  <c r="L200" i="44"/>
  <c r="AB200" i="46"/>
  <c r="AB200" i="44"/>
  <c r="BP200" i="46"/>
  <c r="BP200" i="44"/>
  <c r="A100" i="44"/>
  <c r="A129" i="44"/>
  <c r="AH78" i="44"/>
  <c r="AV97" i="44"/>
  <c r="J98" i="44"/>
  <c r="BI100" i="44"/>
  <c r="AO101" i="44"/>
  <c r="J102" i="44"/>
  <c r="R102" i="44"/>
  <c r="Z102" i="44"/>
  <c r="AH102" i="44"/>
  <c r="AP102" i="44"/>
  <c r="AX102" i="44"/>
  <c r="BF102" i="44"/>
  <c r="BN102" i="44"/>
  <c r="AD103" i="44"/>
  <c r="V128" i="44"/>
  <c r="BB128" i="44"/>
  <c r="AF129" i="44"/>
  <c r="BL129" i="44"/>
  <c r="AJ130" i="44"/>
  <c r="F131" i="44"/>
  <c r="N131" i="44"/>
  <c r="V131" i="44"/>
  <c r="AD131" i="44"/>
  <c r="AL131" i="44"/>
  <c r="AT131" i="44"/>
  <c r="BB131" i="44"/>
  <c r="BJ131" i="44"/>
  <c r="T133" i="44"/>
  <c r="H134" i="44"/>
  <c r="P134" i="44"/>
  <c r="X134" i="44"/>
  <c r="AF134" i="44"/>
  <c r="AN134" i="44"/>
  <c r="AV134" i="44"/>
  <c r="BD134" i="44"/>
  <c r="BL134" i="44"/>
  <c r="I137" i="44"/>
  <c r="BE169" i="44"/>
  <c r="J148" i="46"/>
  <c r="J148" i="44"/>
  <c r="R148" i="46"/>
  <c r="R148" i="44"/>
  <c r="Z148" i="46"/>
  <c r="Z148" i="44"/>
  <c r="AH148" i="46"/>
  <c r="AH148" i="44"/>
  <c r="AP148" i="46"/>
  <c r="AP148" i="44"/>
  <c r="AX148" i="46"/>
  <c r="AX148" i="44"/>
  <c r="BF148" i="46"/>
  <c r="BF148" i="44"/>
  <c r="BN148" i="46"/>
  <c r="BN148" i="44"/>
  <c r="J186" i="46"/>
  <c r="J186" i="44"/>
  <c r="R186" i="46"/>
  <c r="R186" i="44"/>
  <c r="Z186" i="46"/>
  <c r="Z186" i="44"/>
  <c r="AH186" i="46"/>
  <c r="AH186" i="44"/>
  <c r="AP186" i="46"/>
  <c r="AP186" i="44"/>
  <c r="BF186" i="46"/>
  <c r="BF186" i="44"/>
  <c r="BN186" i="46"/>
  <c r="BN186" i="44"/>
  <c r="E187" i="46"/>
  <c r="E187" i="44"/>
  <c r="M187" i="46"/>
  <c r="M187" i="44"/>
  <c r="AC187" i="46"/>
  <c r="AC187" i="44"/>
  <c r="AK187" i="46"/>
  <c r="AK187" i="44"/>
  <c r="AS187" i="46"/>
  <c r="AS187" i="44"/>
  <c r="BA187" i="46"/>
  <c r="BA187" i="44"/>
  <c r="BI187" i="46"/>
  <c r="BI187" i="44"/>
  <c r="BQ187" i="46"/>
  <c r="BQ187" i="44"/>
  <c r="I188" i="46"/>
  <c r="I188" i="44"/>
  <c r="Q188" i="46"/>
  <c r="Q188" i="44"/>
  <c r="Y188" i="46"/>
  <c r="Y188" i="44"/>
  <c r="AG188" i="46"/>
  <c r="AG188" i="44"/>
  <c r="AO188" i="46"/>
  <c r="AO188" i="44"/>
  <c r="AW188" i="46"/>
  <c r="AW188" i="44"/>
  <c r="BM188" i="46"/>
  <c r="BM188" i="44"/>
  <c r="E189" i="46"/>
  <c r="E189" i="44"/>
  <c r="M189" i="46"/>
  <c r="M189" i="44"/>
  <c r="U189" i="46"/>
  <c r="U189" i="44"/>
  <c r="AC189" i="46"/>
  <c r="AC189" i="44"/>
  <c r="AK189" i="46"/>
  <c r="AK189" i="44"/>
  <c r="AS189" i="46"/>
  <c r="AS189" i="44"/>
  <c r="BA189" i="46"/>
  <c r="BA189" i="44"/>
  <c r="BI189" i="46"/>
  <c r="BI189" i="44"/>
  <c r="BQ189" i="46"/>
  <c r="BQ189" i="44"/>
  <c r="K190" i="46"/>
  <c r="K190" i="44"/>
  <c r="S190" i="46"/>
  <c r="S190" i="44"/>
  <c r="AA190" i="46"/>
  <c r="AA190" i="44"/>
  <c r="AI190" i="46"/>
  <c r="AI190" i="44"/>
  <c r="AQ190" i="46"/>
  <c r="AQ190" i="44"/>
  <c r="AY190" i="46"/>
  <c r="AY190" i="44"/>
  <c r="BG190" i="46"/>
  <c r="BG190" i="44"/>
  <c r="G191" i="46"/>
  <c r="G191" i="44"/>
  <c r="O191" i="46"/>
  <c r="O191" i="44"/>
  <c r="AE191" i="46"/>
  <c r="AE191" i="44"/>
  <c r="AM191" i="46"/>
  <c r="AM191" i="44"/>
  <c r="AU191" i="46"/>
  <c r="AU191" i="44"/>
  <c r="BC191" i="46"/>
  <c r="BC191" i="44"/>
  <c r="BK191" i="46"/>
  <c r="BK191" i="44"/>
  <c r="K192" i="46"/>
  <c r="K192" i="44"/>
  <c r="S192" i="46"/>
  <c r="S192" i="44"/>
  <c r="AA192" i="46"/>
  <c r="AA192" i="44"/>
  <c r="AI192" i="46"/>
  <c r="AI192" i="44"/>
  <c r="AQ192" i="46"/>
  <c r="AQ192" i="44"/>
  <c r="BG192" i="46"/>
  <c r="BG192" i="44"/>
  <c r="BO192" i="46"/>
  <c r="BO192" i="44"/>
  <c r="G193" i="46"/>
  <c r="G193" i="44"/>
  <c r="O193" i="46"/>
  <c r="O193" i="44"/>
  <c r="W193" i="46"/>
  <c r="W193" i="44"/>
  <c r="AM193" i="46"/>
  <c r="AM193" i="44"/>
  <c r="AU193" i="46"/>
  <c r="AU193" i="44"/>
  <c r="BC193" i="46"/>
  <c r="BC193" i="44"/>
  <c r="BK193" i="46"/>
  <c r="BK193" i="44"/>
  <c r="BH173" i="46"/>
  <c r="BH173" i="44"/>
  <c r="Z78" i="44"/>
  <c r="AN97" i="44"/>
  <c r="BA100" i="44"/>
  <c r="AG101" i="44"/>
  <c r="V103" i="44"/>
  <c r="AB130" i="44"/>
  <c r="L133" i="44"/>
  <c r="M138" i="44"/>
  <c r="AS138" i="44"/>
  <c r="AP198" i="44"/>
  <c r="K146" i="46"/>
  <c r="K146" i="44"/>
  <c r="S146" i="46"/>
  <c r="S146" i="44"/>
  <c r="AA146" i="46"/>
  <c r="AA146" i="44"/>
  <c r="AI146" i="46"/>
  <c r="AI146" i="44"/>
  <c r="AQ146" i="46"/>
  <c r="AQ146" i="44"/>
  <c r="AY146" i="46"/>
  <c r="AY146" i="44"/>
  <c r="BG146" i="46"/>
  <c r="BG146" i="44"/>
  <c r="J163" i="46"/>
  <c r="J163" i="44"/>
  <c r="R163" i="46"/>
  <c r="R163" i="44"/>
  <c r="Z163" i="46"/>
  <c r="Z163" i="44"/>
  <c r="AH163" i="46"/>
  <c r="AH163" i="44"/>
  <c r="AP163" i="46"/>
  <c r="AP163" i="44"/>
  <c r="BF163" i="46"/>
  <c r="BF163" i="44"/>
  <c r="BN163" i="46"/>
  <c r="BN163" i="44"/>
  <c r="G185" i="46"/>
  <c r="G185" i="44"/>
  <c r="O185" i="46"/>
  <c r="O185" i="44"/>
  <c r="W185" i="46"/>
  <c r="W185" i="44"/>
  <c r="AE185" i="46"/>
  <c r="AE185" i="44"/>
  <c r="AM185" i="46"/>
  <c r="AM185" i="44"/>
  <c r="AU185" i="46"/>
  <c r="AU185" i="44"/>
  <c r="BC185" i="46"/>
  <c r="BC185" i="44"/>
  <c r="BK185" i="46"/>
  <c r="BK185" i="44"/>
  <c r="BK174" i="46"/>
  <c r="BK174" i="44"/>
  <c r="R78" i="44"/>
  <c r="AF97" i="44"/>
  <c r="BF98" i="44"/>
  <c r="AS100" i="44"/>
  <c r="Y101" i="44"/>
  <c r="N128" i="44"/>
  <c r="AT128" i="44"/>
  <c r="X129" i="44"/>
  <c r="BD129" i="44"/>
  <c r="T130" i="44"/>
  <c r="D133" i="44"/>
  <c r="BP133" i="44"/>
  <c r="F136" i="44"/>
  <c r="N136" i="44"/>
  <c r="AW137" i="44"/>
  <c r="I144" i="46"/>
  <c r="I144" i="44"/>
  <c r="Q144" i="46"/>
  <c r="Q144" i="44"/>
  <c r="Y144" i="46"/>
  <c r="Y144" i="44"/>
  <c r="AG144" i="46"/>
  <c r="AG144" i="44"/>
  <c r="AO144" i="46"/>
  <c r="AO144" i="44"/>
  <c r="AW144" i="44"/>
  <c r="AW144" i="46"/>
  <c r="BE144" i="46"/>
  <c r="BE144" i="44"/>
  <c r="BM144" i="46"/>
  <c r="BM144" i="44"/>
  <c r="D159" i="46"/>
  <c r="D159" i="44"/>
  <c r="L159" i="46"/>
  <c r="L159" i="44"/>
  <c r="T159" i="46"/>
  <c r="T159" i="44"/>
  <c r="AB159" i="46"/>
  <c r="AB159" i="44"/>
  <c r="AJ159" i="46"/>
  <c r="AJ159" i="44"/>
  <c r="AR159" i="46"/>
  <c r="AR159" i="44"/>
  <c r="AZ159" i="46"/>
  <c r="AZ159" i="44"/>
  <c r="BP159" i="46"/>
  <c r="BP159" i="44"/>
  <c r="H160" i="46"/>
  <c r="H160" i="44"/>
  <c r="P160" i="46"/>
  <c r="P160" i="44"/>
  <c r="X160" i="46"/>
  <c r="X160" i="44"/>
  <c r="AN160" i="46"/>
  <c r="AN160" i="44"/>
  <c r="AV160" i="46"/>
  <c r="AV160" i="44"/>
  <c r="BD160" i="46"/>
  <c r="BD160" i="44"/>
  <c r="BL160" i="46"/>
  <c r="BL160" i="44"/>
  <c r="D161" i="46"/>
  <c r="D161" i="44"/>
  <c r="L161" i="46"/>
  <c r="L161" i="44"/>
  <c r="AB161" i="46"/>
  <c r="AB161" i="44"/>
  <c r="AJ161" i="46"/>
  <c r="AJ161" i="44"/>
  <c r="AR161" i="46"/>
  <c r="AR161" i="44"/>
  <c r="AZ161" i="46"/>
  <c r="AZ161" i="44"/>
  <c r="BH161" i="46"/>
  <c r="BH161" i="44"/>
  <c r="BP161" i="46"/>
  <c r="BP161" i="44"/>
  <c r="G162" i="46"/>
  <c r="G162" i="44"/>
  <c r="O162" i="46"/>
  <c r="O162" i="44"/>
  <c r="W162" i="46"/>
  <c r="W162" i="44"/>
  <c r="AE162" i="46"/>
  <c r="AE162" i="44"/>
  <c r="AM162" i="46"/>
  <c r="AM162" i="44"/>
  <c r="AU162" i="46"/>
  <c r="AU162" i="44"/>
  <c r="BK162" i="46"/>
  <c r="BK162" i="44"/>
  <c r="A177" i="44"/>
  <c r="J78" i="44"/>
  <c r="X97" i="44"/>
  <c r="AX98" i="44"/>
  <c r="AK100" i="44"/>
  <c r="Q101" i="44"/>
  <c r="N103" i="44"/>
  <c r="D104" i="44"/>
  <c r="L104" i="44"/>
  <c r="T104" i="44"/>
  <c r="AB104" i="44"/>
  <c r="AJ104" i="44"/>
  <c r="AR104" i="44"/>
  <c r="AZ104" i="44"/>
  <c r="BH104" i="44"/>
  <c r="BP104" i="44"/>
  <c r="L130" i="44"/>
  <c r="BH133" i="44"/>
  <c r="E138" i="44"/>
  <c r="AK138" i="44"/>
  <c r="BQ138" i="44"/>
  <c r="H157" i="46"/>
  <c r="H157" i="44"/>
  <c r="P157" i="46"/>
  <c r="P157" i="44"/>
  <c r="X157" i="46"/>
  <c r="X157" i="44"/>
  <c r="AF157" i="46"/>
  <c r="AF157" i="44"/>
  <c r="AN157" i="46"/>
  <c r="AN157" i="44"/>
  <c r="AV157" i="46"/>
  <c r="AV157" i="44"/>
  <c r="BD157" i="46"/>
  <c r="BD157" i="44"/>
  <c r="BL157" i="46"/>
  <c r="BL157" i="44"/>
  <c r="K158" i="46"/>
  <c r="K158" i="44"/>
  <c r="S158" i="46"/>
  <c r="S158" i="44"/>
  <c r="AA158" i="46"/>
  <c r="AA158" i="44"/>
  <c r="AI158" i="46"/>
  <c r="AI158" i="44"/>
  <c r="AQ158" i="46"/>
  <c r="AQ158" i="44"/>
  <c r="AY158" i="46"/>
  <c r="AY158" i="44"/>
  <c r="BG158" i="46"/>
  <c r="BG158" i="44"/>
  <c r="J178" i="46"/>
  <c r="J178" i="44"/>
  <c r="R178" i="46"/>
  <c r="R178" i="44"/>
  <c r="Z178" i="46"/>
  <c r="Z178" i="44"/>
  <c r="AH178" i="46"/>
  <c r="AH178" i="44"/>
  <c r="AX178" i="46"/>
  <c r="AX178" i="44"/>
  <c r="BF178" i="44"/>
  <c r="BF178" i="46"/>
  <c r="BN178" i="46"/>
  <c r="BN178" i="44"/>
  <c r="V179" i="46"/>
  <c r="V179" i="44"/>
  <c r="AD179" i="46"/>
  <c r="AD179" i="44"/>
  <c r="AT179" i="46"/>
  <c r="AT179" i="44"/>
  <c r="BJ179" i="46"/>
  <c r="BJ179" i="44"/>
  <c r="I180" i="46"/>
  <c r="I180" i="44"/>
  <c r="Q180" i="46"/>
  <c r="Q180" i="44"/>
  <c r="Y180" i="46"/>
  <c r="Y180" i="44"/>
  <c r="AG180" i="46"/>
  <c r="AG180" i="44"/>
  <c r="AO180" i="46"/>
  <c r="AO180" i="44"/>
  <c r="AW180" i="46"/>
  <c r="AW180" i="44"/>
  <c r="BE180" i="46"/>
  <c r="BE180" i="44"/>
  <c r="BM180" i="46"/>
  <c r="BM180" i="44"/>
  <c r="D181" i="46"/>
  <c r="D181" i="44"/>
  <c r="T181" i="46"/>
  <c r="T181" i="44"/>
  <c r="AB181" i="46"/>
  <c r="AB181" i="44"/>
  <c r="AJ181" i="46"/>
  <c r="AJ181" i="44"/>
  <c r="AR181" i="46"/>
  <c r="AR181" i="44"/>
  <c r="BH181" i="46"/>
  <c r="BH181" i="44"/>
  <c r="BP181" i="46"/>
  <c r="BP181" i="44"/>
  <c r="H204" i="46"/>
  <c r="H204" i="44"/>
  <c r="AF204" i="46"/>
  <c r="AF204" i="44"/>
  <c r="AN204" i="46"/>
  <c r="AN204" i="44"/>
  <c r="AV204" i="46"/>
  <c r="AV204" i="44"/>
  <c r="BD204" i="46"/>
  <c r="BD204" i="44"/>
  <c r="K205" i="46"/>
  <c r="K205" i="44"/>
  <c r="S205" i="46"/>
  <c r="S205" i="44"/>
  <c r="AA205" i="46"/>
  <c r="AA205" i="44"/>
  <c r="AI205" i="46"/>
  <c r="AI205" i="44"/>
  <c r="AQ205" i="46"/>
  <c r="AQ205" i="44"/>
  <c r="AY205" i="46"/>
  <c r="AY205" i="44"/>
  <c r="BG205" i="46"/>
  <c r="BG205" i="44"/>
  <c r="AU174" i="46"/>
  <c r="AU174" i="44"/>
  <c r="BN78" i="44"/>
  <c r="P97" i="44"/>
  <c r="AP98" i="44"/>
  <c r="AC100" i="44"/>
  <c r="I101" i="44"/>
  <c r="BJ103" i="44"/>
  <c r="F128" i="44"/>
  <c r="AL128" i="44"/>
  <c r="P129" i="44"/>
  <c r="AV129" i="44"/>
  <c r="D130" i="44"/>
  <c r="BP130" i="44"/>
  <c r="AZ133" i="44"/>
  <c r="J135" i="44"/>
  <c r="R135" i="44"/>
  <c r="Z135" i="44"/>
  <c r="AH135" i="44"/>
  <c r="AP135" i="44"/>
  <c r="AX135" i="44"/>
  <c r="BF135" i="44"/>
  <c r="BN135" i="44"/>
  <c r="T173" i="44"/>
  <c r="V199" i="44"/>
  <c r="O177" i="46"/>
  <c r="O177" i="44"/>
  <c r="W177" i="46"/>
  <c r="W177" i="44"/>
  <c r="AE177" i="46"/>
  <c r="AE177" i="44"/>
  <c r="AM177" i="46"/>
  <c r="AM177" i="44"/>
  <c r="AU177" i="46"/>
  <c r="AU177" i="44"/>
  <c r="BC177" i="46"/>
  <c r="BC177" i="44"/>
  <c r="U201" i="46"/>
  <c r="U201" i="44"/>
  <c r="AC201" i="46"/>
  <c r="AC201" i="44"/>
  <c r="AK201" i="46"/>
  <c r="AK201" i="44"/>
  <c r="AS201" i="46"/>
  <c r="AS201" i="44"/>
  <c r="BA201" i="46"/>
  <c r="BA201" i="44"/>
  <c r="BI201" i="46"/>
  <c r="BI201" i="44"/>
  <c r="BQ201" i="46"/>
  <c r="BQ201" i="44"/>
  <c r="I202" i="46"/>
  <c r="I202" i="44"/>
  <c r="Q202" i="46"/>
  <c r="Q202" i="44"/>
  <c r="Y202" i="46"/>
  <c r="Y202" i="44"/>
  <c r="AG202" i="46"/>
  <c r="AG202" i="44"/>
  <c r="AO202" i="46"/>
  <c r="AO202" i="44"/>
  <c r="AW202" i="46"/>
  <c r="AW202" i="44"/>
  <c r="BE202" i="46"/>
  <c r="BE202" i="44"/>
  <c r="K203" i="46"/>
  <c r="K203" i="44"/>
  <c r="S203" i="46"/>
  <c r="S203" i="44"/>
  <c r="AA203" i="46"/>
  <c r="AA203" i="44"/>
  <c r="AI203" i="46"/>
  <c r="AI203" i="44"/>
  <c r="AQ203" i="46"/>
  <c r="AQ203" i="44"/>
  <c r="AY203" i="46"/>
  <c r="AY203" i="44"/>
  <c r="BG203" i="46"/>
  <c r="BG203" i="44"/>
  <c r="BO203" i="46"/>
  <c r="BO203" i="44"/>
  <c r="AA58" i="46"/>
  <c r="BL21" i="46"/>
  <c r="Z173" i="46"/>
  <c r="Z173" i="44"/>
  <c r="Q190" i="46"/>
  <c r="Q190" i="44"/>
  <c r="BE190" i="46"/>
  <c r="BE190" i="44"/>
  <c r="AK191" i="46"/>
  <c r="AK191" i="44"/>
  <c r="Q192" i="46"/>
  <c r="Q192" i="44"/>
  <c r="E193" i="46"/>
  <c r="E193" i="44"/>
  <c r="M193" i="46"/>
  <c r="M193" i="44"/>
  <c r="U193" i="46"/>
  <c r="U193" i="44"/>
  <c r="AC193" i="46"/>
  <c r="AC193" i="44"/>
  <c r="AK193" i="46"/>
  <c r="AK193" i="44"/>
  <c r="AS193" i="46"/>
  <c r="AS193" i="44"/>
  <c r="BA193" i="46"/>
  <c r="BA193" i="44"/>
  <c r="BI193" i="46"/>
  <c r="BI193" i="44"/>
  <c r="BQ193" i="46"/>
  <c r="BQ193" i="44"/>
  <c r="U194" i="46"/>
  <c r="U194" i="44"/>
  <c r="BD195" i="46"/>
  <c r="BD195" i="44"/>
  <c r="AA196" i="46"/>
  <c r="AA196" i="44"/>
  <c r="P169" i="46"/>
  <c r="P169" i="44"/>
  <c r="X169" i="46"/>
  <c r="X169" i="44"/>
  <c r="AF169" i="46"/>
  <c r="AF169" i="44"/>
  <c r="AN169" i="46"/>
  <c r="AN169" i="44"/>
  <c r="AV169" i="46"/>
  <c r="AV169" i="44"/>
  <c r="BD169" i="46"/>
  <c r="BD169" i="44"/>
  <c r="BL169" i="46"/>
  <c r="BL169" i="44"/>
  <c r="BO171" i="46"/>
  <c r="BO171" i="44"/>
  <c r="BA179" i="46"/>
  <c r="BA179" i="44"/>
  <c r="BD180" i="46"/>
  <c r="BD180" i="44"/>
  <c r="S181" i="46"/>
  <c r="S181" i="44"/>
  <c r="BG181" i="46"/>
  <c r="BG181" i="44"/>
  <c r="AJ182" i="46"/>
  <c r="AJ182" i="44"/>
  <c r="AU183" i="46"/>
  <c r="AU183" i="44"/>
  <c r="AJ189" i="46"/>
  <c r="AJ189" i="44"/>
  <c r="V206" i="46"/>
  <c r="V206" i="44"/>
  <c r="BJ206" i="46"/>
  <c r="BJ206" i="44"/>
  <c r="BN21" i="44"/>
  <c r="BN21" i="46"/>
  <c r="J188" i="46"/>
  <c r="J188" i="44"/>
  <c r="AZ178" i="46"/>
  <c r="AZ178" i="44"/>
  <c r="AE187" i="46"/>
  <c r="AE187" i="44"/>
  <c r="R177" i="46"/>
  <c r="R177" i="44"/>
  <c r="BI186" i="46"/>
  <c r="BI186" i="44"/>
  <c r="AE175" i="46"/>
  <c r="AE175" i="44"/>
  <c r="BN176" i="46"/>
  <c r="BN176" i="44"/>
  <c r="BP197" i="46"/>
  <c r="BP197" i="44"/>
  <c r="R199" i="46"/>
  <c r="R199" i="44"/>
  <c r="E202" i="46"/>
  <c r="E202" i="44"/>
  <c r="M202" i="46"/>
  <c r="M202" i="44"/>
  <c r="U202" i="46"/>
  <c r="U202" i="44"/>
  <c r="AC202" i="46"/>
  <c r="AC202" i="44"/>
  <c r="AK202" i="46"/>
  <c r="AK202" i="44"/>
  <c r="AS202" i="46"/>
  <c r="AS202" i="44"/>
  <c r="BA202" i="46"/>
  <c r="BA202" i="44"/>
  <c r="BI202" i="46"/>
  <c r="BI202" i="44"/>
  <c r="BQ202" i="46"/>
  <c r="BQ202" i="44"/>
  <c r="T204" i="46"/>
  <c r="T204" i="44"/>
  <c r="BH204" i="46"/>
  <c r="BH204" i="44"/>
  <c r="BE37" i="46"/>
  <c r="AP70" i="46"/>
  <c r="BL197" i="46"/>
  <c r="C43" i="46"/>
  <c r="C43" i="44" s="1"/>
  <c r="AA7" i="44"/>
  <c r="AL21" i="44"/>
  <c r="AR39" i="44"/>
  <c r="AV40" i="44"/>
  <c r="BO41" i="44"/>
  <c r="AX43" i="44"/>
  <c r="U44" i="44"/>
  <c r="AJ46" i="44"/>
  <c r="J49" i="44"/>
  <c r="R49" i="44"/>
  <c r="Z49" i="44"/>
  <c r="AH49" i="44"/>
  <c r="AP49" i="44"/>
  <c r="AX49" i="44"/>
  <c r="BF49" i="44"/>
  <c r="BN49" i="44"/>
  <c r="O51" i="44"/>
  <c r="AI61" i="44"/>
  <c r="BG61" i="44"/>
  <c r="AA69" i="44"/>
  <c r="BG69" i="44"/>
  <c r="AD70" i="44"/>
  <c r="BF74" i="44"/>
  <c r="I108" i="44"/>
  <c r="AO108" i="44"/>
  <c r="AB124" i="44"/>
  <c r="D162" i="44"/>
  <c r="L162" i="44"/>
  <c r="T162" i="44"/>
  <c r="AB162" i="44"/>
  <c r="AJ162" i="44"/>
  <c r="AR162" i="44"/>
  <c r="AZ162" i="44"/>
  <c r="BH162" i="44"/>
  <c r="BP162" i="44"/>
  <c r="AM163" i="44"/>
  <c r="BQ75" i="46"/>
  <c r="F179" i="46"/>
  <c r="F179" i="44"/>
  <c r="N179" i="46"/>
  <c r="N179" i="44"/>
  <c r="AL179" i="46"/>
  <c r="AL179" i="44"/>
  <c r="BB179" i="46"/>
  <c r="BB179" i="44"/>
  <c r="H187" i="46"/>
  <c r="H187" i="44"/>
  <c r="P187" i="46"/>
  <c r="P187" i="44"/>
  <c r="X187" i="46"/>
  <c r="X187" i="44"/>
  <c r="AF187" i="46"/>
  <c r="AF187" i="44"/>
  <c r="AN187" i="46"/>
  <c r="AN187" i="44"/>
  <c r="AV187" i="46"/>
  <c r="AV187" i="44"/>
  <c r="BD187" i="46"/>
  <c r="BD187" i="44"/>
  <c r="BL187" i="46"/>
  <c r="BL187" i="44"/>
  <c r="S7" i="44"/>
  <c r="E36" i="44"/>
  <c r="AK36" i="44"/>
  <c r="BQ36" i="44"/>
  <c r="T39" i="44"/>
  <c r="AN40" i="44"/>
  <c r="BG41" i="44"/>
  <c r="AP43" i="44"/>
  <c r="M44" i="44"/>
  <c r="AZ46" i="44"/>
  <c r="G51" i="44"/>
  <c r="BE53" i="44"/>
  <c r="I68" i="44"/>
  <c r="AO68" i="44"/>
  <c r="AY69" i="44"/>
  <c r="V70" i="44"/>
  <c r="AX74" i="44"/>
  <c r="H76" i="44"/>
  <c r="AN76" i="44"/>
  <c r="BF89" i="44"/>
  <c r="U90" i="44"/>
  <c r="BA90" i="44"/>
  <c r="T124" i="44"/>
  <c r="BF159" i="44"/>
  <c r="AE163" i="44"/>
  <c r="N204" i="46"/>
  <c r="N204" i="44"/>
  <c r="AD204" i="46"/>
  <c r="AD204" i="44"/>
  <c r="BB204" i="46"/>
  <c r="BB204" i="44"/>
  <c r="P207" i="44"/>
  <c r="P207" i="46"/>
  <c r="BD207" i="46"/>
  <c r="BD207" i="44"/>
  <c r="AC36" i="44"/>
  <c r="X40" i="44"/>
  <c r="BL40" i="44"/>
  <c r="AT42" i="44"/>
  <c r="BI44" i="44"/>
  <c r="K50" i="44"/>
  <c r="S50" i="44"/>
  <c r="AA50" i="44"/>
  <c r="AI50" i="44"/>
  <c r="AQ50" i="44"/>
  <c r="AY50" i="44"/>
  <c r="BG50" i="44"/>
  <c r="BC51" i="44"/>
  <c r="AW53" i="44"/>
  <c r="AA61" i="44"/>
  <c r="AY61" i="44"/>
  <c r="E64" i="44"/>
  <c r="M64" i="44"/>
  <c r="U64" i="44"/>
  <c r="AC64" i="44"/>
  <c r="AK64" i="44"/>
  <c r="AS64" i="44"/>
  <c r="BA64" i="44"/>
  <c r="BI64" i="44"/>
  <c r="BQ64" i="44"/>
  <c r="AG68" i="44"/>
  <c r="K69" i="44"/>
  <c r="F70" i="44"/>
  <c r="AH74" i="44"/>
  <c r="AF76" i="44"/>
  <c r="AP89" i="44"/>
  <c r="D124" i="44"/>
  <c r="BP124" i="44"/>
  <c r="AP159" i="44"/>
  <c r="O163" i="44"/>
  <c r="F176" i="46"/>
  <c r="F176" i="44"/>
  <c r="N176" i="46"/>
  <c r="N176" i="44"/>
  <c r="V176" i="46"/>
  <c r="V176" i="44"/>
  <c r="AD176" i="46"/>
  <c r="AD176" i="44"/>
  <c r="AL176" i="46"/>
  <c r="AL176" i="44"/>
  <c r="AT176" i="46"/>
  <c r="AT176" i="44"/>
  <c r="BB176" i="46"/>
  <c r="BB176" i="44"/>
  <c r="BJ176" i="44"/>
  <c r="BJ176" i="46"/>
  <c r="H178" i="46"/>
  <c r="H178" i="44"/>
  <c r="P178" i="46"/>
  <c r="P178" i="44"/>
  <c r="X178" i="46"/>
  <c r="X178" i="44"/>
  <c r="AF178" i="46"/>
  <c r="AF178" i="44"/>
  <c r="AN178" i="46"/>
  <c r="AN178" i="44"/>
  <c r="AV178" i="46"/>
  <c r="AV178" i="44"/>
  <c r="BD178" i="46"/>
  <c r="BD178" i="44"/>
  <c r="BL178" i="46"/>
  <c r="BL178" i="44"/>
  <c r="F184" i="46"/>
  <c r="F184" i="44"/>
  <c r="V184" i="46"/>
  <c r="V184" i="44"/>
  <c r="AD184" i="46"/>
  <c r="AD184" i="44"/>
  <c r="AL184" i="46"/>
  <c r="AL184" i="44"/>
  <c r="BB184" i="46"/>
  <c r="BB184" i="44"/>
  <c r="BJ184" i="46"/>
  <c r="BJ184" i="44"/>
  <c r="G196" i="46"/>
  <c r="G196" i="44"/>
  <c r="O196" i="46"/>
  <c r="O196" i="44"/>
  <c r="W196" i="46"/>
  <c r="W196" i="44"/>
  <c r="AE196" i="46"/>
  <c r="AE196" i="44"/>
  <c r="AM196" i="46"/>
  <c r="AM196" i="44"/>
  <c r="AU196" i="46"/>
  <c r="AU196" i="44"/>
  <c r="BC196" i="46"/>
  <c r="BC196" i="44"/>
  <c r="BK196" i="46"/>
  <c r="BK196" i="44"/>
  <c r="BL207" i="46"/>
  <c r="H207" i="46"/>
  <c r="H207" i="44"/>
  <c r="A161" i="44"/>
  <c r="AQ7" i="44"/>
  <c r="AD21" i="44"/>
  <c r="BI36" i="44"/>
  <c r="AJ39" i="44"/>
  <c r="AQ41" i="44"/>
  <c r="Z43" i="44"/>
  <c r="BK13" i="44"/>
  <c r="L39" i="44"/>
  <c r="AI41" i="44"/>
  <c r="F42" i="44"/>
  <c r="R43" i="44"/>
  <c r="BA44" i="44"/>
  <c r="AU51" i="44"/>
  <c r="I60" i="44"/>
  <c r="Q60" i="44"/>
  <c r="Y60" i="44"/>
  <c r="AG60" i="44"/>
  <c r="AO60" i="44"/>
  <c r="AW60" i="44"/>
  <c r="BE60" i="44"/>
  <c r="BM60" i="44"/>
  <c r="Y68" i="44"/>
  <c r="BJ70" i="44"/>
  <c r="Z74" i="44"/>
  <c r="E75" i="44"/>
  <c r="M75" i="44"/>
  <c r="U75" i="44"/>
  <c r="AC75" i="44"/>
  <c r="AK75" i="44"/>
  <c r="AS75" i="44"/>
  <c r="BA75" i="44"/>
  <c r="BI75" i="44"/>
  <c r="BD76" i="44"/>
  <c r="K86" i="44"/>
  <c r="S86" i="44"/>
  <c r="AA86" i="44"/>
  <c r="AI86" i="44"/>
  <c r="AQ86" i="44"/>
  <c r="AY86" i="44"/>
  <c r="BG86" i="44"/>
  <c r="AH89" i="44"/>
  <c r="E90" i="44"/>
  <c r="AK90" i="44"/>
  <c r="G101" i="44"/>
  <c r="O101" i="44"/>
  <c r="W101" i="44"/>
  <c r="AE101" i="44"/>
  <c r="AM101" i="44"/>
  <c r="AU101" i="44"/>
  <c r="BC101" i="44"/>
  <c r="BK101" i="44"/>
  <c r="Y108" i="44"/>
  <c r="BE108" i="44"/>
  <c r="BH124" i="44"/>
  <c r="AH159" i="44"/>
  <c r="J161" i="44"/>
  <c r="R161" i="44"/>
  <c r="Z161" i="44"/>
  <c r="AH161" i="44"/>
  <c r="AP161" i="44"/>
  <c r="AX161" i="44"/>
  <c r="BF161" i="44"/>
  <c r="BN161" i="44"/>
  <c r="G163" i="44"/>
  <c r="J194" i="46"/>
  <c r="J194" i="44"/>
  <c r="R194" i="46"/>
  <c r="R194" i="44"/>
  <c r="Z194" i="46"/>
  <c r="Z194" i="44"/>
  <c r="AH194" i="46"/>
  <c r="AH194" i="44"/>
  <c r="AP194" i="46"/>
  <c r="AP194" i="44"/>
  <c r="AX194" i="46"/>
  <c r="AX194" i="44"/>
  <c r="BF194" i="46"/>
  <c r="BF194" i="44"/>
  <c r="E195" i="46"/>
  <c r="E195" i="44"/>
  <c r="M195" i="46"/>
  <c r="M195" i="44"/>
  <c r="U195" i="46"/>
  <c r="U195" i="44"/>
  <c r="AC195" i="46"/>
  <c r="AC195" i="44"/>
  <c r="AK195" i="46"/>
  <c r="AK195" i="44"/>
  <c r="AS195" i="46"/>
  <c r="AS195" i="44"/>
  <c r="BA195" i="46"/>
  <c r="BA195" i="44"/>
  <c r="BI195" i="46"/>
  <c r="BI195" i="44"/>
  <c r="BQ195" i="46"/>
  <c r="BQ195" i="44"/>
  <c r="C71" i="46"/>
  <c r="C71" i="44" s="1"/>
  <c r="AI7" i="44"/>
  <c r="AT21" i="44"/>
  <c r="U36" i="44"/>
  <c r="BA36" i="44"/>
  <c r="AZ39" i="44"/>
  <c r="P40" i="44"/>
  <c r="BD40" i="44"/>
  <c r="AA41" i="44"/>
  <c r="AL42" i="44"/>
  <c r="J43" i="44"/>
  <c r="AS44" i="44"/>
  <c r="AR46" i="44"/>
  <c r="AM51" i="44"/>
  <c r="S61" i="44"/>
  <c r="AQ61" i="44"/>
  <c r="BE68" i="44"/>
  <c r="BB70" i="44"/>
  <c r="R74" i="44"/>
  <c r="X76" i="44"/>
  <c r="Z89" i="44"/>
  <c r="BQ90" i="44"/>
  <c r="AZ124" i="44"/>
  <c r="Z159" i="44"/>
  <c r="BK163" i="44"/>
  <c r="AF207" i="44"/>
  <c r="E175" i="46"/>
  <c r="E175" i="44"/>
  <c r="M175" i="46"/>
  <c r="M175" i="44"/>
  <c r="U175" i="46"/>
  <c r="U175" i="44"/>
  <c r="AC175" i="46"/>
  <c r="AC175" i="44"/>
  <c r="AK175" i="46"/>
  <c r="AK175" i="44"/>
  <c r="AS175" i="46"/>
  <c r="AS175" i="44"/>
  <c r="BA175" i="46"/>
  <c r="BA175" i="44"/>
  <c r="BI175" i="46"/>
  <c r="BI175" i="44"/>
  <c r="BQ175" i="46"/>
  <c r="BQ175" i="44"/>
  <c r="J182" i="46"/>
  <c r="J182" i="44"/>
  <c r="AP182" i="46"/>
  <c r="AP182" i="44"/>
  <c r="AC183" i="46"/>
  <c r="AC183" i="44"/>
  <c r="BI183" i="46"/>
  <c r="BI183" i="44"/>
  <c r="G192" i="46"/>
  <c r="G192" i="44"/>
  <c r="O192" i="46"/>
  <c r="O192" i="44"/>
  <c r="W192" i="46"/>
  <c r="W192" i="44"/>
  <c r="AE192" i="46"/>
  <c r="AE192" i="44"/>
  <c r="AM192" i="46"/>
  <c r="AM192" i="44"/>
  <c r="AU192" i="46"/>
  <c r="AU192" i="44"/>
  <c r="BC192" i="46"/>
  <c r="BC192" i="44"/>
  <c r="BK192" i="46"/>
  <c r="BK192" i="44"/>
  <c r="BG14" i="44"/>
  <c r="F21" i="44"/>
  <c r="D39" i="44"/>
  <c r="AB39" i="44"/>
  <c r="H40" i="44"/>
  <c r="S41" i="44"/>
  <c r="BN43" i="44"/>
  <c r="AK44" i="44"/>
  <c r="BH46" i="44"/>
  <c r="AE51" i="44"/>
  <c r="K61" i="44"/>
  <c r="AW68" i="44"/>
  <c r="AI69" i="44"/>
  <c r="BO69" i="44"/>
  <c r="AT70" i="44"/>
  <c r="J74" i="44"/>
  <c r="R89" i="44"/>
  <c r="Q108" i="44"/>
  <c r="AW108" i="44"/>
  <c r="AR124" i="44"/>
  <c r="E125" i="44"/>
  <c r="M125" i="44"/>
  <c r="U125" i="44"/>
  <c r="AC125" i="44"/>
  <c r="AK125" i="44"/>
  <c r="AS125" i="44"/>
  <c r="BA125" i="44"/>
  <c r="BI125" i="44"/>
  <c r="BQ125" i="44"/>
  <c r="R159" i="44"/>
  <c r="F160" i="44"/>
  <c r="N160" i="44"/>
  <c r="V160" i="44"/>
  <c r="AD160" i="44"/>
  <c r="AL160" i="44"/>
  <c r="AT160" i="44"/>
  <c r="BB160" i="44"/>
  <c r="BJ160" i="44"/>
  <c r="BC163" i="44"/>
  <c r="X207" i="44"/>
  <c r="Q173" i="46"/>
  <c r="Q173" i="44"/>
  <c r="Y173" i="46"/>
  <c r="Y173" i="44"/>
  <c r="AG173" i="46"/>
  <c r="AG173" i="44"/>
  <c r="AO173" i="46"/>
  <c r="AO173" i="44"/>
  <c r="BE173" i="46"/>
  <c r="BE173" i="44"/>
  <c r="BM173" i="46"/>
  <c r="BM173" i="44"/>
  <c r="Z181" i="46"/>
  <c r="Z181" i="44"/>
  <c r="AP181" i="46"/>
  <c r="AP181" i="44"/>
  <c r="BF181" i="44"/>
  <c r="BF181" i="46"/>
  <c r="BN181" i="46"/>
  <c r="BN181" i="44"/>
  <c r="K189" i="46"/>
  <c r="K189" i="44"/>
  <c r="S189" i="46"/>
  <c r="S189" i="44"/>
  <c r="AA189" i="46"/>
  <c r="AA189" i="44"/>
  <c r="AI189" i="46"/>
  <c r="AI189" i="44"/>
  <c r="AQ189" i="46"/>
  <c r="AQ189" i="44"/>
  <c r="AY189" i="46"/>
  <c r="AY189" i="44"/>
  <c r="BG189" i="46"/>
  <c r="BG189" i="44"/>
  <c r="BO189" i="46"/>
  <c r="BO189" i="44"/>
  <c r="P190" i="46"/>
  <c r="P190" i="44"/>
  <c r="AF190" i="46"/>
  <c r="AF190" i="44"/>
  <c r="AV190" i="46"/>
  <c r="AV190" i="44"/>
  <c r="BD190" i="46"/>
  <c r="BD190" i="44"/>
  <c r="I199" i="46"/>
  <c r="I199" i="44"/>
  <c r="Q199" i="46"/>
  <c r="Q199" i="44"/>
  <c r="Y199" i="46"/>
  <c r="Y199" i="44"/>
  <c r="AG199" i="46"/>
  <c r="AG199" i="44"/>
  <c r="AO199" i="46"/>
  <c r="AO199" i="44"/>
  <c r="AW199" i="46"/>
  <c r="AW199" i="44"/>
  <c r="BE199" i="46"/>
  <c r="BE199" i="44"/>
  <c r="BM199" i="46"/>
  <c r="BM199" i="44"/>
  <c r="AE200" i="46"/>
  <c r="AE200" i="44"/>
  <c r="AU200" i="46"/>
  <c r="AU200" i="44"/>
  <c r="BC200" i="46"/>
  <c r="BC200" i="44"/>
  <c r="H201" i="46"/>
  <c r="H201" i="44"/>
  <c r="X201" i="46"/>
  <c r="X201" i="44"/>
  <c r="AN201" i="46"/>
  <c r="AN201" i="44"/>
  <c r="BD201" i="46"/>
  <c r="BD201" i="44"/>
  <c r="BL201" i="46"/>
  <c r="BL201" i="44"/>
  <c r="E206" i="46"/>
  <c r="E206" i="44"/>
  <c r="U206" i="46"/>
  <c r="U206" i="44"/>
  <c r="AC206" i="46"/>
  <c r="AC206" i="44"/>
  <c r="AK206" i="46"/>
  <c r="AK206" i="44"/>
  <c r="AS206" i="46"/>
  <c r="AS206" i="44"/>
  <c r="BQ206" i="46"/>
  <c r="BQ206" i="44"/>
  <c r="AN207" i="46"/>
  <c r="AN207" i="44"/>
  <c r="V21" i="44"/>
  <c r="BJ21" i="44"/>
  <c r="M36" i="44"/>
  <c r="AS36" i="44"/>
  <c r="K41" i="44"/>
  <c r="AD42" i="44"/>
  <c r="BF43" i="44"/>
  <c r="AC44" i="44"/>
  <c r="T46" i="44"/>
  <c r="W51" i="44"/>
  <c r="Q68" i="44"/>
  <c r="AL70" i="44"/>
  <c r="BN74" i="44"/>
  <c r="P76" i="44"/>
  <c r="AV76" i="44"/>
  <c r="J89" i="44"/>
  <c r="BN89" i="44"/>
  <c r="AC90" i="44"/>
  <c r="BI90" i="44"/>
  <c r="AJ124" i="44"/>
  <c r="J159" i="44"/>
  <c r="AU163" i="44"/>
  <c r="AW173" i="46"/>
  <c r="P180" i="46"/>
  <c r="P180" i="44"/>
  <c r="AF180" i="46"/>
  <c r="AF180" i="44"/>
  <c r="AN180" i="46"/>
  <c r="AN180" i="44"/>
  <c r="BL180" i="46"/>
  <c r="BL180" i="44"/>
  <c r="D197" i="46"/>
  <c r="D197" i="44"/>
  <c r="AB197" i="46"/>
  <c r="AB197" i="44"/>
  <c r="AJ197" i="46"/>
  <c r="AJ197" i="44"/>
  <c r="AZ197" i="46"/>
  <c r="AZ197" i="44"/>
  <c r="BH197" i="46"/>
  <c r="BH197" i="44"/>
  <c r="F198" i="46"/>
  <c r="F198" i="44"/>
  <c r="N198" i="46"/>
  <c r="N198" i="44"/>
  <c r="V198" i="46"/>
  <c r="V198" i="44"/>
  <c r="AD198" i="46"/>
  <c r="AD198" i="44"/>
  <c r="AL198" i="46"/>
  <c r="AL198" i="44"/>
  <c r="AT198" i="46"/>
  <c r="AT198" i="44"/>
  <c r="BB198" i="46"/>
  <c r="BB198" i="44"/>
  <c r="BJ198" i="46"/>
  <c r="BJ198" i="44"/>
  <c r="V34" i="46"/>
  <c r="H128" i="46"/>
  <c r="AA22" i="46"/>
  <c r="BN37" i="46"/>
  <c r="BD128" i="46"/>
  <c r="X12" i="46"/>
  <c r="X12" i="44"/>
  <c r="D21" i="46"/>
  <c r="D21" i="44"/>
  <c r="AB21" i="46"/>
  <c r="AB21" i="44"/>
  <c r="T79" i="46"/>
  <c r="T79" i="44"/>
  <c r="AQ116" i="46"/>
  <c r="AQ116" i="44"/>
  <c r="W130" i="46"/>
  <c r="W130" i="44"/>
  <c r="BK130" i="46"/>
  <c r="BK130" i="44"/>
  <c r="AF133" i="46"/>
  <c r="AF133" i="44"/>
  <c r="E137" i="46"/>
  <c r="E137" i="44"/>
  <c r="AS137" i="46"/>
  <c r="AS137" i="44"/>
  <c r="BQ137" i="46"/>
  <c r="BQ137" i="44"/>
  <c r="L138" i="46"/>
  <c r="L138" i="44"/>
  <c r="AB138" i="46"/>
  <c r="AB138" i="44"/>
  <c r="AR138" i="46"/>
  <c r="AR138" i="44"/>
  <c r="AA139" i="46"/>
  <c r="AA139" i="44"/>
  <c r="I167" i="46"/>
  <c r="I167" i="44"/>
  <c r="AW167" i="46"/>
  <c r="AW167" i="44"/>
  <c r="AH168" i="46"/>
  <c r="AH168" i="44"/>
  <c r="C73" i="46"/>
  <c r="C73" i="44" s="1"/>
  <c r="AZ7" i="44"/>
  <c r="G36" i="46"/>
  <c r="G36" i="44"/>
  <c r="AZ97" i="46"/>
  <c r="AZ97" i="44"/>
  <c r="M128" i="46"/>
  <c r="M128" i="44"/>
  <c r="AC128" i="46"/>
  <c r="AC128" i="44"/>
  <c r="R151" i="46"/>
  <c r="R151" i="44"/>
  <c r="BF151" i="46"/>
  <c r="BF151" i="44"/>
  <c r="T152" i="46"/>
  <c r="T152" i="44"/>
  <c r="AZ152" i="46"/>
  <c r="AZ152" i="44"/>
  <c r="J153" i="46"/>
  <c r="J153" i="44"/>
  <c r="AH153" i="46"/>
  <c r="AH153" i="44"/>
  <c r="AX153" i="46"/>
  <c r="AX153" i="44"/>
  <c r="R154" i="46"/>
  <c r="R154" i="44"/>
  <c r="BF154" i="46"/>
  <c r="BF154" i="44"/>
  <c r="BN154" i="46"/>
  <c r="BN154" i="44"/>
  <c r="AB171" i="46"/>
  <c r="AB171" i="44"/>
  <c r="AR171" i="46"/>
  <c r="AR171" i="44"/>
  <c r="AF172" i="46"/>
  <c r="AF172" i="44"/>
  <c r="H11" i="46"/>
  <c r="H11" i="44"/>
  <c r="AL72" i="46"/>
  <c r="AL72" i="44"/>
  <c r="AI116" i="46"/>
  <c r="AI116" i="44"/>
  <c r="AY116" i="46"/>
  <c r="AY116" i="44"/>
  <c r="O130" i="46"/>
  <c r="O130" i="44"/>
  <c r="AN133" i="46"/>
  <c r="AN133" i="44"/>
  <c r="AK137" i="46"/>
  <c r="AK137" i="44"/>
  <c r="AI139" i="46"/>
  <c r="AI139" i="44"/>
  <c r="BG139" i="46"/>
  <c r="BG139" i="44"/>
  <c r="AX168" i="46"/>
  <c r="AX168" i="44"/>
  <c r="AF181" i="46"/>
  <c r="AF181" i="44"/>
  <c r="BL181" i="46"/>
  <c r="BL181" i="44"/>
  <c r="H182" i="46"/>
  <c r="H182" i="44"/>
  <c r="X182" i="46"/>
  <c r="X182" i="44"/>
  <c r="AQ183" i="46"/>
  <c r="AQ183" i="44"/>
  <c r="L7" i="44"/>
  <c r="AD72" i="44"/>
  <c r="AJ26" i="46"/>
  <c r="AJ26" i="44"/>
  <c r="W36" i="46"/>
  <c r="W36" i="44"/>
  <c r="BC36" i="46"/>
  <c r="BC36" i="44"/>
  <c r="Z69" i="46"/>
  <c r="Z69" i="44"/>
  <c r="AX69" i="46"/>
  <c r="AX69" i="44"/>
  <c r="AB96" i="46"/>
  <c r="AB96" i="44"/>
  <c r="BH96" i="46"/>
  <c r="BH96" i="44"/>
  <c r="AB97" i="46"/>
  <c r="AB97" i="44"/>
  <c r="H108" i="46"/>
  <c r="H108" i="44"/>
  <c r="AV108" i="46"/>
  <c r="AV108" i="44"/>
  <c r="E128" i="46"/>
  <c r="E128" i="44"/>
  <c r="U128" i="46"/>
  <c r="U128" i="44"/>
  <c r="AK128" i="46"/>
  <c r="AK128" i="44"/>
  <c r="M129" i="46"/>
  <c r="M129" i="44"/>
  <c r="J151" i="46"/>
  <c r="J151" i="44"/>
  <c r="AX151" i="46"/>
  <c r="AX151" i="44"/>
  <c r="L152" i="46"/>
  <c r="L152" i="44"/>
  <c r="AJ152" i="46"/>
  <c r="AJ152" i="44"/>
  <c r="BH152" i="46"/>
  <c r="BH152" i="44"/>
  <c r="R153" i="46"/>
  <c r="R153" i="44"/>
  <c r="AP153" i="46"/>
  <c r="AP153" i="44"/>
  <c r="J154" i="46"/>
  <c r="J154" i="44"/>
  <c r="AP154" i="46"/>
  <c r="AP154" i="44"/>
  <c r="L171" i="46"/>
  <c r="L171" i="44"/>
  <c r="AJ171" i="46"/>
  <c r="AJ171" i="44"/>
  <c r="AZ171" i="46"/>
  <c r="AZ171" i="44"/>
  <c r="BL172" i="46"/>
  <c r="BL172" i="44"/>
  <c r="AN11" i="44"/>
  <c r="AU20" i="44"/>
  <c r="AO33" i="44"/>
  <c r="BL37" i="44"/>
  <c r="AA47" i="44"/>
  <c r="J69" i="44"/>
  <c r="AI183" i="44"/>
  <c r="Y18" i="46"/>
  <c r="Y18" i="44"/>
  <c r="BE18" i="46"/>
  <c r="BE18" i="44"/>
  <c r="L19" i="46"/>
  <c r="L19" i="44"/>
  <c r="AJ19" i="46"/>
  <c r="AJ19" i="44"/>
  <c r="BP19" i="46"/>
  <c r="BP19" i="44"/>
  <c r="P20" i="46"/>
  <c r="P20" i="44"/>
  <c r="AN20" i="46"/>
  <c r="AN20" i="44"/>
  <c r="D23" i="46"/>
  <c r="D23" i="44"/>
  <c r="AJ23" i="46"/>
  <c r="AJ23" i="44"/>
  <c r="AR23" i="46"/>
  <c r="AR23" i="44"/>
  <c r="E24" i="46"/>
  <c r="E24" i="44"/>
  <c r="AK24" i="46"/>
  <c r="AK24" i="44"/>
  <c r="BI24" i="46"/>
  <c r="BI24" i="44"/>
  <c r="BQ24" i="46"/>
  <c r="BQ24" i="44"/>
  <c r="BK25" i="44"/>
  <c r="BK25" i="46"/>
  <c r="AK26" i="46"/>
  <c r="AK26" i="44"/>
  <c r="AS26" i="46"/>
  <c r="AS26" i="44"/>
  <c r="U35" i="46"/>
  <c r="U35" i="44"/>
  <c r="AC35" i="46"/>
  <c r="AC35" i="44"/>
  <c r="BA35" i="46"/>
  <c r="BA35" i="44"/>
  <c r="H36" i="46"/>
  <c r="H36" i="44"/>
  <c r="P36" i="46"/>
  <c r="P36" i="44"/>
  <c r="X36" i="46"/>
  <c r="X36" i="44"/>
  <c r="AF36" i="46"/>
  <c r="AF36" i="44"/>
  <c r="AN36" i="46"/>
  <c r="AN36" i="44"/>
  <c r="AV36" i="46"/>
  <c r="AV36" i="44"/>
  <c r="BD36" i="46"/>
  <c r="BD36" i="44"/>
  <c r="BL36" i="46"/>
  <c r="BL36" i="44"/>
  <c r="Q37" i="46"/>
  <c r="Q37" i="44"/>
  <c r="AW37" i="46"/>
  <c r="AW37" i="44"/>
  <c r="AW40" i="46"/>
  <c r="AW40" i="44"/>
  <c r="AE42" i="46"/>
  <c r="AE42" i="44"/>
  <c r="AM42" i="46"/>
  <c r="AM42" i="44"/>
  <c r="D46" i="46"/>
  <c r="D46" i="44"/>
  <c r="AB46" i="46"/>
  <c r="AB46" i="44"/>
  <c r="BP46" i="46"/>
  <c r="BP46" i="44"/>
  <c r="I52" i="46"/>
  <c r="I52" i="44"/>
  <c r="Q52" i="46"/>
  <c r="Q52" i="44"/>
  <c r="Y52" i="46"/>
  <c r="Y52" i="44"/>
  <c r="AG52" i="46"/>
  <c r="AG52" i="44"/>
  <c r="AO52" i="46"/>
  <c r="AO52" i="44"/>
  <c r="AW52" i="46"/>
  <c r="AW52" i="44"/>
  <c r="BE52" i="46"/>
  <c r="BE52" i="44"/>
  <c r="BM52" i="46"/>
  <c r="BM52" i="44"/>
  <c r="R68" i="46"/>
  <c r="R68" i="44"/>
  <c r="AH68" i="46"/>
  <c r="AH68" i="44"/>
  <c r="AP68" i="46"/>
  <c r="AP68" i="44"/>
  <c r="BF68" i="46"/>
  <c r="BF68" i="44"/>
  <c r="AR79" i="46"/>
  <c r="AR79" i="44"/>
  <c r="BP79" i="46"/>
  <c r="BP79" i="44"/>
  <c r="K116" i="46"/>
  <c r="K116" i="44"/>
  <c r="AU130" i="46"/>
  <c r="AU130" i="44"/>
  <c r="P133" i="46"/>
  <c r="P133" i="44"/>
  <c r="BD133" i="46"/>
  <c r="BD133" i="44"/>
  <c r="BI137" i="46"/>
  <c r="BI137" i="44"/>
  <c r="AY139" i="46"/>
  <c r="AY139" i="44"/>
  <c r="X181" i="46"/>
  <c r="X181" i="44"/>
  <c r="BD181" i="46"/>
  <c r="BD181" i="44"/>
  <c r="P12" i="44"/>
  <c r="I33" i="46"/>
  <c r="I33" i="44"/>
  <c r="Q33" i="46"/>
  <c r="Q33" i="44"/>
  <c r="AM36" i="46"/>
  <c r="AM36" i="44"/>
  <c r="AR96" i="46"/>
  <c r="AR96" i="44"/>
  <c r="D97" i="46"/>
  <c r="D97" i="44"/>
  <c r="AJ97" i="46"/>
  <c r="AJ97" i="44"/>
  <c r="BP97" i="46"/>
  <c r="BP97" i="44"/>
  <c r="AP151" i="46"/>
  <c r="AP151" i="44"/>
  <c r="BN151" i="46"/>
  <c r="BN151" i="44"/>
  <c r="AB152" i="46"/>
  <c r="AB152" i="44"/>
  <c r="BP152" i="46"/>
  <c r="BP152" i="44"/>
  <c r="AH154" i="46"/>
  <c r="AH154" i="44"/>
  <c r="P172" i="46"/>
  <c r="P172" i="44"/>
  <c r="W205" i="46"/>
  <c r="W205" i="44"/>
  <c r="AC10" i="44"/>
  <c r="BD12" i="44"/>
  <c r="AE20" i="44"/>
  <c r="H37" i="44"/>
  <c r="AR7" i="44"/>
  <c r="U10" i="44"/>
  <c r="AF11" i="44"/>
  <c r="H12" i="44"/>
  <c r="AV12" i="44"/>
  <c r="AG33" i="44"/>
  <c r="AF37" i="44"/>
  <c r="S47" i="44"/>
  <c r="BB72" i="44"/>
  <c r="BA128" i="44"/>
  <c r="BI129" i="44"/>
  <c r="BP138" i="44"/>
  <c r="K139" i="44"/>
  <c r="AA183" i="44"/>
  <c r="AU205" i="44"/>
  <c r="AK17" i="46"/>
  <c r="AK17" i="44"/>
  <c r="M23" i="46"/>
  <c r="M23" i="44"/>
  <c r="AS23" i="46"/>
  <c r="AS23" i="44"/>
  <c r="BA23" i="46"/>
  <c r="BA23" i="44"/>
  <c r="AM32" i="46"/>
  <c r="AM32" i="44"/>
  <c r="AU32" i="46"/>
  <c r="AU32" i="44"/>
  <c r="AD35" i="44"/>
  <c r="AD35" i="46"/>
  <c r="F72" i="46"/>
  <c r="F72" i="44"/>
  <c r="AT72" i="46"/>
  <c r="AT72" i="44"/>
  <c r="AA116" i="46"/>
  <c r="AA116" i="44"/>
  <c r="AE130" i="46"/>
  <c r="AE130" i="44"/>
  <c r="H133" i="46"/>
  <c r="H133" i="44"/>
  <c r="T138" i="46"/>
  <c r="T138" i="44"/>
  <c r="AJ138" i="46"/>
  <c r="AJ138" i="44"/>
  <c r="AZ138" i="46"/>
  <c r="AZ138" i="44"/>
  <c r="S139" i="46"/>
  <c r="S139" i="44"/>
  <c r="Y167" i="46"/>
  <c r="Y167" i="44"/>
  <c r="BE167" i="46"/>
  <c r="BE167" i="44"/>
  <c r="J168" i="46"/>
  <c r="J168" i="44"/>
  <c r="AP168" i="46"/>
  <c r="AP168" i="44"/>
  <c r="P181" i="46"/>
  <c r="P181" i="44"/>
  <c r="S183" i="46"/>
  <c r="S183" i="44"/>
  <c r="BO183" i="46"/>
  <c r="BO183" i="44"/>
  <c r="L21" i="44"/>
  <c r="O20" i="46"/>
  <c r="O20" i="44"/>
  <c r="AE36" i="46"/>
  <c r="AE36" i="44"/>
  <c r="Q38" i="46"/>
  <c r="Q38" i="44"/>
  <c r="K47" i="46"/>
  <c r="K47" i="44"/>
  <c r="BO47" i="46"/>
  <c r="BO47" i="44"/>
  <c r="AZ96" i="46"/>
  <c r="AZ96" i="44"/>
  <c r="AR97" i="46"/>
  <c r="AR97" i="44"/>
  <c r="AF108" i="46"/>
  <c r="AF108" i="44"/>
  <c r="BL108" i="46"/>
  <c r="BL108" i="44"/>
  <c r="AK129" i="46"/>
  <c r="AK129" i="44"/>
  <c r="AH151" i="46"/>
  <c r="AH151" i="44"/>
  <c r="D152" i="46"/>
  <c r="D152" i="44"/>
  <c r="AR152" i="46"/>
  <c r="AR152" i="44"/>
  <c r="AX154" i="46"/>
  <c r="AX154" i="44"/>
  <c r="T171" i="46"/>
  <c r="T171" i="44"/>
  <c r="G205" i="46"/>
  <c r="G205" i="44"/>
  <c r="AE205" i="46"/>
  <c r="AE205" i="44"/>
  <c r="BK205" i="46"/>
  <c r="BK205" i="44"/>
  <c r="A81" i="44"/>
  <c r="BP7" i="44"/>
  <c r="X11" i="44"/>
  <c r="BL11" i="44"/>
  <c r="AN12" i="44"/>
  <c r="G20" i="44"/>
  <c r="W20" i="44"/>
  <c r="AZ21" i="44"/>
  <c r="BP26" i="44"/>
  <c r="Y33" i="44"/>
  <c r="X37" i="44"/>
  <c r="BD37" i="44"/>
  <c r="AP69" i="44"/>
  <c r="AS128" i="44"/>
  <c r="BA129" i="44"/>
  <c r="BH138" i="44"/>
  <c r="K155" i="44"/>
  <c r="S155" i="44"/>
  <c r="AA155" i="44"/>
  <c r="AI155" i="44"/>
  <c r="AQ155" i="44"/>
  <c r="AY155" i="44"/>
  <c r="BG155" i="44"/>
  <c r="BO155" i="44"/>
  <c r="AV172" i="44"/>
  <c r="BL182" i="44"/>
  <c r="AM205" i="44"/>
  <c r="BM14" i="46"/>
  <c r="BM14" i="44"/>
  <c r="AK15" i="46"/>
  <c r="AK15" i="44"/>
  <c r="AP16" i="46"/>
  <c r="AP16" i="44"/>
  <c r="AL17" i="46"/>
  <c r="AL17" i="44"/>
  <c r="BH21" i="46"/>
  <c r="BH21" i="44"/>
  <c r="V72" i="46"/>
  <c r="V72" i="44"/>
  <c r="BJ72" i="46"/>
  <c r="BJ72" i="44"/>
  <c r="L79" i="46"/>
  <c r="L79" i="44"/>
  <c r="AZ79" i="46"/>
  <c r="AZ79" i="44"/>
  <c r="S116" i="46"/>
  <c r="S116" i="44"/>
  <c r="BG116" i="46"/>
  <c r="BG116" i="44"/>
  <c r="M137" i="46"/>
  <c r="M137" i="44"/>
  <c r="AC137" i="46"/>
  <c r="AC137" i="44"/>
  <c r="AG167" i="46"/>
  <c r="AG167" i="44"/>
  <c r="BM167" i="46"/>
  <c r="BM167" i="44"/>
  <c r="Z168" i="46"/>
  <c r="Z168" i="44"/>
  <c r="P182" i="46"/>
  <c r="P182" i="44"/>
  <c r="AF182" i="46"/>
  <c r="AF182" i="44"/>
  <c r="AN182" i="46"/>
  <c r="AN182" i="44"/>
  <c r="AV182" i="46"/>
  <c r="AV182" i="44"/>
  <c r="K183" i="46"/>
  <c r="K183" i="44"/>
  <c r="BG183" i="46"/>
  <c r="BG183" i="44"/>
  <c r="AM20" i="46"/>
  <c r="AM20" i="44"/>
  <c r="O36" i="46"/>
  <c r="O36" i="44"/>
  <c r="AU36" i="46"/>
  <c r="AU36" i="44"/>
  <c r="BK36" i="46"/>
  <c r="BK36" i="44"/>
  <c r="AV37" i="46"/>
  <c r="AV37" i="44"/>
  <c r="D96" i="46"/>
  <c r="D96" i="44"/>
  <c r="AJ96" i="46"/>
  <c r="AJ96" i="44"/>
  <c r="BP96" i="46"/>
  <c r="BP96" i="44"/>
  <c r="L97" i="46"/>
  <c r="L97" i="44"/>
  <c r="T97" i="46"/>
  <c r="T97" i="44"/>
  <c r="BH97" i="46"/>
  <c r="BH97" i="44"/>
  <c r="AN108" i="46"/>
  <c r="AN108" i="44"/>
  <c r="BD108" i="46"/>
  <c r="BD108" i="44"/>
  <c r="BI128" i="46"/>
  <c r="BI128" i="44"/>
  <c r="U129" i="46"/>
  <c r="U129" i="44"/>
  <c r="AC129" i="46"/>
  <c r="AC129" i="44"/>
  <c r="AS129" i="46"/>
  <c r="AS129" i="44"/>
  <c r="BQ129" i="46"/>
  <c r="BQ129" i="44"/>
  <c r="Z151" i="46"/>
  <c r="Z151" i="44"/>
  <c r="Z153" i="46"/>
  <c r="Z153" i="44"/>
  <c r="BF153" i="46"/>
  <c r="BF153" i="44"/>
  <c r="Z154" i="46"/>
  <c r="Z154" i="44"/>
  <c r="H172" i="46"/>
  <c r="H172" i="44"/>
  <c r="X172" i="46"/>
  <c r="X172" i="44"/>
  <c r="BD172" i="46"/>
  <c r="BD172" i="44"/>
  <c r="O205" i="46"/>
  <c r="O205" i="44"/>
  <c r="BC205" i="46"/>
  <c r="BC205" i="44"/>
  <c r="M10" i="44"/>
  <c r="P11" i="44"/>
  <c r="AF12" i="44"/>
  <c r="BH26" i="44"/>
  <c r="T96" i="44"/>
  <c r="X108" i="44"/>
  <c r="G166" i="44"/>
  <c r="O166" i="44"/>
  <c r="W166" i="44"/>
  <c r="AE166" i="44"/>
  <c r="AM166" i="44"/>
  <c r="AU166" i="44"/>
  <c r="BC166" i="44"/>
  <c r="BK166" i="44"/>
  <c r="AN172" i="44"/>
  <c r="BD182" i="44"/>
  <c r="K8" i="46"/>
  <c r="K8" i="44"/>
  <c r="BO8" i="46"/>
  <c r="BO8" i="44"/>
  <c r="AX14" i="46"/>
  <c r="AX14" i="44"/>
  <c r="K16" i="46"/>
  <c r="K16" i="44"/>
  <c r="W29" i="46"/>
  <c r="W29" i="44"/>
  <c r="AB79" i="46"/>
  <c r="AB79" i="44"/>
  <c r="AJ79" i="46"/>
  <c r="AJ79" i="44"/>
  <c r="BH79" i="46"/>
  <c r="BH79" i="44"/>
  <c r="AM130" i="46"/>
  <c r="AM130" i="44"/>
  <c r="X133" i="46"/>
  <c r="X133" i="44"/>
  <c r="BL133" i="46"/>
  <c r="BL133" i="44"/>
  <c r="BA137" i="46"/>
  <c r="BA137" i="44"/>
  <c r="AQ139" i="46"/>
  <c r="AQ139" i="44"/>
  <c r="AN181" i="46"/>
  <c r="AN181" i="44"/>
  <c r="AB26" i="46"/>
  <c r="AB26" i="44"/>
  <c r="E129" i="46"/>
  <c r="E129" i="44"/>
  <c r="BQ10" i="44"/>
  <c r="BD11" i="44"/>
  <c r="AR21" i="44"/>
  <c r="T26" i="44"/>
  <c r="AZ26" i="44"/>
  <c r="BG47" i="44"/>
  <c r="N72" i="44"/>
  <c r="L96" i="44"/>
  <c r="P108" i="44"/>
  <c r="BO139" i="44"/>
  <c r="BN168" i="44"/>
  <c r="D171" i="44"/>
  <c r="T8" i="46"/>
  <c r="T8" i="44"/>
  <c r="P13" i="46"/>
  <c r="P13" i="44"/>
  <c r="D22" i="46"/>
  <c r="D22" i="44"/>
  <c r="AR22" i="46"/>
  <c r="AR22" i="44"/>
  <c r="BP22" i="46"/>
  <c r="BP22" i="44"/>
  <c r="S30" i="46"/>
  <c r="S30" i="44"/>
  <c r="AU31" i="46"/>
  <c r="AU31" i="44"/>
  <c r="BB34" i="46"/>
  <c r="BB34" i="44"/>
  <c r="AJ7" i="46"/>
  <c r="AJ7" i="44"/>
  <c r="G130" i="46"/>
  <c r="G130" i="44"/>
  <c r="BC130" i="46"/>
  <c r="BC130" i="44"/>
  <c r="AV133" i="46"/>
  <c r="AV133" i="44"/>
  <c r="U137" i="46"/>
  <c r="U137" i="44"/>
  <c r="Q167" i="46"/>
  <c r="Q167" i="44"/>
  <c r="AO167" i="46"/>
  <c r="AO167" i="44"/>
  <c r="R168" i="46"/>
  <c r="R168" i="44"/>
  <c r="H181" i="46"/>
  <c r="H181" i="44"/>
  <c r="AV181" i="46"/>
  <c r="AV181" i="44"/>
  <c r="AY183" i="46"/>
  <c r="AY183" i="44"/>
  <c r="D138" i="44"/>
  <c r="BQ128" i="46"/>
  <c r="BQ128" i="44"/>
  <c r="AB7" i="44"/>
  <c r="AS10" i="44"/>
  <c r="AY19" i="44"/>
  <c r="T21" i="44"/>
  <c r="BP21" i="44"/>
  <c r="L26" i="44"/>
  <c r="P37" i="44"/>
  <c r="AY47" i="44"/>
  <c r="BN69" i="44"/>
  <c r="D79" i="44"/>
  <c r="AY21" i="46"/>
  <c r="AY21" i="44"/>
  <c r="AS27" i="46"/>
  <c r="AS27" i="44"/>
  <c r="BQ27" i="46"/>
  <c r="BQ27" i="44"/>
  <c r="AF28" i="46"/>
  <c r="AF28" i="44"/>
  <c r="AN28" i="46"/>
  <c r="AN28" i="44"/>
  <c r="O200" i="46"/>
  <c r="O200" i="44"/>
  <c r="AD197" i="46"/>
  <c r="AD197" i="44"/>
  <c r="X204" i="46"/>
  <c r="X204" i="44"/>
  <c r="S15" i="44"/>
  <c r="S15" i="46"/>
  <c r="M201" i="46"/>
  <c r="M201" i="44"/>
  <c r="BL46" i="46"/>
  <c r="AU29" i="44"/>
  <c r="BK29" i="46"/>
  <c r="BK29" i="44"/>
  <c r="U55" i="46"/>
  <c r="U55" i="44"/>
  <c r="AE39" i="46"/>
  <c r="AE39" i="44"/>
  <c r="M46" i="46"/>
  <c r="M46" i="44"/>
  <c r="BQ46" i="46"/>
  <c r="BQ46" i="44"/>
  <c r="K51" i="46"/>
  <c r="K51" i="44"/>
  <c r="AA51" i="46"/>
  <c r="AA51" i="44"/>
  <c r="AQ51" i="46"/>
  <c r="AQ51" i="44"/>
  <c r="AY51" i="46"/>
  <c r="AY51" i="44"/>
  <c r="BG51" i="46"/>
  <c r="BG51" i="44"/>
  <c r="BO51" i="46"/>
  <c r="BO51" i="44"/>
  <c r="Q10" i="44"/>
  <c r="AM29" i="44"/>
  <c r="W39" i="44"/>
  <c r="K43" i="44"/>
  <c r="S43" i="44"/>
  <c r="AA43" i="44"/>
  <c r="AI43" i="44"/>
  <c r="AQ43" i="44"/>
  <c r="AY43" i="44"/>
  <c r="BG43" i="44"/>
  <c r="BO43" i="44"/>
  <c r="E46" i="44"/>
  <c r="U68" i="44"/>
  <c r="BA76" i="44"/>
  <c r="AM83" i="44"/>
  <c r="BD91" i="44"/>
  <c r="X13" i="46"/>
  <c r="X13" i="44"/>
  <c r="BD13" i="46"/>
  <c r="BD13" i="44"/>
  <c r="X16" i="44"/>
  <c r="X16" i="46"/>
  <c r="BD16" i="44"/>
  <c r="BD16" i="46"/>
  <c r="AE19" i="46"/>
  <c r="AE19" i="44"/>
  <c r="BK19" i="46"/>
  <c r="BK19" i="44"/>
  <c r="W23" i="46"/>
  <c r="W23" i="44"/>
  <c r="BE33" i="44"/>
  <c r="BE33" i="46"/>
  <c r="BM33" i="46"/>
  <c r="BM33" i="44"/>
  <c r="U34" i="46"/>
  <c r="U34" i="44"/>
  <c r="BA34" i="46"/>
  <c r="BA34" i="44"/>
  <c r="AK35" i="46"/>
  <c r="AK35" i="44"/>
  <c r="BQ35" i="46"/>
  <c r="BQ35" i="44"/>
  <c r="D139" i="46"/>
  <c r="D139" i="44"/>
  <c r="L139" i="46"/>
  <c r="L139" i="44"/>
  <c r="T139" i="46"/>
  <c r="T139" i="44"/>
  <c r="AB139" i="46"/>
  <c r="AB139" i="44"/>
  <c r="AJ139" i="46"/>
  <c r="AJ139" i="44"/>
  <c r="AR139" i="46"/>
  <c r="AR139" i="44"/>
  <c r="AZ139" i="46"/>
  <c r="AZ139" i="44"/>
  <c r="BH139" i="46"/>
  <c r="BH139" i="44"/>
  <c r="BP139" i="46"/>
  <c r="BP139" i="44"/>
  <c r="I204" i="46"/>
  <c r="I204" i="44"/>
  <c r="Q204" i="46"/>
  <c r="Q204" i="44"/>
  <c r="Y204" i="46"/>
  <c r="Y204" i="44"/>
  <c r="AG204" i="46"/>
  <c r="AG204" i="44"/>
  <c r="AO204" i="46"/>
  <c r="AO204" i="44"/>
  <c r="AW204" i="46"/>
  <c r="AW204" i="44"/>
  <c r="BE204" i="46"/>
  <c r="BE204" i="44"/>
  <c r="BC29" i="46"/>
  <c r="BC29" i="44"/>
  <c r="AC55" i="46"/>
  <c r="AC55" i="44"/>
  <c r="AK55" i="46"/>
  <c r="AK55" i="44"/>
  <c r="AS55" i="46"/>
  <c r="AS55" i="44"/>
  <c r="BI55" i="46"/>
  <c r="BI55" i="44"/>
  <c r="O39" i="46"/>
  <c r="O39" i="44"/>
  <c r="AU39" i="46"/>
  <c r="AU39" i="44"/>
  <c r="BC39" i="46"/>
  <c r="BC39" i="44"/>
  <c r="AC46" i="46"/>
  <c r="AC46" i="44"/>
  <c r="BA46" i="46"/>
  <c r="BA46" i="44"/>
  <c r="S51" i="46"/>
  <c r="S51" i="44"/>
  <c r="AI51" i="46"/>
  <c r="AI51" i="44"/>
  <c r="C146" i="46"/>
  <c r="C146" i="44" s="1"/>
  <c r="AW10" i="44"/>
  <c r="AE29" i="44"/>
  <c r="G53" i="44"/>
  <c r="BA55" i="44"/>
  <c r="BE56" i="44"/>
  <c r="J57" i="44"/>
  <c r="R57" i="44"/>
  <c r="Z57" i="44"/>
  <c r="AH57" i="44"/>
  <c r="AP57" i="44"/>
  <c r="AX57" i="44"/>
  <c r="BF57" i="44"/>
  <c r="BN57" i="44"/>
  <c r="M68" i="44"/>
  <c r="Q72" i="44"/>
  <c r="AE83" i="44"/>
  <c r="X91" i="44"/>
  <c r="AE7" i="46"/>
  <c r="AE7" i="44"/>
  <c r="W8" i="46"/>
  <c r="W8" i="44"/>
  <c r="AV10" i="46"/>
  <c r="AV10" i="44"/>
  <c r="AG16" i="46"/>
  <c r="AG16" i="44"/>
  <c r="M18" i="46"/>
  <c r="M18" i="44"/>
  <c r="AS18" i="46"/>
  <c r="AS18" i="44"/>
  <c r="K28" i="46"/>
  <c r="K28" i="44"/>
  <c r="BO28" i="46"/>
  <c r="BO28" i="44"/>
  <c r="H59" i="46"/>
  <c r="H59" i="44"/>
  <c r="AN59" i="46"/>
  <c r="AN59" i="44"/>
  <c r="AV59" i="46"/>
  <c r="AV59" i="44"/>
  <c r="BD59" i="46"/>
  <c r="BD59" i="44"/>
  <c r="T61" i="46"/>
  <c r="T61" i="44"/>
  <c r="AB61" i="46"/>
  <c r="AB61" i="44"/>
  <c r="AJ61" i="46"/>
  <c r="AJ61" i="44"/>
  <c r="AZ61" i="46"/>
  <c r="AZ61" i="44"/>
  <c r="BP61" i="46"/>
  <c r="BP61" i="44"/>
  <c r="D68" i="46"/>
  <c r="D68" i="44"/>
  <c r="L68" i="46"/>
  <c r="L68" i="44"/>
  <c r="T68" i="46"/>
  <c r="T68" i="44"/>
  <c r="AB68" i="46"/>
  <c r="AB68" i="44"/>
  <c r="AJ68" i="46"/>
  <c r="AJ68" i="44"/>
  <c r="AR68" i="46"/>
  <c r="AR68" i="44"/>
  <c r="AZ68" i="46"/>
  <c r="AZ68" i="44"/>
  <c r="BH68" i="46"/>
  <c r="BH68" i="44"/>
  <c r="BP68" i="46"/>
  <c r="BP68" i="44"/>
  <c r="H72" i="46"/>
  <c r="H72" i="44"/>
  <c r="P72" i="46"/>
  <c r="P72" i="44"/>
  <c r="X72" i="46"/>
  <c r="X72" i="44"/>
  <c r="AF72" i="46"/>
  <c r="AF72" i="44"/>
  <c r="AN72" i="46"/>
  <c r="AN72" i="44"/>
  <c r="AV72" i="46"/>
  <c r="AV72" i="44"/>
  <c r="BD72" i="46"/>
  <c r="BD72" i="44"/>
  <c r="BL72" i="46"/>
  <c r="BL72" i="44"/>
  <c r="M77" i="46"/>
  <c r="M77" i="44"/>
  <c r="U77" i="46"/>
  <c r="U77" i="44"/>
  <c r="AC77" i="46"/>
  <c r="AC77" i="44"/>
  <c r="AS77" i="46"/>
  <c r="AS77" i="44"/>
  <c r="BI77" i="46"/>
  <c r="BI77" i="44"/>
  <c r="BQ77" i="46"/>
  <c r="BQ77" i="44"/>
  <c r="D78" i="46"/>
  <c r="D78" i="44"/>
  <c r="L78" i="46"/>
  <c r="L78" i="44"/>
  <c r="T78" i="46"/>
  <c r="T78" i="44"/>
  <c r="AB78" i="46"/>
  <c r="AB78" i="44"/>
  <c r="AJ78" i="46"/>
  <c r="AJ78" i="44"/>
  <c r="AR78" i="46"/>
  <c r="AR78" i="44"/>
  <c r="AZ78" i="46"/>
  <c r="AZ78" i="44"/>
  <c r="BH78" i="46"/>
  <c r="BH78" i="44"/>
  <c r="BP78" i="46"/>
  <c r="BP78" i="44"/>
  <c r="V79" i="46"/>
  <c r="V79" i="44"/>
  <c r="AD79" i="46"/>
  <c r="AD79" i="44"/>
  <c r="AT79" i="46"/>
  <c r="AT79" i="44"/>
  <c r="BB79" i="46"/>
  <c r="BB79" i="44"/>
  <c r="F83" i="46"/>
  <c r="F83" i="44"/>
  <c r="N83" i="46"/>
  <c r="N83" i="44"/>
  <c r="V83" i="46"/>
  <c r="V83" i="44"/>
  <c r="AD83" i="46"/>
  <c r="AD83" i="44"/>
  <c r="AL83" i="46"/>
  <c r="AL83" i="44"/>
  <c r="AT83" i="46"/>
  <c r="AT83" i="44"/>
  <c r="BB83" i="46"/>
  <c r="BB83" i="44"/>
  <c r="BJ83" i="46"/>
  <c r="BJ83" i="44"/>
  <c r="F96" i="46"/>
  <c r="F96" i="44"/>
  <c r="N96" i="46"/>
  <c r="N96" i="44"/>
  <c r="V96" i="46"/>
  <c r="V96" i="44"/>
  <c r="AD96" i="46"/>
  <c r="AD96" i="44"/>
  <c r="AL96" i="46"/>
  <c r="AL96" i="44"/>
  <c r="AT96" i="46"/>
  <c r="AT96" i="44"/>
  <c r="BB96" i="46"/>
  <c r="BB96" i="44"/>
  <c r="BJ96" i="46"/>
  <c r="BJ96" i="44"/>
  <c r="H98" i="46"/>
  <c r="H98" i="44"/>
  <c r="P98" i="46"/>
  <c r="P98" i="44"/>
  <c r="X98" i="46"/>
  <c r="X98" i="44"/>
  <c r="AF98" i="46"/>
  <c r="AF98" i="44"/>
  <c r="AN98" i="46"/>
  <c r="AN98" i="44"/>
  <c r="AV98" i="46"/>
  <c r="AV98" i="44"/>
  <c r="BD98" i="46"/>
  <c r="BD98" i="44"/>
  <c r="BL98" i="46"/>
  <c r="BL98" i="44"/>
  <c r="J108" i="46"/>
  <c r="J108" i="44"/>
  <c r="R108" i="46"/>
  <c r="R108" i="44"/>
  <c r="Z108" i="46"/>
  <c r="Z108" i="44"/>
  <c r="AH108" i="46"/>
  <c r="AH108" i="44"/>
  <c r="AP108" i="46"/>
  <c r="AP108" i="44"/>
  <c r="AX108" i="46"/>
  <c r="AX108" i="44"/>
  <c r="BF108" i="46"/>
  <c r="BF108" i="44"/>
  <c r="BN108" i="46"/>
  <c r="BN108" i="44"/>
  <c r="I10" i="46"/>
  <c r="I10" i="44"/>
  <c r="BF27" i="46"/>
  <c r="BF27" i="44"/>
  <c r="I56" i="46"/>
  <c r="I56" i="44"/>
  <c r="Q56" i="46"/>
  <c r="Q56" i="44"/>
  <c r="AG56" i="46"/>
  <c r="AG56" i="44"/>
  <c r="BM56" i="44"/>
  <c r="BM56" i="46"/>
  <c r="AC61" i="46"/>
  <c r="AC61" i="44"/>
  <c r="AK61" i="46"/>
  <c r="AK61" i="44"/>
  <c r="AS61" i="46"/>
  <c r="AS61" i="44"/>
  <c r="BA61" i="46"/>
  <c r="BA61" i="44"/>
  <c r="BI61" i="46"/>
  <c r="BI61" i="44"/>
  <c r="H71" i="46"/>
  <c r="H71" i="44"/>
  <c r="P71" i="46"/>
  <c r="P71" i="44"/>
  <c r="X71" i="46"/>
  <c r="X71" i="44"/>
  <c r="AF71" i="46"/>
  <c r="AF71" i="44"/>
  <c r="AN71" i="46"/>
  <c r="AN71" i="44"/>
  <c r="AV71" i="46"/>
  <c r="AV71" i="44"/>
  <c r="BD71" i="46"/>
  <c r="BD71" i="44"/>
  <c r="BL71" i="46"/>
  <c r="BL71" i="44"/>
  <c r="I72" i="46"/>
  <c r="I72" i="44"/>
  <c r="Y72" i="46"/>
  <c r="Y72" i="44"/>
  <c r="BE72" i="46"/>
  <c r="BE72" i="44"/>
  <c r="M76" i="46"/>
  <c r="M76" i="44"/>
  <c r="U76" i="46"/>
  <c r="U76" i="44"/>
  <c r="AC76" i="46"/>
  <c r="AC76" i="44"/>
  <c r="AS76" i="46"/>
  <c r="AS76" i="44"/>
  <c r="BI76" i="46"/>
  <c r="BI76" i="44"/>
  <c r="BQ76" i="46"/>
  <c r="BQ76" i="44"/>
  <c r="H82" i="46"/>
  <c r="H82" i="44"/>
  <c r="AZ14" i="44"/>
  <c r="BF21" i="44"/>
  <c r="O29" i="44"/>
  <c r="AM39" i="44"/>
  <c r="AS46" i="44"/>
  <c r="AO56" i="44"/>
  <c r="BQ61" i="44"/>
  <c r="BI68" i="44"/>
  <c r="AK76" i="44"/>
  <c r="O83" i="44"/>
  <c r="BK90" i="44"/>
  <c r="P91" i="44"/>
  <c r="AH22" i="44"/>
  <c r="AH22" i="46"/>
  <c r="BN22" i="46"/>
  <c r="BN22" i="44"/>
  <c r="L25" i="46"/>
  <c r="L25" i="44"/>
  <c r="AJ25" i="46"/>
  <c r="AJ25" i="44"/>
  <c r="BH25" i="46"/>
  <c r="BH25" i="44"/>
  <c r="J37" i="46"/>
  <c r="J37" i="44"/>
  <c r="AH37" i="46"/>
  <c r="AH37" i="44"/>
  <c r="F40" i="46"/>
  <c r="F40" i="44"/>
  <c r="V40" i="46"/>
  <c r="V40" i="44"/>
  <c r="BB40" i="46"/>
  <c r="BB40" i="44"/>
  <c r="BJ40" i="46"/>
  <c r="BJ40" i="44"/>
  <c r="N53" i="46"/>
  <c r="N53" i="44"/>
  <c r="AL53" i="46"/>
  <c r="AL53" i="44"/>
  <c r="AT53" i="46"/>
  <c r="AT53" i="44"/>
  <c r="BJ53" i="46"/>
  <c r="BJ53" i="44"/>
  <c r="H124" i="46"/>
  <c r="H124" i="44"/>
  <c r="P124" i="46"/>
  <c r="P124" i="44"/>
  <c r="X124" i="46"/>
  <c r="X124" i="44"/>
  <c r="AF124" i="46"/>
  <c r="AF124" i="44"/>
  <c r="AN124" i="46"/>
  <c r="AN124" i="44"/>
  <c r="AV124" i="44"/>
  <c r="AV124" i="46"/>
  <c r="BD124" i="46"/>
  <c r="BD124" i="44"/>
  <c r="BL124" i="46"/>
  <c r="BL124" i="44"/>
  <c r="D163" i="46"/>
  <c r="D163" i="44"/>
  <c r="L163" i="46"/>
  <c r="L163" i="44"/>
  <c r="T163" i="46"/>
  <c r="T163" i="44"/>
  <c r="AB163" i="46"/>
  <c r="AB163" i="44"/>
  <c r="AJ163" i="46"/>
  <c r="AJ163" i="44"/>
  <c r="AR163" i="46"/>
  <c r="AR163" i="44"/>
  <c r="AZ163" i="46"/>
  <c r="AZ163" i="44"/>
  <c r="BH163" i="46"/>
  <c r="BH163" i="44"/>
  <c r="BP163" i="46"/>
  <c r="BP163" i="44"/>
  <c r="F168" i="46"/>
  <c r="F168" i="44"/>
  <c r="N168" i="46"/>
  <c r="N168" i="44"/>
  <c r="V168" i="46"/>
  <c r="V168" i="44"/>
  <c r="AD168" i="46"/>
  <c r="AD168" i="44"/>
  <c r="AL168" i="46"/>
  <c r="AL168" i="44"/>
  <c r="AT168" i="46"/>
  <c r="AT168" i="44"/>
  <c r="BB168" i="46"/>
  <c r="BB168" i="44"/>
  <c r="BJ168" i="46"/>
  <c r="BJ168" i="44"/>
  <c r="H171" i="46"/>
  <c r="H171" i="44"/>
  <c r="P171" i="46"/>
  <c r="P171" i="44"/>
  <c r="X171" i="46"/>
  <c r="X171" i="44"/>
  <c r="AF171" i="46"/>
  <c r="AF171" i="44"/>
  <c r="AN171" i="46"/>
  <c r="AN171" i="44"/>
  <c r="AV171" i="46"/>
  <c r="AV171" i="44"/>
  <c r="BD171" i="46"/>
  <c r="BD171" i="44"/>
  <c r="BL171" i="46"/>
  <c r="BL171" i="44"/>
  <c r="D172" i="46"/>
  <c r="D172" i="44"/>
  <c r="L172" i="46"/>
  <c r="L172" i="44"/>
  <c r="T172" i="46"/>
  <c r="T172" i="44"/>
  <c r="AB172" i="46"/>
  <c r="AB172" i="44"/>
  <c r="AJ172" i="46"/>
  <c r="AJ172" i="44"/>
  <c r="AR172" i="46"/>
  <c r="AR172" i="44"/>
  <c r="AZ172" i="46"/>
  <c r="AZ172" i="44"/>
  <c r="BH172" i="46"/>
  <c r="BH172" i="44"/>
  <c r="BP172" i="46"/>
  <c r="BP172" i="44"/>
  <c r="G29" i="44"/>
  <c r="E55" i="44"/>
  <c r="AB14" i="46"/>
  <c r="AB14" i="44"/>
  <c r="J21" i="46"/>
  <c r="J21" i="44"/>
  <c r="AH21" i="46"/>
  <c r="AH21" i="44"/>
  <c r="K37" i="46"/>
  <c r="K37" i="44"/>
  <c r="S37" i="46"/>
  <c r="S37" i="44"/>
  <c r="AQ37" i="46"/>
  <c r="AQ37" i="44"/>
  <c r="H45" i="46"/>
  <c r="H45" i="44"/>
  <c r="P45" i="46"/>
  <c r="P45" i="44"/>
  <c r="X45" i="46"/>
  <c r="X45" i="44"/>
  <c r="AF45" i="46"/>
  <c r="AF45" i="44"/>
  <c r="AN45" i="46"/>
  <c r="AN45" i="44"/>
  <c r="AV45" i="46"/>
  <c r="AV45" i="44"/>
  <c r="BD45" i="46"/>
  <c r="BD45" i="44"/>
  <c r="BL45" i="46"/>
  <c r="BL45" i="44"/>
  <c r="O53" i="46"/>
  <c r="O53" i="44"/>
  <c r="W53" i="46"/>
  <c r="W53" i="44"/>
  <c r="AE53" i="46"/>
  <c r="AE53" i="44"/>
  <c r="AU53" i="46"/>
  <c r="AU53" i="44"/>
  <c r="BC53" i="46"/>
  <c r="BC53" i="44"/>
  <c r="G90" i="46"/>
  <c r="G90" i="44"/>
  <c r="W90" i="46"/>
  <c r="W90" i="44"/>
  <c r="AE90" i="46"/>
  <c r="AE90" i="44"/>
  <c r="AM90" i="46"/>
  <c r="AM90" i="44"/>
  <c r="BC90" i="46"/>
  <c r="BC90" i="44"/>
  <c r="AF91" i="46"/>
  <c r="AF91" i="44"/>
  <c r="AV91" i="46"/>
  <c r="AV91" i="44"/>
  <c r="BL91" i="46"/>
  <c r="BL91" i="44"/>
  <c r="AP21" i="44"/>
  <c r="R27" i="44"/>
  <c r="BN27" i="44"/>
  <c r="G39" i="44"/>
  <c r="F44" i="44"/>
  <c r="N44" i="44"/>
  <c r="V44" i="44"/>
  <c r="AD44" i="44"/>
  <c r="AL44" i="44"/>
  <c r="AT44" i="44"/>
  <c r="BB44" i="44"/>
  <c r="BJ44" i="44"/>
  <c r="BI46" i="44"/>
  <c r="E61" i="44"/>
  <c r="AS68" i="44"/>
  <c r="AO72" i="44"/>
  <c r="BK83" i="44"/>
  <c r="H91" i="44"/>
  <c r="H30" i="46"/>
  <c r="H30" i="44"/>
  <c r="P30" i="46"/>
  <c r="P30" i="44"/>
  <c r="AZ31" i="46"/>
  <c r="AZ31" i="44"/>
  <c r="BH31" i="46"/>
  <c r="BH31" i="44"/>
  <c r="D32" i="46"/>
  <c r="D32" i="44"/>
  <c r="L32" i="46"/>
  <c r="L32" i="44"/>
  <c r="T32" i="46"/>
  <c r="T32" i="44"/>
  <c r="AB32" i="46"/>
  <c r="AB32" i="44"/>
  <c r="AJ32" i="46"/>
  <c r="AJ32" i="44"/>
  <c r="AR32" i="46"/>
  <c r="AR32" i="44"/>
  <c r="AZ32" i="46"/>
  <c r="AZ32" i="44"/>
  <c r="BH32" i="46"/>
  <c r="BH32" i="44"/>
  <c r="BP32" i="46"/>
  <c r="BP32" i="44"/>
  <c r="AI58" i="46"/>
  <c r="AI58" i="44"/>
  <c r="BG58" i="46"/>
  <c r="BG58" i="44"/>
  <c r="BO58" i="46"/>
  <c r="BO58" i="44"/>
  <c r="K66" i="46"/>
  <c r="K66" i="44"/>
  <c r="S66" i="46"/>
  <c r="S66" i="44"/>
  <c r="AI66" i="46"/>
  <c r="AI66" i="44"/>
  <c r="BO66" i="46"/>
  <c r="BO66" i="44"/>
  <c r="J70" i="46"/>
  <c r="J70" i="44"/>
  <c r="R70" i="46"/>
  <c r="R70" i="44"/>
  <c r="Z70" i="46"/>
  <c r="Z70" i="44"/>
  <c r="AH70" i="46"/>
  <c r="AH70" i="44"/>
  <c r="AX70" i="46"/>
  <c r="AX70" i="44"/>
  <c r="BF70" i="46"/>
  <c r="BF70" i="44"/>
  <c r="BN70" i="46"/>
  <c r="BN70" i="44"/>
  <c r="F74" i="46"/>
  <c r="F74" i="44"/>
  <c r="N74" i="46"/>
  <c r="N74" i="44"/>
  <c r="V74" i="46"/>
  <c r="V74" i="44"/>
  <c r="AD74" i="46"/>
  <c r="AD74" i="44"/>
  <c r="AL74" i="46"/>
  <c r="AL74" i="44"/>
  <c r="AT74" i="46"/>
  <c r="AT74" i="44"/>
  <c r="BB74" i="46"/>
  <c r="BB74" i="44"/>
  <c r="BJ74" i="46"/>
  <c r="BJ74" i="44"/>
  <c r="AE184" i="44"/>
  <c r="J56" i="46"/>
  <c r="J56" i="44"/>
  <c r="BB76" i="46"/>
  <c r="BB76" i="44"/>
  <c r="J99" i="46"/>
  <c r="J99" i="44"/>
  <c r="G100" i="46"/>
  <c r="G100" i="44"/>
  <c r="O100" i="46"/>
  <c r="O100" i="44"/>
  <c r="W100" i="46"/>
  <c r="W100" i="44"/>
  <c r="AE100" i="46"/>
  <c r="AE100" i="44"/>
  <c r="AM100" i="46"/>
  <c r="AM100" i="44"/>
  <c r="AU100" i="46"/>
  <c r="AU100" i="44"/>
  <c r="BC100" i="46"/>
  <c r="BC100" i="44"/>
  <c r="H197" i="46"/>
  <c r="H197" i="44"/>
  <c r="P197" i="46"/>
  <c r="P197" i="44"/>
  <c r="X197" i="46"/>
  <c r="X197" i="44"/>
  <c r="AF197" i="46"/>
  <c r="AF197" i="44"/>
  <c r="AN197" i="46"/>
  <c r="AN197" i="44"/>
  <c r="AV197" i="44"/>
  <c r="AV197" i="46"/>
  <c r="BD197" i="46"/>
  <c r="BD197" i="44"/>
  <c r="G201" i="46"/>
  <c r="G201" i="44"/>
  <c r="O201" i="46"/>
  <c r="O201" i="44"/>
  <c r="W201" i="46"/>
  <c r="W201" i="44"/>
  <c r="AE201" i="46"/>
  <c r="AE201" i="44"/>
  <c r="AM201" i="46"/>
  <c r="AM201" i="44"/>
  <c r="AU201" i="46"/>
  <c r="AU201" i="44"/>
  <c r="BC201" i="46"/>
  <c r="BC201" i="44"/>
  <c r="BK201" i="46"/>
  <c r="BK201" i="44"/>
  <c r="W184" i="44"/>
  <c r="L55" i="46"/>
  <c r="L55" i="44"/>
  <c r="F81" i="46"/>
  <c r="F81" i="44"/>
  <c r="N81" i="46"/>
  <c r="N81" i="44"/>
  <c r="V81" i="46"/>
  <c r="V81" i="44"/>
  <c r="AD81" i="46"/>
  <c r="AD81" i="44"/>
  <c r="AL81" i="46"/>
  <c r="AL81" i="44"/>
  <c r="AT81" i="46"/>
  <c r="AT81" i="44"/>
  <c r="BB81" i="46"/>
  <c r="BB81" i="44"/>
  <c r="BJ81" i="46"/>
  <c r="BJ81" i="44"/>
  <c r="P128" i="46"/>
  <c r="P128" i="44"/>
  <c r="X128" i="46"/>
  <c r="X128" i="44"/>
  <c r="AF128" i="46"/>
  <c r="AF128" i="44"/>
  <c r="AN128" i="46"/>
  <c r="AN128" i="44"/>
  <c r="AV128" i="46"/>
  <c r="AV128" i="44"/>
  <c r="BL128" i="46"/>
  <c r="BL128" i="44"/>
  <c r="K179" i="46"/>
  <c r="K179" i="44"/>
  <c r="S179" i="46"/>
  <c r="S179" i="44"/>
  <c r="AA179" i="46"/>
  <c r="AA179" i="44"/>
  <c r="AI179" i="46"/>
  <c r="AI179" i="44"/>
  <c r="AQ179" i="46"/>
  <c r="AQ179" i="44"/>
  <c r="AY179" i="46"/>
  <c r="AY179" i="44"/>
  <c r="BG179" i="46"/>
  <c r="BG179" i="44"/>
  <c r="BO179" i="46"/>
  <c r="BO179" i="44"/>
  <c r="G184" i="46"/>
  <c r="G184" i="44"/>
  <c r="AM184" i="46"/>
  <c r="AM184" i="44"/>
  <c r="AU184" i="46"/>
  <c r="AU184" i="44"/>
  <c r="BC184" i="46"/>
  <c r="BC184" i="44"/>
  <c r="BK184" i="46"/>
  <c r="BK184" i="44"/>
  <c r="F186" i="46"/>
  <c r="F186" i="44"/>
  <c r="N186" i="46"/>
  <c r="N186" i="44"/>
  <c r="V186" i="46"/>
  <c r="V186" i="44"/>
  <c r="AD186" i="46"/>
  <c r="AD186" i="44"/>
  <c r="AL186" i="46"/>
  <c r="AL186" i="44"/>
  <c r="AT186" i="46"/>
  <c r="AT186" i="44"/>
  <c r="BB186" i="46"/>
  <c r="BB186" i="44"/>
  <c r="BJ186" i="46"/>
  <c r="BJ186" i="44"/>
  <c r="F190" i="46"/>
  <c r="F190" i="44"/>
  <c r="N190" i="46"/>
  <c r="N190" i="44"/>
  <c r="V190" i="46"/>
  <c r="V190" i="44"/>
  <c r="AD190" i="46"/>
  <c r="AD190" i="44"/>
  <c r="AL190" i="46"/>
  <c r="AL190" i="44"/>
  <c r="AT190" i="46"/>
  <c r="AT190" i="44"/>
  <c r="BB190" i="46"/>
  <c r="BB190" i="44"/>
  <c r="D180" i="44"/>
  <c r="L180" i="44"/>
  <c r="T180" i="44"/>
  <c r="AB180" i="44"/>
  <c r="AJ180" i="44"/>
  <c r="AR180" i="44"/>
  <c r="AZ180" i="44"/>
  <c r="BH180" i="44"/>
  <c r="BP180" i="44"/>
  <c r="BP51" i="46"/>
  <c r="BP51" i="44"/>
  <c r="F65" i="46"/>
  <c r="F65" i="44"/>
  <c r="N65" i="46"/>
  <c r="N65" i="44"/>
  <c r="V65" i="46"/>
  <c r="V65" i="44"/>
  <c r="AD65" i="46"/>
  <c r="AD65" i="44"/>
  <c r="AL65" i="46"/>
  <c r="AL65" i="44"/>
  <c r="AT65" i="46"/>
  <c r="AT65" i="44"/>
  <c r="BB65" i="46"/>
  <c r="BB65" i="44"/>
  <c r="BJ65" i="46"/>
  <c r="BJ65" i="44"/>
  <c r="D66" i="46"/>
  <c r="D66" i="44"/>
  <c r="L66" i="46"/>
  <c r="L66" i="44"/>
  <c r="T66" i="46"/>
  <c r="T66" i="44"/>
  <c r="AB66" i="46"/>
  <c r="AB66" i="44"/>
  <c r="AJ66" i="46"/>
  <c r="AJ66" i="44"/>
  <c r="AR66" i="46"/>
  <c r="AR66" i="44"/>
  <c r="AZ66" i="46"/>
  <c r="AZ66" i="44"/>
  <c r="BH66" i="46"/>
  <c r="BH66" i="44"/>
  <c r="BP66" i="46"/>
  <c r="BP66" i="44"/>
  <c r="AS80" i="46"/>
  <c r="AS80" i="44"/>
  <c r="BI89" i="46"/>
  <c r="BI89" i="44"/>
  <c r="AF90" i="46"/>
  <c r="AF90" i="44"/>
  <c r="AA120" i="46"/>
  <c r="AA120" i="44"/>
  <c r="BG120" i="46"/>
  <c r="BG120" i="44"/>
  <c r="F177" i="46"/>
  <c r="F177" i="44"/>
  <c r="N177" i="46"/>
  <c r="N177" i="44"/>
  <c r="V177" i="46"/>
  <c r="V177" i="44"/>
  <c r="AD177" i="46"/>
  <c r="AD177" i="44"/>
  <c r="AL177" i="46"/>
  <c r="AL177" i="44"/>
  <c r="AT177" i="46"/>
  <c r="AT177" i="44"/>
  <c r="BB177" i="46"/>
  <c r="BB177" i="44"/>
  <c r="BJ177" i="46"/>
  <c r="BJ177" i="44"/>
  <c r="H183" i="46"/>
  <c r="H183" i="44"/>
  <c r="P183" i="46"/>
  <c r="P183" i="44"/>
  <c r="X183" i="46"/>
  <c r="X183" i="44"/>
  <c r="AF183" i="46"/>
  <c r="AF183" i="44"/>
  <c r="AN183" i="46"/>
  <c r="AN183" i="44"/>
  <c r="AV183" i="46"/>
  <c r="AV183" i="44"/>
  <c r="BD183" i="46"/>
  <c r="BD183" i="44"/>
  <c r="BL183" i="46"/>
  <c r="BL183" i="44"/>
  <c r="M62" i="46"/>
  <c r="M62" i="44"/>
  <c r="AH69" i="46"/>
  <c r="AH69" i="44"/>
  <c r="P73" i="46"/>
  <c r="P73" i="44"/>
  <c r="H88" i="46"/>
  <c r="H88" i="44"/>
  <c r="P88" i="46"/>
  <c r="P88" i="44"/>
  <c r="X88" i="46"/>
  <c r="X88" i="44"/>
  <c r="AF88" i="46"/>
  <c r="AF88" i="44"/>
  <c r="AN88" i="46"/>
  <c r="AN88" i="44"/>
  <c r="AV88" i="46"/>
  <c r="AV88" i="44"/>
  <c r="BD88" i="46"/>
  <c r="BD88" i="44"/>
  <c r="BL88" i="46"/>
  <c r="BL88" i="44"/>
  <c r="F89" i="46"/>
  <c r="F89" i="44"/>
  <c r="D120" i="46"/>
  <c r="D120" i="44"/>
  <c r="AJ120" i="46"/>
  <c r="AJ120" i="44"/>
  <c r="BP120" i="46"/>
  <c r="BP120" i="44"/>
  <c r="R122" i="46"/>
  <c r="R122" i="44"/>
  <c r="AX122" i="46"/>
  <c r="AX122" i="44"/>
  <c r="AD24" i="44"/>
  <c r="AD24" i="46"/>
  <c r="AU59" i="46"/>
  <c r="AU59" i="44"/>
  <c r="AQ69" i="46"/>
  <c r="AQ69" i="44"/>
  <c r="Y73" i="46"/>
  <c r="Y73" i="44"/>
  <c r="AZ77" i="46"/>
  <c r="AZ77" i="44"/>
  <c r="AP23" i="46"/>
  <c r="T14" i="46"/>
  <c r="T14" i="44"/>
  <c r="BH14" i="44"/>
  <c r="BH14" i="46"/>
  <c r="AG46" i="46"/>
  <c r="AG46" i="44"/>
  <c r="F73" i="46"/>
  <c r="F73" i="44"/>
  <c r="N73" i="46"/>
  <c r="N73" i="44"/>
  <c r="AD73" i="46"/>
  <c r="AD73" i="44"/>
  <c r="BJ73" i="46"/>
  <c r="BJ73" i="44"/>
  <c r="AR14" i="44"/>
  <c r="I16" i="44"/>
  <c r="AY7" i="46"/>
  <c r="AY7" i="44"/>
  <c r="BG7" i="46"/>
  <c r="BG7" i="44"/>
  <c r="AK10" i="46"/>
  <c r="AK10" i="44"/>
  <c r="BA10" i="46"/>
  <c r="BA10" i="44"/>
  <c r="BI10" i="46"/>
  <c r="BI10" i="44"/>
  <c r="D11" i="44"/>
  <c r="D11" i="46"/>
  <c r="AR11" i="46"/>
  <c r="AR11" i="44"/>
  <c r="BH11" i="46"/>
  <c r="BH11" i="44"/>
  <c r="BP11" i="46"/>
  <c r="BP11" i="44"/>
  <c r="O15" i="46"/>
  <c r="O15" i="44"/>
  <c r="AE15" i="46"/>
  <c r="AE15" i="44"/>
  <c r="AM15" i="46"/>
  <c r="AM15" i="44"/>
  <c r="J16" i="46"/>
  <c r="J16" i="44"/>
  <c r="AX16" i="46"/>
  <c r="AX16" i="44"/>
  <c r="BN16" i="46"/>
  <c r="BN16" i="44"/>
  <c r="F23" i="46"/>
  <c r="F23" i="44"/>
  <c r="V23" i="46"/>
  <c r="V23" i="44"/>
  <c r="AD23" i="46"/>
  <c r="AD23" i="44"/>
  <c r="G95" i="46"/>
  <c r="G95" i="44"/>
  <c r="O95" i="46"/>
  <c r="O95" i="44"/>
  <c r="W95" i="46"/>
  <c r="W95" i="44"/>
  <c r="AE95" i="46"/>
  <c r="AE95" i="44"/>
  <c r="AM95" i="46"/>
  <c r="AM95" i="44"/>
  <c r="AU95" i="46"/>
  <c r="AU95" i="44"/>
  <c r="BC95" i="46"/>
  <c r="BC95" i="44"/>
  <c r="BK95" i="46"/>
  <c r="BK95" i="44"/>
  <c r="F99" i="46"/>
  <c r="F99" i="44"/>
  <c r="N99" i="46"/>
  <c r="N99" i="44"/>
  <c r="V99" i="46"/>
  <c r="V99" i="44"/>
  <c r="AD99" i="46"/>
  <c r="AD99" i="44"/>
  <c r="AL99" i="46"/>
  <c r="AL99" i="44"/>
  <c r="AT99" i="46"/>
  <c r="AT99" i="44"/>
  <c r="BB99" i="46"/>
  <c r="BB99" i="44"/>
  <c r="BJ99" i="46"/>
  <c r="BJ99" i="44"/>
  <c r="AO46" i="46"/>
  <c r="AO46" i="44"/>
  <c r="V73" i="46"/>
  <c r="V73" i="44"/>
  <c r="AL73" i="46"/>
  <c r="AL73" i="44"/>
  <c r="H27" i="44"/>
  <c r="D14" i="44"/>
  <c r="BL27" i="44"/>
  <c r="D7" i="46"/>
  <c r="D7" i="44"/>
  <c r="BH7" i="46"/>
  <c r="BH7" i="44"/>
  <c r="Q9" i="46"/>
  <c r="Q9" i="44"/>
  <c r="Y9" i="46"/>
  <c r="Y9" i="44"/>
  <c r="AO9" i="46"/>
  <c r="AO9" i="44"/>
  <c r="AW9" i="46"/>
  <c r="AW9" i="44"/>
  <c r="BM9" i="46"/>
  <c r="BM9" i="44"/>
  <c r="F10" i="46"/>
  <c r="F10" i="44"/>
  <c r="AT10" i="46"/>
  <c r="AT10" i="44"/>
  <c r="BJ10" i="46"/>
  <c r="BJ10" i="44"/>
  <c r="E11" i="46"/>
  <c r="E11" i="44"/>
  <c r="M11" i="46"/>
  <c r="M11" i="44"/>
  <c r="BA11" i="46"/>
  <c r="BA11" i="44"/>
  <c r="BQ11" i="46"/>
  <c r="BQ11" i="44"/>
  <c r="X19" i="46"/>
  <c r="X19" i="44"/>
  <c r="BD19" i="46"/>
  <c r="BD19" i="44"/>
  <c r="R21" i="46"/>
  <c r="R21" i="44"/>
  <c r="Z21" i="46"/>
  <c r="Z21" i="44"/>
  <c r="K25" i="46"/>
  <c r="K25" i="44"/>
  <c r="S25" i="46"/>
  <c r="S25" i="44"/>
  <c r="AQ25" i="46"/>
  <c r="AQ25" i="44"/>
  <c r="AY25" i="46"/>
  <c r="AY25" i="44"/>
  <c r="N39" i="46"/>
  <c r="N39" i="44"/>
  <c r="V39" i="46"/>
  <c r="V39" i="44"/>
  <c r="AD39" i="46"/>
  <c r="AD39" i="44"/>
  <c r="AL39" i="46"/>
  <c r="AL39" i="44"/>
  <c r="AT39" i="46"/>
  <c r="AT39" i="44"/>
  <c r="BB39" i="46"/>
  <c r="BB39" i="44"/>
  <c r="AK20" i="46"/>
  <c r="AK20" i="44"/>
  <c r="Y46" i="46"/>
  <c r="Y46" i="44"/>
  <c r="AW46" i="46"/>
  <c r="AW46" i="44"/>
  <c r="U20" i="44"/>
  <c r="V15" i="46"/>
  <c r="V15" i="44"/>
  <c r="AD15" i="46"/>
  <c r="AD15" i="44"/>
  <c r="V20" i="44"/>
  <c r="V20" i="46"/>
  <c r="AL20" i="46"/>
  <c r="AL20" i="44"/>
  <c r="X27" i="46"/>
  <c r="X27" i="44"/>
  <c r="AN27" i="46"/>
  <c r="AN27" i="44"/>
  <c r="BB73" i="46"/>
  <c r="BB73" i="44"/>
  <c r="AS20" i="44"/>
  <c r="AW16" i="44"/>
  <c r="N20" i="44"/>
  <c r="E20" i="44"/>
  <c r="BD27" i="44"/>
  <c r="G28" i="44"/>
  <c r="O28" i="44"/>
  <c r="W28" i="44"/>
  <c r="AE28" i="44"/>
  <c r="AM28" i="44"/>
  <c r="AU28" i="44"/>
  <c r="BC28" i="44"/>
  <c r="BK28" i="44"/>
  <c r="AX9" i="46"/>
  <c r="AX9" i="44"/>
  <c r="K21" i="46"/>
  <c r="K21" i="44"/>
  <c r="AA21" i="46"/>
  <c r="AA21" i="44"/>
  <c r="AI21" i="46"/>
  <c r="AI21" i="44"/>
  <c r="F62" i="46"/>
  <c r="F62" i="44"/>
  <c r="N62" i="46"/>
  <c r="N62" i="44"/>
  <c r="V62" i="46"/>
  <c r="V62" i="44"/>
  <c r="AD62" i="46"/>
  <c r="AD62" i="44"/>
  <c r="AL62" i="46"/>
  <c r="AL62" i="44"/>
  <c r="AT62" i="44"/>
  <c r="AT62" i="46"/>
  <c r="BB62" i="46"/>
  <c r="BB62" i="44"/>
  <c r="BJ62" i="46"/>
  <c r="BJ62" i="44"/>
  <c r="M20" i="46"/>
  <c r="M20" i="44"/>
  <c r="AC20" i="46"/>
  <c r="AC20" i="44"/>
  <c r="Q46" i="46"/>
  <c r="Q46" i="44"/>
  <c r="BE46" i="46"/>
  <c r="BE46" i="44"/>
  <c r="F15" i="46"/>
  <c r="F15" i="44"/>
  <c r="AO16" i="46"/>
  <c r="AO16" i="44"/>
  <c r="BE16" i="46"/>
  <c r="BE16" i="44"/>
  <c r="BM16" i="46"/>
  <c r="BM16" i="44"/>
  <c r="P27" i="46"/>
  <c r="P27" i="44"/>
  <c r="AF27" i="46"/>
  <c r="AF27" i="44"/>
  <c r="AT73" i="46"/>
  <c r="AT73" i="44"/>
  <c r="N15" i="44"/>
  <c r="AL15" i="44"/>
  <c r="K7" i="44"/>
  <c r="E10" i="44"/>
  <c r="AJ14" i="44"/>
  <c r="F20" i="44"/>
  <c r="W24" i="46"/>
  <c r="W24" i="44"/>
  <c r="AE24" i="46"/>
  <c r="AE24" i="44"/>
  <c r="AM24" i="46"/>
  <c r="AM24" i="44"/>
  <c r="E31" i="46"/>
  <c r="E31" i="44"/>
  <c r="M31" i="46"/>
  <c r="M31" i="44"/>
  <c r="U31" i="46"/>
  <c r="U31" i="44"/>
  <c r="AC31" i="46"/>
  <c r="AC31" i="44"/>
  <c r="AK31" i="46"/>
  <c r="AK31" i="44"/>
  <c r="AS31" i="46"/>
  <c r="AS31" i="44"/>
  <c r="BA31" i="46"/>
  <c r="BA31" i="44"/>
  <c r="BI31" i="46"/>
  <c r="BI31" i="44"/>
  <c r="BQ31" i="46"/>
  <c r="BQ31" i="44"/>
  <c r="F61" i="46"/>
  <c r="F61" i="44"/>
  <c r="N61" i="46"/>
  <c r="N61" i="44"/>
  <c r="V61" i="46"/>
  <c r="V61" i="44"/>
  <c r="AD61" i="46"/>
  <c r="AD61" i="44"/>
  <c r="AL61" i="46"/>
  <c r="AL61" i="44"/>
  <c r="AT61" i="46"/>
  <c r="AT61" i="44"/>
  <c r="BB61" i="46"/>
  <c r="BB61" i="44"/>
  <c r="BJ61" i="46"/>
  <c r="BJ61" i="44"/>
  <c r="BQ20" i="44"/>
  <c r="M12" i="46"/>
  <c r="M12" i="44"/>
  <c r="U12" i="46"/>
  <c r="U12" i="44"/>
  <c r="BI12" i="46"/>
  <c r="BI12" i="44"/>
  <c r="L14" i="46"/>
  <c r="T17" i="44"/>
  <c r="T17" i="46"/>
  <c r="AJ17" i="44"/>
  <c r="AJ17" i="46"/>
  <c r="AR17" i="46"/>
  <c r="AR17" i="44"/>
  <c r="AT20" i="46"/>
  <c r="AJ22" i="46"/>
  <c r="AJ22" i="44"/>
  <c r="AZ22" i="46"/>
  <c r="AZ22" i="44"/>
  <c r="BH22" i="46"/>
  <c r="BH22" i="44"/>
  <c r="AF24" i="46"/>
  <c r="AF24" i="44"/>
  <c r="AN24" i="46"/>
  <c r="AN24" i="44"/>
  <c r="AV24" i="46"/>
  <c r="AV24" i="44"/>
  <c r="BD24" i="46"/>
  <c r="BD24" i="44"/>
  <c r="I53" i="46"/>
  <c r="I53" i="44"/>
  <c r="Q53" i="46"/>
  <c r="Q53" i="44"/>
  <c r="Y53" i="46"/>
  <c r="Y53" i="44"/>
  <c r="AG53" i="46"/>
  <c r="AG53" i="44"/>
  <c r="AO53" i="46"/>
  <c r="AO53" i="44"/>
  <c r="BM53" i="46"/>
  <c r="BM53" i="44"/>
  <c r="D56" i="46"/>
  <c r="D56" i="44"/>
  <c r="L56" i="46"/>
  <c r="L56" i="44"/>
  <c r="T56" i="46"/>
  <c r="T56" i="44"/>
  <c r="AB56" i="46"/>
  <c r="AB56" i="44"/>
  <c r="AJ56" i="46"/>
  <c r="AJ56" i="44"/>
  <c r="AR56" i="46"/>
  <c r="AR56" i="44"/>
  <c r="AZ56" i="46"/>
  <c r="AZ56" i="44"/>
  <c r="BH56" i="46"/>
  <c r="BH56" i="44"/>
  <c r="BP56" i="46"/>
  <c r="BP56" i="44"/>
  <c r="BP14" i="46"/>
  <c r="E22" i="46"/>
  <c r="E22" i="44"/>
  <c r="AS22" i="46"/>
  <c r="AS22" i="44"/>
  <c r="BI22" i="46"/>
  <c r="BI22" i="44"/>
  <c r="BQ22" i="46"/>
  <c r="BQ22" i="44"/>
  <c r="I76" i="46"/>
  <c r="I76" i="44"/>
  <c r="Q76" i="46"/>
  <c r="Q76" i="44"/>
  <c r="Y76" i="46"/>
  <c r="Y76" i="44"/>
  <c r="AG76" i="46"/>
  <c r="AG76" i="44"/>
  <c r="AO76" i="44"/>
  <c r="AO76" i="46"/>
  <c r="AW76" i="46"/>
  <c r="AW76" i="44"/>
  <c r="BE76" i="46"/>
  <c r="BE76" i="44"/>
  <c r="BM76" i="46"/>
  <c r="BM76" i="44"/>
  <c r="F80" i="46"/>
  <c r="AI19" i="44"/>
  <c r="AI19" i="46"/>
  <c r="AW27" i="44"/>
  <c r="G40" i="44"/>
  <c r="O40" i="44"/>
  <c r="W40" i="44"/>
  <c r="AE40" i="44"/>
  <c r="AM40" i="44"/>
  <c r="AU40" i="44"/>
  <c r="BC40" i="44"/>
  <c r="BK40" i="44"/>
  <c r="V42" i="44"/>
  <c r="AX46" i="44"/>
  <c r="N80" i="44"/>
  <c r="V80" i="44"/>
  <c r="AD80" i="44"/>
  <c r="AL80" i="44"/>
  <c r="AT80" i="44"/>
  <c r="BB80" i="44"/>
  <c r="BJ80" i="44"/>
  <c r="Z103" i="44"/>
  <c r="AH103" i="44"/>
  <c r="AP103" i="44"/>
  <c r="AX103" i="44"/>
  <c r="BF103" i="44"/>
  <c r="BN103" i="44"/>
  <c r="AO27" i="44"/>
  <c r="N42" i="44"/>
  <c r="AP46" i="44"/>
  <c r="BL79" i="44"/>
  <c r="R103" i="44"/>
  <c r="BN20" i="44"/>
  <c r="BN20" i="46"/>
  <c r="AG27" i="44"/>
  <c r="J103" i="44"/>
  <c r="Y27" i="44"/>
  <c r="BJ42" i="44"/>
  <c r="Z46" i="44"/>
  <c r="E111" i="44"/>
  <c r="M111" i="44"/>
  <c r="U111" i="44"/>
  <c r="AC111" i="44"/>
  <c r="AK111" i="44"/>
  <c r="AS111" i="44"/>
  <c r="BA111" i="44"/>
  <c r="BI111" i="44"/>
  <c r="BQ111" i="44"/>
  <c r="J8" i="44"/>
  <c r="R8" i="44"/>
  <c r="Z8" i="44"/>
  <c r="AH8" i="44"/>
  <c r="AP8" i="44"/>
  <c r="AX8" i="44"/>
  <c r="BF8" i="44"/>
  <c r="BN8" i="44"/>
  <c r="G10" i="44"/>
  <c r="O10" i="44"/>
  <c r="W10" i="44"/>
  <c r="AE10" i="44"/>
  <c r="AM10" i="44"/>
  <c r="AU10" i="44"/>
  <c r="BC10" i="44"/>
  <c r="BK10" i="44"/>
  <c r="BC13" i="44"/>
  <c r="S14" i="44"/>
  <c r="AQ19" i="44"/>
  <c r="F27" i="44"/>
  <c r="N27" i="44"/>
  <c r="V27" i="44"/>
  <c r="AD27" i="44"/>
  <c r="AL27" i="44"/>
  <c r="AT27" i="44"/>
  <c r="BB27" i="44"/>
  <c r="BJ27" i="44"/>
  <c r="AJ34" i="44"/>
  <c r="P35" i="44"/>
  <c r="F69" i="44"/>
  <c r="N69" i="44"/>
  <c r="V69" i="44"/>
  <c r="AD69" i="44"/>
  <c r="AL69" i="44"/>
  <c r="AT69" i="44"/>
  <c r="BB69" i="44"/>
  <c r="BJ69" i="44"/>
  <c r="F77" i="44"/>
  <c r="N77" i="44"/>
  <c r="V77" i="44"/>
  <c r="AD77" i="44"/>
  <c r="AL77" i="44"/>
  <c r="AT77" i="44"/>
  <c r="BB77" i="44"/>
  <c r="BJ77" i="44"/>
  <c r="BD79" i="44"/>
  <c r="AL91" i="44"/>
  <c r="AX20" i="46"/>
  <c r="AV21" i="46"/>
  <c r="E7" i="44"/>
  <c r="BA7" i="44"/>
  <c r="BQ7" i="44"/>
  <c r="K9" i="44"/>
  <c r="D12" i="44"/>
  <c r="L12" i="44"/>
  <c r="T12" i="44"/>
  <c r="AB12" i="44"/>
  <c r="AJ12" i="44"/>
  <c r="AR12" i="44"/>
  <c r="AZ12" i="44"/>
  <c r="BH12" i="44"/>
  <c r="BP12" i="44"/>
  <c r="AU13" i="44"/>
  <c r="AY14" i="44"/>
  <c r="AB34" i="44"/>
  <c r="H35" i="44"/>
  <c r="X38" i="44"/>
  <c r="BD38" i="44"/>
  <c r="AS58" i="44"/>
  <c r="BA58" i="44"/>
  <c r="BI58" i="44"/>
  <c r="BQ58" i="44"/>
  <c r="AV79" i="44"/>
  <c r="AD91" i="44"/>
  <c r="AY15" i="46"/>
  <c r="AF16" i="46"/>
  <c r="BL16" i="46"/>
  <c r="K19" i="46"/>
  <c r="AH20" i="46"/>
  <c r="AF21" i="46"/>
  <c r="K22" i="46"/>
  <c r="BD35" i="46"/>
  <c r="M7" i="44"/>
  <c r="AS7" i="44"/>
  <c r="BI7" i="44"/>
  <c r="AQ9" i="44"/>
  <c r="C28" i="46"/>
  <c r="C28" i="44" s="1"/>
  <c r="W11" i="44"/>
  <c r="BC11" i="44"/>
  <c r="AQ14" i="44"/>
  <c r="K17" i="44"/>
  <c r="AI17" i="44"/>
  <c r="BO17" i="44"/>
  <c r="F24" i="44"/>
  <c r="N24" i="44"/>
  <c r="V24" i="44"/>
  <c r="AL24" i="44"/>
  <c r="AT24" i="44"/>
  <c r="BB24" i="44"/>
  <c r="BJ24" i="44"/>
  <c r="J26" i="44"/>
  <c r="R26" i="44"/>
  <c r="Z26" i="44"/>
  <c r="AH26" i="44"/>
  <c r="AP26" i="44"/>
  <c r="AX26" i="44"/>
  <c r="BF26" i="44"/>
  <c r="T34" i="44"/>
  <c r="BL35" i="44"/>
  <c r="D41" i="44"/>
  <c r="L41" i="44"/>
  <c r="T41" i="44"/>
  <c r="AB41" i="44"/>
  <c r="AJ41" i="44"/>
  <c r="AR41" i="44"/>
  <c r="AZ41" i="44"/>
  <c r="BH41" i="44"/>
  <c r="BP41" i="44"/>
  <c r="D53" i="44"/>
  <c r="L53" i="44"/>
  <c r="T53" i="44"/>
  <c r="AB53" i="44"/>
  <c r="AJ53" i="44"/>
  <c r="AR53" i="44"/>
  <c r="AZ53" i="44"/>
  <c r="BH53" i="44"/>
  <c r="BP53" i="44"/>
  <c r="AK58" i="44"/>
  <c r="AN79" i="44"/>
  <c r="V91" i="44"/>
  <c r="R20" i="46"/>
  <c r="P21" i="46"/>
  <c r="AY22" i="46"/>
  <c r="AS59" i="46"/>
  <c r="U7" i="44"/>
  <c r="AE11" i="44"/>
  <c r="S17" i="44"/>
  <c r="AQ17" i="44"/>
  <c r="AI9" i="44"/>
  <c r="BO9" i="44"/>
  <c r="AE13" i="44"/>
  <c r="S19" i="44"/>
  <c r="S22" i="44"/>
  <c r="AI22" i="44"/>
  <c r="AQ22" i="44"/>
  <c r="BG22" i="44"/>
  <c r="BO22" i="44"/>
  <c r="L34" i="44"/>
  <c r="P38" i="44"/>
  <c r="AV38" i="44"/>
  <c r="AC58" i="44"/>
  <c r="E59" i="44"/>
  <c r="M59" i="44"/>
  <c r="U59" i="44"/>
  <c r="AC59" i="44"/>
  <c r="AK59" i="44"/>
  <c r="BA59" i="44"/>
  <c r="BI59" i="44"/>
  <c r="BQ59" i="44"/>
  <c r="AF79" i="44"/>
  <c r="N91" i="44"/>
  <c r="H16" i="46"/>
  <c r="AN16" i="46"/>
  <c r="BD21" i="46"/>
  <c r="AC7" i="44"/>
  <c r="O11" i="44"/>
  <c r="AU11" i="44"/>
  <c r="AA17" i="44"/>
  <c r="BG17" i="44"/>
  <c r="AA19" i="44"/>
  <c r="W13" i="44"/>
  <c r="AI14" i="44"/>
  <c r="D30" i="44"/>
  <c r="L30" i="44"/>
  <c r="T30" i="44"/>
  <c r="AB30" i="44"/>
  <c r="AJ30" i="44"/>
  <c r="AR30" i="44"/>
  <c r="AZ30" i="44"/>
  <c r="BH30" i="44"/>
  <c r="BP30" i="44"/>
  <c r="D34" i="44"/>
  <c r="BP34" i="44"/>
  <c r="AV35" i="44"/>
  <c r="U58" i="44"/>
  <c r="X79" i="44"/>
  <c r="F91" i="44"/>
  <c r="E182" i="44"/>
  <c r="M182" i="44"/>
  <c r="U182" i="44"/>
  <c r="AC182" i="44"/>
  <c r="AK182" i="44"/>
  <c r="AS182" i="44"/>
  <c r="BA182" i="44"/>
  <c r="BI182" i="44"/>
  <c r="BQ182" i="44"/>
  <c r="D191" i="44"/>
  <c r="L191" i="44"/>
  <c r="T191" i="44"/>
  <c r="AB191" i="44"/>
  <c r="AJ191" i="44"/>
  <c r="AR191" i="44"/>
  <c r="AZ191" i="44"/>
  <c r="BH191" i="44"/>
  <c r="BP191" i="44"/>
  <c r="AI15" i="46"/>
  <c r="AN21" i="46"/>
  <c r="AK7" i="44"/>
  <c r="G11" i="44"/>
  <c r="AM11" i="44"/>
  <c r="BK11" i="44"/>
  <c r="AM13" i="44"/>
  <c r="K14" i="44"/>
  <c r="AY17" i="44"/>
  <c r="C70" i="46"/>
  <c r="C70" i="44" s="1"/>
  <c r="C78" i="46"/>
  <c r="C78" i="44" s="1"/>
  <c r="AA9" i="44"/>
  <c r="BG9" i="44"/>
  <c r="O13" i="44"/>
  <c r="BO14" i="44"/>
  <c r="P16" i="44"/>
  <c r="AV16" i="44"/>
  <c r="BH34" i="44"/>
  <c r="AN35" i="44"/>
  <c r="H38" i="44"/>
  <c r="AN38" i="44"/>
  <c r="E58" i="44"/>
  <c r="M58" i="44"/>
  <c r="P79" i="44"/>
  <c r="BJ91" i="44"/>
  <c r="BG19" i="46"/>
  <c r="X21" i="46"/>
  <c r="G13" i="44"/>
  <c r="AA14" i="44"/>
  <c r="K15" i="44"/>
  <c r="AA15" i="44"/>
  <c r="AQ15" i="44"/>
  <c r="BG15" i="44"/>
  <c r="BO15" i="44"/>
  <c r="J20" i="44"/>
  <c r="Z20" i="44"/>
  <c r="AP20" i="44"/>
  <c r="BF20" i="44"/>
  <c r="H21" i="44"/>
  <c r="AZ34" i="44"/>
  <c r="AF35" i="44"/>
  <c r="H79" i="44"/>
  <c r="BB91" i="44"/>
  <c r="BK55" i="44"/>
  <c r="BK55" i="46"/>
  <c r="AA91" i="46"/>
  <c r="AA91" i="44"/>
  <c r="BG91" i="46"/>
  <c r="BG91" i="44"/>
  <c r="P122" i="46"/>
  <c r="P122" i="44"/>
  <c r="AF122" i="46"/>
  <c r="AF122" i="44"/>
  <c r="D184" i="46"/>
  <c r="D184" i="44"/>
  <c r="L184" i="46"/>
  <c r="L184" i="44"/>
  <c r="T184" i="46"/>
  <c r="T184" i="44"/>
  <c r="AB184" i="46"/>
  <c r="AB184" i="44"/>
  <c r="AJ184" i="46"/>
  <c r="AJ184" i="44"/>
  <c r="AR184" i="46"/>
  <c r="AR184" i="44"/>
  <c r="AZ184" i="46"/>
  <c r="AZ184" i="44"/>
  <c r="BH184" i="46"/>
  <c r="BH184" i="44"/>
  <c r="BP184" i="46"/>
  <c r="BP184" i="44"/>
  <c r="K188" i="46"/>
  <c r="K188" i="44"/>
  <c r="AA188" i="46"/>
  <c r="AA188" i="44"/>
  <c r="AI188" i="46"/>
  <c r="AI188" i="44"/>
  <c r="AQ188" i="46"/>
  <c r="AQ188" i="44"/>
  <c r="AY188" i="46"/>
  <c r="AY188" i="44"/>
  <c r="BG188" i="46"/>
  <c r="BG188" i="44"/>
  <c r="BO188" i="46"/>
  <c r="BO188" i="44"/>
  <c r="H205" i="46"/>
  <c r="H205" i="44"/>
  <c r="P205" i="46"/>
  <c r="P205" i="44"/>
  <c r="X205" i="46"/>
  <c r="X205" i="44"/>
  <c r="AF205" i="46"/>
  <c r="AF205" i="44"/>
  <c r="AN205" i="46"/>
  <c r="AN205" i="44"/>
  <c r="AV205" i="46"/>
  <c r="AV205" i="44"/>
  <c r="BD205" i="46"/>
  <c r="BD205" i="44"/>
  <c r="BL205" i="46"/>
  <c r="BL205" i="44"/>
  <c r="F207" i="46"/>
  <c r="F207" i="44"/>
  <c r="N207" i="46"/>
  <c r="N207" i="44"/>
  <c r="V207" i="46"/>
  <c r="V207" i="44"/>
  <c r="AD207" i="46"/>
  <c r="AD207" i="44"/>
  <c r="AL207" i="46"/>
  <c r="AL207" i="44"/>
  <c r="AT207" i="46"/>
  <c r="AT207" i="44"/>
  <c r="BB207" i="46"/>
  <c r="BB207" i="44"/>
  <c r="H42" i="44"/>
  <c r="P42" i="44"/>
  <c r="X42" i="44"/>
  <c r="AF42" i="44"/>
  <c r="AN42" i="44"/>
  <c r="AV42" i="44"/>
  <c r="BD42" i="44"/>
  <c r="BL42" i="44"/>
  <c r="F47" i="44"/>
  <c r="N47" i="44"/>
  <c r="V47" i="44"/>
  <c r="AD47" i="44"/>
  <c r="AL47" i="44"/>
  <c r="AT47" i="44"/>
  <c r="BB47" i="44"/>
  <c r="BJ47" i="44"/>
  <c r="D48" i="44"/>
  <c r="BP48" i="44"/>
  <c r="BJ207" i="46"/>
  <c r="BJ207" i="44"/>
  <c r="C91" i="46"/>
  <c r="C91" i="44" s="1"/>
  <c r="AK14" i="44"/>
  <c r="AC14" i="44"/>
  <c r="D37" i="44"/>
  <c r="L37" i="44"/>
  <c r="T37" i="44"/>
  <c r="AB37" i="44"/>
  <c r="AJ37" i="44"/>
  <c r="AR37" i="44"/>
  <c r="AZ37" i="44"/>
  <c r="BH37" i="44"/>
  <c r="BP37" i="44"/>
  <c r="BH48" i="44"/>
  <c r="K34" i="44"/>
  <c r="S34" i="44"/>
  <c r="AA34" i="44"/>
  <c r="AI34" i="44"/>
  <c r="AQ34" i="44"/>
  <c r="AY34" i="44"/>
  <c r="BG34" i="44"/>
  <c r="AZ48" i="44"/>
  <c r="F90" i="44"/>
  <c r="N90" i="44"/>
  <c r="V90" i="44"/>
  <c r="AD90" i="44"/>
  <c r="AL90" i="44"/>
  <c r="AT90" i="44"/>
  <c r="BB90" i="44"/>
  <c r="BJ90" i="44"/>
  <c r="D206" i="44"/>
  <c r="L206" i="44"/>
  <c r="T206" i="44"/>
  <c r="AB206" i="44"/>
  <c r="AJ206" i="44"/>
  <c r="AR206" i="44"/>
  <c r="AZ206" i="44"/>
  <c r="BH206" i="44"/>
  <c r="BP206" i="44"/>
  <c r="K91" i="46"/>
  <c r="K91" i="44"/>
  <c r="AI91" i="46"/>
  <c r="AI91" i="44"/>
  <c r="AY91" i="46"/>
  <c r="AY91" i="44"/>
  <c r="BO91" i="46"/>
  <c r="BO91" i="44"/>
  <c r="AV122" i="46"/>
  <c r="AV122" i="44"/>
  <c r="U14" i="44"/>
  <c r="I89" i="44"/>
  <c r="Q89" i="44"/>
  <c r="Y89" i="44"/>
  <c r="AG89" i="44"/>
  <c r="AO89" i="44"/>
  <c r="AW89" i="44"/>
  <c r="BE89" i="44"/>
  <c r="BM89" i="44"/>
  <c r="K138" i="44"/>
  <c r="S138" i="44"/>
  <c r="AA138" i="44"/>
  <c r="AI138" i="44"/>
  <c r="AQ138" i="44"/>
  <c r="AY138" i="44"/>
  <c r="BG138" i="44"/>
  <c r="BO138" i="44"/>
  <c r="AB48" i="46"/>
  <c r="Q58" i="46"/>
  <c r="Q58" i="44"/>
  <c r="Y58" i="46"/>
  <c r="Y58" i="44"/>
  <c r="AG58" i="46"/>
  <c r="AG58" i="44"/>
  <c r="AO58" i="46"/>
  <c r="AO58" i="44"/>
  <c r="S91" i="46"/>
  <c r="S91" i="44"/>
  <c r="AQ91" i="46"/>
  <c r="AQ91" i="44"/>
  <c r="H122" i="46"/>
  <c r="H122" i="44"/>
  <c r="X122" i="46"/>
  <c r="X122" i="44"/>
  <c r="AN122" i="46"/>
  <c r="AN122" i="44"/>
  <c r="BD122" i="46"/>
  <c r="BD122" i="44"/>
  <c r="BL122" i="46"/>
  <c r="BL122" i="44"/>
  <c r="S188" i="46"/>
  <c r="S188" i="44"/>
  <c r="I79" i="46"/>
  <c r="I79" i="44"/>
  <c r="Q79" i="46"/>
  <c r="Q79" i="44"/>
  <c r="Y79" i="44"/>
  <c r="Y79" i="46"/>
  <c r="AG79" i="46"/>
  <c r="AG79" i="44"/>
  <c r="AO79" i="46"/>
  <c r="AO79" i="44"/>
  <c r="AW79" i="46"/>
  <c r="AW79" i="44"/>
  <c r="BE79" i="46"/>
  <c r="BE79" i="44"/>
  <c r="BM79" i="44"/>
  <c r="BM79" i="46"/>
  <c r="M14" i="44"/>
  <c r="AR48" i="44"/>
  <c r="E14" i="44"/>
  <c r="BQ14" i="44"/>
  <c r="AJ48" i="44"/>
  <c r="BI14" i="44"/>
  <c r="F18" i="44"/>
  <c r="I13" i="44"/>
  <c r="Q13" i="44"/>
  <c r="Y13" i="44"/>
  <c r="AG13" i="44"/>
  <c r="AO13" i="44"/>
  <c r="AW13" i="44"/>
  <c r="BE13" i="44"/>
  <c r="BM13" i="44"/>
  <c r="BA14" i="44"/>
  <c r="T48" i="44"/>
  <c r="E118" i="44"/>
  <c r="M118" i="44"/>
  <c r="U118" i="44"/>
  <c r="AC118" i="44"/>
  <c r="AK118" i="44"/>
  <c r="AS118" i="44"/>
  <c r="BA118" i="44"/>
  <c r="BI118" i="44"/>
  <c r="BQ118" i="44"/>
  <c r="I120" i="46"/>
  <c r="I120" i="44"/>
  <c r="Q120" i="46"/>
  <c r="Q120" i="44"/>
  <c r="Y120" i="46"/>
  <c r="Y120" i="44"/>
  <c r="AG120" i="46"/>
  <c r="AG120" i="44"/>
  <c r="AO120" i="46"/>
  <c r="AO120" i="44"/>
  <c r="AW120" i="46"/>
  <c r="AW120" i="44"/>
  <c r="BE120" i="46"/>
  <c r="BE120" i="44"/>
  <c r="BM120" i="46"/>
  <c r="BM120" i="44"/>
  <c r="D129" i="46"/>
  <c r="D129" i="44"/>
  <c r="L129" i="46"/>
  <c r="L129" i="44"/>
  <c r="T129" i="46"/>
  <c r="T129" i="44"/>
  <c r="AB129" i="46"/>
  <c r="AB129" i="44"/>
  <c r="AJ129" i="46"/>
  <c r="AJ129" i="44"/>
  <c r="AR129" i="46"/>
  <c r="AR129" i="44"/>
  <c r="AZ129" i="46"/>
  <c r="AZ129" i="44"/>
  <c r="BH129" i="46"/>
  <c r="BH129" i="44"/>
  <c r="BP129" i="46"/>
  <c r="BP129" i="44"/>
  <c r="F159" i="46"/>
  <c r="F159" i="44"/>
  <c r="N159" i="46"/>
  <c r="N159" i="44"/>
  <c r="V159" i="46"/>
  <c r="V159" i="44"/>
  <c r="AD159" i="46"/>
  <c r="AD159" i="44"/>
  <c r="AL159" i="46"/>
  <c r="AL159" i="44"/>
  <c r="AT159" i="46"/>
  <c r="AT159" i="44"/>
  <c r="BB159" i="46"/>
  <c r="BB159" i="44"/>
  <c r="BJ159" i="46"/>
  <c r="BJ159" i="44"/>
  <c r="E200" i="46"/>
  <c r="E200" i="44"/>
  <c r="M200" i="46"/>
  <c r="M200" i="44"/>
  <c r="U200" i="46"/>
  <c r="U200" i="44"/>
  <c r="AC200" i="46"/>
  <c r="AC200" i="44"/>
  <c r="AK200" i="46"/>
  <c r="AK200" i="44"/>
  <c r="AS200" i="46"/>
  <c r="AS200" i="44"/>
  <c r="BA200" i="46"/>
  <c r="BA200" i="44"/>
  <c r="BI200" i="46"/>
  <c r="BI200" i="44"/>
  <c r="BQ200" i="46"/>
  <c r="BQ200" i="44"/>
  <c r="AC9" i="44"/>
  <c r="BI9" i="44"/>
  <c r="BL29" i="46"/>
  <c r="BF33" i="46"/>
  <c r="BF33" i="44"/>
  <c r="F9" i="44"/>
  <c r="AD9" i="44"/>
  <c r="AT9" i="44"/>
  <c r="BJ9" i="44"/>
  <c r="J19" i="44"/>
  <c r="AH19" i="44"/>
  <c r="BF19" i="44"/>
  <c r="BN19" i="44"/>
  <c r="Z23" i="44"/>
  <c r="AX23" i="44"/>
  <c r="N25" i="44"/>
  <c r="AL25" i="44"/>
  <c r="F38" i="44"/>
  <c r="AD38" i="44"/>
  <c r="BB38" i="44"/>
  <c r="BJ38" i="44"/>
  <c r="AH48" i="44"/>
  <c r="AH33" i="46"/>
  <c r="BN33" i="46"/>
  <c r="G25" i="44"/>
  <c r="W25" i="44"/>
  <c r="BC25" i="44"/>
  <c r="O38" i="44"/>
  <c r="AE38" i="44"/>
  <c r="AU38" i="44"/>
  <c r="BC38" i="44"/>
  <c r="BK38" i="44"/>
  <c r="E103" i="44"/>
  <c r="M103" i="44"/>
  <c r="U103" i="44"/>
  <c r="BB25" i="46"/>
  <c r="O25" i="44"/>
  <c r="AE25" i="44"/>
  <c r="AM25" i="44"/>
  <c r="AU25" i="44"/>
  <c r="G38" i="44"/>
  <c r="W38" i="44"/>
  <c r="AM38" i="44"/>
  <c r="H29" i="44"/>
  <c r="P29" i="44"/>
  <c r="X29" i="44"/>
  <c r="AF29" i="44"/>
  <c r="AN29" i="44"/>
  <c r="AV29" i="44"/>
  <c r="BD29" i="44"/>
  <c r="F35" i="46"/>
  <c r="F35" i="44"/>
  <c r="N35" i="46"/>
  <c r="N35" i="44"/>
  <c r="V35" i="46"/>
  <c r="V35" i="44"/>
  <c r="AL35" i="46"/>
  <c r="AL35" i="44"/>
  <c r="AT35" i="46"/>
  <c r="AT35" i="44"/>
  <c r="BB35" i="46"/>
  <c r="BB35" i="44"/>
  <c r="H46" i="46"/>
  <c r="H46" i="44"/>
  <c r="X46" i="46"/>
  <c r="X46" i="44"/>
  <c r="AN46" i="46"/>
  <c r="AN46" i="44"/>
  <c r="BD46" i="46"/>
  <c r="BD46" i="44"/>
  <c r="R48" i="46"/>
  <c r="U9" i="44"/>
  <c r="AS9" i="44"/>
  <c r="BQ9" i="44"/>
  <c r="V9" i="44"/>
  <c r="Z19" i="44"/>
  <c r="AX19" i="44"/>
  <c r="R23" i="44"/>
  <c r="AH23" i="44"/>
  <c r="BF23" i="44"/>
  <c r="BN23" i="44"/>
  <c r="F25" i="44"/>
  <c r="AD25" i="44"/>
  <c r="AT25" i="44"/>
  <c r="BJ25" i="44"/>
  <c r="N38" i="44"/>
  <c r="AL38" i="44"/>
  <c r="J48" i="44"/>
  <c r="Z48" i="44"/>
  <c r="AP48" i="44"/>
  <c r="BF48" i="44"/>
  <c r="BN48" i="44"/>
  <c r="G18" i="44"/>
  <c r="W18" i="44"/>
  <c r="AM18" i="44"/>
  <c r="BC18" i="44"/>
  <c r="G55" i="44"/>
  <c r="O55" i="44"/>
  <c r="W55" i="44"/>
  <c r="AE55" i="44"/>
  <c r="AM55" i="44"/>
  <c r="AU55" i="44"/>
  <c r="BC55" i="44"/>
  <c r="AV46" i="46"/>
  <c r="M9" i="44"/>
  <c r="N9" i="44"/>
  <c r="AL9" i="44"/>
  <c r="R19" i="44"/>
  <c r="AP19" i="44"/>
  <c r="J23" i="44"/>
  <c r="V25" i="44"/>
  <c r="V38" i="44"/>
  <c r="AT38" i="44"/>
  <c r="AX48" i="44"/>
  <c r="C39" i="46"/>
  <c r="C39" i="44" s="1"/>
  <c r="O18" i="44"/>
  <c r="AE18" i="44"/>
  <c r="AU18" i="44"/>
  <c r="BK18" i="44"/>
  <c r="A6" i="44"/>
  <c r="A26" i="44"/>
  <c r="C106" i="46"/>
  <c r="C106" i="44" s="1"/>
  <c r="C160" i="46"/>
  <c r="C160" i="44" s="1"/>
  <c r="H14" i="44"/>
  <c r="P14" i="44"/>
  <c r="X14" i="44"/>
  <c r="AF14" i="44"/>
  <c r="AN14" i="44"/>
  <c r="AV14" i="44"/>
  <c r="BD14" i="44"/>
  <c r="BL14" i="44"/>
  <c r="H18" i="44"/>
  <c r="P18" i="44"/>
  <c r="X18" i="44"/>
  <c r="AF18" i="44"/>
  <c r="AN18" i="44"/>
  <c r="AV18" i="44"/>
  <c r="BD18" i="44"/>
  <c r="BL18" i="44"/>
  <c r="J33" i="44"/>
  <c r="R33" i="44"/>
  <c r="Z33" i="44"/>
  <c r="AP33" i="44"/>
  <c r="AX33" i="44"/>
  <c r="BJ35" i="46"/>
  <c r="AF46" i="46"/>
  <c r="E9" i="44"/>
  <c r="AK9" i="44"/>
  <c r="BA9" i="44"/>
  <c r="BB9" i="44"/>
  <c r="I39" i="44"/>
  <c r="Q39" i="44"/>
  <c r="Y39" i="44"/>
  <c r="AG39" i="44"/>
  <c r="AO39" i="44"/>
  <c r="AW39" i="44"/>
  <c r="BE39" i="44"/>
  <c r="P46" i="46"/>
  <c r="C35" i="46"/>
  <c r="C35" i="44" s="1"/>
  <c r="A35" i="44"/>
  <c r="C48" i="46"/>
  <c r="C48" i="44" s="1"/>
  <c r="A48" i="44"/>
  <c r="C29" i="46"/>
  <c r="C29" i="44" s="1"/>
  <c r="A29" i="44"/>
  <c r="A22" i="44"/>
  <c r="A53" i="44"/>
  <c r="A79" i="44"/>
  <c r="A158" i="44"/>
  <c r="A182" i="44"/>
  <c r="A199" i="44"/>
  <c r="A13" i="44"/>
  <c r="C9" i="46"/>
  <c r="C9" i="44" s="1"/>
  <c r="A25" i="44"/>
  <c r="A7" i="44"/>
  <c r="C7" i="46"/>
  <c r="C7" i="44" s="1"/>
  <c r="V29" i="42"/>
  <c r="A12" i="44"/>
  <c r="C12" i="46"/>
  <c r="C12" i="44" s="1"/>
  <c r="N29" i="42"/>
  <c r="O29" i="42"/>
  <c r="H29" i="42"/>
  <c r="G29" i="42"/>
  <c r="A16" i="44"/>
  <c r="C16" i="46"/>
  <c r="C16" i="44" s="1"/>
  <c r="A148" i="28"/>
  <c r="A148" i="29"/>
  <c r="A148" i="27"/>
  <c r="A150" i="28"/>
  <c r="A150" i="29"/>
  <c r="A150" i="27"/>
  <c r="A151" i="28"/>
  <c r="A151" i="29"/>
  <c r="A151" i="27"/>
  <c r="A149" i="28"/>
  <c r="A149" i="29"/>
  <c r="A149" i="27"/>
  <c r="G4" i="41" l="1"/>
  <c r="B39" i="30" l="1"/>
  <c r="C4" i="30"/>
  <c r="B38" i="30"/>
  <c r="B4" i="30"/>
  <c r="B37" i="30"/>
  <c r="B3" i="30"/>
  <c r="B36" i="30"/>
  <c r="G4" i="30"/>
  <c r="F4" i="30"/>
  <c r="E4" i="30"/>
  <c r="D4" i="30"/>
  <c r="DS15" i="29"/>
  <c r="AQ15" i="29"/>
  <c r="CO14" i="29"/>
  <c r="M14" i="29"/>
  <c r="BK13" i="29"/>
  <c r="DI12" i="29"/>
  <c r="AG12" i="29"/>
  <c r="CE11" i="29"/>
  <c r="C11" i="29"/>
  <c r="AZ10" i="29"/>
  <c r="CY9" i="29"/>
  <c r="W9" i="29"/>
  <c r="BU8" i="29"/>
  <c r="DS7" i="29"/>
  <c r="AQ7" i="29"/>
  <c r="CO6" i="29"/>
  <c r="M6" i="29"/>
  <c r="BK5" i="29"/>
  <c r="DI4" i="29"/>
  <c r="AG4" i="29"/>
  <c r="DU3" i="29"/>
  <c r="DK3" i="29"/>
  <c r="DA3" i="29"/>
  <c r="CQ3" i="29"/>
  <c r="CG3" i="29"/>
  <c r="BW3" i="29"/>
  <c r="BM3" i="29"/>
  <c r="BC3" i="29"/>
  <c r="AS3" i="29"/>
  <c r="AI3" i="29"/>
  <c r="Y3" i="29"/>
  <c r="O3" i="29"/>
  <c r="E3" i="29"/>
  <c r="CD1" i="29"/>
  <c r="B1" i="29"/>
  <c r="DI15" i="29"/>
  <c r="AG15" i="29"/>
  <c r="CE14" i="29"/>
  <c r="C14" i="29"/>
  <c r="BA13" i="29"/>
  <c r="CY12" i="29"/>
  <c r="W12" i="29"/>
  <c r="BU11" i="29"/>
  <c r="DR10" i="29"/>
  <c r="AP10" i="29"/>
  <c r="CO9" i="29"/>
  <c r="M9" i="29"/>
  <c r="BK8" i="29"/>
  <c r="DI7" i="29"/>
  <c r="AG7" i="29"/>
  <c r="CE6" i="29"/>
  <c r="C6" i="29"/>
  <c r="BA5" i="29"/>
  <c r="CY4" i="29"/>
  <c r="W4" i="29"/>
  <c r="DT3" i="29"/>
  <c r="DJ3" i="29"/>
  <c r="CZ3" i="29"/>
  <c r="CP3" i="29"/>
  <c r="CF3" i="29"/>
  <c r="BV3" i="29"/>
  <c r="BL3" i="29"/>
  <c r="BB3" i="29"/>
  <c r="AR3" i="29"/>
  <c r="AH3" i="29"/>
  <c r="X3" i="29"/>
  <c r="N3" i="29"/>
  <c r="D3" i="29"/>
  <c r="BT1" i="29"/>
  <c r="CY15" i="29"/>
  <c r="W15" i="29"/>
  <c r="BU14" i="29"/>
  <c r="DS13" i="29"/>
  <c r="AQ13" i="29"/>
  <c r="CO12" i="29"/>
  <c r="M12" i="29"/>
  <c r="BK11" i="29"/>
  <c r="DH10" i="29"/>
  <c r="AF10" i="29"/>
  <c r="CE9" i="29"/>
  <c r="C9" i="29"/>
  <c r="BA8" i="29"/>
  <c r="CY7" i="29"/>
  <c r="W7" i="29"/>
  <c r="BU6" i="29"/>
  <c r="DS5" i="29"/>
  <c r="AQ5" i="29"/>
  <c r="CO4" i="29"/>
  <c r="M4" i="29"/>
  <c r="DS3" i="29"/>
  <c r="DI3" i="29"/>
  <c r="CY3" i="29"/>
  <c r="CO3" i="29"/>
  <c r="CE3" i="29"/>
  <c r="BU3" i="29"/>
  <c r="BK3" i="29"/>
  <c r="BA3" i="29"/>
  <c r="AQ3" i="29"/>
  <c r="AG3" i="29"/>
  <c r="W3" i="29"/>
  <c r="M3" i="29"/>
  <c r="C3" i="29"/>
  <c r="BJ1" i="29"/>
  <c r="CO15" i="29"/>
  <c r="M15" i="29"/>
  <c r="BK14" i="29"/>
  <c r="DI13" i="29"/>
  <c r="AG13" i="29"/>
  <c r="CE12" i="29"/>
  <c r="C12" i="29"/>
  <c r="BA11" i="29"/>
  <c r="CX10" i="29"/>
  <c r="V10" i="29"/>
  <c r="BU9" i="29"/>
  <c r="DS8" i="29"/>
  <c r="AQ8" i="29"/>
  <c r="CO7" i="29"/>
  <c r="M7" i="29"/>
  <c r="BK6" i="29"/>
  <c r="DI5" i="29"/>
  <c r="AG5" i="29"/>
  <c r="CE4" i="29"/>
  <c r="C4" i="29"/>
  <c r="DR3" i="29"/>
  <c r="DH3" i="29"/>
  <c r="CX3" i="29"/>
  <c r="CN3" i="29"/>
  <c r="CD3" i="29"/>
  <c r="BT3" i="29"/>
  <c r="BJ3" i="29"/>
  <c r="AZ3" i="29"/>
  <c r="AP3" i="29"/>
  <c r="AF3" i="29"/>
  <c r="V3" i="29"/>
  <c r="L3" i="29"/>
  <c r="B3" i="29"/>
  <c r="AZ1" i="29"/>
  <c r="W14" i="29"/>
  <c r="BA7" i="29"/>
  <c r="CR3" i="29"/>
  <c r="AT3" i="29"/>
  <c r="F3" i="29"/>
  <c r="CE15" i="29"/>
  <c r="C15" i="29"/>
  <c r="BA14" i="29"/>
  <c r="CY13" i="29"/>
  <c r="W13" i="29"/>
  <c r="BU12" i="29"/>
  <c r="DS11" i="29"/>
  <c r="AQ11" i="29"/>
  <c r="CN10" i="29"/>
  <c r="L10" i="29"/>
  <c r="BK9" i="29"/>
  <c r="DI8" i="29"/>
  <c r="AG8" i="29"/>
  <c r="CE7" i="29"/>
  <c r="C7" i="29"/>
  <c r="BA6" i="29"/>
  <c r="CY5" i="29"/>
  <c r="W5" i="29"/>
  <c r="BU4" i="29"/>
  <c r="DY3" i="29"/>
  <c r="DO3" i="29"/>
  <c r="DE3" i="29"/>
  <c r="CU3" i="29"/>
  <c r="CK3" i="29"/>
  <c r="CA3" i="29"/>
  <c r="BQ3" i="29"/>
  <c r="BG3" i="29"/>
  <c r="AW3" i="29"/>
  <c r="AM3" i="29"/>
  <c r="AC3" i="29"/>
  <c r="S3" i="29"/>
  <c r="I3" i="29"/>
  <c r="DR1" i="29"/>
  <c r="AP1" i="29"/>
  <c r="CY14" i="29"/>
  <c r="DS12" i="29"/>
  <c r="DI9" i="29"/>
  <c r="C8" i="29"/>
  <c r="BU5" i="29"/>
  <c r="DV3" i="29"/>
  <c r="CH3" i="29"/>
  <c r="BN3" i="29"/>
  <c r="Z3" i="29"/>
  <c r="BU15" i="29"/>
  <c r="DS14" i="29"/>
  <c r="AQ14" i="29"/>
  <c r="CO13" i="29"/>
  <c r="M13" i="29"/>
  <c r="BK12" i="29"/>
  <c r="DI11" i="29"/>
  <c r="AG11" i="29"/>
  <c r="CD10" i="29"/>
  <c r="B10" i="29"/>
  <c r="BA9" i="29"/>
  <c r="CY8" i="29"/>
  <c r="W8" i="29"/>
  <c r="BU7" i="29"/>
  <c r="DS6" i="29"/>
  <c r="AQ6" i="29"/>
  <c r="CO5" i="29"/>
  <c r="M5" i="29"/>
  <c r="BK4" i="29"/>
  <c r="DX3" i="29"/>
  <c r="DN3" i="29"/>
  <c r="DD3" i="29"/>
  <c r="CT3" i="29"/>
  <c r="CJ3" i="29"/>
  <c r="BZ3" i="29"/>
  <c r="BP3" i="29"/>
  <c r="BF3" i="29"/>
  <c r="AV3" i="29"/>
  <c r="AL3" i="29"/>
  <c r="AB3" i="29"/>
  <c r="R3" i="29"/>
  <c r="H3" i="29"/>
  <c r="DH1" i="29"/>
  <c r="AF1" i="29"/>
  <c r="BA15" i="29"/>
  <c r="M11" i="29"/>
  <c r="CE8" i="29"/>
  <c r="W6" i="29"/>
  <c r="AQ4" i="29"/>
  <c r="DB3" i="29"/>
  <c r="BD3" i="29"/>
  <c r="P3" i="29"/>
  <c r="L1" i="29"/>
  <c r="BK15" i="29"/>
  <c r="DI14" i="29"/>
  <c r="AG14" i="29"/>
  <c r="CE13" i="29"/>
  <c r="C13" i="29"/>
  <c r="BA12" i="29"/>
  <c r="CY11" i="29"/>
  <c r="W11" i="29"/>
  <c r="BT10" i="29"/>
  <c r="DS9" i="29"/>
  <c r="AQ9" i="29"/>
  <c r="CO8" i="29"/>
  <c r="M8" i="29"/>
  <c r="BK7" i="29"/>
  <c r="DI6" i="29"/>
  <c r="AG6" i="29"/>
  <c r="CE5" i="29"/>
  <c r="C5" i="29"/>
  <c r="BA4" i="29"/>
  <c r="DW3" i="29"/>
  <c r="DM3" i="29"/>
  <c r="DC3" i="29"/>
  <c r="CS3" i="29"/>
  <c r="CI3" i="29"/>
  <c r="BY3" i="29"/>
  <c r="BO3" i="29"/>
  <c r="BE3" i="29"/>
  <c r="AU3" i="29"/>
  <c r="AK3" i="29"/>
  <c r="AA3" i="29"/>
  <c r="Q3" i="29"/>
  <c r="G3" i="29"/>
  <c r="CX1" i="29"/>
  <c r="V1" i="29"/>
  <c r="BU13" i="29"/>
  <c r="AQ12" i="29"/>
  <c r="CO11" i="29"/>
  <c r="BJ10" i="29"/>
  <c r="AG9" i="29"/>
  <c r="CY6" i="29"/>
  <c r="DS4" i="29"/>
  <c r="DL3" i="29"/>
  <c r="BX3" i="29"/>
  <c r="AJ3" i="29"/>
  <c r="CN1" i="29"/>
  <c r="DS34" i="28"/>
  <c r="AQ34" i="28"/>
  <c r="CO33" i="28"/>
  <c r="M33" i="28"/>
  <c r="BK32" i="28"/>
  <c r="DI31" i="28"/>
  <c r="AG31" i="28"/>
  <c r="CE30" i="28"/>
  <c r="C30" i="28"/>
  <c r="BA29" i="28"/>
  <c r="CY28" i="28"/>
  <c r="W28" i="28"/>
  <c r="BT27" i="28"/>
  <c r="DS13" i="28"/>
  <c r="CE13" i="28"/>
  <c r="AQ13" i="28"/>
  <c r="C13" i="28"/>
  <c r="BK12" i="28"/>
  <c r="DI11" i="28"/>
  <c r="AG11" i="28"/>
  <c r="CE10" i="28"/>
  <c r="C10" i="28"/>
  <c r="BA9" i="28"/>
  <c r="CY8" i="28"/>
  <c r="W8" i="28"/>
  <c r="BU7" i="28"/>
  <c r="DS6" i="28"/>
  <c r="AQ6" i="28"/>
  <c r="CO5" i="28"/>
  <c r="M5" i="28"/>
  <c r="BK4" i="28"/>
  <c r="DX3" i="28"/>
  <c r="DN3" i="28"/>
  <c r="DD3" i="28"/>
  <c r="CT3" i="28"/>
  <c r="CJ3" i="28"/>
  <c r="BZ3" i="28"/>
  <c r="BP3" i="28"/>
  <c r="BF3" i="28"/>
  <c r="AV3" i="28"/>
  <c r="AL3" i="28"/>
  <c r="AB3" i="28"/>
  <c r="R3" i="28"/>
  <c r="H3" i="28"/>
  <c r="DH1" i="28"/>
  <c r="AF1" i="28"/>
  <c r="DI34" i="28"/>
  <c r="AG34" i="28"/>
  <c r="CE33" i="28"/>
  <c r="C33" i="28"/>
  <c r="BA32" i="28"/>
  <c r="CY31" i="28"/>
  <c r="W31" i="28"/>
  <c r="BU30" i="28"/>
  <c r="DS29" i="28"/>
  <c r="AQ29" i="28"/>
  <c r="CO28" i="28"/>
  <c r="M28" i="28"/>
  <c r="BJ27" i="28"/>
  <c r="DR13" i="28"/>
  <c r="CD13" i="28"/>
  <c r="AP13" i="28"/>
  <c r="B13" i="28"/>
  <c r="BA12" i="28"/>
  <c r="CY11" i="28"/>
  <c r="W11" i="28"/>
  <c r="BU10" i="28"/>
  <c r="DS9" i="28"/>
  <c r="AQ9" i="28"/>
  <c r="CO8" i="28"/>
  <c r="M8" i="28"/>
  <c r="BK7" i="28"/>
  <c r="DI6" i="28"/>
  <c r="AG6" i="28"/>
  <c r="CE5" i="28"/>
  <c r="C5" i="28"/>
  <c r="BA4" i="28"/>
  <c r="DW3" i="28"/>
  <c r="DM3" i="28"/>
  <c r="DC3" i="28"/>
  <c r="CS3" i="28"/>
  <c r="CI3" i="28"/>
  <c r="BY3" i="28"/>
  <c r="BO3" i="28"/>
  <c r="BE3" i="28"/>
  <c r="AU3" i="28"/>
  <c r="AK3" i="28"/>
  <c r="AA3" i="28"/>
  <c r="Q3" i="28"/>
  <c r="G3" i="28"/>
  <c r="CX1" i="28"/>
  <c r="V1" i="28"/>
  <c r="CY34" i="28"/>
  <c r="W34" i="28"/>
  <c r="BU33" i="28"/>
  <c r="DS32" i="28"/>
  <c r="AQ32" i="28"/>
  <c r="CO31" i="28"/>
  <c r="M31" i="28"/>
  <c r="BK30" i="28"/>
  <c r="DI29" i="28"/>
  <c r="AG29" i="28"/>
  <c r="CE28" i="28"/>
  <c r="C28" i="28"/>
  <c r="AZ27" i="28"/>
  <c r="DI13" i="28"/>
  <c r="BU13" i="28"/>
  <c r="AG13" i="28"/>
  <c r="DS12" i="28"/>
  <c r="AQ12" i="28"/>
  <c r="CO11" i="28"/>
  <c r="M11" i="28"/>
  <c r="BK10" i="28"/>
  <c r="DI9" i="28"/>
  <c r="AG9" i="28"/>
  <c r="CE8" i="28"/>
  <c r="C8" i="28"/>
  <c r="BA7" i="28"/>
  <c r="CY6" i="28"/>
  <c r="W6" i="28"/>
  <c r="BU5" i="28"/>
  <c r="DS4" i="28"/>
  <c r="AQ4" i="28"/>
  <c r="DV3" i="28"/>
  <c r="DL3" i="28"/>
  <c r="DB3" i="28"/>
  <c r="CR3" i="28"/>
  <c r="CH3" i="28"/>
  <c r="BX3" i="28"/>
  <c r="BN3" i="28"/>
  <c r="BD3" i="28"/>
  <c r="AT3" i="28"/>
  <c r="AJ3" i="28"/>
  <c r="Z3" i="28"/>
  <c r="P3" i="28"/>
  <c r="F3" i="28"/>
  <c r="CN1" i="28"/>
  <c r="L1" i="28"/>
  <c r="W33" i="28"/>
  <c r="BK29" i="28"/>
  <c r="L13" i="28"/>
  <c r="M10" i="28"/>
  <c r="C7" i="28"/>
  <c r="DE3" i="28"/>
  <c r="BG3" i="28"/>
  <c r="CO34" i="28"/>
  <c r="M34" i="28"/>
  <c r="BK33" i="28"/>
  <c r="DI32" i="28"/>
  <c r="AG32" i="28"/>
  <c r="CE31" i="28"/>
  <c r="C31" i="28"/>
  <c r="BA30" i="28"/>
  <c r="CY29" i="28"/>
  <c r="W29" i="28"/>
  <c r="BU28" i="28"/>
  <c r="DR27" i="28"/>
  <c r="AP27" i="28"/>
  <c r="DH13" i="28"/>
  <c r="BT13" i="28"/>
  <c r="AF13" i="28"/>
  <c r="DI12" i="28"/>
  <c r="AG12" i="28"/>
  <c r="CE11" i="28"/>
  <c r="C11" i="28"/>
  <c r="BA10" i="28"/>
  <c r="CY9" i="28"/>
  <c r="W9" i="28"/>
  <c r="BU8" i="28"/>
  <c r="DS7" i="28"/>
  <c r="AQ7" i="28"/>
  <c r="CO6" i="28"/>
  <c r="M6" i="28"/>
  <c r="BK5" i="28"/>
  <c r="DI4" i="28"/>
  <c r="AG4" i="28"/>
  <c r="DU3" i="28"/>
  <c r="DK3" i="28"/>
  <c r="DA3" i="28"/>
  <c r="CQ3" i="28"/>
  <c r="CG3" i="28"/>
  <c r="BW3" i="28"/>
  <c r="BM3" i="28"/>
  <c r="BC3" i="28"/>
  <c r="AS3" i="28"/>
  <c r="AI3" i="28"/>
  <c r="Y3" i="28"/>
  <c r="O3" i="28"/>
  <c r="E3" i="28"/>
  <c r="CD1" i="28"/>
  <c r="B1" i="28"/>
  <c r="BU32" i="28"/>
  <c r="AZ13" i="28"/>
  <c r="CO10" i="28"/>
  <c r="DI8" i="28"/>
  <c r="CY5" i="28"/>
  <c r="DY3" i="28"/>
  <c r="CK3" i="28"/>
  <c r="AC3" i="28"/>
  <c r="AP1" i="28"/>
  <c r="CE34" i="28"/>
  <c r="C34" i="28"/>
  <c r="BA33" i="28"/>
  <c r="CY32" i="28"/>
  <c r="W32" i="28"/>
  <c r="BU31" i="28"/>
  <c r="DS30" i="28"/>
  <c r="AQ30" i="28"/>
  <c r="CO29" i="28"/>
  <c r="M29" i="28"/>
  <c r="BK28" i="28"/>
  <c r="DH27" i="28"/>
  <c r="AF27" i="28"/>
  <c r="CY13" i="28"/>
  <c r="BK13" i="28"/>
  <c r="W13" i="28"/>
  <c r="CY12" i="28"/>
  <c r="W12" i="28"/>
  <c r="BU11" i="28"/>
  <c r="DS10" i="28"/>
  <c r="AQ10" i="28"/>
  <c r="CO9" i="28"/>
  <c r="M9" i="28"/>
  <c r="BK8" i="28"/>
  <c r="DI7" i="28"/>
  <c r="AG7" i="28"/>
  <c r="CE6" i="28"/>
  <c r="C6" i="28"/>
  <c r="BA5" i="28"/>
  <c r="CY4" i="28"/>
  <c r="W4" i="28"/>
  <c r="DT3" i="28"/>
  <c r="DJ3" i="28"/>
  <c r="CZ3" i="28"/>
  <c r="CP3" i="28"/>
  <c r="CF3" i="28"/>
  <c r="BV3" i="28"/>
  <c r="BL3" i="28"/>
  <c r="BB3" i="28"/>
  <c r="AR3" i="28"/>
  <c r="AH3" i="28"/>
  <c r="X3" i="28"/>
  <c r="N3" i="28"/>
  <c r="D3" i="28"/>
  <c r="BT1" i="28"/>
  <c r="BA34" i="28"/>
  <c r="DI28" i="28"/>
  <c r="CN13" i="28"/>
  <c r="AQ11" i="28"/>
  <c r="CE7" i="28"/>
  <c r="BU4" i="28"/>
  <c r="BQ3" i="28"/>
  <c r="S3" i="28"/>
  <c r="BU34" i="28"/>
  <c r="DS33" i="28"/>
  <c r="AQ33" i="28"/>
  <c r="CO32" i="28"/>
  <c r="M32" i="28"/>
  <c r="BK31" i="28"/>
  <c r="DI30" i="28"/>
  <c r="AG30" i="28"/>
  <c r="CE29" i="28"/>
  <c r="C29" i="28"/>
  <c r="BA28" i="28"/>
  <c r="CX27" i="28"/>
  <c r="V27" i="28"/>
  <c r="CX13" i="28"/>
  <c r="BJ13" i="28"/>
  <c r="V13" i="28"/>
  <c r="CO12" i="28"/>
  <c r="M12" i="28"/>
  <c r="BK11" i="28"/>
  <c r="DI10" i="28"/>
  <c r="AG10" i="28"/>
  <c r="CE9" i="28"/>
  <c r="C9" i="28"/>
  <c r="BA8" i="28"/>
  <c r="CY7" i="28"/>
  <c r="W7" i="28"/>
  <c r="BU6" i="28"/>
  <c r="DS5" i="28"/>
  <c r="AQ5" i="28"/>
  <c r="CO4" i="28"/>
  <c r="M4" i="28"/>
  <c r="DS3" i="28"/>
  <c r="DI3" i="28"/>
  <c r="CY3" i="28"/>
  <c r="CO3" i="28"/>
  <c r="CE3" i="28"/>
  <c r="BU3" i="28"/>
  <c r="BK3" i="28"/>
  <c r="BA3" i="28"/>
  <c r="AQ3" i="28"/>
  <c r="AG3" i="28"/>
  <c r="W3" i="28"/>
  <c r="M3" i="28"/>
  <c r="C3" i="28"/>
  <c r="BJ1" i="28"/>
  <c r="CY33" i="28"/>
  <c r="M30" i="28"/>
  <c r="B27" i="28"/>
  <c r="DS11" i="28"/>
  <c r="AG8" i="28"/>
  <c r="W5" i="28"/>
  <c r="CU3" i="28"/>
  <c r="AW3" i="28"/>
  <c r="I3" i="28"/>
  <c r="BK34" i="28"/>
  <c r="DI33" i="28"/>
  <c r="AG33" i="28"/>
  <c r="CE32" i="28"/>
  <c r="C32" i="28"/>
  <c r="BA31" i="28"/>
  <c r="CY30" i="28"/>
  <c r="W30" i="28"/>
  <c r="BU29" i="28"/>
  <c r="DS28" i="28"/>
  <c r="AQ28" i="28"/>
  <c r="CN27" i="28"/>
  <c r="L27" i="28"/>
  <c r="CO13" i="28"/>
  <c r="BA13" i="28"/>
  <c r="M13" i="28"/>
  <c r="CE12" i="28"/>
  <c r="C12" i="28"/>
  <c r="BA11" i="28"/>
  <c r="CY10" i="28"/>
  <c r="W10" i="28"/>
  <c r="BU9" i="28"/>
  <c r="DS8" i="28"/>
  <c r="AQ8" i="28"/>
  <c r="CO7" i="28"/>
  <c r="M7" i="28"/>
  <c r="BK6" i="28"/>
  <c r="DI5" i="28"/>
  <c r="AG5" i="28"/>
  <c r="CE4" i="28"/>
  <c r="C4" i="28"/>
  <c r="DR3" i="28"/>
  <c r="DH3" i="28"/>
  <c r="CX3" i="28"/>
  <c r="CN3" i="28"/>
  <c r="CD3" i="28"/>
  <c r="BT3" i="28"/>
  <c r="BJ3" i="28"/>
  <c r="AZ3" i="28"/>
  <c r="AP3" i="28"/>
  <c r="AF3" i="28"/>
  <c r="V3" i="28"/>
  <c r="L3" i="28"/>
  <c r="B3" i="28"/>
  <c r="AZ1" i="28"/>
  <c r="DS31" i="28"/>
  <c r="AQ31" i="28"/>
  <c r="CO30" i="28"/>
  <c r="AG28" i="28"/>
  <c r="CD27" i="28"/>
  <c r="BU12" i="28"/>
  <c r="BK9" i="28"/>
  <c r="BA6" i="28"/>
  <c r="DO3" i="28"/>
  <c r="CA3" i="28"/>
  <c r="AM3" i="28"/>
  <c r="DR1" i="28"/>
  <c r="DS31" i="27"/>
  <c r="AQ31" i="27"/>
  <c r="CO30" i="27"/>
  <c r="M30" i="27"/>
  <c r="BK29" i="27"/>
  <c r="DI28" i="27"/>
  <c r="AG28" i="27"/>
  <c r="CE27" i="27"/>
  <c r="C27" i="27"/>
  <c r="AZ26" i="27"/>
  <c r="DI12" i="27"/>
  <c r="BU12" i="27"/>
  <c r="AG12" i="27"/>
  <c r="DS11" i="27"/>
  <c r="AQ11" i="27"/>
  <c r="CO10" i="27"/>
  <c r="M10" i="27"/>
  <c r="BK9" i="27"/>
  <c r="DI8" i="27"/>
  <c r="AG8" i="27"/>
  <c r="CE7" i="27"/>
  <c r="C7" i="27"/>
  <c r="BA6" i="27"/>
  <c r="CY5" i="27"/>
  <c r="W5" i="27"/>
  <c r="BU4" i="27"/>
  <c r="DY3" i="27"/>
  <c r="DO3" i="27"/>
  <c r="DE3" i="27"/>
  <c r="CU3" i="27"/>
  <c r="CK3" i="27"/>
  <c r="CA3" i="27"/>
  <c r="BQ3" i="27"/>
  <c r="BG3" i="27"/>
  <c r="AW3" i="27"/>
  <c r="AM3" i="27"/>
  <c r="AC3" i="27"/>
  <c r="S3" i="27"/>
  <c r="I3" i="27"/>
  <c r="DR1" i="27"/>
  <c r="AP1" i="27"/>
  <c r="DI31" i="27"/>
  <c r="AG31" i="27"/>
  <c r="CE30" i="27"/>
  <c r="C30" i="27"/>
  <c r="BA29" i="27"/>
  <c r="CY28" i="27"/>
  <c r="W28" i="27"/>
  <c r="BU27" i="27"/>
  <c r="DR26" i="27"/>
  <c r="AP26" i="27"/>
  <c r="DH12" i="27"/>
  <c r="BT12" i="27"/>
  <c r="AF12" i="27"/>
  <c r="DI11" i="27"/>
  <c r="AG11" i="27"/>
  <c r="CE10" i="27"/>
  <c r="C10" i="27"/>
  <c r="BA9" i="27"/>
  <c r="CY8" i="27"/>
  <c r="W8" i="27"/>
  <c r="BU7" i="27"/>
  <c r="DS6" i="27"/>
  <c r="AQ6" i="27"/>
  <c r="CO5" i="27"/>
  <c r="M5" i="27"/>
  <c r="BK4" i="27"/>
  <c r="DX3" i="27"/>
  <c r="DN3" i="27"/>
  <c r="DD3" i="27"/>
  <c r="CT3" i="27"/>
  <c r="CJ3" i="27"/>
  <c r="BZ3" i="27"/>
  <c r="BP3" i="27"/>
  <c r="BF3" i="27"/>
  <c r="AV3" i="27"/>
  <c r="AL3" i="27"/>
  <c r="AB3" i="27"/>
  <c r="R3" i="27"/>
  <c r="H3" i="27"/>
  <c r="DH1" i="27"/>
  <c r="AF1" i="27"/>
  <c r="CY31" i="27"/>
  <c r="W31" i="27"/>
  <c r="BU30" i="27"/>
  <c r="DS29" i="27"/>
  <c r="AQ29" i="27"/>
  <c r="CO28" i="27"/>
  <c r="M28" i="27"/>
  <c r="BK27" i="27"/>
  <c r="DH26" i="27"/>
  <c r="AF26" i="27"/>
  <c r="CY12" i="27"/>
  <c r="BK12" i="27"/>
  <c r="W12" i="27"/>
  <c r="CY11" i="27"/>
  <c r="W11" i="27"/>
  <c r="BU10" i="27"/>
  <c r="DS9" i="27"/>
  <c r="AQ9" i="27"/>
  <c r="CO8" i="27"/>
  <c r="M8" i="27"/>
  <c r="BK7" i="27"/>
  <c r="DI6" i="27"/>
  <c r="AG6" i="27"/>
  <c r="CE5" i="27"/>
  <c r="C5" i="27"/>
  <c r="BA4" i="27"/>
  <c r="DW3" i="27"/>
  <c r="DM3" i="27"/>
  <c r="DC3" i="27"/>
  <c r="CS3" i="27"/>
  <c r="CI3" i="27"/>
  <c r="BY3" i="27"/>
  <c r="BO3" i="27"/>
  <c r="BE3" i="27"/>
  <c r="AU3" i="27"/>
  <c r="AK3" i="27"/>
  <c r="AA3" i="27"/>
  <c r="Q3" i="27"/>
  <c r="G3" i="27"/>
  <c r="CX1" i="27"/>
  <c r="V1" i="27"/>
  <c r="CO31" i="27"/>
  <c r="M31" i="27"/>
  <c r="BK30" i="27"/>
  <c r="DI29" i="27"/>
  <c r="AG29" i="27"/>
  <c r="CE28" i="27"/>
  <c r="C28" i="27"/>
  <c r="BA27" i="27"/>
  <c r="CX26" i="27"/>
  <c r="V26" i="27"/>
  <c r="CX12" i="27"/>
  <c r="BJ12" i="27"/>
  <c r="V12" i="27"/>
  <c r="CO11" i="27"/>
  <c r="M11" i="27"/>
  <c r="BK10" i="27"/>
  <c r="DI9" i="27"/>
  <c r="AG9" i="27"/>
  <c r="CE8" i="27"/>
  <c r="C8" i="27"/>
  <c r="BA7" i="27"/>
  <c r="CY6" i="27"/>
  <c r="W6" i="27"/>
  <c r="BU5" i="27"/>
  <c r="DS4" i="27"/>
  <c r="AQ4" i="27"/>
  <c r="DV3" i="27"/>
  <c r="DL3" i="27"/>
  <c r="DB3" i="27"/>
  <c r="CR3" i="27"/>
  <c r="CH3" i="27"/>
  <c r="BX3" i="27"/>
  <c r="BN3" i="27"/>
  <c r="BD3" i="27"/>
  <c r="AT3" i="27"/>
  <c r="AJ3" i="27"/>
  <c r="Z3" i="27"/>
  <c r="P3" i="27"/>
  <c r="F3" i="27"/>
  <c r="CN1" i="27"/>
  <c r="L1" i="27"/>
  <c r="CE31" i="27"/>
  <c r="C31" i="27"/>
  <c r="BA30" i="27"/>
  <c r="CY29" i="27"/>
  <c r="W29" i="27"/>
  <c r="BU28" i="27"/>
  <c r="DS27" i="27"/>
  <c r="AQ27" i="27"/>
  <c r="CN26" i="27"/>
  <c r="L26" i="27"/>
  <c r="CO12" i="27"/>
  <c r="BA12" i="27"/>
  <c r="M12" i="27"/>
  <c r="CE11" i="27"/>
  <c r="C11" i="27"/>
  <c r="BA10" i="27"/>
  <c r="CY9" i="27"/>
  <c r="W9" i="27"/>
  <c r="BU8" i="27"/>
  <c r="DS7" i="27"/>
  <c r="AQ7" i="27"/>
  <c r="CO6" i="27"/>
  <c r="M6" i="27"/>
  <c r="BK5" i="27"/>
  <c r="DI4" i="27"/>
  <c r="AG4" i="27"/>
  <c r="DU3" i="27"/>
  <c r="DK3" i="27"/>
  <c r="DA3" i="27"/>
  <c r="CQ3" i="27"/>
  <c r="CG3" i="27"/>
  <c r="BW3" i="27"/>
  <c r="BM3" i="27"/>
  <c r="BC3" i="27"/>
  <c r="AS3" i="27"/>
  <c r="AI3" i="27"/>
  <c r="Y3" i="27"/>
  <c r="O3" i="27"/>
  <c r="E3" i="27"/>
  <c r="CD1" i="27"/>
  <c r="B1" i="27"/>
  <c r="BU31" i="27"/>
  <c r="DS30" i="27"/>
  <c r="AQ30" i="27"/>
  <c r="CO29" i="27"/>
  <c r="M29" i="27"/>
  <c r="BK28" i="27"/>
  <c r="DI27" i="27"/>
  <c r="AG27" i="27"/>
  <c r="CD26" i="27"/>
  <c r="B26" i="27"/>
  <c r="CN12" i="27"/>
  <c r="AZ12" i="27"/>
  <c r="L12" i="27"/>
  <c r="BU11" i="27"/>
  <c r="DS10" i="27"/>
  <c r="AQ10" i="27"/>
  <c r="CO9" i="27"/>
  <c r="M9" i="27"/>
  <c r="BK8" i="27"/>
  <c r="DI7" i="27"/>
  <c r="AG7" i="27"/>
  <c r="CE6" i="27"/>
  <c r="C6" i="27"/>
  <c r="BA5" i="27"/>
  <c r="CY4" i="27"/>
  <c r="W4" i="27"/>
  <c r="DT3" i="27"/>
  <c r="DJ3" i="27"/>
  <c r="CZ3" i="27"/>
  <c r="CP3" i="27"/>
  <c r="CF3" i="27"/>
  <c r="BV3" i="27"/>
  <c r="BL3" i="27"/>
  <c r="BB3" i="27"/>
  <c r="AR3" i="27"/>
  <c r="AH3" i="27"/>
  <c r="X3" i="27"/>
  <c r="N3" i="27"/>
  <c r="D3" i="27"/>
  <c r="BT1" i="27"/>
  <c r="BK31" i="27"/>
  <c r="DI30" i="27"/>
  <c r="AG30" i="27"/>
  <c r="CE29" i="27"/>
  <c r="C29" i="27"/>
  <c r="BA28" i="27"/>
  <c r="CY27" i="27"/>
  <c r="W27" i="27"/>
  <c r="BT26" i="27"/>
  <c r="DS12" i="27"/>
  <c r="CE12" i="27"/>
  <c r="AQ12" i="27"/>
  <c r="C12" i="27"/>
  <c r="BK11" i="27"/>
  <c r="DI10" i="27"/>
  <c r="AG10" i="27"/>
  <c r="CE9" i="27"/>
  <c r="C9" i="27"/>
  <c r="BA8" i="27"/>
  <c r="CY7" i="27"/>
  <c r="W7" i="27"/>
  <c r="BU6" i="27"/>
  <c r="DS5" i="27"/>
  <c r="AQ5" i="27"/>
  <c r="CO4" i="27"/>
  <c r="M4" i="27"/>
  <c r="DS3" i="27"/>
  <c r="DI3" i="27"/>
  <c r="CY3" i="27"/>
  <c r="CO3" i="27"/>
  <c r="CE3" i="27"/>
  <c r="BU3" i="27"/>
  <c r="BK3" i="27"/>
  <c r="BA3" i="27"/>
  <c r="AQ3" i="27"/>
  <c r="AG3" i="27"/>
  <c r="W3" i="27"/>
  <c r="M3" i="27"/>
  <c r="C3" i="27"/>
  <c r="BJ1" i="27"/>
  <c r="BA31" i="27"/>
  <c r="CY30" i="27"/>
  <c r="W30" i="27"/>
  <c r="BU29" i="27"/>
  <c r="DS28" i="27"/>
  <c r="AQ28" i="27"/>
  <c r="CO27" i="27"/>
  <c r="M27" i="27"/>
  <c r="BJ26" i="27"/>
  <c r="DR12" i="27"/>
  <c r="CD12" i="27"/>
  <c r="AP12" i="27"/>
  <c r="B12" i="27"/>
  <c r="BA11" i="27"/>
  <c r="CY10" i="27"/>
  <c r="W10" i="27"/>
  <c r="BU9" i="27"/>
  <c r="DS8" i="27"/>
  <c r="AQ8" i="27"/>
  <c r="CO7" i="27"/>
  <c r="M7" i="27"/>
  <c r="BK6" i="27"/>
  <c r="DI5" i="27"/>
  <c r="AG5" i="27"/>
  <c r="CE4" i="27"/>
  <c r="C4" i="27"/>
  <c r="DR3" i="27"/>
  <c r="DH3" i="27"/>
  <c r="CX3" i="27"/>
  <c r="CN3" i="27"/>
  <c r="CD3" i="27"/>
  <c r="BT3" i="27"/>
  <c r="BJ3" i="27"/>
  <c r="AZ3" i="27"/>
  <c r="AP3" i="27"/>
  <c r="AF3" i="27"/>
  <c r="V3" i="27"/>
  <c r="L3" i="27"/>
  <c r="B3" i="27"/>
  <c r="AZ1" i="27"/>
  <c r="C7" i="4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EF4" i="46"/>
  <c r="CZ4" i="46"/>
  <c r="BT4" i="46"/>
  <c r="AM4" i="46"/>
  <c r="G4" i="46"/>
  <c r="D2" i="46"/>
  <c r="C174" i="45"/>
  <c r="C158" i="45"/>
  <c r="C142" i="45"/>
  <c r="C126" i="45"/>
  <c r="C110" i="45"/>
  <c r="C94" i="45"/>
  <c r="C78" i="45"/>
  <c r="C62" i="45"/>
  <c r="C46" i="45"/>
  <c r="C30" i="45"/>
  <c r="C14" i="45"/>
  <c r="A2" i="43"/>
  <c r="A1" i="42"/>
  <c r="A65" i="43"/>
  <c r="A44" i="43"/>
  <c r="H4" i="46"/>
  <c r="Q38" i="42"/>
  <c r="B4" i="42"/>
  <c r="DY4" i="46"/>
  <c r="CS4" i="46"/>
  <c r="BL4" i="46"/>
  <c r="AF4" i="46"/>
  <c r="A2" i="46"/>
  <c r="C179" i="45"/>
  <c r="C163" i="45"/>
  <c r="C147" i="45"/>
  <c r="C131" i="45"/>
  <c r="C115" i="45"/>
  <c r="C99" i="45"/>
  <c r="C83" i="45"/>
  <c r="C67" i="45"/>
  <c r="C51" i="45"/>
  <c r="C35" i="45"/>
  <c r="C19" i="45"/>
  <c r="S3" i="45"/>
  <c r="AZ2" i="44"/>
  <c r="Q39" i="42"/>
  <c r="J38" i="42"/>
  <c r="C37" i="42"/>
  <c r="B34" i="42"/>
  <c r="V2" i="44"/>
  <c r="Q37" i="42"/>
  <c r="C27" i="42"/>
  <c r="O4" i="46"/>
  <c r="C36" i="42"/>
  <c r="DX4" i="46"/>
  <c r="CR4" i="46"/>
  <c r="BK4" i="46"/>
  <c r="AE4" i="46"/>
  <c r="L3" i="45"/>
  <c r="C39" i="42"/>
  <c r="P4" i="42"/>
  <c r="AU4" i="46"/>
  <c r="DQ4" i="46"/>
  <c r="CK4" i="46"/>
  <c r="BD4" i="46"/>
  <c r="X4" i="46"/>
  <c r="K3" i="45"/>
  <c r="D2" i="44"/>
  <c r="J39" i="42"/>
  <c r="C38" i="42"/>
  <c r="Q36" i="42"/>
  <c r="Q27" i="42"/>
  <c r="DP4" i="46"/>
  <c r="CJ4" i="46"/>
  <c r="BC4" i="46"/>
  <c r="W4" i="46"/>
  <c r="C182" i="45"/>
  <c r="C166" i="45"/>
  <c r="C150" i="45"/>
  <c r="C134" i="45"/>
  <c r="C118" i="45"/>
  <c r="C102" i="45"/>
  <c r="C86" i="45"/>
  <c r="C70" i="45"/>
  <c r="C54" i="45"/>
  <c r="C38" i="45"/>
  <c r="C22" i="45"/>
  <c r="C6" i="45"/>
  <c r="D3" i="45"/>
  <c r="A1" i="44"/>
  <c r="J27" i="42"/>
  <c r="DI4" i="46"/>
  <c r="CC4" i="46"/>
  <c r="AV4" i="46"/>
  <c r="P4" i="46"/>
  <c r="C187" i="45"/>
  <c r="C171" i="45"/>
  <c r="C155" i="45"/>
  <c r="C139" i="45"/>
  <c r="C123" i="45"/>
  <c r="C107" i="45"/>
  <c r="C91" i="45"/>
  <c r="C75" i="45"/>
  <c r="C59" i="45"/>
  <c r="C43" i="45"/>
  <c r="C27" i="45"/>
  <c r="C11" i="45"/>
  <c r="C3" i="45"/>
  <c r="J36" i="42"/>
  <c r="I4" i="42"/>
  <c r="DA4" i="46"/>
  <c r="AN4" i="46"/>
  <c r="J37" i="42"/>
  <c r="DH4" i="46"/>
  <c r="CB4" i="46"/>
  <c r="B4" i="44"/>
  <c r="BU4" i="46"/>
  <c r="A23"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J1" i="29" l="1"/>
  <c r="DT1" i="29"/>
  <c r="CP1" i="29"/>
  <c r="CZ1" i="29"/>
  <c r="BV1" i="29"/>
  <c r="CF1" i="29"/>
  <c r="BB1" i="29"/>
  <c r="BL1" i="29"/>
  <c r="AH1" i="29"/>
  <c r="AR1" i="29"/>
  <c r="N1" i="29"/>
  <c r="X1" i="29"/>
  <c r="DT1" i="28"/>
  <c r="D1" i="29"/>
  <c r="CZ1" i="28"/>
  <c r="DJ1" i="28"/>
  <c r="CF1" i="28"/>
  <c r="CP1" i="28"/>
  <c r="BL1" i="28"/>
  <c r="BV1" i="28"/>
  <c r="AR1" i="28"/>
  <c r="BB1" i="28"/>
  <c r="X1" i="28"/>
  <c r="AH1" i="28"/>
  <c r="D1" i="28"/>
  <c r="N1" i="28"/>
  <c r="DJ1" i="27"/>
  <c r="DT1" i="27"/>
  <c r="CP1" i="27"/>
  <c r="CZ1" i="27"/>
  <c r="BV1" i="27"/>
  <c r="CF1" i="27"/>
  <c r="BB1" i="27"/>
  <c r="BL1" i="27"/>
  <c r="AH1" i="27"/>
  <c r="AR1" i="27"/>
  <c r="N1" i="27"/>
  <c r="X1" i="27"/>
  <c r="A5" i="40"/>
  <c r="C5" i="40" s="1"/>
  <c r="D1" i="27"/>
  <c r="I37" i="42"/>
  <c r="B37" i="42"/>
  <c r="A31" i="42"/>
  <c r="P37" i="42"/>
  <c r="P39" i="42"/>
  <c r="I39" i="42"/>
  <c r="A33" i="42"/>
  <c r="B39" i="42"/>
  <c r="DX3" i="46"/>
  <c r="BI3" i="46"/>
  <c r="CB3" i="46"/>
  <c r="CZ3" i="46"/>
  <c r="M3" i="46"/>
  <c r="AK3" i="46"/>
  <c r="F28" i="42"/>
  <c r="T28" i="42"/>
  <c r="M28" i="42"/>
  <c r="BL3" i="46"/>
  <c r="CE3" i="46"/>
  <c r="DE3" i="46"/>
  <c r="P3" i="46"/>
  <c r="EA3" i="46"/>
  <c r="AP3" i="46"/>
  <c r="G28" i="42"/>
  <c r="N28" i="42"/>
  <c r="U28" i="42"/>
  <c r="AA3" i="46"/>
  <c r="DR3" i="46"/>
  <c r="BC3" i="46"/>
  <c r="BV3" i="46"/>
  <c r="CP3" i="46"/>
  <c r="G3" i="46"/>
  <c r="D28" i="42"/>
  <c r="K28" i="42"/>
  <c r="R28" i="42"/>
  <c r="CH3" i="46"/>
  <c r="S3" i="46"/>
  <c r="AU3" i="46"/>
  <c r="BO3" i="46"/>
  <c r="ED3" i="46"/>
  <c r="O28" i="42"/>
  <c r="V28" i="42"/>
  <c r="H28" i="42"/>
  <c r="AF3" i="46"/>
  <c r="DU3" i="46"/>
  <c r="BF3" i="46"/>
  <c r="BY3" i="46"/>
  <c r="CU3" i="46"/>
  <c r="J3" i="46"/>
  <c r="L28" i="42"/>
  <c r="E28" i="42"/>
  <c r="S28" i="42"/>
  <c r="B16" i="46"/>
  <c r="B12" i="46"/>
  <c r="B8" i="46"/>
  <c r="B9" i="46"/>
  <c r="B18" i="46"/>
  <c r="B14" i="46"/>
  <c r="B10" i="46"/>
  <c r="B11" i="46"/>
  <c r="B7" i="46"/>
  <c r="B36" i="42"/>
  <c r="A30" i="42"/>
  <c r="I36" i="42"/>
  <c r="P36" i="42"/>
  <c r="P38" i="42"/>
  <c r="A32" i="42"/>
  <c r="I38" i="42"/>
  <c r="B38" i="42"/>
  <c r="B17" i="46"/>
  <c r="B13" i="46"/>
  <c r="B6" i="46"/>
  <c r="B15"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0" i="45"/>
  <c r="A164" i="45"/>
  <c r="A148" i="45"/>
  <c r="A132" i="45"/>
  <c r="A116" i="45"/>
  <c r="A100" i="45"/>
  <c r="A84" i="45"/>
  <c r="A68" i="45"/>
  <c r="A52" i="45"/>
  <c r="A36" i="45"/>
  <c r="A20" i="45"/>
  <c r="A4" i="45"/>
  <c r="B27" i="42"/>
  <c r="A185" i="45"/>
  <c r="A169" i="45"/>
  <c r="A153" i="45"/>
  <c r="A137" i="45"/>
  <c r="A121" i="45"/>
  <c r="A105" i="45"/>
  <c r="A89" i="45"/>
  <c r="A73" i="45"/>
  <c r="A57" i="45"/>
  <c r="A41" i="45"/>
  <c r="A25" i="45"/>
  <c r="A9" i="45"/>
  <c r="A188" i="45"/>
  <c r="A172" i="45"/>
  <c r="A156" i="45"/>
  <c r="A140" i="45"/>
  <c r="A124" i="45"/>
  <c r="A108" i="45"/>
  <c r="A92" i="45"/>
  <c r="A76" i="45"/>
  <c r="A60" i="45"/>
  <c r="A44" i="45"/>
  <c r="A28" i="45"/>
  <c r="A12" i="45"/>
  <c r="A177" i="45"/>
  <c r="A161" i="45"/>
  <c r="A145" i="45"/>
  <c r="A129" i="45"/>
  <c r="A113" i="45"/>
  <c r="A97" i="45"/>
  <c r="A81" i="45"/>
  <c r="A65" i="45"/>
  <c r="A49" i="45"/>
  <c r="A33" i="45"/>
  <c r="A17" i="45"/>
  <c r="G3" i="30" l="1"/>
  <c r="F3" i="30"/>
  <c r="E3" i="30"/>
  <c r="D3" i="30"/>
  <c r="C3" i="30"/>
  <c r="B5" i="40"/>
  <c r="D5" i="40"/>
  <c r="E5" i="40"/>
  <c r="F5" i="40"/>
  <c r="Q26" i="42"/>
  <c r="Q25" i="42"/>
  <c r="J26" i="42"/>
  <c r="J25" i="42"/>
  <c r="C25" i="42"/>
  <c r="C26" i="42"/>
  <c r="C15" i="47"/>
  <c r="C2" i="47"/>
  <c r="D1" i="45"/>
  <c r="H27" i="42"/>
  <c r="V2" i="42"/>
  <c r="N2" i="42"/>
  <c r="F2" i="42"/>
  <c r="T1" i="42"/>
  <c r="L1" i="42"/>
  <c r="D1" i="42"/>
  <c r="V27" i="42"/>
  <c r="R1" i="42"/>
  <c r="B1" i="42"/>
  <c r="M27" i="42"/>
  <c r="K2" i="42"/>
  <c r="A2" i="42"/>
  <c r="D2" i="45"/>
  <c r="C1" i="45"/>
  <c r="O27" i="42"/>
  <c r="G27" i="42"/>
  <c r="U2" i="42"/>
  <c r="M2" i="42"/>
  <c r="E2" i="42"/>
  <c r="S1" i="42"/>
  <c r="K1" i="42"/>
  <c r="C1" i="42"/>
  <c r="F27" i="42"/>
  <c r="L2" i="42"/>
  <c r="J1" i="42"/>
  <c r="U27" i="42"/>
  <c r="Q1" i="42"/>
  <c r="K27" i="42"/>
  <c r="I2" i="42"/>
  <c r="O1" i="42"/>
  <c r="C2" i="45"/>
  <c r="B1" i="45"/>
  <c r="N27" i="42"/>
  <c r="T2" i="42"/>
  <c r="D2" i="42"/>
  <c r="E27" i="42"/>
  <c r="C2" i="42"/>
  <c r="B2" i="45"/>
  <c r="S2" i="42"/>
  <c r="I1" i="42"/>
  <c r="Q2" i="42"/>
  <c r="A2" i="45"/>
  <c r="T27" i="42"/>
  <c r="L27" i="42"/>
  <c r="D27" i="42"/>
  <c r="R2" i="42"/>
  <c r="J2" i="42"/>
  <c r="B2" i="42"/>
  <c r="P1" i="42"/>
  <c r="H1" i="42"/>
  <c r="G1" i="42"/>
  <c r="S27" i="42"/>
  <c r="O2" i="42"/>
  <c r="E1" i="42"/>
  <c r="H2" i="42"/>
  <c r="G2" i="42"/>
  <c r="N1" i="42"/>
  <c r="V1" i="42"/>
  <c r="U1" i="42"/>
  <c r="M1" i="42"/>
  <c r="R27" i="42"/>
  <c r="P2" i="42"/>
  <c r="F1" i="42"/>
  <c r="B25" i="44" l="1"/>
  <c r="B18" i="44"/>
  <c r="B22" i="44"/>
  <c r="B28" i="44"/>
  <c r="B16" i="44"/>
  <c r="B26" i="44"/>
  <c r="B19" i="44"/>
  <c r="B27" i="44"/>
  <c r="B23" i="44"/>
  <c r="B21" i="44"/>
  <c r="B20" i="44"/>
  <c r="B12" i="44"/>
  <c r="B13" i="44"/>
  <c r="B9" i="44"/>
  <c r="B10" i="44"/>
  <c r="B11" i="44"/>
  <c r="B6" i="44"/>
  <c r="B7" i="44"/>
  <c r="B17" i="44"/>
  <c r="B8"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<sst xmlns="http://schemas.openxmlformats.org/spreadsheetml/2006/main" count="4039" uniqueCount="2291">
  <si>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</si>
  <si>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</si>
  <si>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</si>
  <si>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</si>
  <si>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</si>
  <si>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</si>
  <si>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</si>
  <si>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</si>
  <si>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</si>
  <si>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</si>
  <si>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</si>
  <si>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</si>
  <si>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</si>
  <si>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</si>
  <si>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</si>
  <si>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</si>
  <si>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</si>
  <si>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</si>
  <si>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</si>
  <si>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</si>
  <si>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</si>
  <si>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</si>
  <si>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</si>
  <si>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</si>
  <si>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</si>
  <si>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</si>
  <si>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</si>
  <si>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</si>
  <si>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</si>
  <si>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</si>
  <si>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</si>
  <si>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</si>
  <si>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</si>
  <si>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</si>
  <si>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</si>
  <si>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</si>
  <si>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</si>
  <si>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</si>
  <si>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</si>
  <si>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</si>
  <si>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</si>
  <si>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</si>
  <si>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</si>
  <si>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</si>
  <si>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</si>
  <si>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</si>
  <si>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</si>
  <si>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</si>
  <si>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</si>
  <si>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</si>
  <si>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</si>
  <si>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</si>
  <si>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</si>
  <si>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</si>
  <si>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</si>
  <si>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</si>
  <si>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</si>
  <si>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</si>
  <si>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</si>
  <si>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</si>
  <si>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</si>
  <si>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</si>
  <si>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</si>
  <si>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</si>
  <si>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</si>
  <si>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</si>
  <si>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</si>
  <si>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</si>
  <si>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</si>
  <si>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</si>
  <si>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</si>
  <si>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</si>
  <si>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</si>
  <si>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</si>
  <si>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</si>
  <si>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</si>
  <si>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</si>
  <si>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</si>
  <si>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</si>
  <si>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</si>
  <si>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</si>
  <si>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</si>
  <si>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</si>
  <si>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</si>
  <si>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</si>
  <si>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</si>
  <si>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</si>
  <si>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</si>
  <si>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</si>
  <si>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</si>
  <si>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</si>
  <si>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</si>
  <si>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</si>
  <si>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</si>
  <si>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</si>
  <si>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</si>
  <si>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</si>
  <si>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</si>
  <si>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</si>
  <si>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</si>
  <si>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</si>
  <si>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</si>
  <si>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</si>
  <si>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</si>
  <si>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</si>
  <si>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</si>
  <si>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</si>
  <si>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</si>
  <si>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</si>
  <si>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</si>
  <si>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</si>
  <si>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</si>
  <si>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</si>
  <si>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</si>
  <si>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</si>
  <si>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</si>
  <si>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</si>
  <si>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</si>
  <si>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</si>
  <si>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</si>
  <si>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</si>
  <si>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</si>
  <si>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</si>
  <si>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</si>
  <si>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</si>
  <si>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</si>
  <si>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</si>
  <si>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</si>
  <si>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</si>
  <si>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</si>
  <si>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</si>
  <si>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</si>
  <si>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</si>
  <si>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</si>
  <si>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</si>
  <si>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</si>
  <si>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</si>
  <si>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</si>
  <si>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</si>
  <si>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</si>
  <si>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</si>
  <si>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</si>
  <si>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</si>
  <si>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UNESCO UIS (http://data.uis.unesco.org/)</t>
  </si>
  <si>
    <t>No</t>
  </si>
  <si>
    <t xml:space="preserve">No handwashing data. </t>
  </si>
  <si>
    <t>Zimbabwe</t>
  </si>
  <si>
    <t xml:space="preserve">No water data. </t>
  </si>
  <si>
    <t xml:space="preserve">The only data available are for the percentage of primary schools with toilets. This estimate is not used due to the higher than expected value and lack of additional information. </t>
  </si>
  <si>
    <t>EMIS 2015-16</t>
  </si>
  <si>
    <t>Yes</t>
  </si>
  <si>
    <t xml:space="preserve">Most pre-primary schools are included in the primary school estimates. </t>
  </si>
  <si>
    <t>Separate toilets for girls and boys</t>
  </si>
  <si>
    <t>Usable toilets</t>
  </si>
  <si>
    <t>Water available / reliable</t>
  </si>
  <si>
    <t>wat_fac_</t>
  </si>
  <si>
    <t>san_fac_</t>
  </si>
  <si>
    <t>Definition</t>
  </si>
  <si>
    <t>Basic (improved &amp; available)</t>
  </si>
  <si>
    <t>Limited</t>
  </si>
  <si>
    <t>Other</t>
  </si>
  <si>
    <t>EMIS</t>
  </si>
  <si>
    <t>POPULATION OF SCHOOL AGE CHILDREN</t>
  </si>
  <si>
    <t>The estimates for usability and single-sex were identified as unrelieable (based on JMP definitions) during country consultation; therefore the estimates for basic are not used.</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</si>
  <si>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</si>
  <si>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</si>
  <si>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</si>
  <si>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</si>
  <si>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</si>
  <si>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</si>
  <si>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</si>
  <si>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</si>
  <si>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</si>
  <si>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</si>
  <si>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</si>
  <si>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</si>
  <si>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</si>
  <si>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</si>
  <si>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</si>
  <si>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</si>
  <si>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</si>
  <si>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</si>
  <si>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</si>
  <si>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</si>
  <si>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</si>
  <si>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</si>
  <si>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</si>
  <si>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</si>
  <si>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Annual statistical report 2013 (Ministry of primary and secondary education)</t>
  </si>
  <si>
    <t>Borehole</t>
  </si>
  <si>
    <t>Dam</t>
  </si>
  <si>
    <t>Piped water</t>
  </si>
  <si>
    <t>Protected well</t>
  </si>
  <si>
    <t>Unprotected well</t>
  </si>
  <si>
    <t>Consistently available</t>
  </si>
  <si>
    <t>Improved and consistently available [based on calculation]</t>
  </si>
  <si>
    <t xml:space="preserve">National estimate is a weighted average of primary and secondary school data. Data on water in pre-primary schools were not reported. Schools can report multiple data sources and the proportions by facility type sum to 113%; the estimates above represent a proportional fraction of 100 (excluding schools with no water). Basic is estimated by multiplying the proportion of schools with an improved water source by the fraction with water of which is consistently available. </t>
  </si>
  <si>
    <t>The number and type of toilets are not reported at the school level.</t>
  </si>
  <si>
    <t>No hygiene data</t>
  </si>
  <si>
    <t>2017 Annual Education Statistics Profile (Ministry of Primary and Secondary Education)</t>
  </si>
  <si>
    <t>Abstraction spring</t>
  </si>
  <si>
    <t xml:space="preserve">National estimate is a weighted average of primary and secondary school data. Data on water in pre-primary schools were not reported. Schools can report multiple data sources and the proportions by facility type sum to 113-115%; the estimates above represent a proportional fraction of 100 (excluding schools with no water). Basic is estimated by multiplying the proportion of schools with an improved water source by the fraction with water of which is consistently available. </t>
  </si>
  <si>
    <t xml:space="preserve">No hygiene data. </t>
  </si>
  <si>
    <t>Stream/river</t>
  </si>
  <si>
    <t>2018 Annual Education Statistics Profile (Ministry of Primary and Secondary Education)</t>
  </si>
  <si>
    <t xml:space="preserve">National estimate is a weighted average of primary and secondary school data. Data on water in pre-primary schools were not reported. There is no information on water availability. </t>
  </si>
  <si>
    <t xml:space="preserve">Data on the proportion of schools with no toilets is not reported. Facility types are reported for boys and girls separately. The values above represent the values for girls (which includes fewer urinals). National estimate is a weighted average of pre-primary, primary and secondary school data.  </t>
  </si>
  <si>
    <t>Blair toilets</t>
  </si>
  <si>
    <t>Pit toilets</t>
  </si>
  <si>
    <t>Urinals</t>
  </si>
  <si>
    <t>Water closets</t>
  </si>
  <si>
    <t>Values in grey text are imputed based on linear regression</t>
  </si>
  <si>
    <t>World Vision Assessment</t>
  </si>
  <si>
    <t>Survey</t>
  </si>
  <si>
    <t>Protected dug well</t>
  </si>
  <si>
    <t>Unprotected dug well</t>
  </si>
  <si>
    <t>Protected spring</t>
  </si>
  <si>
    <t>Unprotected spring</t>
  </si>
  <si>
    <t>Rainwater</t>
  </si>
  <si>
    <t>Cart/Truck</t>
  </si>
  <si>
    <t>Bottled or sachet</t>
  </si>
  <si>
    <t>Surface water</t>
  </si>
  <si>
    <t xml:space="preserve">World Vision evaluation conducted in 2017 randomly selected schools in intervention and control areas. Schools in control areas are not considered representative of rural schools in Zimbabwe.  Data on no drinking water includes schools where children bring water from home (2.2%). </t>
  </si>
  <si>
    <t>Flush to piped sewer</t>
  </si>
  <si>
    <t>Flush to septic tank</t>
  </si>
  <si>
    <t>Flush to pit latrine</t>
  </si>
  <si>
    <t>Ventilated improved pit latrine (VIP)</t>
  </si>
  <si>
    <t>Pit latrine with slab</t>
  </si>
  <si>
    <t>Pit latrine without slab</t>
  </si>
  <si>
    <t>Composting toilet</t>
  </si>
  <si>
    <t>Bucket</t>
  </si>
  <si>
    <t>Community latrines</t>
  </si>
  <si>
    <t xml:space="preserve">World Vision evaluation conducted in 2017 randomly selected schools in intervention and control areas. Schools in control areas are not considered representative of rural schools in Zimbabwe.  Useable sanitation facilities based on a door that can be locked from the inside and no barriers to entry. </t>
  </si>
  <si>
    <t>Basic handwashing facilities</t>
  </si>
  <si>
    <t xml:space="preserve">World Vision evaluation conducted in 2017 randomly selected schools in intervention and control areas. Schools in control areas are not considered representative of rural schools in Zimbabwe. </t>
  </si>
  <si>
    <t>ZWE_2012_UIS</t>
  </si>
  <si>
    <t>ZWE_2013_EMIS</t>
  </si>
  <si>
    <t>ZWE_2016_EMIS</t>
  </si>
  <si>
    <t>ZWE_2017_EMIS</t>
  </si>
  <si>
    <t>ZWE_2017_WV</t>
  </si>
  <si>
    <t>ZWE_2018_EMIS</t>
  </si>
  <si>
    <t>2012</t>
  </si>
  <si>
    <t>2013</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</si>
  <si>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</si>
  <si>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</si>
  <si>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</si>
  <si>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</si>
  <si>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</si>
  <si>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</si>
  <si>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</si>
  <si>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</si>
  <si>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</si>
  <si>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</si>
  <si>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</si>
  <si>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</si>
  <si>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</si>
  <si>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</si>
  <si>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</si>
  <si>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</si>
  <si>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</si>
  <si>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ZWE_2019_EMIS</t>
  </si>
  <si>
    <t>2019 PRIMARY AND SECONDARY EDUCATION STATISTICS REPORT</t>
  </si>
  <si>
    <t>Streem/river</t>
  </si>
  <si>
    <t/>
  </si>
  <si>
    <t>Abstraction Spring</t>
  </si>
  <si>
    <t>ZWE_2020_EMIS</t>
  </si>
  <si>
    <t>PRIMARY AND SECONDARY EDUCATION STATISTICS REPORT 2020</t>
  </si>
  <si>
    <t>&lt; 500 meters (overestimate)</t>
  </si>
  <si>
    <t>Within the school</t>
  </si>
  <si>
    <t>ZWE_2018_UIS</t>
  </si>
  <si>
    <t>ZWE_2019_UIS</t>
  </si>
  <si>
    <t>ZWE_2020_UIS</t>
  </si>
  <si>
    <t xml:space="preserve">The secondary school estimate is based on coverage in lower and upper secondary schools and the school age population for each level. The national estimate is based on the weighted average in primary and secondary schools and the number of schools on EMIS18. </t>
  </si>
  <si>
    <t xml:space="preserve">The secondary school estimate is based on coverage in lower and upper secondary schools and the school age population for each level. The national estimate is based on the weighted average in primary and secondary schools and the number of schools on EMIS19. </t>
  </si>
  <si>
    <r>
      <t>Includes public and private schools. National estimate includes primary and secondary schools. Data on water in pre-prim</t>
    </r>
    <r>
      <rPr>
        <sz val="8"/>
        <rFont val="Arial"/>
        <family val="2"/>
      </rPr>
      <t>ary schools were not reported. Schools can report multiple water sources and the proportions by facility type sum to 101.5</t>
    </r>
    <r>
      <rPr>
        <sz val="8"/>
        <color theme="1"/>
        <rFont val="Arial"/>
        <family val="2"/>
      </rPr>
      <t>% for primary schools and 102.5% for secondary schools;</t>
    </r>
    <r>
      <rPr>
        <b/>
        <sz val="8"/>
        <color rgb="FFFF0000"/>
        <rFont val="Arial"/>
        <family val="2"/>
      </rPr>
      <t> </t>
    </r>
    <r>
      <rPr>
        <sz val="8"/>
        <rFont val="Arial"/>
        <family val="2"/>
      </rPr>
      <t>the estimates above represent a proportional fraction, except the proportion of schools with no water which are the numbers reported). Functionality was not reported.</t>
    </r>
    <r>
      <rPr>
        <sz val="8"/>
        <color theme="1"/>
        <rFont val="Arial"/>
        <family val="2"/>
      </rPr>
      <t xml:space="preserve"> We have used the &lt; 500 metres distance from source to consider on-premises, although it will not be used for calculations, as it is overestimating the number of schools with water facilities within the school.</t>
    </r>
  </si>
  <si>
    <r>
      <t>Includes public and private schools. National estimate includes primary and secondary schools. Data on water in pre-prim</t>
    </r>
    <r>
      <rPr>
        <sz val="8"/>
        <rFont val="Arial"/>
        <family val="2"/>
      </rPr>
      <t>ary schools were not reported. Schools can report multiple water sources and the proportions by facility type sum to 102.5% for primary schools and 127.8%</t>
    </r>
    <r>
      <rPr>
        <sz val="8"/>
        <color theme="1"/>
        <rFont val="Arial"/>
        <family val="2"/>
      </rPr>
      <t xml:space="preserve"> for secondary schools;</t>
    </r>
    <r>
      <rPr>
        <b/>
        <sz val="8"/>
        <color rgb="FFFF0000"/>
        <rFont val="Arial"/>
        <family val="2"/>
      </rPr>
      <t> </t>
    </r>
    <r>
      <rPr>
        <sz val="8"/>
        <rFont val="Arial"/>
        <family val="2"/>
      </rPr>
      <t>the estimates above represent a proportional fraction, except the proportion of schools with no water which are the numbers reported. Considering for the secondary schools the proportion is very high, we will not normalise and use the estimates.</t>
    </r>
  </si>
  <si>
    <t>The JMP releases updated estimates every 2 years following consultations with national authorities: https://washdata.org/how-we-work/jmp-country-consultation</t>
  </si>
  <si>
    <t>Links to sources within this tab</t>
  </si>
  <si>
    <t>ZWE_2013_SACMEQ</t>
  </si>
  <si>
    <t>The SACMEQ IV project in INTERNATIONAL. A study of the conditions of schooling and the quality of education</t>
  </si>
  <si>
    <t>No data</t>
  </si>
  <si>
    <t>Piped Water</t>
  </si>
  <si>
    <t>Protected Well</t>
  </si>
  <si>
    <t>Stream/River</t>
  </si>
  <si>
    <t>ZWE_2021_EMIS</t>
  </si>
  <si>
    <t>2021 Primary and Secondary Education Statistics Report</t>
  </si>
  <si>
    <r>
      <t>Includes public and private schools. National estimate includes primary and secondary schools. Data on water in pre-prim</t>
    </r>
    <r>
      <rPr>
        <sz val="8"/>
        <rFont val="Arial"/>
        <family val="2"/>
      </rPr>
      <t>ary schools were not reported. The estimates above represent a proportional fraction, except the proportion of schools with no water which are the numbers reported. Values were normalised and used for the estimates.</t>
    </r>
  </si>
  <si>
    <t>Water only + water and soap</t>
  </si>
  <si>
    <t>Water and soap</t>
  </si>
  <si>
    <t>The secondary school estimate is based on coverage in lower and upper secondary schools and the school age population for each level. The national estimate is based on the weighted average in primary and secondary schools and the number of schools on EMIS19. The estimates are not used, given we have primary data for 2021.</t>
  </si>
  <si>
    <t>The secondary school estimate is based on coverage in lower and upper secondary schools and the school age population for each level. The national estimate is based on the weighted average in primary and secondary schools and the number of schools on EMIS20. The estimates are not used, given we have primary data for 2021.</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</si>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</sst>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7"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b/>
      <sz val="8"/>
      <color rgb="FFFF000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1"/>
    <xf numFmtId="0" fontId="15" fillId="0" borderId="71"/>
    <xf numFmtId="0" fontId="15" fillId="0" borderId="71"/>
    <xf numFmtId="0" fontId="19" fillId="0" borderId="71"/>
    <xf numFmtId="0" fontId="45" fillId="0" borderId="71" applyNumberFormat="0" applyFill="0" applyBorder="0" applyAlignment="0" applyProtection="0"/>
    <xf numFmtId="0" fontId="22" fillId="0" borderId="71" applyNumberFormat="0" applyFill="0" applyBorder="0" applyAlignment="0" applyProtection="0"/>
    <xf numFmtId="0" fontId="53" fillId="6" borderId="71">
      <alignment horizontal="center" vertical="center"/>
    </xf>
    <xf numFmtId="0" fontId="82" fillId="0" borderId="0" applyNumberFormat="0" applyFill="0" applyBorder="0" applyAlignment="0" applyProtection="0"/>
    <xf numFmtId="0" fontId="19" fillId="0" borderId="91"/>
    <xf numFmtId="0" fontId="15" fillId="0" borderId="91"/>
    <xf numFmtId="0" fontId="19" fillId="0" borderId="91"/>
    <xf numFmtId="0" fontId="15" fillId="0" borderId="249"/>
    <xf numFmtId="0" fontId="15" fillId="0" borderId="249"/>
    <xf numFmtId="0" fontId="15" fillId="0" borderId="249"/>
    <xf numFmtId="0" fontId="19" fillId="0" borderId="249"/>
    <xf numFmtId="0" fontId="15" fillId="0" borderId="249"/>
    <xf numFmtId="0" fontId="15" fillId="0" borderId="249"/>
    <xf numFmtId="0" fontId="45" fillId="0" borderId="249" applyNumberFormat="0" applyFill="0" applyBorder="0" applyAlignment="0" applyProtection="0"/>
    <xf numFmtId="0" fontId="22" fillId="0" borderId="249" applyNumberFormat="0" applyFill="0" applyBorder="0" applyAlignment="0" applyProtection="0"/>
    <xf numFmtId="0" fontId="53" fillId="6" borderId="249">
      <alignment horizontal="center" vertical="center"/>
    </xf>
    <xf numFmtId="0" fontId="19" fillId="0" borderId="249"/>
    <xf numFmtId="0" fontId="19" fillId="0" borderId="249"/>
    <xf numFmtId="0" fontId="15" fillId="0" borderId="249"/>
    <xf numFmtId="0" fontId="82" fillId="0" borderId="249" applyNumberFormat="0" applyFill="0" applyBorder="0" applyAlignment="0" applyProtection="0"/>
  </cellStyleXfs>
  <cellXfs count="67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4" fillId="2" borderId="62" xfId="0" applyFont="1" applyFill="1" applyBorder="1" applyAlignment="1">
      <alignment horizontal="left" vertical="center"/>
    </xf>
    <xf numFmtId="0" fontId="4" fillId="0" borderId="62" xfId="0" applyFont="1" applyBorder="1" applyAlignment="1">
      <alignment horizontal="left" vertical="center"/>
    </xf>
    <xf numFmtId="164" fontId="3" fillId="2" borderId="62" xfId="0" applyNumberFormat="1" applyFont="1" applyFill="1" applyBorder="1" applyAlignment="1">
      <alignment horizontal="center" vertical="center"/>
    </xf>
    <xf numFmtId="0" fontId="3" fillId="2" borderId="62" xfId="0" applyFont="1" applyFill="1" applyBorder="1" applyAlignment="1">
      <alignment horizontal="center"/>
    </xf>
    <xf numFmtId="0" fontId="3" fillId="2" borderId="62" xfId="0" applyFont="1" applyFill="1" applyBorder="1" applyAlignment="1">
      <alignment horizontal="center" vertical="center"/>
    </xf>
    <xf numFmtId="164" fontId="57" fillId="2" borderId="62" xfId="0" applyNumberFormat="1" applyFont="1" applyFill="1" applyBorder="1" applyAlignment="1">
      <alignment horizontal="center" vertical="center"/>
    </xf>
    <xf numFmtId="1" fontId="3" fillId="0" borderId="62" xfId="0" applyNumberFormat="1" applyFont="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0" fontId="4" fillId="2" borderId="63" xfId="0" applyFont="1" applyFill="1" applyBorder="1" applyAlignment="1">
      <alignment vertical="center"/>
    </xf>
    <xf numFmtId="0" fontId="4" fillId="0" borderId="63" xfId="0" applyFont="1" applyBorder="1" applyAlignment="1">
      <alignment vertical="center"/>
    </xf>
    <xf numFmtId="0" fontId="4" fillId="2" borderId="63" xfId="0" applyFont="1" applyFill="1" applyBorder="1" applyAlignment="1">
      <alignment horizontal="left" vertical="center"/>
    </xf>
    <xf numFmtId="164" fontId="3" fillId="2" borderId="63" xfId="0" applyNumberFormat="1" applyFont="1" applyFill="1" applyBorder="1" applyAlignment="1">
      <alignment horizontal="center" vertical="center"/>
    </xf>
    <xf numFmtId="164" fontId="3" fillId="0" borderId="63" xfId="0" applyNumberFormat="1" applyFont="1" applyBorder="1" applyAlignment="1">
      <alignment horizontal="center" vertical="center"/>
    </xf>
    <xf numFmtId="0" fontId="3" fillId="2" borderId="63" xfId="0" applyFont="1" applyFill="1" applyBorder="1" applyAlignment="1">
      <alignment horizontal="center"/>
    </xf>
    <xf numFmtId="0" fontId="3" fillId="2" borderId="63" xfId="0" applyFont="1" applyFill="1" applyBorder="1" applyAlignment="1">
      <alignment horizontal="center" vertical="center"/>
    </xf>
    <xf numFmtId="0" fontId="3" fillId="0" borderId="63" xfId="0" applyFont="1" applyBorder="1" applyAlignment="1">
      <alignment horizontal="center" vertical="center" wrapText="1"/>
    </xf>
    <xf numFmtId="0" fontId="3" fillId="0" borderId="24" xfId="0" applyFont="1" applyBorder="1" applyAlignment="1">
      <alignment horizontal="center" vertical="center" wrapText="1"/>
    </xf>
    <xf numFmtId="164" fontId="3" fillId="0" borderId="10" xfId="0" applyNumberFormat="1" applyFont="1" applyBorder="1" applyAlignment="1">
      <alignment horizontal="center" vertical="center" wrapText="1"/>
    </xf>
    <xf numFmtId="1" fontId="3" fillId="0" borderId="63" xfId="0" applyNumberFormat="1" applyFont="1" applyBorder="1" applyAlignment="1">
      <alignment horizontal="center" vertical="center"/>
    </xf>
    <xf numFmtId="0" fontId="1" fillId="0" borderId="63" xfId="0" applyFont="1" applyBorder="1" applyAlignment="1">
      <alignment horizontal="center"/>
    </xf>
    <xf numFmtId="1" fontId="1" fillId="0" borderId="63" xfId="0" applyNumberFormat="1" applyFont="1" applyBorder="1" applyAlignment="1">
      <alignment horizontal="center"/>
    </xf>
    <xf numFmtId="0" fontId="0" fillId="2" borderId="8" xfId="0" applyFill="1" applyBorder="1" applyAlignment="1">
      <alignment horizontal="center"/>
    </xf>
    <xf numFmtId="1" fontId="3" fillId="2" borderId="63" xfId="0" applyNumberFormat="1" applyFont="1" applyFill="1" applyBorder="1" applyAlignment="1">
      <alignment horizontal="center" vertical="center"/>
    </xf>
    <xf numFmtId="1" fontId="62" fillId="15" borderId="64" xfId="0" applyNumberFormat="1" applyFont="1" applyFill="1" applyBorder="1" applyAlignment="1">
      <alignment horizontal="center" vertical="center"/>
    </xf>
    <xf numFmtId="1" fontId="63" fillId="16" borderId="65" xfId="0" applyNumberFormat="1" applyFont="1" applyFill="1" applyBorder="1" applyAlignment="1">
      <alignment horizontal="center" vertical="center"/>
    </xf>
    <xf numFmtId="164" fontId="69" fillId="22" borderId="66" xfId="0" applyNumberFormat="1" applyFont="1" applyFill="1" applyBorder="1" applyAlignment="1">
      <alignment horizontal="center" vertical="center"/>
    </xf>
    <xf numFmtId="0" fontId="70" fillId="23" borderId="67" xfId="0" applyFont="1" applyFill="1" applyBorder="1" applyAlignment="1">
      <alignment horizontal="center" vertical="center"/>
    </xf>
    <xf numFmtId="0" fontId="71" fillId="24" borderId="68" xfId="0" applyFont="1" applyFill="1" applyBorder="1" applyAlignment="1">
      <alignment horizontal="center" vertical="center"/>
    </xf>
    <xf numFmtId="0" fontId="72" fillId="25" borderId="69" xfId="0" applyFont="1" applyFill="1" applyBorder="1" applyAlignment="1">
      <alignment horizontal="center" vertical="center"/>
    </xf>
    <xf numFmtId="0" fontId="73" fillId="26" borderId="70"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62" xfId="0" applyFont="1" applyFill="1" applyBorder="1" applyAlignment="1">
      <alignment vertical="center"/>
    </xf>
    <xf numFmtId="0" fontId="8" fillId="11" borderId="6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63"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76" fillId="27" borderId="15"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70" xfId="0" applyFont="1" applyFill="1" applyBorder="1" applyAlignment="1">
      <alignment horizontal="center" vertical="center"/>
    </xf>
    <xf numFmtId="164" fontId="65" fillId="18" borderId="70" xfId="0" applyNumberFormat="1" applyFont="1" applyFill="1" applyBorder="1" applyAlignment="1">
      <alignment horizontal="center" vertical="center"/>
    </xf>
    <xf numFmtId="0" fontId="66" fillId="19" borderId="70" xfId="0" applyFont="1" applyFill="1" applyBorder="1" applyAlignment="1">
      <alignment horizontal="center" vertical="center"/>
    </xf>
    <xf numFmtId="0" fontId="67" fillId="20" borderId="70" xfId="0" applyFont="1" applyFill="1" applyBorder="1" applyAlignment="1">
      <alignment horizontal="center" vertical="center"/>
    </xf>
    <xf numFmtId="0" fontId="68" fillId="21" borderId="70"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1"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164" fontId="1" fillId="0" borderId="12" xfId="0" applyNumberFormat="1" applyFont="1" applyBorder="1" applyAlignment="1">
      <alignment horizontal="center" vertical="center"/>
    </xf>
    <xf numFmtId="164" fontId="1" fillId="2" borderId="12" xfId="0" applyNumberFormat="1" applyFont="1" applyFill="1" applyBorder="1" applyAlignment="1">
      <alignment horizontal="center" vertical="center"/>
    </xf>
    <xf numFmtId="0" fontId="0" fillId="0" borderId="90" xfId="0" applyBorder="1"/>
    <xf numFmtId="0" fontId="90" fillId="0" borderId="0" xfId="0" applyFont="1" applyAlignment="1">
      <alignment vertical="center"/>
    </xf>
    <xf numFmtId="0" fontId="92" fillId="0" borderId="0" xfId="0" applyFont="1" applyAlignment="1">
      <alignment vertical="center"/>
    </xf>
    <xf numFmtId="0" fontId="94" fillId="0" borderId="0" xfId="0" applyFont="1" applyAlignment="1">
      <alignment vertical="center"/>
    </xf>
    <xf numFmtId="1" fontId="3" fillId="2" borderId="89" xfId="0" applyNumberFormat="1" applyFont="1" applyFill="1" applyBorder="1" applyAlignment="1">
      <alignment horizontal="center" vertical="center"/>
    </xf>
    <xf numFmtId="0" fontId="1" fillId="0" borderId="89" xfId="0" applyFont="1" applyBorder="1" applyAlignment="1">
      <alignment horizontal="center"/>
    </xf>
    <xf numFmtId="1" fontId="1" fillId="0" borderId="89" xfId="0" applyNumberFormat="1" applyFont="1" applyBorder="1" applyAlignment="1">
      <alignment horizont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6" fillId="36" borderId="93" xfId="0" applyNumberFormat="1" applyFont="1" applyFill="1" applyBorder="1" applyAlignment="1">
      <alignment horizontal="center" vertical="center"/>
    </xf>
    <xf numFmtId="1" fontId="97" fillId="37" borderId="94" xfId="0" applyNumberFormat="1" applyFont="1" applyFill="1" applyBorder="1" applyAlignment="1">
      <alignment horizontal="center" vertical="center"/>
    </xf>
    <xf numFmtId="1" fontId="98" fillId="38" borderId="95" xfId="0" applyNumberFormat="1" applyFont="1" applyFill="1" applyBorder="1" applyAlignment="1">
      <alignment horizontal="center" vertical="center"/>
    </xf>
    <xf numFmtId="1" fontId="99" fillId="39" borderId="96" xfId="0" applyNumberFormat="1" applyFont="1" applyFill="1" applyBorder="1" applyAlignment="1">
      <alignment horizontal="center" vertical="center"/>
    </xf>
    <xf numFmtId="1" fontId="100" fillId="40" borderId="97" xfId="0" applyNumberFormat="1" applyFont="1" applyFill="1" applyBorder="1" applyAlignment="1">
      <alignment horizontal="center" vertical="center"/>
    </xf>
    <xf numFmtId="1" fontId="101" fillId="41" borderId="98" xfId="0" applyNumberFormat="1" applyFont="1" applyFill="1" applyBorder="1" applyAlignment="1">
      <alignment horizontal="center" vertical="center"/>
    </xf>
    <xf numFmtId="1" fontId="102" fillId="42" borderId="99" xfId="0" applyNumberFormat="1" applyFont="1" applyFill="1" applyBorder="1" applyAlignment="1">
      <alignment horizontal="center" vertical="center"/>
    </xf>
    <xf numFmtId="1" fontId="103" fillId="43" borderId="100" xfId="0" applyNumberFormat="1" applyFont="1" applyFill="1" applyBorder="1" applyAlignment="1">
      <alignment horizontal="center" vertical="center"/>
    </xf>
    <xf numFmtId="1" fontId="104" fillId="44" borderId="101" xfId="0" applyNumberFormat="1" applyFont="1" applyFill="1" applyBorder="1" applyAlignment="1">
      <alignment horizontal="center" vertical="center"/>
    </xf>
    <xf numFmtId="1" fontId="105" fillId="45" borderId="102" xfId="0" applyNumberFormat="1" applyFont="1" applyFill="1" applyBorder="1" applyAlignment="1">
      <alignment horizontal="center" vertical="center"/>
    </xf>
    <xf numFmtId="1" fontId="106" fillId="46" borderId="103" xfId="0" applyNumberFormat="1" applyFont="1" applyFill="1" applyBorder="1" applyAlignment="1">
      <alignment horizontal="center" vertical="center"/>
    </xf>
    <xf numFmtId="1" fontId="107" fillId="47" borderId="104" xfId="0" applyNumberFormat="1" applyFont="1" applyFill="1" applyBorder="1" applyAlignment="1">
      <alignment horizontal="center" vertical="center"/>
    </xf>
    <xf numFmtId="1" fontId="108" fillId="48" borderId="105" xfId="0" applyNumberFormat="1" applyFont="1" applyFill="1" applyBorder="1" applyAlignment="1">
      <alignment horizontal="center" vertical="center"/>
    </xf>
    <xf numFmtId="1" fontId="109" fillId="49" borderId="106" xfId="0" applyNumberFormat="1" applyFont="1" applyFill="1" applyBorder="1" applyAlignment="1">
      <alignment horizontal="center" vertical="center"/>
    </xf>
    <xf numFmtId="1" fontId="110" fillId="50" borderId="107" xfId="0" applyNumberFormat="1" applyFont="1" applyFill="1" applyBorder="1" applyAlignment="1">
      <alignment horizontal="center" vertical="center"/>
    </xf>
    <xf numFmtId="1" fontId="111" fillId="51" borderId="108" xfId="0" applyNumberFormat="1" applyFont="1" applyFill="1" applyBorder="1" applyAlignment="1">
      <alignment horizontal="center" vertical="center"/>
    </xf>
    <xf numFmtId="1" fontId="112" fillId="52" borderId="109" xfId="0" applyNumberFormat="1" applyFont="1" applyFill="1" applyBorder="1" applyAlignment="1">
      <alignment horizontal="center" vertical="center"/>
    </xf>
    <xf numFmtId="1" fontId="113" fillId="53" borderId="110" xfId="0" applyNumberFormat="1" applyFont="1" applyFill="1" applyBorder="1" applyAlignment="1">
      <alignment horizontal="center" vertical="center"/>
    </xf>
    <xf numFmtId="1" fontId="114" fillId="54" borderId="111" xfId="0" applyNumberFormat="1" applyFont="1" applyFill="1" applyBorder="1" applyAlignment="1">
      <alignment horizontal="center" vertical="center"/>
    </xf>
    <xf numFmtId="1" fontId="115" fillId="55" borderId="112" xfId="0" applyNumberFormat="1" applyFont="1" applyFill="1" applyBorder="1" applyAlignment="1">
      <alignment horizontal="center" vertical="center"/>
    </xf>
    <xf numFmtId="1" fontId="116" fillId="56" borderId="113" xfId="0" applyNumberFormat="1" applyFont="1" applyFill="1" applyBorder="1" applyAlignment="1">
      <alignment horizontal="center" vertical="center"/>
    </xf>
    <xf numFmtId="1" fontId="117" fillId="57" borderId="114" xfId="0" applyNumberFormat="1" applyFont="1" applyFill="1" applyBorder="1" applyAlignment="1">
      <alignment horizontal="center" vertical="center"/>
    </xf>
    <xf numFmtId="1" fontId="118" fillId="58" borderId="115" xfId="0" applyNumberFormat="1" applyFont="1" applyFill="1" applyBorder="1" applyAlignment="1">
      <alignment horizontal="center" vertical="center"/>
    </xf>
    <xf numFmtId="1" fontId="119" fillId="59" borderId="116" xfId="0" applyNumberFormat="1" applyFont="1" applyFill="1" applyBorder="1" applyAlignment="1">
      <alignment horizontal="center" vertical="center"/>
    </xf>
    <xf numFmtId="1" fontId="120" fillId="60" borderId="117" xfId="0" applyNumberFormat="1" applyFont="1" applyFill="1" applyBorder="1" applyAlignment="1">
      <alignment horizontal="center" vertical="center"/>
    </xf>
    <xf numFmtId="1" fontId="121" fillId="61" borderId="118" xfId="0" applyNumberFormat="1" applyFont="1" applyFill="1" applyBorder="1" applyAlignment="1">
      <alignment horizontal="center" vertical="center"/>
    </xf>
    <xf numFmtId="0" fontId="122" fillId="62" borderId="119" xfId="0" applyFont="1" applyFill="1" applyBorder="1" applyAlignment="1">
      <alignment horizontal="center" vertical="center"/>
    </xf>
    <xf numFmtId="164" fontId="123" fillId="63" borderId="120" xfId="0" applyNumberFormat="1" applyFont="1" applyFill="1" applyBorder="1" applyAlignment="1">
      <alignment horizontal="center" vertical="center"/>
    </xf>
    <xf numFmtId="0" fontId="124" fillId="64" borderId="121" xfId="0" applyFont="1" applyFill="1" applyBorder="1" applyAlignment="1">
      <alignment horizontal="center" vertical="center"/>
    </xf>
    <xf numFmtId="0" fontId="125" fillId="65" borderId="122" xfId="0" applyFont="1" applyFill="1" applyBorder="1" applyAlignment="1">
      <alignment horizontal="center" vertical="center"/>
    </xf>
    <xf numFmtId="0" fontId="126" fillId="66" borderId="123" xfId="0" applyFont="1" applyFill="1" applyBorder="1" applyAlignment="1">
      <alignment horizontal="center" vertical="center"/>
    </xf>
    <xf numFmtId="0" fontId="127" fillId="67" borderId="124" xfId="0" applyFont="1" applyFill="1" applyBorder="1" applyAlignment="1">
      <alignment horizontal="center" vertical="center"/>
    </xf>
    <xf numFmtId="164" fontId="128" fillId="68" borderId="125" xfId="0" applyNumberFormat="1" applyFont="1" applyFill="1" applyBorder="1" applyAlignment="1">
      <alignment horizontal="center" vertical="center"/>
    </xf>
    <xf numFmtId="0" fontId="129" fillId="69" borderId="126" xfId="0" applyFont="1" applyFill="1" applyBorder="1" applyAlignment="1">
      <alignment horizontal="center" vertical="center"/>
    </xf>
    <xf numFmtId="0" fontId="130" fillId="70" borderId="127" xfId="0" applyFont="1" applyFill="1" applyBorder="1" applyAlignment="1">
      <alignment horizontal="center" vertical="center"/>
    </xf>
    <xf numFmtId="0" fontId="131" fillId="71" borderId="128" xfId="0" applyFont="1" applyFill="1" applyBorder="1" applyAlignment="1">
      <alignment horizontal="center" vertical="center"/>
    </xf>
    <xf numFmtId="0" fontId="132" fillId="72" borderId="129" xfId="0" applyFont="1" applyFill="1" applyBorder="1" applyAlignment="1">
      <alignment horizontal="center" vertical="center"/>
    </xf>
    <xf numFmtId="164" fontId="133" fillId="73" borderId="130" xfId="0" applyNumberFormat="1" applyFont="1" applyFill="1" applyBorder="1" applyAlignment="1">
      <alignment horizontal="center" vertical="center"/>
    </xf>
    <xf numFmtId="0" fontId="134" fillId="74" borderId="131" xfId="0" applyFont="1" applyFill="1" applyBorder="1" applyAlignment="1">
      <alignment horizontal="center" vertical="center"/>
    </xf>
    <xf numFmtId="0" fontId="135" fillId="75" borderId="132" xfId="0" applyFont="1" applyFill="1" applyBorder="1" applyAlignment="1">
      <alignment horizontal="center" vertical="center"/>
    </xf>
    <xf numFmtId="0" fontId="136" fillId="76" borderId="133" xfId="0" applyFont="1" applyFill="1" applyBorder="1" applyAlignment="1">
      <alignment horizontal="center" vertical="center"/>
    </xf>
    <xf numFmtId="0" fontId="137" fillId="77" borderId="134" xfId="0" applyFont="1" applyFill="1" applyBorder="1" applyAlignment="1">
      <alignment horizontal="center" vertical="center"/>
    </xf>
    <xf numFmtId="164" fontId="138" fillId="78" borderId="135" xfId="0" applyNumberFormat="1" applyFont="1" applyFill="1" applyBorder="1" applyAlignment="1">
      <alignment horizontal="center" vertical="center"/>
    </xf>
    <xf numFmtId="0" fontId="139" fillId="79" borderId="136" xfId="0" applyFont="1" applyFill="1" applyBorder="1" applyAlignment="1">
      <alignment horizontal="center" vertical="center"/>
    </xf>
    <xf numFmtId="0" fontId="140" fillId="80" borderId="137" xfId="0" applyFont="1" applyFill="1" applyBorder="1" applyAlignment="1">
      <alignment horizontal="center" vertical="center"/>
    </xf>
    <xf numFmtId="0" fontId="141" fillId="81" borderId="138" xfId="0" applyFont="1" applyFill="1" applyBorder="1" applyAlignment="1">
      <alignment horizontal="center" vertical="center"/>
    </xf>
    <xf numFmtId="0" fontId="142" fillId="82" borderId="139" xfId="0" applyFont="1" applyFill="1" applyBorder="1" applyAlignment="1">
      <alignment horizontal="center" vertical="center"/>
    </xf>
    <xf numFmtId="164" fontId="143" fillId="83" borderId="140" xfId="0" applyNumberFormat="1" applyFont="1" applyFill="1" applyBorder="1" applyAlignment="1">
      <alignment horizontal="center" vertical="center"/>
    </xf>
    <xf numFmtId="0" fontId="144" fillId="84" borderId="141" xfId="0" applyFont="1" applyFill="1" applyBorder="1" applyAlignment="1">
      <alignment horizontal="center" vertical="center"/>
    </xf>
    <xf numFmtId="0" fontId="145" fillId="85" borderId="142" xfId="0" applyFont="1" applyFill="1" applyBorder="1" applyAlignment="1">
      <alignment horizontal="center" vertical="center"/>
    </xf>
    <xf numFmtId="0" fontId="146" fillId="86" borderId="143" xfId="0" applyFont="1" applyFill="1" applyBorder="1" applyAlignment="1">
      <alignment horizontal="center" vertical="center"/>
    </xf>
    <xf numFmtId="0" fontId="147" fillId="87" borderId="144" xfId="0" applyFont="1" applyFill="1" applyBorder="1" applyAlignment="1">
      <alignment horizontal="center" vertical="center"/>
    </xf>
    <xf numFmtId="164" fontId="148" fillId="88" borderId="145" xfId="0" applyNumberFormat="1" applyFont="1" applyFill="1" applyBorder="1" applyAlignment="1">
      <alignment horizontal="center" vertical="center"/>
    </xf>
    <xf numFmtId="0" fontId="149" fillId="89" borderId="146" xfId="0" applyFont="1" applyFill="1" applyBorder="1" applyAlignment="1">
      <alignment horizontal="center" vertical="center"/>
    </xf>
    <xf numFmtId="0" fontId="150" fillId="90" borderId="147" xfId="0" applyFont="1" applyFill="1" applyBorder="1" applyAlignment="1">
      <alignment horizontal="center" vertical="center"/>
    </xf>
    <xf numFmtId="0" fontId="151" fillId="91" borderId="148" xfId="0" applyFont="1" applyFill="1" applyBorder="1" applyAlignment="1">
      <alignment horizontal="center" vertical="center"/>
    </xf>
    <xf numFmtId="0" fontId="152" fillId="92" borderId="149" xfId="0" applyFont="1" applyFill="1" applyBorder="1" applyAlignment="1">
      <alignment horizontal="center" vertical="center"/>
    </xf>
    <xf numFmtId="164" fontId="153" fillId="93" borderId="150" xfId="0" applyNumberFormat="1" applyFont="1" applyFill="1" applyBorder="1" applyAlignment="1">
      <alignment horizontal="center" vertical="center"/>
    </xf>
    <xf numFmtId="0" fontId="154" fillId="94" borderId="151" xfId="0" applyFont="1" applyFill="1" applyBorder="1" applyAlignment="1">
      <alignment horizontal="center" vertical="center"/>
    </xf>
    <xf numFmtId="0" fontId="155" fillId="95" borderId="152" xfId="0" applyFont="1" applyFill="1" applyBorder="1" applyAlignment="1">
      <alignment horizontal="center" vertical="center"/>
    </xf>
    <xf numFmtId="0" fontId="156" fillId="96" borderId="153" xfId="0" applyFont="1" applyFill="1" applyBorder="1" applyAlignment="1">
      <alignment horizontal="center" vertical="center"/>
    </xf>
    <xf numFmtId="0" fontId="157" fillId="97" borderId="154" xfId="0" applyFont="1" applyFill="1" applyBorder="1" applyAlignment="1">
      <alignment horizontal="center" vertical="center"/>
    </xf>
    <xf numFmtId="164" fontId="158" fillId="98" borderId="155" xfId="0" applyNumberFormat="1" applyFont="1" applyFill="1" applyBorder="1" applyAlignment="1">
      <alignment horizontal="center" vertical="center"/>
    </xf>
    <xf numFmtId="0" fontId="159" fillId="99" borderId="156" xfId="0" applyFont="1" applyFill="1" applyBorder="1" applyAlignment="1">
      <alignment horizontal="center" vertical="center"/>
    </xf>
    <xf numFmtId="0" fontId="160" fillId="100" borderId="157" xfId="0" applyFont="1" applyFill="1" applyBorder="1" applyAlignment="1">
      <alignment horizontal="center" vertical="center"/>
    </xf>
    <xf numFmtId="0" fontId="161" fillId="101" borderId="158" xfId="0" applyFont="1" applyFill="1" applyBorder="1" applyAlignment="1">
      <alignment horizontal="center" vertical="center"/>
    </xf>
    <xf numFmtId="0" fontId="162" fillId="102" borderId="159" xfId="0" applyFont="1" applyFill="1" applyBorder="1" applyAlignment="1">
      <alignment horizontal="center" vertical="center"/>
    </xf>
    <xf numFmtId="164" fontId="163" fillId="103" borderId="160" xfId="0" applyNumberFormat="1" applyFont="1" applyFill="1" applyBorder="1" applyAlignment="1">
      <alignment horizontal="center" vertical="center"/>
    </xf>
    <xf numFmtId="0" fontId="164" fillId="104" borderId="161" xfId="0" applyFont="1" applyFill="1" applyBorder="1" applyAlignment="1">
      <alignment horizontal="center" vertical="center"/>
    </xf>
    <xf numFmtId="0" fontId="165" fillId="105" borderId="162" xfId="0" applyFont="1" applyFill="1" applyBorder="1" applyAlignment="1">
      <alignment horizontal="center" vertical="center"/>
    </xf>
    <xf numFmtId="0" fontId="166" fillId="106" borderId="163" xfId="0" applyFont="1" applyFill="1" applyBorder="1" applyAlignment="1">
      <alignment horizontal="center" vertical="center"/>
    </xf>
    <xf numFmtId="0" fontId="167" fillId="107" borderId="164" xfId="0" applyFont="1" applyFill="1" applyBorder="1" applyAlignment="1">
      <alignment horizontal="center" vertical="center"/>
    </xf>
    <xf numFmtId="164" fontId="168" fillId="108" borderId="165" xfId="0" applyNumberFormat="1" applyFont="1" applyFill="1" applyBorder="1" applyAlignment="1">
      <alignment horizontal="center" vertical="center"/>
    </xf>
    <xf numFmtId="0" fontId="169" fillId="109" borderId="166" xfId="0" applyFont="1" applyFill="1" applyBorder="1" applyAlignment="1">
      <alignment horizontal="center" vertical="center"/>
    </xf>
    <xf numFmtId="0" fontId="170" fillId="110" borderId="167" xfId="0" applyFont="1" applyFill="1" applyBorder="1" applyAlignment="1">
      <alignment horizontal="center" vertical="center"/>
    </xf>
    <xf numFmtId="0" fontId="171" fillId="111" borderId="168" xfId="0" applyFont="1" applyFill="1" applyBorder="1" applyAlignment="1">
      <alignment horizontal="center" vertical="center"/>
    </xf>
    <xf numFmtId="0" fontId="172" fillId="112" borderId="169" xfId="0" applyFont="1" applyFill="1" applyBorder="1" applyAlignment="1">
      <alignment horizontal="center" vertical="center"/>
    </xf>
    <xf numFmtId="164" fontId="173" fillId="113" borderId="170" xfId="0" applyNumberFormat="1" applyFont="1" applyFill="1" applyBorder="1" applyAlignment="1">
      <alignment horizontal="center" vertical="center"/>
    </xf>
    <xf numFmtId="0" fontId="174" fillId="114" borderId="171" xfId="0" applyFont="1" applyFill="1" applyBorder="1" applyAlignment="1">
      <alignment horizontal="center" vertical="center"/>
    </xf>
    <xf numFmtId="0" fontId="175" fillId="115" borderId="172" xfId="0" applyFont="1" applyFill="1" applyBorder="1" applyAlignment="1">
      <alignment horizontal="center" vertical="center"/>
    </xf>
    <xf numFmtId="0" fontId="176" fillId="116" borderId="173" xfId="0" applyFont="1" applyFill="1" applyBorder="1" applyAlignment="1">
      <alignment horizontal="center" vertical="center"/>
    </xf>
    <xf numFmtId="0" fontId="177" fillId="117" borderId="174" xfId="0" applyFont="1" applyFill="1" applyBorder="1" applyAlignment="1">
      <alignment horizontal="center" vertical="center"/>
    </xf>
    <xf numFmtId="164" fontId="178" fillId="118" borderId="175" xfId="0" applyNumberFormat="1" applyFont="1" applyFill="1" applyBorder="1" applyAlignment="1">
      <alignment horizontal="center" vertical="center"/>
    </xf>
    <xf numFmtId="0" fontId="179" fillId="119" borderId="176" xfId="0" applyFont="1" applyFill="1" applyBorder="1" applyAlignment="1">
      <alignment horizontal="center" vertical="center"/>
    </xf>
    <xf numFmtId="0" fontId="180" fillId="120" borderId="177" xfId="0" applyFont="1" applyFill="1" applyBorder="1" applyAlignment="1">
      <alignment horizontal="center" vertical="center"/>
    </xf>
    <xf numFmtId="0" fontId="181" fillId="121" borderId="178" xfId="0" applyFont="1" applyFill="1" applyBorder="1" applyAlignment="1">
      <alignment horizontal="center" vertical="center"/>
    </xf>
    <xf numFmtId="0" fontId="182" fillId="122" borderId="179" xfId="0" applyFont="1" applyFill="1" applyBorder="1" applyAlignment="1">
      <alignment horizontal="center" vertical="center"/>
    </xf>
    <xf numFmtId="164" fontId="183" fillId="123" borderId="180" xfId="0" applyNumberFormat="1" applyFont="1" applyFill="1" applyBorder="1" applyAlignment="1">
      <alignment horizontal="center" vertical="center"/>
    </xf>
    <xf numFmtId="0" fontId="184" fillId="124" borderId="181" xfId="0" applyFont="1" applyFill="1" applyBorder="1" applyAlignment="1">
      <alignment horizontal="center" vertical="center"/>
    </xf>
    <xf numFmtId="0" fontId="185" fillId="125" borderId="182" xfId="0" applyFont="1" applyFill="1" applyBorder="1" applyAlignment="1">
      <alignment horizontal="center" vertical="center"/>
    </xf>
    <xf numFmtId="0" fontId="186" fillId="126" borderId="183" xfId="0" applyFont="1" applyFill="1" applyBorder="1" applyAlignment="1">
      <alignment horizontal="center" vertical="center"/>
    </xf>
    <xf numFmtId="0" fontId="187" fillId="127" borderId="184" xfId="0" applyFont="1" applyFill="1" applyBorder="1" applyAlignment="1">
      <alignment horizontal="center" vertical="center"/>
    </xf>
    <xf numFmtId="164" fontId="188" fillId="128" borderId="185" xfId="0" applyNumberFormat="1" applyFont="1" applyFill="1" applyBorder="1" applyAlignment="1">
      <alignment horizontal="center" vertical="center"/>
    </xf>
    <xf numFmtId="0" fontId="189" fillId="129" borderId="186" xfId="0" applyFont="1" applyFill="1" applyBorder="1" applyAlignment="1">
      <alignment horizontal="center" vertical="center"/>
    </xf>
    <xf numFmtId="0" fontId="190" fillId="130" borderId="187" xfId="0" applyFont="1" applyFill="1" applyBorder="1" applyAlignment="1">
      <alignment horizontal="center" vertical="center"/>
    </xf>
    <xf numFmtId="0" fontId="191" fillId="131" borderId="188" xfId="0" applyFont="1" applyFill="1" applyBorder="1" applyAlignment="1">
      <alignment horizontal="center" vertical="center"/>
    </xf>
    <xf numFmtId="0" fontId="192" fillId="132" borderId="189" xfId="0" applyFont="1" applyFill="1" applyBorder="1" applyAlignment="1">
      <alignment horizontal="center" vertical="center"/>
    </xf>
    <xf numFmtId="164" fontId="193" fillId="133" borderId="190" xfId="0" applyNumberFormat="1" applyFont="1" applyFill="1" applyBorder="1" applyAlignment="1">
      <alignment horizontal="center" vertical="center"/>
    </xf>
    <xf numFmtId="0" fontId="194" fillId="134" borderId="191" xfId="0" applyFont="1" applyFill="1" applyBorder="1" applyAlignment="1">
      <alignment horizontal="center" vertical="center"/>
    </xf>
    <xf numFmtId="0" fontId="195" fillId="135" borderId="192" xfId="0" applyFont="1" applyFill="1" applyBorder="1" applyAlignment="1">
      <alignment horizontal="center" vertical="center"/>
    </xf>
    <xf numFmtId="0" fontId="196" fillId="136" borderId="193" xfId="0" applyFont="1" applyFill="1" applyBorder="1" applyAlignment="1">
      <alignment horizontal="center" vertical="center"/>
    </xf>
    <xf numFmtId="0" fontId="197" fillId="137" borderId="194" xfId="0" applyFont="1" applyFill="1" applyBorder="1" applyAlignment="1">
      <alignment horizontal="center" vertical="center"/>
    </xf>
    <xf numFmtId="164" fontId="198" fillId="138" borderId="195" xfId="0" applyNumberFormat="1" applyFont="1" applyFill="1" applyBorder="1" applyAlignment="1">
      <alignment horizontal="center" vertical="center"/>
    </xf>
    <xf numFmtId="0" fontId="199" fillId="139" borderId="196" xfId="0" applyFont="1" applyFill="1" applyBorder="1" applyAlignment="1">
      <alignment horizontal="center" vertical="center"/>
    </xf>
    <xf numFmtId="0" fontId="200" fillId="140" borderId="197" xfId="0" applyFont="1" applyFill="1" applyBorder="1" applyAlignment="1">
      <alignment horizontal="center" vertical="center"/>
    </xf>
    <xf numFmtId="0" fontId="201" fillId="141" borderId="198" xfId="0" applyFont="1" applyFill="1" applyBorder="1" applyAlignment="1">
      <alignment horizontal="center" vertical="center"/>
    </xf>
    <xf numFmtId="0" fontId="202" fillId="142" borderId="199" xfId="0" applyFont="1" applyFill="1" applyBorder="1" applyAlignment="1">
      <alignment horizontal="center" vertical="center"/>
    </xf>
    <xf numFmtId="164" fontId="203" fillId="143" borderId="200" xfId="0" applyNumberFormat="1" applyFont="1" applyFill="1" applyBorder="1" applyAlignment="1">
      <alignment horizontal="center" vertical="center"/>
    </xf>
    <xf numFmtId="0" fontId="204" fillId="144" borderId="201" xfId="0" applyFont="1" applyFill="1" applyBorder="1" applyAlignment="1">
      <alignment horizontal="center" vertical="center"/>
    </xf>
    <xf numFmtId="0" fontId="205" fillId="145" borderId="202" xfId="0" applyFont="1" applyFill="1" applyBorder="1" applyAlignment="1">
      <alignment horizontal="center" vertical="center"/>
    </xf>
    <xf numFmtId="0" fontId="206" fillId="146" borderId="203" xfId="0" applyFont="1" applyFill="1" applyBorder="1" applyAlignment="1">
      <alignment horizontal="center" vertical="center"/>
    </xf>
    <xf numFmtId="0" fontId="207" fillId="147" borderId="204" xfId="0" applyFont="1" applyFill="1" applyBorder="1" applyAlignment="1">
      <alignment horizontal="center" vertical="center"/>
    </xf>
    <xf numFmtId="164" fontId="208" fillId="148" borderId="205" xfId="0" applyNumberFormat="1" applyFont="1" applyFill="1" applyBorder="1" applyAlignment="1">
      <alignment horizontal="center" vertical="center"/>
    </xf>
    <xf numFmtId="0" fontId="209" fillId="149" borderId="206" xfId="0" applyFont="1" applyFill="1" applyBorder="1" applyAlignment="1">
      <alignment horizontal="center" vertical="center"/>
    </xf>
    <xf numFmtId="0" fontId="210" fillId="150" borderId="207" xfId="0" applyFont="1" applyFill="1" applyBorder="1" applyAlignment="1">
      <alignment horizontal="center" vertical="center"/>
    </xf>
    <xf numFmtId="0" fontId="211" fillId="151" borderId="208" xfId="0" applyFont="1" applyFill="1" applyBorder="1" applyAlignment="1">
      <alignment horizontal="center" vertical="center"/>
    </xf>
    <xf numFmtId="0" fontId="212" fillId="152" borderId="209" xfId="0" applyFont="1" applyFill="1" applyBorder="1" applyAlignment="1">
      <alignment horizontal="center" vertical="center"/>
    </xf>
    <xf numFmtId="164" fontId="213" fillId="153" borderId="210" xfId="0" applyNumberFormat="1" applyFont="1" applyFill="1" applyBorder="1" applyAlignment="1">
      <alignment horizontal="center" vertical="center"/>
    </xf>
    <xf numFmtId="0" fontId="214" fillId="154" borderId="211" xfId="0" applyFont="1" applyFill="1" applyBorder="1" applyAlignment="1">
      <alignment horizontal="center" vertical="center"/>
    </xf>
    <xf numFmtId="0" fontId="215" fillId="155" borderId="212" xfId="0" applyFont="1" applyFill="1" applyBorder="1" applyAlignment="1">
      <alignment horizontal="center" vertical="center"/>
    </xf>
    <xf numFmtId="0" fontId="216" fillId="156" borderId="213" xfId="0" applyFont="1" applyFill="1" applyBorder="1" applyAlignment="1">
      <alignment horizontal="center" vertical="center"/>
    </xf>
    <xf numFmtId="0" fontId="217" fillId="157" borderId="214" xfId="0" applyFont="1" applyFill="1" applyBorder="1" applyAlignment="1">
      <alignment horizontal="center" vertical="center"/>
    </xf>
    <xf numFmtId="164" fontId="218" fillId="158" borderId="215" xfId="0" applyNumberFormat="1" applyFont="1" applyFill="1" applyBorder="1" applyAlignment="1">
      <alignment horizontal="center" vertical="center"/>
    </xf>
    <xf numFmtId="0" fontId="219" fillId="159" borderId="216" xfId="0" applyFont="1" applyFill="1" applyBorder="1" applyAlignment="1">
      <alignment horizontal="center" vertical="center"/>
    </xf>
    <xf numFmtId="0" fontId="220" fillId="160" borderId="217" xfId="0" applyFont="1" applyFill="1" applyBorder="1" applyAlignment="1">
      <alignment horizontal="center" vertical="center"/>
    </xf>
    <xf numFmtId="0" fontId="221" fillId="161" borderId="218" xfId="0" applyFont="1" applyFill="1" applyBorder="1" applyAlignment="1">
      <alignment horizontal="center" vertical="center"/>
    </xf>
    <xf numFmtId="0" fontId="222" fillId="162" borderId="219" xfId="0" applyFont="1" applyFill="1" applyBorder="1" applyAlignment="1">
      <alignment horizontal="center" vertical="center"/>
    </xf>
    <xf numFmtId="164" fontId="223" fillId="163" borderId="220" xfId="0" applyNumberFormat="1" applyFont="1" applyFill="1" applyBorder="1" applyAlignment="1">
      <alignment horizontal="center" vertical="center"/>
    </xf>
    <xf numFmtId="0" fontId="224" fillId="164" borderId="221" xfId="0" applyFont="1" applyFill="1" applyBorder="1" applyAlignment="1">
      <alignment horizontal="center" vertical="center"/>
    </xf>
    <xf numFmtId="0" fontId="225" fillId="165" borderId="222" xfId="0" applyFont="1" applyFill="1" applyBorder="1" applyAlignment="1">
      <alignment horizontal="center" vertical="center"/>
    </xf>
    <xf numFmtId="0" fontId="226" fillId="166" borderId="223" xfId="0" applyFont="1" applyFill="1" applyBorder="1" applyAlignment="1">
      <alignment horizontal="center" vertical="center"/>
    </xf>
    <xf numFmtId="0" fontId="227" fillId="167" borderId="224" xfId="0" applyFont="1" applyFill="1" applyBorder="1" applyAlignment="1">
      <alignment horizontal="center" vertical="center"/>
    </xf>
    <xf numFmtId="164" fontId="228" fillId="168" borderId="225" xfId="0" applyNumberFormat="1" applyFont="1" applyFill="1" applyBorder="1" applyAlignment="1">
      <alignment horizontal="center" vertical="center"/>
    </xf>
    <xf numFmtId="0" fontId="229" fillId="169" borderId="226" xfId="0" applyFont="1" applyFill="1" applyBorder="1" applyAlignment="1">
      <alignment horizontal="center" vertical="center"/>
    </xf>
    <xf numFmtId="0" fontId="230" fillId="170" borderId="227" xfId="0" applyFont="1" applyFill="1" applyBorder="1" applyAlignment="1">
      <alignment horizontal="center" vertical="center"/>
    </xf>
    <xf numFmtId="0" fontId="231" fillId="171" borderId="228" xfId="0" applyFont="1" applyFill="1" applyBorder="1" applyAlignment="1">
      <alignment horizontal="center" vertical="center"/>
    </xf>
    <xf numFmtId="0" fontId="232" fillId="172" borderId="229" xfId="0" applyFont="1" applyFill="1" applyBorder="1" applyAlignment="1">
      <alignment horizontal="center" vertical="center"/>
    </xf>
    <xf numFmtId="164" fontId="233" fillId="173" borderId="230" xfId="0" applyNumberFormat="1" applyFont="1" applyFill="1" applyBorder="1" applyAlignment="1">
      <alignment horizontal="center" vertical="center"/>
    </xf>
    <xf numFmtId="0" fontId="234" fillId="174" borderId="231" xfId="0" applyFont="1" applyFill="1" applyBorder="1" applyAlignment="1">
      <alignment horizontal="center" vertical="center"/>
    </xf>
    <xf numFmtId="0" fontId="235" fillId="175" borderId="232" xfId="0" applyFont="1" applyFill="1" applyBorder="1" applyAlignment="1">
      <alignment horizontal="center" vertical="center"/>
    </xf>
    <xf numFmtId="0" fontId="236" fillId="176" borderId="233" xfId="0" applyFont="1" applyFill="1" applyBorder="1" applyAlignment="1">
      <alignment horizontal="center" vertical="center"/>
    </xf>
    <xf numFmtId="0" fontId="237" fillId="177" borderId="234" xfId="0" applyFont="1" applyFill="1" applyBorder="1" applyAlignment="1">
      <alignment horizontal="center" vertical="center"/>
    </xf>
    <xf numFmtId="164" fontId="238" fillId="178" borderId="235" xfId="0" applyNumberFormat="1" applyFont="1" applyFill="1" applyBorder="1" applyAlignment="1">
      <alignment horizontal="center" vertical="center"/>
    </xf>
    <xf numFmtId="0" fontId="239" fillId="179" borderId="236" xfId="0" applyFont="1" applyFill="1" applyBorder="1" applyAlignment="1">
      <alignment horizontal="center" vertical="center"/>
    </xf>
    <xf numFmtId="0" fontId="240" fillId="180" borderId="237" xfId="0" applyFont="1" applyFill="1" applyBorder="1" applyAlignment="1">
      <alignment horizontal="center" vertical="center"/>
    </xf>
    <xf numFmtId="0" fontId="241" fillId="181" borderId="238" xfId="0" applyFont="1" applyFill="1" applyBorder="1" applyAlignment="1">
      <alignment horizontal="center" vertical="center"/>
    </xf>
    <xf numFmtId="164" fontId="242" fillId="182" borderId="239" xfId="0" applyNumberFormat="1" applyFont="1" applyFill="1" applyBorder="1" applyAlignment="1">
      <alignment horizontal="center" vertical="center"/>
    </xf>
    <xf numFmtId="164" fontId="243" fillId="183" borderId="240" xfId="0" applyNumberFormat="1" applyFont="1" applyFill="1" applyBorder="1" applyAlignment="1">
      <alignment horizontal="center" vertical="center"/>
    </xf>
    <xf numFmtId="0" fontId="244" fillId="184" borderId="241" xfId="0" applyFont="1" applyFill="1" applyBorder="1" applyAlignment="1">
      <alignment horizontal="center" vertical="center"/>
    </xf>
    <xf numFmtId="0" fontId="245" fillId="185" borderId="242" xfId="0" applyFont="1" applyFill="1" applyBorder="1" applyAlignment="1">
      <alignment horizontal="center" vertical="center"/>
    </xf>
    <xf numFmtId="0" fontId="246" fillId="186" borderId="243" xfId="0" applyFont="1" applyFill="1" applyBorder="1" applyAlignment="1">
      <alignment horizontal="center" vertical="center"/>
    </xf>
    <xf numFmtId="0" fontId="247" fillId="187" borderId="244" xfId="0" applyFont="1" applyFill="1" applyBorder="1" applyAlignment="1">
      <alignment horizontal="center" vertical="center"/>
    </xf>
    <xf numFmtId="0" fontId="248" fillId="188" borderId="245" xfId="0" applyFont="1" applyFill="1" applyBorder="1" applyAlignment="1">
      <alignment horizontal="center" vertical="center"/>
    </xf>
    <xf numFmtId="0" fontId="249" fillId="189" borderId="246" xfId="0" applyFont="1" applyFill="1" applyBorder="1" applyAlignment="1">
      <alignment horizontal="center" vertical="center"/>
    </xf>
    <xf numFmtId="0" fontId="250" fillId="190" borderId="247" xfId="0" applyFont="1" applyFill="1" applyBorder="1" applyAlignment="1">
      <alignment horizontal="center" vertical="center"/>
    </xf>
    <xf numFmtId="0" fontId="251" fillId="191" borderId="248" xfId="0" applyFont="1" applyFill="1" applyBorder="1" applyAlignment="1">
      <alignment horizontal="center" vertical="center"/>
    </xf>
    <xf numFmtId="0" fontId="7" fillId="5" borderId="54" xfId="11" applyFont="1" applyFill="1" applyAlignment="1">
      <alignment horizontal="center"/>
    </xf>
    <xf numFmtId="0" fontId="3" fillId="0" borderId="89" xfId="0" applyFont="1" applyBorder="1" applyAlignment="1">
      <alignment horizontal="left" vertical="center" wrapText="1"/>
    </xf>
    <xf numFmtId="0" fontId="3" fillId="0" borderId="23" xfId="0" applyFont="1" applyBorder="1" applyAlignment="1">
      <alignment horizontal="left" vertical="center" wrapText="1"/>
    </xf>
    <xf numFmtId="0" fontId="88"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62" xfId="0" applyFont="1" applyBorder="1" applyAlignment="1">
      <alignment horizontal="left" vertical="center" wrapText="1"/>
    </xf>
    <xf numFmtId="0" fontId="3" fillId="0" borderId="2" xfId="0" applyFont="1" applyBorder="1" applyAlignment="1">
      <alignment horizontal="left" vertical="center" wrapText="1"/>
    </xf>
    <xf numFmtId="0" fontId="3" fillId="0" borderId="63" xfId="0" applyFont="1" applyBorder="1" applyAlignment="1">
      <alignment horizontal="left" vertical="center" wrapText="1"/>
    </xf>
    <xf numFmtId="0" fontId="24" fillId="0" borderId="249" xfId="23" applyFont="1"/>
    <xf numFmtId="0" fontId="7" fillId="0" borderId="249" xfId="23" applyFont="1"/>
    <xf numFmtId="0" fontId="24" fillId="192" borderId="249" xfId="23" applyFont="1" applyFill="1"/>
    <xf numFmtId="0" fontId="253" fillId="0" borderId="249" xfId="23" applyFont="1"/>
    <xf numFmtId="0" fontId="7" fillId="192" borderId="249" xfId="23" applyFont="1" applyFill="1"/>
    <xf numFmtId="0" fontId="19" fillId="192" borderId="249" xfId="23" applyFont="1" applyFill="1"/>
    <xf numFmtId="0" fontId="19" fillId="0" borderId="249" xfId="23" applyFont="1"/>
    <xf numFmtId="0" fontId="7" fillId="0" borderId="249" xfId="23" applyFont="1" applyAlignment="1">
      <alignment horizontal="left" vertical="center"/>
    </xf>
    <xf numFmtId="0" fontId="19" fillId="2" borderId="249" xfId="23" applyFont="1" applyFill="1"/>
    <xf numFmtId="0" fontId="9" fillId="192" borderId="249" xfId="23" applyFont="1" applyFill="1"/>
    <xf numFmtId="0" fontId="7" fillId="34" borderId="249" xfId="23" applyFont="1" applyFill="1"/>
    <xf numFmtId="0" fontId="7" fillId="0" borderId="249" xfId="23" applyFont="1" applyAlignment="1">
      <alignment wrapText="1"/>
    </xf>
    <xf numFmtId="0" fontId="7" fillId="0" borderId="249" xfId="23" applyFont="1" applyAlignment="1">
      <alignment horizontal="left" vertical="center" wrapText="1"/>
    </xf>
    <xf numFmtId="0" fontId="19" fillId="0" borderId="249" xfId="23" applyFont="1" applyAlignment="1">
      <alignment wrapText="1"/>
    </xf>
    <xf numFmtId="0" fontId="7" fillId="2" borderId="249" xfId="24" applyFont="1" applyFill="1" applyAlignment="1">
      <alignment vertical="center"/>
    </xf>
    <xf numFmtId="0" fontId="5" fillId="2" borderId="249" xfId="25" applyFont="1" applyFill="1"/>
    <xf numFmtId="0" fontId="11" fillId="2" borderId="249" xfId="25" applyFont="1" applyFill="1"/>
    <xf numFmtId="0" fontId="19" fillId="2" borderId="249" xfId="26" applyFill="1"/>
    <xf numFmtId="0" fontId="19" fillId="0" borderId="249" xfId="26"/>
    <xf numFmtId="0" fontId="20" fillId="2" borderId="249" xfId="25" applyFont="1" applyFill="1" applyAlignment="1">
      <alignment horizontal="center"/>
    </xf>
    <xf numFmtId="0" fontId="254" fillId="193" borderId="250" xfId="27" applyFont="1" applyFill="1" applyBorder="1" applyAlignment="1">
      <alignment horizontal="center"/>
    </xf>
    <xf numFmtId="0" fontId="254" fillId="193" borderId="251" xfId="27" applyFont="1" applyFill="1" applyBorder="1" applyAlignment="1">
      <alignment horizontal="center"/>
    </xf>
    <xf numFmtId="0" fontId="254" fillId="193" borderId="252" xfId="27" applyFont="1" applyFill="1" applyBorder="1" applyAlignment="1">
      <alignment horizontal="center"/>
    </xf>
    <xf numFmtId="0" fontId="38" fillId="2" borderId="249" xfId="25" applyFont="1" applyFill="1" applyAlignment="1">
      <alignment horizontal="center" vertical="center" wrapText="1"/>
    </xf>
    <xf numFmtId="0" fontId="7" fillId="2" borderId="249" xfId="25" applyFont="1" applyFill="1" applyAlignment="1">
      <alignment horizontal="left" indent="1"/>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28" fillId="193" borderId="255" xfId="25" applyFont="1" applyFill="1" applyBorder="1" applyAlignment="1">
      <alignment horizontal="center" vertical="center"/>
    </xf>
    <xf numFmtId="0" fontId="42" fillId="2" borderId="249" xfId="25" applyFont="1" applyFill="1" applyAlignment="1">
      <alignment horizontal="center" vertical="center" wrapText="1"/>
    </xf>
    <xf numFmtId="0" fontId="21" fillId="2" borderId="249" xfId="25" applyFont="1" applyFill="1" applyAlignment="1">
      <alignment horizontal="center" wrapText="1"/>
    </xf>
    <xf numFmtId="0" fontId="255" fillId="2" borderId="249" xfId="23" applyFont="1" applyFill="1" applyAlignment="1">
      <alignment horizontal="center"/>
    </xf>
    <xf numFmtId="0" fontId="24" fillId="2" borderId="249" xfId="26" applyFont="1" applyFill="1" applyAlignment="1">
      <alignment horizontal="center"/>
    </xf>
    <xf numFmtId="0" fontId="61" fillId="191" borderId="249" xfId="28" applyFont="1" applyFill="1" applyAlignment="1">
      <alignment horizontal="center"/>
    </xf>
    <xf numFmtId="0" fontId="21" fillId="2" borderId="249" xfId="25" applyFont="1" applyFill="1" applyAlignment="1">
      <alignment horizontal="center"/>
    </xf>
    <xf numFmtId="0" fontId="78" fillId="2" borderId="249" xfId="25" applyFont="1" applyFill="1" applyAlignment="1">
      <alignment horizontal="center"/>
    </xf>
    <xf numFmtId="0" fontId="6" fillId="2" borderId="249" xfId="25" applyFont="1" applyFill="1" applyAlignment="1">
      <alignment horizontal="center"/>
    </xf>
    <xf numFmtId="0" fontId="28" fillId="2" borderId="249" xfId="25" applyFont="1" applyFill="1" applyAlignment="1">
      <alignment horizontal="center"/>
    </xf>
    <xf numFmtId="0" fontId="44" fillId="2" borderId="249" xfId="25" applyFont="1" applyFill="1"/>
    <xf numFmtId="0" fontId="46" fillId="2" borderId="249" xfId="29" applyFont="1" applyFill="1" applyBorder="1" applyAlignment="1">
      <alignment horizontal="center"/>
    </xf>
    <xf numFmtId="0" fontId="46" fillId="2" borderId="249" xfId="30" applyFont="1" applyFill="1" applyBorder="1" applyAlignment="1">
      <alignment horizontal="center"/>
    </xf>
    <xf numFmtId="0" fontId="23" fillId="2" borderId="249" xfId="29" applyFont="1" applyFill="1" applyBorder="1" applyAlignment="1">
      <alignment horizontal="center"/>
    </xf>
    <xf numFmtId="0" fontId="27" fillId="2" borderId="249" xfId="25" applyFont="1" applyFill="1" applyAlignment="1">
      <alignment horizontal="center"/>
    </xf>
    <xf numFmtId="0" fontId="47" fillId="2" borderId="249" xfId="25" applyFont="1" applyFill="1"/>
    <xf numFmtId="0" fontId="48" fillId="2" borderId="249" xfId="29" applyFont="1" applyFill="1" applyBorder="1" applyAlignment="1">
      <alignment horizontal="center"/>
    </xf>
    <xf numFmtId="0" fontId="49" fillId="2" borderId="249" xfId="25" applyFont="1" applyFill="1"/>
    <xf numFmtId="0" fontId="79" fillId="2" borderId="249" xfId="29" applyFont="1" applyFill="1" applyBorder="1" applyAlignment="1">
      <alignment horizontal="center"/>
    </xf>
    <xf numFmtId="0" fontId="50" fillId="2" borderId="249" xfId="25" applyFont="1" applyFill="1"/>
    <xf numFmtId="0" fontId="80" fillId="2" borderId="249" xfId="29" applyFont="1" applyFill="1" applyBorder="1" applyAlignment="1">
      <alignment horizontal="center"/>
    </xf>
    <xf numFmtId="0" fontId="51" fillId="2" borderId="249" xfId="25" applyFont="1" applyFill="1"/>
    <xf numFmtId="0" fontId="81" fillId="2" borderId="249" xfId="29" applyFont="1" applyFill="1" applyBorder="1" applyAlignment="1">
      <alignment horizontal="center"/>
    </xf>
    <xf numFmtId="0" fontId="52" fillId="2" borderId="249" xfId="29" applyFont="1" applyFill="1" applyBorder="1" applyAlignment="1">
      <alignment horizontal="center"/>
    </xf>
    <xf numFmtId="0" fontId="53" fillId="2" borderId="249" xfId="31" applyFill="1">
      <alignment horizontal="center" vertical="center"/>
    </xf>
    <xf numFmtId="0" fontId="54" fillId="30" borderId="249" xfId="31" applyFont="1" applyFill="1">
      <alignment horizontal="center" vertical="center"/>
    </xf>
    <xf numFmtId="0" fontId="2" fillId="2" borderId="249" xfId="25" applyFont="1" applyFill="1"/>
    <xf numFmtId="0" fontId="24" fillId="2" borderId="249" xfId="25" applyFont="1" applyFill="1" applyAlignment="1">
      <alignment horizontal="left" indent="1"/>
    </xf>
    <xf numFmtId="0" fontId="23" fillId="2" borderId="249" xfId="29" applyFont="1" applyFill="1" applyAlignment="1">
      <alignment horizontal="left" indent="1"/>
    </xf>
    <xf numFmtId="0" fontId="25" fillId="2" borderId="249" xfId="25" applyFont="1" applyFill="1" applyAlignment="1">
      <alignment horizontal="left" indent="1"/>
    </xf>
    <xf numFmtId="0" fontId="23" fillId="2" borderId="249" xfId="29" applyFont="1" applyFill="1" applyAlignment="1">
      <alignment horizontal="left" indent="2"/>
    </xf>
    <xf numFmtId="0" fontId="33" fillId="0" borderId="249" xfId="26" applyFont="1"/>
    <xf numFmtId="0" fontId="43" fillId="2" borderId="249" xfId="25" applyFont="1" applyFill="1" applyAlignment="1">
      <alignment horizontal="center" wrapText="1"/>
    </xf>
    <xf numFmtId="0" fontId="11" fillId="2" borderId="249" xfId="25" applyFont="1" applyFill="1" applyAlignment="1">
      <alignment wrapText="1"/>
    </xf>
    <xf numFmtId="0" fontId="56" fillId="10" borderId="249" xfId="32" applyFont="1" applyFill="1" applyAlignment="1">
      <alignment horizontal="center" vertical="center"/>
    </xf>
    <xf numFmtId="0" fontId="11" fillId="2" borderId="249" xfId="32" applyFont="1" applyFill="1"/>
    <xf numFmtId="0" fontId="56" fillId="2" borderId="249" xfId="32" applyFont="1" applyFill="1" applyAlignment="1">
      <alignment horizontal="center" vertical="center"/>
    </xf>
    <xf numFmtId="0" fontId="74" fillId="2" borderId="249" xfId="32" applyFont="1" applyFill="1"/>
    <xf numFmtId="0" fontId="26" fillId="2" borderId="249" xfId="32" applyFont="1" applyFill="1"/>
    <xf numFmtId="0" fontId="75" fillId="2" borderId="249" xfId="32" applyFont="1" applyFill="1"/>
    <xf numFmtId="0" fontId="60" fillId="2" borderId="249" xfId="32" applyFont="1" applyFill="1"/>
    <xf numFmtId="0" fontId="11" fillId="2" borderId="249" xfId="32" applyFont="1" applyFill="1" applyAlignment="1">
      <alignment vertical="center" wrapText="1"/>
    </xf>
    <xf numFmtId="0" fontId="5" fillId="2" borderId="249" xfId="32" applyFont="1" applyFill="1" applyAlignment="1">
      <alignment vertical="center" wrapText="1"/>
    </xf>
    <xf numFmtId="0" fontId="11" fillId="0" borderId="249" xfId="32" applyFont="1"/>
    <xf numFmtId="0" fontId="7" fillId="2" borderId="249" xfId="32" applyFont="1" applyFill="1"/>
    <xf numFmtId="0" fontId="3" fillId="2" borderId="249" xfId="32" applyFont="1" applyFill="1"/>
    <xf numFmtId="0" fontId="14" fillId="0" borderId="72"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6" xfId="32" applyFont="1" applyFill="1" applyBorder="1" applyAlignment="1">
      <alignment horizontal="center"/>
    </xf>
    <xf numFmtId="0" fontId="16" fillId="2" borderId="249" xfId="32" applyFont="1" applyFill="1" applyAlignment="1">
      <alignment horizontal="center"/>
    </xf>
    <xf numFmtId="0" fontId="16" fillId="2" borderId="82"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6" xfId="32" applyFont="1" applyFill="1" applyBorder="1" applyAlignment="1">
      <alignment horizontal="center"/>
    </xf>
    <xf numFmtId="0" fontId="16" fillId="2" borderId="17" xfId="32" applyFont="1" applyFill="1" applyBorder="1" applyAlignment="1">
      <alignment horizontal="center"/>
    </xf>
    <xf numFmtId="1" fontId="16" fillId="2" borderId="77" xfId="32" applyNumberFormat="1" applyFont="1" applyFill="1" applyBorder="1" applyAlignment="1">
      <alignment horizontal="center"/>
    </xf>
    <xf numFmtId="0" fontId="16" fillId="2" borderId="78" xfId="32" applyFont="1" applyFill="1" applyBorder="1" applyAlignment="1">
      <alignment horizontal="center"/>
    </xf>
    <xf numFmtId="1" fontId="16" fillId="2" borderId="83" xfId="32" applyNumberFormat="1" applyFont="1" applyFill="1" applyBorder="1" applyAlignment="1">
      <alignment horizontal="center"/>
    </xf>
    <xf numFmtId="0" fontId="16" fillId="2" borderId="84" xfId="32" applyFont="1" applyFill="1" applyBorder="1" applyAlignment="1">
      <alignment horizontal="center"/>
    </xf>
    <xf numFmtId="1" fontId="16" fillId="2" borderId="87"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9" xfId="32" applyFont="1" applyFill="1"/>
    <xf numFmtId="0" fontId="16" fillId="2" borderId="74" xfId="32" applyFont="1" applyFill="1" applyBorder="1"/>
    <xf numFmtId="165" fontId="3" fillId="2" borderId="249" xfId="28" applyNumberFormat="1" applyFont="1" applyFill="1" applyAlignment="1">
      <alignment horizontal="center"/>
    </xf>
    <xf numFmtId="0" fontId="16" fillId="2" borderId="79" xfId="32" applyFont="1" applyFill="1" applyBorder="1"/>
    <xf numFmtId="0" fontId="16" fillId="2" borderId="85" xfId="32" applyFont="1" applyFill="1" applyBorder="1"/>
    <xf numFmtId="165" fontId="3" fillId="2" borderId="17" xfId="28" applyNumberFormat="1" applyFont="1" applyFill="1" applyBorder="1" applyAlignment="1">
      <alignment horizontal="center"/>
    </xf>
    <xf numFmtId="0" fontId="16" fillId="2" borderId="73" xfId="32" applyFont="1" applyFill="1" applyBorder="1"/>
    <xf numFmtId="0" fontId="16" fillId="2" borderId="80" xfId="32" applyFont="1" applyFill="1" applyBorder="1"/>
    <xf numFmtId="0" fontId="16" fillId="2" borderId="58" xfId="32" applyFont="1" applyFill="1" applyBorder="1"/>
    <xf numFmtId="0" fontId="16" fillId="2" borderId="80" xfId="32" applyFont="1" applyFill="1" applyBorder="1" applyAlignment="1">
      <alignment horizontal="left"/>
    </xf>
    <xf numFmtId="0" fontId="16" fillId="2" borderId="58" xfId="32" applyFont="1" applyFill="1" applyBorder="1" applyAlignment="1">
      <alignment horizontal="left"/>
    </xf>
    <xf numFmtId="0" fontId="16" fillId="2" borderId="75" xfId="32" applyFont="1" applyFill="1" applyBorder="1"/>
    <xf numFmtId="165" fontId="3" fillId="2" borderId="29" xfId="32" applyNumberFormat="1" applyFont="1" applyFill="1" applyBorder="1" applyAlignment="1">
      <alignment horizontal="center"/>
    </xf>
    <xf numFmtId="0" fontId="16" fillId="2" borderId="81"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9" xfId="26" applyFont="1" applyFill="1" applyAlignment="1">
      <alignment horizontal="left"/>
    </xf>
    <xf numFmtId="0" fontId="16" fillId="2" borderId="249" xfId="32" applyFont="1" applyFill="1" applyAlignment="1">
      <alignment horizontal="left" vertical="center" wrapText="1"/>
    </xf>
    <xf numFmtId="0" fontId="95" fillId="27" borderId="249" xfId="33" applyFont="1" applyFill="1" applyAlignment="1">
      <alignment horizontal="left" vertical="center" wrapText="1"/>
    </xf>
    <xf numFmtId="0" fontId="95" fillId="28" borderId="92" xfId="33" applyFont="1" applyFill="1" applyBorder="1" applyAlignment="1">
      <alignment horizontal="left" vertical="center" wrapText="1"/>
    </xf>
    <xf numFmtId="0" fontId="95" fillId="28" borderId="249" xfId="33" applyFont="1" applyFill="1" applyAlignment="1">
      <alignment horizontal="left" vertical="center" wrapText="1"/>
    </xf>
    <xf numFmtId="0" fontId="95" fillId="13" borderId="249" xfId="33" applyFont="1" applyFill="1" applyAlignment="1">
      <alignment horizontal="left" vertical="center" wrapText="1"/>
    </xf>
    <xf numFmtId="0" fontId="16" fillId="34" borderId="249" xfId="33" applyFont="1" applyFill="1" applyAlignment="1">
      <alignment horizontal="left" vertical="center" wrapText="1"/>
    </xf>
    <xf numFmtId="0" fontId="16" fillId="29" borderId="249" xfId="33" applyFont="1" applyFill="1" applyAlignment="1">
      <alignment horizontal="left" vertical="center" wrapText="1"/>
    </xf>
    <xf numFmtId="0" fontId="16" fillId="35" borderId="249" xfId="33" applyFont="1" applyFill="1" applyAlignment="1">
      <alignment horizontal="left" vertical="center" wrapText="1"/>
    </xf>
    <xf numFmtId="0" fontId="27" fillId="2" borderId="249" xfId="26" applyFont="1" applyFill="1"/>
    <xf numFmtId="0" fontId="19" fillId="8" borderId="249" xfId="26" applyFill="1"/>
    <xf numFmtId="0" fontId="1" fillId="2" borderId="249" xfId="26" applyFont="1" applyFill="1"/>
    <xf numFmtId="0" fontId="19" fillId="9" borderId="249" xfId="26" applyFill="1"/>
    <xf numFmtId="0" fontId="19" fillId="7" borderId="249" xfId="26" applyFill="1"/>
    <xf numFmtId="0" fontId="28" fillId="2" borderId="249" xfId="34" applyFont="1" applyFill="1"/>
    <xf numFmtId="0" fontId="3" fillId="2" borderId="249" xfId="34" applyFont="1" applyFill="1"/>
    <xf numFmtId="0" fontId="29" fillId="2" borderId="249" xfId="34" applyFont="1" applyFill="1"/>
    <xf numFmtId="0" fontId="74" fillId="2" borderId="249" xfId="34" applyFont="1" applyFill="1"/>
    <xf numFmtId="0" fontId="36" fillId="2" borderId="249" xfId="34" applyFont="1" applyFill="1"/>
    <xf numFmtId="0" fontId="18" fillId="2" borderId="249" xfId="34" applyFont="1" applyFill="1"/>
    <xf numFmtId="0" fontId="75" fillId="2" borderId="249" xfId="34" applyFont="1" applyFill="1"/>
    <xf numFmtId="0" fontId="35" fillId="2" borderId="249" xfId="34" applyFont="1" applyFill="1"/>
    <xf numFmtId="0" fontId="60" fillId="2" borderId="249" xfId="34" applyFont="1" applyFill="1"/>
    <xf numFmtId="0" fontId="19" fillId="2" borderId="249" xfId="26" applyFill="1" applyAlignment="1">
      <alignment wrapText="1"/>
    </xf>
    <xf numFmtId="0" fontId="30" fillId="2" borderId="249" xfId="34" applyFont="1" applyFill="1"/>
    <xf numFmtId="0" fontId="15" fillId="2" borderId="249" xfId="34" applyFill="1"/>
    <xf numFmtId="0" fontId="12" fillId="2" borderId="249" xfId="34" applyFont="1" applyFill="1"/>
    <xf numFmtId="0" fontId="3" fillId="2" borderId="249" xfId="34" applyFont="1" applyFill="1" applyAlignment="1">
      <alignment wrapText="1"/>
    </xf>
    <xf numFmtId="0" fontId="4" fillId="2" borderId="249"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9" xfId="33" applyFont="1" applyFill="1" applyAlignment="1">
      <alignment horizontal="left"/>
    </xf>
    <xf numFmtId="0" fontId="3" fillId="2" borderId="249" xfId="34" applyFont="1" applyFill="1" applyAlignment="1">
      <alignment horizontal="center"/>
    </xf>
    <xf numFmtId="1" fontId="3" fillId="8" borderId="249" xfId="34" applyNumberFormat="1" applyFont="1" applyFill="1" applyAlignment="1">
      <alignment horizontal="center"/>
    </xf>
    <xf numFmtId="1" fontId="3" fillId="9" borderId="249" xfId="34" applyNumberFormat="1" applyFont="1" applyFill="1" applyAlignment="1">
      <alignment horizontal="center"/>
    </xf>
    <xf numFmtId="1" fontId="3" fillId="7" borderId="249" xfId="34" applyNumberFormat="1" applyFont="1" applyFill="1" applyAlignment="1">
      <alignment horizontal="center"/>
    </xf>
    <xf numFmtId="0" fontId="4" fillId="2" borderId="249" xfId="25" applyFont="1" applyFill="1" applyAlignment="1">
      <alignment horizontal="left" vertical="center" wrapText="1"/>
    </xf>
    <xf numFmtId="0" fontId="256" fillId="2" borderId="249" xfId="25" applyFont="1" applyFill="1" applyAlignment="1">
      <alignment horizontal="left" vertical="center"/>
    </xf>
    <xf numFmtId="0" fontId="55" fillId="27" borderId="38" xfId="25" applyFont="1" applyFill="1" applyBorder="1" applyAlignment="1">
      <alignment horizontal="center" vertical="center"/>
    </xf>
    <xf numFmtId="0" fontId="55" fillId="27" borderId="249" xfId="25" applyFont="1" applyFill="1" applyAlignment="1">
      <alignment horizontal="center" vertical="center"/>
    </xf>
    <xf numFmtId="0" fontId="55" fillId="27" borderId="39" xfId="25" applyFont="1" applyFill="1" applyBorder="1" applyAlignment="1">
      <alignment horizontal="center" vertical="center"/>
    </xf>
    <xf numFmtId="0" fontId="55" fillId="28" borderId="249" xfId="25" applyFont="1" applyFill="1" applyAlignment="1">
      <alignment horizontal="center" vertical="center"/>
    </xf>
    <xf numFmtId="0" fontId="55" fillId="13" borderId="38" xfId="25" applyFont="1" applyFill="1" applyBorder="1" applyAlignment="1">
      <alignment horizontal="center" vertical="center"/>
    </xf>
    <xf numFmtId="0" fontId="55" fillId="13" borderId="249" xfId="25" applyFont="1" applyFill="1" applyAlignment="1">
      <alignment horizontal="center" vertical="center"/>
    </xf>
    <xf numFmtId="0" fontId="55" fillId="13" borderId="39" xfId="25" applyFont="1" applyFill="1" applyBorder="1" applyAlignment="1">
      <alignment horizontal="center" vertical="center"/>
    </xf>
    <xf numFmtId="0" fontId="19" fillId="0" borderId="249" xfId="33"/>
    <xf numFmtId="0" fontId="3" fillId="194" borderId="38" xfId="25" applyFont="1" applyFill="1" applyBorder="1" applyAlignment="1">
      <alignment horizontal="center"/>
    </xf>
    <xf numFmtId="0" fontId="3" fillId="3" borderId="249" xfId="25" applyFont="1" applyFill="1" applyAlignment="1">
      <alignment horizontal="center"/>
    </xf>
    <xf numFmtId="0" fontId="10" fillId="27" borderId="256" xfId="25" applyFont="1" applyFill="1" applyBorder="1" applyAlignment="1">
      <alignment vertical="center" textRotation="90" wrapText="1"/>
    </xf>
    <xf numFmtId="0" fontId="3" fillId="14" borderId="249" xfId="25" applyFont="1" applyFill="1" applyAlignment="1">
      <alignment horizontal="center"/>
    </xf>
    <xf numFmtId="0" fontId="3" fillId="29" borderId="39" xfId="25" applyFont="1" applyFill="1" applyBorder="1" applyAlignment="1">
      <alignment horizontal="center"/>
    </xf>
    <xf numFmtId="0" fontId="3" fillId="194" borderId="249" xfId="25" applyFont="1" applyFill="1" applyAlignment="1">
      <alignment horizontal="center"/>
    </xf>
    <xf numFmtId="0" fontId="10" fillId="28" borderId="256" xfId="25" applyFont="1" applyFill="1" applyBorder="1" applyAlignment="1">
      <alignment vertical="center" textRotation="90" wrapText="1"/>
    </xf>
    <xf numFmtId="0" fontId="3" fillId="29" borderId="249" xfId="25" applyFont="1" applyFill="1" applyAlignment="1">
      <alignment horizontal="center"/>
    </xf>
    <xf numFmtId="0" fontId="10" fillId="13" borderId="256"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9"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7"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7" xfId="25" applyFont="1" applyFill="1" applyBorder="1" applyAlignment="1">
      <alignment horizontal="center" textRotation="90" wrapText="1"/>
    </xf>
    <xf numFmtId="0" fontId="10" fillId="13" borderId="257" xfId="25" applyFont="1" applyFill="1" applyBorder="1" applyAlignment="1">
      <alignment horizontal="center" textRotation="90" wrapText="1"/>
    </xf>
    <xf numFmtId="0" fontId="3" fillId="2" borderId="249" xfId="25" applyFont="1" applyFill="1" applyAlignment="1">
      <alignment horizontal="left"/>
    </xf>
    <xf numFmtId="0" fontId="3" fillId="2" borderId="249" xfId="25" applyFont="1" applyFill="1" applyAlignment="1">
      <alignment horizontal="center"/>
    </xf>
    <xf numFmtId="0" fontId="3" fillId="2" borderId="55" xfId="25" applyFont="1" applyFill="1" applyBorder="1" applyAlignment="1">
      <alignment horizontal="left"/>
    </xf>
    <xf numFmtId="1" fontId="3" fillId="2" borderId="249" xfId="25" applyNumberFormat="1" applyFont="1" applyFill="1"/>
    <xf numFmtId="164" fontId="3" fillId="194" borderId="38" xfId="25" applyNumberFormat="1" applyFont="1" applyFill="1" applyBorder="1" applyAlignment="1">
      <alignment horizontal="center"/>
    </xf>
    <xf numFmtId="164" fontId="3" fillId="3" borderId="249" xfId="25" applyNumberFormat="1" applyFont="1" applyFill="1" applyAlignment="1">
      <alignment horizontal="center"/>
    </xf>
    <xf numFmtId="164" fontId="8" fillId="27" borderId="256" xfId="25" applyNumberFormat="1" applyFont="1" applyFill="1" applyBorder="1" applyAlignment="1">
      <alignment horizontal="center" wrapText="1"/>
    </xf>
    <xf numFmtId="164" fontId="3" fillId="14" borderId="249"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9" xfId="25" applyNumberFormat="1" applyFont="1" applyFill="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164" fontId="3" fillId="3" borderId="258" xfId="25" applyNumberFormat="1" applyFont="1" applyFill="1" applyBorder="1" applyAlignment="1">
      <alignment horizontal="center"/>
    </xf>
    <xf numFmtId="164" fontId="8" fillId="27" borderId="249" xfId="25" applyNumberFormat="1" applyFont="1" applyFill="1" applyAlignment="1">
      <alignment horizontal="center" wrapText="1"/>
    </xf>
    <xf numFmtId="164" fontId="8" fillId="28" borderId="249" xfId="25" applyNumberFormat="1" applyFont="1" applyFill="1" applyAlignment="1">
      <alignment horizontal="center" wrapText="1"/>
    </xf>
    <xf numFmtId="164" fontId="8" fillId="13" borderId="249"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7"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7" xfId="25" applyNumberFormat="1" applyFont="1" applyFill="1" applyBorder="1" applyAlignment="1">
      <alignment horizontal="center" wrapText="1"/>
    </xf>
    <xf numFmtId="164" fontId="8" fillId="13" borderId="257" xfId="25" applyNumberFormat="1" applyFont="1" applyFill="1" applyBorder="1" applyAlignment="1">
      <alignment horizontal="center" wrapText="1"/>
    </xf>
    <xf numFmtId="0" fontId="19" fillId="0" borderId="249" xfId="33" applyAlignment="1">
      <alignment horizontal="left"/>
    </xf>
    <xf numFmtId="0" fontId="19" fillId="0" borderId="249" xfId="33" applyAlignment="1">
      <alignment horizontal="center"/>
    </xf>
    <xf numFmtId="0" fontId="19" fillId="0" borderId="249" xfId="33" applyAlignment="1">
      <alignment horizontal="right"/>
    </xf>
    <xf numFmtId="0" fontId="7" fillId="0" borderId="249" xfId="33" applyFont="1"/>
    <xf numFmtId="0" fontId="33" fillId="0" borderId="249"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9" xfId="26" applyFont="1"/>
    <xf numFmtId="0" fontId="10" fillId="27" borderId="45" xfId="34" applyFont="1" applyFill="1" applyBorder="1" applyAlignment="1">
      <alignment horizontal="center" textRotation="90"/>
    </xf>
    <xf numFmtId="1" fontId="3" fillId="7" borderId="249" xfId="34" applyNumberFormat="1" applyFont="1" applyFill="1" applyAlignment="1">
      <alignment horizontal="center" wrapText="1"/>
    </xf>
    <xf numFmtId="0" fontId="19" fillId="7" borderId="249" xfId="26" applyFill="1" applyAlignment="1">
      <alignment wrapText="1"/>
    </xf>
    <xf numFmtId="0" fontId="24" fillId="4" borderId="248" xfId="8" applyFont="1" applyFill="1" applyBorder="1" applyAlignment="1">
      <alignment horizontal="center" vertical="center" wrapText="1"/>
    </xf>
    <xf numFmtId="0" fontId="19" fillId="4" borderId="248" xfId="8" applyFill="1" applyBorder="1" applyAlignment="1">
      <alignment vertical="center"/>
    </xf>
    <xf numFmtId="0" fontId="40" fillId="4" borderId="248" xfId="8" applyFont="1" applyFill="1" applyBorder="1" applyAlignment="1">
      <alignment horizontal="center" vertical="center" wrapText="1"/>
    </xf>
    <xf numFmtId="0" fontId="4" fillId="0" borderId="249" xfId="34" applyFont="1" applyAlignment="1">
      <alignment horizontal="left" vertical="top" wrapText="1"/>
    </xf>
    <xf numFmtId="0" fontId="15" fillId="0" borderId="249" xfId="34"/>
    <xf numFmtId="0" fontId="4" fillId="0" borderId="249" xfId="34" applyFont="1"/>
    <xf numFmtId="0" fontId="3" fillId="0" borderId="249" xfId="34" applyFont="1" applyAlignment="1">
      <alignment vertical="top" wrapText="1"/>
    </xf>
    <xf numFmtId="0" fontId="10" fillId="31" borderId="88" xfId="34" applyFont="1" applyFill="1" applyBorder="1" applyAlignment="1">
      <alignment horizontal="center" vertical="center" wrapText="1"/>
    </xf>
    <xf numFmtId="0" fontId="3" fillId="32" borderId="88" xfId="34" applyFont="1" applyFill="1" applyBorder="1" applyAlignment="1">
      <alignment horizontal="left" vertical="center" wrapText="1"/>
    </xf>
    <xf numFmtId="0" fontId="83" fillId="0" borderId="249" xfId="34" applyFont="1"/>
    <xf numFmtId="0" fontId="84" fillId="0" borderId="249" xfId="34" applyFont="1" applyAlignment="1">
      <alignment vertical="top" wrapText="1"/>
    </xf>
    <xf numFmtId="0" fontId="85" fillId="0" borderId="249" xfId="34" applyFont="1"/>
    <xf numFmtId="0" fontId="86" fillId="0" borderId="249" xfId="35" applyFont="1" applyAlignment="1">
      <alignment vertical="top"/>
    </xf>
    <xf numFmtId="0" fontId="6" fillId="0" borderId="249" xfId="34" applyFont="1"/>
    <xf numFmtId="0" fontId="4" fillId="0" borderId="249" xfId="34" applyFont="1" applyAlignment="1">
      <alignment vertical="top"/>
    </xf>
    <xf numFmtId="0" fontId="3" fillId="0" borderId="249" xfId="34" applyFont="1" applyAlignment="1">
      <alignment horizontal="left" vertical="top" wrapText="1"/>
    </xf>
    <xf numFmtId="0" fontId="89" fillId="0" borderId="249" xfId="35" applyFont="1" applyAlignment="1">
      <alignment vertical="center"/>
    </xf>
    <xf numFmtId="0" fontId="91" fillId="0" borderId="249" xfId="35" applyFont="1" applyAlignment="1">
      <alignment vertical="center"/>
    </xf>
    <xf numFmtId="0" fontId="93" fillId="0" borderId="249"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6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62" xfId="0" applyNumberFormat="1" applyFont="1" applyFill="1" applyBorder="1" applyAlignment="1">
      <alignment horizontal="center" vertical="center" wrapText="1"/>
    </xf>
    <xf numFmtId="164" fontId="3" fillId="0" borderId="24" xfId="0" applyNumberFormat="1" applyFont="1" applyBorder="1" applyAlignment="1">
      <alignment horizontal="center" vertical="center" wrapText="1"/>
    </xf>
    <xf numFmtId="0" fontId="4" fillId="2" borderId="63" xfId="0" applyFont="1" applyFill="1" applyBorder="1" applyAlignment="1">
      <alignment horizontal="left" vertical="center" wrapText="1"/>
    </xf>
    <xf numFmtId="164" fontId="3" fillId="2" borderId="63" xfId="0" applyNumberFormat="1" applyFont="1" applyFill="1" applyBorder="1" applyAlignment="1">
      <alignment horizontal="center" vertical="center" wrapText="1"/>
    </xf>
    <xf numFmtId="164" fontId="1" fillId="0" borderId="12" xfId="0" applyNumberFormat="1" applyFont="1" applyBorder="1" applyAlignment="1">
      <alignment horizontal="center" vertical="center" wrapText="1"/>
    </xf>
    <xf numFmtId="164" fontId="1" fillId="2" borderId="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57" fillId="0" borderId="62" xfId="0" applyNumberFormat="1" applyFont="1" applyBorder="1" applyAlignment="1">
      <alignment horizontal="center" vertical="center" wrapText="1"/>
    </xf>
    <xf numFmtId="164" fontId="3" fillId="0" borderId="63"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63"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9" fillId="0" borderId="249" xfId="19" applyFont="1" applyBorder="1" applyAlignment="1">
      <alignment vertical="center"/>
    </xf>
    <xf numFmtId="0" fontId="89" fillId="0" borderId="249" xfId="19" applyFont="1" applyBorder="1" applyAlignment="1">
      <alignment vertical="center" wrapText="1"/>
    </xf>
    <xf numFmtId="0" fontId="91" fillId="0" borderId="249" xfId="19" applyFont="1" applyBorder="1" applyAlignment="1">
      <alignment vertical="center"/>
    </xf>
    <xf numFmtId="0" fontId="91" fillId="0" borderId="249" xfId="19" applyFont="1" applyBorder="1" applyAlignment="1">
      <alignment vertical="center" wrapText="1"/>
    </xf>
    <xf numFmtId="0" fontId="93" fillId="0" borderId="249" xfId="19" applyFont="1" applyBorder="1" applyAlignment="1">
      <alignment vertical="center"/>
    </xf>
    <xf numFmtId="0" fontId="93" fillId="0" borderId="249" xfId="19" applyFont="1" applyBorder="1" applyAlignment="1">
      <alignment vertical="center" wrapText="1"/>
    </xf>
    <xf numFmtId="0" fontId="39" fillId="0" borderId="0" xfId="8" applyFont="1" applyAlignment="1">
      <alignment horizontal="left"/>
    </xf>
    <xf numFmtId="0" fontId="252" fillId="0" borderId="249"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57A9084-36E9-48C5-92EE-1A5A9870E7A8}"/>
    <cellStyle name="Hyperlink" xfId="19" builtinId="8"/>
    <cellStyle name="Hyperlink 2" xfId="6" xr:uid="{00000000-0005-0000-0000-000003000000}"/>
    <cellStyle name="Hyperlink 2 2" xfId="16" xr:uid="{00000000-0005-0000-0000-000004000000}"/>
    <cellStyle name="Hyperlink 2 2 2" xfId="29" xr:uid="{908876EA-5CC6-4E1E-BE2C-C84DA02D14A3}"/>
    <cellStyle name="Hyperlink 3" xfId="17" xr:uid="{00000000-0005-0000-0000-000005000000}"/>
    <cellStyle name="Hyperlink 3 2" xfId="30" xr:uid="{9F4332DE-E242-46FE-AAD6-F44F2D781FA6}"/>
    <cellStyle name="Hyperlink 4" xfId="35" xr:uid="{5B0C0D4F-780C-4925-95EC-CD256221936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AE98D25-73C3-4AC8-AC5C-519EA487A0F1}"/>
    <cellStyle name="Normal 2 2 3" xfId="34" xr:uid="{3D9C4836-6CA3-4D54-AAB0-97EA9C824DAB}"/>
    <cellStyle name="Normal 2 3" xfId="9" xr:uid="{00000000-0005-0000-0000-00000B000000}"/>
    <cellStyle name="Normal 2 3 2" xfId="12" xr:uid="{00000000-0005-0000-0000-00000C000000}"/>
    <cellStyle name="Normal 2 3 2 2" xfId="22" xr:uid="{00000000-0005-0000-0000-00000D000000}"/>
    <cellStyle name="Normal 2 3 2 2 2" xfId="33" xr:uid="{80841E84-E1C3-4379-BB77-99FA2EC7181D}"/>
    <cellStyle name="Normal 2 3 3" xfId="20" xr:uid="{00000000-0005-0000-0000-00000E000000}"/>
    <cellStyle name="Normal 2 3 4" xfId="32" xr:uid="{08696136-9AFB-44A9-9298-B8DE90F8417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235338A-4CC4-4617-A542-2833CC66D9C3}"/>
    <cellStyle name="Normal 4 3" xfId="21" xr:uid="{00000000-0005-0000-0000-000013000000}"/>
    <cellStyle name="Normal 5" xfId="23" xr:uid="{A9F30300-C5CA-4088-B574-D9E534EF20CE}"/>
    <cellStyle name="Normal 6" xfId="1" xr:uid="{00000000-0005-0000-0000-000014000000}"/>
    <cellStyle name="Normal 6 2" xfId="11" xr:uid="{00000000-0005-0000-0000-000015000000}"/>
    <cellStyle name="Normal 6 2 2" xfId="14" xr:uid="{00000000-0005-0000-0000-000016000000}"/>
    <cellStyle name="Normal 6 2 2 2" xfId="25" xr:uid="{EB769E49-CE6A-4369-9755-AD28C821563B}"/>
    <cellStyle name="Normal 6 2 3" xfId="24" xr:uid="{9E5E43F0-4AB0-4B98-9F52-C1BC9BB27889}"/>
    <cellStyle name="Normal 6 3" xfId="27" xr:uid="{0FF122C4-4A42-4852-ABB7-83AD6EB41C3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76.644920830000004</c:v>
                </c:pt>
                <c:pt idx="1">
                  <c:v>1E-10</c:v>
                </c:pt>
                <c:pt idx="2">
                  <c:v>1E-10</c:v>
                </c:pt>
                <c:pt idx="3">
                  <c:v>1E-10</c:v>
                </c:pt>
                <c:pt idx="4">
                  <c:v>77.966076670000007</c:v>
                </c:pt>
                <c:pt idx="5">
                  <c:v>73.711102609999998</c:v>
                </c:pt>
              </c:numCache>
            </c:numRef>
          </c:val>
          <c:extLst>
            <c:ext xmlns:c16="http://schemas.microsoft.com/office/drawing/2014/chart" uri="{C3380CC4-5D6E-409C-BE32-E72D297353CC}">
              <c16:uniqueId val="{00000000-4E53-4A1C-8EB9-7167CF495D40}"/>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53-4A1C-8EB9-7167CF495D40}"/>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53-4A1C-8EB9-7167CF495D40}"/>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53-4A1C-8EB9-7167CF495D40}"/>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53-4A1C-8EB9-7167CF495D40}"/>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53-4A1C-8EB9-7167CF495D40}"/>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53-4A1C-8EB9-7167CF495D40}"/>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16.20198564</c:v>
                </c:pt>
                <c:pt idx="1">
                  <c:v>1E-10</c:v>
                </c:pt>
                <c:pt idx="2">
                  <c:v>1E-10</c:v>
                </c:pt>
                <c:pt idx="3">
                  <c:v>1E-10</c:v>
                </c:pt>
                <c:pt idx="4">
                  <c:v>15.173923329999999</c:v>
                </c:pt>
                <c:pt idx="5">
                  <c:v>18.458897390000001</c:v>
                </c:pt>
              </c:numCache>
            </c:numRef>
          </c:val>
          <c:extLst>
            <c:ext xmlns:c16="http://schemas.microsoft.com/office/drawing/2014/chart" uri="{C3380CC4-5D6E-409C-BE32-E72D297353CC}">
              <c16:uniqueId val="{00000007-4E53-4A1C-8EB9-7167CF495D40}"/>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4E53-4A1C-8EB9-7167CF495D40}"/>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7.1530935250000001</c:v>
                </c:pt>
                <c:pt idx="1">
                  <c:v>1E-10</c:v>
                </c:pt>
                <c:pt idx="2">
                  <c:v>1E-10</c:v>
                </c:pt>
                <c:pt idx="3">
                  <c:v>1E-10</c:v>
                </c:pt>
                <c:pt idx="4">
                  <c:v>6.86</c:v>
                </c:pt>
                <c:pt idx="5">
                  <c:v>7.83</c:v>
                </c:pt>
              </c:numCache>
            </c:numRef>
          </c:val>
          <c:extLst>
            <c:ext xmlns:c16="http://schemas.microsoft.com/office/drawing/2014/chart" uri="{C3380CC4-5D6E-409C-BE32-E72D297353CC}">
              <c16:uniqueId val="{00000009-4E53-4A1C-8EB9-7167CF495D40}"/>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9F7-42E2-99B7-A70BFFDC0EFC}"/>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69.863512760000006</c:v>
                </c:pt>
                <c:pt idx="1">
                  <c:v>1E-10</c:v>
                </c:pt>
                <c:pt idx="2">
                  <c:v>1E-10</c:v>
                </c:pt>
                <c:pt idx="3">
                  <c:v>1E-10</c:v>
                </c:pt>
                <c:pt idx="4">
                  <c:v>66.776141069999994</c:v>
                </c:pt>
                <c:pt idx="5">
                  <c:v>69.009057159999998</c:v>
                </c:pt>
              </c:numCache>
            </c:numRef>
          </c:val>
          <c:extLst>
            <c:ext xmlns:c16="http://schemas.microsoft.com/office/drawing/2014/chart" uri="{C3380CC4-5D6E-409C-BE32-E72D297353CC}">
              <c16:uniqueId val="{00000002-09F7-42E2-99B7-A70BFFDC0EFC}"/>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19.70656885</c:v>
                </c:pt>
                <c:pt idx="1">
                  <c:v>1E-10</c:v>
                </c:pt>
                <c:pt idx="2">
                  <c:v>1E-10</c:v>
                </c:pt>
                <c:pt idx="3">
                  <c:v>1E-10</c:v>
                </c:pt>
                <c:pt idx="4">
                  <c:v>23.17723642</c:v>
                </c:pt>
                <c:pt idx="5">
                  <c:v>19.374243499999999</c:v>
                </c:pt>
              </c:numCache>
            </c:numRef>
          </c:val>
          <c:extLst>
            <c:ext xmlns:c16="http://schemas.microsoft.com/office/drawing/2014/chart" uri="{C3380CC4-5D6E-409C-BE32-E72D297353CC}">
              <c16:uniqueId val="{00000003-09F7-42E2-99B7-A70BFFDC0EFC}"/>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09F7-42E2-99B7-A70BFFDC0EFC}"/>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10.429918389999999</c:v>
                </c:pt>
                <c:pt idx="1">
                  <c:v>1E-10</c:v>
                </c:pt>
                <c:pt idx="2">
                  <c:v>1E-10</c:v>
                </c:pt>
                <c:pt idx="3">
                  <c:v>1E-10</c:v>
                </c:pt>
                <c:pt idx="4">
                  <c:v>10.046622510000001</c:v>
                </c:pt>
                <c:pt idx="5">
                  <c:v>11.61669934</c:v>
                </c:pt>
              </c:numCache>
            </c:numRef>
          </c:val>
          <c:extLst>
            <c:ext xmlns:c16="http://schemas.microsoft.com/office/drawing/2014/chart" uri="{C3380CC4-5D6E-409C-BE32-E72D297353CC}">
              <c16:uniqueId val="{00000005-09F7-42E2-99B7-A70BFFDC0EFC}"/>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93.91632654</c:v>
                </c:pt>
                <c:pt idx="1">
                  <c:v>1E-10</c:v>
                </c:pt>
                <c:pt idx="2">
                  <c:v>1E-10</c:v>
                </c:pt>
                <c:pt idx="3">
                  <c:v>1E-10</c:v>
                </c:pt>
                <c:pt idx="4">
                  <c:v>93.336429999999993</c:v>
                </c:pt>
                <c:pt idx="5">
                  <c:v>95.206678280000006</c:v>
                </c:pt>
              </c:numCache>
            </c:numRef>
          </c:val>
          <c:extLst>
            <c:ext xmlns:c16="http://schemas.microsoft.com/office/drawing/2014/chart" uri="{C3380CC4-5D6E-409C-BE32-E72D297353CC}">
              <c16:uniqueId val="{00000000-ADA6-4E28-8450-17F1FD44EA7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6.0836734620000001</c:v>
                </c:pt>
                <c:pt idx="1">
                  <c:v>1E-10</c:v>
                </c:pt>
                <c:pt idx="2">
                  <c:v>1E-10</c:v>
                </c:pt>
                <c:pt idx="3">
                  <c:v>1E-10</c:v>
                </c:pt>
                <c:pt idx="4">
                  <c:v>6.66357</c:v>
                </c:pt>
                <c:pt idx="5">
                  <c:v>4.7933217189999997</c:v>
                </c:pt>
              </c:numCache>
            </c:numRef>
          </c:val>
          <c:extLst>
            <c:ext xmlns:c16="http://schemas.microsoft.com/office/drawing/2014/chart" uri="{C3380CC4-5D6E-409C-BE32-E72D297353CC}">
              <c16:uniqueId val="{00000001-ADA6-4E28-8450-17F1FD44EA7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ADA6-4E28-8450-17F1FD44EA7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3-ADA6-4E28-8450-17F1FD44EA7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98.4</c:v>
                </c:pt>
                <c:pt idx="8">
                  <c:v>98.4</c:v>
                </c:pt>
                <c:pt idx="9">
                  <c:v>98.4</c:v>
                </c:pt>
                <c:pt idx="10">
                  <c:v>98.4</c:v>
                </c:pt>
                <c:pt idx="11">
                  <c:v>98.4</c:v>
                </c:pt>
                <c:pt idx="12">
                  <c:v>98.3</c:v>
                </c:pt>
                <c:pt idx="13">
                  <c:v>98.2</c:v>
                </c:pt>
                <c:pt idx="14">
                  <c:v>98.1</c:v>
                </c:pt>
                <c:pt idx="15">
                  <c:v>98</c:v>
                </c:pt>
                <c:pt idx="16">
                  <c:v>97.9</c:v>
                </c:pt>
                <c:pt idx="17">
                  <c:v>97.7</c:v>
                </c:pt>
                <c:pt idx="18">
                  <c:v>97.6</c:v>
                </c:pt>
                <c:pt idx="19">
                  <c:v>97.5</c:v>
                </c:pt>
                <c:pt idx="20">
                  <c:v>97.4</c:v>
                </c:pt>
                <c:pt idx="21">
                  <c:v>97.3</c:v>
                </c:pt>
                <c:pt idx="22">
                  <c:v>97.2</c:v>
                </c:pt>
                <c:pt idx="23">
                  <c:v>97.1</c:v>
                </c:pt>
                <c:pt idx="24">
                  <c:v>97.1</c:v>
                </c:pt>
                <c:pt idx="25">
                  <c:v>97.1</c:v>
                </c:pt>
              </c:numCache>
            </c:numRef>
          </c:yVal>
          <c:smooth val="0"/>
          <c:extLst>
            <c:ext xmlns:c16="http://schemas.microsoft.com/office/drawing/2014/chart" uri="{C3380CC4-5D6E-409C-BE32-E72D297353CC}">
              <c16:uniqueId val="{00000000-EC88-484A-928D-4BEAADC8C2A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88-484A-928D-4BEAADC8C2A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88-484A-928D-4BEAADC8C2A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88-484A-928D-4BEAADC8C2A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88-484A-928D-4BEAADC8C2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88-484A-928D-4BEAADC8C2A4}"/>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88-484A-928D-4BEAADC8C2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88-484A-928D-4BEAADC8C2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88-484A-928D-4BEAADC8C2A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88-484A-928D-4BEAADC8C2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88-484A-928D-4BEAADC8C2A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88-484A-928D-4BEAADC8C2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88-484A-928D-4BEAADC8C2A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88-484A-928D-4BEAADC8C2A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88-484A-928D-4BEAADC8C2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88-484A-928D-4BEAADC8C2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88-484A-928D-4BEAADC8C2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88-484A-928D-4BEAADC8C2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88-484A-928D-4BEAADC8C2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88-484A-928D-4BEAADC8C2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88-484A-928D-4BEAADC8C2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88-484A-928D-4BEAADC8C2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88-484A-928D-4BEAADC8C2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88-484A-928D-4BEAADC8C2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88-484A-928D-4BEAADC8C2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88-484A-928D-4BEAADC8C2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88-484A-928D-4BEAADC8C2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88-484A-928D-4BEAADC8C2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88-484A-928D-4BEAADC8C2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88-484A-928D-4BEAADC8C2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88-484A-928D-4BEAADC8C2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88-484A-928D-4BEAADC8C2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88-484A-928D-4BEAADC8C2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88-484A-928D-4BEAADC8C2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88-484A-928D-4BEAADC8C2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88-484A-928D-4BEAADC8C2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88-484A-928D-4BEAADC8C2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88-484A-928D-4BEAADC8C2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88-484A-928D-4BEAADC8C2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88-484A-928D-4BEAADC8C2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88-484A-928D-4BEAADC8C2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88-484A-928D-4BEAADC8C2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88-484A-928D-4BEAADC8C2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88-484A-928D-4BEAADC8C2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88-484A-928D-4BEAADC8C2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88-484A-928D-4BEAADC8C2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88-484A-928D-4BEAADC8C2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88-484A-928D-4BEAADC8C2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88-484A-928D-4BEAADC8C2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88-484A-928D-4BEAADC8C2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88-484A-928D-4BEAADC8C2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88-484A-928D-4BEAADC8C2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88-484A-928D-4BEAADC8C2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88-484A-928D-4BEAADC8C2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88-484A-928D-4BEAADC8C2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88-484A-928D-4BEAADC8C2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88-484A-928D-4BEAADC8C2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88-484A-928D-4BEAADC8C2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88-484A-928D-4BEAADC8C2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88-484A-928D-4BEAADC8C2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88-484A-928D-4BEAADC8C2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88-484A-928D-4BEAADC8C2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88-484A-928D-4BEAADC8C2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88-484A-928D-4BEAADC8C2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88-484A-928D-4BEAADC8C2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88-484A-928D-4BEAADC8C2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88-484A-928D-4BEAADC8C2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88-484A-928D-4BEAADC8C2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88-484A-928D-4BEAADC8C2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88-484A-928D-4BEAADC8C2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88-484A-928D-4BEAADC8C2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88-484A-928D-4BEAADC8C2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88-484A-928D-4BEAADC8C2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88-484A-928D-4BEAADC8C2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88-484A-928D-4BEAADC8C2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88-484A-928D-4BEAADC8C2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88-484A-928D-4BEAADC8C2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88-484A-928D-4BEAADC8C2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88-484A-928D-4BEAADC8C2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88-484A-928D-4BEAADC8C2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88-484A-928D-4BEAADC8C2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88-484A-928D-4BEAADC8C2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88-484A-928D-4BEAADC8C2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88-484A-928D-4BEAADC8C2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88-484A-928D-4BEAADC8C2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88-484A-928D-4BEAADC8C2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88-484A-928D-4BEAADC8C2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88-484A-928D-4BEAADC8C2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88-484A-928D-4BEAADC8C2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88-484A-928D-4BEAADC8C2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88-484A-928D-4BEAADC8C2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88-484A-928D-4BEAADC8C2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88-484A-928D-4BEAADC8C2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88-484A-928D-4BEAADC8C2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88-484A-928D-4BEAADC8C2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88-484A-928D-4BEAADC8C2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98.241948893507768</c:v>
                </c:pt>
                <c:pt idx="3">
                  <c:v>98.79</c:v>
                </c:pt>
                <c:pt idx="4">
                  <c:v>95.793160951636324</c:v>
                </c:pt>
                <c:pt idx="5">
                  <c:v>#N/A</c:v>
                </c:pt>
                <c:pt idx="6">
                  <c:v>98.238326236488703</c:v>
                </c:pt>
                <c:pt idx="7">
                  <c:v>#N/A</c:v>
                </c:pt>
                <c:pt idx="8">
                  <c:v>98.077922077922082</c:v>
                </c:pt>
                <c:pt idx="9">
                  <c:v>#N/A</c:v>
                </c:pt>
                <c:pt idx="10">
                  <c:v>97.208017999590922</c:v>
                </c:pt>
                <c:pt idx="11">
                  <c:v>#N/A</c:v>
                </c:pt>
                <c:pt idx="12">
                  <c:v>97.348970138957327</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C88-484A-928D-4BEAADC8C2A4}"/>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86.7</c:v>
                </c:pt>
                <c:pt idx="8">
                  <c:v>86.7</c:v>
                </c:pt>
                <c:pt idx="9">
                  <c:v>86.7</c:v>
                </c:pt>
                <c:pt idx="10">
                  <c:v>86.7</c:v>
                </c:pt>
                <c:pt idx="11">
                  <c:v>86.7</c:v>
                </c:pt>
                <c:pt idx="12">
                  <c:v>86.9</c:v>
                </c:pt>
                <c:pt idx="13">
                  <c:v>87.1</c:v>
                </c:pt>
                <c:pt idx="14">
                  <c:v>87.4</c:v>
                </c:pt>
                <c:pt idx="15">
                  <c:v>87.6</c:v>
                </c:pt>
                <c:pt idx="16">
                  <c:v>87.9</c:v>
                </c:pt>
                <c:pt idx="17">
                  <c:v>88.1</c:v>
                </c:pt>
                <c:pt idx="18">
                  <c:v>88.4</c:v>
                </c:pt>
                <c:pt idx="19">
                  <c:v>88.6</c:v>
                </c:pt>
                <c:pt idx="20">
                  <c:v>88.8</c:v>
                </c:pt>
                <c:pt idx="21">
                  <c:v>89.1</c:v>
                </c:pt>
                <c:pt idx="22">
                  <c:v>89.3</c:v>
                </c:pt>
                <c:pt idx="23">
                  <c:v>89.6</c:v>
                </c:pt>
                <c:pt idx="24">
                  <c:v>89.6</c:v>
                </c:pt>
                <c:pt idx="25">
                  <c:v>89.6</c:v>
                </c:pt>
              </c:numCache>
            </c:numRef>
          </c:yVal>
          <c:smooth val="0"/>
          <c:extLst>
            <c:ext xmlns:c16="http://schemas.microsoft.com/office/drawing/2014/chart" uri="{C3380CC4-5D6E-409C-BE32-E72D297353CC}">
              <c16:uniqueId val="{00000061-EC88-484A-928D-4BEAADC8C2A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C88-484A-928D-4BEAADC8C2A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C88-484A-928D-4BEAADC8C2A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C88-484A-928D-4BEAADC8C2A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C88-484A-928D-4BEAADC8C2A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C88-484A-928D-4BEAADC8C2A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C88-484A-928D-4BEAADC8C2A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C88-484A-928D-4BEAADC8C2A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C88-484A-928D-4BEAADC8C2A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C88-484A-928D-4BEAADC8C2A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C88-484A-928D-4BEAADC8C2A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C88-484A-928D-4BEAADC8C2A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C88-484A-928D-4BEAADC8C2A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C88-484A-928D-4BEAADC8C2A4}"/>
                </c:ext>
              </c:extLst>
            </c:dLbl>
            <c:dLbl>
              <c:idx val="1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EC88-484A-928D-4BEAADC8C2A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C88-484A-928D-4BEAADC8C2A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C88-484A-928D-4BEAADC8C2A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C88-484A-928D-4BEAADC8C2A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C88-484A-928D-4BEAADC8C2A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C88-484A-928D-4BEAADC8C2A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C88-484A-928D-4BEAADC8C2A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C88-484A-928D-4BEAADC8C2A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C88-484A-928D-4BEAADC8C2A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C88-484A-928D-4BEAADC8C2A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C88-484A-928D-4BEAADC8C2A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87.137528984288096</c:v>
                </c:pt>
                <c:pt idx="3">
                  <c:v>91.9</c:v>
                </c:pt>
                <c:pt idx="4">
                  <c:v>84.046425305992571</c:v>
                </c:pt>
                <c:pt idx="5">
                  <c:v>#N/A</c:v>
                </c:pt>
                <c:pt idx="6">
                  <c:v>86.808623368162472</c:v>
                </c:pt>
                <c:pt idx="7">
                  <c:v>#N/A</c:v>
                </c:pt>
                <c:pt idx="8">
                  <c:v>88.998890389610381</c:v>
                </c:pt>
                <c:pt idx="9">
                  <c:v>#N/A</c:v>
                </c:pt>
                <c:pt idx="10">
                  <c:v>#N/A</c:v>
                </c:pt>
                <c:pt idx="11">
                  <c:v>#N/A</c:v>
                </c:pt>
                <c:pt idx="12">
                  <c:v>90.274113038336452</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C88-484A-928D-4BEAADC8C2A4}"/>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53.2</c:v>
                </c:pt>
                <c:pt idx="8">
                  <c:v>53.2</c:v>
                </c:pt>
                <c:pt idx="9">
                  <c:v>53.2</c:v>
                </c:pt>
                <c:pt idx="10">
                  <c:v>53.2</c:v>
                </c:pt>
                <c:pt idx="11">
                  <c:v>53.2</c:v>
                </c:pt>
                <c:pt idx="12">
                  <c:v>54.6</c:v>
                </c:pt>
                <c:pt idx="13">
                  <c:v>56</c:v>
                </c:pt>
                <c:pt idx="14">
                  <c:v>57.4</c:v>
                </c:pt>
                <c:pt idx="15">
                  <c:v>58.8</c:v>
                </c:pt>
                <c:pt idx="16">
                  <c:v>60.2</c:v>
                </c:pt>
                <c:pt idx="17">
                  <c:v>61.6</c:v>
                </c:pt>
                <c:pt idx="18">
                  <c:v>62.9</c:v>
                </c:pt>
                <c:pt idx="19">
                  <c:v>64.3</c:v>
                </c:pt>
                <c:pt idx="20">
                  <c:v>65.7</c:v>
                </c:pt>
                <c:pt idx="21">
                  <c:v>67.099999999999994</c:v>
                </c:pt>
                <c:pt idx="22">
                  <c:v>68.5</c:v>
                </c:pt>
                <c:pt idx="23">
                  <c:v>69.900000000000006</c:v>
                </c:pt>
                <c:pt idx="24">
                  <c:v>69.900000000000006</c:v>
                </c:pt>
                <c:pt idx="25">
                  <c:v>69.900000000000006</c:v>
                </c:pt>
              </c:numCache>
            </c:numRef>
          </c:yVal>
          <c:smooth val="0"/>
          <c:extLst>
            <c:ext xmlns:c16="http://schemas.microsoft.com/office/drawing/2014/chart" uri="{C3380CC4-5D6E-409C-BE32-E72D297353CC}">
              <c16:uniqueId val="{0000007B-EC88-484A-928D-4BEAADC8C2A4}"/>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C88-484A-928D-4BEAADC8C2A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C88-484A-928D-4BEAADC8C2A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C88-484A-928D-4BEAADC8C2A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C88-484A-928D-4BEAADC8C2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C88-484A-928D-4BEAADC8C2A4}"/>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C88-484A-928D-4BEAADC8C2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C88-484A-928D-4BEAADC8C2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C88-484A-928D-4BEAADC8C2A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C88-484A-928D-4BEAADC8C2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C88-484A-928D-4BEAADC8C2A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C88-484A-928D-4BEAADC8C2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C88-484A-928D-4BEAADC8C2A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C88-484A-928D-4BEAADC8C2A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C88-484A-928D-4BEAADC8C2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C88-484A-928D-4BEAADC8C2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C88-484A-928D-4BEAADC8C2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C88-484A-928D-4BEAADC8C2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C88-484A-928D-4BEAADC8C2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C88-484A-928D-4BEAADC8C2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C88-484A-928D-4BEAADC8C2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C88-484A-928D-4BEAADC8C2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C88-484A-928D-4BEAADC8C2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C88-484A-928D-4BEAADC8C2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C88-484A-928D-4BEAADC8C2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88-484A-928D-4BEAADC8C2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88-484A-928D-4BEAADC8C2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88-484A-928D-4BEAADC8C2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88-484A-928D-4BEAADC8C2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88-484A-928D-4BEAADC8C2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88-484A-928D-4BEAADC8C2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88-484A-928D-4BEAADC8C2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88-484A-928D-4BEAADC8C2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88-484A-928D-4BEAADC8C2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88-484A-928D-4BEAADC8C2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88-484A-928D-4BEAADC8C2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88-484A-928D-4BEAADC8C2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88-484A-928D-4BEAADC8C2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88-484A-928D-4BEAADC8C2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88-484A-928D-4BEAADC8C2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88-484A-928D-4BEAADC8C2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88-484A-928D-4BEAADC8C2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88-484A-928D-4BEAADC8C2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88-484A-928D-4BEAADC8C2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88-484A-928D-4BEAADC8C2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88-484A-928D-4BEAADC8C2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88-484A-928D-4BEAADC8C2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88-484A-928D-4BEAADC8C2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88-484A-928D-4BEAADC8C2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88-484A-928D-4BEAADC8C2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88-484A-928D-4BEAADC8C2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88-484A-928D-4BEAADC8C2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88-484A-928D-4BEAADC8C2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88-484A-928D-4BEAADC8C2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88-484A-928D-4BEAADC8C2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88-484A-928D-4BEAADC8C2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88-484A-928D-4BEAADC8C2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88-484A-928D-4BEAADC8C2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88-484A-928D-4BEAADC8C2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88-484A-928D-4BEAADC8C2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88-484A-928D-4BEAADC8C2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88-484A-928D-4BEAADC8C2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88-484A-928D-4BEAADC8C2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88-484A-928D-4BEAADC8C2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88-484A-928D-4BEAADC8C2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88-484A-928D-4BEAADC8C2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88-484A-928D-4BEAADC8C2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88-484A-928D-4BEAADC8C2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88-484A-928D-4BEAADC8C2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88-484A-928D-4BEAADC8C2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C88-484A-928D-4BEAADC8C2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C88-484A-928D-4BEAADC8C2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C88-484A-928D-4BEAADC8C2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C88-484A-928D-4BEAADC8C2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C88-484A-928D-4BEAADC8C2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C88-484A-928D-4BEAADC8C2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C88-484A-928D-4BEAADC8C2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C88-484A-928D-4BEAADC8C2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C88-484A-928D-4BEAADC8C2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C88-484A-928D-4BEAADC8C2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C88-484A-928D-4BEAADC8C2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C88-484A-928D-4BEAADC8C2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C88-484A-928D-4BEAADC8C2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C88-484A-928D-4BEAADC8C2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C88-484A-928D-4BEAADC8C2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C88-484A-928D-4BEAADC8C2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C88-484A-928D-4BEAADC8C2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C88-484A-928D-4BEAADC8C2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C88-484A-928D-4BEAADC8C2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C88-484A-928D-4BEAADC8C2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C88-484A-928D-4BEAADC8C2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C88-484A-928D-4BEAADC8C2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C88-484A-928D-4BEAADC8C2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C88-484A-928D-4BEAADC8C2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C88-484A-928D-4BEAADC8C2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C88-484A-928D-4BEAADC8C2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52.892080334012817</c:v>
                </c:pt>
                <c:pt idx="3">
                  <c:v>64.09</c:v>
                </c:pt>
                <c:pt idx="4">
                  <c:v>58.73212654435423</c:v>
                </c:pt>
                <c:pt idx="5">
                  <c:v>#N/A</c:v>
                </c:pt>
                <c:pt idx="6">
                  <c:v>#N/A</c:v>
                </c:pt>
                <c:pt idx="7">
                  <c:v>66.42629454408754</c:v>
                </c:pt>
                <c:pt idx="8">
                  <c:v>#N/A</c:v>
                </c:pt>
                <c:pt idx="9">
                  <c:v>67.3959688259188</c:v>
                </c:pt>
                <c:pt idx="10">
                  <c:v>#N/A</c:v>
                </c:pt>
                <c:pt idx="11">
                  <c:v>#N/A</c:v>
                </c:pt>
                <c:pt idx="12">
                  <c:v>62.545936187050351</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C88-484A-928D-4BEAADC8C2A4}"/>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98.8</c:v>
                </c:pt>
                <c:pt idx="13">
                  <c:v>98.8</c:v>
                </c:pt>
                <c:pt idx="14">
                  <c:v>98.8</c:v>
                </c:pt>
                <c:pt idx="15">
                  <c:v>98.8</c:v>
                </c:pt>
                <c:pt idx="16">
                  <c:v>98.8</c:v>
                </c:pt>
                <c:pt idx="17">
                  <c:v>98.8</c:v>
                </c:pt>
                <c:pt idx="18">
                  <c:v>98.8</c:v>
                </c:pt>
                <c:pt idx="19">
                  <c:v>98.8</c:v>
                </c:pt>
                <c:pt idx="20">
                  <c:v>98.8</c:v>
                </c:pt>
                <c:pt idx="21">
                  <c:v>#N/A</c:v>
                </c:pt>
                <c:pt idx="22">
                  <c:v>#N/A</c:v>
                </c:pt>
                <c:pt idx="23">
                  <c:v>#N/A</c:v>
                </c:pt>
                <c:pt idx="24">
                  <c:v>#N/A</c:v>
                </c:pt>
                <c:pt idx="25">
                  <c:v>#N/A</c:v>
                </c:pt>
              </c:numCache>
            </c:numRef>
          </c:yVal>
          <c:smooth val="0"/>
          <c:extLst>
            <c:ext xmlns:c16="http://schemas.microsoft.com/office/drawing/2014/chart" uri="{C3380CC4-5D6E-409C-BE32-E72D297353CC}">
              <c16:uniqueId val="{00000000-6754-4310-90B2-85601AEE1D7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54-4310-90B2-85601AEE1D7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54-4310-90B2-85601AEE1D7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54-4310-90B2-85601AEE1D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54-4310-90B2-85601AEE1D7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54-4310-90B2-85601AEE1D74}"/>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54-4310-90B2-85601AEE1D7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54-4310-90B2-85601AEE1D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54-4310-90B2-85601AEE1D7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54-4310-90B2-85601AEE1D7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54-4310-90B2-85601AEE1D7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54-4310-90B2-85601AEE1D7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54-4310-90B2-85601AEE1D7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54-4310-90B2-85601AEE1D7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54-4310-90B2-85601AEE1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54-4310-90B2-85601AEE1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54-4310-90B2-85601AEE1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54-4310-90B2-85601AEE1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54-4310-90B2-85601AEE1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54-4310-90B2-85601AEE1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54-4310-90B2-85601AEE1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54-4310-90B2-85601AEE1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54-4310-90B2-85601AEE1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54-4310-90B2-85601AEE1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754-4310-90B2-85601AEE1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54-4310-90B2-85601AEE1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54-4310-90B2-85601AEE1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54-4310-90B2-85601AEE1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54-4310-90B2-85601AEE1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54-4310-90B2-85601AEE1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54-4310-90B2-85601AEE1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54-4310-90B2-85601AEE1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54-4310-90B2-85601AEE1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54-4310-90B2-85601AEE1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54-4310-90B2-85601AEE1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54-4310-90B2-85601AEE1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54-4310-90B2-85601AEE1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54-4310-90B2-85601AEE1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54-4310-90B2-85601AEE1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54-4310-90B2-85601AEE1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54-4310-90B2-85601AEE1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54-4310-90B2-85601AEE1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54-4310-90B2-85601AEE1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54-4310-90B2-85601AEE1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54-4310-90B2-85601AEE1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54-4310-90B2-85601AEE1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54-4310-90B2-85601AEE1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54-4310-90B2-85601AEE1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54-4310-90B2-85601AEE1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54-4310-90B2-85601AEE1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54-4310-90B2-85601AEE1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54-4310-90B2-85601AEE1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54-4310-90B2-85601AEE1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54-4310-90B2-85601AEE1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54-4310-90B2-85601AEE1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54-4310-90B2-85601AEE1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54-4310-90B2-85601AEE1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54-4310-90B2-85601AEE1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54-4310-90B2-85601AEE1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54-4310-90B2-85601AEE1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54-4310-90B2-85601AEE1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54-4310-90B2-85601AEE1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54-4310-90B2-85601AEE1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54-4310-90B2-85601AEE1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54-4310-90B2-85601AEE1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54-4310-90B2-85601AEE1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54-4310-90B2-85601AEE1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54-4310-90B2-85601AEE1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54-4310-90B2-85601AEE1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54-4310-90B2-85601AEE1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54-4310-90B2-85601AEE1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54-4310-90B2-85601AEE1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54-4310-90B2-85601AEE1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54-4310-90B2-85601AEE1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54-4310-90B2-85601AEE1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54-4310-90B2-85601AEE1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54-4310-90B2-85601AEE1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54-4310-90B2-85601AEE1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54-4310-90B2-85601AEE1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54-4310-90B2-85601AEE1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54-4310-90B2-85601AEE1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54-4310-90B2-85601AEE1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54-4310-90B2-85601AEE1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54-4310-90B2-85601AEE1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54-4310-90B2-85601AEE1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54-4310-90B2-85601AEE1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54-4310-90B2-85601AEE1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54-4310-90B2-85601AEE1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54-4310-90B2-85601AEE1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54-4310-90B2-85601AEE1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54-4310-90B2-85601AEE1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54-4310-90B2-85601AEE1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54-4310-90B2-85601AEE1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54-4310-90B2-85601AEE1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54-4310-90B2-85601AEE1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754-4310-90B2-85601AEE1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98.77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754-4310-90B2-85601AEE1D7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85.7</c:v>
                </c:pt>
                <c:pt idx="13">
                  <c:v>85.7</c:v>
                </c:pt>
                <c:pt idx="14">
                  <c:v>85.7</c:v>
                </c:pt>
                <c:pt idx="15">
                  <c:v>85.7</c:v>
                </c:pt>
                <c:pt idx="16">
                  <c:v>85.7</c:v>
                </c:pt>
                <c:pt idx="17">
                  <c:v>85.7</c:v>
                </c:pt>
                <c:pt idx="18">
                  <c:v>85.7</c:v>
                </c:pt>
                <c:pt idx="19">
                  <c:v>85.7</c:v>
                </c:pt>
                <c:pt idx="20">
                  <c:v>85.7</c:v>
                </c:pt>
                <c:pt idx="21">
                  <c:v>#N/A</c:v>
                </c:pt>
                <c:pt idx="22">
                  <c:v>#N/A</c:v>
                </c:pt>
                <c:pt idx="23">
                  <c:v>#N/A</c:v>
                </c:pt>
                <c:pt idx="24">
                  <c:v>#N/A</c:v>
                </c:pt>
                <c:pt idx="25">
                  <c:v>#N/A</c:v>
                </c:pt>
              </c:numCache>
            </c:numRef>
          </c:yVal>
          <c:smooth val="0"/>
          <c:extLst>
            <c:ext xmlns:c16="http://schemas.microsoft.com/office/drawing/2014/chart" uri="{C3380CC4-5D6E-409C-BE32-E72D297353CC}">
              <c16:uniqueId val="{00000061-6754-4310-90B2-85601AEE1D7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54-4310-90B2-85601AEE1D7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54-4310-90B2-85601AEE1D7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54-4310-90B2-85601AEE1D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54-4310-90B2-85601AEE1D7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54-4310-90B2-85601AEE1D74}"/>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54-4310-90B2-85601AEE1D7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54-4310-90B2-85601AEE1D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54-4310-90B2-85601AEE1D7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54-4310-90B2-85601AEE1D7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54-4310-90B2-85601AEE1D7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54-4310-90B2-85601AEE1D7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54-4310-90B2-85601AEE1D7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54-4310-90B2-85601AEE1D7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54-4310-90B2-85601AEE1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54-4310-90B2-85601AEE1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54-4310-90B2-85601AEE1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54-4310-90B2-85601AEE1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54-4310-90B2-85601AEE1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54-4310-90B2-85601AEE1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54-4310-90B2-85601AEE1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54-4310-90B2-85601AEE1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54-4310-90B2-85601AEE1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54-4310-90B2-85601AEE1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54-4310-90B2-85601AEE1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54-4310-90B2-85601AEE1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54-4310-90B2-85601AEE1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54-4310-90B2-85601AEE1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54-4310-90B2-85601AEE1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54-4310-90B2-85601AEE1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54-4310-90B2-85601AEE1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54-4310-90B2-85601AEE1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54-4310-90B2-85601AEE1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54-4310-90B2-85601AEE1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54-4310-90B2-85601AEE1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54-4310-90B2-85601AEE1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54-4310-90B2-85601AEE1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54-4310-90B2-85601AEE1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54-4310-90B2-85601AEE1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54-4310-90B2-85601AEE1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54-4310-90B2-85601AEE1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54-4310-90B2-85601AEE1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54-4310-90B2-85601AEE1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54-4310-90B2-85601AEE1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54-4310-90B2-85601AEE1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54-4310-90B2-85601AEE1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54-4310-90B2-85601AEE1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54-4310-90B2-85601AEE1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54-4310-90B2-85601AEE1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54-4310-90B2-85601AEE1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54-4310-90B2-85601AEE1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54-4310-90B2-85601AEE1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54-4310-90B2-85601AEE1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54-4310-90B2-85601AEE1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54-4310-90B2-85601AEE1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54-4310-90B2-85601AEE1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54-4310-90B2-85601AEE1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54-4310-90B2-85601AEE1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54-4310-90B2-85601AEE1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54-4310-90B2-85601AEE1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54-4310-90B2-85601AEE1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54-4310-90B2-85601AEE1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54-4310-90B2-85601AEE1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54-4310-90B2-85601AEE1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54-4310-90B2-85601AEE1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54-4310-90B2-85601AEE1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54-4310-90B2-85601AEE1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54-4310-90B2-85601AEE1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54-4310-90B2-85601AEE1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54-4310-90B2-85601AEE1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54-4310-90B2-85601AEE1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54-4310-90B2-85601AEE1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54-4310-90B2-85601AEE1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54-4310-90B2-85601AEE1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54-4310-90B2-85601AEE1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54-4310-90B2-85601AEE1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54-4310-90B2-85601AEE1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54-4310-90B2-85601AEE1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54-4310-90B2-85601AEE1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54-4310-90B2-85601AEE1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54-4310-90B2-85601AEE1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54-4310-90B2-85601AEE1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54-4310-90B2-85601AEE1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54-4310-90B2-85601AEE1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54-4310-90B2-85601AEE1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54-4310-90B2-85601AEE1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54-4310-90B2-85601AEE1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54-4310-90B2-85601AEE1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54-4310-90B2-85601AEE1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54-4310-90B2-85601AEE1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54-4310-90B2-85601AEE1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54-4310-90B2-85601AEE1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54-4310-90B2-85601AEE1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54-4310-90B2-85601AEE1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54-4310-90B2-85601AEE1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54-4310-90B2-85601AEE1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85.68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54-4310-90B2-85601AEE1D7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99.4</c:v>
                </c:pt>
                <c:pt idx="13">
                  <c:v>99.4</c:v>
                </c:pt>
                <c:pt idx="14">
                  <c:v>99.4</c:v>
                </c:pt>
                <c:pt idx="15">
                  <c:v>99.4</c:v>
                </c:pt>
                <c:pt idx="16">
                  <c:v>99.4</c:v>
                </c:pt>
                <c:pt idx="17">
                  <c:v>99.4</c:v>
                </c:pt>
                <c:pt idx="18">
                  <c:v>99.4</c:v>
                </c:pt>
                <c:pt idx="19">
                  <c:v>99.4</c:v>
                </c:pt>
                <c:pt idx="20">
                  <c:v>99.4</c:v>
                </c:pt>
                <c:pt idx="21">
                  <c:v>#N/A</c:v>
                </c:pt>
                <c:pt idx="22">
                  <c:v>#N/A</c:v>
                </c:pt>
                <c:pt idx="23">
                  <c:v>#N/A</c:v>
                </c:pt>
                <c:pt idx="24">
                  <c:v>#N/A</c:v>
                </c:pt>
                <c:pt idx="25">
                  <c:v>#N/A</c:v>
                </c:pt>
              </c:numCache>
            </c:numRef>
          </c:yVal>
          <c:smooth val="0"/>
          <c:extLst>
            <c:ext xmlns:c16="http://schemas.microsoft.com/office/drawing/2014/chart" uri="{C3380CC4-5D6E-409C-BE32-E72D297353CC}">
              <c16:uniqueId val="{000000C2-6754-4310-90B2-85601AEE1D7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54-4310-90B2-85601AEE1D7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54-4310-90B2-85601AEE1D7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54-4310-90B2-85601AEE1D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54-4310-90B2-85601AEE1D7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54-4310-90B2-85601AEE1D74}"/>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54-4310-90B2-85601AEE1D7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54-4310-90B2-85601AEE1D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54-4310-90B2-85601AEE1D7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54-4310-90B2-85601AEE1D7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54-4310-90B2-85601AEE1D7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54-4310-90B2-85601AEE1D7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54-4310-90B2-85601AEE1D7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54-4310-90B2-85601AEE1D7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54-4310-90B2-85601AEE1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54-4310-90B2-85601AEE1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54-4310-90B2-85601AEE1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54-4310-90B2-85601AEE1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54-4310-90B2-85601AEE1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54-4310-90B2-85601AEE1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54-4310-90B2-85601AEE1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54-4310-90B2-85601AEE1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54-4310-90B2-85601AEE1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54-4310-90B2-85601AEE1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54-4310-90B2-85601AEE1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54-4310-90B2-85601AEE1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54-4310-90B2-85601AEE1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54-4310-90B2-85601AEE1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54-4310-90B2-85601AEE1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54-4310-90B2-85601AEE1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54-4310-90B2-85601AEE1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54-4310-90B2-85601AEE1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54-4310-90B2-85601AEE1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54-4310-90B2-85601AEE1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54-4310-90B2-85601AEE1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54-4310-90B2-85601AEE1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54-4310-90B2-85601AEE1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54-4310-90B2-85601AEE1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54-4310-90B2-85601AEE1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54-4310-90B2-85601AEE1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54-4310-90B2-85601AEE1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54-4310-90B2-85601AEE1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54-4310-90B2-85601AEE1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54-4310-90B2-85601AEE1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54-4310-90B2-85601AEE1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54-4310-90B2-85601AEE1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54-4310-90B2-85601AEE1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54-4310-90B2-85601AEE1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54-4310-90B2-85601AEE1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54-4310-90B2-85601AEE1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54-4310-90B2-85601AEE1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54-4310-90B2-85601AEE1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54-4310-90B2-85601AEE1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54-4310-90B2-85601AEE1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54-4310-90B2-85601AEE1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54-4310-90B2-85601AEE1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54-4310-90B2-85601AEE1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54-4310-90B2-85601AEE1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54-4310-90B2-85601AEE1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54-4310-90B2-85601AEE1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54-4310-90B2-85601AEE1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54-4310-90B2-85601AEE1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54-4310-90B2-85601AEE1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54-4310-90B2-85601AEE1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54-4310-90B2-85601AEE1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54-4310-90B2-85601AEE1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54-4310-90B2-85601AEE1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54-4310-90B2-85601AEE1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54-4310-90B2-85601AEE1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54-4310-90B2-85601AEE1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54-4310-90B2-85601AEE1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54-4310-90B2-85601AEE1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54-4310-90B2-85601AEE1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54-4310-90B2-85601AEE1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54-4310-90B2-85601AEE1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54-4310-90B2-85601AEE1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54-4310-90B2-85601AEE1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54-4310-90B2-85601AEE1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54-4310-90B2-85601AEE1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54-4310-90B2-85601AEE1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54-4310-90B2-85601AEE1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54-4310-90B2-85601AEE1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54-4310-90B2-85601AEE1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54-4310-90B2-85601AEE1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54-4310-90B2-85601AEE1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54-4310-90B2-85601AEE1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54-4310-90B2-85601AEE1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54-4310-90B2-85601AEE1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54-4310-90B2-85601AEE1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54-4310-90B2-85601AEE1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54-4310-90B2-85601AEE1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54-4310-90B2-85601AEE1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54-4310-90B2-85601AEE1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54-4310-90B2-85601AEE1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54-4310-90B2-85601AEE1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54-4310-90B2-85601AEE1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99.38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54-4310-90B2-85601AEE1D7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90.7</c:v>
                </c:pt>
                <c:pt idx="13">
                  <c:v>90.7</c:v>
                </c:pt>
                <c:pt idx="14">
                  <c:v>90.7</c:v>
                </c:pt>
                <c:pt idx="15">
                  <c:v>90.7</c:v>
                </c:pt>
                <c:pt idx="16">
                  <c:v>90.7</c:v>
                </c:pt>
                <c:pt idx="17">
                  <c:v>90.7</c:v>
                </c:pt>
                <c:pt idx="18">
                  <c:v>90.7</c:v>
                </c:pt>
                <c:pt idx="19">
                  <c:v>90.7</c:v>
                </c:pt>
                <c:pt idx="20">
                  <c:v>90.7</c:v>
                </c:pt>
                <c:pt idx="21">
                  <c:v>#N/A</c:v>
                </c:pt>
                <c:pt idx="22">
                  <c:v>#N/A</c:v>
                </c:pt>
                <c:pt idx="23">
                  <c:v>#N/A</c:v>
                </c:pt>
                <c:pt idx="24">
                  <c:v>#N/A</c:v>
                </c:pt>
                <c:pt idx="25">
                  <c:v>#N/A</c:v>
                </c:pt>
              </c:numCache>
            </c:numRef>
          </c:yVal>
          <c:smooth val="0"/>
          <c:extLst>
            <c:ext xmlns:c16="http://schemas.microsoft.com/office/drawing/2014/chart" uri="{C3380CC4-5D6E-409C-BE32-E72D297353CC}">
              <c16:uniqueId val="{00000000-3077-41EB-BB47-FED9D7BADE8B}"/>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077-41EB-BB47-FED9D7BADE8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77-41EB-BB47-FED9D7BADE8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77-41EB-BB47-FED9D7BADE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77-41EB-BB47-FED9D7BADE8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77-41EB-BB47-FED9D7BADE8B}"/>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77-41EB-BB47-FED9D7BADE8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77-41EB-BB47-FED9D7BADE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77-41EB-BB47-FED9D7BADE8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77-41EB-BB47-FED9D7BADE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77-41EB-BB47-FED9D7BADE8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77-41EB-BB47-FED9D7BADE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77-41EB-BB47-FED9D7BADE8B}"/>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77-41EB-BB47-FED9D7BADE8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77-41EB-BB47-FED9D7BADE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77-41EB-BB47-FED9D7BADE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77-41EB-BB47-FED9D7BADE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77-41EB-BB47-FED9D7BADE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77-41EB-BB47-FED9D7BADE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77-41EB-BB47-FED9D7BADE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77-41EB-BB47-FED9D7BADE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77-41EB-BB47-FED9D7BADE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77-41EB-BB47-FED9D7BADE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77-41EB-BB47-FED9D7BADE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077-41EB-BB47-FED9D7BADE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077-41EB-BB47-FED9D7BADE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77-41EB-BB47-FED9D7BADE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77-41EB-BB47-FED9D7BADE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77-41EB-BB47-FED9D7BADE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77-41EB-BB47-FED9D7BADE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77-41EB-BB47-FED9D7BADE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77-41EB-BB47-FED9D7BADE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77-41EB-BB47-FED9D7BADE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77-41EB-BB47-FED9D7BADE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77-41EB-BB47-FED9D7BADE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77-41EB-BB47-FED9D7BADE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77-41EB-BB47-FED9D7BADE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77-41EB-BB47-FED9D7BADE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77-41EB-BB47-FED9D7BADE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77-41EB-BB47-FED9D7BADE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77-41EB-BB47-FED9D7BADE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77-41EB-BB47-FED9D7BADE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77-41EB-BB47-FED9D7BADE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77-41EB-BB47-FED9D7BADE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77-41EB-BB47-FED9D7BADE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77-41EB-BB47-FED9D7BADE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77-41EB-BB47-FED9D7BADE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77-41EB-BB47-FED9D7BADE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77-41EB-BB47-FED9D7BADE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77-41EB-BB47-FED9D7BADE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77-41EB-BB47-FED9D7BADE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77-41EB-BB47-FED9D7BADE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77-41EB-BB47-FED9D7BADE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77-41EB-BB47-FED9D7BADE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77-41EB-BB47-FED9D7BADE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77-41EB-BB47-FED9D7BADE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77-41EB-BB47-FED9D7BADE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77-41EB-BB47-FED9D7BADE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77-41EB-BB47-FED9D7BADE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77-41EB-BB47-FED9D7BADE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77-41EB-BB47-FED9D7BADE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77-41EB-BB47-FED9D7BADE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77-41EB-BB47-FED9D7BADE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77-41EB-BB47-FED9D7BADE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77-41EB-BB47-FED9D7BADE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77-41EB-BB47-FED9D7BADE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77-41EB-BB47-FED9D7BADE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77-41EB-BB47-FED9D7BADE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77-41EB-BB47-FED9D7BADE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77-41EB-BB47-FED9D7BADE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77-41EB-BB47-FED9D7BADE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77-41EB-BB47-FED9D7BADE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77-41EB-BB47-FED9D7BADE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77-41EB-BB47-FED9D7BADE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77-41EB-BB47-FED9D7BADE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77-41EB-BB47-FED9D7BADE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77-41EB-BB47-FED9D7BADE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77-41EB-BB47-FED9D7BADE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77-41EB-BB47-FED9D7BADE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77-41EB-BB47-FED9D7BADE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77-41EB-BB47-FED9D7BADE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77-41EB-BB47-FED9D7BADE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77-41EB-BB47-FED9D7BADE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77-41EB-BB47-FED9D7BADE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77-41EB-BB47-FED9D7BADE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77-41EB-BB47-FED9D7BADE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77-41EB-BB47-FED9D7BADE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77-41EB-BB47-FED9D7BADE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77-41EB-BB47-FED9D7BADE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77-41EB-BB47-FED9D7BADE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77-41EB-BB47-FED9D7BADE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77-41EB-BB47-FED9D7BADE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77-41EB-BB47-FED9D7BADE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77-41EB-BB47-FED9D7BADE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77-41EB-BB47-FED9D7BADE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077-41EB-BB47-FED9D7BADE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90.72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077-41EB-BB47-FED9D7BADE8B}"/>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60.4</c:v>
                </c:pt>
                <c:pt idx="13">
                  <c:v>60.4</c:v>
                </c:pt>
                <c:pt idx="14">
                  <c:v>60.4</c:v>
                </c:pt>
                <c:pt idx="15">
                  <c:v>60.4</c:v>
                </c:pt>
                <c:pt idx="16">
                  <c:v>60.4</c:v>
                </c:pt>
                <c:pt idx="17">
                  <c:v>60.4</c:v>
                </c:pt>
                <c:pt idx="18">
                  <c:v>60.4</c:v>
                </c:pt>
                <c:pt idx="19">
                  <c:v>60.4</c:v>
                </c:pt>
                <c:pt idx="20">
                  <c:v>60.4</c:v>
                </c:pt>
                <c:pt idx="21">
                  <c:v>#N/A</c:v>
                </c:pt>
                <c:pt idx="22">
                  <c:v>#N/A</c:v>
                </c:pt>
                <c:pt idx="23">
                  <c:v>#N/A</c:v>
                </c:pt>
                <c:pt idx="24">
                  <c:v>#N/A</c:v>
                </c:pt>
                <c:pt idx="25">
                  <c:v>#N/A</c:v>
                </c:pt>
              </c:numCache>
            </c:numRef>
          </c:yVal>
          <c:smooth val="0"/>
          <c:extLst>
            <c:ext xmlns:c16="http://schemas.microsoft.com/office/drawing/2014/chart" uri="{C3380CC4-5D6E-409C-BE32-E72D297353CC}">
              <c16:uniqueId val="{00000061-3077-41EB-BB47-FED9D7BADE8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077-41EB-BB47-FED9D7BADE8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077-41EB-BB47-FED9D7BADE8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077-41EB-BB47-FED9D7BADE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077-41EB-BB47-FED9D7BADE8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077-41EB-BB47-FED9D7BADE8B}"/>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077-41EB-BB47-FED9D7BADE8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077-41EB-BB47-FED9D7BADE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077-41EB-BB47-FED9D7BADE8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077-41EB-BB47-FED9D7BADE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077-41EB-BB47-FED9D7BADE8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077-41EB-BB47-FED9D7BADE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077-41EB-BB47-FED9D7BADE8B}"/>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077-41EB-BB47-FED9D7BADE8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077-41EB-BB47-FED9D7BADE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077-41EB-BB47-FED9D7BADE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077-41EB-BB47-FED9D7BADE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077-41EB-BB47-FED9D7BADE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077-41EB-BB47-FED9D7BADE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077-41EB-BB47-FED9D7BADE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077-41EB-BB47-FED9D7BADE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077-41EB-BB47-FED9D7BADE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077-41EB-BB47-FED9D7BADE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077-41EB-BB47-FED9D7BADE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077-41EB-BB47-FED9D7BADE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077-41EB-BB47-FED9D7BADE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077-41EB-BB47-FED9D7BADE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077-41EB-BB47-FED9D7BADE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077-41EB-BB47-FED9D7BADE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077-41EB-BB47-FED9D7BADE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077-41EB-BB47-FED9D7BADE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077-41EB-BB47-FED9D7BADE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077-41EB-BB47-FED9D7BADE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077-41EB-BB47-FED9D7BADE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077-41EB-BB47-FED9D7BADE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077-41EB-BB47-FED9D7BADE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077-41EB-BB47-FED9D7BADE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077-41EB-BB47-FED9D7BADE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077-41EB-BB47-FED9D7BADE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077-41EB-BB47-FED9D7BADE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077-41EB-BB47-FED9D7BADE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077-41EB-BB47-FED9D7BADE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077-41EB-BB47-FED9D7BADE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077-41EB-BB47-FED9D7BADE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077-41EB-BB47-FED9D7BADE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077-41EB-BB47-FED9D7BADE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077-41EB-BB47-FED9D7BADE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077-41EB-BB47-FED9D7BADE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077-41EB-BB47-FED9D7BADE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077-41EB-BB47-FED9D7BADE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077-41EB-BB47-FED9D7BADE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77-41EB-BB47-FED9D7BADE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77-41EB-BB47-FED9D7BADE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77-41EB-BB47-FED9D7BADE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77-41EB-BB47-FED9D7BADE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77-41EB-BB47-FED9D7BADE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77-41EB-BB47-FED9D7BADE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77-41EB-BB47-FED9D7BADE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77-41EB-BB47-FED9D7BADE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77-41EB-BB47-FED9D7BADE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77-41EB-BB47-FED9D7BADE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77-41EB-BB47-FED9D7BADE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77-41EB-BB47-FED9D7BADE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77-41EB-BB47-FED9D7BADE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77-41EB-BB47-FED9D7BADE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77-41EB-BB47-FED9D7BADE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77-41EB-BB47-FED9D7BADE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77-41EB-BB47-FED9D7BADE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77-41EB-BB47-FED9D7BADE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77-41EB-BB47-FED9D7BADE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77-41EB-BB47-FED9D7BADE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77-41EB-BB47-FED9D7BADE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77-41EB-BB47-FED9D7BADE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77-41EB-BB47-FED9D7BADE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77-41EB-BB47-FED9D7BADE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77-41EB-BB47-FED9D7BADE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77-41EB-BB47-FED9D7BADE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77-41EB-BB47-FED9D7BADE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77-41EB-BB47-FED9D7BADE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77-41EB-BB47-FED9D7BADE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77-41EB-BB47-FED9D7BADE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77-41EB-BB47-FED9D7BADE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77-41EB-BB47-FED9D7BADE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77-41EB-BB47-FED9D7BADE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77-41EB-BB47-FED9D7BADE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77-41EB-BB47-FED9D7BADE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77-41EB-BB47-FED9D7BADE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77-41EB-BB47-FED9D7BADE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77-41EB-BB47-FED9D7BADE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77-41EB-BB47-FED9D7BADE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77-41EB-BB47-FED9D7BADE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77-41EB-BB47-FED9D7BADE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77-41EB-BB47-FED9D7BADE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77-41EB-BB47-FED9D7BADE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77-41EB-BB47-FED9D7BADE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77-41EB-BB47-FED9D7BADE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60.36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077-41EB-BB47-FED9D7BADE8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98.7</c:v>
                </c:pt>
                <c:pt idx="13">
                  <c:v>98.7</c:v>
                </c:pt>
                <c:pt idx="14">
                  <c:v>98.7</c:v>
                </c:pt>
                <c:pt idx="15">
                  <c:v>98.7</c:v>
                </c:pt>
                <c:pt idx="16">
                  <c:v>98.7</c:v>
                </c:pt>
                <c:pt idx="17">
                  <c:v>98.7</c:v>
                </c:pt>
                <c:pt idx="18">
                  <c:v>98.7</c:v>
                </c:pt>
                <c:pt idx="19">
                  <c:v>98.7</c:v>
                </c:pt>
                <c:pt idx="20">
                  <c:v>98.7</c:v>
                </c:pt>
                <c:pt idx="21">
                  <c:v>#N/A</c:v>
                </c:pt>
                <c:pt idx="22">
                  <c:v>#N/A</c:v>
                </c:pt>
                <c:pt idx="23">
                  <c:v>#N/A</c:v>
                </c:pt>
                <c:pt idx="24">
                  <c:v>#N/A</c:v>
                </c:pt>
                <c:pt idx="25">
                  <c:v>#N/A</c:v>
                </c:pt>
              </c:numCache>
            </c:numRef>
          </c:yVal>
          <c:smooth val="0"/>
          <c:extLst>
            <c:ext xmlns:c16="http://schemas.microsoft.com/office/drawing/2014/chart" uri="{C3380CC4-5D6E-409C-BE32-E72D297353CC}">
              <c16:uniqueId val="{000000C2-3077-41EB-BB47-FED9D7BADE8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077-41EB-BB47-FED9D7BADE8B}"/>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077-41EB-BB47-FED9D7BADE8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077-41EB-BB47-FED9D7BADE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077-41EB-BB47-FED9D7BADE8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077-41EB-BB47-FED9D7BADE8B}"/>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077-41EB-BB47-FED9D7BADE8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077-41EB-BB47-FED9D7BADE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077-41EB-BB47-FED9D7BADE8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077-41EB-BB47-FED9D7BADE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077-41EB-BB47-FED9D7BADE8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077-41EB-BB47-FED9D7BADE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077-41EB-BB47-FED9D7BADE8B}"/>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077-41EB-BB47-FED9D7BADE8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077-41EB-BB47-FED9D7BADE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077-41EB-BB47-FED9D7BADE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077-41EB-BB47-FED9D7BADE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077-41EB-BB47-FED9D7BADE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077-41EB-BB47-FED9D7BADE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077-41EB-BB47-FED9D7BADE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077-41EB-BB47-FED9D7BADE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077-41EB-BB47-FED9D7BADE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077-41EB-BB47-FED9D7BADE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077-41EB-BB47-FED9D7BADE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077-41EB-BB47-FED9D7BADE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077-41EB-BB47-FED9D7BADE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077-41EB-BB47-FED9D7BADE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077-41EB-BB47-FED9D7BADE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077-41EB-BB47-FED9D7BADE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077-41EB-BB47-FED9D7BADE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077-41EB-BB47-FED9D7BADE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077-41EB-BB47-FED9D7BADE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077-41EB-BB47-FED9D7BADE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077-41EB-BB47-FED9D7BADE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077-41EB-BB47-FED9D7BADE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077-41EB-BB47-FED9D7BADE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077-41EB-BB47-FED9D7BADE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077-41EB-BB47-FED9D7BADE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077-41EB-BB47-FED9D7BADE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077-41EB-BB47-FED9D7BADE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077-41EB-BB47-FED9D7BADE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077-41EB-BB47-FED9D7BADE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077-41EB-BB47-FED9D7BADE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077-41EB-BB47-FED9D7BADE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077-41EB-BB47-FED9D7BADE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077-41EB-BB47-FED9D7BADE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077-41EB-BB47-FED9D7BADE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077-41EB-BB47-FED9D7BADE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077-41EB-BB47-FED9D7BADE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077-41EB-BB47-FED9D7BADE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077-41EB-BB47-FED9D7BADE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077-41EB-BB47-FED9D7BADE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077-41EB-BB47-FED9D7BADE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077-41EB-BB47-FED9D7BADE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077-41EB-BB47-FED9D7BADE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077-41EB-BB47-FED9D7BADE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077-41EB-BB47-FED9D7BADE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077-41EB-BB47-FED9D7BADE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077-41EB-BB47-FED9D7BADE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077-41EB-BB47-FED9D7BADE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077-41EB-BB47-FED9D7BADE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077-41EB-BB47-FED9D7BADE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077-41EB-BB47-FED9D7BADE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077-41EB-BB47-FED9D7BADE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077-41EB-BB47-FED9D7BADE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077-41EB-BB47-FED9D7BADE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077-41EB-BB47-FED9D7BADE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077-41EB-BB47-FED9D7BADE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077-41EB-BB47-FED9D7BADE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077-41EB-BB47-FED9D7BADE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077-41EB-BB47-FED9D7BADE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077-41EB-BB47-FED9D7BADE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077-41EB-BB47-FED9D7BADE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077-41EB-BB47-FED9D7BADE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077-41EB-BB47-FED9D7BADE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077-41EB-BB47-FED9D7BADE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077-41EB-BB47-FED9D7BADE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077-41EB-BB47-FED9D7BADE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077-41EB-BB47-FED9D7BADE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077-41EB-BB47-FED9D7BADE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077-41EB-BB47-FED9D7BADE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077-41EB-BB47-FED9D7BADE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077-41EB-BB47-FED9D7BADE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077-41EB-BB47-FED9D7BADE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077-41EB-BB47-FED9D7BADE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077-41EB-BB47-FED9D7BADE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077-41EB-BB47-FED9D7BADE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077-41EB-BB47-FED9D7BADE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077-41EB-BB47-FED9D7BADE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077-41EB-BB47-FED9D7BADE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077-41EB-BB47-FED9D7BADE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077-41EB-BB47-FED9D7BADE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077-41EB-BB47-FED9D7BADE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077-41EB-BB47-FED9D7BADE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077-41EB-BB47-FED9D7BADE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077-41EB-BB47-FED9D7BADE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98.68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077-41EB-BB47-FED9D7BADE8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99.4</c:v>
                </c:pt>
                <c:pt idx="13">
                  <c:v>99.4</c:v>
                </c:pt>
                <c:pt idx="14">
                  <c:v>99.4</c:v>
                </c:pt>
                <c:pt idx="15">
                  <c:v>99.4</c:v>
                </c:pt>
                <c:pt idx="16">
                  <c:v>99.4</c:v>
                </c:pt>
                <c:pt idx="17">
                  <c:v>99.4</c:v>
                </c:pt>
                <c:pt idx="18">
                  <c:v>99.4</c:v>
                </c:pt>
                <c:pt idx="19">
                  <c:v>99.4</c:v>
                </c:pt>
                <c:pt idx="20">
                  <c:v>99.4</c:v>
                </c:pt>
                <c:pt idx="21">
                  <c:v>#N/A</c:v>
                </c:pt>
                <c:pt idx="22">
                  <c:v>#N/A</c:v>
                </c:pt>
                <c:pt idx="23">
                  <c:v>#N/A</c:v>
                </c:pt>
                <c:pt idx="24">
                  <c:v>#N/A</c:v>
                </c:pt>
                <c:pt idx="25">
                  <c:v>#N/A</c:v>
                </c:pt>
              </c:numCache>
            </c:numRef>
          </c:yVal>
          <c:smooth val="0"/>
          <c:extLst>
            <c:ext xmlns:c16="http://schemas.microsoft.com/office/drawing/2014/chart" uri="{C3380CC4-5D6E-409C-BE32-E72D297353CC}">
              <c16:uniqueId val="{00000000-F39B-4EEF-8641-C25589219CE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39B-4EEF-8641-C25589219CE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39B-4EEF-8641-C25589219CE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39B-4EEF-8641-C25589219CE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39B-4EEF-8641-C25589219CE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39B-4EEF-8641-C25589219CE0}"/>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39B-4EEF-8641-C25589219CE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39B-4EEF-8641-C25589219C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39B-4EEF-8641-C25589219CE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39B-4EEF-8641-C25589219CE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39B-4EEF-8641-C25589219CE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39B-4EEF-8641-C25589219CE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39B-4EEF-8641-C25589219CE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39B-4EEF-8641-C25589219CE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39B-4EEF-8641-C25589219C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39B-4EEF-8641-C25589219C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39B-4EEF-8641-C25589219C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39B-4EEF-8641-C25589219C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39B-4EEF-8641-C25589219C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39B-4EEF-8641-C25589219C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39B-4EEF-8641-C25589219C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39B-4EEF-8641-C25589219C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39B-4EEF-8641-C25589219C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39B-4EEF-8641-C25589219C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39B-4EEF-8641-C25589219C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39B-4EEF-8641-C25589219C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39B-4EEF-8641-C25589219C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39B-4EEF-8641-C25589219C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39B-4EEF-8641-C25589219C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39B-4EEF-8641-C25589219C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39B-4EEF-8641-C25589219C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39B-4EEF-8641-C25589219C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39B-4EEF-8641-C25589219C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39B-4EEF-8641-C25589219C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39B-4EEF-8641-C25589219C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39B-4EEF-8641-C25589219C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39B-4EEF-8641-C25589219C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39B-4EEF-8641-C25589219C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39B-4EEF-8641-C25589219C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39B-4EEF-8641-C25589219C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39B-4EEF-8641-C25589219C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39B-4EEF-8641-C25589219C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39B-4EEF-8641-C25589219C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39B-4EEF-8641-C25589219C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39B-4EEF-8641-C25589219C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39B-4EEF-8641-C25589219C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39B-4EEF-8641-C25589219C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39B-4EEF-8641-C25589219C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39B-4EEF-8641-C25589219C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39B-4EEF-8641-C25589219C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39B-4EEF-8641-C25589219C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39B-4EEF-8641-C25589219C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39B-4EEF-8641-C25589219C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39B-4EEF-8641-C25589219C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39B-4EEF-8641-C25589219C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39B-4EEF-8641-C25589219C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39B-4EEF-8641-C25589219C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39B-4EEF-8641-C25589219C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39B-4EEF-8641-C25589219C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39B-4EEF-8641-C25589219C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39B-4EEF-8641-C25589219C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39B-4EEF-8641-C25589219C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39B-4EEF-8641-C25589219C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39B-4EEF-8641-C25589219C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39B-4EEF-8641-C25589219C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39B-4EEF-8641-C25589219C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39B-4EEF-8641-C25589219C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39B-4EEF-8641-C25589219C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39B-4EEF-8641-C25589219C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39B-4EEF-8641-C25589219C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39B-4EEF-8641-C25589219C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39B-4EEF-8641-C25589219C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39B-4EEF-8641-C25589219C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39B-4EEF-8641-C25589219C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39B-4EEF-8641-C25589219C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39B-4EEF-8641-C25589219C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39B-4EEF-8641-C25589219C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39B-4EEF-8641-C25589219C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39B-4EEF-8641-C25589219C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39B-4EEF-8641-C25589219C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39B-4EEF-8641-C25589219C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39B-4EEF-8641-C25589219C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39B-4EEF-8641-C25589219C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39B-4EEF-8641-C25589219C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39B-4EEF-8641-C25589219C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39B-4EEF-8641-C25589219C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39B-4EEF-8641-C25589219C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39B-4EEF-8641-C25589219C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39B-4EEF-8641-C25589219C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39B-4EEF-8641-C25589219C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39B-4EEF-8641-C25589219C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39B-4EEF-8641-C25589219C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39B-4EEF-8641-C25589219C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39B-4EEF-8641-C25589219C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39B-4EEF-8641-C25589219C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39B-4EEF-8641-C25589219C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99.37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39B-4EEF-8641-C25589219CE0}"/>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95.3</c:v>
                </c:pt>
                <c:pt idx="11">
                  <c:v>95.3</c:v>
                </c:pt>
                <c:pt idx="12">
                  <c:v>95.3</c:v>
                </c:pt>
                <c:pt idx="13">
                  <c:v>95.3</c:v>
                </c:pt>
                <c:pt idx="14">
                  <c:v>95.3</c:v>
                </c:pt>
                <c:pt idx="15">
                  <c:v>95.9</c:v>
                </c:pt>
                <c:pt idx="16">
                  <c:v>96.6</c:v>
                </c:pt>
                <c:pt idx="17">
                  <c:v>97.2</c:v>
                </c:pt>
                <c:pt idx="18">
                  <c:v>97.8</c:v>
                </c:pt>
                <c:pt idx="19">
                  <c:v>98.4</c:v>
                </c:pt>
                <c:pt idx="20">
                  <c:v>99.1</c:v>
                </c:pt>
                <c:pt idx="21">
                  <c:v>99.7</c:v>
                </c:pt>
                <c:pt idx="22">
                  <c:v>100</c:v>
                </c:pt>
                <c:pt idx="23">
                  <c:v>100</c:v>
                </c:pt>
                <c:pt idx="24">
                  <c:v>100</c:v>
                </c:pt>
                <c:pt idx="25">
                  <c:v>100</c:v>
                </c:pt>
              </c:numCache>
            </c:numRef>
          </c:yVal>
          <c:smooth val="0"/>
          <c:extLst>
            <c:ext xmlns:c16="http://schemas.microsoft.com/office/drawing/2014/chart" uri="{C3380CC4-5D6E-409C-BE32-E72D297353CC}">
              <c16:uniqueId val="{00000061-F39B-4EEF-8641-C25589219CE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39B-4EEF-8641-C25589219CE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39B-4EEF-8641-C25589219CE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39B-4EEF-8641-C25589219CE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39B-4EEF-8641-C25589219CE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39B-4EEF-8641-C25589219CE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39B-4EEF-8641-C25589219CE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39B-4EEF-8641-C25589219CE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39B-4EEF-8641-C25589219CE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39B-4EEF-8641-C25589219CE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39B-4EEF-8641-C25589219CE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39B-4EEF-8641-C25589219CE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39B-4EEF-8641-C25589219CE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39B-4EEF-8641-C25589219CE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39B-4EEF-8641-C25589219CE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39B-4EEF-8641-C25589219CE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39B-4EEF-8641-C25589219CE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39B-4EEF-8641-C25589219CE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39B-4EEF-8641-C25589219CE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39B-4EEF-8641-C25589219CE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39B-4EEF-8641-C25589219CE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39B-4EEF-8641-C25589219CE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39B-4EEF-8641-C25589219CE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39B-4EEF-8641-C25589219C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39B-4EEF-8641-C25589219C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39B-4EEF-8641-C25589219C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39B-4EEF-8641-C25589219C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39B-4EEF-8641-C25589219C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39B-4EEF-8641-C25589219C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39B-4EEF-8641-C25589219C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39B-4EEF-8641-C25589219C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39B-4EEF-8641-C25589219C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39B-4EEF-8641-C25589219C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39B-4EEF-8641-C25589219C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39B-4EEF-8641-C25589219C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39B-4EEF-8641-C25589219C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39B-4EEF-8641-C25589219C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39B-4EEF-8641-C25589219C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39B-4EEF-8641-C25589219C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39B-4EEF-8641-C25589219C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39B-4EEF-8641-C25589219C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39B-4EEF-8641-C25589219C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39B-4EEF-8641-C25589219C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39B-4EEF-8641-C25589219C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39B-4EEF-8641-C25589219C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39B-4EEF-8641-C25589219C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39B-4EEF-8641-C25589219C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39B-4EEF-8641-C25589219C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39B-4EEF-8641-C25589219C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39B-4EEF-8641-C25589219C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39B-4EEF-8641-C25589219C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39B-4EEF-8641-C25589219C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39B-4EEF-8641-C25589219C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39B-4EEF-8641-C25589219C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39B-4EEF-8641-C25589219C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39B-4EEF-8641-C25589219C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39B-4EEF-8641-C25589219C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39B-4EEF-8641-C25589219C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39B-4EEF-8641-C25589219C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39B-4EEF-8641-C25589219C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39B-4EEF-8641-C25589219C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39B-4EEF-8641-C25589219C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39B-4EEF-8641-C25589219C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39B-4EEF-8641-C25589219C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39B-4EEF-8641-C25589219C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39B-4EEF-8641-C25589219C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39B-4EEF-8641-C25589219C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39B-4EEF-8641-C25589219C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39B-4EEF-8641-C25589219C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39B-4EEF-8641-C25589219C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39B-4EEF-8641-C25589219C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39B-4EEF-8641-C25589219C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39B-4EEF-8641-C25589219C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39B-4EEF-8641-C25589219C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39B-4EEF-8641-C25589219C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39B-4EEF-8641-C25589219C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39B-4EEF-8641-C25589219C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39B-4EEF-8641-C25589219C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39B-4EEF-8641-C25589219C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39B-4EEF-8641-C25589219C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39B-4EEF-8641-C25589219C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39B-4EEF-8641-C25589219C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39B-4EEF-8641-C25589219C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39B-4EEF-8641-C25589219C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39B-4EEF-8641-C25589219C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39B-4EEF-8641-C25589219C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39B-4EEF-8641-C25589219C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39B-4EEF-8641-C25589219C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39B-4EEF-8641-C25589219C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39B-4EEF-8641-C25589219C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39B-4EEF-8641-C25589219C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39B-4EEF-8641-C25589219C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39B-4EEF-8641-C25589219C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39B-4EEF-8641-C25589219C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39B-4EEF-8641-C25589219C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39B-4EEF-8641-C25589219CE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95.65</c:v>
                </c:pt>
                <c:pt idx="4">
                  <c:v>#N/A</c:v>
                </c:pt>
                <c:pt idx="5">
                  <c:v>#N/A</c:v>
                </c:pt>
                <c:pt idx="6">
                  <c:v>98.947455684695811</c:v>
                </c:pt>
                <c:pt idx="7">
                  <c:v>#N/A</c:v>
                </c:pt>
                <c:pt idx="8">
                  <c:v>99.155521438165721</c:v>
                </c:pt>
                <c:pt idx="9">
                  <c:v>#N/A</c:v>
                </c:pt>
                <c:pt idx="10">
                  <c:v>98.810892388171524</c:v>
                </c:pt>
                <c:pt idx="11">
                  <c:v>#N/A</c:v>
                </c:pt>
                <c:pt idx="12">
                  <c:v>99.009043337990533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39B-4EEF-8641-C25589219CE0}"/>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93.9</c:v>
                </c:pt>
                <c:pt idx="13">
                  <c:v>93.9</c:v>
                </c:pt>
                <c:pt idx="14">
                  <c:v>93.9</c:v>
                </c:pt>
                <c:pt idx="15">
                  <c:v>93.9</c:v>
                </c:pt>
                <c:pt idx="16">
                  <c:v>93.9</c:v>
                </c:pt>
                <c:pt idx="17">
                  <c:v>93.9</c:v>
                </c:pt>
                <c:pt idx="18">
                  <c:v>93.9</c:v>
                </c:pt>
                <c:pt idx="19">
                  <c:v>93.9</c:v>
                </c:pt>
                <c:pt idx="20">
                  <c:v>93.9</c:v>
                </c:pt>
                <c:pt idx="21">
                  <c:v>93.9</c:v>
                </c:pt>
                <c:pt idx="22">
                  <c:v>93.9</c:v>
                </c:pt>
                <c:pt idx="23">
                  <c:v>93.9</c:v>
                </c:pt>
                <c:pt idx="24">
                  <c:v>93.9</c:v>
                </c:pt>
                <c:pt idx="25">
                  <c:v>93.9</c:v>
                </c:pt>
              </c:numCache>
            </c:numRef>
          </c:yVal>
          <c:smooth val="0"/>
          <c:extLst>
            <c:ext xmlns:c16="http://schemas.microsoft.com/office/drawing/2014/chart" uri="{C3380CC4-5D6E-409C-BE32-E72D297353CC}">
              <c16:uniqueId val="{000000C2-F39B-4EEF-8641-C25589219CE0}"/>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39B-4EEF-8641-C25589219CE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39B-4EEF-8641-C25589219CE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39B-4EEF-8641-C25589219CE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39B-4EEF-8641-C25589219CE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39B-4EEF-8641-C25589219CE0}"/>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39B-4EEF-8641-C25589219CE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39B-4EEF-8641-C25589219C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39B-4EEF-8641-C25589219CE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39B-4EEF-8641-C25589219CE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39B-4EEF-8641-C25589219CE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39B-4EEF-8641-C25589219CE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39B-4EEF-8641-C25589219CE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39B-4EEF-8641-C25589219CE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39B-4EEF-8641-C25589219C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39B-4EEF-8641-C25589219C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39B-4EEF-8641-C25589219C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39B-4EEF-8641-C25589219C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39B-4EEF-8641-C25589219C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39B-4EEF-8641-C25589219C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39B-4EEF-8641-C25589219C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39B-4EEF-8641-C25589219C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39B-4EEF-8641-C25589219C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39B-4EEF-8641-C25589219C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39B-4EEF-8641-C25589219C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39B-4EEF-8641-C25589219C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39B-4EEF-8641-C25589219C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39B-4EEF-8641-C25589219C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39B-4EEF-8641-C25589219C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39B-4EEF-8641-C25589219C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39B-4EEF-8641-C25589219C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39B-4EEF-8641-C25589219C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39B-4EEF-8641-C25589219C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39B-4EEF-8641-C25589219C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39B-4EEF-8641-C25589219C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39B-4EEF-8641-C25589219C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39B-4EEF-8641-C25589219C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39B-4EEF-8641-C25589219C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39B-4EEF-8641-C25589219C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39B-4EEF-8641-C25589219C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39B-4EEF-8641-C25589219C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39B-4EEF-8641-C25589219C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39B-4EEF-8641-C25589219C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39B-4EEF-8641-C25589219C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39B-4EEF-8641-C25589219C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39B-4EEF-8641-C25589219C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39B-4EEF-8641-C25589219C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39B-4EEF-8641-C25589219C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39B-4EEF-8641-C25589219C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39B-4EEF-8641-C25589219C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39B-4EEF-8641-C25589219C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39B-4EEF-8641-C25589219C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39B-4EEF-8641-C25589219C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39B-4EEF-8641-C25589219C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39B-4EEF-8641-C25589219C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39B-4EEF-8641-C25589219C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39B-4EEF-8641-C25589219C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39B-4EEF-8641-C25589219C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39B-4EEF-8641-C25589219C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39B-4EEF-8641-C25589219C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39B-4EEF-8641-C25589219C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39B-4EEF-8641-C25589219C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39B-4EEF-8641-C25589219C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39B-4EEF-8641-C25589219C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39B-4EEF-8641-C25589219C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39B-4EEF-8641-C25589219C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39B-4EEF-8641-C25589219C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39B-4EEF-8641-C25589219C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39B-4EEF-8641-C25589219C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39B-4EEF-8641-C25589219C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39B-4EEF-8641-C25589219C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39B-4EEF-8641-C25589219C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39B-4EEF-8641-C25589219C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39B-4EEF-8641-C25589219C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39B-4EEF-8641-C25589219C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39B-4EEF-8641-C25589219C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39B-4EEF-8641-C25589219C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39B-4EEF-8641-C25589219C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39B-4EEF-8641-C25589219C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39B-4EEF-8641-C25589219C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39B-4EEF-8641-C25589219C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39B-4EEF-8641-C25589219C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39B-4EEF-8641-C25589219C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39B-4EEF-8641-C25589219C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39B-4EEF-8641-C25589219C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39B-4EEF-8641-C25589219C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39B-4EEF-8641-C25589219C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39B-4EEF-8641-C25589219C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39B-4EEF-8641-C25589219C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39B-4EEF-8641-C25589219C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39B-4EEF-8641-C25589219C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39B-4EEF-8641-C25589219C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39B-4EEF-8641-C25589219C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39B-4EEF-8641-C25589219C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39B-4EEF-8641-C25589219C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39B-4EEF-8641-C25589219C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93.791754454165115</c:v>
                </c:pt>
                <c:pt idx="8">
                  <c:v>#N/A</c:v>
                </c:pt>
                <c:pt idx="9">
                  <c:v>94.549480530294701</c:v>
                </c:pt>
                <c:pt idx="10">
                  <c:v>#N/A</c:v>
                </c:pt>
                <c:pt idx="11">
                  <c:v>93.407744630614886</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39B-4EEF-8641-C25589219CE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93.8</c:v>
                </c:pt>
                <c:pt idx="13">
                  <c:v>93.8</c:v>
                </c:pt>
                <c:pt idx="14">
                  <c:v>93.8</c:v>
                </c:pt>
                <c:pt idx="15">
                  <c:v>93.8</c:v>
                </c:pt>
                <c:pt idx="16">
                  <c:v>93.8</c:v>
                </c:pt>
                <c:pt idx="17">
                  <c:v>93.8</c:v>
                </c:pt>
                <c:pt idx="18">
                  <c:v>93.8</c:v>
                </c:pt>
                <c:pt idx="19">
                  <c:v>93.8</c:v>
                </c:pt>
                <c:pt idx="20">
                  <c:v>93.8</c:v>
                </c:pt>
                <c:pt idx="21">
                  <c:v>#N/A</c:v>
                </c:pt>
                <c:pt idx="22">
                  <c:v>#N/A</c:v>
                </c:pt>
                <c:pt idx="23">
                  <c:v>#N/A</c:v>
                </c:pt>
                <c:pt idx="24">
                  <c:v>#N/A</c:v>
                </c:pt>
                <c:pt idx="25">
                  <c:v>#N/A</c:v>
                </c:pt>
              </c:numCache>
            </c:numRef>
          </c:yVal>
          <c:smooth val="0"/>
          <c:extLst>
            <c:ext xmlns:c16="http://schemas.microsoft.com/office/drawing/2014/chart" uri="{C3380CC4-5D6E-409C-BE32-E72D297353CC}">
              <c16:uniqueId val="{00000000-E9C5-4C4E-9E99-33468531806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C5-4C4E-9E99-33468531806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C5-4C4E-9E99-33468531806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C5-4C4E-9E99-33468531806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C5-4C4E-9E99-33468531806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C5-4C4E-9E99-334685318063}"/>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C5-4C4E-9E99-33468531806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C5-4C4E-9E99-3346853180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C5-4C4E-9E99-33468531806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C5-4C4E-9E99-33468531806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C5-4C4E-9E99-33468531806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C5-4C4E-9E99-33468531806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C5-4C4E-9E99-334685318063}"/>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C5-4C4E-9E99-334685318063}"/>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C5-4C4E-9E99-3346853180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C5-4C4E-9E99-3346853180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C5-4C4E-9E99-3346853180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C5-4C4E-9E99-3346853180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C5-4C4E-9E99-3346853180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C5-4C4E-9E99-3346853180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C5-4C4E-9E99-3346853180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C5-4C4E-9E99-3346853180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C5-4C4E-9E99-3346853180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C5-4C4E-9E99-3346853180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9C5-4C4E-9E99-3346853180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C5-4C4E-9E99-3346853180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C5-4C4E-9E99-3346853180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C5-4C4E-9E99-3346853180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C5-4C4E-9E99-3346853180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C5-4C4E-9E99-3346853180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C5-4C4E-9E99-3346853180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C5-4C4E-9E99-3346853180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C5-4C4E-9E99-3346853180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C5-4C4E-9E99-3346853180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C5-4C4E-9E99-3346853180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C5-4C4E-9E99-3346853180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C5-4C4E-9E99-3346853180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C5-4C4E-9E99-3346853180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C5-4C4E-9E99-3346853180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C5-4C4E-9E99-3346853180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C5-4C4E-9E99-3346853180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C5-4C4E-9E99-3346853180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C5-4C4E-9E99-3346853180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C5-4C4E-9E99-3346853180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C5-4C4E-9E99-3346853180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C5-4C4E-9E99-3346853180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C5-4C4E-9E99-3346853180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C5-4C4E-9E99-3346853180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C5-4C4E-9E99-3346853180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C5-4C4E-9E99-3346853180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C5-4C4E-9E99-3346853180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C5-4C4E-9E99-3346853180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C5-4C4E-9E99-3346853180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C5-4C4E-9E99-3346853180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C5-4C4E-9E99-3346853180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C5-4C4E-9E99-3346853180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C5-4C4E-9E99-3346853180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C5-4C4E-9E99-3346853180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C5-4C4E-9E99-3346853180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C5-4C4E-9E99-3346853180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C5-4C4E-9E99-3346853180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C5-4C4E-9E99-3346853180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C5-4C4E-9E99-3346853180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C5-4C4E-9E99-3346853180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C5-4C4E-9E99-3346853180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C5-4C4E-9E99-3346853180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C5-4C4E-9E99-3346853180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C5-4C4E-9E99-3346853180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C5-4C4E-9E99-3346853180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C5-4C4E-9E99-3346853180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C5-4C4E-9E99-3346853180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C5-4C4E-9E99-3346853180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C5-4C4E-9E99-3346853180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C5-4C4E-9E99-3346853180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C5-4C4E-9E99-3346853180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C5-4C4E-9E99-3346853180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C5-4C4E-9E99-3346853180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C5-4C4E-9E99-3346853180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C5-4C4E-9E99-3346853180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C5-4C4E-9E99-3346853180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C5-4C4E-9E99-3346853180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C5-4C4E-9E99-3346853180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C5-4C4E-9E99-3346853180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C5-4C4E-9E99-3346853180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C5-4C4E-9E99-3346853180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C5-4C4E-9E99-3346853180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C5-4C4E-9E99-3346853180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C5-4C4E-9E99-3346853180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C5-4C4E-9E99-3346853180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C5-4C4E-9E99-3346853180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C5-4C4E-9E99-3346853180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C5-4C4E-9E99-3346853180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C5-4C4E-9E99-3346853180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C5-4C4E-9E99-3346853180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C5-4C4E-9E99-3346853180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9C5-4C4E-9E99-3346853180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93.76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9C5-4C4E-9E99-33468531806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9C5-4C4E-9E99-334685318063}"/>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9C5-4C4E-9E99-334685318063}"/>
              </c:ext>
            </c:extLst>
          </c:dPt>
          <c:dPt>
            <c:idx val="2"/>
            <c:bubble3D val="0"/>
            <c:extLst>
              <c:ext xmlns:c16="http://schemas.microsoft.com/office/drawing/2014/chart" uri="{C3380CC4-5D6E-409C-BE32-E72D297353CC}">
                <c16:uniqueId val="{00000063-E9C5-4C4E-9E99-334685318063}"/>
              </c:ext>
            </c:extLst>
          </c:dPt>
          <c:dPt>
            <c:idx val="3"/>
            <c:bubble3D val="0"/>
            <c:extLst>
              <c:ext xmlns:c16="http://schemas.microsoft.com/office/drawing/2014/chart" uri="{C3380CC4-5D6E-409C-BE32-E72D297353CC}">
                <c16:uniqueId val="{00000064-E9C5-4C4E-9E99-33468531806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C5-4C4E-9E99-33468531806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C5-4C4E-9E99-33468531806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C5-4C4E-9E99-33468531806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C5-4C4E-9E99-33468531806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C5-4C4E-9E99-334685318063}"/>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C5-4C4E-9E99-33468531806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C5-4C4E-9E99-3346853180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C5-4C4E-9E99-33468531806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C5-4C4E-9E99-33468531806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C5-4C4E-9E99-33468531806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C5-4C4E-9E99-33468531806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C5-4C4E-9E99-334685318063}"/>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C5-4C4E-9E99-334685318063}"/>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C5-4C4E-9E99-3346853180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C5-4C4E-9E99-3346853180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C5-4C4E-9E99-3346853180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C5-4C4E-9E99-3346853180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C5-4C4E-9E99-3346853180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C5-4C4E-9E99-3346853180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C5-4C4E-9E99-3346853180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C5-4C4E-9E99-3346853180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C5-4C4E-9E99-3346853180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C5-4C4E-9E99-3346853180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C5-4C4E-9E99-3346853180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C5-4C4E-9E99-3346853180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C5-4C4E-9E99-3346853180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C5-4C4E-9E99-3346853180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C5-4C4E-9E99-3346853180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C5-4C4E-9E99-3346853180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C5-4C4E-9E99-3346853180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C5-4C4E-9E99-3346853180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C5-4C4E-9E99-3346853180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C5-4C4E-9E99-3346853180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C5-4C4E-9E99-3346853180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C5-4C4E-9E99-3346853180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C5-4C4E-9E99-3346853180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C5-4C4E-9E99-3346853180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C5-4C4E-9E99-3346853180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C5-4C4E-9E99-3346853180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C5-4C4E-9E99-3346853180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C5-4C4E-9E99-3346853180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C5-4C4E-9E99-3346853180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C5-4C4E-9E99-3346853180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C5-4C4E-9E99-3346853180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C5-4C4E-9E99-3346853180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C5-4C4E-9E99-3346853180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C5-4C4E-9E99-3346853180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C5-4C4E-9E99-3346853180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C5-4C4E-9E99-3346853180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C5-4C4E-9E99-3346853180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C5-4C4E-9E99-3346853180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C5-4C4E-9E99-3346853180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C5-4C4E-9E99-3346853180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C5-4C4E-9E99-3346853180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C5-4C4E-9E99-3346853180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C5-4C4E-9E99-3346853180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C5-4C4E-9E99-3346853180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C5-4C4E-9E99-3346853180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C5-4C4E-9E99-3346853180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C5-4C4E-9E99-3346853180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C5-4C4E-9E99-3346853180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C5-4C4E-9E99-3346853180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C5-4C4E-9E99-3346853180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C5-4C4E-9E99-3346853180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C5-4C4E-9E99-3346853180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C5-4C4E-9E99-3346853180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C5-4C4E-9E99-3346853180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C5-4C4E-9E99-3346853180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C5-4C4E-9E99-3346853180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C5-4C4E-9E99-3346853180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C5-4C4E-9E99-3346853180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C5-4C4E-9E99-3346853180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C5-4C4E-9E99-3346853180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C5-4C4E-9E99-3346853180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C5-4C4E-9E99-3346853180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C5-4C4E-9E99-3346853180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C5-4C4E-9E99-3346853180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C5-4C4E-9E99-3346853180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C5-4C4E-9E99-3346853180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C5-4C4E-9E99-3346853180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C5-4C4E-9E99-3346853180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C5-4C4E-9E99-3346853180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C5-4C4E-9E99-3346853180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C5-4C4E-9E99-3346853180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C5-4C4E-9E99-3346853180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C5-4C4E-9E99-3346853180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C5-4C4E-9E99-3346853180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C5-4C4E-9E99-3346853180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C5-4C4E-9E99-3346853180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C5-4C4E-9E99-3346853180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C5-4C4E-9E99-3346853180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C5-4C4E-9E99-3346853180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C5-4C4E-9E99-3346853180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C5-4C4E-9E99-3346853180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C5-4C4E-9E99-3346853180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C5-4C4E-9E99-33468531806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99.8</c:v>
                </c:pt>
                <c:pt idx="18">
                  <c:v>99.8</c:v>
                </c:pt>
                <c:pt idx="19">
                  <c:v>99.8</c:v>
                </c:pt>
                <c:pt idx="20">
                  <c:v>99.8</c:v>
                </c:pt>
                <c:pt idx="21">
                  <c:v>99.8</c:v>
                </c:pt>
                <c:pt idx="22">
                  <c:v>99.8</c:v>
                </c:pt>
                <c:pt idx="23">
                  <c:v>99.8</c:v>
                </c:pt>
                <c:pt idx="24">
                  <c:v>99.8</c:v>
                </c:pt>
                <c:pt idx="25">
                  <c:v>99.8</c:v>
                </c:pt>
              </c:numCache>
            </c:numRef>
          </c:yVal>
          <c:smooth val="0"/>
          <c:extLst>
            <c:ext xmlns:c16="http://schemas.microsoft.com/office/drawing/2014/chart" uri="{C3380CC4-5D6E-409C-BE32-E72D297353CC}">
              <c16:uniqueId val="{000000C2-E9C5-4C4E-9E99-33468531806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C5-4C4E-9E99-33468531806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C5-4C4E-9E99-33468531806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C5-4C4E-9E99-33468531806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C5-4C4E-9E99-33468531806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C5-4C4E-9E99-334685318063}"/>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C5-4C4E-9E99-33468531806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C5-4C4E-9E99-3346853180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C5-4C4E-9E99-33468531806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C5-4C4E-9E99-33468531806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C5-4C4E-9E99-33468531806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C5-4C4E-9E99-33468531806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C5-4C4E-9E99-334685318063}"/>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C5-4C4E-9E99-334685318063}"/>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C5-4C4E-9E99-3346853180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C5-4C4E-9E99-3346853180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C5-4C4E-9E99-3346853180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C5-4C4E-9E99-3346853180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C5-4C4E-9E99-3346853180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C5-4C4E-9E99-3346853180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C5-4C4E-9E99-3346853180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C5-4C4E-9E99-3346853180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C5-4C4E-9E99-3346853180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C5-4C4E-9E99-3346853180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C5-4C4E-9E99-3346853180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C5-4C4E-9E99-3346853180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C5-4C4E-9E99-3346853180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C5-4C4E-9E99-3346853180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C5-4C4E-9E99-3346853180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C5-4C4E-9E99-3346853180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C5-4C4E-9E99-3346853180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C5-4C4E-9E99-3346853180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C5-4C4E-9E99-3346853180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C5-4C4E-9E99-3346853180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C5-4C4E-9E99-3346853180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C5-4C4E-9E99-3346853180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C5-4C4E-9E99-3346853180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C5-4C4E-9E99-3346853180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C5-4C4E-9E99-3346853180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C5-4C4E-9E99-3346853180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C5-4C4E-9E99-3346853180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C5-4C4E-9E99-3346853180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C5-4C4E-9E99-3346853180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C5-4C4E-9E99-3346853180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C5-4C4E-9E99-3346853180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C5-4C4E-9E99-3346853180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C5-4C4E-9E99-3346853180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C5-4C4E-9E99-3346853180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C5-4C4E-9E99-3346853180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C5-4C4E-9E99-3346853180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C5-4C4E-9E99-3346853180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C5-4C4E-9E99-3346853180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C5-4C4E-9E99-3346853180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C5-4C4E-9E99-3346853180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C5-4C4E-9E99-3346853180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C5-4C4E-9E99-3346853180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C5-4C4E-9E99-3346853180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C5-4C4E-9E99-3346853180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C5-4C4E-9E99-3346853180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C5-4C4E-9E99-3346853180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C5-4C4E-9E99-3346853180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C5-4C4E-9E99-3346853180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C5-4C4E-9E99-3346853180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C5-4C4E-9E99-3346853180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C5-4C4E-9E99-3346853180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C5-4C4E-9E99-3346853180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C5-4C4E-9E99-3346853180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C5-4C4E-9E99-3346853180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C5-4C4E-9E99-3346853180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C5-4C4E-9E99-3346853180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C5-4C4E-9E99-3346853180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C5-4C4E-9E99-3346853180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C5-4C4E-9E99-3346853180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C5-4C4E-9E99-3346853180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C5-4C4E-9E99-3346853180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C5-4C4E-9E99-3346853180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C5-4C4E-9E99-3346853180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C5-4C4E-9E99-3346853180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C5-4C4E-9E99-3346853180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C5-4C4E-9E99-3346853180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C5-4C4E-9E99-3346853180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C5-4C4E-9E99-3346853180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C5-4C4E-9E99-3346853180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C5-4C4E-9E99-3346853180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C5-4C4E-9E99-3346853180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C5-4C4E-9E99-3346853180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C5-4C4E-9E99-3346853180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C5-4C4E-9E99-3346853180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C5-4C4E-9E99-3346853180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C5-4C4E-9E99-3346853180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C5-4C4E-9E99-3346853180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C5-4C4E-9E99-3346853180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C5-4C4E-9E99-3346853180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C5-4C4E-9E99-3346853180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C5-4C4E-9E99-3346853180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C5-4C4E-9E99-3346853180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99.77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C5-4C4E-9E99-33468531806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96</c:v>
                </c:pt>
                <c:pt idx="13">
                  <c:v>96</c:v>
                </c:pt>
                <c:pt idx="14">
                  <c:v>96</c:v>
                </c:pt>
                <c:pt idx="15">
                  <c:v>96</c:v>
                </c:pt>
                <c:pt idx="16">
                  <c:v>96</c:v>
                </c:pt>
                <c:pt idx="17">
                  <c:v>96</c:v>
                </c:pt>
                <c:pt idx="18">
                  <c:v>96</c:v>
                </c:pt>
                <c:pt idx="19">
                  <c:v>96</c:v>
                </c:pt>
                <c:pt idx="20">
                  <c:v>96</c:v>
                </c:pt>
                <c:pt idx="21">
                  <c:v>#N/A</c:v>
                </c:pt>
                <c:pt idx="22">
                  <c:v>#N/A</c:v>
                </c:pt>
                <c:pt idx="23">
                  <c:v>#N/A</c:v>
                </c:pt>
                <c:pt idx="24">
                  <c:v>#N/A</c:v>
                </c:pt>
                <c:pt idx="25">
                  <c:v>#N/A</c:v>
                </c:pt>
              </c:numCache>
            </c:numRef>
          </c:yVal>
          <c:smooth val="0"/>
          <c:extLst>
            <c:ext xmlns:c16="http://schemas.microsoft.com/office/drawing/2014/chart" uri="{C3380CC4-5D6E-409C-BE32-E72D297353CC}">
              <c16:uniqueId val="{00000000-7ADF-4BE4-8757-27859FB7CB4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DF-4BE4-8757-27859FB7CB4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DF-4BE4-8757-27859FB7CB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DF-4BE4-8757-27859FB7CB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DF-4BE4-8757-27859FB7CB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DF-4BE4-8757-27859FB7CB40}"/>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DF-4BE4-8757-27859FB7CB4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DF-4BE4-8757-27859FB7CB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DF-4BE4-8757-27859FB7CB4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DF-4BE4-8757-27859FB7CB4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DF-4BE4-8757-27859FB7CB4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DF-4BE4-8757-27859FB7CB4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DF-4BE4-8757-27859FB7CB4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DF-4BE4-8757-27859FB7CB4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DF-4BE4-8757-27859FB7CB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DF-4BE4-8757-27859FB7CB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DF-4BE4-8757-27859FB7CB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DF-4BE4-8757-27859FB7CB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DF-4BE4-8757-27859FB7CB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DF-4BE4-8757-27859FB7CB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DF-4BE4-8757-27859FB7CB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DF-4BE4-8757-27859FB7CB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DF-4BE4-8757-27859FB7CB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DF-4BE4-8757-27859FB7CB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DF-4BE4-8757-27859FB7CB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DF-4BE4-8757-27859FB7CB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DF-4BE4-8757-27859FB7CB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DF-4BE4-8757-27859FB7CB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DF-4BE4-8757-27859FB7CB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DF-4BE4-8757-27859FB7CB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DF-4BE4-8757-27859FB7CB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DF-4BE4-8757-27859FB7CB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DF-4BE4-8757-27859FB7CB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DF-4BE4-8757-27859FB7CB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DF-4BE4-8757-27859FB7CB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DF-4BE4-8757-27859FB7CB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DF-4BE4-8757-27859FB7CB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DF-4BE4-8757-27859FB7CB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DF-4BE4-8757-27859FB7CB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DF-4BE4-8757-27859FB7CB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DF-4BE4-8757-27859FB7CB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DF-4BE4-8757-27859FB7CB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DF-4BE4-8757-27859FB7CB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DF-4BE4-8757-27859FB7CB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DF-4BE4-8757-27859FB7CB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DF-4BE4-8757-27859FB7CB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DF-4BE4-8757-27859FB7CB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DF-4BE4-8757-27859FB7CB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DF-4BE4-8757-27859FB7CB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DF-4BE4-8757-27859FB7CB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DF-4BE4-8757-27859FB7CB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DF-4BE4-8757-27859FB7CB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DF-4BE4-8757-27859FB7CB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DF-4BE4-8757-27859FB7CB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DF-4BE4-8757-27859FB7CB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DF-4BE4-8757-27859FB7CB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DF-4BE4-8757-27859FB7CB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DF-4BE4-8757-27859FB7CB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DF-4BE4-8757-27859FB7CB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DF-4BE4-8757-27859FB7CB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DF-4BE4-8757-27859FB7CB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DF-4BE4-8757-27859FB7CB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DF-4BE4-8757-27859FB7CB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DF-4BE4-8757-27859FB7CB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DF-4BE4-8757-27859FB7CB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DF-4BE4-8757-27859FB7CB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DF-4BE4-8757-27859FB7CB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DF-4BE4-8757-27859FB7CB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DF-4BE4-8757-27859FB7CB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DF-4BE4-8757-27859FB7CB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DF-4BE4-8757-27859FB7CB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DF-4BE4-8757-27859FB7CB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DF-4BE4-8757-27859FB7CB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DF-4BE4-8757-27859FB7CB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DF-4BE4-8757-27859FB7CB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DF-4BE4-8757-27859FB7CB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DF-4BE4-8757-27859FB7CB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DF-4BE4-8757-27859FB7CB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DF-4BE4-8757-27859FB7CB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DF-4BE4-8757-27859FB7CB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DF-4BE4-8757-27859FB7CB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DF-4BE4-8757-27859FB7CB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DF-4BE4-8757-27859FB7CB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DF-4BE4-8757-27859FB7CB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DF-4BE4-8757-27859FB7CB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DF-4BE4-8757-27859FB7CB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DF-4BE4-8757-27859FB7CB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DF-4BE4-8757-27859FB7CB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DF-4BE4-8757-27859FB7CB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DF-4BE4-8757-27859FB7CB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DF-4BE4-8757-27859FB7CB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DF-4BE4-8757-27859FB7CB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DF-4BE4-8757-27859FB7CB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DF-4BE4-8757-27859FB7CB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DF-4BE4-8757-27859FB7CB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DF-4BE4-8757-27859FB7CB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95.97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ADF-4BE4-8757-27859FB7CB4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ADF-4BE4-8757-27859FB7CB4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ADF-4BE4-8757-27859FB7CB40}"/>
              </c:ext>
            </c:extLst>
          </c:dPt>
          <c:dPt>
            <c:idx val="2"/>
            <c:bubble3D val="0"/>
            <c:extLst>
              <c:ext xmlns:c16="http://schemas.microsoft.com/office/drawing/2014/chart" uri="{C3380CC4-5D6E-409C-BE32-E72D297353CC}">
                <c16:uniqueId val="{00000063-7ADF-4BE4-8757-27859FB7CB40}"/>
              </c:ext>
            </c:extLst>
          </c:dPt>
          <c:dPt>
            <c:idx val="3"/>
            <c:bubble3D val="0"/>
            <c:extLst>
              <c:ext xmlns:c16="http://schemas.microsoft.com/office/drawing/2014/chart" uri="{C3380CC4-5D6E-409C-BE32-E72D297353CC}">
                <c16:uniqueId val="{00000064-7ADF-4BE4-8757-27859FB7CB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ADF-4BE4-8757-27859FB7CB4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ADF-4BE4-8757-27859FB7CB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ADF-4BE4-8757-27859FB7CB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ADF-4BE4-8757-27859FB7CB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ADF-4BE4-8757-27859FB7CB40}"/>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ADF-4BE4-8757-27859FB7CB4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ADF-4BE4-8757-27859FB7CB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ADF-4BE4-8757-27859FB7CB4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ADF-4BE4-8757-27859FB7CB4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ADF-4BE4-8757-27859FB7CB4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ADF-4BE4-8757-27859FB7CB4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ADF-4BE4-8757-27859FB7CB4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ADF-4BE4-8757-27859FB7CB4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ADF-4BE4-8757-27859FB7CB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ADF-4BE4-8757-27859FB7CB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ADF-4BE4-8757-27859FB7CB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ADF-4BE4-8757-27859FB7CB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ADF-4BE4-8757-27859FB7CB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ADF-4BE4-8757-27859FB7CB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ADF-4BE4-8757-27859FB7CB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ADF-4BE4-8757-27859FB7CB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ADF-4BE4-8757-27859FB7CB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ADF-4BE4-8757-27859FB7CB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ADF-4BE4-8757-27859FB7CB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ADF-4BE4-8757-27859FB7CB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ADF-4BE4-8757-27859FB7CB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ADF-4BE4-8757-27859FB7CB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ADF-4BE4-8757-27859FB7CB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ADF-4BE4-8757-27859FB7CB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ADF-4BE4-8757-27859FB7CB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ADF-4BE4-8757-27859FB7CB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ADF-4BE4-8757-27859FB7CB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ADF-4BE4-8757-27859FB7CB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ADF-4BE4-8757-27859FB7CB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ADF-4BE4-8757-27859FB7CB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ADF-4BE4-8757-27859FB7CB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ADF-4BE4-8757-27859FB7CB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ADF-4BE4-8757-27859FB7CB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ADF-4BE4-8757-27859FB7CB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ADF-4BE4-8757-27859FB7CB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ADF-4BE4-8757-27859FB7CB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ADF-4BE4-8757-27859FB7CB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ADF-4BE4-8757-27859FB7CB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ADF-4BE4-8757-27859FB7CB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ADF-4BE4-8757-27859FB7CB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ADF-4BE4-8757-27859FB7CB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ADF-4BE4-8757-27859FB7CB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ADF-4BE4-8757-27859FB7CB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ADF-4BE4-8757-27859FB7CB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ADF-4BE4-8757-27859FB7CB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DF-4BE4-8757-27859FB7CB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DF-4BE4-8757-27859FB7CB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DF-4BE4-8757-27859FB7CB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DF-4BE4-8757-27859FB7CB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DF-4BE4-8757-27859FB7CB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DF-4BE4-8757-27859FB7CB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DF-4BE4-8757-27859FB7CB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DF-4BE4-8757-27859FB7CB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DF-4BE4-8757-27859FB7CB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DF-4BE4-8757-27859FB7CB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DF-4BE4-8757-27859FB7CB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DF-4BE4-8757-27859FB7CB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DF-4BE4-8757-27859FB7CB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DF-4BE4-8757-27859FB7CB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DF-4BE4-8757-27859FB7CB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DF-4BE4-8757-27859FB7CB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DF-4BE4-8757-27859FB7CB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DF-4BE4-8757-27859FB7CB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DF-4BE4-8757-27859FB7CB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DF-4BE4-8757-27859FB7CB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DF-4BE4-8757-27859FB7CB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DF-4BE4-8757-27859FB7CB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DF-4BE4-8757-27859FB7CB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DF-4BE4-8757-27859FB7CB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DF-4BE4-8757-27859FB7CB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DF-4BE4-8757-27859FB7CB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DF-4BE4-8757-27859FB7CB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DF-4BE4-8757-27859FB7CB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DF-4BE4-8757-27859FB7CB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DF-4BE4-8757-27859FB7CB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DF-4BE4-8757-27859FB7CB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DF-4BE4-8757-27859FB7CB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DF-4BE4-8757-27859FB7CB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DF-4BE4-8757-27859FB7CB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DF-4BE4-8757-27859FB7CB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DF-4BE4-8757-27859FB7CB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DF-4BE4-8757-27859FB7CB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DF-4BE4-8757-27859FB7CB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DF-4BE4-8757-27859FB7CB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DF-4BE4-8757-27859FB7CB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DF-4BE4-8757-27859FB7CB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DF-4BE4-8757-27859FB7CB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DF-4BE4-8757-27859FB7CB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DF-4BE4-8757-27859FB7CB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DF-4BE4-8757-27859FB7CB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ADF-4BE4-8757-27859FB7CB4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99.2</c:v>
                </c:pt>
                <c:pt idx="13">
                  <c:v>99.2</c:v>
                </c:pt>
                <c:pt idx="14">
                  <c:v>99.2</c:v>
                </c:pt>
                <c:pt idx="15">
                  <c:v>99.2</c:v>
                </c:pt>
                <c:pt idx="16">
                  <c:v>99.2</c:v>
                </c:pt>
                <c:pt idx="17">
                  <c:v>99.2</c:v>
                </c:pt>
                <c:pt idx="18">
                  <c:v>99.2</c:v>
                </c:pt>
                <c:pt idx="19">
                  <c:v>99.2</c:v>
                </c:pt>
                <c:pt idx="20">
                  <c:v>99.2</c:v>
                </c:pt>
                <c:pt idx="21">
                  <c:v>#N/A</c:v>
                </c:pt>
                <c:pt idx="22">
                  <c:v>#N/A</c:v>
                </c:pt>
                <c:pt idx="23">
                  <c:v>#N/A</c:v>
                </c:pt>
                <c:pt idx="24">
                  <c:v>#N/A</c:v>
                </c:pt>
                <c:pt idx="25">
                  <c:v>#N/A</c:v>
                </c:pt>
              </c:numCache>
            </c:numRef>
          </c:yVal>
          <c:smooth val="0"/>
          <c:extLst>
            <c:ext xmlns:c16="http://schemas.microsoft.com/office/drawing/2014/chart" uri="{C3380CC4-5D6E-409C-BE32-E72D297353CC}">
              <c16:uniqueId val="{000000C2-7ADF-4BE4-8757-27859FB7CB4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ADF-4BE4-8757-27859FB7CB4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ADF-4BE4-8757-27859FB7CB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ADF-4BE4-8757-27859FB7CB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ADF-4BE4-8757-27859FB7CB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ADF-4BE4-8757-27859FB7CB40}"/>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ADF-4BE4-8757-27859FB7CB4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ADF-4BE4-8757-27859FB7CB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ADF-4BE4-8757-27859FB7CB4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ADF-4BE4-8757-27859FB7CB4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ADF-4BE4-8757-27859FB7CB4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ADF-4BE4-8757-27859FB7CB4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ADF-4BE4-8757-27859FB7CB4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ADF-4BE4-8757-27859FB7CB4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ADF-4BE4-8757-27859FB7CB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ADF-4BE4-8757-27859FB7CB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ADF-4BE4-8757-27859FB7CB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ADF-4BE4-8757-27859FB7CB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ADF-4BE4-8757-27859FB7CB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ADF-4BE4-8757-27859FB7CB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ADF-4BE4-8757-27859FB7CB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ADF-4BE4-8757-27859FB7CB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ADF-4BE4-8757-27859FB7CB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ADF-4BE4-8757-27859FB7CB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ADF-4BE4-8757-27859FB7CB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ADF-4BE4-8757-27859FB7CB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DF-4BE4-8757-27859FB7CB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DF-4BE4-8757-27859FB7CB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DF-4BE4-8757-27859FB7CB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DF-4BE4-8757-27859FB7CB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DF-4BE4-8757-27859FB7CB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DF-4BE4-8757-27859FB7CB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DF-4BE4-8757-27859FB7CB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DF-4BE4-8757-27859FB7CB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DF-4BE4-8757-27859FB7CB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DF-4BE4-8757-27859FB7CB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DF-4BE4-8757-27859FB7CB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DF-4BE4-8757-27859FB7CB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DF-4BE4-8757-27859FB7CB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DF-4BE4-8757-27859FB7CB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DF-4BE4-8757-27859FB7CB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DF-4BE4-8757-27859FB7CB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DF-4BE4-8757-27859FB7CB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DF-4BE4-8757-27859FB7CB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DF-4BE4-8757-27859FB7CB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DF-4BE4-8757-27859FB7CB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DF-4BE4-8757-27859FB7CB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ADF-4BE4-8757-27859FB7CB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ADF-4BE4-8757-27859FB7CB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ADF-4BE4-8757-27859FB7CB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ADF-4BE4-8757-27859FB7CB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ADF-4BE4-8757-27859FB7CB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ADF-4BE4-8757-27859FB7CB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ADF-4BE4-8757-27859FB7CB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ADF-4BE4-8757-27859FB7CB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ADF-4BE4-8757-27859FB7CB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ADF-4BE4-8757-27859FB7CB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ADF-4BE4-8757-27859FB7CB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ADF-4BE4-8757-27859FB7CB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ADF-4BE4-8757-27859FB7CB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ADF-4BE4-8757-27859FB7CB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ADF-4BE4-8757-27859FB7CB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ADF-4BE4-8757-27859FB7CB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ADF-4BE4-8757-27859FB7CB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ADF-4BE4-8757-27859FB7CB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ADF-4BE4-8757-27859FB7CB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ADF-4BE4-8757-27859FB7CB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ADF-4BE4-8757-27859FB7CB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ADF-4BE4-8757-27859FB7CB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ADF-4BE4-8757-27859FB7CB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ADF-4BE4-8757-27859FB7CB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ADF-4BE4-8757-27859FB7CB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ADF-4BE4-8757-27859FB7CB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DF-4BE4-8757-27859FB7CB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DF-4BE4-8757-27859FB7CB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DF-4BE4-8757-27859FB7CB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DF-4BE4-8757-27859FB7CB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DF-4BE4-8757-27859FB7CB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DF-4BE4-8757-27859FB7CB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DF-4BE4-8757-27859FB7CB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DF-4BE4-8757-27859FB7CB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DF-4BE4-8757-27859FB7CB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DF-4BE4-8757-27859FB7CB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DF-4BE4-8757-27859FB7CB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DF-4BE4-8757-27859FB7CB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DF-4BE4-8757-27859FB7CB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DF-4BE4-8757-27859FB7CB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DF-4BE4-8757-27859FB7CB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DF-4BE4-8757-27859FB7CB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DF-4BE4-8757-27859FB7CB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DF-4BE4-8757-27859FB7CB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DF-4BE4-8757-27859FB7CB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DF-4BE4-8757-27859FB7CB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DF-4BE4-8757-27859FB7CB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DF-4BE4-8757-27859FB7CB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DF-4BE4-8757-27859FB7CB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99.16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ADF-4BE4-8757-27859FB7CB4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6CB-4B9E-98F5-7B58679FC7A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6CB-4B9E-98F5-7B58679FC7A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CB-4B9E-98F5-7B58679FC7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CB-4B9E-98F5-7B58679FC7A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CB-4B9E-98F5-7B58679FC7A6}"/>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CB-4B9E-98F5-7B58679FC7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CB-4B9E-98F5-7B58679FC7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CB-4B9E-98F5-7B58679FC7A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CB-4B9E-98F5-7B58679FC7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CB-4B9E-98F5-7B58679FC7A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CB-4B9E-98F5-7B58679FC7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CB-4B9E-98F5-7B58679FC7A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CB-4B9E-98F5-7B58679FC7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CB-4B9E-98F5-7B58679FC7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CB-4B9E-98F5-7B58679FC7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CB-4B9E-98F5-7B58679FC7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CB-4B9E-98F5-7B58679FC7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CB-4B9E-98F5-7B58679FC7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CB-4B9E-98F5-7B58679FC7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CB-4B9E-98F5-7B58679FC7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CB-4B9E-98F5-7B58679FC7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CB-4B9E-98F5-7B58679FC7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CB-4B9E-98F5-7B58679FC7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CB-4B9E-98F5-7B58679FC7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6CB-4B9E-98F5-7B58679FC7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6CB-4B9E-98F5-7B58679FC7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CB-4B9E-98F5-7B58679FC7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CB-4B9E-98F5-7B58679FC7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CB-4B9E-98F5-7B58679FC7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CB-4B9E-98F5-7B58679FC7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CB-4B9E-98F5-7B58679FC7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CB-4B9E-98F5-7B58679FC7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CB-4B9E-98F5-7B58679FC7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CB-4B9E-98F5-7B58679FC7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CB-4B9E-98F5-7B58679FC7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CB-4B9E-98F5-7B58679FC7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CB-4B9E-98F5-7B58679FC7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CB-4B9E-98F5-7B58679FC7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CB-4B9E-98F5-7B58679FC7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CB-4B9E-98F5-7B58679FC7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CB-4B9E-98F5-7B58679FC7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CB-4B9E-98F5-7B58679FC7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CB-4B9E-98F5-7B58679FC7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CB-4B9E-98F5-7B58679FC7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CB-4B9E-98F5-7B58679FC7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CB-4B9E-98F5-7B58679FC7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CB-4B9E-98F5-7B58679FC7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CB-4B9E-98F5-7B58679FC7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CB-4B9E-98F5-7B58679FC7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CB-4B9E-98F5-7B58679FC7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CB-4B9E-98F5-7B58679FC7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CB-4B9E-98F5-7B58679FC7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CB-4B9E-98F5-7B58679FC7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CB-4B9E-98F5-7B58679FC7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CB-4B9E-98F5-7B58679FC7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CB-4B9E-98F5-7B58679FC7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CB-4B9E-98F5-7B58679FC7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CB-4B9E-98F5-7B58679FC7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CB-4B9E-98F5-7B58679FC7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CB-4B9E-98F5-7B58679FC7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CB-4B9E-98F5-7B58679FC7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CB-4B9E-98F5-7B58679FC7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CB-4B9E-98F5-7B58679FC7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CB-4B9E-98F5-7B58679FC7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CB-4B9E-98F5-7B58679FC7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CB-4B9E-98F5-7B58679FC7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CB-4B9E-98F5-7B58679FC7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CB-4B9E-98F5-7B58679FC7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CB-4B9E-98F5-7B58679FC7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CB-4B9E-98F5-7B58679FC7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CB-4B9E-98F5-7B58679FC7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CB-4B9E-98F5-7B58679FC7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CB-4B9E-98F5-7B58679FC7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CB-4B9E-98F5-7B58679FC7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CB-4B9E-98F5-7B58679FC7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CB-4B9E-98F5-7B58679FC7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CB-4B9E-98F5-7B58679FC7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CB-4B9E-98F5-7B58679FC7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CB-4B9E-98F5-7B58679FC7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CB-4B9E-98F5-7B58679FC7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CB-4B9E-98F5-7B58679FC7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CB-4B9E-98F5-7B58679FC7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CB-4B9E-98F5-7B58679FC7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CB-4B9E-98F5-7B58679FC7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CB-4B9E-98F5-7B58679FC7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CB-4B9E-98F5-7B58679FC7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CB-4B9E-98F5-7B58679FC7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CB-4B9E-98F5-7B58679FC7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CB-4B9E-98F5-7B58679FC7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CB-4B9E-98F5-7B58679FC7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CB-4B9E-98F5-7B58679FC7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CB-4B9E-98F5-7B58679FC7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CB-4B9E-98F5-7B58679FC7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CB-4B9E-98F5-7B58679FC7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CB-4B9E-98F5-7B58679FC7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89.371947742879101</c:v>
                </c:pt>
                <c:pt idx="3">
                  <c:v>93.77</c:v>
                </c:pt>
                <c:pt idx="4">
                  <c:v>85.235631471811644</c:v>
                </c:pt>
                <c:pt idx="5">
                  <c:v>#N/A</c:v>
                </c:pt>
                <c:pt idx="6">
                  <c:v>88.199202999999997</c:v>
                </c:pt>
                <c:pt idx="7">
                  <c:v>#N/A</c:v>
                </c:pt>
                <c:pt idx="8">
                  <c:v>89.248202437373052</c:v>
                </c:pt>
                <c:pt idx="9">
                  <c:v>#N/A</c:v>
                </c:pt>
                <c:pt idx="10">
                  <c:v>#N/A</c:v>
                </c:pt>
                <c:pt idx="11">
                  <c:v>#N/A</c:v>
                </c:pt>
                <c:pt idx="12">
                  <c:v>89.392123287671225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6CB-4B9E-98F5-7B58679FC7A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90.1</c:v>
                </c:pt>
                <c:pt idx="8">
                  <c:v>90.1</c:v>
                </c:pt>
                <c:pt idx="9">
                  <c:v>90.1</c:v>
                </c:pt>
                <c:pt idx="10">
                  <c:v>90.1</c:v>
                </c:pt>
                <c:pt idx="11">
                  <c:v>90.1</c:v>
                </c:pt>
                <c:pt idx="12">
                  <c:v>90</c:v>
                </c:pt>
                <c:pt idx="13">
                  <c:v>89.8</c:v>
                </c:pt>
                <c:pt idx="14">
                  <c:v>89.7</c:v>
                </c:pt>
                <c:pt idx="15">
                  <c:v>89.5</c:v>
                </c:pt>
                <c:pt idx="16">
                  <c:v>89.4</c:v>
                </c:pt>
                <c:pt idx="17">
                  <c:v>89.3</c:v>
                </c:pt>
                <c:pt idx="18">
                  <c:v>89.1</c:v>
                </c:pt>
                <c:pt idx="19">
                  <c:v>89</c:v>
                </c:pt>
                <c:pt idx="20">
                  <c:v>88.8</c:v>
                </c:pt>
                <c:pt idx="21">
                  <c:v>88.7</c:v>
                </c:pt>
                <c:pt idx="22">
                  <c:v>88.5</c:v>
                </c:pt>
                <c:pt idx="23">
                  <c:v>88.4</c:v>
                </c:pt>
                <c:pt idx="24">
                  <c:v>88.4</c:v>
                </c:pt>
                <c:pt idx="25">
                  <c:v>88.4</c:v>
                </c:pt>
              </c:numCache>
            </c:numRef>
          </c:yVal>
          <c:smooth val="0"/>
          <c:extLst>
            <c:ext xmlns:c16="http://schemas.microsoft.com/office/drawing/2014/chart" uri="{C3380CC4-5D6E-409C-BE32-E72D297353CC}">
              <c16:uniqueId val="{00000060-46CB-4B9E-98F5-7B58679FC7A6}"/>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54.7</c:v>
                </c:pt>
                <c:pt idx="8">
                  <c:v>54.7</c:v>
                </c:pt>
                <c:pt idx="9">
                  <c:v>54.7</c:v>
                </c:pt>
                <c:pt idx="10">
                  <c:v>54.7</c:v>
                </c:pt>
                <c:pt idx="11">
                  <c:v>54.7</c:v>
                </c:pt>
                <c:pt idx="12">
                  <c:v>55.9</c:v>
                </c:pt>
                <c:pt idx="13">
                  <c:v>57.1</c:v>
                </c:pt>
                <c:pt idx="14">
                  <c:v>58.3</c:v>
                </c:pt>
                <c:pt idx="15">
                  <c:v>59.5</c:v>
                </c:pt>
                <c:pt idx="16">
                  <c:v>60.7</c:v>
                </c:pt>
                <c:pt idx="17">
                  <c:v>61.9</c:v>
                </c:pt>
                <c:pt idx="18">
                  <c:v>63.1</c:v>
                </c:pt>
                <c:pt idx="19">
                  <c:v>64.2</c:v>
                </c:pt>
                <c:pt idx="20">
                  <c:v>65.400000000000006</c:v>
                </c:pt>
                <c:pt idx="21">
                  <c:v>66.599999999999994</c:v>
                </c:pt>
                <c:pt idx="22">
                  <c:v>67.8</c:v>
                </c:pt>
                <c:pt idx="23">
                  <c:v>69</c:v>
                </c:pt>
                <c:pt idx="24">
                  <c:v>69</c:v>
                </c:pt>
                <c:pt idx="25">
                  <c:v>69</c:v>
                </c:pt>
              </c:numCache>
            </c:numRef>
          </c:yVal>
          <c:smooth val="0"/>
          <c:extLst>
            <c:ext xmlns:c16="http://schemas.microsoft.com/office/drawing/2014/chart" uri="{C3380CC4-5D6E-409C-BE32-E72D297353CC}">
              <c16:uniqueId val="{00000061-46CB-4B9E-98F5-7B58679FC7A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46CB-4B9E-98F5-7B58679FC7A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6CB-4B9E-98F5-7B58679FC7A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6CB-4B9E-98F5-7B58679FC7A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6CB-4B9E-98F5-7B58679FC7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6CB-4B9E-98F5-7B58679FC7A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6CB-4B9E-98F5-7B58679FC7A6}"/>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6CB-4B9E-98F5-7B58679FC7A6}"/>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6CB-4B9E-98F5-7B58679FC7A6}"/>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6CB-4B9E-98F5-7B58679FC7A6}"/>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6CB-4B9E-98F5-7B58679FC7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6CB-4B9E-98F5-7B58679FC7A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6CB-4B9E-98F5-7B58679FC7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6CB-4B9E-98F5-7B58679FC7A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6CB-4B9E-98F5-7B58679FC7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6CB-4B9E-98F5-7B58679FC7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6CB-4B9E-98F5-7B58679FC7A6}"/>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6CB-4B9E-98F5-7B58679FC7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6CB-4B9E-98F5-7B58679FC7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6CB-4B9E-98F5-7B58679FC7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6CB-4B9E-98F5-7B58679FC7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6CB-4B9E-98F5-7B58679FC7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6CB-4B9E-98F5-7B58679FC7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6CB-4B9E-98F5-7B58679FC7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6CB-4B9E-98F5-7B58679FC7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6CB-4B9E-98F5-7B58679FC7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6CB-4B9E-98F5-7B58679FC7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6CB-4B9E-98F5-7B58679FC7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6CB-4B9E-98F5-7B58679FC7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6CB-4B9E-98F5-7B58679FC7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6CB-4B9E-98F5-7B58679FC7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6CB-4B9E-98F5-7B58679FC7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6CB-4B9E-98F5-7B58679FC7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6CB-4B9E-98F5-7B58679FC7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6CB-4B9E-98F5-7B58679FC7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6CB-4B9E-98F5-7B58679FC7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6CB-4B9E-98F5-7B58679FC7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6CB-4B9E-98F5-7B58679FC7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6CB-4B9E-98F5-7B58679FC7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6CB-4B9E-98F5-7B58679FC7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6CB-4B9E-98F5-7B58679FC7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6CB-4B9E-98F5-7B58679FC7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6CB-4B9E-98F5-7B58679FC7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6CB-4B9E-98F5-7B58679FC7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6CB-4B9E-98F5-7B58679FC7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6CB-4B9E-98F5-7B58679FC7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6CB-4B9E-98F5-7B58679FC7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6CB-4B9E-98F5-7B58679FC7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6CB-4B9E-98F5-7B58679FC7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6CB-4B9E-98F5-7B58679FC7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6CB-4B9E-98F5-7B58679FC7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6CB-4B9E-98F5-7B58679FC7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6CB-4B9E-98F5-7B58679FC7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6CB-4B9E-98F5-7B58679FC7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6CB-4B9E-98F5-7B58679FC7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6CB-4B9E-98F5-7B58679FC7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6CB-4B9E-98F5-7B58679FC7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6CB-4B9E-98F5-7B58679FC7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6CB-4B9E-98F5-7B58679FC7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6CB-4B9E-98F5-7B58679FC7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6CB-4B9E-98F5-7B58679FC7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6CB-4B9E-98F5-7B58679FC7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6CB-4B9E-98F5-7B58679FC7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6CB-4B9E-98F5-7B58679FC7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6CB-4B9E-98F5-7B58679FC7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6CB-4B9E-98F5-7B58679FC7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6CB-4B9E-98F5-7B58679FC7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6CB-4B9E-98F5-7B58679FC7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6CB-4B9E-98F5-7B58679FC7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6CB-4B9E-98F5-7B58679FC7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6CB-4B9E-98F5-7B58679FC7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6CB-4B9E-98F5-7B58679FC7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6CB-4B9E-98F5-7B58679FC7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6CB-4B9E-98F5-7B58679FC7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CB-4B9E-98F5-7B58679FC7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CB-4B9E-98F5-7B58679FC7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CB-4B9E-98F5-7B58679FC7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CB-4B9E-98F5-7B58679FC7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CB-4B9E-98F5-7B58679FC7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CB-4B9E-98F5-7B58679FC7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CB-4B9E-98F5-7B58679FC7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CB-4B9E-98F5-7B58679FC7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CB-4B9E-98F5-7B58679FC7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CB-4B9E-98F5-7B58679FC7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CB-4B9E-98F5-7B58679FC7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CB-4B9E-98F5-7B58679FC7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CB-4B9E-98F5-7B58679FC7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CB-4B9E-98F5-7B58679FC7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CB-4B9E-98F5-7B58679FC7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CB-4B9E-98F5-7B58679FC7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CB-4B9E-98F5-7B58679FC7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CB-4B9E-98F5-7B58679FC7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CB-4B9E-98F5-7B58679FC7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CB-4B9E-98F5-7B58679FC7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CB-4B9E-98F5-7B58679FC7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CB-4B9E-98F5-7B58679FC7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CB-4B9E-98F5-7B58679FC7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52.839683680805173</c:v>
                </c:pt>
                <c:pt idx="3">
                  <c:v>64.97</c:v>
                </c:pt>
                <c:pt idx="4">
                  <c:v>61.17747411275333</c:v>
                </c:pt>
                <c:pt idx="5">
                  <c:v>#N/A</c:v>
                </c:pt>
                <c:pt idx="6">
                  <c:v>#N/A</c:v>
                </c:pt>
                <c:pt idx="7">
                  <c:v>66.387472646916677</c:v>
                </c:pt>
                <c:pt idx="8">
                  <c:v>#N/A</c:v>
                </c:pt>
                <c:pt idx="9">
                  <c:v>66.887669397247279</c:v>
                </c:pt>
                <c:pt idx="10">
                  <c:v>#N/A</c:v>
                </c:pt>
                <c:pt idx="11">
                  <c:v>#N/A</c:v>
                </c:pt>
                <c:pt idx="12">
                  <c:v>61.289199999999987</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6CB-4B9E-98F5-7B58679FC7A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98.7</c:v>
                </c:pt>
                <c:pt idx="8">
                  <c:v>98.7</c:v>
                </c:pt>
                <c:pt idx="9">
                  <c:v>98.7</c:v>
                </c:pt>
                <c:pt idx="10">
                  <c:v>98.7</c:v>
                </c:pt>
                <c:pt idx="11">
                  <c:v>98.7</c:v>
                </c:pt>
                <c:pt idx="12">
                  <c:v>98.5</c:v>
                </c:pt>
                <c:pt idx="13">
                  <c:v>98.2</c:v>
                </c:pt>
                <c:pt idx="14">
                  <c:v>98</c:v>
                </c:pt>
                <c:pt idx="15">
                  <c:v>97.8</c:v>
                </c:pt>
                <c:pt idx="16">
                  <c:v>97.6</c:v>
                </c:pt>
                <c:pt idx="17">
                  <c:v>97.4</c:v>
                </c:pt>
                <c:pt idx="18">
                  <c:v>97.2</c:v>
                </c:pt>
                <c:pt idx="19">
                  <c:v>96.9</c:v>
                </c:pt>
                <c:pt idx="20">
                  <c:v>96.7</c:v>
                </c:pt>
                <c:pt idx="21">
                  <c:v>96.5</c:v>
                </c:pt>
                <c:pt idx="22">
                  <c:v>96.3</c:v>
                </c:pt>
                <c:pt idx="23">
                  <c:v>96.1</c:v>
                </c:pt>
                <c:pt idx="24">
                  <c:v>96.1</c:v>
                </c:pt>
                <c:pt idx="25">
                  <c:v>96.1</c:v>
                </c:pt>
              </c:numCache>
            </c:numRef>
          </c:yVal>
          <c:smooth val="0"/>
          <c:extLst>
            <c:ext xmlns:c16="http://schemas.microsoft.com/office/drawing/2014/chart" uri="{C3380CC4-5D6E-409C-BE32-E72D297353CC}">
              <c16:uniqueId val="{000000C2-46CB-4B9E-98F5-7B58679FC7A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6CB-4B9E-98F5-7B58679FC7A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6CB-4B9E-98F5-7B58679FC7A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6CB-4B9E-98F5-7B58679FC7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6CB-4B9E-98F5-7B58679FC7A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6CB-4B9E-98F5-7B58679FC7A6}"/>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6CB-4B9E-98F5-7B58679FC7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6CB-4B9E-98F5-7B58679FC7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6CB-4B9E-98F5-7B58679FC7A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6CB-4B9E-98F5-7B58679FC7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6CB-4B9E-98F5-7B58679FC7A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6CB-4B9E-98F5-7B58679FC7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6CB-4B9E-98F5-7B58679FC7A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6CB-4B9E-98F5-7B58679FC7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6CB-4B9E-98F5-7B58679FC7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6CB-4B9E-98F5-7B58679FC7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6CB-4B9E-98F5-7B58679FC7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6CB-4B9E-98F5-7B58679FC7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6CB-4B9E-98F5-7B58679FC7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6CB-4B9E-98F5-7B58679FC7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6CB-4B9E-98F5-7B58679FC7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6CB-4B9E-98F5-7B58679FC7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6CB-4B9E-98F5-7B58679FC7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6CB-4B9E-98F5-7B58679FC7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6CB-4B9E-98F5-7B58679FC7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6CB-4B9E-98F5-7B58679FC7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6CB-4B9E-98F5-7B58679FC7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6CB-4B9E-98F5-7B58679FC7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6CB-4B9E-98F5-7B58679FC7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6CB-4B9E-98F5-7B58679FC7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6CB-4B9E-98F5-7B58679FC7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6CB-4B9E-98F5-7B58679FC7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6CB-4B9E-98F5-7B58679FC7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6CB-4B9E-98F5-7B58679FC7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6CB-4B9E-98F5-7B58679FC7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6CB-4B9E-98F5-7B58679FC7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6CB-4B9E-98F5-7B58679FC7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6CB-4B9E-98F5-7B58679FC7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6CB-4B9E-98F5-7B58679FC7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6CB-4B9E-98F5-7B58679FC7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6CB-4B9E-98F5-7B58679FC7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6CB-4B9E-98F5-7B58679FC7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6CB-4B9E-98F5-7B58679FC7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6CB-4B9E-98F5-7B58679FC7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6CB-4B9E-98F5-7B58679FC7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6CB-4B9E-98F5-7B58679FC7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6CB-4B9E-98F5-7B58679FC7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6CB-4B9E-98F5-7B58679FC7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6CB-4B9E-98F5-7B58679FC7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6CB-4B9E-98F5-7B58679FC7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6CB-4B9E-98F5-7B58679FC7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6CB-4B9E-98F5-7B58679FC7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6CB-4B9E-98F5-7B58679FC7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6CB-4B9E-98F5-7B58679FC7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6CB-4B9E-98F5-7B58679FC7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6CB-4B9E-98F5-7B58679FC7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6CB-4B9E-98F5-7B58679FC7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6CB-4B9E-98F5-7B58679FC7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6CB-4B9E-98F5-7B58679FC7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6CB-4B9E-98F5-7B58679FC7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6CB-4B9E-98F5-7B58679FC7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6CB-4B9E-98F5-7B58679FC7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6CB-4B9E-98F5-7B58679FC7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6CB-4B9E-98F5-7B58679FC7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6CB-4B9E-98F5-7B58679FC7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6CB-4B9E-98F5-7B58679FC7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6CB-4B9E-98F5-7B58679FC7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6CB-4B9E-98F5-7B58679FC7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6CB-4B9E-98F5-7B58679FC7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6CB-4B9E-98F5-7B58679FC7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6CB-4B9E-98F5-7B58679FC7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6CB-4B9E-98F5-7B58679FC7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6CB-4B9E-98F5-7B58679FC7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6CB-4B9E-98F5-7B58679FC7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6CB-4B9E-98F5-7B58679FC7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6CB-4B9E-98F5-7B58679FC7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6CB-4B9E-98F5-7B58679FC7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6CB-4B9E-98F5-7B58679FC7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6CB-4B9E-98F5-7B58679FC7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6CB-4B9E-98F5-7B58679FC7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6CB-4B9E-98F5-7B58679FC7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6CB-4B9E-98F5-7B58679FC7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6CB-4B9E-98F5-7B58679FC7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6CB-4B9E-98F5-7B58679FC7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6CB-4B9E-98F5-7B58679FC7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6CB-4B9E-98F5-7B58679FC7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6CB-4B9E-98F5-7B58679FC7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6CB-4B9E-98F5-7B58679FC7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6CB-4B9E-98F5-7B58679FC7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6CB-4B9E-98F5-7B58679FC7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6CB-4B9E-98F5-7B58679FC7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6CB-4B9E-98F5-7B58679FC7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6CB-4B9E-98F5-7B58679FC7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6CB-4B9E-98F5-7B58679FC7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6CB-4B9E-98F5-7B58679FC7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6CB-4B9E-98F5-7B58679FC7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98.1</c:v>
                </c:pt>
                <c:pt idx="3">
                  <c:v>98.7</c:v>
                </c:pt>
                <c:pt idx="4">
                  <c:v>95.8</c:v>
                </c:pt>
                <c:pt idx="5">
                  <c:v>#N/A</c:v>
                </c:pt>
                <c:pt idx="6">
                  <c:v>97.49</c:v>
                </c:pt>
                <c:pt idx="7">
                  <c:v>#N/A</c:v>
                </c:pt>
                <c:pt idx="8">
                  <c:v>97.427217332430601</c:v>
                </c:pt>
                <c:pt idx="9">
                  <c:v>#N/A</c:v>
                </c:pt>
                <c:pt idx="10">
                  <c:v>96.644295302013418</c:v>
                </c:pt>
                <c:pt idx="11">
                  <c:v>#N/A</c:v>
                </c:pt>
                <c:pt idx="12">
                  <c:v>96.379647749510767</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6CB-4B9E-98F5-7B58679FC7A6}"/>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38D-4DF6-B018-56D5F444C52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38D-4DF6-B018-56D5F444C52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38D-4DF6-B018-56D5F444C52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38D-4DF6-B018-56D5F444C52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38D-4DF6-B018-56D5F444C52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38D-4DF6-B018-56D5F444C52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38D-4DF6-B018-56D5F444C5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38D-4DF6-B018-56D5F444C52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38D-4DF6-B018-56D5F444C52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38D-4DF6-B018-56D5F444C52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38D-4DF6-B018-56D5F444C52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38D-4DF6-B018-56D5F444C52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38D-4DF6-B018-56D5F444C52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38D-4DF6-B018-56D5F444C5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38D-4DF6-B018-56D5F444C5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38D-4DF6-B018-56D5F444C5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38D-4DF6-B018-56D5F444C5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38D-4DF6-B018-56D5F444C5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38D-4DF6-B018-56D5F444C5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38D-4DF6-B018-56D5F444C5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38D-4DF6-B018-56D5F444C5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38D-4DF6-B018-56D5F444C5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38D-4DF6-B018-56D5F444C5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38D-4DF6-B018-56D5F444C5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38D-4DF6-B018-56D5F444C5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38D-4DF6-B018-56D5F444C5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38D-4DF6-B018-56D5F444C5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38D-4DF6-B018-56D5F444C5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38D-4DF6-B018-56D5F444C5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38D-4DF6-B018-56D5F444C5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38D-4DF6-B018-56D5F444C5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38D-4DF6-B018-56D5F444C5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38D-4DF6-B018-56D5F444C5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38D-4DF6-B018-56D5F444C5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38D-4DF6-B018-56D5F444C5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38D-4DF6-B018-56D5F444C5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38D-4DF6-B018-56D5F444C5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38D-4DF6-B018-56D5F444C5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38D-4DF6-B018-56D5F444C5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38D-4DF6-B018-56D5F444C5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38D-4DF6-B018-56D5F444C5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38D-4DF6-B018-56D5F444C5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38D-4DF6-B018-56D5F444C5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38D-4DF6-B018-56D5F444C5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38D-4DF6-B018-56D5F444C5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38D-4DF6-B018-56D5F444C5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38D-4DF6-B018-56D5F444C5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38D-4DF6-B018-56D5F444C5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38D-4DF6-B018-56D5F444C5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38D-4DF6-B018-56D5F444C5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38D-4DF6-B018-56D5F444C5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38D-4DF6-B018-56D5F444C5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38D-4DF6-B018-56D5F444C5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38D-4DF6-B018-56D5F444C5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38D-4DF6-B018-56D5F444C5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38D-4DF6-B018-56D5F444C5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38D-4DF6-B018-56D5F444C5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38D-4DF6-B018-56D5F444C5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38D-4DF6-B018-56D5F444C5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38D-4DF6-B018-56D5F444C5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38D-4DF6-B018-56D5F444C5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38D-4DF6-B018-56D5F444C5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38D-4DF6-B018-56D5F444C5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38D-4DF6-B018-56D5F444C5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38D-4DF6-B018-56D5F444C5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38D-4DF6-B018-56D5F444C5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38D-4DF6-B018-56D5F444C5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38D-4DF6-B018-56D5F444C5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38D-4DF6-B018-56D5F444C5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38D-4DF6-B018-56D5F444C5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38D-4DF6-B018-56D5F444C5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38D-4DF6-B018-56D5F444C5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38D-4DF6-B018-56D5F444C5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38D-4DF6-B018-56D5F444C5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38D-4DF6-B018-56D5F444C5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38D-4DF6-B018-56D5F444C5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38D-4DF6-B018-56D5F444C5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38D-4DF6-B018-56D5F444C5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38D-4DF6-B018-56D5F444C5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38D-4DF6-B018-56D5F444C5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38D-4DF6-B018-56D5F444C5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38D-4DF6-B018-56D5F444C5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38D-4DF6-B018-56D5F444C5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38D-4DF6-B018-56D5F444C5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38D-4DF6-B018-56D5F444C5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38D-4DF6-B018-56D5F444C5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38D-4DF6-B018-56D5F444C5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38D-4DF6-B018-56D5F444C5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38D-4DF6-B018-56D5F444C5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38D-4DF6-B018-56D5F444C5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38D-4DF6-B018-56D5F444C5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38D-4DF6-B018-56D5F444C5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38D-4DF6-B018-56D5F444C5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38D-4DF6-B018-56D5F444C5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38D-4DF6-B018-56D5F444C5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38D-4DF6-B018-56D5F444C52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38D-4DF6-B018-56D5F444C521}"/>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38D-4DF6-B018-56D5F444C52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38D-4DF6-B018-56D5F444C521}"/>
              </c:ext>
            </c:extLst>
          </c:dPt>
          <c:dPt>
            <c:idx val="3"/>
            <c:bubble3D val="0"/>
            <c:extLst>
              <c:ext xmlns:c16="http://schemas.microsoft.com/office/drawing/2014/chart" uri="{C3380CC4-5D6E-409C-BE32-E72D297353CC}">
                <c16:uniqueId val="{00000063-638D-4DF6-B018-56D5F444C5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38D-4DF6-B018-56D5F444C52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38D-4DF6-B018-56D5F444C52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38D-4DF6-B018-56D5F444C52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38D-4DF6-B018-56D5F444C52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38D-4DF6-B018-56D5F444C52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38D-4DF6-B018-56D5F444C52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38D-4DF6-B018-56D5F444C5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38D-4DF6-B018-56D5F444C52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38D-4DF6-B018-56D5F444C52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38D-4DF6-B018-56D5F444C52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38D-4DF6-B018-56D5F444C52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38D-4DF6-B018-56D5F444C52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38D-4DF6-B018-56D5F444C52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38D-4DF6-B018-56D5F444C5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38D-4DF6-B018-56D5F444C5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38D-4DF6-B018-56D5F444C5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38D-4DF6-B018-56D5F444C5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38D-4DF6-B018-56D5F444C5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38D-4DF6-B018-56D5F444C5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38D-4DF6-B018-56D5F444C5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38D-4DF6-B018-56D5F444C5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38D-4DF6-B018-56D5F444C5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38D-4DF6-B018-56D5F444C5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38D-4DF6-B018-56D5F444C5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38D-4DF6-B018-56D5F444C5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38D-4DF6-B018-56D5F444C5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38D-4DF6-B018-56D5F444C5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38D-4DF6-B018-56D5F444C5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38D-4DF6-B018-56D5F444C5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38D-4DF6-B018-56D5F444C5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38D-4DF6-B018-56D5F444C5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38D-4DF6-B018-56D5F444C5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38D-4DF6-B018-56D5F444C5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38D-4DF6-B018-56D5F444C5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38D-4DF6-B018-56D5F444C5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38D-4DF6-B018-56D5F444C5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38D-4DF6-B018-56D5F444C5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38D-4DF6-B018-56D5F444C5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38D-4DF6-B018-56D5F444C5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38D-4DF6-B018-56D5F444C5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38D-4DF6-B018-56D5F444C5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38D-4DF6-B018-56D5F444C5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38D-4DF6-B018-56D5F444C5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38D-4DF6-B018-56D5F444C5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38D-4DF6-B018-56D5F444C5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38D-4DF6-B018-56D5F444C5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38D-4DF6-B018-56D5F444C5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38D-4DF6-B018-56D5F444C5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38D-4DF6-B018-56D5F444C5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38D-4DF6-B018-56D5F444C5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38D-4DF6-B018-56D5F444C5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38D-4DF6-B018-56D5F444C5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38D-4DF6-B018-56D5F444C5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38D-4DF6-B018-56D5F444C5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38D-4DF6-B018-56D5F444C5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38D-4DF6-B018-56D5F444C5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38D-4DF6-B018-56D5F444C5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38D-4DF6-B018-56D5F444C5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38D-4DF6-B018-56D5F444C5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38D-4DF6-B018-56D5F444C5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38D-4DF6-B018-56D5F444C5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38D-4DF6-B018-56D5F444C5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38D-4DF6-B018-56D5F444C5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38D-4DF6-B018-56D5F444C5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38D-4DF6-B018-56D5F444C5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38D-4DF6-B018-56D5F444C5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38D-4DF6-B018-56D5F444C5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38D-4DF6-B018-56D5F444C5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38D-4DF6-B018-56D5F444C5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38D-4DF6-B018-56D5F444C5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38D-4DF6-B018-56D5F444C5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38D-4DF6-B018-56D5F444C5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38D-4DF6-B018-56D5F444C5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38D-4DF6-B018-56D5F444C5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38D-4DF6-B018-56D5F444C5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38D-4DF6-B018-56D5F444C5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38D-4DF6-B018-56D5F444C5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38D-4DF6-B018-56D5F444C5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38D-4DF6-B018-56D5F444C5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38D-4DF6-B018-56D5F444C5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38D-4DF6-B018-56D5F444C5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38D-4DF6-B018-56D5F444C5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38D-4DF6-B018-56D5F444C5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38D-4DF6-B018-56D5F444C5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38D-4DF6-B018-56D5F444C5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38D-4DF6-B018-56D5F444C5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38D-4DF6-B018-56D5F444C5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38D-4DF6-B018-56D5F444C5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38D-4DF6-B018-56D5F444C5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38D-4DF6-B018-56D5F444C5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38D-4DF6-B018-56D5F444C5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38D-4DF6-B018-56D5F444C5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38D-4DF6-B018-56D5F444C5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38D-4DF6-B018-56D5F444C5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38D-4DF6-B018-56D5F444C5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38D-4DF6-B018-56D5F444C52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38D-4DF6-B018-56D5F444C52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38D-4DF6-B018-56D5F444C52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38D-4DF6-B018-56D5F444C52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38D-4DF6-B018-56D5F444C52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38D-4DF6-B018-56D5F444C52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38D-4DF6-B018-56D5F444C52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38D-4DF6-B018-56D5F444C52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38D-4DF6-B018-56D5F444C5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38D-4DF6-B018-56D5F444C52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38D-4DF6-B018-56D5F444C52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38D-4DF6-B018-56D5F444C52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38D-4DF6-B018-56D5F444C52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38D-4DF6-B018-56D5F444C52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38D-4DF6-B018-56D5F444C52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38D-4DF6-B018-56D5F444C5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38D-4DF6-B018-56D5F444C5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38D-4DF6-B018-56D5F444C5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38D-4DF6-B018-56D5F444C5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38D-4DF6-B018-56D5F444C5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38D-4DF6-B018-56D5F444C5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38D-4DF6-B018-56D5F444C5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38D-4DF6-B018-56D5F444C5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38D-4DF6-B018-56D5F444C5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38D-4DF6-B018-56D5F444C5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38D-4DF6-B018-56D5F444C5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38D-4DF6-B018-56D5F444C5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38D-4DF6-B018-56D5F444C5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38D-4DF6-B018-56D5F444C5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38D-4DF6-B018-56D5F444C5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38D-4DF6-B018-56D5F444C5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38D-4DF6-B018-56D5F444C5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38D-4DF6-B018-56D5F444C5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38D-4DF6-B018-56D5F444C5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38D-4DF6-B018-56D5F444C5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38D-4DF6-B018-56D5F444C5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38D-4DF6-B018-56D5F444C5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38D-4DF6-B018-56D5F444C5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38D-4DF6-B018-56D5F444C5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38D-4DF6-B018-56D5F444C5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38D-4DF6-B018-56D5F444C5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38D-4DF6-B018-56D5F444C5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38D-4DF6-B018-56D5F444C5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38D-4DF6-B018-56D5F444C5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38D-4DF6-B018-56D5F444C5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38D-4DF6-B018-56D5F444C5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38D-4DF6-B018-56D5F444C5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38D-4DF6-B018-56D5F444C5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38D-4DF6-B018-56D5F444C5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38D-4DF6-B018-56D5F444C5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38D-4DF6-B018-56D5F444C5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38D-4DF6-B018-56D5F444C5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38D-4DF6-B018-56D5F444C5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38D-4DF6-B018-56D5F444C5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38D-4DF6-B018-56D5F444C5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38D-4DF6-B018-56D5F444C5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38D-4DF6-B018-56D5F444C5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38D-4DF6-B018-56D5F444C5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38D-4DF6-B018-56D5F444C5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38D-4DF6-B018-56D5F444C5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38D-4DF6-B018-56D5F444C5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38D-4DF6-B018-56D5F444C5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38D-4DF6-B018-56D5F444C5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38D-4DF6-B018-56D5F444C5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38D-4DF6-B018-56D5F444C5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38D-4DF6-B018-56D5F444C5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38D-4DF6-B018-56D5F444C5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38D-4DF6-B018-56D5F444C5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38D-4DF6-B018-56D5F444C5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38D-4DF6-B018-56D5F444C5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38D-4DF6-B018-56D5F444C5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38D-4DF6-B018-56D5F444C5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38D-4DF6-B018-56D5F444C5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38D-4DF6-B018-56D5F444C5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38D-4DF6-B018-56D5F444C5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38D-4DF6-B018-56D5F444C5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38D-4DF6-B018-56D5F444C5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38D-4DF6-B018-56D5F444C5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38D-4DF6-B018-56D5F444C5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38D-4DF6-B018-56D5F444C5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38D-4DF6-B018-56D5F444C5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38D-4DF6-B018-56D5F444C5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38D-4DF6-B018-56D5F444C5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38D-4DF6-B018-56D5F444C5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38D-4DF6-B018-56D5F444C5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38D-4DF6-B018-56D5F444C5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38D-4DF6-B018-56D5F444C5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38D-4DF6-B018-56D5F444C5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38D-4DF6-B018-56D5F444C5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38D-4DF6-B018-56D5F444C5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38D-4DF6-B018-56D5F444C5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38D-4DF6-B018-56D5F444C5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38D-4DF6-B018-56D5F444C5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38D-4DF6-B018-56D5F444C5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38D-4DF6-B018-56D5F444C5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38D-4DF6-B018-56D5F444C5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38D-4DF6-B018-56D5F444C5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38D-4DF6-B018-56D5F444C52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B27-41D8-880F-CDA637FCC01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27-41D8-880F-CDA637FCC01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27-41D8-880F-CDA637FCC01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27-41D8-880F-CDA637FCC01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27-41D8-880F-CDA637FCC01E}"/>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27-41D8-880F-CDA637FCC0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27-41D8-880F-CDA637FCC01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27-41D8-880F-CDA637FCC01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27-41D8-880F-CDA637FCC01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27-41D8-880F-CDA637FCC01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27-41D8-880F-CDA637FCC01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27-41D8-880F-CDA637FCC01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27-41D8-880F-CDA637FCC01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27-41D8-880F-CDA637FCC0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27-41D8-880F-CDA637FCC0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27-41D8-880F-CDA637FCC01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27-41D8-880F-CDA637FCC0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27-41D8-880F-CDA637FCC0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27-41D8-880F-CDA637FCC0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27-41D8-880F-CDA637FCC0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27-41D8-880F-CDA637FCC0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27-41D8-880F-CDA637FCC0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27-41D8-880F-CDA637FCC0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27-41D8-880F-CDA637FCC0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B27-41D8-880F-CDA637FCC0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27-41D8-880F-CDA637FCC0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27-41D8-880F-CDA637FCC0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27-41D8-880F-CDA637FCC0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27-41D8-880F-CDA637FCC0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27-41D8-880F-CDA637FCC0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27-41D8-880F-CDA637FCC0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27-41D8-880F-CDA637FCC0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27-41D8-880F-CDA637FCC0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27-41D8-880F-CDA637FCC0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27-41D8-880F-CDA637FCC0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27-41D8-880F-CDA637FCC0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27-41D8-880F-CDA637FCC0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27-41D8-880F-CDA637FCC0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27-41D8-880F-CDA637FCC0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27-41D8-880F-CDA637FCC0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27-41D8-880F-CDA637FCC0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27-41D8-880F-CDA637FCC0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27-41D8-880F-CDA637FCC0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27-41D8-880F-CDA637FCC0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27-41D8-880F-CDA637FCC0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27-41D8-880F-CDA637FCC0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27-41D8-880F-CDA637FCC0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27-41D8-880F-CDA637FCC0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27-41D8-880F-CDA637FCC0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27-41D8-880F-CDA637FCC0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27-41D8-880F-CDA637FCC0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27-41D8-880F-CDA637FCC0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27-41D8-880F-CDA637FCC0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27-41D8-880F-CDA637FCC0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27-41D8-880F-CDA637FCC0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27-41D8-880F-CDA637FCC0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27-41D8-880F-CDA637FCC0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27-41D8-880F-CDA637FCC0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27-41D8-880F-CDA637FCC0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27-41D8-880F-CDA637FCC0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27-41D8-880F-CDA637FCC0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27-41D8-880F-CDA637FCC0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27-41D8-880F-CDA637FCC0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27-41D8-880F-CDA637FCC0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27-41D8-880F-CDA637FCC0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27-41D8-880F-CDA637FCC0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27-41D8-880F-CDA637FCC0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27-41D8-880F-CDA637FCC0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27-41D8-880F-CDA637FCC0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27-41D8-880F-CDA637FCC0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27-41D8-880F-CDA637FCC0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27-41D8-880F-CDA637FCC0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27-41D8-880F-CDA637FCC0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27-41D8-880F-CDA637FCC0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27-41D8-880F-CDA637FCC0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27-41D8-880F-CDA637FCC0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27-41D8-880F-CDA637FCC0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27-41D8-880F-CDA637FCC0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27-41D8-880F-CDA637FCC0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27-41D8-880F-CDA637FCC0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27-41D8-880F-CDA637FCC0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27-41D8-880F-CDA637FCC0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27-41D8-880F-CDA637FCC0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27-41D8-880F-CDA637FCC0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27-41D8-880F-CDA637FCC0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27-41D8-880F-CDA637FCC0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27-41D8-880F-CDA637FCC0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27-41D8-880F-CDA637FCC0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27-41D8-880F-CDA637FCC0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27-41D8-880F-CDA637FCC0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27-41D8-880F-CDA637FCC0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27-41D8-880F-CDA637FCC0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27-41D8-880F-CDA637FCC0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27-41D8-880F-CDA637FCC0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27-41D8-880F-CDA637FCC0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86.223746015658463</c:v>
                </c:pt>
                <c:pt idx="3">
                  <c:v>91.05</c:v>
                </c:pt>
                <c:pt idx="4">
                  <c:v>83.496784043659048</c:v>
                </c:pt>
                <c:pt idx="5">
                  <c:v>#N/A</c:v>
                </c:pt>
                <c:pt idx="6">
                  <c:v>86.173707000000007</c:v>
                </c:pt>
                <c:pt idx="7">
                  <c:v>#N/A</c:v>
                </c:pt>
                <c:pt idx="8">
                  <c:v>88.888491980212862</c:v>
                </c:pt>
                <c:pt idx="9">
                  <c:v>#N/A</c:v>
                </c:pt>
                <c:pt idx="10">
                  <c:v>88.611080464842601</c:v>
                </c:pt>
                <c:pt idx="11">
                  <c:v>#N/A</c:v>
                </c:pt>
                <c:pt idx="12">
                  <c:v>90.656005507696648</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B27-41D8-880F-CDA637FCC01E}"/>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B27-41D8-880F-CDA637FCC01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83.3</c:v>
                </c:pt>
                <c:pt idx="8">
                  <c:v>83.3</c:v>
                </c:pt>
                <c:pt idx="9">
                  <c:v>83.3</c:v>
                </c:pt>
                <c:pt idx="10">
                  <c:v>83.3</c:v>
                </c:pt>
                <c:pt idx="11">
                  <c:v>83.3</c:v>
                </c:pt>
                <c:pt idx="12">
                  <c:v>85.1</c:v>
                </c:pt>
                <c:pt idx="13">
                  <c:v>86</c:v>
                </c:pt>
                <c:pt idx="14">
                  <c:v>86.4</c:v>
                </c:pt>
                <c:pt idx="15">
                  <c:v>86.8</c:v>
                </c:pt>
                <c:pt idx="16">
                  <c:v>87.2</c:v>
                </c:pt>
                <c:pt idx="17">
                  <c:v>87.6</c:v>
                </c:pt>
                <c:pt idx="18">
                  <c:v>88</c:v>
                </c:pt>
                <c:pt idx="19">
                  <c:v>88.4</c:v>
                </c:pt>
                <c:pt idx="20">
                  <c:v>88.8</c:v>
                </c:pt>
                <c:pt idx="21">
                  <c:v>89.2</c:v>
                </c:pt>
                <c:pt idx="22">
                  <c:v>89.6</c:v>
                </c:pt>
                <c:pt idx="23">
                  <c:v>90</c:v>
                </c:pt>
                <c:pt idx="24">
                  <c:v>90</c:v>
                </c:pt>
                <c:pt idx="25">
                  <c:v>90</c:v>
                </c:pt>
              </c:numCache>
            </c:numRef>
          </c:yVal>
          <c:smooth val="0"/>
          <c:extLst>
            <c:ext xmlns:c16="http://schemas.microsoft.com/office/drawing/2014/chart" uri="{C3380CC4-5D6E-409C-BE32-E72D297353CC}">
              <c16:uniqueId val="{00000061-EB27-41D8-880F-CDA637FCC01E}"/>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54.3</c:v>
                </c:pt>
                <c:pt idx="8">
                  <c:v>54.3</c:v>
                </c:pt>
                <c:pt idx="9">
                  <c:v>54.3</c:v>
                </c:pt>
                <c:pt idx="10">
                  <c:v>54.3</c:v>
                </c:pt>
                <c:pt idx="11">
                  <c:v>54.3</c:v>
                </c:pt>
                <c:pt idx="12">
                  <c:v>55.3</c:v>
                </c:pt>
                <c:pt idx="13">
                  <c:v>56.4</c:v>
                </c:pt>
                <c:pt idx="14">
                  <c:v>57.4</c:v>
                </c:pt>
                <c:pt idx="15">
                  <c:v>58.5</c:v>
                </c:pt>
                <c:pt idx="16">
                  <c:v>59.5</c:v>
                </c:pt>
                <c:pt idx="17">
                  <c:v>60.5</c:v>
                </c:pt>
                <c:pt idx="18">
                  <c:v>61.6</c:v>
                </c:pt>
                <c:pt idx="19">
                  <c:v>62.6</c:v>
                </c:pt>
                <c:pt idx="20">
                  <c:v>63.7</c:v>
                </c:pt>
                <c:pt idx="21">
                  <c:v>64.7</c:v>
                </c:pt>
                <c:pt idx="22">
                  <c:v>65.7</c:v>
                </c:pt>
                <c:pt idx="23">
                  <c:v>66.8</c:v>
                </c:pt>
                <c:pt idx="24">
                  <c:v>66.8</c:v>
                </c:pt>
                <c:pt idx="25">
                  <c:v>66.8</c:v>
                </c:pt>
              </c:numCache>
            </c:numRef>
          </c:yVal>
          <c:smooth val="0"/>
          <c:extLst>
            <c:ext xmlns:c16="http://schemas.microsoft.com/office/drawing/2014/chart" uri="{C3380CC4-5D6E-409C-BE32-E72D297353CC}">
              <c16:uniqueId val="{00000062-EB27-41D8-880F-CDA637FCC01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B27-41D8-880F-CDA637FCC01E}"/>
              </c:ext>
            </c:extLst>
          </c:dPt>
          <c:dPt>
            <c:idx val="3"/>
            <c:bubble3D val="0"/>
            <c:extLst>
              <c:ext xmlns:c16="http://schemas.microsoft.com/office/drawing/2014/chart" uri="{C3380CC4-5D6E-409C-BE32-E72D297353CC}">
                <c16:uniqueId val="{00000064-EB27-41D8-880F-CDA637FCC01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27-41D8-880F-CDA637FCC01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27-41D8-880F-CDA637FCC01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27-41D8-880F-CDA637FCC01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27-41D8-880F-CDA637FCC01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27-41D8-880F-CDA637FCC01E}"/>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27-41D8-880F-CDA637FCC0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27-41D8-880F-CDA637FCC01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27-41D8-880F-CDA637FCC01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27-41D8-880F-CDA637FCC01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27-41D8-880F-CDA637FCC01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27-41D8-880F-CDA637FCC01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27-41D8-880F-CDA637FCC01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27-41D8-880F-CDA637FCC01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27-41D8-880F-CDA637FCC0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27-41D8-880F-CDA637FCC0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27-41D8-880F-CDA637FCC01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27-41D8-880F-CDA637FCC0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27-41D8-880F-CDA637FCC0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27-41D8-880F-CDA637FCC0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27-41D8-880F-CDA637FCC0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27-41D8-880F-CDA637FCC0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27-41D8-880F-CDA637FCC0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27-41D8-880F-CDA637FCC0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B27-41D8-880F-CDA637FCC0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27-41D8-880F-CDA637FCC0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27-41D8-880F-CDA637FCC0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27-41D8-880F-CDA637FCC0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27-41D8-880F-CDA637FCC0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27-41D8-880F-CDA637FCC0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27-41D8-880F-CDA637FCC0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27-41D8-880F-CDA637FCC0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27-41D8-880F-CDA637FCC0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27-41D8-880F-CDA637FCC0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27-41D8-880F-CDA637FCC0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27-41D8-880F-CDA637FCC0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27-41D8-880F-CDA637FCC0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27-41D8-880F-CDA637FCC0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27-41D8-880F-CDA637FCC0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27-41D8-880F-CDA637FCC0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27-41D8-880F-CDA637FCC0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27-41D8-880F-CDA637FCC0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27-41D8-880F-CDA637FCC0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27-41D8-880F-CDA637FCC0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27-41D8-880F-CDA637FCC0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27-41D8-880F-CDA637FCC0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27-41D8-880F-CDA637FCC0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27-41D8-880F-CDA637FCC0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27-41D8-880F-CDA637FCC0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27-41D8-880F-CDA637FCC0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27-41D8-880F-CDA637FCC0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27-41D8-880F-CDA637FCC0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27-41D8-880F-CDA637FCC0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27-41D8-880F-CDA637FCC0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27-41D8-880F-CDA637FCC0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27-41D8-880F-CDA637FCC0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27-41D8-880F-CDA637FCC0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27-41D8-880F-CDA637FCC0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27-41D8-880F-CDA637FCC0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27-41D8-880F-CDA637FCC0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27-41D8-880F-CDA637FCC0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27-41D8-880F-CDA637FCC0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27-41D8-880F-CDA637FCC0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27-41D8-880F-CDA637FCC0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27-41D8-880F-CDA637FCC0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27-41D8-880F-CDA637FCC0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27-41D8-880F-CDA637FCC0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27-41D8-880F-CDA637FCC0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27-41D8-880F-CDA637FCC0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27-41D8-880F-CDA637FCC0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27-41D8-880F-CDA637FCC0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27-41D8-880F-CDA637FCC0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27-41D8-880F-CDA637FCC0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27-41D8-880F-CDA637FCC0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27-41D8-880F-CDA637FCC0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27-41D8-880F-CDA637FCC0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27-41D8-880F-CDA637FCC0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27-41D8-880F-CDA637FCC0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27-41D8-880F-CDA637FCC0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27-41D8-880F-CDA637FCC0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27-41D8-880F-CDA637FCC0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27-41D8-880F-CDA637FCC0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27-41D8-880F-CDA637FCC0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27-41D8-880F-CDA637FCC0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27-41D8-880F-CDA637FCC0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27-41D8-880F-CDA637FCC0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27-41D8-880F-CDA637FCC0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27-41D8-880F-CDA637FCC0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27-41D8-880F-CDA637FCC0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27-41D8-880F-CDA637FCC0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27-41D8-880F-CDA637FCC0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27-41D8-880F-CDA637FCC0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27-41D8-880F-CDA637FCC0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27-41D8-880F-CDA637FCC0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27-41D8-880F-CDA637FCC0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B27-41D8-880F-CDA637FCC0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52.892084280205545</c:v>
                </c:pt>
                <c:pt idx="3">
                  <c:v>63.69</c:v>
                </c:pt>
                <c:pt idx="4">
                  <c:v>57.617052148302143</c:v>
                </c:pt>
                <c:pt idx="5">
                  <c:v>#N/A</c:v>
                </c:pt>
                <c:pt idx="6">
                  <c:v>#N/A</c:v>
                </c:pt>
                <c:pt idx="7">
                  <c:v>66.444019999999995</c:v>
                </c:pt>
                <c:pt idx="8">
                  <c:v>#N/A</c:v>
                </c:pt>
                <c:pt idx="9">
                  <c:v>67.621049999999997</c:v>
                </c:pt>
                <c:pt idx="10">
                  <c:v>57.591895000000008</c:v>
                </c:pt>
                <c:pt idx="11">
                  <c:v>#N/A</c:v>
                </c:pt>
                <c:pt idx="12">
                  <c:v>63.090090000000004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B27-41D8-880F-CDA637FCC01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83.3</c:v>
                </c:pt>
                <c:pt idx="8">
                  <c:v>83.3</c:v>
                </c:pt>
                <c:pt idx="9">
                  <c:v>83.3</c:v>
                </c:pt>
                <c:pt idx="10">
                  <c:v>83.3</c:v>
                </c:pt>
                <c:pt idx="11">
                  <c:v>83.3</c:v>
                </c:pt>
                <c:pt idx="12">
                  <c:v>85.1</c:v>
                </c:pt>
                <c:pt idx="13">
                  <c:v>86.9</c:v>
                </c:pt>
                <c:pt idx="14">
                  <c:v>88.7</c:v>
                </c:pt>
                <c:pt idx="15">
                  <c:v>90.5</c:v>
                </c:pt>
                <c:pt idx="16">
                  <c:v>92.3</c:v>
                </c:pt>
                <c:pt idx="17">
                  <c:v>94.1</c:v>
                </c:pt>
                <c:pt idx="18">
                  <c:v>95.9</c:v>
                </c:pt>
                <c:pt idx="19">
                  <c:v>97.7</c:v>
                </c:pt>
                <c:pt idx="20">
                  <c:v>99.5</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B27-41D8-880F-CDA637FCC01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27-41D8-880F-CDA637FCC01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27-41D8-880F-CDA637FCC01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27-41D8-880F-CDA637FCC01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27-41D8-880F-CDA637FCC01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27-41D8-880F-CDA637FCC01E}"/>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27-41D8-880F-CDA637FCC0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27-41D8-880F-CDA637FCC01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27-41D8-880F-CDA637FCC01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27-41D8-880F-CDA637FCC01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27-41D8-880F-CDA637FCC01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27-41D8-880F-CDA637FCC01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27-41D8-880F-CDA637FCC01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27-41D8-880F-CDA637FCC01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27-41D8-880F-CDA637FCC0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27-41D8-880F-CDA637FCC0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27-41D8-880F-CDA637FCC01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27-41D8-880F-CDA637FCC0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27-41D8-880F-CDA637FCC0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27-41D8-880F-CDA637FCC0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27-41D8-880F-CDA637FCC0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27-41D8-880F-CDA637FCC0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27-41D8-880F-CDA637FCC0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27-41D8-880F-CDA637FCC0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B27-41D8-880F-CDA637FCC0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27-41D8-880F-CDA637FCC0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27-41D8-880F-CDA637FCC0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27-41D8-880F-CDA637FCC0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27-41D8-880F-CDA637FCC0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27-41D8-880F-CDA637FCC0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27-41D8-880F-CDA637FCC0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27-41D8-880F-CDA637FCC0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27-41D8-880F-CDA637FCC0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27-41D8-880F-CDA637FCC0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27-41D8-880F-CDA637FCC0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27-41D8-880F-CDA637FCC0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27-41D8-880F-CDA637FCC0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27-41D8-880F-CDA637FCC0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27-41D8-880F-CDA637FCC0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27-41D8-880F-CDA637FCC0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27-41D8-880F-CDA637FCC0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27-41D8-880F-CDA637FCC0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27-41D8-880F-CDA637FCC0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27-41D8-880F-CDA637FCC0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27-41D8-880F-CDA637FCC0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27-41D8-880F-CDA637FCC0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27-41D8-880F-CDA637FCC0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27-41D8-880F-CDA637FCC0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27-41D8-880F-CDA637FCC0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27-41D8-880F-CDA637FCC0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27-41D8-880F-CDA637FCC0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27-41D8-880F-CDA637FCC0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27-41D8-880F-CDA637FCC0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27-41D8-880F-CDA637FCC0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27-41D8-880F-CDA637FCC0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27-41D8-880F-CDA637FCC0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27-41D8-880F-CDA637FCC0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27-41D8-880F-CDA637FCC0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27-41D8-880F-CDA637FCC0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27-41D8-880F-CDA637FCC0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27-41D8-880F-CDA637FCC0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27-41D8-880F-CDA637FCC0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27-41D8-880F-CDA637FCC0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27-41D8-880F-CDA637FCC0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27-41D8-880F-CDA637FCC0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27-41D8-880F-CDA637FCC0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27-41D8-880F-CDA637FCC0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27-41D8-880F-CDA637FCC0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27-41D8-880F-CDA637FCC0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27-41D8-880F-CDA637FCC0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27-41D8-880F-CDA637FCC0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27-41D8-880F-CDA637FCC0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27-41D8-880F-CDA637FCC0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27-41D8-880F-CDA637FCC0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27-41D8-880F-CDA637FCC0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27-41D8-880F-CDA637FCC0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27-41D8-880F-CDA637FCC0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27-41D8-880F-CDA637FCC0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27-41D8-880F-CDA637FCC0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27-41D8-880F-CDA637FCC0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27-41D8-880F-CDA637FCC0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27-41D8-880F-CDA637FCC0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27-41D8-880F-CDA637FCC0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27-41D8-880F-CDA637FCC0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27-41D8-880F-CDA637FCC0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27-41D8-880F-CDA637FCC0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27-41D8-880F-CDA637FCC0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27-41D8-880F-CDA637FCC0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27-41D8-880F-CDA637FCC0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27-41D8-880F-CDA637FCC0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27-41D8-880F-CDA637FCC0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27-41D8-880F-CDA637FCC0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27-41D8-880F-CDA637FCC0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27-41D8-880F-CDA637FCC0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27-41D8-880F-CDA637FCC0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B27-41D8-880F-CDA637FCC0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69.8</c:v>
                </c:pt>
                <c:pt idx="2">
                  <c:v>98.3</c:v>
                </c:pt>
                <c:pt idx="3">
                  <c:v>98.83</c:v>
                </c:pt>
                <c:pt idx="4">
                  <c:v>95.79</c:v>
                </c:pt>
                <c:pt idx="5">
                  <c:v>#N/A</c:v>
                </c:pt>
                <c:pt idx="6">
                  <c:v>98.58</c:v>
                </c:pt>
                <c:pt idx="7">
                  <c:v>#N/A</c:v>
                </c:pt>
                <c:pt idx="8">
                  <c:v>98.366062059661218</c:v>
                </c:pt>
                <c:pt idx="9">
                  <c:v>#N/A</c:v>
                </c:pt>
                <c:pt idx="10">
                  <c:v>97.455133862900851</c:v>
                </c:pt>
                <c:pt idx="11">
                  <c:v>#N/A</c:v>
                </c:pt>
                <c:pt idx="12">
                  <c:v>97.768676740573369</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B27-41D8-880F-CDA637FCC01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F58-412D-89E6-FC2E5D6F00BF}"/>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58-412D-89E6-FC2E5D6F00B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58-412D-89E6-FC2E5D6F00B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58-412D-89E6-FC2E5D6F00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58-412D-89E6-FC2E5D6F00BF}"/>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58-412D-89E6-FC2E5D6F00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58-412D-89E6-FC2E5D6F00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58-412D-89E6-FC2E5D6F00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58-412D-89E6-FC2E5D6F00B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58-412D-89E6-FC2E5D6F00B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58-412D-89E6-FC2E5D6F00B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58-412D-89E6-FC2E5D6F00B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58-412D-89E6-FC2E5D6F00B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58-412D-89E6-FC2E5D6F00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58-412D-89E6-FC2E5D6F00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58-412D-89E6-FC2E5D6F00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58-412D-89E6-FC2E5D6F00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58-412D-89E6-FC2E5D6F00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58-412D-89E6-FC2E5D6F00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58-412D-89E6-FC2E5D6F00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58-412D-89E6-FC2E5D6F00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58-412D-89E6-FC2E5D6F00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58-412D-89E6-FC2E5D6F00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58-412D-89E6-FC2E5D6F00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F58-412D-89E6-FC2E5D6F00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58-412D-89E6-FC2E5D6F00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58-412D-89E6-FC2E5D6F00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58-412D-89E6-FC2E5D6F00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58-412D-89E6-FC2E5D6F00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58-412D-89E6-FC2E5D6F00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58-412D-89E6-FC2E5D6F00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58-412D-89E6-FC2E5D6F00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58-412D-89E6-FC2E5D6F00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58-412D-89E6-FC2E5D6F00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58-412D-89E6-FC2E5D6F00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58-412D-89E6-FC2E5D6F00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58-412D-89E6-FC2E5D6F00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58-412D-89E6-FC2E5D6F00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58-412D-89E6-FC2E5D6F00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58-412D-89E6-FC2E5D6F00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58-412D-89E6-FC2E5D6F00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58-412D-89E6-FC2E5D6F00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58-412D-89E6-FC2E5D6F00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58-412D-89E6-FC2E5D6F00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58-412D-89E6-FC2E5D6F00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58-412D-89E6-FC2E5D6F00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58-412D-89E6-FC2E5D6F00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58-412D-89E6-FC2E5D6F00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58-412D-89E6-FC2E5D6F00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58-412D-89E6-FC2E5D6F00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58-412D-89E6-FC2E5D6F00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58-412D-89E6-FC2E5D6F00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58-412D-89E6-FC2E5D6F00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58-412D-89E6-FC2E5D6F00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58-412D-89E6-FC2E5D6F00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58-412D-89E6-FC2E5D6F00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58-412D-89E6-FC2E5D6F00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58-412D-89E6-FC2E5D6F00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58-412D-89E6-FC2E5D6F00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58-412D-89E6-FC2E5D6F00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58-412D-89E6-FC2E5D6F00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58-412D-89E6-FC2E5D6F00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58-412D-89E6-FC2E5D6F00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58-412D-89E6-FC2E5D6F00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58-412D-89E6-FC2E5D6F00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58-412D-89E6-FC2E5D6F00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58-412D-89E6-FC2E5D6F00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58-412D-89E6-FC2E5D6F00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58-412D-89E6-FC2E5D6F00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58-412D-89E6-FC2E5D6F00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58-412D-89E6-FC2E5D6F00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58-412D-89E6-FC2E5D6F00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58-412D-89E6-FC2E5D6F00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58-412D-89E6-FC2E5D6F00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58-412D-89E6-FC2E5D6F00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58-412D-89E6-FC2E5D6F00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58-412D-89E6-FC2E5D6F00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58-412D-89E6-FC2E5D6F00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58-412D-89E6-FC2E5D6F00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58-412D-89E6-FC2E5D6F00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58-412D-89E6-FC2E5D6F00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58-412D-89E6-FC2E5D6F00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58-412D-89E6-FC2E5D6F00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58-412D-89E6-FC2E5D6F00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58-412D-89E6-FC2E5D6F00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58-412D-89E6-FC2E5D6F00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58-412D-89E6-FC2E5D6F00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58-412D-89E6-FC2E5D6F00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58-412D-89E6-FC2E5D6F00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58-412D-89E6-FC2E5D6F00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58-412D-89E6-FC2E5D6F00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58-412D-89E6-FC2E5D6F00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58-412D-89E6-FC2E5D6F00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58-412D-89E6-FC2E5D6F00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58-412D-89E6-FC2E5D6F00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94.31</c:v>
                </c:pt>
                <c:pt idx="4">
                  <c:v>#N/A</c:v>
                </c:pt>
                <c:pt idx="5">
                  <c:v>#N/A</c:v>
                </c:pt>
                <c:pt idx="6">
                  <c:v>98.924999999999997</c:v>
                </c:pt>
                <c:pt idx="7">
                  <c:v>#N/A</c:v>
                </c:pt>
                <c:pt idx="8">
                  <c:v>98.94859813084112</c:v>
                </c:pt>
                <c:pt idx="9">
                  <c:v>#N/A</c:v>
                </c:pt>
                <c:pt idx="10">
                  <c:v>98.66167861503304</c:v>
                </c:pt>
                <c:pt idx="11">
                  <c:v>#N/A</c:v>
                </c:pt>
                <c:pt idx="12">
                  <c:v>98.486759142496851</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F58-412D-89E6-FC2E5D6F00B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94.1</c:v>
                </c:pt>
                <c:pt idx="11">
                  <c:v>94.1</c:v>
                </c:pt>
                <c:pt idx="12">
                  <c:v>94.1</c:v>
                </c:pt>
                <c:pt idx="13">
                  <c:v>94.1</c:v>
                </c:pt>
                <c:pt idx="14">
                  <c:v>94.1</c:v>
                </c:pt>
                <c:pt idx="15">
                  <c:v>94.9</c:v>
                </c:pt>
                <c:pt idx="16">
                  <c:v>95.7</c:v>
                </c:pt>
                <c:pt idx="17">
                  <c:v>96.4</c:v>
                </c:pt>
                <c:pt idx="18">
                  <c:v>97.2</c:v>
                </c:pt>
                <c:pt idx="19">
                  <c:v>98</c:v>
                </c:pt>
                <c:pt idx="20">
                  <c:v>98.8</c:v>
                </c:pt>
                <c:pt idx="21">
                  <c:v>99.6</c:v>
                </c:pt>
                <c:pt idx="22">
                  <c:v>100</c:v>
                </c:pt>
                <c:pt idx="23">
                  <c:v>100</c:v>
                </c:pt>
                <c:pt idx="24">
                  <c:v>100</c:v>
                </c:pt>
                <c:pt idx="25">
                  <c:v>100</c:v>
                </c:pt>
              </c:numCache>
            </c:numRef>
          </c:yVal>
          <c:smooth val="0"/>
          <c:extLst>
            <c:ext xmlns:c16="http://schemas.microsoft.com/office/drawing/2014/chart" uri="{C3380CC4-5D6E-409C-BE32-E72D297353CC}">
              <c16:uniqueId val="{00000060-0F58-412D-89E6-FC2E5D6F00B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94.1</c:v>
                </c:pt>
                <c:pt idx="13">
                  <c:v>94.1</c:v>
                </c:pt>
                <c:pt idx="14">
                  <c:v>94.1</c:v>
                </c:pt>
                <c:pt idx="15">
                  <c:v>94.9</c:v>
                </c:pt>
                <c:pt idx="16">
                  <c:v>95.2</c:v>
                </c:pt>
                <c:pt idx="17">
                  <c:v>95.2</c:v>
                </c:pt>
                <c:pt idx="18">
                  <c:v>95.2</c:v>
                </c:pt>
                <c:pt idx="19">
                  <c:v>95.2</c:v>
                </c:pt>
                <c:pt idx="20">
                  <c:v>95.2</c:v>
                </c:pt>
                <c:pt idx="21">
                  <c:v>95.2</c:v>
                </c:pt>
                <c:pt idx="22">
                  <c:v>95.2</c:v>
                </c:pt>
                <c:pt idx="23">
                  <c:v>95.2</c:v>
                </c:pt>
                <c:pt idx="24">
                  <c:v>95.2</c:v>
                </c:pt>
                <c:pt idx="25">
                  <c:v>95.2</c:v>
                </c:pt>
              </c:numCache>
            </c:numRef>
          </c:yVal>
          <c:smooth val="0"/>
          <c:extLst>
            <c:ext xmlns:c16="http://schemas.microsoft.com/office/drawing/2014/chart" uri="{C3380CC4-5D6E-409C-BE32-E72D297353CC}">
              <c16:uniqueId val="{00000061-0F58-412D-89E6-FC2E5D6F00B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F58-412D-89E6-FC2E5D6F00B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F58-412D-89E6-FC2E5D6F00BF}"/>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F58-412D-89E6-FC2E5D6F00B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F58-412D-89E6-FC2E5D6F00B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F58-412D-89E6-FC2E5D6F00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F58-412D-89E6-FC2E5D6F00BF}"/>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F58-412D-89E6-FC2E5D6F00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F58-412D-89E6-FC2E5D6F00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F58-412D-89E6-FC2E5D6F00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F58-412D-89E6-FC2E5D6F00B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F58-412D-89E6-FC2E5D6F00B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F58-412D-89E6-FC2E5D6F00B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F58-412D-89E6-FC2E5D6F00B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F58-412D-89E6-FC2E5D6F00BF}"/>
                </c:ext>
              </c:extLst>
            </c:dLbl>
            <c:dLbl>
              <c:idx val="13"/>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0F58-412D-89E6-FC2E5D6F00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F58-412D-89E6-FC2E5D6F00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F58-412D-89E6-FC2E5D6F00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F58-412D-89E6-FC2E5D6F00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F58-412D-89E6-FC2E5D6F00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F58-412D-89E6-FC2E5D6F00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F58-412D-89E6-FC2E5D6F00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F58-412D-89E6-FC2E5D6F00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F58-412D-89E6-FC2E5D6F00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F58-412D-89E6-FC2E5D6F00B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F58-412D-89E6-FC2E5D6F00B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95.450604752942624</c:v>
                </c:pt>
                <c:pt idx="8">
                  <c:v>#N/A</c:v>
                </c:pt>
                <c:pt idx="9">
                  <c:v>95.4768952586616</c:v>
                </c:pt>
                <c:pt idx="10">
                  <c:v>#N/A</c:v>
                </c:pt>
                <c:pt idx="11">
                  <c:v>94.692534830567396</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F58-412D-89E6-FC2E5D6F00B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98.3</c:v>
                </c:pt>
                <c:pt idx="13">
                  <c:v>98.3</c:v>
                </c:pt>
                <c:pt idx="14">
                  <c:v>98.3</c:v>
                </c:pt>
                <c:pt idx="15">
                  <c:v>98.3</c:v>
                </c:pt>
                <c:pt idx="16">
                  <c:v>98.3</c:v>
                </c:pt>
                <c:pt idx="17">
                  <c:v>98.3</c:v>
                </c:pt>
                <c:pt idx="18">
                  <c:v>98.3</c:v>
                </c:pt>
                <c:pt idx="19">
                  <c:v>98.3</c:v>
                </c:pt>
                <c:pt idx="20">
                  <c:v>98.8</c:v>
                </c:pt>
                <c:pt idx="21">
                  <c:v>#N/A</c:v>
                </c:pt>
                <c:pt idx="22">
                  <c:v>#N/A</c:v>
                </c:pt>
                <c:pt idx="23">
                  <c:v>#N/A</c:v>
                </c:pt>
                <c:pt idx="24">
                  <c:v>#N/A</c:v>
                </c:pt>
                <c:pt idx="25">
                  <c:v>#N/A</c:v>
                </c:pt>
              </c:numCache>
            </c:numRef>
          </c:yVal>
          <c:smooth val="0"/>
          <c:extLst>
            <c:ext xmlns:c16="http://schemas.microsoft.com/office/drawing/2014/chart" uri="{C3380CC4-5D6E-409C-BE32-E72D297353CC}">
              <c16:uniqueId val="{0000007B-0F58-412D-89E6-FC2E5D6F00B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F58-412D-89E6-FC2E5D6F00BF}"/>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F58-412D-89E6-FC2E5D6F00B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F58-412D-89E6-FC2E5D6F00B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F58-412D-89E6-FC2E5D6F00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F58-412D-89E6-FC2E5D6F00BF}"/>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F58-412D-89E6-FC2E5D6F00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F58-412D-89E6-FC2E5D6F00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F58-412D-89E6-FC2E5D6F00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F58-412D-89E6-FC2E5D6F00B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F58-412D-89E6-FC2E5D6F00B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F58-412D-89E6-FC2E5D6F00B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F58-412D-89E6-FC2E5D6F00B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F58-412D-89E6-FC2E5D6F00B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F58-412D-89E6-FC2E5D6F00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F58-412D-89E6-FC2E5D6F00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F58-412D-89E6-FC2E5D6F00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F58-412D-89E6-FC2E5D6F00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F58-412D-89E6-FC2E5D6F00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F58-412D-89E6-FC2E5D6F00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F58-412D-89E6-FC2E5D6F00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F58-412D-89E6-FC2E5D6F00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F58-412D-89E6-FC2E5D6F00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F58-412D-89E6-FC2E5D6F00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F58-412D-89E6-FC2E5D6F00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58-412D-89E6-FC2E5D6F00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58-412D-89E6-FC2E5D6F00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58-412D-89E6-FC2E5D6F00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58-412D-89E6-FC2E5D6F00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58-412D-89E6-FC2E5D6F00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58-412D-89E6-FC2E5D6F00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58-412D-89E6-FC2E5D6F00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58-412D-89E6-FC2E5D6F00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58-412D-89E6-FC2E5D6F00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58-412D-89E6-FC2E5D6F00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58-412D-89E6-FC2E5D6F00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58-412D-89E6-FC2E5D6F00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58-412D-89E6-FC2E5D6F00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58-412D-89E6-FC2E5D6F00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58-412D-89E6-FC2E5D6F00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58-412D-89E6-FC2E5D6F00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58-412D-89E6-FC2E5D6F00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58-412D-89E6-FC2E5D6F00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58-412D-89E6-FC2E5D6F00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58-412D-89E6-FC2E5D6F00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58-412D-89E6-FC2E5D6F00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58-412D-89E6-FC2E5D6F00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58-412D-89E6-FC2E5D6F00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58-412D-89E6-FC2E5D6F00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58-412D-89E6-FC2E5D6F00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58-412D-89E6-FC2E5D6F00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58-412D-89E6-FC2E5D6F00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58-412D-89E6-FC2E5D6F00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58-412D-89E6-FC2E5D6F00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58-412D-89E6-FC2E5D6F00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58-412D-89E6-FC2E5D6F00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58-412D-89E6-FC2E5D6F00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58-412D-89E6-FC2E5D6F00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58-412D-89E6-FC2E5D6F00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58-412D-89E6-FC2E5D6F00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58-412D-89E6-FC2E5D6F00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58-412D-89E6-FC2E5D6F00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58-412D-89E6-FC2E5D6F00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58-412D-89E6-FC2E5D6F00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58-412D-89E6-FC2E5D6F00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58-412D-89E6-FC2E5D6F00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58-412D-89E6-FC2E5D6F00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58-412D-89E6-FC2E5D6F00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58-412D-89E6-FC2E5D6F00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58-412D-89E6-FC2E5D6F00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F58-412D-89E6-FC2E5D6F00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F58-412D-89E6-FC2E5D6F00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F58-412D-89E6-FC2E5D6F00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F58-412D-89E6-FC2E5D6F00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F58-412D-89E6-FC2E5D6F00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F58-412D-89E6-FC2E5D6F00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F58-412D-89E6-FC2E5D6F00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F58-412D-89E6-FC2E5D6F00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F58-412D-89E6-FC2E5D6F00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F58-412D-89E6-FC2E5D6F00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F58-412D-89E6-FC2E5D6F00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F58-412D-89E6-FC2E5D6F00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F58-412D-89E6-FC2E5D6F00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F58-412D-89E6-FC2E5D6F00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F58-412D-89E6-FC2E5D6F00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F58-412D-89E6-FC2E5D6F00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F58-412D-89E6-FC2E5D6F00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F58-412D-89E6-FC2E5D6F00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F58-412D-89E6-FC2E5D6F00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F58-412D-89E6-FC2E5D6F00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F58-412D-89E6-FC2E5D6F00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F58-412D-89E6-FC2E5D6F00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F58-412D-89E6-FC2E5D6F00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F58-412D-89E6-FC2E5D6F00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F58-412D-89E6-FC2E5D6F00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F58-412D-89E6-FC2E5D6F00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98.27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F58-412D-89E6-FC2E5D6F00B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3A7-4D86-A189-16BEC5669B9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A7-4D86-A189-16BEC5669B9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A7-4D86-A189-16BEC5669B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A7-4D86-A189-16BEC5669B9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A7-4D86-A189-16BEC5669B99}"/>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A7-4D86-A189-16BEC5669B9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A7-4D86-A189-16BEC5669B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A7-4D86-A189-16BEC5669B9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A7-4D86-A189-16BEC5669B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A7-4D86-A189-16BEC5669B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A7-4D86-A189-16BEC5669B9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A7-4D86-A189-16BEC5669B9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A7-4D86-A189-16BEC5669B9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A7-4D86-A189-16BEC5669B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A7-4D86-A189-16BEC5669B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A7-4D86-A189-16BEC5669B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A7-4D86-A189-16BEC5669B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A7-4D86-A189-16BEC5669B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A7-4D86-A189-16BEC5669B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A7-4D86-A189-16BEC5669B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A7-4D86-A189-16BEC5669B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A7-4D86-A189-16BEC5669B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A7-4D86-A189-16BEC5669B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A7-4D86-A189-16BEC5669B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3A7-4D86-A189-16BEC5669B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A7-4D86-A189-16BEC5669B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A7-4D86-A189-16BEC5669B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A7-4D86-A189-16BEC5669B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A7-4D86-A189-16BEC5669B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A7-4D86-A189-16BEC5669B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A7-4D86-A189-16BEC5669B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A7-4D86-A189-16BEC5669B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A7-4D86-A189-16BEC5669B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A7-4D86-A189-16BEC5669B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A7-4D86-A189-16BEC5669B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A7-4D86-A189-16BEC5669B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A7-4D86-A189-16BEC5669B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A7-4D86-A189-16BEC5669B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A7-4D86-A189-16BEC5669B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A7-4D86-A189-16BEC5669B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A7-4D86-A189-16BEC5669B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A7-4D86-A189-16BEC5669B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A7-4D86-A189-16BEC5669B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A7-4D86-A189-16BEC5669B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A7-4D86-A189-16BEC5669B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A7-4D86-A189-16BEC5669B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A7-4D86-A189-16BEC5669B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A7-4D86-A189-16BEC5669B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A7-4D86-A189-16BEC5669B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A7-4D86-A189-16BEC5669B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A7-4D86-A189-16BEC5669B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A7-4D86-A189-16BEC5669B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A7-4D86-A189-16BEC5669B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A7-4D86-A189-16BEC5669B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A7-4D86-A189-16BEC5669B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A7-4D86-A189-16BEC5669B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A7-4D86-A189-16BEC5669B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A7-4D86-A189-16BEC5669B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A7-4D86-A189-16BEC5669B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A7-4D86-A189-16BEC5669B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A7-4D86-A189-16BEC5669B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A7-4D86-A189-16BEC5669B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A7-4D86-A189-16BEC5669B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A7-4D86-A189-16BEC5669B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A7-4D86-A189-16BEC5669B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A7-4D86-A189-16BEC5669B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A7-4D86-A189-16BEC5669B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A7-4D86-A189-16BEC5669B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A7-4D86-A189-16BEC5669B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A7-4D86-A189-16BEC5669B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A7-4D86-A189-16BEC5669B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A7-4D86-A189-16BEC5669B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A7-4D86-A189-16BEC5669B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A7-4D86-A189-16BEC5669B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A7-4D86-A189-16BEC5669B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A7-4D86-A189-16BEC5669B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A7-4D86-A189-16BEC5669B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A7-4D86-A189-16BEC5669B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A7-4D86-A189-16BEC5669B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A7-4D86-A189-16BEC5669B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A7-4D86-A189-16BEC5669B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A7-4D86-A189-16BEC5669B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A7-4D86-A189-16BEC5669B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A7-4D86-A189-16BEC5669B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A7-4D86-A189-16BEC5669B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A7-4D86-A189-16BEC5669B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A7-4D86-A189-16BEC5669B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A7-4D86-A189-16BEC5669B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A7-4D86-A189-16BEC5669B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A7-4D86-A189-16BEC5669B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A7-4D86-A189-16BEC5669B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A7-4D86-A189-16BEC5669B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A7-4D86-A189-16BEC5669B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A7-4D86-A189-16BEC5669B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A7-4D86-A189-16BEC5669B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75.83</c:v>
                </c:pt>
                <c:pt idx="4">
                  <c:v>#N/A</c:v>
                </c:pt>
                <c:pt idx="5">
                  <c:v>#N/A</c:v>
                </c:pt>
                <c:pt idx="6">
                  <c:v>98.925000000000011</c:v>
                </c:pt>
                <c:pt idx="7">
                  <c:v>#N/A</c:v>
                </c:pt>
                <c:pt idx="8">
                  <c:v>99.186487192890738</c:v>
                </c:pt>
                <c:pt idx="9">
                  <c:v>#N/A</c:v>
                </c:pt>
                <c:pt idx="10">
                  <c:v>98.768370321889691</c:v>
                </c:pt>
                <c:pt idx="11">
                  <c:v>#N/A</c:v>
                </c:pt>
                <c:pt idx="12">
                  <c:v>99.148268519556211</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3A7-4D86-A189-16BEC5669B9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73.3</c:v>
                </c:pt>
                <c:pt idx="11">
                  <c:v>73.3</c:v>
                </c:pt>
                <c:pt idx="12">
                  <c:v>73.3</c:v>
                </c:pt>
                <c:pt idx="13">
                  <c:v>73.3</c:v>
                </c:pt>
                <c:pt idx="14">
                  <c:v>73.3</c:v>
                </c:pt>
                <c:pt idx="15">
                  <c:v>77.7</c:v>
                </c:pt>
                <c:pt idx="16">
                  <c:v>82.1</c:v>
                </c:pt>
                <c:pt idx="17">
                  <c:v>86.5</c:v>
                </c:pt>
                <c:pt idx="18">
                  <c:v>90.9</c:v>
                </c:pt>
                <c:pt idx="19">
                  <c:v>95.3</c:v>
                </c:pt>
                <c:pt idx="20">
                  <c:v>99.6</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3A7-4D86-A189-16BEC5669B9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3A7-4D86-A189-16BEC5669B9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3A7-4D86-A189-16BEC5669B99}"/>
              </c:ext>
            </c:extLst>
          </c:dPt>
          <c:dPt>
            <c:idx val="3"/>
            <c:bubble3D val="0"/>
            <c:extLst>
              <c:ext xmlns:c16="http://schemas.microsoft.com/office/drawing/2014/chart" uri="{C3380CC4-5D6E-409C-BE32-E72D297353CC}">
                <c16:uniqueId val="{00000063-03A7-4D86-A189-16BEC5669B9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A7-4D86-A189-16BEC5669B9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3A7-4D86-A189-16BEC5669B9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A7-4D86-A189-16BEC5669B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A7-4D86-A189-16BEC5669B9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A7-4D86-A189-16BEC5669B99}"/>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A7-4D86-A189-16BEC5669B9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A7-4D86-A189-16BEC5669B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A7-4D86-A189-16BEC5669B9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A7-4D86-A189-16BEC5669B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A7-4D86-A189-16BEC5669B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A7-4D86-A189-16BEC5669B9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A7-4D86-A189-16BEC5669B9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A7-4D86-A189-16BEC5669B9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A7-4D86-A189-16BEC5669B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A7-4D86-A189-16BEC5669B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A7-4D86-A189-16BEC5669B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A7-4D86-A189-16BEC5669B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A7-4D86-A189-16BEC5669B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A7-4D86-A189-16BEC5669B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A7-4D86-A189-16BEC5669B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A7-4D86-A189-16BEC5669B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A7-4D86-A189-16BEC5669B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A7-4D86-A189-16BEC5669B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A7-4D86-A189-16BEC5669B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A7-4D86-A189-16BEC5669B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A7-4D86-A189-16BEC5669B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A7-4D86-A189-16BEC5669B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A7-4D86-A189-16BEC5669B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A7-4D86-A189-16BEC5669B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A7-4D86-A189-16BEC5669B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A7-4D86-A189-16BEC5669B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A7-4D86-A189-16BEC5669B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A7-4D86-A189-16BEC5669B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A7-4D86-A189-16BEC5669B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A7-4D86-A189-16BEC5669B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A7-4D86-A189-16BEC5669B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A7-4D86-A189-16BEC5669B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A7-4D86-A189-16BEC5669B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A7-4D86-A189-16BEC5669B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A7-4D86-A189-16BEC5669B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A7-4D86-A189-16BEC5669B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A7-4D86-A189-16BEC5669B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A7-4D86-A189-16BEC5669B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A7-4D86-A189-16BEC5669B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A7-4D86-A189-16BEC5669B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A7-4D86-A189-16BEC5669B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A7-4D86-A189-16BEC5669B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A7-4D86-A189-16BEC5669B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A7-4D86-A189-16BEC5669B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A7-4D86-A189-16BEC5669B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A7-4D86-A189-16BEC5669B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A7-4D86-A189-16BEC5669B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A7-4D86-A189-16BEC5669B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A7-4D86-A189-16BEC5669B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A7-4D86-A189-16BEC5669B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A7-4D86-A189-16BEC5669B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A7-4D86-A189-16BEC5669B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A7-4D86-A189-16BEC5669B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A7-4D86-A189-16BEC5669B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A7-4D86-A189-16BEC5669B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A7-4D86-A189-16BEC5669B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A7-4D86-A189-16BEC5669B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A7-4D86-A189-16BEC5669B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A7-4D86-A189-16BEC5669B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A7-4D86-A189-16BEC5669B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A7-4D86-A189-16BEC5669B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A7-4D86-A189-16BEC5669B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A7-4D86-A189-16BEC5669B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A7-4D86-A189-16BEC5669B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A7-4D86-A189-16BEC5669B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A7-4D86-A189-16BEC5669B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A7-4D86-A189-16BEC5669B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A7-4D86-A189-16BEC5669B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A7-4D86-A189-16BEC5669B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A7-4D86-A189-16BEC5669B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A7-4D86-A189-16BEC5669B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A7-4D86-A189-16BEC5669B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A7-4D86-A189-16BEC5669B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A7-4D86-A189-16BEC5669B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A7-4D86-A189-16BEC5669B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A7-4D86-A189-16BEC5669B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A7-4D86-A189-16BEC5669B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A7-4D86-A189-16BEC5669B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A7-4D86-A189-16BEC5669B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A7-4D86-A189-16BEC5669B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A7-4D86-A189-16BEC5669B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A7-4D86-A189-16BEC5669B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A7-4D86-A189-16BEC5669B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A7-4D86-A189-16BEC5669B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A7-4D86-A189-16BEC5669B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A7-4D86-A189-16BEC5669B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A7-4D86-A189-16BEC5669B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A7-4D86-A189-16BEC5669B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A7-4D86-A189-16BEC5669B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A7-4D86-A189-16BEC5669B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3A7-4D86-A189-16BEC5669B9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88.6</c:v>
                </c:pt>
                <c:pt idx="13">
                  <c:v>88.6</c:v>
                </c:pt>
                <c:pt idx="14">
                  <c:v>88.6</c:v>
                </c:pt>
                <c:pt idx="15">
                  <c:v>88.6</c:v>
                </c:pt>
                <c:pt idx="16">
                  <c:v>88.6</c:v>
                </c:pt>
                <c:pt idx="17">
                  <c:v>88.6</c:v>
                </c:pt>
                <c:pt idx="18">
                  <c:v>90.9</c:v>
                </c:pt>
                <c:pt idx="19">
                  <c:v>95.3</c:v>
                </c:pt>
                <c:pt idx="20">
                  <c:v>99.6</c:v>
                </c:pt>
                <c:pt idx="21">
                  <c:v>#N/A</c:v>
                </c:pt>
                <c:pt idx="22">
                  <c:v>#N/A</c:v>
                </c:pt>
                <c:pt idx="23">
                  <c:v>#N/A</c:v>
                </c:pt>
                <c:pt idx="24">
                  <c:v>#N/A</c:v>
                </c:pt>
                <c:pt idx="25">
                  <c:v>#N/A</c:v>
                </c:pt>
              </c:numCache>
            </c:numRef>
          </c:yVal>
          <c:smooth val="0"/>
          <c:extLst>
            <c:ext xmlns:c16="http://schemas.microsoft.com/office/drawing/2014/chart" uri="{C3380CC4-5D6E-409C-BE32-E72D297353CC}">
              <c16:uniqueId val="{000000C2-03A7-4D86-A189-16BEC5669B9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3A7-4D86-A189-16BEC5669B9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A7-4D86-A189-16BEC5669B9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A7-4D86-A189-16BEC5669B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A7-4D86-A189-16BEC5669B9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A7-4D86-A189-16BEC5669B99}"/>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A7-4D86-A189-16BEC5669B9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A7-4D86-A189-16BEC5669B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A7-4D86-A189-16BEC5669B9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A7-4D86-A189-16BEC5669B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A7-4D86-A189-16BEC5669B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A7-4D86-A189-16BEC5669B9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A7-4D86-A189-16BEC5669B9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A7-4D86-A189-16BEC5669B9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A7-4D86-A189-16BEC5669B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A7-4D86-A189-16BEC5669B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A7-4D86-A189-16BEC5669B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A7-4D86-A189-16BEC5669B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A7-4D86-A189-16BEC5669B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A7-4D86-A189-16BEC5669B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A7-4D86-A189-16BEC5669B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A7-4D86-A189-16BEC5669B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A7-4D86-A189-16BEC5669B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A7-4D86-A189-16BEC5669B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A7-4D86-A189-16BEC5669B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3A7-4D86-A189-16BEC5669B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A7-4D86-A189-16BEC5669B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A7-4D86-A189-16BEC5669B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A7-4D86-A189-16BEC5669B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A7-4D86-A189-16BEC5669B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A7-4D86-A189-16BEC5669B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A7-4D86-A189-16BEC5669B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A7-4D86-A189-16BEC5669B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A7-4D86-A189-16BEC5669B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A7-4D86-A189-16BEC5669B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A7-4D86-A189-16BEC5669B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A7-4D86-A189-16BEC5669B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A7-4D86-A189-16BEC5669B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A7-4D86-A189-16BEC5669B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A7-4D86-A189-16BEC5669B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A7-4D86-A189-16BEC5669B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A7-4D86-A189-16BEC5669B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A7-4D86-A189-16BEC5669B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A7-4D86-A189-16BEC5669B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A7-4D86-A189-16BEC5669B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A7-4D86-A189-16BEC5669B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A7-4D86-A189-16BEC5669B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A7-4D86-A189-16BEC5669B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A7-4D86-A189-16BEC5669B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A7-4D86-A189-16BEC5669B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A7-4D86-A189-16BEC5669B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A7-4D86-A189-16BEC5669B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A7-4D86-A189-16BEC5669B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A7-4D86-A189-16BEC5669B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A7-4D86-A189-16BEC5669B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A7-4D86-A189-16BEC5669B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A7-4D86-A189-16BEC5669B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A7-4D86-A189-16BEC5669B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A7-4D86-A189-16BEC5669B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A7-4D86-A189-16BEC5669B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A7-4D86-A189-16BEC5669B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A7-4D86-A189-16BEC5669B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A7-4D86-A189-16BEC5669B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A7-4D86-A189-16BEC5669B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A7-4D86-A189-16BEC5669B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A7-4D86-A189-16BEC5669B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A7-4D86-A189-16BEC5669B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A7-4D86-A189-16BEC5669B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A7-4D86-A189-16BEC5669B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A7-4D86-A189-16BEC5669B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A7-4D86-A189-16BEC5669B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A7-4D86-A189-16BEC5669B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A7-4D86-A189-16BEC5669B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A7-4D86-A189-16BEC5669B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A7-4D86-A189-16BEC5669B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A7-4D86-A189-16BEC5669B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A7-4D86-A189-16BEC5669B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A7-4D86-A189-16BEC5669B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A7-4D86-A189-16BEC5669B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A7-4D86-A189-16BEC5669B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A7-4D86-A189-16BEC5669B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A7-4D86-A189-16BEC5669B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A7-4D86-A189-16BEC5669B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A7-4D86-A189-16BEC5669B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A7-4D86-A189-16BEC5669B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A7-4D86-A189-16BEC5669B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A7-4D86-A189-16BEC5669B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A7-4D86-A189-16BEC5669B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A7-4D86-A189-16BEC5669B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A7-4D86-A189-16BEC5669B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A7-4D86-A189-16BEC5669B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A7-4D86-A189-16BEC5669B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A7-4D86-A189-16BEC5669B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A7-4D86-A189-16BEC5669B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A7-4D86-A189-16BEC5669B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A7-4D86-A189-16BEC5669B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88.59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3A7-4D86-A189-16BEC5669B9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E958-4173-BA57-DA3A9E03A41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58-4173-BA57-DA3A9E03A41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58-4173-BA57-DA3A9E03A41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58-4173-BA57-DA3A9E03A41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58-4173-BA57-DA3A9E03A41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958-4173-BA57-DA3A9E03A41D}"/>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58-4173-BA57-DA3A9E03A41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58-4173-BA57-DA3A9E03A41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58-4173-BA57-DA3A9E03A41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58-4173-BA57-DA3A9E03A41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58-4173-BA57-DA3A9E03A41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58-4173-BA57-DA3A9E03A41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58-4173-BA57-DA3A9E03A41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58-4173-BA57-DA3A9E03A41D}"/>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58-4173-BA57-DA3A9E03A4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58-4173-BA57-DA3A9E03A4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58-4173-BA57-DA3A9E03A4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58-4173-BA57-DA3A9E03A4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58-4173-BA57-DA3A9E03A4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58-4173-BA57-DA3A9E03A4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58-4173-BA57-DA3A9E03A4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58-4173-BA57-DA3A9E03A4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58-4173-BA57-DA3A9E03A4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58-4173-BA57-DA3A9E03A4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58-4173-BA57-DA3A9E03A4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958-4173-BA57-DA3A9E03A4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58-4173-BA57-DA3A9E03A4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58-4173-BA57-DA3A9E03A4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58-4173-BA57-DA3A9E03A4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58-4173-BA57-DA3A9E03A4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58-4173-BA57-DA3A9E03A4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58-4173-BA57-DA3A9E03A4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58-4173-BA57-DA3A9E03A4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58-4173-BA57-DA3A9E03A4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58-4173-BA57-DA3A9E03A4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58-4173-BA57-DA3A9E03A4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58-4173-BA57-DA3A9E03A4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58-4173-BA57-DA3A9E03A4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58-4173-BA57-DA3A9E03A4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58-4173-BA57-DA3A9E03A4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58-4173-BA57-DA3A9E03A4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58-4173-BA57-DA3A9E03A4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58-4173-BA57-DA3A9E03A4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58-4173-BA57-DA3A9E03A4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58-4173-BA57-DA3A9E03A4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58-4173-BA57-DA3A9E03A4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58-4173-BA57-DA3A9E03A4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58-4173-BA57-DA3A9E03A4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58-4173-BA57-DA3A9E03A4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58-4173-BA57-DA3A9E03A4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58-4173-BA57-DA3A9E03A4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58-4173-BA57-DA3A9E03A4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58-4173-BA57-DA3A9E03A4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58-4173-BA57-DA3A9E03A4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58-4173-BA57-DA3A9E03A4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58-4173-BA57-DA3A9E03A4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58-4173-BA57-DA3A9E03A4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58-4173-BA57-DA3A9E03A4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58-4173-BA57-DA3A9E03A4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58-4173-BA57-DA3A9E03A4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58-4173-BA57-DA3A9E03A4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58-4173-BA57-DA3A9E03A4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58-4173-BA57-DA3A9E03A4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58-4173-BA57-DA3A9E03A4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58-4173-BA57-DA3A9E03A4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58-4173-BA57-DA3A9E03A4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58-4173-BA57-DA3A9E03A4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58-4173-BA57-DA3A9E03A4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58-4173-BA57-DA3A9E03A4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58-4173-BA57-DA3A9E03A4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58-4173-BA57-DA3A9E03A4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58-4173-BA57-DA3A9E03A4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58-4173-BA57-DA3A9E03A4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58-4173-BA57-DA3A9E03A4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58-4173-BA57-DA3A9E03A4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58-4173-BA57-DA3A9E03A4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58-4173-BA57-DA3A9E03A4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58-4173-BA57-DA3A9E03A4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58-4173-BA57-DA3A9E03A4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58-4173-BA57-DA3A9E03A4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58-4173-BA57-DA3A9E03A4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58-4173-BA57-DA3A9E03A4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58-4173-BA57-DA3A9E03A4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58-4173-BA57-DA3A9E03A4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58-4173-BA57-DA3A9E03A4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58-4173-BA57-DA3A9E03A4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58-4173-BA57-DA3A9E03A4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58-4173-BA57-DA3A9E03A4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58-4173-BA57-DA3A9E03A4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58-4173-BA57-DA3A9E03A4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58-4173-BA57-DA3A9E03A4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58-4173-BA57-DA3A9E03A4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58-4173-BA57-DA3A9E03A4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58-4173-BA57-DA3A9E03A4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58-4173-BA57-DA3A9E03A4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58-4173-BA57-DA3A9E03A4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96.26</c:v>
                </c:pt>
                <c:pt idx="4">
                  <c:v>#N/A</c:v>
                </c:pt>
                <c:pt idx="5">
                  <c:v>#N/A</c:v>
                </c:pt>
                <c:pt idx="6">
                  <c:v>98.98</c:v>
                </c:pt>
                <c:pt idx="7">
                  <c:v>#N/A</c:v>
                </c:pt>
                <c:pt idx="8">
                  <c:v>99.216295246916957</c:v>
                </c:pt>
                <c:pt idx="9">
                  <c:v>#N/A</c:v>
                </c:pt>
                <c:pt idx="10">
                  <c:v>98.918592996303943</c:v>
                </c:pt>
                <c:pt idx="11">
                  <c:v>#N/A</c:v>
                </c:pt>
                <c:pt idx="12">
                  <c:v>99.096433711818335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958-4173-BA57-DA3A9E03A41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95.9</c:v>
                </c:pt>
                <c:pt idx="11">
                  <c:v>95.9</c:v>
                </c:pt>
                <c:pt idx="12">
                  <c:v>95.9</c:v>
                </c:pt>
                <c:pt idx="13">
                  <c:v>95.9</c:v>
                </c:pt>
                <c:pt idx="14">
                  <c:v>95.9</c:v>
                </c:pt>
                <c:pt idx="15">
                  <c:v>96.5</c:v>
                </c:pt>
                <c:pt idx="16">
                  <c:v>97</c:v>
                </c:pt>
                <c:pt idx="17">
                  <c:v>97.5</c:v>
                </c:pt>
                <c:pt idx="18">
                  <c:v>98.1</c:v>
                </c:pt>
                <c:pt idx="19">
                  <c:v>98.6</c:v>
                </c:pt>
                <c:pt idx="20">
                  <c:v>99.1</c:v>
                </c:pt>
                <c:pt idx="21">
                  <c:v>99.7</c:v>
                </c:pt>
                <c:pt idx="22">
                  <c:v>100</c:v>
                </c:pt>
                <c:pt idx="23">
                  <c:v>100</c:v>
                </c:pt>
                <c:pt idx="24">
                  <c:v>100</c:v>
                </c:pt>
                <c:pt idx="25">
                  <c:v>100</c:v>
                </c:pt>
              </c:numCache>
            </c:numRef>
          </c:yVal>
          <c:smooth val="0"/>
          <c:extLst>
            <c:ext xmlns:c16="http://schemas.microsoft.com/office/drawing/2014/chart" uri="{C3380CC4-5D6E-409C-BE32-E72D297353CC}">
              <c16:uniqueId val="{00000060-E958-4173-BA57-DA3A9E03A41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93.3</c:v>
                </c:pt>
                <c:pt idx="13">
                  <c:v>93.3</c:v>
                </c:pt>
                <c:pt idx="14">
                  <c:v>93.3</c:v>
                </c:pt>
                <c:pt idx="15">
                  <c:v>93.3</c:v>
                </c:pt>
                <c:pt idx="16">
                  <c:v>93.3</c:v>
                </c:pt>
                <c:pt idx="17">
                  <c:v>93.3</c:v>
                </c:pt>
                <c:pt idx="18">
                  <c:v>93.3</c:v>
                </c:pt>
                <c:pt idx="19">
                  <c:v>93.3</c:v>
                </c:pt>
                <c:pt idx="20">
                  <c:v>93.3</c:v>
                </c:pt>
                <c:pt idx="21">
                  <c:v>93.3</c:v>
                </c:pt>
                <c:pt idx="22">
                  <c:v>93.3</c:v>
                </c:pt>
                <c:pt idx="23">
                  <c:v>93.3</c:v>
                </c:pt>
                <c:pt idx="24">
                  <c:v>93.3</c:v>
                </c:pt>
                <c:pt idx="25">
                  <c:v>93.3</c:v>
                </c:pt>
              </c:numCache>
            </c:numRef>
          </c:yVal>
          <c:smooth val="0"/>
          <c:extLst>
            <c:ext xmlns:c16="http://schemas.microsoft.com/office/drawing/2014/chart" uri="{C3380CC4-5D6E-409C-BE32-E72D297353CC}">
              <c16:uniqueId val="{00000061-E958-4173-BA57-DA3A9E03A41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958-4173-BA57-DA3A9E03A41D}"/>
              </c:ext>
            </c:extLst>
          </c:dPt>
          <c:dPt>
            <c:idx val="3"/>
            <c:bubble3D val="0"/>
            <c:extLst>
              <c:ext xmlns:c16="http://schemas.microsoft.com/office/drawing/2014/chart" uri="{C3380CC4-5D6E-409C-BE32-E72D297353CC}">
                <c16:uniqueId val="{00000063-E958-4173-BA57-DA3A9E03A41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58-4173-BA57-DA3A9E03A41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58-4173-BA57-DA3A9E03A41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58-4173-BA57-DA3A9E03A41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58-4173-BA57-DA3A9E03A41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58-4173-BA57-DA3A9E03A41D}"/>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58-4173-BA57-DA3A9E03A41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58-4173-BA57-DA3A9E03A41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58-4173-BA57-DA3A9E03A41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58-4173-BA57-DA3A9E03A41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58-4173-BA57-DA3A9E03A41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58-4173-BA57-DA3A9E03A41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58-4173-BA57-DA3A9E03A41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58-4173-BA57-DA3A9E03A41D}"/>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58-4173-BA57-DA3A9E03A4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58-4173-BA57-DA3A9E03A4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58-4173-BA57-DA3A9E03A4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58-4173-BA57-DA3A9E03A4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58-4173-BA57-DA3A9E03A4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58-4173-BA57-DA3A9E03A4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58-4173-BA57-DA3A9E03A4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58-4173-BA57-DA3A9E03A4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58-4173-BA57-DA3A9E03A4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58-4173-BA57-DA3A9E03A4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58-4173-BA57-DA3A9E03A4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58-4173-BA57-DA3A9E03A4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58-4173-BA57-DA3A9E03A4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58-4173-BA57-DA3A9E03A4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58-4173-BA57-DA3A9E03A4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58-4173-BA57-DA3A9E03A4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58-4173-BA57-DA3A9E03A4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58-4173-BA57-DA3A9E03A4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58-4173-BA57-DA3A9E03A4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58-4173-BA57-DA3A9E03A4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58-4173-BA57-DA3A9E03A4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58-4173-BA57-DA3A9E03A4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58-4173-BA57-DA3A9E03A4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58-4173-BA57-DA3A9E03A4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58-4173-BA57-DA3A9E03A4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58-4173-BA57-DA3A9E03A4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58-4173-BA57-DA3A9E03A4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58-4173-BA57-DA3A9E03A4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58-4173-BA57-DA3A9E03A4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58-4173-BA57-DA3A9E03A4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58-4173-BA57-DA3A9E03A4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58-4173-BA57-DA3A9E03A4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58-4173-BA57-DA3A9E03A4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58-4173-BA57-DA3A9E03A4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58-4173-BA57-DA3A9E03A4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58-4173-BA57-DA3A9E03A4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58-4173-BA57-DA3A9E03A4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58-4173-BA57-DA3A9E03A4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58-4173-BA57-DA3A9E03A4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58-4173-BA57-DA3A9E03A4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58-4173-BA57-DA3A9E03A4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58-4173-BA57-DA3A9E03A4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58-4173-BA57-DA3A9E03A4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58-4173-BA57-DA3A9E03A4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58-4173-BA57-DA3A9E03A4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58-4173-BA57-DA3A9E03A4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58-4173-BA57-DA3A9E03A4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58-4173-BA57-DA3A9E03A4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58-4173-BA57-DA3A9E03A4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58-4173-BA57-DA3A9E03A4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58-4173-BA57-DA3A9E03A4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58-4173-BA57-DA3A9E03A4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58-4173-BA57-DA3A9E03A4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58-4173-BA57-DA3A9E03A4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58-4173-BA57-DA3A9E03A4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58-4173-BA57-DA3A9E03A4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58-4173-BA57-DA3A9E03A4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58-4173-BA57-DA3A9E03A4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58-4173-BA57-DA3A9E03A4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58-4173-BA57-DA3A9E03A4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58-4173-BA57-DA3A9E03A4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58-4173-BA57-DA3A9E03A4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58-4173-BA57-DA3A9E03A4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58-4173-BA57-DA3A9E03A4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58-4173-BA57-DA3A9E03A4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58-4173-BA57-DA3A9E03A4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58-4173-BA57-DA3A9E03A4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58-4173-BA57-DA3A9E03A4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58-4173-BA57-DA3A9E03A4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58-4173-BA57-DA3A9E03A4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58-4173-BA57-DA3A9E03A4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58-4173-BA57-DA3A9E03A4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58-4173-BA57-DA3A9E03A4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58-4173-BA57-DA3A9E03A4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58-4173-BA57-DA3A9E03A4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58-4173-BA57-DA3A9E03A4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58-4173-BA57-DA3A9E03A4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58-4173-BA57-DA3A9E03A4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58-4173-BA57-DA3A9E03A4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58-4173-BA57-DA3A9E03A4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58-4173-BA57-DA3A9E03A4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58-4173-BA57-DA3A9E03A4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93.034350000000003</c:v>
                </c:pt>
                <c:pt idx="8">
                  <c:v>#N/A</c:v>
                </c:pt>
                <c:pt idx="9">
                  <c:v>94.138810000000007</c:v>
                </c:pt>
                <c:pt idx="10">
                  <c:v>#N/A</c:v>
                </c:pt>
                <c:pt idx="11">
                  <c:v>92.836129999999997</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58-4173-BA57-DA3A9E03A41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99.9</c:v>
                </c:pt>
                <c:pt idx="22">
                  <c:v>100</c:v>
                </c:pt>
                <c:pt idx="23">
                  <c:v>100</c:v>
                </c:pt>
                <c:pt idx="24">
                  <c:v>100</c:v>
                </c:pt>
                <c:pt idx="25">
                  <c:v>100</c:v>
                </c:pt>
              </c:numCache>
            </c:numRef>
          </c:yVal>
          <c:smooth val="0"/>
          <c:extLst>
            <c:ext xmlns:c16="http://schemas.microsoft.com/office/drawing/2014/chart" uri="{C3380CC4-5D6E-409C-BE32-E72D297353CC}">
              <c16:uniqueId val="{000000C2-E958-4173-BA57-DA3A9E03A41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58-4173-BA57-DA3A9E03A41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58-4173-BA57-DA3A9E03A41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58-4173-BA57-DA3A9E03A41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58-4173-BA57-DA3A9E03A41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58-4173-BA57-DA3A9E03A41D}"/>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58-4173-BA57-DA3A9E03A41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58-4173-BA57-DA3A9E03A41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58-4173-BA57-DA3A9E03A41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58-4173-BA57-DA3A9E03A41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58-4173-BA57-DA3A9E03A41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58-4173-BA57-DA3A9E03A41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58-4173-BA57-DA3A9E03A41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58-4173-BA57-DA3A9E03A41D}"/>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58-4173-BA57-DA3A9E03A4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58-4173-BA57-DA3A9E03A4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58-4173-BA57-DA3A9E03A4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58-4173-BA57-DA3A9E03A4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58-4173-BA57-DA3A9E03A4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58-4173-BA57-DA3A9E03A4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58-4173-BA57-DA3A9E03A4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58-4173-BA57-DA3A9E03A4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58-4173-BA57-DA3A9E03A4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58-4173-BA57-DA3A9E03A4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58-4173-BA57-DA3A9E03A4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58-4173-BA57-DA3A9E03A4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58-4173-BA57-DA3A9E03A4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58-4173-BA57-DA3A9E03A4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58-4173-BA57-DA3A9E03A4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58-4173-BA57-DA3A9E03A4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58-4173-BA57-DA3A9E03A4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58-4173-BA57-DA3A9E03A4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58-4173-BA57-DA3A9E03A4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58-4173-BA57-DA3A9E03A4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58-4173-BA57-DA3A9E03A4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58-4173-BA57-DA3A9E03A4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58-4173-BA57-DA3A9E03A4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58-4173-BA57-DA3A9E03A4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58-4173-BA57-DA3A9E03A4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58-4173-BA57-DA3A9E03A4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58-4173-BA57-DA3A9E03A4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58-4173-BA57-DA3A9E03A4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58-4173-BA57-DA3A9E03A4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58-4173-BA57-DA3A9E03A4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58-4173-BA57-DA3A9E03A4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58-4173-BA57-DA3A9E03A4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58-4173-BA57-DA3A9E03A4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58-4173-BA57-DA3A9E03A4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58-4173-BA57-DA3A9E03A4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58-4173-BA57-DA3A9E03A4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58-4173-BA57-DA3A9E03A4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58-4173-BA57-DA3A9E03A4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58-4173-BA57-DA3A9E03A4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58-4173-BA57-DA3A9E03A4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58-4173-BA57-DA3A9E03A4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58-4173-BA57-DA3A9E03A4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58-4173-BA57-DA3A9E03A4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58-4173-BA57-DA3A9E03A4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58-4173-BA57-DA3A9E03A4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58-4173-BA57-DA3A9E03A4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58-4173-BA57-DA3A9E03A4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58-4173-BA57-DA3A9E03A4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58-4173-BA57-DA3A9E03A4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58-4173-BA57-DA3A9E03A4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58-4173-BA57-DA3A9E03A4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58-4173-BA57-DA3A9E03A4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58-4173-BA57-DA3A9E03A4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58-4173-BA57-DA3A9E03A4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58-4173-BA57-DA3A9E03A4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58-4173-BA57-DA3A9E03A4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58-4173-BA57-DA3A9E03A4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58-4173-BA57-DA3A9E03A4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58-4173-BA57-DA3A9E03A4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58-4173-BA57-DA3A9E03A4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58-4173-BA57-DA3A9E03A4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58-4173-BA57-DA3A9E03A4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58-4173-BA57-DA3A9E03A4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58-4173-BA57-DA3A9E03A4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58-4173-BA57-DA3A9E03A4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58-4173-BA57-DA3A9E03A4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58-4173-BA57-DA3A9E03A4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58-4173-BA57-DA3A9E03A4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58-4173-BA57-DA3A9E03A4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58-4173-BA57-DA3A9E03A4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58-4173-BA57-DA3A9E03A4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58-4173-BA57-DA3A9E03A4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58-4173-BA57-DA3A9E03A4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58-4173-BA57-DA3A9E03A4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58-4173-BA57-DA3A9E03A4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58-4173-BA57-DA3A9E03A4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58-4173-BA57-DA3A9E03A4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58-4173-BA57-DA3A9E03A4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58-4173-BA57-DA3A9E03A4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58-4173-BA57-DA3A9E03A4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58-4173-BA57-DA3A9E03A4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58-4173-BA57-DA3A9E03A4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99.87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58-4173-BA57-DA3A9E03A41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AFE-4EFA-8165-468BC176C4B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62.7</c:v>
                </c:pt>
                <c:pt idx="13">
                  <c:v>62.7</c:v>
                </c:pt>
                <c:pt idx="14">
                  <c:v>62.7</c:v>
                </c:pt>
                <c:pt idx="15">
                  <c:v>62.7</c:v>
                </c:pt>
                <c:pt idx="16">
                  <c:v>62.7</c:v>
                </c:pt>
                <c:pt idx="17">
                  <c:v>92.8</c:v>
                </c:pt>
                <c:pt idx="18">
                  <c:v>92.8</c:v>
                </c:pt>
                <c:pt idx="19">
                  <c:v>92.8</c:v>
                </c:pt>
                <c:pt idx="20">
                  <c:v>92.8</c:v>
                </c:pt>
                <c:pt idx="21">
                  <c:v>#N/A</c:v>
                </c:pt>
                <c:pt idx="22">
                  <c:v>#N/A</c:v>
                </c:pt>
                <c:pt idx="23">
                  <c:v>#N/A</c:v>
                </c:pt>
                <c:pt idx="24">
                  <c:v>#N/A</c:v>
                </c:pt>
                <c:pt idx="25">
                  <c:v>#N/A</c:v>
                </c:pt>
              </c:numCache>
            </c:numRef>
          </c:yVal>
          <c:smooth val="0"/>
          <c:extLst>
            <c:ext xmlns:c16="http://schemas.microsoft.com/office/drawing/2014/chart" uri="{C3380CC4-5D6E-409C-BE32-E72D297353CC}">
              <c16:uniqueId val="{00000001-AAFE-4EFA-8165-468BC176C4B7}"/>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FE-4EFA-8165-468BC176C4B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FE-4EFA-8165-468BC176C4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FE-4EFA-8165-468BC176C4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FE-4EFA-8165-468BC176C4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FE-4EFA-8165-468BC176C4B7}"/>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FE-4EFA-8165-468BC176C4B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FE-4EFA-8165-468BC176C4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FE-4EFA-8165-468BC176C4B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FE-4EFA-8165-468BC176C4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FE-4EFA-8165-468BC176C4B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FE-4EFA-8165-468BC176C4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FE-4EFA-8165-468BC176C4B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FE-4EFA-8165-468BC176C4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FE-4EFA-8165-468BC176C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FE-4EFA-8165-468BC176C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FE-4EFA-8165-468BC176C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FE-4EFA-8165-468BC176C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FE-4EFA-8165-468BC176C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FE-4EFA-8165-468BC176C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FE-4EFA-8165-468BC176C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FE-4EFA-8165-468BC176C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FE-4EFA-8165-468BC176C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FE-4EFA-8165-468BC176C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AFE-4EFA-8165-468BC176C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FE-4EFA-8165-468BC176C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FE-4EFA-8165-468BC176C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FE-4EFA-8165-468BC176C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FE-4EFA-8165-468BC176C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FE-4EFA-8165-468BC176C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FE-4EFA-8165-468BC176C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FE-4EFA-8165-468BC176C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FE-4EFA-8165-468BC176C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FE-4EFA-8165-468BC176C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FE-4EFA-8165-468BC176C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FE-4EFA-8165-468BC176C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FE-4EFA-8165-468BC176C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FE-4EFA-8165-468BC176C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FE-4EFA-8165-468BC176C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FE-4EFA-8165-468BC176C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FE-4EFA-8165-468BC176C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FE-4EFA-8165-468BC176C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FE-4EFA-8165-468BC176C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FE-4EFA-8165-468BC176C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FE-4EFA-8165-468BC176C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FE-4EFA-8165-468BC176C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FE-4EFA-8165-468BC176C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FE-4EFA-8165-468BC176C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FE-4EFA-8165-468BC176C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FE-4EFA-8165-468BC176C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FE-4EFA-8165-468BC176C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FE-4EFA-8165-468BC176C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FE-4EFA-8165-468BC176C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FE-4EFA-8165-468BC176C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FE-4EFA-8165-468BC176C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FE-4EFA-8165-468BC176C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FE-4EFA-8165-468BC176C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FE-4EFA-8165-468BC176C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FE-4EFA-8165-468BC176C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FE-4EFA-8165-468BC176C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FE-4EFA-8165-468BC176C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FE-4EFA-8165-468BC176C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FE-4EFA-8165-468BC176C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FE-4EFA-8165-468BC176C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FE-4EFA-8165-468BC176C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FE-4EFA-8165-468BC176C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FE-4EFA-8165-468BC176C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FE-4EFA-8165-468BC176C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FE-4EFA-8165-468BC176C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FE-4EFA-8165-468BC176C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FE-4EFA-8165-468BC176C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FE-4EFA-8165-468BC176C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FE-4EFA-8165-468BC176C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FE-4EFA-8165-468BC176C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FE-4EFA-8165-468BC176C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FE-4EFA-8165-468BC176C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FE-4EFA-8165-468BC176C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FE-4EFA-8165-468BC176C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FE-4EFA-8165-468BC176C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FE-4EFA-8165-468BC176C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FE-4EFA-8165-468BC176C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FE-4EFA-8165-468BC176C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FE-4EFA-8165-468BC176C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FE-4EFA-8165-468BC176C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FE-4EFA-8165-468BC176C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FE-4EFA-8165-468BC176C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FE-4EFA-8165-468BC176C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FE-4EFA-8165-468BC176C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FE-4EFA-8165-468BC176C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FE-4EFA-8165-468BC176C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FE-4EFA-8165-468BC176C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FE-4EFA-8165-468BC176C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FE-4EFA-8165-468BC176C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FE-4EFA-8165-468BC176C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FE-4EFA-8165-468BC176C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AFE-4EFA-8165-468BC176C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62.65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AFE-4EFA-8165-468BC176C4B7}"/>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AFE-4EFA-8165-468BC176C4B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AFE-4EFA-8165-468BC176C4B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AFE-4EFA-8165-468BC176C4B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AFE-4EFA-8165-468BC176C4B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AFE-4EFA-8165-468BC176C4B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AFE-4EFA-8165-468BC176C4B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AFE-4EFA-8165-468BC176C4B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AFE-4EFA-8165-468BC176C4B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AFE-4EFA-8165-468BC176C4B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AFE-4EFA-8165-468BC176C4B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AFE-4EFA-8165-468BC176C4B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AFE-4EFA-8165-468BC176C4B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AFE-4EFA-8165-468BC176C4B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AFE-4EFA-8165-468BC176C4B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AFE-4EFA-8165-468BC176C4B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AFE-4EFA-8165-468BC176C4B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AFE-4EFA-8165-468BC176C4B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AFE-4EFA-8165-468BC176C4B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AFE-4EFA-8165-468BC176C4B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AFE-4EFA-8165-468BC176C4B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AFE-4EFA-8165-468BC176C4B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AFE-4EFA-8165-468BC176C4B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AFE-4EFA-8165-468BC176C4B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AFE-4EFA-8165-468BC176C4B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AFE-4EFA-8165-468BC176C4B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AFE-4EFA-8165-468BC176C4B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AFE-4EFA-8165-468BC176C4B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AFE-4EFA-8165-468BC176C4B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AFE-4EFA-8165-468BC176C4B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AFE-4EFA-8165-468BC176C4B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AFE-4EFA-8165-468BC176C4B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AFE-4EFA-8165-468BC176C4B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AFE-4EFA-8165-468BC176C4B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AFE-4EFA-8165-468BC176C4B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AFE-4EFA-8165-468BC176C4B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AFE-4EFA-8165-468BC176C4B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AFE-4EFA-8165-468BC176C4B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AFE-4EFA-8165-468BC176C4B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AFE-4EFA-8165-468BC176C4B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AFE-4EFA-8165-468BC176C4B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AFE-4EFA-8165-468BC176C4B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AFE-4EFA-8165-468BC176C4B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AFE-4EFA-8165-468BC176C4B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AFE-4EFA-8165-468BC176C4B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AFE-4EFA-8165-468BC176C4B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AFE-4EFA-8165-468BC176C4B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AFE-4EFA-8165-468BC176C4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92.8</c:v>
                </c:pt>
                <c:pt idx="18">
                  <c:v>92.8</c:v>
                </c:pt>
                <c:pt idx="19">
                  <c:v>92.8</c:v>
                </c:pt>
                <c:pt idx="20">
                  <c:v>92.8</c:v>
                </c:pt>
                <c:pt idx="21">
                  <c:v>92.8</c:v>
                </c:pt>
                <c:pt idx="22">
                  <c:v>92.8</c:v>
                </c:pt>
                <c:pt idx="23">
                  <c:v>92.8</c:v>
                </c:pt>
                <c:pt idx="24">
                  <c:v>92.8</c:v>
                </c:pt>
                <c:pt idx="25">
                  <c:v>92.8</c:v>
                </c:pt>
              </c:numCache>
            </c:numRef>
          </c:yVal>
          <c:smooth val="0"/>
          <c:extLst>
            <c:ext xmlns:c16="http://schemas.microsoft.com/office/drawing/2014/chart" uri="{C3380CC4-5D6E-409C-BE32-E72D297353CC}">
              <c16:uniqueId val="{00000091-AAFE-4EFA-8165-468BC176C4B7}"/>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AFE-4EFA-8165-468BC176C4B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AFE-4EFA-8165-468BC176C4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AFE-4EFA-8165-468BC176C4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AFE-4EFA-8165-468BC176C4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AFE-4EFA-8165-468BC176C4B7}"/>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AFE-4EFA-8165-468BC176C4B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AFE-4EFA-8165-468BC176C4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AFE-4EFA-8165-468BC176C4B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AFE-4EFA-8165-468BC176C4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AFE-4EFA-8165-468BC176C4B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AFE-4EFA-8165-468BC176C4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AFE-4EFA-8165-468BC176C4B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AFE-4EFA-8165-468BC176C4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AFE-4EFA-8165-468BC176C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AFE-4EFA-8165-468BC176C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AFE-4EFA-8165-468BC176C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AFE-4EFA-8165-468BC176C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AFE-4EFA-8165-468BC176C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AFE-4EFA-8165-468BC176C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AFE-4EFA-8165-468BC176C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AFE-4EFA-8165-468BC176C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AFE-4EFA-8165-468BC176C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AFE-4EFA-8165-468BC176C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AFE-4EFA-8165-468BC176C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FE-4EFA-8165-468BC176C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FE-4EFA-8165-468BC176C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FE-4EFA-8165-468BC176C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FE-4EFA-8165-468BC176C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FE-4EFA-8165-468BC176C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FE-4EFA-8165-468BC176C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FE-4EFA-8165-468BC176C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FE-4EFA-8165-468BC176C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FE-4EFA-8165-468BC176C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FE-4EFA-8165-468BC176C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FE-4EFA-8165-468BC176C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FE-4EFA-8165-468BC176C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FE-4EFA-8165-468BC176C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FE-4EFA-8165-468BC176C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FE-4EFA-8165-468BC176C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FE-4EFA-8165-468BC176C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FE-4EFA-8165-468BC176C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FE-4EFA-8165-468BC176C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FE-4EFA-8165-468BC176C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FE-4EFA-8165-468BC176C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FE-4EFA-8165-468BC176C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FE-4EFA-8165-468BC176C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FE-4EFA-8165-468BC176C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AFE-4EFA-8165-468BC176C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AFE-4EFA-8165-468BC176C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AFE-4EFA-8165-468BC176C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AFE-4EFA-8165-468BC176C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AFE-4EFA-8165-468BC176C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AFE-4EFA-8165-468BC176C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AFE-4EFA-8165-468BC176C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AFE-4EFA-8165-468BC176C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AFE-4EFA-8165-468BC176C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AFE-4EFA-8165-468BC176C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AFE-4EFA-8165-468BC176C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AFE-4EFA-8165-468BC176C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AFE-4EFA-8165-468BC176C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AFE-4EFA-8165-468BC176C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AFE-4EFA-8165-468BC176C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AFE-4EFA-8165-468BC176C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AFE-4EFA-8165-468BC176C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AFE-4EFA-8165-468BC176C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AFE-4EFA-8165-468BC176C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AFE-4EFA-8165-468BC176C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AFE-4EFA-8165-468BC176C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AFE-4EFA-8165-468BC176C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AFE-4EFA-8165-468BC176C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AFE-4EFA-8165-468BC176C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AFE-4EFA-8165-468BC176C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AFE-4EFA-8165-468BC176C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FE-4EFA-8165-468BC176C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FE-4EFA-8165-468BC176C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FE-4EFA-8165-468BC176C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FE-4EFA-8165-468BC176C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FE-4EFA-8165-468BC176C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FE-4EFA-8165-468BC176C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FE-4EFA-8165-468BC176C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FE-4EFA-8165-468BC176C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FE-4EFA-8165-468BC176C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FE-4EFA-8165-468BC176C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FE-4EFA-8165-468BC176C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FE-4EFA-8165-468BC176C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FE-4EFA-8165-468BC176C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FE-4EFA-8165-468BC176C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FE-4EFA-8165-468BC176C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FE-4EFA-8165-468BC176C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FE-4EFA-8165-468BC176C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FE-4EFA-8165-468BC176C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FE-4EFA-8165-468BC176C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FE-4EFA-8165-468BC176C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FE-4EFA-8165-468BC176C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FE-4EFA-8165-468BC176C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92.846906474820145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AFE-4EFA-8165-468BC176C4B7}"/>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62.7</c:v>
                </c:pt>
                <c:pt idx="13">
                  <c:v>62.7</c:v>
                </c:pt>
                <c:pt idx="14">
                  <c:v>62.7</c:v>
                </c:pt>
                <c:pt idx="15">
                  <c:v>62.7</c:v>
                </c:pt>
                <c:pt idx="16">
                  <c:v>62.7</c:v>
                </c:pt>
                <c:pt idx="17">
                  <c:v>76.599999999999994</c:v>
                </c:pt>
                <c:pt idx="18">
                  <c:v>76.599999999999994</c:v>
                </c:pt>
                <c:pt idx="19">
                  <c:v>76.599999999999994</c:v>
                </c:pt>
                <c:pt idx="20">
                  <c:v>76.599999999999994</c:v>
                </c:pt>
                <c:pt idx="21">
                  <c:v>76.599999999999994</c:v>
                </c:pt>
                <c:pt idx="22">
                  <c:v>76.599999999999994</c:v>
                </c:pt>
                <c:pt idx="23">
                  <c:v>76.599999999999994</c:v>
                </c:pt>
                <c:pt idx="24">
                  <c:v>76.599999999999994</c:v>
                </c:pt>
                <c:pt idx="25">
                  <c:v>76.599999999999994</c:v>
                </c:pt>
              </c:numCache>
            </c:numRef>
          </c:yVal>
          <c:smooth val="0"/>
          <c:extLst>
            <c:ext xmlns:c16="http://schemas.microsoft.com/office/drawing/2014/chart" uri="{C3380CC4-5D6E-409C-BE32-E72D297353CC}">
              <c16:uniqueId val="{000000F2-AAFE-4EFA-8165-468BC176C4B7}"/>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AFE-4EFA-8165-468BC176C4B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AFE-4EFA-8165-468BC176C4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AFE-4EFA-8165-468BC176C4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AFE-4EFA-8165-468BC176C4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AFE-4EFA-8165-468BC176C4B7}"/>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AFE-4EFA-8165-468BC176C4B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AFE-4EFA-8165-468BC176C4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AFE-4EFA-8165-468BC176C4B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AFE-4EFA-8165-468BC176C4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AFE-4EFA-8165-468BC176C4B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AFE-4EFA-8165-468BC176C4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AFE-4EFA-8165-468BC176C4B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AFE-4EFA-8165-468BC176C4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AFE-4EFA-8165-468BC176C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AFE-4EFA-8165-468BC176C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AFE-4EFA-8165-468BC176C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AFE-4EFA-8165-468BC176C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AFE-4EFA-8165-468BC176C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AFE-4EFA-8165-468BC176C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AFE-4EFA-8165-468BC176C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AFE-4EFA-8165-468BC176C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AFE-4EFA-8165-468BC176C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AFE-4EFA-8165-468BC176C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AFE-4EFA-8165-468BC176C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FE-4EFA-8165-468BC176C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FE-4EFA-8165-468BC176C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FE-4EFA-8165-468BC176C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FE-4EFA-8165-468BC176C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FE-4EFA-8165-468BC176C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FE-4EFA-8165-468BC176C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FE-4EFA-8165-468BC176C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FE-4EFA-8165-468BC176C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FE-4EFA-8165-468BC176C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FE-4EFA-8165-468BC176C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FE-4EFA-8165-468BC176C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FE-4EFA-8165-468BC176C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FE-4EFA-8165-468BC176C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FE-4EFA-8165-468BC176C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FE-4EFA-8165-468BC176C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FE-4EFA-8165-468BC176C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FE-4EFA-8165-468BC176C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FE-4EFA-8165-468BC176C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FE-4EFA-8165-468BC176C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FE-4EFA-8165-468BC176C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FE-4EFA-8165-468BC176C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FE-4EFA-8165-468BC176C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FE-4EFA-8165-468BC176C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AFE-4EFA-8165-468BC176C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AFE-4EFA-8165-468BC176C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AFE-4EFA-8165-468BC176C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AFE-4EFA-8165-468BC176C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AFE-4EFA-8165-468BC176C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AFE-4EFA-8165-468BC176C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AFE-4EFA-8165-468BC176C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AFE-4EFA-8165-468BC176C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AFE-4EFA-8165-468BC176C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AFE-4EFA-8165-468BC176C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AFE-4EFA-8165-468BC176C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AFE-4EFA-8165-468BC176C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AFE-4EFA-8165-468BC176C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AFE-4EFA-8165-468BC176C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AFE-4EFA-8165-468BC176C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AFE-4EFA-8165-468BC176C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AFE-4EFA-8165-468BC176C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AFE-4EFA-8165-468BC176C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AFE-4EFA-8165-468BC176C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AFE-4EFA-8165-468BC176C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AFE-4EFA-8165-468BC176C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AFE-4EFA-8165-468BC176C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AFE-4EFA-8165-468BC176C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AFE-4EFA-8165-468BC176C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AFE-4EFA-8165-468BC176C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AFE-4EFA-8165-468BC176C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AFE-4EFA-8165-468BC176C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AFE-4EFA-8165-468BC176C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AFE-4EFA-8165-468BC176C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AFE-4EFA-8165-468BC176C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AFE-4EFA-8165-468BC176C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AFE-4EFA-8165-468BC176C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AFE-4EFA-8165-468BC176C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AFE-4EFA-8165-468BC176C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AFE-4EFA-8165-468BC176C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AFE-4EFA-8165-468BC176C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AFE-4EFA-8165-468BC176C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AFE-4EFA-8165-468BC176C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AFE-4EFA-8165-468BC176C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AFE-4EFA-8165-468BC176C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AFE-4EFA-8165-468BC176C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AFE-4EFA-8165-468BC176C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AFE-4EFA-8165-468BC176C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AFE-4EFA-8165-468BC176C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AFE-4EFA-8165-468BC176C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AFE-4EFA-8165-468BC176C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AFE-4EFA-8165-468BC176C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AFE-4EFA-8165-468BC176C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65.907214505351618</c:v>
                </c:pt>
                <c:pt idx="8">
                  <c:v>#N/A</c:v>
                </c:pt>
                <c:pt idx="9">
                  <c:v>72.510569570149713</c:v>
                </c:pt>
                <c:pt idx="10">
                  <c:v>#N/A</c:v>
                </c:pt>
                <c:pt idx="11">
                  <c:v>#N/A</c:v>
                </c:pt>
                <c:pt idx="12">
                  <c:v>91.516978417266188</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AFE-4EFA-8165-468BC176C4B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2BE-4889-BF26-76F062DE6C92}"/>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A2BE-4889-BF26-76F062DE6C92}"/>
              </c:ext>
            </c:extLst>
          </c:dPt>
          <c:dPt>
            <c:idx val="3"/>
            <c:bubble3D val="0"/>
            <c:extLst>
              <c:ext xmlns:c16="http://schemas.microsoft.com/office/drawing/2014/chart" uri="{C3380CC4-5D6E-409C-BE32-E72D297353CC}">
                <c16:uniqueId val="{00000002-A2BE-4889-BF26-76F062DE6C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BE-4889-BF26-76F062DE6C9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BE-4889-BF26-76F062DE6C9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BE-4889-BF26-76F062DE6C9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BE-4889-BF26-76F062DE6C9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BE-4889-BF26-76F062DE6C92}"/>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BE-4889-BF26-76F062DE6C9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BE-4889-BF26-76F062DE6C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BE-4889-BF26-76F062DE6C9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BE-4889-BF26-76F062DE6C9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BE-4889-BF26-76F062DE6C9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BE-4889-BF26-76F062DE6C9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BE-4889-BF26-76F062DE6C9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BE-4889-BF26-76F062DE6C9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BE-4889-BF26-76F062DE6C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BE-4889-BF26-76F062DE6C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BE-4889-BF26-76F062DE6C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BE-4889-BF26-76F062DE6C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BE-4889-BF26-76F062DE6C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BE-4889-BF26-76F062DE6C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BE-4889-BF26-76F062DE6C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BE-4889-BF26-76F062DE6C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BE-4889-BF26-76F062DE6C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BE-4889-BF26-76F062DE6C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BE-4889-BF26-76F062DE6C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BE-4889-BF26-76F062DE6C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BE-4889-BF26-76F062DE6C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BE-4889-BF26-76F062DE6C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BE-4889-BF26-76F062DE6C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BE-4889-BF26-76F062DE6C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BE-4889-BF26-76F062DE6C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BE-4889-BF26-76F062DE6C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BE-4889-BF26-76F062DE6C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BE-4889-BF26-76F062DE6C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BE-4889-BF26-76F062DE6C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BE-4889-BF26-76F062DE6C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BE-4889-BF26-76F062DE6C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BE-4889-BF26-76F062DE6C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BE-4889-BF26-76F062DE6C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BE-4889-BF26-76F062DE6C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BE-4889-BF26-76F062DE6C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BE-4889-BF26-76F062DE6C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BE-4889-BF26-76F062DE6C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BE-4889-BF26-76F062DE6C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BE-4889-BF26-76F062DE6C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BE-4889-BF26-76F062DE6C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BE-4889-BF26-76F062DE6C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BE-4889-BF26-76F062DE6C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BE-4889-BF26-76F062DE6C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BE-4889-BF26-76F062DE6C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BE-4889-BF26-76F062DE6C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BE-4889-BF26-76F062DE6C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BE-4889-BF26-76F062DE6C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BE-4889-BF26-76F062DE6C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BE-4889-BF26-76F062DE6C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BE-4889-BF26-76F062DE6C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BE-4889-BF26-76F062DE6C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BE-4889-BF26-76F062DE6C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BE-4889-BF26-76F062DE6C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BE-4889-BF26-76F062DE6C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BE-4889-BF26-76F062DE6C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BE-4889-BF26-76F062DE6C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BE-4889-BF26-76F062DE6C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BE-4889-BF26-76F062DE6C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BE-4889-BF26-76F062DE6C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BE-4889-BF26-76F062DE6C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BE-4889-BF26-76F062DE6C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BE-4889-BF26-76F062DE6C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BE-4889-BF26-76F062DE6C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BE-4889-BF26-76F062DE6C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BE-4889-BF26-76F062DE6C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BE-4889-BF26-76F062DE6C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BE-4889-BF26-76F062DE6C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BE-4889-BF26-76F062DE6C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BE-4889-BF26-76F062DE6C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BE-4889-BF26-76F062DE6C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BE-4889-BF26-76F062DE6C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BE-4889-BF26-76F062DE6C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BE-4889-BF26-76F062DE6C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BE-4889-BF26-76F062DE6C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BE-4889-BF26-76F062DE6C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BE-4889-BF26-76F062DE6C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BE-4889-BF26-76F062DE6C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BE-4889-BF26-76F062DE6C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BE-4889-BF26-76F062DE6C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BE-4889-BF26-76F062DE6C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BE-4889-BF26-76F062DE6C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BE-4889-BF26-76F062DE6C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BE-4889-BF26-76F062DE6C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BE-4889-BF26-76F062DE6C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BE-4889-BF26-76F062DE6C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BE-4889-BF26-76F062DE6C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BE-4889-BF26-76F062DE6C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BE-4889-BF26-76F062DE6C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BE-4889-BF26-76F062DE6C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BE-4889-BF26-76F062DE6C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2BE-4889-BF26-76F062DE6C92}"/>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2BE-4889-BF26-76F062DE6C9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BE-4889-BF26-76F062DE6C9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BE-4889-BF26-76F062DE6C9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BE-4889-BF26-76F062DE6C9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BE-4889-BF26-76F062DE6C9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BE-4889-BF26-76F062DE6C92}"/>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BE-4889-BF26-76F062DE6C9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BE-4889-BF26-76F062DE6C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BE-4889-BF26-76F062DE6C9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BE-4889-BF26-76F062DE6C9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BE-4889-BF26-76F062DE6C9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BE-4889-BF26-76F062DE6C9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BE-4889-BF26-76F062DE6C9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BE-4889-BF26-76F062DE6C9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BE-4889-BF26-76F062DE6C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BE-4889-BF26-76F062DE6C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BE-4889-BF26-76F062DE6C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BE-4889-BF26-76F062DE6C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BE-4889-BF26-76F062DE6C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BE-4889-BF26-76F062DE6C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BE-4889-BF26-76F062DE6C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BE-4889-BF26-76F062DE6C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BE-4889-BF26-76F062DE6C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BE-4889-BF26-76F062DE6C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BE-4889-BF26-76F062DE6C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BE-4889-BF26-76F062DE6C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BE-4889-BF26-76F062DE6C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BE-4889-BF26-76F062DE6C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BE-4889-BF26-76F062DE6C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BE-4889-BF26-76F062DE6C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BE-4889-BF26-76F062DE6C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BE-4889-BF26-76F062DE6C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BE-4889-BF26-76F062DE6C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BE-4889-BF26-76F062DE6C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BE-4889-BF26-76F062DE6C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BE-4889-BF26-76F062DE6C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BE-4889-BF26-76F062DE6C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BE-4889-BF26-76F062DE6C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BE-4889-BF26-76F062DE6C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BE-4889-BF26-76F062DE6C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BE-4889-BF26-76F062DE6C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BE-4889-BF26-76F062DE6C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BE-4889-BF26-76F062DE6C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BE-4889-BF26-76F062DE6C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BE-4889-BF26-76F062DE6C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BE-4889-BF26-76F062DE6C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BE-4889-BF26-76F062DE6C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BE-4889-BF26-76F062DE6C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BE-4889-BF26-76F062DE6C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BE-4889-BF26-76F062DE6C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BE-4889-BF26-76F062DE6C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BE-4889-BF26-76F062DE6C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BE-4889-BF26-76F062DE6C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BE-4889-BF26-76F062DE6C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BE-4889-BF26-76F062DE6C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BE-4889-BF26-76F062DE6C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BE-4889-BF26-76F062DE6C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BE-4889-BF26-76F062DE6C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BE-4889-BF26-76F062DE6C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BE-4889-BF26-76F062DE6C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BE-4889-BF26-76F062DE6C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BE-4889-BF26-76F062DE6C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BE-4889-BF26-76F062DE6C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BE-4889-BF26-76F062DE6C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BE-4889-BF26-76F062DE6C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BE-4889-BF26-76F062DE6C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BE-4889-BF26-76F062DE6C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BE-4889-BF26-76F062DE6C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BE-4889-BF26-76F062DE6C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BE-4889-BF26-76F062DE6C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BE-4889-BF26-76F062DE6C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BE-4889-BF26-76F062DE6C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BE-4889-BF26-76F062DE6C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BE-4889-BF26-76F062DE6C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BE-4889-BF26-76F062DE6C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BE-4889-BF26-76F062DE6C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BE-4889-BF26-76F062DE6C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BE-4889-BF26-76F062DE6C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BE-4889-BF26-76F062DE6C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BE-4889-BF26-76F062DE6C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BE-4889-BF26-76F062DE6C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BE-4889-BF26-76F062DE6C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BE-4889-BF26-76F062DE6C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BE-4889-BF26-76F062DE6C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BE-4889-BF26-76F062DE6C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BE-4889-BF26-76F062DE6C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BE-4889-BF26-76F062DE6C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BE-4889-BF26-76F062DE6C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BE-4889-BF26-76F062DE6C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BE-4889-BF26-76F062DE6C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BE-4889-BF26-76F062DE6C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BE-4889-BF26-76F062DE6C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BE-4889-BF26-76F062DE6C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BE-4889-BF26-76F062DE6C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BE-4889-BF26-76F062DE6C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BE-4889-BF26-76F062DE6C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BE-4889-BF26-76F062DE6C9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87.6</c:v>
                </c:pt>
                <c:pt idx="13">
                  <c:v>87.6</c:v>
                </c:pt>
                <c:pt idx="14">
                  <c:v>87.6</c:v>
                </c:pt>
                <c:pt idx="15">
                  <c:v>87.6</c:v>
                </c:pt>
                <c:pt idx="16">
                  <c:v>87.6</c:v>
                </c:pt>
                <c:pt idx="17">
                  <c:v>87.6</c:v>
                </c:pt>
                <c:pt idx="18">
                  <c:v>87.6</c:v>
                </c:pt>
                <c:pt idx="19">
                  <c:v>87.6</c:v>
                </c:pt>
                <c:pt idx="20">
                  <c:v>87.6</c:v>
                </c:pt>
                <c:pt idx="21">
                  <c:v>#N/A</c:v>
                </c:pt>
                <c:pt idx="22">
                  <c:v>#N/A</c:v>
                </c:pt>
                <c:pt idx="23">
                  <c:v>#N/A</c:v>
                </c:pt>
                <c:pt idx="24">
                  <c:v>#N/A</c:v>
                </c:pt>
                <c:pt idx="25">
                  <c:v>#N/A</c:v>
                </c:pt>
              </c:numCache>
            </c:numRef>
          </c:yVal>
          <c:smooth val="0"/>
          <c:extLst>
            <c:ext xmlns:c16="http://schemas.microsoft.com/office/drawing/2014/chart" uri="{C3380CC4-5D6E-409C-BE32-E72D297353CC}">
              <c16:uniqueId val="{000000C2-A2BE-4889-BF26-76F062DE6C9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2BE-4889-BF26-76F062DE6C92}"/>
              </c:ext>
            </c:extLst>
          </c:dPt>
          <c:dPt>
            <c:idx val="3"/>
            <c:bubble3D val="0"/>
            <c:extLst>
              <c:ext xmlns:c16="http://schemas.microsoft.com/office/drawing/2014/chart" uri="{C3380CC4-5D6E-409C-BE32-E72D297353CC}">
                <c16:uniqueId val="{000000C4-A2BE-4889-BF26-76F062DE6C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BE-4889-BF26-76F062DE6C9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BE-4889-BF26-76F062DE6C9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BE-4889-BF26-76F062DE6C9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BE-4889-BF26-76F062DE6C9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BE-4889-BF26-76F062DE6C92}"/>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BE-4889-BF26-76F062DE6C9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BE-4889-BF26-76F062DE6C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BE-4889-BF26-76F062DE6C9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BE-4889-BF26-76F062DE6C9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BE-4889-BF26-76F062DE6C9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BE-4889-BF26-76F062DE6C9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BE-4889-BF26-76F062DE6C9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BE-4889-BF26-76F062DE6C9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BE-4889-BF26-76F062DE6C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BE-4889-BF26-76F062DE6C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BE-4889-BF26-76F062DE6C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BE-4889-BF26-76F062DE6C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BE-4889-BF26-76F062DE6C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BE-4889-BF26-76F062DE6C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BE-4889-BF26-76F062DE6C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BE-4889-BF26-76F062DE6C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BE-4889-BF26-76F062DE6C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BE-4889-BF26-76F062DE6C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BE-4889-BF26-76F062DE6C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BE-4889-BF26-76F062DE6C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BE-4889-BF26-76F062DE6C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BE-4889-BF26-76F062DE6C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BE-4889-BF26-76F062DE6C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BE-4889-BF26-76F062DE6C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BE-4889-BF26-76F062DE6C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BE-4889-BF26-76F062DE6C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BE-4889-BF26-76F062DE6C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BE-4889-BF26-76F062DE6C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BE-4889-BF26-76F062DE6C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BE-4889-BF26-76F062DE6C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BE-4889-BF26-76F062DE6C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BE-4889-BF26-76F062DE6C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BE-4889-BF26-76F062DE6C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BE-4889-BF26-76F062DE6C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BE-4889-BF26-76F062DE6C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BE-4889-BF26-76F062DE6C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BE-4889-BF26-76F062DE6C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BE-4889-BF26-76F062DE6C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BE-4889-BF26-76F062DE6C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BE-4889-BF26-76F062DE6C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BE-4889-BF26-76F062DE6C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BE-4889-BF26-76F062DE6C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BE-4889-BF26-76F062DE6C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BE-4889-BF26-76F062DE6C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BE-4889-BF26-76F062DE6C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BE-4889-BF26-76F062DE6C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BE-4889-BF26-76F062DE6C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BE-4889-BF26-76F062DE6C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BE-4889-BF26-76F062DE6C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BE-4889-BF26-76F062DE6C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BE-4889-BF26-76F062DE6C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BE-4889-BF26-76F062DE6C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BE-4889-BF26-76F062DE6C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BE-4889-BF26-76F062DE6C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BE-4889-BF26-76F062DE6C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BE-4889-BF26-76F062DE6C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BE-4889-BF26-76F062DE6C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BE-4889-BF26-76F062DE6C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BE-4889-BF26-76F062DE6C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BE-4889-BF26-76F062DE6C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BE-4889-BF26-76F062DE6C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BE-4889-BF26-76F062DE6C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BE-4889-BF26-76F062DE6C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BE-4889-BF26-76F062DE6C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BE-4889-BF26-76F062DE6C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BE-4889-BF26-76F062DE6C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BE-4889-BF26-76F062DE6C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BE-4889-BF26-76F062DE6C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BE-4889-BF26-76F062DE6C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BE-4889-BF26-76F062DE6C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BE-4889-BF26-76F062DE6C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BE-4889-BF26-76F062DE6C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BE-4889-BF26-76F062DE6C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BE-4889-BF26-76F062DE6C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BE-4889-BF26-76F062DE6C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BE-4889-BF26-76F062DE6C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BE-4889-BF26-76F062DE6C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BE-4889-BF26-76F062DE6C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BE-4889-BF26-76F062DE6C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BE-4889-BF26-76F062DE6C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BE-4889-BF26-76F062DE6C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BE-4889-BF26-76F062DE6C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BE-4889-BF26-76F062DE6C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BE-4889-BF26-76F062DE6C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BE-4889-BF26-76F062DE6C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BE-4889-BF26-76F062DE6C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BE-4889-BF26-76F062DE6C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BE-4889-BF26-76F062DE6C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BE-4889-BF26-76F062DE6C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BE-4889-BF26-76F062DE6C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87.61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BE-4889-BF26-76F062DE6C9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91D-44D6-B007-3F7BE2B09651}"/>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91D-44D6-B007-3F7BE2B0965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91D-44D6-B007-3F7BE2B09651}"/>
              </c:ext>
            </c:extLst>
          </c:dPt>
          <c:dPt>
            <c:idx val="3"/>
            <c:bubble3D val="0"/>
            <c:extLst>
              <c:ext xmlns:c16="http://schemas.microsoft.com/office/drawing/2014/chart" uri="{C3380CC4-5D6E-409C-BE32-E72D297353CC}">
                <c16:uniqueId val="{00000003-091D-44D6-B007-3F7BE2B096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1D-44D6-B007-3F7BE2B0965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1D-44D6-B007-3F7BE2B0965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1D-44D6-B007-3F7BE2B0965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1D-44D6-B007-3F7BE2B0965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1D-44D6-B007-3F7BE2B0965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1D-44D6-B007-3F7BE2B0965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1D-44D6-B007-3F7BE2B096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1D-44D6-B007-3F7BE2B0965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1D-44D6-B007-3F7BE2B096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1D-44D6-B007-3F7BE2B0965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1D-44D6-B007-3F7BE2B0965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1D-44D6-B007-3F7BE2B0965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1D-44D6-B007-3F7BE2B0965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1D-44D6-B007-3F7BE2B096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1D-44D6-B007-3F7BE2B096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1D-44D6-B007-3F7BE2B096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1D-44D6-B007-3F7BE2B096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1D-44D6-B007-3F7BE2B096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1D-44D6-B007-3F7BE2B096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1D-44D6-B007-3F7BE2B096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1D-44D6-B007-3F7BE2B096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1D-44D6-B007-3F7BE2B096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1D-44D6-B007-3F7BE2B096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91D-44D6-B007-3F7BE2B096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1D-44D6-B007-3F7BE2B096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1D-44D6-B007-3F7BE2B096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1D-44D6-B007-3F7BE2B096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1D-44D6-B007-3F7BE2B096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1D-44D6-B007-3F7BE2B096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1D-44D6-B007-3F7BE2B096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1D-44D6-B007-3F7BE2B096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1D-44D6-B007-3F7BE2B096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1D-44D6-B007-3F7BE2B096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1D-44D6-B007-3F7BE2B096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1D-44D6-B007-3F7BE2B096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1D-44D6-B007-3F7BE2B096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1D-44D6-B007-3F7BE2B096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1D-44D6-B007-3F7BE2B096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1D-44D6-B007-3F7BE2B096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1D-44D6-B007-3F7BE2B096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1D-44D6-B007-3F7BE2B096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1D-44D6-B007-3F7BE2B096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1D-44D6-B007-3F7BE2B096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1D-44D6-B007-3F7BE2B096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1D-44D6-B007-3F7BE2B096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1D-44D6-B007-3F7BE2B096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1D-44D6-B007-3F7BE2B096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1D-44D6-B007-3F7BE2B096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1D-44D6-B007-3F7BE2B096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1D-44D6-B007-3F7BE2B096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1D-44D6-B007-3F7BE2B096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1D-44D6-B007-3F7BE2B096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1D-44D6-B007-3F7BE2B096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1D-44D6-B007-3F7BE2B096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1D-44D6-B007-3F7BE2B096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1D-44D6-B007-3F7BE2B096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1D-44D6-B007-3F7BE2B096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1D-44D6-B007-3F7BE2B096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1D-44D6-B007-3F7BE2B096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1D-44D6-B007-3F7BE2B096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1D-44D6-B007-3F7BE2B096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1D-44D6-B007-3F7BE2B096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1D-44D6-B007-3F7BE2B096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1D-44D6-B007-3F7BE2B096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1D-44D6-B007-3F7BE2B096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1D-44D6-B007-3F7BE2B096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1D-44D6-B007-3F7BE2B096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1D-44D6-B007-3F7BE2B096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1D-44D6-B007-3F7BE2B096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1D-44D6-B007-3F7BE2B096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1D-44D6-B007-3F7BE2B096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1D-44D6-B007-3F7BE2B096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1D-44D6-B007-3F7BE2B096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1D-44D6-B007-3F7BE2B096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1D-44D6-B007-3F7BE2B096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1D-44D6-B007-3F7BE2B096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1D-44D6-B007-3F7BE2B096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1D-44D6-B007-3F7BE2B096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1D-44D6-B007-3F7BE2B096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1D-44D6-B007-3F7BE2B096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1D-44D6-B007-3F7BE2B096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1D-44D6-B007-3F7BE2B096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1D-44D6-B007-3F7BE2B096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1D-44D6-B007-3F7BE2B096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1D-44D6-B007-3F7BE2B096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1D-44D6-B007-3F7BE2B096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1D-44D6-B007-3F7BE2B096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1D-44D6-B007-3F7BE2B096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1D-44D6-B007-3F7BE2B096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1D-44D6-B007-3F7BE2B096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1D-44D6-B007-3F7BE2B096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1D-44D6-B007-3F7BE2B096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1D-44D6-B007-3F7BE2B096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1D-44D6-B007-3F7BE2B096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91D-44D6-B007-3F7BE2B096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91D-44D6-B007-3F7BE2B0965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1D-44D6-B007-3F7BE2B0965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1D-44D6-B007-3F7BE2B0965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1D-44D6-B007-3F7BE2B0965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1D-44D6-B007-3F7BE2B0965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1D-44D6-B007-3F7BE2B0965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1D-44D6-B007-3F7BE2B0965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1D-44D6-B007-3F7BE2B096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1D-44D6-B007-3F7BE2B0965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1D-44D6-B007-3F7BE2B096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1D-44D6-B007-3F7BE2B0965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1D-44D6-B007-3F7BE2B0965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1D-44D6-B007-3F7BE2B0965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1D-44D6-B007-3F7BE2B0965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1D-44D6-B007-3F7BE2B096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1D-44D6-B007-3F7BE2B096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1D-44D6-B007-3F7BE2B096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1D-44D6-B007-3F7BE2B096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1D-44D6-B007-3F7BE2B096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1D-44D6-B007-3F7BE2B096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1D-44D6-B007-3F7BE2B096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1D-44D6-B007-3F7BE2B096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1D-44D6-B007-3F7BE2B096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1D-44D6-B007-3F7BE2B096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1D-44D6-B007-3F7BE2B096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1D-44D6-B007-3F7BE2B096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1D-44D6-B007-3F7BE2B096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1D-44D6-B007-3F7BE2B096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1D-44D6-B007-3F7BE2B096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1D-44D6-B007-3F7BE2B096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1D-44D6-B007-3F7BE2B096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1D-44D6-B007-3F7BE2B096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1D-44D6-B007-3F7BE2B096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1D-44D6-B007-3F7BE2B096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1D-44D6-B007-3F7BE2B096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1D-44D6-B007-3F7BE2B096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1D-44D6-B007-3F7BE2B096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1D-44D6-B007-3F7BE2B096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1D-44D6-B007-3F7BE2B096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1D-44D6-B007-3F7BE2B096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1D-44D6-B007-3F7BE2B096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1D-44D6-B007-3F7BE2B096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1D-44D6-B007-3F7BE2B096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1D-44D6-B007-3F7BE2B096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1D-44D6-B007-3F7BE2B096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1D-44D6-B007-3F7BE2B096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1D-44D6-B007-3F7BE2B096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1D-44D6-B007-3F7BE2B096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1D-44D6-B007-3F7BE2B096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1D-44D6-B007-3F7BE2B096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1D-44D6-B007-3F7BE2B096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1D-44D6-B007-3F7BE2B096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1D-44D6-B007-3F7BE2B096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1D-44D6-B007-3F7BE2B096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1D-44D6-B007-3F7BE2B096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1D-44D6-B007-3F7BE2B096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1D-44D6-B007-3F7BE2B096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1D-44D6-B007-3F7BE2B096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1D-44D6-B007-3F7BE2B096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1D-44D6-B007-3F7BE2B096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1D-44D6-B007-3F7BE2B096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1D-44D6-B007-3F7BE2B096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1D-44D6-B007-3F7BE2B096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1D-44D6-B007-3F7BE2B096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1D-44D6-B007-3F7BE2B096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1D-44D6-B007-3F7BE2B096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1D-44D6-B007-3F7BE2B096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1D-44D6-B007-3F7BE2B096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1D-44D6-B007-3F7BE2B096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1D-44D6-B007-3F7BE2B096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1D-44D6-B007-3F7BE2B096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1D-44D6-B007-3F7BE2B096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1D-44D6-B007-3F7BE2B096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1D-44D6-B007-3F7BE2B096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1D-44D6-B007-3F7BE2B096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1D-44D6-B007-3F7BE2B096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1D-44D6-B007-3F7BE2B096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1D-44D6-B007-3F7BE2B096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1D-44D6-B007-3F7BE2B096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1D-44D6-B007-3F7BE2B096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1D-44D6-B007-3F7BE2B096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1D-44D6-B007-3F7BE2B096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1D-44D6-B007-3F7BE2B096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1D-44D6-B007-3F7BE2B096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1D-44D6-B007-3F7BE2B096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1D-44D6-B007-3F7BE2B096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1D-44D6-B007-3F7BE2B096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1D-44D6-B007-3F7BE2B096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1D-44D6-B007-3F7BE2B096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1D-44D6-B007-3F7BE2B096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1D-44D6-B007-3F7BE2B096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1D-44D6-B007-3F7BE2B096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1D-44D6-B007-3F7BE2B096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1D-44D6-B007-3F7BE2B096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1D-44D6-B007-3F7BE2B096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1D-44D6-B007-3F7BE2B096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1D-44D6-B007-3F7BE2B0965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58.3</c:v>
                </c:pt>
                <c:pt idx="13">
                  <c:v>58.3</c:v>
                </c:pt>
                <c:pt idx="14">
                  <c:v>58.3</c:v>
                </c:pt>
                <c:pt idx="15">
                  <c:v>58.3</c:v>
                </c:pt>
                <c:pt idx="16">
                  <c:v>58.3</c:v>
                </c:pt>
                <c:pt idx="17">
                  <c:v>58.3</c:v>
                </c:pt>
                <c:pt idx="18">
                  <c:v>58.3</c:v>
                </c:pt>
                <c:pt idx="19">
                  <c:v>58.3</c:v>
                </c:pt>
                <c:pt idx="20">
                  <c:v>58.3</c:v>
                </c:pt>
                <c:pt idx="21">
                  <c:v>#N/A</c:v>
                </c:pt>
                <c:pt idx="22">
                  <c:v>#N/A</c:v>
                </c:pt>
                <c:pt idx="23">
                  <c:v>#N/A</c:v>
                </c:pt>
                <c:pt idx="24">
                  <c:v>#N/A</c:v>
                </c:pt>
                <c:pt idx="25">
                  <c:v>#N/A</c:v>
                </c:pt>
              </c:numCache>
            </c:numRef>
          </c:yVal>
          <c:smooth val="0"/>
          <c:extLst>
            <c:ext xmlns:c16="http://schemas.microsoft.com/office/drawing/2014/chart" uri="{C3380CC4-5D6E-409C-BE32-E72D297353CC}">
              <c16:uniqueId val="{000000C2-091D-44D6-B007-3F7BE2B0965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91D-44D6-B007-3F7BE2B09651}"/>
              </c:ext>
            </c:extLst>
          </c:dPt>
          <c:dPt>
            <c:idx val="3"/>
            <c:bubble3D val="0"/>
            <c:extLst>
              <c:ext xmlns:c16="http://schemas.microsoft.com/office/drawing/2014/chart" uri="{C3380CC4-5D6E-409C-BE32-E72D297353CC}">
                <c16:uniqueId val="{000000C4-091D-44D6-B007-3F7BE2B096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1D-44D6-B007-3F7BE2B0965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1D-44D6-B007-3F7BE2B0965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1D-44D6-B007-3F7BE2B0965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1D-44D6-B007-3F7BE2B0965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1D-44D6-B007-3F7BE2B0965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1D-44D6-B007-3F7BE2B0965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1D-44D6-B007-3F7BE2B096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1D-44D6-B007-3F7BE2B0965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1D-44D6-B007-3F7BE2B096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1D-44D6-B007-3F7BE2B0965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1D-44D6-B007-3F7BE2B0965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1D-44D6-B007-3F7BE2B0965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1D-44D6-B007-3F7BE2B0965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1D-44D6-B007-3F7BE2B096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1D-44D6-B007-3F7BE2B096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1D-44D6-B007-3F7BE2B096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1D-44D6-B007-3F7BE2B096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1D-44D6-B007-3F7BE2B096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1D-44D6-B007-3F7BE2B096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1D-44D6-B007-3F7BE2B096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1D-44D6-B007-3F7BE2B096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1D-44D6-B007-3F7BE2B096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1D-44D6-B007-3F7BE2B096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1D-44D6-B007-3F7BE2B096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1D-44D6-B007-3F7BE2B096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1D-44D6-B007-3F7BE2B096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1D-44D6-B007-3F7BE2B096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1D-44D6-B007-3F7BE2B096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1D-44D6-B007-3F7BE2B096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1D-44D6-B007-3F7BE2B096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1D-44D6-B007-3F7BE2B096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1D-44D6-B007-3F7BE2B096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1D-44D6-B007-3F7BE2B096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1D-44D6-B007-3F7BE2B096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1D-44D6-B007-3F7BE2B096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1D-44D6-B007-3F7BE2B096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1D-44D6-B007-3F7BE2B096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1D-44D6-B007-3F7BE2B096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1D-44D6-B007-3F7BE2B096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1D-44D6-B007-3F7BE2B096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1D-44D6-B007-3F7BE2B096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1D-44D6-B007-3F7BE2B096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1D-44D6-B007-3F7BE2B096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1D-44D6-B007-3F7BE2B096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1D-44D6-B007-3F7BE2B096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1D-44D6-B007-3F7BE2B096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1D-44D6-B007-3F7BE2B096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1D-44D6-B007-3F7BE2B096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1D-44D6-B007-3F7BE2B096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1D-44D6-B007-3F7BE2B096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1D-44D6-B007-3F7BE2B096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1D-44D6-B007-3F7BE2B096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1D-44D6-B007-3F7BE2B096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1D-44D6-B007-3F7BE2B096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1D-44D6-B007-3F7BE2B096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1D-44D6-B007-3F7BE2B096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1D-44D6-B007-3F7BE2B096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1D-44D6-B007-3F7BE2B096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1D-44D6-B007-3F7BE2B096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1D-44D6-B007-3F7BE2B096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1D-44D6-B007-3F7BE2B096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1D-44D6-B007-3F7BE2B096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1D-44D6-B007-3F7BE2B096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1D-44D6-B007-3F7BE2B096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1D-44D6-B007-3F7BE2B096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1D-44D6-B007-3F7BE2B096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1D-44D6-B007-3F7BE2B096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1D-44D6-B007-3F7BE2B096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1D-44D6-B007-3F7BE2B096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1D-44D6-B007-3F7BE2B096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1D-44D6-B007-3F7BE2B096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1D-44D6-B007-3F7BE2B096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1D-44D6-B007-3F7BE2B096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1D-44D6-B007-3F7BE2B096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1D-44D6-B007-3F7BE2B096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1D-44D6-B007-3F7BE2B096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1D-44D6-B007-3F7BE2B096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1D-44D6-B007-3F7BE2B096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1D-44D6-B007-3F7BE2B096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1D-44D6-B007-3F7BE2B096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1D-44D6-B007-3F7BE2B096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1D-44D6-B007-3F7BE2B096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1D-44D6-B007-3F7BE2B096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1D-44D6-B007-3F7BE2B096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1D-44D6-B007-3F7BE2B096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1D-44D6-B007-3F7BE2B096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1D-44D6-B007-3F7BE2B096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1D-44D6-B007-3F7BE2B096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1D-44D6-B007-3F7BE2B096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1D-44D6-B007-3F7BE2B096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1D-44D6-B007-3F7BE2B096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1D-44D6-B007-3F7BE2B096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1D-44D6-B007-3F7BE2B096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1D-44D6-B007-3F7BE2B096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1D-44D6-B007-3F7BE2B096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58.34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1D-44D6-B007-3F7BE2B0965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92.2</c:v>
                </c:pt>
                <c:pt idx="18">
                  <c:v>92.2</c:v>
                </c:pt>
                <c:pt idx="19">
                  <c:v>92.2</c:v>
                </c:pt>
                <c:pt idx="20">
                  <c:v>92.2</c:v>
                </c:pt>
                <c:pt idx="21">
                  <c:v>92.2</c:v>
                </c:pt>
                <c:pt idx="22">
                  <c:v>92.2</c:v>
                </c:pt>
                <c:pt idx="23">
                  <c:v>92.2</c:v>
                </c:pt>
                <c:pt idx="24">
                  <c:v>92.2</c:v>
                </c:pt>
                <c:pt idx="25">
                  <c:v>92.2</c:v>
                </c:pt>
              </c:numCache>
            </c:numRef>
          </c:yVal>
          <c:smooth val="0"/>
          <c:extLst>
            <c:ext xmlns:c16="http://schemas.microsoft.com/office/drawing/2014/chart" uri="{C3380CC4-5D6E-409C-BE32-E72D297353CC}">
              <c16:uniqueId val="{00000000-1B07-4306-8B91-7A80040669A1}"/>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59.1</c:v>
                </c:pt>
                <c:pt idx="13">
                  <c:v>59.1</c:v>
                </c:pt>
                <c:pt idx="14">
                  <c:v>59.1</c:v>
                </c:pt>
                <c:pt idx="15">
                  <c:v>59.1</c:v>
                </c:pt>
                <c:pt idx="16">
                  <c:v>59.1</c:v>
                </c:pt>
                <c:pt idx="17">
                  <c:v>73.7</c:v>
                </c:pt>
                <c:pt idx="18">
                  <c:v>73.7</c:v>
                </c:pt>
                <c:pt idx="19">
                  <c:v>73.7</c:v>
                </c:pt>
                <c:pt idx="20">
                  <c:v>73.7</c:v>
                </c:pt>
                <c:pt idx="21">
                  <c:v>73.7</c:v>
                </c:pt>
                <c:pt idx="22">
                  <c:v>73.7</c:v>
                </c:pt>
                <c:pt idx="23">
                  <c:v>73.7</c:v>
                </c:pt>
                <c:pt idx="24">
                  <c:v>73.7</c:v>
                </c:pt>
                <c:pt idx="25">
                  <c:v>73.7</c:v>
                </c:pt>
              </c:numCache>
            </c:numRef>
          </c:yVal>
          <c:smooth val="0"/>
          <c:extLst>
            <c:ext xmlns:c16="http://schemas.microsoft.com/office/drawing/2014/chart" uri="{C3380CC4-5D6E-409C-BE32-E72D297353CC}">
              <c16:uniqueId val="{00000001-1B07-4306-8B91-7A80040669A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1B07-4306-8B91-7A80040669A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07-4306-8B91-7A80040669A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07-4306-8B91-7A80040669A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07-4306-8B91-7A80040669A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07-4306-8B91-7A80040669A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07-4306-8B91-7A80040669A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07-4306-8B91-7A80040669A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07-4306-8B91-7A80040669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07-4306-8B91-7A80040669A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07-4306-8B91-7A80040669A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07-4306-8B91-7A80040669A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07-4306-8B91-7A80040669A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07-4306-8B91-7A80040669A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07-4306-8B91-7A80040669A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07-4306-8B91-7A80040669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07-4306-8B91-7A80040669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07-4306-8B91-7A80040669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07-4306-8B91-7A80040669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07-4306-8B91-7A80040669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07-4306-8B91-7A80040669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07-4306-8B91-7A80040669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07-4306-8B91-7A80040669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07-4306-8B91-7A80040669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B07-4306-8B91-7A80040669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B07-4306-8B91-7A80040669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07-4306-8B91-7A80040669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07-4306-8B91-7A80040669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07-4306-8B91-7A80040669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07-4306-8B91-7A80040669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07-4306-8B91-7A80040669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07-4306-8B91-7A80040669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07-4306-8B91-7A80040669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07-4306-8B91-7A80040669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07-4306-8B91-7A80040669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07-4306-8B91-7A80040669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07-4306-8B91-7A80040669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07-4306-8B91-7A80040669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07-4306-8B91-7A80040669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07-4306-8B91-7A80040669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07-4306-8B91-7A80040669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07-4306-8B91-7A80040669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07-4306-8B91-7A80040669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07-4306-8B91-7A80040669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07-4306-8B91-7A80040669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07-4306-8B91-7A80040669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07-4306-8B91-7A80040669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07-4306-8B91-7A80040669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07-4306-8B91-7A80040669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07-4306-8B91-7A80040669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07-4306-8B91-7A80040669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07-4306-8B91-7A80040669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07-4306-8B91-7A80040669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07-4306-8B91-7A80040669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07-4306-8B91-7A80040669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07-4306-8B91-7A80040669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07-4306-8B91-7A80040669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07-4306-8B91-7A80040669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07-4306-8B91-7A80040669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07-4306-8B91-7A80040669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07-4306-8B91-7A80040669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07-4306-8B91-7A80040669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07-4306-8B91-7A80040669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07-4306-8B91-7A80040669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07-4306-8B91-7A80040669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07-4306-8B91-7A80040669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07-4306-8B91-7A80040669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07-4306-8B91-7A80040669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07-4306-8B91-7A80040669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07-4306-8B91-7A80040669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07-4306-8B91-7A80040669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07-4306-8B91-7A80040669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07-4306-8B91-7A80040669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07-4306-8B91-7A80040669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07-4306-8B91-7A80040669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07-4306-8B91-7A80040669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07-4306-8B91-7A80040669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07-4306-8B91-7A80040669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07-4306-8B91-7A80040669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07-4306-8B91-7A80040669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07-4306-8B91-7A80040669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07-4306-8B91-7A80040669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07-4306-8B91-7A80040669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07-4306-8B91-7A80040669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07-4306-8B91-7A80040669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07-4306-8B91-7A80040669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07-4306-8B91-7A80040669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07-4306-8B91-7A80040669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07-4306-8B91-7A80040669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07-4306-8B91-7A80040669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07-4306-8B91-7A80040669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07-4306-8B91-7A80040669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07-4306-8B91-7A80040669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07-4306-8B91-7A80040669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07-4306-8B91-7A80040669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B07-4306-8B91-7A80040669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B07-4306-8B91-7A80040669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92.17</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B07-4306-8B91-7A80040669A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B07-4306-8B91-7A80040669A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07-4306-8B91-7A80040669A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07-4306-8B91-7A80040669A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07-4306-8B91-7A80040669A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07-4306-8B91-7A80040669A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07-4306-8B91-7A80040669A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07-4306-8B91-7A80040669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07-4306-8B91-7A80040669A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07-4306-8B91-7A80040669A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07-4306-8B91-7A80040669A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07-4306-8B91-7A80040669A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07-4306-8B91-7A80040669A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07-4306-8B91-7A80040669A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07-4306-8B91-7A80040669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07-4306-8B91-7A80040669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07-4306-8B91-7A80040669A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07-4306-8B91-7A80040669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07-4306-8B91-7A80040669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07-4306-8B91-7A80040669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07-4306-8B91-7A80040669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07-4306-8B91-7A80040669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07-4306-8B91-7A80040669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07-4306-8B91-7A80040669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07-4306-8B91-7A80040669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B07-4306-8B91-7A80040669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07-4306-8B91-7A80040669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07-4306-8B91-7A80040669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07-4306-8B91-7A80040669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07-4306-8B91-7A80040669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07-4306-8B91-7A80040669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07-4306-8B91-7A80040669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07-4306-8B91-7A80040669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07-4306-8B91-7A80040669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07-4306-8B91-7A80040669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07-4306-8B91-7A80040669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07-4306-8B91-7A80040669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07-4306-8B91-7A80040669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07-4306-8B91-7A80040669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07-4306-8B91-7A80040669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07-4306-8B91-7A80040669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07-4306-8B91-7A80040669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07-4306-8B91-7A80040669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07-4306-8B91-7A80040669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07-4306-8B91-7A80040669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07-4306-8B91-7A80040669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07-4306-8B91-7A80040669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07-4306-8B91-7A80040669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07-4306-8B91-7A80040669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07-4306-8B91-7A80040669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07-4306-8B91-7A80040669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07-4306-8B91-7A80040669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07-4306-8B91-7A80040669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07-4306-8B91-7A80040669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07-4306-8B91-7A80040669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07-4306-8B91-7A80040669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07-4306-8B91-7A80040669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07-4306-8B91-7A80040669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07-4306-8B91-7A80040669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07-4306-8B91-7A80040669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07-4306-8B91-7A80040669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07-4306-8B91-7A80040669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07-4306-8B91-7A80040669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07-4306-8B91-7A80040669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07-4306-8B91-7A80040669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07-4306-8B91-7A80040669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07-4306-8B91-7A80040669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07-4306-8B91-7A80040669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07-4306-8B91-7A80040669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07-4306-8B91-7A80040669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07-4306-8B91-7A80040669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07-4306-8B91-7A80040669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07-4306-8B91-7A80040669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07-4306-8B91-7A80040669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07-4306-8B91-7A80040669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07-4306-8B91-7A80040669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07-4306-8B91-7A80040669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07-4306-8B91-7A80040669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07-4306-8B91-7A80040669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07-4306-8B91-7A80040669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07-4306-8B91-7A80040669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07-4306-8B91-7A80040669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07-4306-8B91-7A80040669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07-4306-8B91-7A80040669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07-4306-8B91-7A80040669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07-4306-8B91-7A80040669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07-4306-8B91-7A80040669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07-4306-8B91-7A80040669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07-4306-8B91-7A80040669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07-4306-8B91-7A80040669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07-4306-8B91-7A80040669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07-4306-8B91-7A80040669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07-4306-8B91-7A80040669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07-4306-8B91-7A80040669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07-4306-8B91-7A80040669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07-4306-8B91-7A80040669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60.412462909967076</c:v>
                </c:pt>
                <c:pt idx="8">
                  <c:v>#N/A</c:v>
                </c:pt>
                <c:pt idx="9">
                  <c:v>70.180844926435697</c:v>
                </c:pt>
                <c:pt idx="10">
                  <c:v>#N/A</c:v>
                </c:pt>
                <c:pt idx="11">
                  <c:v>#N/A</c:v>
                </c:pt>
                <c:pt idx="12">
                  <c:v>90.54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B07-4306-8B91-7A80040669A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59.1</c:v>
                </c:pt>
                <c:pt idx="13">
                  <c:v>59.1</c:v>
                </c:pt>
                <c:pt idx="14">
                  <c:v>59.1</c:v>
                </c:pt>
                <c:pt idx="15">
                  <c:v>59.1</c:v>
                </c:pt>
                <c:pt idx="16">
                  <c:v>59.1</c:v>
                </c:pt>
                <c:pt idx="17">
                  <c:v>92.2</c:v>
                </c:pt>
                <c:pt idx="18">
                  <c:v>92.2</c:v>
                </c:pt>
                <c:pt idx="19">
                  <c:v>92.2</c:v>
                </c:pt>
                <c:pt idx="20">
                  <c:v>92.2</c:v>
                </c:pt>
                <c:pt idx="21">
                  <c:v>#N/A</c:v>
                </c:pt>
                <c:pt idx="22">
                  <c:v>#N/A</c:v>
                </c:pt>
                <c:pt idx="23">
                  <c:v>#N/A</c:v>
                </c:pt>
                <c:pt idx="24">
                  <c:v>#N/A</c:v>
                </c:pt>
                <c:pt idx="25">
                  <c:v>#N/A</c:v>
                </c:pt>
              </c:numCache>
            </c:numRef>
          </c:yVal>
          <c:smooth val="0"/>
          <c:extLst>
            <c:ext xmlns:c16="http://schemas.microsoft.com/office/drawing/2014/chart" uri="{C3380CC4-5D6E-409C-BE32-E72D297353CC}">
              <c16:uniqueId val="{000000C2-1B07-4306-8B91-7A80040669A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1B07-4306-8B91-7A80040669A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07-4306-8B91-7A80040669A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07-4306-8B91-7A80040669A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07-4306-8B91-7A80040669A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B07-4306-8B91-7A80040669A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07-4306-8B91-7A80040669A1}"/>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07-4306-8B91-7A80040669A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07-4306-8B91-7A80040669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07-4306-8B91-7A80040669A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07-4306-8B91-7A80040669A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07-4306-8B91-7A80040669A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07-4306-8B91-7A80040669A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07-4306-8B91-7A80040669A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07-4306-8B91-7A80040669A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07-4306-8B91-7A80040669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07-4306-8B91-7A80040669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07-4306-8B91-7A80040669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07-4306-8B91-7A80040669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07-4306-8B91-7A80040669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07-4306-8B91-7A80040669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07-4306-8B91-7A80040669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07-4306-8B91-7A80040669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07-4306-8B91-7A80040669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07-4306-8B91-7A80040669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07-4306-8B91-7A80040669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B07-4306-8B91-7A80040669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07-4306-8B91-7A80040669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07-4306-8B91-7A80040669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07-4306-8B91-7A80040669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07-4306-8B91-7A80040669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07-4306-8B91-7A80040669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07-4306-8B91-7A80040669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07-4306-8B91-7A80040669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07-4306-8B91-7A80040669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07-4306-8B91-7A80040669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07-4306-8B91-7A80040669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07-4306-8B91-7A80040669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07-4306-8B91-7A80040669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07-4306-8B91-7A80040669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07-4306-8B91-7A80040669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07-4306-8B91-7A80040669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07-4306-8B91-7A80040669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07-4306-8B91-7A80040669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07-4306-8B91-7A80040669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07-4306-8B91-7A80040669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07-4306-8B91-7A80040669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07-4306-8B91-7A80040669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07-4306-8B91-7A80040669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07-4306-8B91-7A80040669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07-4306-8B91-7A80040669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07-4306-8B91-7A80040669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07-4306-8B91-7A80040669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07-4306-8B91-7A80040669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07-4306-8B91-7A80040669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07-4306-8B91-7A80040669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07-4306-8B91-7A80040669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07-4306-8B91-7A80040669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07-4306-8B91-7A80040669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07-4306-8B91-7A80040669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07-4306-8B91-7A80040669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07-4306-8B91-7A80040669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07-4306-8B91-7A80040669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07-4306-8B91-7A80040669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07-4306-8B91-7A80040669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07-4306-8B91-7A80040669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07-4306-8B91-7A80040669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07-4306-8B91-7A80040669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07-4306-8B91-7A80040669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07-4306-8B91-7A80040669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07-4306-8B91-7A80040669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07-4306-8B91-7A80040669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07-4306-8B91-7A80040669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07-4306-8B91-7A80040669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07-4306-8B91-7A80040669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07-4306-8B91-7A80040669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07-4306-8B91-7A80040669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07-4306-8B91-7A80040669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07-4306-8B91-7A80040669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07-4306-8B91-7A80040669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07-4306-8B91-7A80040669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07-4306-8B91-7A80040669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07-4306-8B91-7A80040669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07-4306-8B91-7A80040669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07-4306-8B91-7A80040669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07-4306-8B91-7A80040669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07-4306-8B91-7A80040669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07-4306-8B91-7A80040669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07-4306-8B91-7A80040669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07-4306-8B91-7A80040669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07-4306-8B91-7A80040669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07-4306-8B91-7A80040669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07-4306-8B91-7A80040669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07-4306-8B91-7A80040669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07-4306-8B91-7A80040669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07-4306-8B91-7A80040669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07-4306-8B91-7A80040669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59.14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B07-4306-8B91-7A80040669A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29C-46E9-BA6D-5355857E6404}"/>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29C-46E9-BA6D-5355857E640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29C-46E9-BA6D-5355857E6404}"/>
              </c:ext>
            </c:extLst>
          </c:dPt>
          <c:dPt>
            <c:idx val="3"/>
            <c:bubble3D val="0"/>
            <c:extLst>
              <c:ext xmlns:c16="http://schemas.microsoft.com/office/drawing/2014/chart" uri="{C3380CC4-5D6E-409C-BE32-E72D297353CC}">
                <c16:uniqueId val="{00000003-329C-46E9-BA6D-5355857E64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9C-46E9-BA6D-5355857E640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9C-46E9-BA6D-5355857E64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9C-46E9-BA6D-5355857E64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9C-46E9-BA6D-5355857E64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9C-46E9-BA6D-5355857E6404}"/>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9C-46E9-BA6D-5355857E640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9C-46E9-BA6D-5355857E64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9C-46E9-BA6D-5355857E640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9C-46E9-BA6D-5355857E64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9C-46E9-BA6D-5355857E640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9C-46E9-BA6D-5355857E64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9C-46E9-BA6D-5355857E640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9C-46E9-BA6D-5355857E640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9C-46E9-BA6D-5355857E64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9C-46E9-BA6D-5355857E64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9C-46E9-BA6D-5355857E64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9C-46E9-BA6D-5355857E64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9C-46E9-BA6D-5355857E64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9C-46E9-BA6D-5355857E64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9C-46E9-BA6D-5355857E64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9C-46E9-BA6D-5355857E64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9C-46E9-BA6D-5355857E64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9C-46E9-BA6D-5355857E64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29C-46E9-BA6D-5355857E64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9C-46E9-BA6D-5355857E64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9C-46E9-BA6D-5355857E64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9C-46E9-BA6D-5355857E64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9C-46E9-BA6D-5355857E64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9C-46E9-BA6D-5355857E64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9C-46E9-BA6D-5355857E64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9C-46E9-BA6D-5355857E64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9C-46E9-BA6D-5355857E64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9C-46E9-BA6D-5355857E64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9C-46E9-BA6D-5355857E64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9C-46E9-BA6D-5355857E64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9C-46E9-BA6D-5355857E64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9C-46E9-BA6D-5355857E64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9C-46E9-BA6D-5355857E64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9C-46E9-BA6D-5355857E64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9C-46E9-BA6D-5355857E64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9C-46E9-BA6D-5355857E64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9C-46E9-BA6D-5355857E64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9C-46E9-BA6D-5355857E64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9C-46E9-BA6D-5355857E64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9C-46E9-BA6D-5355857E64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9C-46E9-BA6D-5355857E64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9C-46E9-BA6D-5355857E64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9C-46E9-BA6D-5355857E64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9C-46E9-BA6D-5355857E64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9C-46E9-BA6D-5355857E64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9C-46E9-BA6D-5355857E64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9C-46E9-BA6D-5355857E64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9C-46E9-BA6D-5355857E64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9C-46E9-BA6D-5355857E64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9C-46E9-BA6D-5355857E64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9C-46E9-BA6D-5355857E64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9C-46E9-BA6D-5355857E64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9C-46E9-BA6D-5355857E64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9C-46E9-BA6D-5355857E64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9C-46E9-BA6D-5355857E64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9C-46E9-BA6D-5355857E64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9C-46E9-BA6D-5355857E64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9C-46E9-BA6D-5355857E64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9C-46E9-BA6D-5355857E64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9C-46E9-BA6D-5355857E64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9C-46E9-BA6D-5355857E64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9C-46E9-BA6D-5355857E64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9C-46E9-BA6D-5355857E64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9C-46E9-BA6D-5355857E64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9C-46E9-BA6D-5355857E64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9C-46E9-BA6D-5355857E64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9C-46E9-BA6D-5355857E64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9C-46E9-BA6D-5355857E64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9C-46E9-BA6D-5355857E64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9C-46E9-BA6D-5355857E64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9C-46E9-BA6D-5355857E64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9C-46E9-BA6D-5355857E64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9C-46E9-BA6D-5355857E64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9C-46E9-BA6D-5355857E64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9C-46E9-BA6D-5355857E64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9C-46E9-BA6D-5355857E64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9C-46E9-BA6D-5355857E64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9C-46E9-BA6D-5355857E64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9C-46E9-BA6D-5355857E64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9C-46E9-BA6D-5355857E64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9C-46E9-BA6D-5355857E64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9C-46E9-BA6D-5355857E64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9C-46E9-BA6D-5355857E64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9C-46E9-BA6D-5355857E64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9C-46E9-BA6D-5355857E64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9C-46E9-BA6D-5355857E64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9C-46E9-BA6D-5355857E64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9C-46E9-BA6D-5355857E64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9C-46E9-BA6D-5355857E64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29C-46E9-BA6D-5355857E64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29C-46E9-BA6D-5355857E640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9C-46E9-BA6D-5355857E640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9C-46E9-BA6D-5355857E64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9C-46E9-BA6D-5355857E64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9C-46E9-BA6D-5355857E64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9C-46E9-BA6D-5355857E6404}"/>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9C-46E9-BA6D-5355857E640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9C-46E9-BA6D-5355857E64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9C-46E9-BA6D-5355857E640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9C-46E9-BA6D-5355857E64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9C-46E9-BA6D-5355857E640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9C-46E9-BA6D-5355857E64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9C-46E9-BA6D-5355857E640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9C-46E9-BA6D-5355857E640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9C-46E9-BA6D-5355857E64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9C-46E9-BA6D-5355857E64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9C-46E9-BA6D-5355857E64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9C-46E9-BA6D-5355857E64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9C-46E9-BA6D-5355857E64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9C-46E9-BA6D-5355857E64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9C-46E9-BA6D-5355857E64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9C-46E9-BA6D-5355857E64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9C-46E9-BA6D-5355857E64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9C-46E9-BA6D-5355857E64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9C-46E9-BA6D-5355857E64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9C-46E9-BA6D-5355857E64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9C-46E9-BA6D-5355857E64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9C-46E9-BA6D-5355857E64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9C-46E9-BA6D-5355857E64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9C-46E9-BA6D-5355857E64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9C-46E9-BA6D-5355857E64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9C-46E9-BA6D-5355857E64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9C-46E9-BA6D-5355857E64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9C-46E9-BA6D-5355857E64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9C-46E9-BA6D-5355857E64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9C-46E9-BA6D-5355857E64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9C-46E9-BA6D-5355857E64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9C-46E9-BA6D-5355857E64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9C-46E9-BA6D-5355857E64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9C-46E9-BA6D-5355857E64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9C-46E9-BA6D-5355857E64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9C-46E9-BA6D-5355857E64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9C-46E9-BA6D-5355857E64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9C-46E9-BA6D-5355857E64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9C-46E9-BA6D-5355857E64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9C-46E9-BA6D-5355857E64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9C-46E9-BA6D-5355857E64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9C-46E9-BA6D-5355857E64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9C-46E9-BA6D-5355857E64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9C-46E9-BA6D-5355857E64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9C-46E9-BA6D-5355857E64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9C-46E9-BA6D-5355857E64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9C-46E9-BA6D-5355857E64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9C-46E9-BA6D-5355857E64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9C-46E9-BA6D-5355857E64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9C-46E9-BA6D-5355857E64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9C-46E9-BA6D-5355857E64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9C-46E9-BA6D-5355857E64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9C-46E9-BA6D-5355857E64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9C-46E9-BA6D-5355857E64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9C-46E9-BA6D-5355857E64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9C-46E9-BA6D-5355857E64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9C-46E9-BA6D-5355857E64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9C-46E9-BA6D-5355857E64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9C-46E9-BA6D-5355857E64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9C-46E9-BA6D-5355857E64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9C-46E9-BA6D-5355857E64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9C-46E9-BA6D-5355857E64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9C-46E9-BA6D-5355857E64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9C-46E9-BA6D-5355857E64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9C-46E9-BA6D-5355857E64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9C-46E9-BA6D-5355857E64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9C-46E9-BA6D-5355857E64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9C-46E9-BA6D-5355857E64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9C-46E9-BA6D-5355857E64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9C-46E9-BA6D-5355857E64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9C-46E9-BA6D-5355857E64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9C-46E9-BA6D-5355857E64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9C-46E9-BA6D-5355857E64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9C-46E9-BA6D-5355857E64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9C-46E9-BA6D-5355857E64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9C-46E9-BA6D-5355857E64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9C-46E9-BA6D-5355857E64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9C-46E9-BA6D-5355857E64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9C-46E9-BA6D-5355857E64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9C-46E9-BA6D-5355857E64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9C-46E9-BA6D-5355857E64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9C-46E9-BA6D-5355857E64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9C-46E9-BA6D-5355857E64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9C-46E9-BA6D-5355857E64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9C-46E9-BA6D-5355857E64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9C-46E9-BA6D-5355857E64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9C-46E9-BA6D-5355857E64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9C-46E9-BA6D-5355857E64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9C-46E9-BA6D-5355857E64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9C-46E9-BA6D-5355857E64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9C-46E9-BA6D-5355857E640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65.3</c:v>
                </c:pt>
                <c:pt idx="13">
                  <c:v>65.3</c:v>
                </c:pt>
                <c:pt idx="14">
                  <c:v>65.3</c:v>
                </c:pt>
                <c:pt idx="15">
                  <c:v>65.3</c:v>
                </c:pt>
                <c:pt idx="16">
                  <c:v>65.3</c:v>
                </c:pt>
                <c:pt idx="17">
                  <c:v>65.3</c:v>
                </c:pt>
                <c:pt idx="18">
                  <c:v>65.3</c:v>
                </c:pt>
                <c:pt idx="19">
                  <c:v>65.3</c:v>
                </c:pt>
                <c:pt idx="20">
                  <c:v>65.3</c:v>
                </c:pt>
                <c:pt idx="21">
                  <c:v>#N/A</c:v>
                </c:pt>
                <c:pt idx="22">
                  <c:v>#N/A</c:v>
                </c:pt>
                <c:pt idx="23">
                  <c:v>#N/A</c:v>
                </c:pt>
                <c:pt idx="24">
                  <c:v>#N/A</c:v>
                </c:pt>
                <c:pt idx="25">
                  <c:v>#N/A</c:v>
                </c:pt>
              </c:numCache>
            </c:numRef>
          </c:yVal>
          <c:smooth val="0"/>
          <c:extLst>
            <c:ext xmlns:c16="http://schemas.microsoft.com/office/drawing/2014/chart" uri="{C3380CC4-5D6E-409C-BE32-E72D297353CC}">
              <c16:uniqueId val="{000000C2-329C-46E9-BA6D-5355857E64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29C-46E9-BA6D-5355857E6404}"/>
              </c:ext>
            </c:extLst>
          </c:dPt>
          <c:dPt>
            <c:idx val="3"/>
            <c:bubble3D val="0"/>
            <c:extLst>
              <c:ext xmlns:c16="http://schemas.microsoft.com/office/drawing/2014/chart" uri="{C3380CC4-5D6E-409C-BE32-E72D297353CC}">
                <c16:uniqueId val="{000000C4-329C-46E9-BA6D-5355857E64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9C-46E9-BA6D-5355857E640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9C-46E9-BA6D-5355857E64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9C-46E9-BA6D-5355857E64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9C-46E9-BA6D-5355857E64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9C-46E9-BA6D-5355857E6404}"/>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9C-46E9-BA6D-5355857E640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9C-46E9-BA6D-5355857E64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9C-46E9-BA6D-5355857E640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9C-46E9-BA6D-5355857E64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9C-46E9-BA6D-5355857E640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9C-46E9-BA6D-5355857E64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9C-46E9-BA6D-5355857E640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9C-46E9-BA6D-5355857E640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9C-46E9-BA6D-5355857E64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9C-46E9-BA6D-5355857E64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9C-46E9-BA6D-5355857E64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9C-46E9-BA6D-5355857E64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9C-46E9-BA6D-5355857E64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9C-46E9-BA6D-5355857E64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9C-46E9-BA6D-5355857E64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9C-46E9-BA6D-5355857E64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9C-46E9-BA6D-5355857E64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9C-46E9-BA6D-5355857E64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9C-46E9-BA6D-5355857E64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9C-46E9-BA6D-5355857E64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9C-46E9-BA6D-5355857E64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9C-46E9-BA6D-5355857E64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9C-46E9-BA6D-5355857E64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9C-46E9-BA6D-5355857E64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9C-46E9-BA6D-5355857E64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9C-46E9-BA6D-5355857E64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9C-46E9-BA6D-5355857E64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9C-46E9-BA6D-5355857E64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9C-46E9-BA6D-5355857E64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9C-46E9-BA6D-5355857E64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9C-46E9-BA6D-5355857E64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9C-46E9-BA6D-5355857E64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9C-46E9-BA6D-5355857E64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9C-46E9-BA6D-5355857E64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9C-46E9-BA6D-5355857E64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9C-46E9-BA6D-5355857E64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9C-46E9-BA6D-5355857E64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9C-46E9-BA6D-5355857E64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9C-46E9-BA6D-5355857E64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9C-46E9-BA6D-5355857E64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9C-46E9-BA6D-5355857E64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9C-46E9-BA6D-5355857E64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9C-46E9-BA6D-5355857E64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9C-46E9-BA6D-5355857E64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9C-46E9-BA6D-5355857E64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9C-46E9-BA6D-5355857E64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9C-46E9-BA6D-5355857E64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9C-46E9-BA6D-5355857E64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9C-46E9-BA6D-5355857E64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9C-46E9-BA6D-5355857E64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9C-46E9-BA6D-5355857E64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9C-46E9-BA6D-5355857E64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9C-46E9-BA6D-5355857E64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9C-46E9-BA6D-5355857E64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9C-46E9-BA6D-5355857E64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9C-46E9-BA6D-5355857E64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9C-46E9-BA6D-5355857E64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9C-46E9-BA6D-5355857E64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9C-46E9-BA6D-5355857E64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9C-46E9-BA6D-5355857E64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9C-46E9-BA6D-5355857E64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9C-46E9-BA6D-5355857E64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9C-46E9-BA6D-5355857E64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9C-46E9-BA6D-5355857E64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9C-46E9-BA6D-5355857E64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9C-46E9-BA6D-5355857E64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9C-46E9-BA6D-5355857E64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9C-46E9-BA6D-5355857E64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9C-46E9-BA6D-5355857E64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9C-46E9-BA6D-5355857E64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9C-46E9-BA6D-5355857E64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9C-46E9-BA6D-5355857E64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9C-46E9-BA6D-5355857E64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9C-46E9-BA6D-5355857E64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9C-46E9-BA6D-5355857E64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9C-46E9-BA6D-5355857E64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9C-46E9-BA6D-5355857E64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9C-46E9-BA6D-5355857E64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9C-46E9-BA6D-5355857E64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9C-46E9-BA6D-5355857E64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9C-46E9-BA6D-5355857E64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9C-46E9-BA6D-5355857E64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9C-46E9-BA6D-5355857E64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9C-46E9-BA6D-5355857E64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9C-46E9-BA6D-5355857E64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9C-46E9-BA6D-5355857E64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9C-46E9-BA6D-5355857E64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9C-46E9-BA6D-5355857E64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9C-46E9-BA6D-5355857E64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9C-46E9-BA6D-5355857E64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65.25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9C-46E9-BA6D-5355857E6404}"/>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93.1</c:v>
                </c:pt>
                <c:pt idx="18">
                  <c:v>93.1</c:v>
                </c:pt>
                <c:pt idx="19">
                  <c:v>93.1</c:v>
                </c:pt>
                <c:pt idx="20">
                  <c:v>93.1</c:v>
                </c:pt>
                <c:pt idx="21">
                  <c:v>93.1</c:v>
                </c:pt>
                <c:pt idx="22">
                  <c:v>93.1</c:v>
                </c:pt>
                <c:pt idx="23">
                  <c:v>93.1</c:v>
                </c:pt>
                <c:pt idx="24">
                  <c:v>93.1</c:v>
                </c:pt>
                <c:pt idx="25">
                  <c:v>93.1</c:v>
                </c:pt>
              </c:numCache>
            </c:numRef>
          </c:yVal>
          <c:smooth val="0"/>
          <c:extLst>
            <c:ext xmlns:c16="http://schemas.microsoft.com/office/drawing/2014/chart" uri="{C3380CC4-5D6E-409C-BE32-E72D297353CC}">
              <c16:uniqueId val="{00000000-12C9-4C55-85EE-F6F957649670}"/>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63</c:v>
                </c:pt>
                <c:pt idx="13">
                  <c:v>63</c:v>
                </c:pt>
                <c:pt idx="14">
                  <c:v>63</c:v>
                </c:pt>
                <c:pt idx="15">
                  <c:v>63</c:v>
                </c:pt>
                <c:pt idx="16">
                  <c:v>63</c:v>
                </c:pt>
                <c:pt idx="17">
                  <c:v>78</c:v>
                </c:pt>
                <c:pt idx="18">
                  <c:v>78</c:v>
                </c:pt>
                <c:pt idx="19">
                  <c:v>78</c:v>
                </c:pt>
                <c:pt idx="20">
                  <c:v>78</c:v>
                </c:pt>
                <c:pt idx="21">
                  <c:v>78</c:v>
                </c:pt>
                <c:pt idx="22">
                  <c:v>78</c:v>
                </c:pt>
                <c:pt idx="23">
                  <c:v>78</c:v>
                </c:pt>
                <c:pt idx="24">
                  <c:v>78</c:v>
                </c:pt>
                <c:pt idx="25">
                  <c:v>78</c:v>
                </c:pt>
              </c:numCache>
            </c:numRef>
          </c:yVal>
          <c:smooth val="0"/>
          <c:extLst>
            <c:ext xmlns:c16="http://schemas.microsoft.com/office/drawing/2014/chart" uri="{C3380CC4-5D6E-409C-BE32-E72D297353CC}">
              <c16:uniqueId val="{00000001-12C9-4C55-85EE-F6F95764967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2C9-4C55-85EE-F6F957649670}"/>
              </c:ext>
            </c:extLst>
          </c:dPt>
          <c:dPt>
            <c:idx val="3"/>
            <c:bubble3D val="0"/>
            <c:extLst>
              <c:ext xmlns:c16="http://schemas.microsoft.com/office/drawing/2014/chart" uri="{C3380CC4-5D6E-409C-BE32-E72D297353CC}">
                <c16:uniqueId val="{00000003-12C9-4C55-85EE-F6F9576496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C9-4C55-85EE-F6F95764967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C9-4C55-85EE-F6F95764967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C9-4C55-85EE-F6F9576496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C9-4C55-85EE-F6F95764967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C9-4C55-85EE-F6F957649670}"/>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C9-4C55-85EE-F6F9576496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C9-4C55-85EE-F6F9576496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C9-4C55-85EE-F6F95764967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C9-4C55-85EE-F6F95764967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C9-4C55-85EE-F6F95764967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C9-4C55-85EE-F6F95764967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C9-4C55-85EE-F6F95764967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C9-4C55-85EE-F6F95764967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C9-4C55-85EE-F6F9576496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C9-4C55-85EE-F6F9576496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C9-4C55-85EE-F6F9576496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C9-4C55-85EE-F6F9576496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C9-4C55-85EE-F6F9576496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C9-4C55-85EE-F6F9576496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C9-4C55-85EE-F6F9576496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C9-4C55-85EE-F6F9576496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C9-4C55-85EE-F6F9576496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C9-4C55-85EE-F6F9576496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2C9-4C55-85EE-F6F9576496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C9-4C55-85EE-F6F9576496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C9-4C55-85EE-F6F9576496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C9-4C55-85EE-F6F9576496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C9-4C55-85EE-F6F9576496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C9-4C55-85EE-F6F9576496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C9-4C55-85EE-F6F9576496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C9-4C55-85EE-F6F9576496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C9-4C55-85EE-F6F9576496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C9-4C55-85EE-F6F9576496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C9-4C55-85EE-F6F9576496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C9-4C55-85EE-F6F9576496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C9-4C55-85EE-F6F9576496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C9-4C55-85EE-F6F9576496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C9-4C55-85EE-F6F9576496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C9-4C55-85EE-F6F9576496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C9-4C55-85EE-F6F9576496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C9-4C55-85EE-F6F9576496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C9-4C55-85EE-F6F9576496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C9-4C55-85EE-F6F9576496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C9-4C55-85EE-F6F9576496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C9-4C55-85EE-F6F9576496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C9-4C55-85EE-F6F9576496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C9-4C55-85EE-F6F9576496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C9-4C55-85EE-F6F9576496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C9-4C55-85EE-F6F9576496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C9-4C55-85EE-F6F9576496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C9-4C55-85EE-F6F9576496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C9-4C55-85EE-F6F9576496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C9-4C55-85EE-F6F9576496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C9-4C55-85EE-F6F9576496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C9-4C55-85EE-F6F9576496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C9-4C55-85EE-F6F9576496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C9-4C55-85EE-F6F9576496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C9-4C55-85EE-F6F9576496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C9-4C55-85EE-F6F9576496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C9-4C55-85EE-F6F9576496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C9-4C55-85EE-F6F9576496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C9-4C55-85EE-F6F9576496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C9-4C55-85EE-F6F9576496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C9-4C55-85EE-F6F9576496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C9-4C55-85EE-F6F9576496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C9-4C55-85EE-F6F9576496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C9-4C55-85EE-F6F9576496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C9-4C55-85EE-F6F9576496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C9-4C55-85EE-F6F9576496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C9-4C55-85EE-F6F9576496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C9-4C55-85EE-F6F9576496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C9-4C55-85EE-F6F9576496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C9-4C55-85EE-F6F9576496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C9-4C55-85EE-F6F9576496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C9-4C55-85EE-F6F9576496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C9-4C55-85EE-F6F9576496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C9-4C55-85EE-F6F9576496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C9-4C55-85EE-F6F9576496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C9-4C55-85EE-F6F9576496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C9-4C55-85EE-F6F9576496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C9-4C55-85EE-F6F9576496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C9-4C55-85EE-F6F9576496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C9-4C55-85EE-F6F9576496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C9-4C55-85EE-F6F9576496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C9-4C55-85EE-F6F9576496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C9-4C55-85EE-F6F9576496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C9-4C55-85EE-F6F9576496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C9-4C55-85EE-F6F9576496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C9-4C55-85EE-F6F9576496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C9-4C55-85EE-F6F9576496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C9-4C55-85EE-F6F9576496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C9-4C55-85EE-F6F9576496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C9-4C55-85EE-F6F9576496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C9-4C55-85EE-F6F9576496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2C9-4C55-85EE-F6F9576496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93.14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2C9-4C55-85EE-F6F95764967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C9-4C55-85EE-F6F95764967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C9-4C55-85EE-F6F95764967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C9-4C55-85EE-F6F9576496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C9-4C55-85EE-F6F95764967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C9-4C55-85EE-F6F957649670}"/>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C9-4C55-85EE-F6F9576496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C9-4C55-85EE-F6F9576496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C9-4C55-85EE-F6F95764967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C9-4C55-85EE-F6F95764967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C9-4C55-85EE-F6F95764967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C9-4C55-85EE-F6F95764967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C9-4C55-85EE-F6F95764967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C9-4C55-85EE-F6F95764967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C9-4C55-85EE-F6F9576496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C9-4C55-85EE-F6F9576496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C9-4C55-85EE-F6F9576496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C9-4C55-85EE-F6F9576496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C9-4C55-85EE-F6F9576496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C9-4C55-85EE-F6F9576496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C9-4C55-85EE-F6F9576496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C9-4C55-85EE-F6F9576496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C9-4C55-85EE-F6F9576496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C9-4C55-85EE-F6F9576496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C9-4C55-85EE-F6F9576496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C9-4C55-85EE-F6F9576496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C9-4C55-85EE-F6F9576496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C9-4C55-85EE-F6F9576496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C9-4C55-85EE-F6F9576496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C9-4C55-85EE-F6F9576496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C9-4C55-85EE-F6F9576496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C9-4C55-85EE-F6F9576496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C9-4C55-85EE-F6F9576496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C9-4C55-85EE-F6F9576496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C9-4C55-85EE-F6F9576496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C9-4C55-85EE-F6F9576496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C9-4C55-85EE-F6F9576496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C9-4C55-85EE-F6F9576496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C9-4C55-85EE-F6F9576496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C9-4C55-85EE-F6F9576496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C9-4C55-85EE-F6F9576496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C9-4C55-85EE-F6F9576496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C9-4C55-85EE-F6F9576496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C9-4C55-85EE-F6F9576496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C9-4C55-85EE-F6F9576496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C9-4C55-85EE-F6F9576496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C9-4C55-85EE-F6F9576496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C9-4C55-85EE-F6F9576496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C9-4C55-85EE-F6F9576496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C9-4C55-85EE-F6F9576496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C9-4C55-85EE-F6F9576496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C9-4C55-85EE-F6F9576496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C9-4C55-85EE-F6F9576496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C9-4C55-85EE-F6F9576496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C9-4C55-85EE-F6F9576496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C9-4C55-85EE-F6F9576496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C9-4C55-85EE-F6F9576496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C9-4C55-85EE-F6F9576496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C9-4C55-85EE-F6F9576496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C9-4C55-85EE-F6F9576496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C9-4C55-85EE-F6F9576496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C9-4C55-85EE-F6F9576496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C9-4C55-85EE-F6F9576496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C9-4C55-85EE-F6F9576496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C9-4C55-85EE-F6F9576496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C9-4C55-85EE-F6F9576496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C9-4C55-85EE-F6F9576496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C9-4C55-85EE-F6F9576496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C9-4C55-85EE-F6F9576496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C9-4C55-85EE-F6F9576496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C9-4C55-85EE-F6F9576496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C9-4C55-85EE-F6F9576496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C9-4C55-85EE-F6F9576496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C9-4C55-85EE-F6F9576496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C9-4C55-85EE-F6F9576496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C9-4C55-85EE-F6F9576496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C9-4C55-85EE-F6F9576496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C9-4C55-85EE-F6F9576496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C9-4C55-85EE-F6F9576496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C9-4C55-85EE-F6F9576496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C9-4C55-85EE-F6F9576496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C9-4C55-85EE-F6F9576496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C9-4C55-85EE-F6F9576496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C9-4C55-85EE-F6F9576496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C9-4C55-85EE-F6F9576496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C9-4C55-85EE-F6F9576496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C9-4C55-85EE-F6F9576496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C9-4C55-85EE-F6F9576496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C9-4C55-85EE-F6F9576496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C9-4C55-85EE-F6F9576496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C9-4C55-85EE-F6F9576496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C9-4C55-85EE-F6F9576496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C9-4C55-85EE-F6F9576496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C9-4C55-85EE-F6F9576496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C9-4C55-85EE-F6F9576496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C9-4C55-85EE-F6F9576496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68.416030000000006</c:v>
                </c:pt>
                <c:pt idx="8">
                  <c:v>#N/A</c:v>
                </c:pt>
                <c:pt idx="9">
                  <c:v>73.542199999999994</c:v>
                </c:pt>
                <c:pt idx="10">
                  <c:v>#N/A</c:v>
                </c:pt>
                <c:pt idx="11">
                  <c:v>#N/A</c:v>
                </c:pt>
                <c:pt idx="12">
                  <c:v>91.94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C9-4C55-85EE-F6F957649670}"/>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2C9-4C55-85EE-F6F95764967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63</c:v>
                </c:pt>
                <c:pt idx="13">
                  <c:v>63</c:v>
                </c:pt>
                <c:pt idx="14">
                  <c:v>63</c:v>
                </c:pt>
                <c:pt idx="15">
                  <c:v>63</c:v>
                </c:pt>
                <c:pt idx="16">
                  <c:v>63</c:v>
                </c:pt>
                <c:pt idx="17">
                  <c:v>93.1</c:v>
                </c:pt>
                <c:pt idx="18">
                  <c:v>93.1</c:v>
                </c:pt>
                <c:pt idx="19">
                  <c:v>93.1</c:v>
                </c:pt>
                <c:pt idx="20">
                  <c:v>93.1</c:v>
                </c:pt>
                <c:pt idx="21">
                  <c:v>#N/A</c:v>
                </c:pt>
                <c:pt idx="22">
                  <c:v>#N/A</c:v>
                </c:pt>
                <c:pt idx="23">
                  <c:v>#N/A</c:v>
                </c:pt>
                <c:pt idx="24">
                  <c:v>#N/A</c:v>
                </c:pt>
                <c:pt idx="25">
                  <c:v>#N/A</c:v>
                </c:pt>
              </c:numCache>
            </c:numRef>
          </c:yVal>
          <c:smooth val="0"/>
          <c:extLst>
            <c:ext xmlns:c16="http://schemas.microsoft.com/office/drawing/2014/chart" uri="{C3380CC4-5D6E-409C-BE32-E72D297353CC}">
              <c16:uniqueId val="{000000C3-12C9-4C55-85EE-F6F95764967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2C9-4C55-85EE-F6F9576496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C9-4C55-85EE-F6F95764967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C9-4C55-85EE-F6F95764967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C9-4C55-85EE-F6F9576496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C9-4C55-85EE-F6F95764967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C9-4C55-85EE-F6F957649670}"/>
                </c:ext>
              </c:extLst>
            </c:dLbl>
            <c:dLbl>
              <c:idx val="5"/>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C9-4C55-85EE-F6F9576496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C9-4C55-85EE-F6F9576496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C9-4C55-85EE-F6F95764967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C9-4C55-85EE-F6F95764967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C9-4C55-85EE-F6F95764967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C9-4C55-85EE-F6F95764967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C9-4C55-85EE-F6F95764967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C9-4C55-85EE-F6F95764967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C9-4C55-85EE-F6F9576496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C9-4C55-85EE-F6F9576496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C9-4C55-85EE-F6F9576496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C9-4C55-85EE-F6F9576496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C9-4C55-85EE-F6F9576496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C9-4C55-85EE-F6F9576496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C9-4C55-85EE-F6F9576496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C9-4C55-85EE-F6F9576496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C9-4C55-85EE-F6F9576496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C9-4C55-85EE-F6F9576496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2C9-4C55-85EE-F6F9576496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C9-4C55-85EE-F6F9576496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C9-4C55-85EE-F6F9576496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C9-4C55-85EE-F6F9576496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C9-4C55-85EE-F6F9576496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C9-4C55-85EE-F6F9576496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C9-4C55-85EE-F6F9576496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C9-4C55-85EE-F6F9576496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C9-4C55-85EE-F6F9576496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C9-4C55-85EE-F6F9576496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C9-4C55-85EE-F6F9576496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C9-4C55-85EE-F6F9576496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C9-4C55-85EE-F6F9576496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C9-4C55-85EE-F6F9576496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C9-4C55-85EE-F6F9576496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C9-4C55-85EE-F6F9576496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C9-4C55-85EE-F6F9576496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C9-4C55-85EE-F6F9576496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C9-4C55-85EE-F6F9576496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C9-4C55-85EE-F6F9576496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C9-4C55-85EE-F6F9576496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C9-4C55-85EE-F6F9576496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C9-4C55-85EE-F6F9576496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C9-4C55-85EE-F6F9576496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C9-4C55-85EE-F6F9576496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C9-4C55-85EE-F6F9576496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C9-4C55-85EE-F6F9576496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C9-4C55-85EE-F6F9576496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C9-4C55-85EE-F6F9576496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C9-4C55-85EE-F6F9576496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C9-4C55-85EE-F6F9576496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C9-4C55-85EE-F6F9576496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C9-4C55-85EE-F6F9576496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C9-4C55-85EE-F6F9576496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C9-4C55-85EE-F6F9576496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C9-4C55-85EE-F6F9576496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C9-4C55-85EE-F6F9576496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C9-4C55-85EE-F6F9576496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C9-4C55-85EE-F6F9576496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C9-4C55-85EE-F6F9576496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C9-4C55-85EE-F6F9576496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C9-4C55-85EE-F6F9576496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C9-4C55-85EE-F6F9576496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C9-4C55-85EE-F6F9576496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C9-4C55-85EE-F6F9576496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C9-4C55-85EE-F6F9576496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C9-4C55-85EE-F6F9576496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C9-4C55-85EE-F6F9576496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C9-4C55-85EE-F6F9576496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C9-4C55-85EE-F6F9576496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C9-4C55-85EE-F6F9576496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C9-4C55-85EE-F6F9576496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C9-4C55-85EE-F6F9576496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C9-4C55-85EE-F6F9576496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C9-4C55-85EE-F6F9576496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C9-4C55-85EE-F6F9576496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C9-4C55-85EE-F6F9576496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C9-4C55-85EE-F6F9576496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C9-4C55-85EE-F6F9576496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C9-4C55-85EE-F6F9576496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C9-4C55-85EE-F6F9576496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C9-4C55-85EE-F6F9576496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C9-4C55-85EE-F6F9576496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C9-4C55-85EE-F6F9576496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C9-4C55-85EE-F6F9576496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C9-4C55-85EE-F6F9576496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C9-4C55-85EE-F6F9576496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C9-4C55-85EE-F6F9576496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C9-4C55-85EE-F6F9576496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C9-4C55-85EE-F6F9576496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C9-4C55-85EE-F6F9576496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2C9-4C55-85EE-F6F9576496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2017</c:v>
                </c:pt>
                <c:pt idx="5">
                  <c:v>2017</c:v>
                </c:pt>
                <c:pt idx="6">
                  <c:v>2018</c:v>
                </c:pt>
                <c:pt idx="7">
                  <c:v>2018</c:v>
                </c:pt>
                <c:pt idx="8">
                  <c:v>2019</c:v>
                </c:pt>
                <c:pt idx="9">
                  <c:v>2019</c:v>
                </c:pt>
                <c:pt idx="10">
                  <c:v>2020</c:v>
                </c:pt>
                <c:pt idx="11">
                  <c:v>2020</c:v>
                </c:pt>
                <c:pt idx="12">
                  <c:v>2021</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63.01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EMIS</c:v>
                  </c:pt>
                  <c:pt idx="5">
                    <c:v>WV</c:v>
                  </c:pt>
                  <c:pt idx="6">
                    <c:v>EMIS</c:v>
                  </c:pt>
                  <c:pt idx="7">
                    <c:v>UIS</c:v>
                  </c:pt>
                  <c:pt idx="8">
                    <c:v>EMIS</c:v>
                  </c:pt>
                  <c:pt idx="9">
                    <c:v>UIS</c:v>
                  </c:pt>
                  <c:pt idx="10">
                    <c:v>EMIS</c:v>
                  </c:pt>
                  <c:pt idx="11">
                    <c:v>UIS</c:v>
                  </c:pt>
                  <c:pt idx="12">
                    <c:v>EMIS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2C9-4C55-85EE-F6F95764967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08BEAD1-DCED-4D78-9D0C-95790A037B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285C626F-72A2-4327-B700-382C036A2C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798C5A9-9023-49C4-827B-981F8110A42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223F2351-B418-4AC0-8A92-A27EA7BCF64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C9D09C3-890E-42C4-9EFC-72ED0132CAD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BD38846-FE82-4710-B013-EAE7124CE1F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C6BD626-0434-45F6-ABBE-7813599868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4A410760-4041-40D5-81B4-771D770BD3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E72E1993-0A05-4FC3-B6C5-537B3588E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BAFF6D10-062D-4CE2-A3F1-59E192FFEBB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9546445-2A17-4754-B6CA-DC0C03BF99B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BC6824C-3987-4620-A08F-0252DE4D8C1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856CF94-B0BB-489A-B252-10CDA996830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C7D87DB-A5DB-46DC-9C5A-61D7C85F6672}"/>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6B9A678-A541-43F6-A297-DE41FA8FF6E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8ECB9E74-3882-4110-AD44-0FBC480523E2}"/>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4620001-510F-41A0-8932-1480F0947CD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D6FC687-406C-47E1-B2CC-98E37971D565}"/>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C953D2E-D6C1-418F-84FB-A15BFC0FC2C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73BFB3A1-A92F-45C6-B0C6-33C50F9405E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E94ED09-B62C-4658-943D-38FE08FD425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F53B91B-B17C-4609-82A7-2D6ADDFD493A}"/>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2B6F77-AE8A-40E6-A3D4-CF36D75013E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7865D1-CB55-4CE6-9604-121D0D78DDA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6522EB-A167-488D-8E5D-A4BDEA8AB0E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11F01AB-6293-46FE-B372-2111243586A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85D5B1D-5CA1-4FFB-B17A-17920B222BB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D3416D-36E9-476F-945B-1ED56FC9CEA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9693F4F-2975-448D-867C-55193B71213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48E5674-2390-4F2C-B067-ABA148F625E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90408A8-6B30-490E-B276-BA70C18CDF7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294F05A-BEDE-4D32-898B-8261C903613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471C26E-1BAF-444B-B16A-478A298B255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81B9EF3-BBED-4C19-BD1C-725F3911B1E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5DBC0FF-44B0-4B6E-B331-264416F42ED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FF9ED5-4421-43C3-AF9F-1B7A31CFC4F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9FA139-D5AD-4AE3-A1BB-1CF477C782B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F35149A-07C7-4D91-9D18-12F5F791F92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BCDC66-79AE-42AE-AB74-BD284F4DF0D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240C7F-05C1-4909-BF1A-823AF0236E1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3E57FA-AA3F-42D1-854B-9A682863D53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EBD6981-F668-4810-B6C7-69266F04900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464B27C-672E-4C09-8B32-7D4B87A3037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B5114B0-0B5A-4482-9B9B-569758DAED7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5656808-099F-4DEF-897F-2B4C6BF53E7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61306F-33C2-4817-A42C-EC342F0FFF1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9221A2D-03B3-4879-BF6F-215A18438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E639992-4F2B-4217-9E01-BA7400F58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B32563A5-D081-4A06-A50D-37F60EAA07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7AC3214-73B3-45BB-BD91-BF7A207396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C949B4F-9FC3-4A5A-9B55-22C1AD9157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6A42763-5E81-423D-B46E-11A3BE412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77985D1-B198-4055-AE71-56D75C5F62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6F2F922-467F-4A16-A7AE-F8339B306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AEEAEFB-9EE7-4415-9EE8-B508CB77CF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297B99D-94A5-4D94-896E-FE9E97BBE3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F708AC8-6BC6-4858-8334-1FFAE9307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E578C45-BDC7-4E4C-BB6C-C3F3F14E7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DCC5846-46E7-4C40-848B-829D1C9426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2F2F67B9-1365-4B06-A879-E39CC59DE2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89EB7F7-B5A1-4478-B8A2-E034CEBD6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85DC656-DA22-4FAA-A8D0-D3BDCC5D86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9B8AF6EC-9EA7-4D11-968D-063D2317D3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8972EEB-634A-4114-9593-70AC66602D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F8464140-08F6-4B1C-BC30-4ACFEDFA0DB5}"/>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1DE582A-AA72-4D0D-A7D4-0A2BF0CAAE88}"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80399DA-D748-4236-8C4E-8124A658C33F}"/>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FCF00F3-948C-4AF9-9978-1A80E59DD12C}"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407E801-B4FB-47E8-99ED-2B74A7F6F245}"/>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1630066-3EA0-4323-8D9A-73F2FD8756C3}"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339865A-4F07-468B-97AA-766C23FFBCF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15627EC-A283-489A-B5E5-C92B6FF22762}"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8863E2D-A47A-40CC-8908-F8FBE8F7635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3D01174-F042-44ED-8442-6860EB2FC5BB}"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79E8A975-03E6-41A9-9C40-4C846980934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25E2F3D-E3D4-43E9-AD91-97B1BF4ABFEB}"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77C2013-1161-496E-819F-48DDD317B78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4D1DF-388E-4C72-BEED-D67916CD0752}">
  <sheetPr codeName="Sheet2"/>
  <dimension ref="A1:AH251"/>
  <sheetViews>
    <sheetView workbookViewId="0">
      <selection sqref="A1:U400"/>
    </sheetView>
  </sheetViews>
  <sheetFormatPr defaultColWidth="9" defaultRowHeight="13.2" x14ac:dyDescent="0.25"/>
  <cols>
    <col min="1" max="1" width="52.69921875" style="382" bestFit="1" customWidth="1"/>
    <col min="2" max="2" width="18.3984375" style="382" customWidth="1"/>
    <col min="3" max="3" width="22.3984375" style="382" customWidth="1"/>
    <col min="4" max="4" width="23.5" style="382" customWidth="1"/>
    <col min="5" max="5" width="23.69921875" style="382" customWidth="1"/>
    <col min="6" max="6" width="23.5" style="382" customWidth="1"/>
    <col min="7" max="12" width="9" style="382"/>
    <col min="13" max="13" width="39.69921875" style="382" bestFit="1" customWidth="1"/>
    <col min="14" max="22" width="9" style="382"/>
    <col min="23" max="23" width="13.09765625" style="382" bestFit="1" customWidth="1"/>
    <col min="24" max="16384" width="9" style="382"/>
  </cols>
  <sheetData>
    <row r="1" spans="1:34" x14ac:dyDescent="0.25">
      <c r="A1" s="381" t="s">
        <v>303</v>
      </c>
      <c r="B1" s="381" t="s">
        <v>304</v>
      </c>
      <c r="C1" s="381" t="s">
        <v>305</v>
      </c>
      <c r="D1" s="381" t="s">
        <v>306</v>
      </c>
      <c r="E1" s="381" t="s">
        <v>307</v>
      </c>
      <c r="F1" s="381" t="s">
        <v>160</v>
      </c>
      <c r="G1" s="381"/>
      <c r="I1" s="383" t="s">
        <v>308</v>
      </c>
      <c r="L1" s="383" t="s">
        <v>309</v>
      </c>
      <c r="M1" s="383" t="s">
        <v>310</v>
      </c>
      <c r="N1" s="383" t="s">
        <v>311</v>
      </c>
      <c r="O1" s="383" t="s">
        <v>312</v>
      </c>
      <c r="P1" s="383" t="s">
        <v>313</v>
      </c>
      <c r="Q1" s="383" t="s">
        <v>314</v>
      </c>
      <c r="R1" s="383" t="s">
        <v>315</v>
      </c>
      <c r="S1" s="383" t="s">
        <v>316</v>
      </c>
      <c r="T1" s="383" t="s">
        <v>309</v>
      </c>
      <c r="U1" s="383" t="s">
        <v>308</v>
      </c>
    </row>
    <row r="2" spans="1:34" x14ac:dyDescent="0.25">
      <c r="A2" s="384" t="s">
        <v>317</v>
      </c>
      <c r="I2" s="385" t="s">
        <v>303</v>
      </c>
      <c r="L2" s="385" t="s">
        <v>318</v>
      </c>
      <c r="M2" s="385" t="s">
        <v>319</v>
      </c>
      <c r="N2" s="385" t="s">
        <v>319</v>
      </c>
      <c r="O2" s="385" t="s">
        <v>319</v>
      </c>
      <c r="P2" s="385" t="s">
        <v>320</v>
      </c>
      <c r="Q2" s="385" t="s">
        <v>321</v>
      </c>
      <c r="R2" s="385"/>
      <c r="S2" s="385"/>
      <c r="T2" s="385" t="s">
        <v>318</v>
      </c>
      <c r="U2" s="386" t="s">
        <v>303</v>
      </c>
    </row>
    <row r="3" spans="1:34" x14ac:dyDescent="0.25">
      <c r="A3" s="387" t="s">
        <v>130</v>
      </c>
      <c r="B3" s="387" t="s">
        <v>322</v>
      </c>
      <c r="C3" s="387" t="s">
        <v>323</v>
      </c>
      <c r="D3" s="388" t="s">
        <v>324</v>
      </c>
      <c r="E3" s="382" t="s">
        <v>325</v>
      </c>
      <c r="I3" s="385" t="s">
        <v>304</v>
      </c>
      <c r="L3" s="385" t="s">
        <v>326</v>
      </c>
      <c r="M3" s="385" t="s">
        <v>327</v>
      </c>
      <c r="N3" s="385" t="s">
        <v>327</v>
      </c>
      <c r="O3" s="385" t="s">
        <v>328</v>
      </c>
      <c r="P3" s="385" t="s">
        <v>329</v>
      </c>
      <c r="Q3" s="385" t="s">
        <v>330</v>
      </c>
      <c r="R3" s="385"/>
      <c r="S3" s="385"/>
      <c r="T3" s="385" t="s">
        <v>326</v>
      </c>
      <c r="U3" s="385" t="s">
        <v>303</v>
      </c>
      <c r="W3" s="382" t="s">
        <v>331</v>
      </c>
      <c r="X3" s="382" t="s">
        <v>332</v>
      </c>
    </row>
    <row r="4" spans="1:34" x14ac:dyDescent="0.25">
      <c r="A4" s="382" t="s">
        <v>333</v>
      </c>
      <c r="B4" s="382" t="s">
        <v>334</v>
      </c>
      <c r="C4" s="382" t="s">
        <v>335</v>
      </c>
      <c r="D4" s="388" t="s">
        <v>336</v>
      </c>
      <c r="E4" s="382" t="s">
        <v>337</v>
      </c>
      <c r="I4" s="385" t="s">
        <v>305</v>
      </c>
      <c r="L4" s="385" t="s">
        <v>338</v>
      </c>
      <c r="M4" s="385" t="s">
        <v>339</v>
      </c>
      <c r="N4" s="385" t="s">
        <v>339</v>
      </c>
      <c r="O4" s="385" t="s">
        <v>339</v>
      </c>
      <c r="P4" s="385" t="s">
        <v>340</v>
      </c>
      <c r="Q4" s="385" t="s">
        <v>341</v>
      </c>
      <c r="R4" s="385"/>
      <c r="S4" s="385"/>
      <c r="T4" s="385" t="s">
        <v>338</v>
      </c>
      <c r="U4" s="385" t="s">
        <v>305</v>
      </c>
    </row>
    <row r="5" spans="1:34" x14ac:dyDescent="0.25">
      <c r="A5" s="387" t="str">
        <f>+Introduction!C7</f>
        <v>Zimbabwe</v>
      </c>
      <c r="B5" s="389" t="str">
        <f t="shared" ref="B5" si="0">VLOOKUP($A$5,translationcountries,3,FALSE)</f>
        <v>Zimbabwe</v>
      </c>
      <c r="C5" s="389" t="str">
        <f>VLOOKUP($A$5,translationcountries,2,FALSE)</f>
        <v>Zimbabwe</v>
      </c>
      <c r="D5" s="389" t="str">
        <f>VLOOKUP($A$5,translationcountries,4,FALSE)</f>
        <v>Зимбабве</v>
      </c>
      <c r="E5" s="389" t="str">
        <f>VLOOKUP($A$5,translationcountries,5,FALSE)</f>
        <v>زمبابوي</v>
      </c>
      <c r="F5" s="389">
        <f>VLOOKUP($A$5,translationcountries,6,FALSE)</f>
        <v>0</v>
      </c>
      <c r="G5" s="389"/>
      <c r="I5" s="385" t="s">
        <v>306</v>
      </c>
      <c r="L5" s="385" t="s">
        <v>343</v>
      </c>
      <c r="M5" s="385" t="s">
        <v>344</v>
      </c>
      <c r="N5" s="385" t="s">
        <v>344</v>
      </c>
      <c r="O5" s="385" t="s">
        <v>345</v>
      </c>
      <c r="P5" s="385" t="s">
        <v>346</v>
      </c>
      <c r="Q5" s="385" t="s">
        <v>347</v>
      </c>
      <c r="R5" s="385"/>
      <c r="S5" s="385"/>
      <c r="T5" s="385" t="s">
        <v>343</v>
      </c>
      <c r="U5" s="386" t="s">
        <v>303</v>
      </c>
    </row>
    <row r="6" spans="1:34" x14ac:dyDescent="0.25">
      <c r="A6" s="387" t="s">
        <v>348</v>
      </c>
      <c r="B6" s="382" t="s">
        <v>349</v>
      </c>
      <c r="C6" s="382" t="s">
        <v>350</v>
      </c>
      <c r="D6" s="388" t="s">
        <v>351</v>
      </c>
      <c r="E6" s="382" t="s">
        <v>352</v>
      </c>
      <c r="I6" s="385" t="s">
        <v>307</v>
      </c>
      <c r="L6" s="385" t="s">
        <v>353</v>
      </c>
      <c r="M6" s="385" t="s">
        <v>354</v>
      </c>
      <c r="N6" s="385" t="s">
        <v>355</v>
      </c>
      <c r="O6" s="385" t="s">
        <v>356</v>
      </c>
      <c r="P6" s="385" t="s">
        <v>357</v>
      </c>
      <c r="Q6" s="385" t="s">
        <v>358</v>
      </c>
      <c r="R6" s="385"/>
      <c r="S6" s="385"/>
      <c r="T6" s="385" t="s">
        <v>353</v>
      </c>
      <c r="U6" s="386" t="s">
        <v>303</v>
      </c>
    </row>
    <row r="7" spans="1:34" x14ac:dyDescent="0.25">
      <c r="A7" s="387" t="s">
        <v>31</v>
      </c>
      <c r="B7" s="382" t="s">
        <v>359</v>
      </c>
      <c r="C7" s="382" t="s">
        <v>360</v>
      </c>
      <c r="D7" s="388" t="s">
        <v>361</v>
      </c>
      <c r="E7" s="382" t="s">
        <v>362</v>
      </c>
      <c r="I7" s="385" t="s">
        <v>160</v>
      </c>
      <c r="L7" s="385" t="s">
        <v>363</v>
      </c>
      <c r="M7" s="385" t="s">
        <v>364</v>
      </c>
      <c r="N7" s="385" t="s">
        <v>365</v>
      </c>
      <c r="O7" s="385" t="s">
        <v>364</v>
      </c>
      <c r="P7" s="385" t="s">
        <v>366</v>
      </c>
      <c r="Q7" s="385" t="s">
        <v>367</v>
      </c>
      <c r="R7" s="385"/>
      <c r="S7" s="385"/>
      <c r="T7" s="385" t="s">
        <v>363</v>
      </c>
      <c r="U7" s="386" t="s">
        <v>303</v>
      </c>
      <c r="X7" s="385" t="str" cm="1">
        <f t="array" aca="1" ref="X7" ca="1">CELL("filename")</f>
        <v>C:\Users\johnstonr\WHOUNICEF Dropbox\WHOUNICEF Team Folder\Schools\2026 Report\Country files\Country files multilingual\Country files v09\[JMP_2026_WinS_ZWE_Zimbabwe.xlsx]Introduction</v>
      </c>
    </row>
    <row r="8" spans="1:34" x14ac:dyDescent="0.25">
      <c r="A8" s="382" t="s">
        <v>131</v>
      </c>
      <c r="B8" s="382" t="s">
        <v>368</v>
      </c>
      <c r="C8" s="382" t="s">
        <v>369</v>
      </c>
      <c r="D8" s="388" t="s">
        <v>370</v>
      </c>
      <c r="E8" s="382" t="s">
        <v>371</v>
      </c>
      <c r="I8" s="385"/>
      <c r="L8" s="385" t="s">
        <v>372</v>
      </c>
      <c r="M8" s="385" t="s">
        <v>373</v>
      </c>
      <c r="N8" s="385" t="s">
        <v>374</v>
      </c>
      <c r="O8" s="385" t="s">
        <v>373</v>
      </c>
      <c r="P8" s="385" t="s">
        <v>375</v>
      </c>
      <c r="Q8" s="385" t="s">
        <v>376</v>
      </c>
      <c r="R8" s="385"/>
      <c r="S8" s="385"/>
      <c r="T8" s="385" t="s">
        <v>372</v>
      </c>
      <c r="U8" s="386" t="s">
        <v>305</v>
      </c>
      <c r="X8" s="385" t="str">
        <f ca="1">IFERROR(MID(X7,FIND(CHAR(1),SUBSTITUTE(X7,"\",CHAR(1),LEN(X7)-LEN(SUBSTITUTE(X7,"\",""))))+1,FIND(CHAR(1),SUBSTITUTE(X7,".",CHAR(1),LEN(X7)-LEN(SUBSTITUTE(X7,".",""))))-FIND(CHAR(1),SUBSTITUTE(X7,"\",CHAR(1),LEN(X7)-LEN(SUBSTITUTE(X7,"\",""))))-1),"")</f>
        <v>[JMP_2026_WinS_ZWE_Zimbabwe</v>
      </c>
    </row>
    <row r="9" spans="1:34" x14ac:dyDescent="0.25">
      <c r="A9" s="387" t="s">
        <v>377</v>
      </c>
      <c r="B9" s="382" t="s">
        <v>378</v>
      </c>
      <c r="C9" s="382" t="s">
        <v>379</v>
      </c>
      <c r="D9" s="388" t="s">
        <v>380</v>
      </c>
      <c r="E9" s="382" t="s">
        <v>381</v>
      </c>
      <c r="L9" s="385" t="s">
        <v>382</v>
      </c>
      <c r="M9" s="385" t="s">
        <v>383</v>
      </c>
      <c r="N9" s="385" t="s">
        <v>384</v>
      </c>
      <c r="O9" s="385" t="s">
        <v>385</v>
      </c>
      <c r="P9" s="385" t="s">
        <v>386</v>
      </c>
      <c r="Q9" s="385" t="s">
        <v>387</v>
      </c>
      <c r="R9" s="385"/>
      <c r="S9" s="385"/>
      <c r="T9" s="385" t="s">
        <v>382</v>
      </c>
      <c r="U9" s="386" t="s">
        <v>307</v>
      </c>
      <c r="X9" s="385" t="s">
        <v>342</v>
      </c>
    </row>
    <row r="10" spans="1:34" x14ac:dyDescent="0.25">
      <c r="A10" s="387" t="s">
        <v>388</v>
      </c>
      <c r="B10" s="382" t="s">
        <v>389</v>
      </c>
      <c r="C10" s="382" t="s">
        <v>390</v>
      </c>
      <c r="D10" s="388" t="s">
        <v>391</v>
      </c>
      <c r="E10" s="382" t="s">
        <v>392</v>
      </c>
      <c r="I10" s="390" t="s">
        <v>393</v>
      </c>
      <c r="L10" s="385" t="s">
        <v>394</v>
      </c>
      <c r="M10" s="385" t="s">
        <v>395</v>
      </c>
      <c r="N10" s="385" t="s">
        <v>396</v>
      </c>
      <c r="O10" s="385" t="s">
        <v>395</v>
      </c>
      <c r="P10" s="385" t="s">
        <v>397</v>
      </c>
      <c r="Q10" s="385" t="s">
        <v>398</v>
      </c>
      <c r="R10" s="385"/>
      <c r="S10" s="385"/>
      <c r="T10" s="385" t="s">
        <v>394</v>
      </c>
      <c r="U10" s="386" t="s">
        <v>304</v>
      </c>
      <c r="W10" s="387" t="s">
        <v>399</v>
      </c>
      <c r="X10" s="387" t="s">
        <v>400</v>
      </c>
    </row>
    <row r="11" spans="1:34" x14ac:dyDescent="0.25">
      <c r="A11" s="387" t="s">
        <v>301</v>
      </c>
      <c r="B11" s="382" t="s">
        <v>401</v>
      </c>
      <c r="C11" s="382" t="s">
        <v>402</v>
      </c>
      <c r="D11" s="388" t="s">
        <v>403</v>
      </c>
      <c r="E11" s="382" t="s">
        <v>404</v>
      </c>
      <c r="I11" s="385" t="str">
        <f>HLOOKUP(Introduction!$G$4,nametranslations,18,FALSE)</f>
        <v>Notes on how to read the country file</v>
      </c>
      <c r="L11" s="385" t="s">
        <v>405</v>
      </c>
      <c r="M11" s="385" t="s">
        <v>406</v>
      </c>
      <c r="N11" s="385" t="s">
        <v>407</v>
      </c>
      <c r="O11" s="385" t="s">
        <v>406</v>
      </c>
      <c r="P11" s="385" t="s">
        <v>408</v>
      </c>
      <c r="Q11" s="385" t="s">
        <v>409</v>
      </c>
      <c r="R11" s="385"/>
      <c r="S11" s="385"/>
      <c r="T11" s="385" t="s">
        <v>405</v>
      </c>
      <c r="U11" s="386" t="s">
        <v>303</v>
      </c>
    </row>
    <row r="12" spans="1:34" x14ac:dyDescent="0.25">
      <c r="A12" s="387" t="s">
        <v>32</v>
      </c>
      <c r="B12" s="387" t="s">
        <v>410</v>
      </c>
      <c r="C12" s="387" t="s">
        <v>411</v>
      </c>
      <c r="D12" s="388" t="s">
        <v>412</v>
      </c>
      <c r="E12" s="387" t="s">
        <v>413</v>
      </c>
      <c r="I12" s="385" t="str">
        <f>HLOOKUP(Introduction!$G$4,nametranslations,24,FALSE)</f>
        <v>Total</v>
      </c>
      <c r="L12" s="385" t="s">
        <v>414</v>
      </c>
      <c r="M12" s="385" t="s">
        <v>415</v>
      </c>
      <c r="N12" s="385" t="s">
        <v>416</v>
      </c>
      <c r="O12" s="385" t="s">
        <v>417</v>
      </c>
      <c r="P12" s="385" t="s">
        <v>418</v>
      </c>
      <c r="Q12" s="385" t="s">
        <v>419</v>
      </c>
      <c r="R12" s="385"/>
      <c r="S12" s="385"/>
      <c r="T12" s="385" t="s">
        <v>414</v>
      </c>
      <c r="U12" s="386" t="s">
        <v>303</v>
      </c>
      <c r="W12" s="382" t="s">
        <v>420</v>
      </c>
      <c r="X12" s="382" t="s">
        <v>421</v>
      </c>
      <c r="Z12" s="382" t="s">
        <v>422</v>
      </c>
      <c r="AC12" s="382" t="s">
        <v>423</v>
      </c>
      <c r="AH12" s="391" t="str" cm="1">
        <f t="array" aca="1" ref="AH12" ca="1">MID(CELL("filename"),FIND("~",SUBSTITUTE(CELL("filename"),"_","~",3))+1,3)</f>
        <v>ZWE</v>
      </c>
    </row>
    <row r="13" spans="1:34" x14ac:dyDescent="0.25">
      <c r="A13" s="387" t="s">
        <v>424</v>
      </c>
      <c r="B13" s="387" t="s">
        <v>425</v>
      </c>
      <c r="C13" s="387" t="s">
        <v>426</v>
      </c>
      <c r="D13" s="388" t="s">
        <v>427</v>
      </c>
      <c r="E13" s="387" t="s">
        <v>428</v>
      </c>
      <c r="I13" s="385" t="str">
        <f>HLOOKUP(Introduction!$G$4,nametranslations,25,FALSE)</f>
        <v>Rural</v>
      </c>
      <c r="L13" s="385" t="s">
        <v>429</v>
      </c>
      <c r="M13" s="385" t="s">
        <v>430</v>
      </c>
      <c r="N13" s="385" t="s">
        <v>431</v>
      </c>
      <c r="O13" s="385" t="s">
        <v>432</v>
      </c>
      <c r="P13" s="385" t="s">
        <v>433</v>
      </c>
      <c r="Q13" s="385" t="s">
        <v>434</v>
      </c>
      <c r="R13" s="385"/>
      <c r="S13" s="385"/>
      <c r="T13" s="385" t="s">
        <v>429</v>
      </c>
      <c r="U13" s="386" t="s">
        <v>305</v>
      </c>
    </row>
    <row r="14" spans="1:34" x14ac:dyDescent="0.25">
      <c r="A14" s="382" t="s">
        <v>133</v>
      </c>
      <c r="B14" s="382" t="s">
        <v>435</v>
      </c>
      <c r="C14" s="382" t="s">
        <v>436</v>
      </c>
      <c r="D14" s="388" t="s">
        <v>437</v>
      </c>
      <c r="E14" s="382" t="s">
        <v>438</v>
      </c>
      <c r="I14" s="385" t="str">
        <f>HLOOKUP(Introduction!$G$4,nametranslations,26,FALSE)</f>
        <v>Urban</v>
      </c>
      <c r="L14" s="385" t="s">
        <v>439</v>
      </c>
      <c r="M14" s="385" t="s">
        <v>440</v>
      </c>
      <c r="N14" s="385" t="s">
        <v>441</v>
      </c>
      <c r="O14" s="385" t="s">
        <v>442</v>
      </c>
      <c r="P14" s="385" t="s">
        <v>443</v>
      </c>
      <c r="Q14" s="385" t="s">
        <v>444</v>
      </c>
      <c r="R14" s="385"/>
      <c r="S14" s="385"/>
      <c r="T14" s="385" t="s">
        <v>439</v>
      </c>
      <c r="U14" s="386" t="s">
        <v>303</v>
      </c>
    </row>
    <row r="15" spans="1:34" x14ac:dyDescent="0.25">
      <c r="A15" s="382" t="s">
        <v>134</v>
      </c>
      <c r="B15" s="382" t="s">
        <v>445</v>
      </c>
      <c r="C15" s="387" t="s">
        <v>446</v>
      </c>
      <c r="D15" s="388" t="s">
        <v>447</v>
      </c>
      <c r="E15" s="387" t="s">
        <v>448</v>
      </c>
      <c r="I15" s="385" t="str">
        <f>HLOOKUP(Introduction!$G$4,nametranslations,27,FALSE)</f>
        <v>Pre-primary</v>
      </c>
      <c r="L15" s="385" t="s">
        <v>449</v>
      </c>
      <c r="M15" s="385" t="s">
        <v>450</v>
      </c>
      <c r="N15" s="385" t="s">
        <v>451</v>
      </c>
      <c r="O15" s="385" t="s">
        <v>450</v>
      </c>
      <c r="P15" s="385" t="s">
        <v>452</v>
      </c>
      <c r="Q15" s="385" t="s">
        <v>453</v>
      </c>
      <c r="R15" s="385"/>
      <c r="S15" s="385"/>
      <c r="T15" s="385" t="s">
        <v>449</v>
      </c>
      <c r="U15" s="386" t="s">
        <v>303</v>
      </c>
    </row>
    <row r="16" spans="1:34" x14ac:dyDescent="0.25">
      <c r="A16" s="382" t="s">
        <v>135</v>
      </c>
      <c r="B16" s="387" t="s">
        <v>454</v>
      </c>
      <c r="C16" s="387" t="s">
        <v>455</v>
      </c>
      <c r="D16" s="388" t="s">
        <v>456</v>
      </c>
      <c r="E16" s="387" t="s">
        <v>457</v>
      </c>
      <c r="I16" s="385" t="str">
        <f>HLOOKUP(Introduction!$G$4,nametranslations,28,FALSE)</f>
        <v>Primary</v>
      </c>
      <c r="L16" s="385" t="s">
        <v>458</v>
      </c>
      <c r="M16" s="385" t="s">
        <v>459</v>
      </c>
      <c r="N16" s="385" t="s">
        <v>460</v>
      </c>
      <c r="O16" s="385" t="s">
        <v>459</v>
      </c>
      <c r="P16" s="385" t="s">
        <v>461</v>
      </c>
      <c r="Q16" s="385" t="s">
        <v>462</v>
      </c>
      <c r="R16" s="385"/>
      <c r="S16" s="385"/>
      <c r="T16" s="385" t="s">
        <v>458</v>
      </c>
      <c r="U16" s="386" t="s">
        <v>303</v>
      </c>
    </row>
    <row r="17" spans="1:21" x14ac:dyDescent="0.25">
      <c r="A17" s="382" t="s">
        <v>463</v>
      </c>
      <c r="B17" s="387" t="s">
        <v>464</v>
      </c>
      <c r="C17" s="387" t="s">
        <v>465</v>
      </c>
      <c r="D17" s="388" t="s">
        <v>466</v>
      </c>
      <c r="E17" s="387" t="s">
        <v>467</v>
      </c>
      <c r="I17" s="385" t="str">
        <f>HLOOKUP(Introduction!$G$4,nametranslations,29,FALSE)</f>
        <v>Secondary</v>
      </c>
      <c r="L17" s="385" t="s">
        <v>468</v>
      </c>
      <c r="M17" s="385" t="s">
        <v>469</v>
      </c>
      <c r="N17" s="385" t="s">
        <v>470</v>
      </c>
      <c r="O17" s="385" t="s">
        <v>471</v>
      </c>
      <c r="P17" s="385" t="s">
        <v>472</v>
      </c>
      <c r="Q17" s="385" t="s">
        <v>473</v>
      </c>
      <c r="R17" s="385"/>
      <c r="S17" s="385"/>
      <c r="T17" s="385" t="s">
        <v>468</v>
      </c>
      <c r="U17" s="386" t="s">
        <v>303</v>
      </c>
    </row>
    <row r="18" spans="1:21" x14ac:dyDescent="0.25">
      <c r="A18" s="382" t="s">
        <v>474</v>
      </c>
      <c r="B18" s="387" t="s">
        <v>475</v>
      </c>
      <c r="C18" s="387" t="s">
        <v>476</v>
      </c>
      <c r="D18" s="388" t="s">
        <v>477</v>
      </c>
      <c r="E18" s="387" t="s">
        <v>478</v>
      </c>
      <c r="I18" s="385"/>
      <c r="L18" s="385" t="s">
        <v>479</v>
      </c>
      <c r="M18" s="385" t="s">
        <v>480</v>
      </c>
      <c r="N18" s="385" t="s">
        <v>480</v>
      </c>
      <c r="O18" s="385" t="s">
        <v>480</v>
      </c>
      <c r="P18" s="385" t="s">
        <v>481</v>
      </c>
      <c r="Q18" s="385" t="s">
        <v>482</v>
      </c>
      <c r="R18" s="385"/>
      <c r="S18" s="385"/>
      <c r="T18" s="385" t="s">
        <v>479</v>
      </c>
      <c r="U18" s="386" t="s">
        <v>305</v>
      </c>
    </row>
    <row r="19" spans="1:21" x14ac:dyDescent="0.25">
      <c r="A19" s="384" t="s">
        <v>483</v>
      </c>
      <c r="I19" s="385"/>
      <c r="L19" s="385" t="s">
        <v>484</v>
      </c>
      <c r="M19" s="385" t="s">
        <v>485</v>
      </c>
      <c r="N19" s="385" t="s">
        <v>486</v>
      </c>
      <c r="O19" s="385" t="s">
        <v>487</v>
      </c>
      <c r="P19" s="385" t="s">
        <v>488</v>
      </c>
      <c r="Q19" s="385" t="s">
        <v>489</v>
      </c>
      <c r="R19" s="385"/>
      <c r="S19" s="385"/>
      <c r="T19" s="385" t="s">
        <v>484</v>
      </c>
      <c r="U19" s="386" t="s">
        <v>305</v>
      </c>
    </row>
    <row r="20" spans="1:21" x14ac:dyDescent="0.25">
      <c r="A20" s="382" t="s">
        <v>137</v>
      </c>
      <c r="B20" s="387" t="s">
        <v>490</v>
      </c>
      <c r="C20" s="387" t="s">
        <v>491</v>
      </c>
      <c r="D20" s="388" t="s">
        <v>492</v>
      </c>
      <c r="E20" s="387" t="s">
        <v>493</v>
      </c>
      <c r="I20" s="385"/>
      <c r="L20" s="385" t="s">
        <v>494</v>
      </c>
      <c r="M20" s="385" t="s">
        <v>495</v>
      </c>
      <c r="N20" s="385" t="s">
        <v>496</v>
      </c>
      <c r="O20" s="385" t="s">
        <v>495</v>
      </c>
      <c r="P20" s="385" t="s">
        <v>497</v>
      </c>
      <c r="Q20" s="385" t="s">
        <v>498</v>
      </c>
      <c r="R20" s="385"/>
      <c r="S20" s="385"/>
      <c r="T20" s="385" t="s">
        <v>494</v>
      </c>
      <c r="U20" s="386" t="s">
        <v>305</v>
      </c>
    </row>
    <row r="21" spans="1:21" x14ac:dyDescent="0.25">
      <c r="A21" s="382" t="s">
        <v>182</v>
      </c>
      <c r="B21" s="387" t="s">
        <v>499</v>
      </c>
      <c r="C21" s="387" t="s">
        <v>500</v>
      </c>
      <c r="D21" s="388" t="s">
        <v>501</v>
      </c>
      <c r="E21" s="387" t="s">
        <v>502</v>
      </c>
      <c r="I21" s="385"/>
      <c r="L21" s="385" t="s">
        <v>503</v>
      </c>
      <c r="M21" s="385" t="s">
        <v>504</v>
      </c>
      <c r="N21" s="385" t="s">
        <v>505</v>
      </c>
      <c r="O21" s="385" t="s">
        <v>506</v>
      </c>
      <c r="P21" s="385" t="s">
        <v>507</v>
      </c>
      <c r="Q21" s="385" t="s">
        <v>508</v>
      </c>
      <c r="R21" s="385"/>
      <c r="S21" s="385"/>
      <c r="T21" s="385" t="s">
        <v>503</v>
      </c>
      <c r="U21" s="386" t="s">
        <v>303</v>
      </c>
    </row>
    <row r="22" spans="1:21" x14ac:dyDescent="0.25">
      <c r="A22" s="382" t="s">
        <v>14</v>
      </c>
      <c r="B22" s="387" t="s">
        <v>509</v>
      </c>
      <c r="C22" s="387" t="s">
        <v>510</v>
      </c>
      <c r="D22" s="388" t="s">
        <v>511</v>
      </c>
      <c r="E22" s="387" t="s">
        <v>512</v>
      </c>
      <c r="I22" s="385"/>
      <c r="L22" s="385" t="s">
        <v>513</v>
      </c>
      <c r="M22" s="385" t="s">
        <v>514</v>
      </c>
      <c r="N22" s="385" t="s">
        <v>514</v>
      </c>
      <c r="O22" s="385" t="s">
        <v>514</v>
      </c>
      <c r="P22" s="385" t="s">
        <v>515</v>
      </c>
      <c r="Q22" s="385" t="s">
        <v>516</v>
      </c>
      <c r="R22" s="385"/>
      <c r="S22" s="385"/>
      <c r="T22" s="385" t="s">
        <v>513</v>
      </c>
      <c r="U22" s="386" t="s">
        <v>305</v>
      </c>
    </row>
    <row r="23" spans="1:21" x14ac:dyDescent="0.25">
      <c r="A23" s="382" t="s">
        <v>15</v>
      </c>
      <c r="B23" s="387" t="s">
        <v>517</v>
      </c>
      <c r="C23" s="387" t="s">
        <v>518</v>
      </c>
      <c r="D23" s="388" t="s">
        <v>519</v>
      </c>
      <c r="E23" s="387" t="s">
        <v>520</v>
      </c>
      <c r="I23" s="385"/>
      <c r="L23" s="385" t="s">
        <v>521</v>
      </c>
      <c r="M23" s="385" t="s">
        <v>522</v>
      </c>
      <c r="N23" s="385" t="s">
        <v>522</v>
      </c>
      <c r="O23" s="385" t="s">
        <v>522</v>
      </c>
      <c r="P23" s="385" t="s">
        <v>523</v>
      </c>
      <c r="Q23" s="385" t="s">
        <v>524</v>
      </c>
      <c r="R23" s="385"/>
      <c r="S23" s="385"/>
      <c r="T23" s="385" t="s">
        <v>521</v>
      </c>
      <c r="U23" s="386" t="s">
        <v>303</v>
      </c>
    </row>
    <row r="24" spans="1:21" x14ac:dyDescent="0.25">
      <c r="A24" s="382" t="s">
        <v>525</v>
      </c>
      <c r="B24" s="387" t="s">
        <v>525</v>
      </c>
      <c r="C24" s="382" t="s">
        <v>525</v>
      </c>
      <c r="D24" s="388" t="s">
        <v>526</v>
      </c>
      <c r="E24" s="382" t="s">
        <v>527</v>
      </c>
      <c r="I24" s="390" t="s">
        <v>528</v>
      </c>
      <c r="L24" s="385" t="s">
        <v>529</v>
      </c>
      <c r="M24" s="385" t="s">
        <v>530</v>
      </c>
      <c r="N24" s="385" t="s">
        <v>531</v>
      </c>
      <c r="O24" s="385" t="s">
        <v>530</v>
      </c>
      <c r="P24" s="385" t="s">
        <v>532</v>
      </c>
      <c r="Q24" s="385" t="s">
        <v>533</v>
      </c>
      <c r="R24" s="385"/>
      <c r="S24" s="385"/>
      <c r="T24" s="385" t="s">
        <v>529</v>
      </c>
      <c r="U24" s="386" t="s">
        <v>303</v>
      </c>
    </row>
    <row r="25" spans="1:21" x14ac:dyDescent="0.25">
      <c r="A25" s="382" t="s">
        <v>2</v>
      </c>
      <c r="B25" s="387" t="s">
        <v>2</v>
      </c>
      <c r="C25" s="382" t="s">
        <v>2</v>
      </c>
      <c r="D25" s="388" t="s">
        <v>534</v>
      </c>
      <c r="E25" s="382" t="s">
        <v>535</v>
      </c>
      <c r="I25" s="385" t="str">
        <f>HLOOKUP(Introduction!$G$4,nametranslations,36,FALSE)</f>
        <v>Proportion of Schools (%)</v>
      </c>
      <c r="L25" s="385" t="s">
        <v>536</v>
      </c>
      <c r="M25" s="385" t="s">
        <v>537</v>
      </c>
      <c r="N25" s="385" t="s">
        <v>538</v>
      </c>
      <c r="O25" s="385" t="s">
        <v>539</v>
      </c>
      <c r="P25" s="385" t="s">
        <v>540</v>
      </c>
      <c r="Q25" s="385" t="s">
        <v>541</v>
      </c>
      <c r="R25" s="385"/>
      <c r="S25" s="385"/>
      <c r="T25" s="385" t="s">
        <v>536</v>
      </c>
      <c r="U25" s="386" t="s">
        <v>307</v>
      </c>
    </row>
    <row r="26" spans="1:21" x14ac:dyDescent="0.25">
      <c r="A26" s="382" t="s">
        <v>1</v>
      </c>
      <c r="B26" s="387" t="s">
        <v>542</v>
      </c>
      <c r="C26" s="382" t="s">
        <v>543</v>
      </c>
      <c r="D26" s="388" t="s">
        <v>544</v>
      </c>
      <c r="E26" s="382" t="s">
        <v>545</v>
      </c>
      <c r="I26" s="385" t="s">
        <v>525</v>
      </c>
      <c r="L26" s="385" t="s">
        <v>546</v>
      </c>
      <c r="M26" s="385" t="s">
        <v>547</v>
      </c>
      <c r="N26" s="385" t="s">
        <v>547</v>
      </c>
      <c r="O26" s="385" t="s">
        <v>547</v>
      </c>
      <c r="P26" s="385" t="s">
        <v>548</v>
      </c>
      <c r="Q26" s="385" t="s">
        <v>549</v>
      </c>
      <c r="R26" s="385"/>
      <c r="S26" s="385"/>
      <c r="T26" s="385" t="s">
        <v>546</v>
      </c>
      <c r="U26" s="386" t="s">
        <v>303</v>
      </c>
    </row>
    <row r="27" spans="1:21" x14ac:dyDescent="0.25">
      <c r="A27" s="382" t="s">
        <v>16</v>
      </c>
      <c r="B27" s="387" t="s">
        <v>550</v>
      </c>
      <c r="C27" s="382" t="s">
        <v>551</v>
      </c>
      <c r="D27" s="388" t="s">
        <v>552</v>
      </c>
      <c r="E27" s="382" t="s">
        <v>553</v>
      </c>
      <c r="I27" s="385" t="str">
        <f>HLOOKUP(Introduction!$G$4,nametranslations,25,FALSE)</f>
        <v>Rural</v>
      </c>
      <c r="L27" s="385" t="s">
        <v>554</v>
      </c>
      <c r="M27" s="385" t="s">
        <v>555</v>
      </c>
      <c r="N27" s="385" t="s">
        <v>556</v>
      </c>
      <c r="O27" s="385" t="s">
        <v>557</v>
      </c>
      <c r="P27" s="385" t="s">
        <v>558</v>
      </c>
      <c r="Q27" s="385" t="s">
        <v>559</v>
      </c>
      <c r="R27" s="385"/>
      <c r="S27" s="385"/>
      <c r="T27" s="385" t="s">
        <v>554</v>
      </c>
      <c r="U27" s="386" t="s">
        <v>303</v>
      </c>
    </row>
    <row r="28" spans="1:21" x14ac:dyDescent="0.25">
      <c r="A28" s="382" t="s">
        <v>17</v>
      </c>
      <c r="B28" s="392" t="s">
        <v>560</v>
      </c>
      <c r="C28" s="382" t="s">
        <v>561</v>
      </c>
      <c r="D28" s="388" t="s">
        <v>562</v>
      </c>
      <c r="E28" s="382" t="s">
        <v>563</v>
      </c>
      <c r="I28" s="385" t="str">
        <f>HLOOKUP(Introduction!$G$4,nametranslations,26,FALSE)</f>
        <v>Urban</v>
      </c>
      <c r="L28" s="385" t="s">
        <v>564</v>
      </c>
      <c r="M28" s="385" t="s">
        <v>565</v>
      </c>
      <c r="N28" s="385" t="s">
        <v>566</v>
      </c>
      <c r="O28" s="385" t="s">
        <v>567</v>
      </c>
      <c r="P28" s="385" t="s">
        <v>568</v>
      </c>
      <c r="Q28" s="385" t="s">
        <v>569</v>
      </c>
      <c r="R28" s="385"/>
      <c r="S28" s="385"/>
      <c r="T28" s="385" t="s">
        <v>564</v>
      </c>
      <c r="U28" s="386" t="s">
        <v>305</v>
      </c>
    </row>
    <row r="29" spans="1:21" x14ac:dyDescent="0.25">
      <c r="A29" s="382" t="s">
        <v>18</v>
      </c>
      <c r="B29" s="392" t="s">
        <v>570</v>
      </c>
      <c r="C29" s="382" t="s">
        <v>571</v>
      </c>
      <c r="D29" s="388" t="s">
        <v>572</v>
      </c>
      <c r="E29" s="382" t="s">
        <v>573</v>
      </c>
      <c r="I29" s="385" t="str">
        <f>HLOOKUP(Introduction!$G$4,nametranslations,27,FALSE)</f>
        <v>Pre-primary</v>
      </c>
      <c r="L29" s="385" t="s">
        <v>574</v>
      </c>
      <c r="M29" s="385" t="s">
        <v>575</v>
      </c>
      <c r="N29" s="385" t="s">
        <v>576</v>
      </c>
      <c r="O29" s="385" t="s">
        <v>577</v>
      </c>
      <c r="P29" s="385" t="s">
        <v>578</v>
      </c>
      <c r="Q29" s="385" t="s">
        <v>579</v>
      </c>
      <c r="R29" s="385"/>
      <c r="S29" s="385"/>
      <c r="T29" s="385" t="s">
        <v>574</v>
      </c>
      <c r="U29" s="386" t="s">
        <v>303</v>
      </c>
    </row>
    <row r="30" spans="1:21" x14ac:dyDescent="0.25">
      <c r="A30" s="382" t="s">
        <v>33</v>
      </c>
      <c r="B30" s="387" t="s">
        <v>580</v>
      </c>
      <c r="C30" s="387" t="s">
        <v>581</v>
      </c>
      <c r="D30" s="388" t="s">
        <v>582</v>
      </c>
      <c r="E30" s="387" t="s">
        <v>583</v>
      </c>
      <c r="I30" s="385" t="str">
        <f>HLOOKUP(Introduction!$G$4,nametranslations,28,FALSE)</f>
        <v>Primary</v>
      </c>
      <c r="L30" s="385" t="s">
        <v>584</v>
      </c>
      <c r="M30" s="385" t="s">
        <v>585</v>
      </c>
      <c r="N30" s="385" t="s">
        <v>585</v>
      </c>
      <c r="O30" s="385" t="s">
        <v>586</v>
      </c>
      <c r="P30" s="385" t="s">
        <v>587</v>
      </c>
      <c r="Q30" s="385" t="s">
        <v>588</v>
      </c>
      <c r="R30" s="385"/>
      <c r="S30" s="385"/>
      <c r="T30" s="385" t="s">
        <v>584</v>
      </c>
      <c r="U30" s="386" t="s">
        <v>303</v>
      </c>
    </row>
    <row r="31" spans="1:21" x14ac:dyDescent="0.25">
      <c r="A31" s="382" t="s">
        <v>34</v>
      </c>
      <c r="B31" s="387" t="s">
        <v>589</v>
      </c>
      <c r="C31" s="382" t="s">
        <v>590</v>
      </c>
      <c r="D31" s="388" t="s">
        <v>591</v>
      </c>
      <c r="E31" s="382" t="s">
        <v>592</v>
      </c>
      <c r="I31" s="385" t="str">
        <f>HLOOKUP(Introduction!$G$4,nametranslations,29,FALSE)</f>
        <v>Secondary</v>
      </c>
      <c r="L31" s="385" t="s">
        <v>593</v>
      </c>
      <c r="M31" s="385" t="s">
        <v>594</v>
      </c>
      <c r="N31" s="385" t="s">
        <v>595</v>
      </c>
      <c r="O31" s="385" t="s">
        <v>594</v>
      </c>
      <c r="P31" s="385" t="s">
        <v>596</v>
      </c>
      <c r="Q31" s="385" t="s">
        <v>597</v>
      </c>
      <c r="R31" s="385"/>
      <c r="S31" s="385"/>
      <c r="T31" s="385" t="s">
        <v>593</v>
      </c>
      <c r="U31" s="386" t="s">
        <v>303</v>
      </c>
    </row>
    <row r="32" spans="1:21" x14ac:dyDescent="0.25">
      <c r="A32" s="382" t="s">
        <v>35</v>
      </c>
      <c r="B32" s="387" t="s">
        <v>598</v>
      </c>
      <c r="C32" s="382" t="s">
        <v>599</v>
      </c>
      <c r="D32" s="388" t="s">
        <v>600</v>
      </c>
      <c r="E32" s="382" t="s">
        <v>601</v>
      </c>
      <c r="I32" s="385"/>
      <c r="L32" s="385" t="s">
        <v>602</v>
      </c>
      <c r="M32" s="385" t="s">
        <v>603</v>
      </c>
      <c r="N32" s="385" t="s">
        <v>604</v>
      </c>
      <c r="O32" s="385" t="s">
        <v>605</v>
      </c>
      <c r="P32" s="385" t="s">
        <v>606</v>
      </c>
      <c r="Q32" s="385" t="s">
        <v>607</v>
      </c>
      <c r="R32" s="385"/>
      <c r="S32" s="385"/>
      <c r="T32" s="385" t="s">
        <v>602</v>
      </c>
      <c r="U32" s="386" t="s">
        <v>304</v>
      </c>
    </row>
    <row r="33" spans="1:21" x14ac:dyDescent="0.25">
      <c r="A33" s="382" t="s">
        <v>187</v>
      </c>
      <c r="B33" s="387" t="s">
        <v>608</v>
      </c>
      <c r="C33" s="382" t="s">
        <v>609</v>
      </c>
      <c r="D33" s="388" t="s">
        <v>610</v>
      </c>
      <c r="E33" s="382" t="s">
        <v>611</v>
      </c>
      <c r="L33" s="385" t="s">
        <v>612</v>
      </c>
      <c r="M33" s="385" t="s">
        <v>613</v>
      </c>
      <c r="N33" s="385" t="s">
        <v>614</v>
      </c>
      <c r="O33" s="385" t="s">
        <v>615</v>
      </c>
      <c r="P33" s="385" t="s">
        <v>616</v>
      </c>
      <c r="Q33" s="385" t="s">
        <v>617</v>
      </c>
      <c r="R33" s="385"/>
      <c r="S33" s="385"/>
      <c r="T33" s="385" t="s">
        <v>612</v>
      </c>
      <c r="U33" s="386" t="s">
        <v>303</v>
      </c>
    </row>
    <row r="34" spans="1:21" x14ac:dyDescent="0.25">
      <c r="A34" s="382" t="s">
        <v>302</v>
      </c>
      <c r="B34" s="387" t="s">
        <v>618</v>
      </c>
      <c r="C34" s="382" t="s">
        <v>619</v>
      </c>
      <c r="D34" s="388" t="s">
        <v>620</v>
      </c>
      <c r="E34" s="387" t="s">
        <v>621</v>
      </c>
      <c r="L34" s="385" t="s">
        <v>622</v>
      </c>
      <c r="M34" s="385" t="s">
        <v>623</v>
      </c>
      <c r="N34" s="385" t="s">
        <v>624</v>
      </c>
      <c r="O34" s="385" t="s">
        <v>623</v>
      </c>
      <c r="P34" s="385" t="s">
        <v>625</v>
      </c>
      <c r="Q34" s="385" t="s">
        <v>626</v>
      </c>
      <c r="R34" s="385"/>
      <c r="S34" s="385"/>
      <c r="T34" s="385" t="s">
        <v>622</v>
      </c>
      <c r="U34" s="386" t="s">
        <v>303</v>
      </c>
    </row>
    <row r="35" spans="1:21" x14ac:dyDescent="0.25">
      <c r="A35" s="382" t="s">
        <v>627</v>
      </c>
      <c r="B35" s="387" t="s">
        <v>628</v>
      </c>
      <c r="C35" s="382" t="s">
        <v>629</v>
      </c>
      <c r="D35" s="388" t="s">
        <v>630</v>
      </c>
      <c r="E35" s="382" t="s">
        <v>631</v>
      </c>
      <c r="L35" s="385" t="s">
        <v>632</v>
      </c>
      <c r="M35" s="385" t="s">
        <v>633</v>
      </c>
      <c r="N35" s="385" t="s">
        <v>634</v>
      </c>
      <c r="O35" s="385" t="s">
        <v>633</v>
      </c>
      <c r="P35" s="385" t="s">
        <v>635</v>
      </c>
      <c r="Q35" s="385" t="s">
        <v>636</v>
      </c>
      <c r="R35" s="385"/>
      <c r="S35" s="385"/>
      <c r="T35" s="385" t="s">
        <v>632</v>
      </c>
      <c r="U35" s="386" t="s">
        <v>303</v>
      </c>
    </row>
    <row r="36" spans="1:21" x14ac:dyDescent="0.25">
      <c r="A36" s="382" t="s">
        <v>637</v>
      </c>
      <c r="B36" s="387" t="s">
        <v>638</v>
      </c>
      <c r="C36" s="382" t="s">
        <v>639</v>
      </c>
      <c r="D36" s="388" t="s">
        <v>640</v>
      </c>
      <c r="E36" s="382" t="s">
        <v>641</v>
      </c>
      <c r="L36" s="385" t="s">
        <v>642</v>
      </c>
      <c r="M36" s="385" t="s">
        <v>643</v>
      </c>
      <c r="N36" s="385" t="s">
        <v>644</v>
      </c>
      <c r="O36" s="385" t="s">
        <v>645</v>
      </c>
      <c r="P36" s="385" t="s">
        <v>646</v>
      </c>
      <c r="Q36" s="385" t="s">
        <v>647</v>
      </c>
      <c r="R36" s="385"/>
      <c r="S36" s="385"/>
      <c r="T36" s="385" t="s">
        <v>642</v>
      </c>
      <c r="U36" s="386" t="s">
        <v>303</v>
      </c>
    </row>
    <row r="37" spans="1:21" x14ac:dyDescent="0.25">
      <c r="A37" s="384" t="s">
        <v>648</v>
      </c>
      <c r="L37" s="385" t="s">
        <v>649</v>
      </c>
      <c r="M37" s="385" t="s">
        <v>650</v>
      </c>
      <c r="N37" s="385" t="s">
        <v>650</v>
      </c>
      <c r="O37" s="385" t="s">
        <v>650</v>
      </c>
      <c r="P37" s="385" t="s">
        <v>651</v>
      </c>
      <c r="Q37" s="385" t="s">
        <v>652</v>
      </c>
      <c r="R37" s="385"/>
      <c r="S37" s="385"/>
      <c r="T37" s="385" t="s">
        <v>649</v>
      </c>
      <c r="U37" s="386" t="s">
        <v>303</v>
      </c>
    </row>
    <row r="38" spans="1:21" x14ac:dyDescent="0.25">
      <c r="A38" s="382" t="s">
        <v>141</v>
      </c>
      <c r="B38" s="387" t="s">
        <v>653</v>
      </c>
      <c r="C38" s="382" t="s">
        <v>654</v>
      </c>
      <c r="D38" s="388" t="s">
        <v>655</v>
      </c>
      <c r="E38" s="382" t="s">
        <v>656</v>
      </c>
      <c r="L38" s="385" t="s">
        <v>657</v>
      </c>
      <c r="M38" s="385" t="s">
        <v>658</v>
      </c>
      <c r="N38" s="385" t="s">
        <v>659</v>
      </c>
      <c r="O38" s="385" t="s">
        <v>660</v>
      </c>
      <c r="P38" s="385" t="s">
        <v>661</v>
      </c>
      <c r="Q38" s="385" t="s">
        <v>662</v>
      </c>
      <c r="R38" s="385"/>
      <c r="S38" s="385"/>
      <c r="T38" s="385" t="s">
        <v>657</v>
      </c>
      <c r="U38" s="386" t="s">
        <v>305</v>
      </c>
    </row>
    <row r="39" spans="1:21" x14ac:dyDescent="0.25">
      <c r="A39" s="382" t="s">
        <v>663</v>
      </c>
      <c r="B39" s="387" t="s">
        <v>664</v>
      </c>
      <c r="C39" s="382" t="s">
        <v>665</v>
      </c>
      <c r="D39" s="388" t="s">
        <v>666</v>
      </c>
      <c r="E39" s="382" t="s">
        <v>667</v>
      </c>
      <c r="L39" s="385" t="s">
        <v>668</v>
      </c>
      <c r="M39" s="385" t="s">
        <v>669</v>
      </c>
      <c r="N39" s="385" t="s">
        <v>669</v>
      </c>
      <c r="O39" s="385" t="s">
        <v>670</v>
      </c>
      <c r="P39" s="385" t="s">
        <v>671</v>
      </c>
      <c r="Q39" s="385" t="s">
        <v>672</v>
      </c>
      <c r="R39" s="385"/>
      <c r="S39" s="385"/>
      <c r="T39" s="385" t="s">
        <v>668</v>
      </c>
      <c r="U39" s="386" t="s">
        <v>303</v>
      </c>
    </row>
    <row r="40" spans="1:21" x14ac:dyDescent="0.25">
      <c r="A40" s="382" t="s">
        <v>673</v>
      </c>
      <c r="B40" s="387" t="s">
        <v>674</v>
      </c>
      <c r="C40" s="382" t="s">
        <v>675</v>
      </c>
      <c r="D40" s="388" t="s">
        <v>676</v>
      </c>
      <c r="E40" s="382" t="s">
        <v>677</v>
      </c>
      <c r="L40" s="385" t="s">
        <v>678</v>
      </c>
      <c r="M40" s="385" t="s">
        <v>679</v>
      </c>
      <c r="N40" s="385" t="s">
        <v>680</v>
      </c>
      <c r="O40" s="385" t="s">
        <v>681</v>
      </c>
      <c r="P40" s="385" t="s">
        <v>682</v>
      </c>
      <c r="Q40" s="385" t="s">
        <v>683</v>
      </c>
      <c r="R40" s="385"/>
      <c r="S40" s="385"/>
      <c r="T40" s="385" t="s">
        <v>678</v>
      </c>
      <c r="U40" s="386" t="s">
        <v>303</v>
      </c>
    </row>
    <row r="41" spans="1:21" x14ac:dyDescent="0.25">
      <c r="A41" s="382" t="s">
        <v>684</v>
      </c>
      <c r="B41" s="387" t="s">
        <v>685</v>
      </c>
      <c r="C41" s="382" t="s">
        <v>686</v>
      </c>
      <c r="D41" s="388" t="s">
        <v>687</v>
      </c>
      <c r="E41" s="382" t="s">
        <v>688</v>
      </c>
      <c r="L41" s="385" t="s">
        <v>689</v>
      </c>
      <c r="M41" s="385" t="s">
        <v>690</v>
      </c>
      <c r="N41" s="385" t="s">
        <v>691</v>
      </c>
      <c r="O41" s="385" t="s">
        <v>692</v>
      </c>
      <c r="P41" s="385" t="s">
        <v>693</v>
      </c>
      <c r="Q41" s="385" t="s">
        <v>694</v>
      </c>
      <c r="R41" s="385"/>
      <c r="S41" s="385"/>
      <c r="T41" s="385" t="s">
        <v>689</v>
      </c>
      <c r="U41" s="386" t="s">
        <v>305</v>
      </c>
    </row>
    <row r="42" spans="1:21" x14ac:dyDescent="0.25">
      <c r="A42" s="382" t="s">
        <v>695</v>
      </c>
      <c r="B42" s="387" t="s">
        <v>696</v>
      </c>
      <c r="C42" s="382" t="s">
        <v>697</v>
      </c>
      <c r="D42" s="388" t="s">
        <v>698</v>
      </c>
      <c r="E42" s="382" t="s">
        <v>699</v>
      </c>
      <c r="L42" s="385" t="s">
        <v>700</v>
      </c>
      <c r="M42" s="385" t="s">
        <v>701</v>
      </c>
      <c r="N42" s="386" t="s">
        <v>702</v>
      </c>
      <c r="O42" s="386" t="s">
        <v>703</v>
      </c>
      <c r="P42" s="386" t="s">
        <v>704</v>
      </c>
      <c r="Q42" s="386" t="s">
        <v>705</v>
      </c>
      <c r="R42" s="386"/>
      <c r="S42" s="386"/>
      <c r="T42" s="385" t="s">
        <v>700</v>
      </c>
      <c r="U42" s="386" t="s">
        <v>303</v>
      </c>
    </row>
    <row r="43" spans="1:21" x14ac:dyDescent="0.25">
      <c r="A43" s="382" t="s">
        <v>706</v>
      </c>
      <c r="B43" s="387" t="s">
        <v>707</v>
      </c>
      <c r="C43" s="382" t="s">
        <v>708</v>
      </c>
      <c r="D43" s="388" t="s">
        <v>709</v>
      </c>
      <c r="E43" s="382" t="s">
        <v>710</v>
      </c>
      <c r="L43" s="385" t="s">
        <v>711</v>
      </c>
      <c r="M43" s="385" t="s">
        <v>712</v>
      </c>
      <c r="N43" s="385" t="s">
        <v>713</v>
      </c>
      <c r="O43" s="385" t="s">
        <v>712</v>
      </c>
      <c r="P43" s="385" t="s">
        <v>714</v>
      </c>
      <c r="Q43" s="385" t="s">
        <v>715</v>
      </c>
      <c r="R43" s="385"/>
      <c r="S43" s="385"/>
      <c r="T43" s="385" t="s">
        <v>711</v>
      </c>
      <c r="U43" s="386" t="s">
        <v>304</v>
      </c>
    </row>
    <row r="44" spans="1:21" x14ac:dyDescent="0.25">
      <c r="A44" s="382" t="s">
        <v>716</v>
      </c>
      <c r="B44" s="387" t="s">
        <v>717</v>
      </c>
      <c r="C44" s="382" t="s">
        <v>718</v>
      </c>
      <c r="D44" s="388" t="s">
        <v>719</v>
      </c>
      <c r="E44" s="382" t="s">
        <v>720</v>
      </c>
      <c r="L44" s="385" t="s">
        <v>721</v>
      </c>
      <c r="M44" s="385" t="s">
        <v>722</v>
      </c>
      <c r="N44" s="385" t="s">
        <v>723</v>
      </c>
      <c r="O44" s="385" t="s">
        <v>722</v>
      </c>
      <c r="P44" s="385" t="s">
        <v>724</v>
      </c>
      <c r="Q44" s="385" t="s">
        <v>725</v>
      </c>
      <c r="R44" s="385"/>
      <c r="S44" s="385"/>
      <c r="T44" s="385" t="s">
        <v>721</v>
      </c>
      <c r="U44" s="386" t="s">
        <v>303</v>
      </c>
    </row>
    <row r="45" spans="1:21" x14ac:dyDescent="0.25">
      <c r="A45" s="382" t="s">
        <v>726</v>
      </c>
      <c r="B45" s="387" t="s">
        <v>727</v>
      </c>
      <c r="C45" s="382" t="s">
        <v>728</v>
      </c>
      <c r="D45" s="388" t="s">
        <v>729</v>
      </c>
      <c r="E45" s="382" t="s">
        <v>730</v>
      </c>
      <c r="I45" s="390" t="s">
        <v>731</v>
      </c>
      <c r="L45" s="385" t="s">
        <v>732</v>
      </c>
      <c r="M45" s="385" t="s">
        <v>733</v>
      </c>
      <c r="N45" s="385" t="s">
        <v>733</v>
      </c>
      <c r="O45" s="385" t="s">
        <v>733</v>
      </c>
      <c r="P45" s="385" t="s">
        <v>734</v>
      </c>
      <c r="Q45" s="385" t="s">
        <v>735</v>
      </c>
      <c r="R45" s="385"/>
      <c r="S45" s="385"/>
      <c r="T45" s="385" t="s">
        <v>732</v>
      </c>
      <c r="U45" s="386" t="s">
        <v>305</v>
      </c>
    </row>
    <row r="46" spans="1:21" x14ac:dyDescent="0.25">
      <c r="A46" s="382" t="s">
        <v>736</v>
      </c>
      <c r="B46" s="387" t="s">
        <v>737</v>
      </c>
      <c r="C46" s="382" t="s">
        <v>738</v>
      </c>
      <c r="D46" s="388" t="s">
        <v>739</v>
      </c>
      <c r="E46" s="382" t="s">
        <v>740</v>
      </c>
      <c r="I46" s="385" t="str">
        <f>HLOOKUP(Introduction!$G$4,nametranslations,30,FALSE)</f>
        <v>Basic service</v>
      </c>
      <c r="L46" s="385" t="s">
        <v>741</v>
      </c>
      <c r="M46" s="385" t="s">
        <v>742</v>
      </c>
      <c r="N46" s="385" t="s">
        <v>743</v>
      </c>
      <c r="O46" s="385" t="s">
        <v>744</v>
      </c>
      <c r="P46" s="385" t="s">
        <v>745</v>
      </c>
      <c r="Q46" s="385" t="s">
        <v>746</v>
      </c>
      <c r="R46" s="385"/>
      <c r="S46" s="385"/>
      <c r="T46" s="385" t="s">
        <v>741</v>
      </c>
      <c r="U46" s="386" t="s">
        <v>305</v>
      </c>
    </row>
    <row r="47" spans="1:21" x14ac:dyDescent="0.25">
      <c r="A47" s="382" t="s">
        <v>747</v>
      </c>
      <c r="B47" s="387" t="s">
        <v>748</v>
      </c>
      <c r="C47" s="382" t="s">
        <v>749</v>
      </c>
      <c r="D47" s="388" t="s">
        <v>750</v>
      </c>
      <c r="E47" s="382" t="s">
        <v>751</v>
      </c>
      <c r="I47" s="385" t="str">
        <f>HLOOKUP(Introduction!$G$4,nametranslations,31,FALSE)</f>
        <v>Limited service</v>
      </c>
      <c r="L47" s="385" t="s">
        <v>752</v>
      </c>
      <c r="M47" s="385" t="s">
        <v>753</v>
      </c>
      <c r="N47" s="385" t="s">
        <v>754</v>
      </c>
      <c r="O47" s="385" t="s">
        <v>755</v>
      </c>
      <c r="P47" s="385" t="s">
        <v>756</v>
      </c>
      <c r="Q47" s="385" t="s">
        <v>757</v>
      </c>
      <c r="R47" s="385"/>
      <c r="S47" s="385"/>
      <c r="T47" s="385" t="s">
        <v>752</v>
      </c>
      <c r="U47" s="386" t="s">
        <v>305</v>
      </c>
    </row>
    <row r="48" spans="1:21" x14ac:dyDescent="0.25">
      <c r="A48" s="382" t="s">
        <v>758</v>
      </c>
      <c r="B48" s="387" t="s">
        <v>759</v>
      </c>
      <c r="C48" s="382" t="s">
        <v>760</v>
      </c>
      <c r="D48" s="388" t="s">
        <v>761</v>
      </c>
      <c r="E48" s="382" t="s">
        <v>762</v>
      </c>
      <c r="I48" s="385" t="str">
        <f>HLOOKUP(Introduction!$G$4,nametranslations,32,FALSE)</f>
        <v>No service</v>
      </c>
      <c r="L48" s="385" t="s">
        <v>763</v>
      </c>
      <c r="M48" s="385" t="s">
        <v>764</v>
      </c>
      <c r="N48" s="385" t="s">
        <v>764</v>
      </c>
      <c r="O48" s="385" t="s">
        <v>764</v>
      </c>
      <c r="P48" s="385" t="s">
        <v>765</v>
      </c>
      <c r="Q48" s="385" t="s">
        <v>766</v>
      </c>
      <c r="R48" s="385"/>
      <c r="S48" s="385"/>
      <c r="T48" s="385" t="s">
        <v>763</v>
      </c>
      <c r="U48" s="386" t="s">
        <v>305</v>
      </c>
    </row>
    <row r="49" spans="1:21" x14ac:dyDescent="0.25">
      <c r="A49" s="382" t="s">
        <v>767</v>
      </c>
      <c r="B49" s="387" t="s">
        <v>768</v>
      </c>
      <c r="C49" s="382" t="s">
        <v>769</v>
      </c>
      <c r="D49" s="388" t="s">
        <v>770</v>
      </c>
      <c r="E49" s="382" t="s">
        <v>771</v>
      </c>
      <c r="I49" s="385" t="str">
        <f>HLOOKUP(Introduction!$G$4,nametranslations,33,FALSE)</f>
        <v>Insufficient data</v>
      </c>
      <c r="L49" s="385" t="s">
        <v>772</v>
      </c>
      <c r="M49" s="385" t="s">
        <v>773</v>
      </c>
      <c r="N49" s="385" t="s">
        <v>774</v>
      </c>
      <c r="O49" s="385" t="s">
        <v>775</v>
      </c>
      <c r="P49" s="385" t="s">
        <v>776</v>
      </c>
      <c r="Q49" s="385" t="s">
        <v>777</v>
      </c>
      <c r="R49" s="385"/>
      <c r="S49" s="385"/>
      <c r="T49" s="385" t="s">
        <v>772</v>
      </c>
      <c r="U49" s="385" t="s">
        <v>303</v>
      </c>
    </row>
    <row r="50" spans="1:21" x14ac:dyDescent="0.25">
      <c r="A50" s="382" t="s">
        <v>778</v>
      </c>
      <c r="B50" s="387" t="s">
        <v>779</v>
      </c>
      <c r="C50" s="382" t="s">
        <v>780</v>
      </c>
      <c r="D50" s="388" t="s">
        <v>781</v>
      </c>
      <c r="E50" s="382" t="s">
        <v>782</v>
      </c>
      <c r="I50" s="385" t="str">
        <f>HLOOKUP(Introduction!$G$4,nametranslations,59,FALSE)</f>
        <v>Improved estimates</v>
      </c>
      <c r="L50" s="385" t="s">
        <v>783</v>
      </c>
      <c r="M50" s="385" t="s">
        <v>784</v>
      </c>
      <c r="N50" s="385" t="s">
        <v>785</v>
      </c>
      <c r="O50" s="385" t="s">
        <v>784</v>
      </c>
      <c r="P50" s="385" t="s">
        <v>786</v>
      </c>
      <c r="Q50" s="385" t="s">
        <v>787</v>
      </c>
      <c r="R50" s="385"/>
      <c r="S50" s="385"/>
      <c r="T50" s="385" t="s">
        <v>783</v>
      </c>
      <c r="U50" s="386" t="s">
        <v>304</v>
      </c>
    </row>
    <row r="51" spans="1:21" x14ac:dyDescent="0.25">
      <c r="A51" s="382" t="s">
        <v>788</v>
      </c>
      <c r="B51" s="387" t="s">
        <v>789</v>
      </c>
      <c r="C51" s="382" t="s">
        <v>790</v>
      </c>
      <c r="D51" s="388" t="s">
        <v>791</v>
      </c>
      <c r="E51" s="382" t="s">
        <v>792</v>
      </c>
      <c r="I51" s="385" t="str">
        <f>HLOOKUP(Introduction!$G$4,nametranslations,60,FALSE)</f>
        <v>Improved datapoints</v>
      </c>
      <c r="L51" s="385" t="s">
        <v>793</v>
      </c>
      <c r="M51" s="385" t="s">
        <v>794</v>
      </c>
      <c r="N51" s="385" t="s">
        <v>795</v>
      </c>
      <c r="O51" s="385" t="s">
        <v>796</v>
      </c>
      <c r="P51" s="385" t="s">
        <v>797</v>
      </c>
      <c r="Q51" s="385" t="s">
        <v>798</v>
      </c>
      <c r="R51" s="385"/>
      <c r="S51" s="385"/>
      <c r="T51" s="385" t="s">
        <v>793</v>
      </c>
      <c r="U51" s="386" t="s">
        <v>305</v>
      </c>
    </row>
    <row r="52" spans="1:21" x14ac:dyDescent="0.25">
      <c r="A52" s="382" t="s">
        <v>799</v>
      </c>
      <c r="B52" s="387" t="s">
        <v>800</v>
      </c>
      <c r="C52" s="382" t="s">
        <v>801</v>
      </c>
      <c r="D52" s="388" t="s">
        <v>802</v>
      </c>
      <c r="E52" s="382" t="s">
        <v>803</v>
      </c>
      <c r="I52" s="385" t="str">
        <f>HLOOKUP(Introduction!$G$4,nametranslations,61,FALSE)</f>
        <v>Basic estimates</v>
      </c>
      <c r="L52" s="385" t="s">
        <v>804</v>
      </c>
      <c r="M52" s="385" t="s">
        <v>805</v>
      </c>
      <c r="N52" s="385" t="s">
        <v>805</v>
      </c>
      <c r="O52" s="385" t="s">
        <v>805</v>
      </c>
      <c r="P52" s="385" t="s">
        <v>806</v>
      </c>
      <c r="Q52" s="385" t="s">
        <v>807</v>
      </c>
      <c r="R52" s="385"/>
      <c r="S52" s="385"/>
      <c r="T52" s="385" t="s">
        <v>804</v>
      </c>
      <c r="U52" s="385" t="s">
        <v>305</v>
      </c>
    </row>
    <row r="53" spans="1:21" x14ac:dyDescent="0.25">
      <c r="A53" s="382" t="s">
        <v>808</v>
      </c>
      <c r="B53" s="387" t="s">
        <v>809</v>
      </c>
      <c r="C53" s="382" t="s">
        <v>810</v>
      </c>
      <c r="D53" s="388" t="s">
        <v>811</v>
      </c>
      <c r="E53" s="382" t="s">
        <v>812</v>
      </c>
      <c r="I53" s="385" t="str">
        <f>HLOOKUP(Introduction!$G$4,nametranslations,62,FALSE)</f>
        <v>Basic datapoints</v>
      </c>
      <c r="L53" s="385" t="s">
        <v>813</v>
      </c>
      <c r="M53" s="385" t="s">
        <v>814</v>
      </c>
      <c r="N53" s="385" t="s">
        <v>814</v>
      </c>
      <c r="O53" s="385" t="s">
        <v>814</v>
      </c>
      <c r="P53" s="385" t="s">
        <v>815</v>
      </c>
      <c r="Q53" s="385" t="s">
        <v>816</v>
      </c>
      <c r="R53" s="385"/>
      <c r="S53" s="385"/>
      <c r="T53" s="385" t="s">
        <v>813</v>
      </c>
      <c r="U53" s="386" t="s">
        <v>304</v>
      </c>
    </row>
    <row r="54" spans="1:21" x14ac:dyDescent="0.25">
      <c r="A54" s="382" t="s">
        <v>817</v>
      </c>
      <c r="B54" s="387" t="s">
        <v>818</v>
      </c>
      <c r="C54" s="382" t="s">
        <v>819</v>
      </c>
      <c r="D54" s="388" t="s">
        <v>820</v>
      </c>
      <c r="E54" s="382" t="s">
        <v>821</v>
      </c>
      <c r="I54" s="385" t="str">
        <f>HLOOKUP(Introduction!$G$4,nametranslations,63,FALSE)</f>
        <v>With water estimates</v>
      </c>
      <c r="L54" s="385" t="s">
        <v>822</v>
      </c>
      <c r="M54" s="385" t="s">
        <v>823</v>
      </c>
      <c r="N54" s="385" t="s">
        <v>823</v>
      </c>
      <c r="O54" s="385" t="s">
        <v>823</v>
      </c>
      <c r="P54" s="385" t="s">
        <v>824</v>
      </c>
      <c r="Q54" s="385" t="s">
        <v>825</v>
      </c>
      <c r="R54" s="385"/>
      <c r="S54" s="385"/>
      <c r="T54" s="385" t="s">
        <v>822</v>
      </c>
      <c r="U54" s="386" t="s">
        <v>304</v>
      </c>
    </row>
    <row r="55" spans="1:21" x14ac:dyDescent="0.25">
      <c r="A55" s="382" t="s">
        <v>826</v>
      </c>
      <c r="B55" s="387" t="s">
        <v>827</v>
      </c>
      <c r="C55" s="382" t="s">
        <v>828</v>
      </c>
      <c r="D55" s="388" t="s">
        <v>829</v>
      </c>
      <c r="E55" s="382" t="s">
        <v>830</v>
      </c>
      <c r="I55" s="385" t="str">
        <f>HLOOKUP(Introduction!$G$4,nametranslations,64,FALSE)</f>
        <v>With water datapoints</v>
      </c>
      <c r="L55" s="385" t="s">
        <v>831</v>
      </c>
      <c r="M55" s="385" t="s">
        <v>832</v>
      </c>
      <c r="N55" s="385" t="s">
        <v>832</v>
      </c>
      <c r="O55" s="385" t="s">
        <v>833</v>
      </c>
      <c r="P55" s="385" t="s">
        <v>834</v>
      </c>
      <c r="Q55" s="385" t="s">
        <v>835</v>
      </c>
      <c r="R55" s="385"/>
      <c r="S55" s="385"/>
      <c r="T55" s="385" t="s">
        <v>831</v>
      </c>
      <c r="U55" s="385" t="s">
        <v>303</v>
      </c>
    </row>
    <row r="56" spans="1:21" x14ac:dyDescent="0.25">
      <c r="A56" s="382" t="s">
        <v>836</v>
      </c>
      <c r="B56" s="387" t="s">
        <v>837</v>
      </c>
      <c r="C56" s="382" t="s">
        <v>838</v>
      </c>
      <c r="D56" s="388" t="s">
        <v>839</v>
      </c>
      <c r="E56" s="382" t="s">
        <v>840</v>
      </c>
      <c r="I56" s="385" t="str">
        <f>HLOOKUP(Introduction!$G$4,nametranslations,57,FALSE)</f>
        <v>Facility estimates</v>
      </c>
      <c r="L56" s="385" t="s">
        <v>841</v>
      </c>
      <c r="M56" s="385" t="s">
        <v>842</v>
      </c>
      <c r="N56" s="385" t="s">
        <v>843</v>
      </c>
      <c r="O56" s="385" t="s">
        <v>844</v>
      </c>
      <c r="P56" s="385" t="s">
        <v>845</v>
      </c>
      <c r="Q56" s="385" t="s">
        <v>846</v>
      </c>
      <c r="R56" s="385"/>
      <c r="S56" s="385"/>
      <c r="T56" s="385" t="s">
        <v>841</v>
      </c>
      <c r="U56" s="385" t="s">
        <v>303</v>
      </c>
    </row>
    <row r="57" spans="1:21" x14ac:dyDescent="0.25">
      <c r="A57" s="382" t="s">
        <v>847</v>
      </c>
      <c r="B57" s="387" t="s">
        <v>848</v>
      </c>
      <c r="C57" s="382" t="s">
        <v>849</v>
      </c>
      <c r="D57" s="388" t="s">
        <v>850</v>
      </c>
      <c r="E57" s="382" t="s">
        <v>851</v>
      </c>
      <c r="I57" s="385" t="str">
        <f>HLOOKUP(Introduction!$G$4,nametranslations,58,FALSE)</f>
        <v>Facility datapoints</v>
      </c>
      <c r="L57" s="385" t="s">
        <v>852</v>
      </c>
      <c r="M57" s="385" t="s">
        <v>853</v>
      </c>
      <c r="N57" s="385" t="s">
        <v>854</v>
      </c>
      <c r="O57" s="385" t="s">
        <v>855</v>
      </c>
      <c r="P57" s="385" t="s">
        <v>856</v>
      </c>
      <c r="Q57" s="385" t="s">
        <v>857</v>
      </c>
      <c r="R57" s="385"/>
      <c r="S57" s="385"/>
      <c r="T57" s="385" t="s">
        <v>852</v>
      </c>
      <c r="U57" s="385" t="s">
        <v>303</v>
      </c>
    </row>
    <row r="58" spans="1:21" x14ac:dyDescent="0.25">
      <c r="A58" s="382" t="s">
        <v>858</v>
      </c>
      <c r="B58" s="387" t="s">
        <v>859</v>
      </c>
      <c r="C58" s="382" t="s">
        <v>860</v>
      </c>
      <c r="D58" s="388" t="s">
        <v>861</v>
      </c>
      <c r="E58" s="382" t="s">
        <v>862</v>
      </c>
      <c r="I58" s="385" t="str">
        <f>HLOOKUP(Introduction!$G$4,nametranslations,59,FALSE)</f>
        <v>Improved estimates</v>
      </c>
      <c r="L58" s="385" t="s">
        <v>863</v>
      </c>
      <c r="M58" s="385" t="s">
        <v>864</v>
      </c>
      <c r="N58" s="385" t="s">
        <v>865</v>
      </c>
      <c r="O58" s="385" t="s">
        <v>866</v>
      </c>
      <c r="P58" s="385" t="s">
        <v>867</v>
      </c>
      <c r="Q58" s="385" t="s">
        <v>868</v>
      </c>
      <c r="R58" s="385"/>
      <c r="S58" s="385"/>
      <c r="T58" s="385" t="s">
        <v>863</v>
      </c>
      <c r="U58" s="385" t="s">
        <v>303</v>
      </c>
    </row>
    <row r="59" spans="1:21" x14ac:dyDescent="0.25">
      <c r="A59" s="387" t="s">
        <v>869</v>
      </c>
      <c r="B59" s="382" t="s">
        <v>870</v>
      </c>
      <c r="C59" s="382" t="s">
        <v>871</v>
      </c>
      <c r="D59" s="388" t="s">
        <v>872</v>
      </c>
      <c r="E59" s="382" t="s">
        <v>873</v>
      </c>
      <c r="I59" s="385" t="str">
        <f>HLOOKUP(Introduction!$G$4,nametranslations,60,FALSE)</f>
        <v>Improved datapoints</v>
      </c>
      <c r="L59" s="385" t="s">
        <v>874</v>
      </c>
      <c r="M59" s="385" t="s">
        <v>875</v>
      </c>
      <c r="N59" s="385" t="s">
        <v>875</v>
      </c>
      <c r="O59" s="385" t="s">
        <v>875</v>
      </c>
      <c r="P59" s="385" t="s">
        <v>876</v>
      </c>
      <c r="Q59" s="385" t="s">
        <v>877</v>
      </c>
      <c r="R59" s="385"/>
      <c r="S59" s="385"/>
      <c r="T59" s="385" t="s">
        <v>874</v>
      </c>
      <c r="U59" s="385" t="s">
        <v>307</v>
      </c>
    </row>
    <row r="60" spans="1:21" x14ac:dyDescent="0.25">
      <c r="A60" s="387" t="s">
        <v>878</v>
      </c>
      <c r="B60" s="382" t="s">
        <v>879</v>
      </c>
      <c r="C60" s="382" t="s">
        <v>880</v>
      </c>
      <c r="D60" s="388" t="s">
        <v>881</v>
      </c>
      <c r="E60" s="382" t="s">
        <v>882</v>
      </c>
      <c r="I60" s="385" t="str">
        <f>HLOOKUP(Introduction!$G$4,nametranslations,61,FALSE)</f>
        <v>Basic estimates</v>
      </c>
      <c r="L60" s="385" t="s">
        <v>883</v>
      </c>
      <c r="M60" s="385" t="s">
        <v>884</v>
      </c>
      <c r="N60" s="385" t="s">
        <v>885</v>
      </c>
      <c r="O60" s="385" t="s">
        <v>884</v>
      </c>
      <c r="P60" s="385" t="s">
        <v>886</v>
      </c>
      <c r="Q60" s="385" t="s">
        <v>887</v>
      </c>
      <c r="R60" s="385"/>
      <c r="S60" s="385"/>
      <c r="T60" s="385" t="s">
        <v>883</v>
      </c>
      <c r="U60" s="385" t="s">
        <v>303</v>
      </c>
    </row>
    <row r="61" spans="1:21" x14ac:dyDescent="0.25">
      <c r="A61" s="387" t="s">
        <v>888</v>
      </c>
      <c r="B61" s="382" t="s">
        <v>889</v>
      </c>
      <c r="C61" s="382" t="s">
        <v>890</v>
      </c>
      <c r="D61" s="388" t="s">
        <v>891</v>
      </c>
      <c r="E61" s="382" t="s">
        <v>892</v>
      </c>
      <c r="I61" s="385" t="str">
        <f>HLOOKUP(Introduction!$G$4,nametranslations,62,FALSE)</f>
        <v>Basic datapoints</v>
      </c>
      <c r="L61" s="385" t="s">
        <v>893</v>
      </c>
      <c r="M61" s="385" t="s">
        <v>894</v>
      </c>
      <c r="N61" s="385" t="s">
        <v>895</v>
      </c>
      <c r="O61" s="385" t="s">
        <v>896</v>
      </c>
      <c r="P61" s="385" t="s">
        <v>897</v>
      </c>
      <c r="Q61" s="385" t="s">
        <v>898</v>
      </c>
      <c r="R61" s="385"/>
      <c r="S61" s="385"/>
      <c r="T61" s="385" t="s">
        <v>893</v>
      </c>
      <c r="U61" s="385" t="s">
        <v>303</v>
      </c>
    </row>
    <row r="62" spans="1:21" x14ac:dyDescent="0.25">
      <c r="A62" s="387" t="s">
        <v>899</v>
      </c>
      <c r="B62" s="382" t="s">
        <v>900</v>
      </c>
      <c r="C62" s="382" t="s">
        <v>901</v>
      </c>
      <c r="D62" s="388" t="s">
        <v>902</v>
      </c>
      <c r="E62" s="382" t="s">
        <v>903</v>
      </c>
      <c r="I62" s="385"/>
      <c r="L62" s="385" t="s">
        <v>904</v>
      </c>
      <c r="M62" s="385" t="s">
        <v>905</v>
      </c>
      <c r="N62" s="385" t="s">
        <v>906</v>
      </c>
      <c r="O62" s="385" t="s">
        <v>907</v>
      </c>
      <c r="P62" s="385" t="s">
        <v>908</v>
      </c>
      <c r="Q62" s="385" t="s">
        <v>909</v>
      </c>
      <c r="R62" s="385"/>
      <c r="S62" s="385"/>
      <c r="T62" s="385" t="s">
        <v>904</v>
      </c>
      <c r="U62" s="386" t="s">
        <v>304</v>
      </c>
    </row>
    <row r="63" spans="1:21" x14ac:dyDescent="0.25">
      <c r="A63" s="387" t="s">
        <v>910</v>
      </c>
      <c r="B63" s="382" t="s">
        <v>911</v>
      </c>
      <c r="C63" s="382" t="s">
        <v>912</v>
      </c>
      <c r="D63" s="388" t="s">
        <v>913</v>
      </c>
      <c r="E63" s="382" t="s">
        <v>914</v>
      </c>
      <c r="I63" s="385"/>
      <c r="L63" s="385" t="s">
        <v>915</v>
      </c>
      <c r="M63" s="385" t="s">
        <v>916</v>
      </c>
      <c r="N63" s="385" t="s">
        <v>917</v>
      </c>
      <c r="O63" s="385" t="s">
        <v>918</v>
      </c>
      <c r="P63" s="385" t="s">
        <v>919</v>
      </c>
      <c r="Q63" s="385" t="s">
        <v>920</v>
      </c>
      <c r="R63" s="385"/>
      <c r="S63" s="385"/>
      <c r="T63" s="385" t="s">
        <v>915</v>
      </c>
      <c r="U63" s="386" t="s">
        <v>307</v>
      </c>
    </row>
    <row r="64" spans="1:21" x14ac:dyDescent="0.25">
      <c r="A64" s="387" t="s">
        <v>921</v>
      </c>
      <c r="B64" s="382" t="s">
        <v>922</v>
      </c>
      <c r="C64" s="382" t="s">
        <v>923</v>
      </c>
      <c r="D64" s="388" t="s">
        <v>924</v>
      </c>
      <c r="E64" s="382" t="s">
        <v>925</v>
      </c>
      <c r="I64" s="385"/>
      <c r="L64" s="385" t="s">
        <v>926</v>
      </c>
      <c r="M64" s="385" t="s">
        <v>927</v>
      </c>
      <c r="N64" s="385" t="s">
        <v>928</v>
      </c>
      <c r="O64" s="385" t="s">
        <v>927</v>
      </c>
      <c r="P64" s="385" t="s">
        <v>929</v>
      </c>
      <c r="Q64" s="385" t="s">
        <v>930</v>
      </c>
      <c r="R64" s="385"/>
      <c r="S64" s="385"/>
      <c r="T64" s="385" t="s">
        <v>926</v>
      </c>
      <c r="U64" s="386" t="s">
        <v>304</v>
      </c>
    </row>
    <row r="65" spans="1:21" x14ac:dyDescent="0.25">
      <c r="A65" s="384" t="s">
        <v>931</v>
      </c>
      <c r="I65" s="385"/>
      <c r="L65" s="385" t="s">
        <v>932</v>
      </c>
      <c r="M65" s="385" t="s">
        <v>933</v>
      </c>
      <c r="N65" s="385" t="s">
        <v>934</v>
      </c>
      <c r="O65" s="385" t="s">
        <v>935</v>
      </c>
      <c r="P65" s="385" t="s">
        <v>936</v>
      </c>
      <c r="Q65" s="385" t="s">
        <v>937</v>
      </c>
      <c r="R65" s="385"/>
      <c r="S65" s="385"/>
      <c r="T65" s="385" t="s">
        <v>932</v>
      </c>
      <c r="U65" s="386" t="s">
        <v>307</v>
      </c>
    </row>
    <row r="66" spans="1:21" x14ac:dyDescent="0.25">
      <c r="A66" s="387" t="s">
        <v>252</v>
      </c>
      <c r="B66" s="382" t="s">
        <v>938</v>
      </c>
      <c r="C66" s="382" t="s">
        <v>939</v>
      </c>
      <c r="D66" s="388" t="s">
        <v>940</v>
      </c>
      <c r="E66" s="382" t="s">
        <v>941</v>
      </c>
      <c r="I66" s="385"/>
      <c r="L66" s="385" t="s">
        <v>942</v>
      </c>
      <c r="M66" s="385" t="s">
        <v>943</v>
      </c>
      <c r="N66" s="385" t="s">
        <v>944</v>
      </c>
      <c r="O66" s="385" t="s">
        <v>943</v>
      </c>
      <c r="P66" s="385" t="s">
        <v>945</v>
      </c>
      <c r="Q66" s="385" t="s">
        <v>946</v>
      </c>
      <c r="R66" s="385"/>
      <c r="S66" s="385"/>
      <c r="T66" s="385" t="s">
        <v>942</v>
      </c>
      <c r="U66" s="385" t="s">
        <v>303</v>
      </c>
    </row>
    <row r="67" spans="1:21" ht="15.75" customHeight="1" x14ac:dyDescent="0.25">
      <c r="A67" s="392" t="s">
        <v>947</v>
      </c>
      <c r="B67" s="392" t="s">
        <v>948</v>
      </c>
      <c r="C67" s="392" t="s">
        <v>949</v>
      </c>
      <c r="D67" s="393" t="s">
        <v>950</v>
      </c>
      <c r="E67" s="392" t="s">
        <v>951</v>
      </c>
      <c r="I67" s="385"/>
      <c r="L67" s="385" t="s">
        <v>952</v>
      </c>
      <c r="M67" s="385" t="s">
        <v>953</v>
      </c>
      <c r="N67" s="385" t="s">
        <v>954</v>
      </c>
      <c r="O67" s="385" t="s">
        <v>955</v>
      </c>
      <c r="P67" s="385" t="s">
        <v>956</v>
      </c>
      <c r="Q67" s="385" t="s">
        <v>957</v>
      </c>
      <c r="R67" s="385"/>
      <c r="S67" s="385"/>
      <c r="T67" s="385" t="s">
        <v>952</v>
      </c>
      <c r="U67" s="386" t="s">
        <v>303</v>
      </c>
    </row>
    <row r="68" spans="1:21" x14ac:dyDescent="0.25">
      <c r="A68" s="387" t="s">
        <v>51</v>
      </c>
      <c r="B68" s="382" t="s">
        <v>958</v>
      </c>
      <c r="C68" s="382" t="s">
        <v>959</v>
      </c>
      <c r="D68" s="388" t="s">
        <v>960</v>
      </c>
      <c r="E68" s="382" t="s">
        <v>961</v>
      </c>
      <c r="I68" s="385"/>
      <c r="L68" s="385" t="s">
        <v>962</v>
      </c>
      <c r="M68" s="385" t="s">
        <v>963</v>
      </c>
      <c r="N68" s="385" t="s">
        <v>964</v>
      </c>
      <c r="O68" s="385" t="s">
        <v>965</v>
      </c>
      <c r="P68" s="385" t="s">
        <v>966</v>
      </c>
      <c r="Q68" s="385" t="s">
        <v>967</v>
      </c>
      <c r="R68" s="385"/>
      <c r="S68" s="385"/>
      <c r="T68" s="385" t="s">
        <v>962</v>
      </c>
      <c r="U68" s="386" t="s">
        <v>304</v>
      </c>
    </row>
    <row r="69" spans="1:21" x14ac:dyDescent="0.25">
      <c r="A69" s="387" t="s">
        <v>10</v>
      </c>
      <c r="B69" s="382" t="s">
        <v>968</v>
      </c>
      <c r="C69" s="382" t="s">
        <v>969</v>
      </c>
      <c r="D69" s="388" t="s">
        <v>970</v>
      </c>
      <c r="E69" s="382" t="s">
        <v>971</v>
      </c>
      <c r="I69" s="385"/>
      <c r="L69" s="385" t="s">
        <v>972</v>
      </c>
      <c r="M69" s="385" t="s">
        <v>973</v>
      </c>
      <c r="N69" s="385" t="s">
        <v>974</v>
      </c>
      <c r="O69" s="385" t="s">
        <v>973</v>
      </c>
      <c r="P69" s="385" t="s">
        <v>975</v>
      </c>
      <c r="Q69" s="385" t="s">
        <v>976</v>
      </c>
      <c r="R69" s="385"/>
      <c r="S69" s="385"/>
      <c r="T69" s="385" t="s">
        <v>972</v>
      </c>
      <c r="U69" s="385" t="s">
        <v>303</v>
      </c>
    </row>
    <row r="70" spans="1:21" x14ac:dyDescent="0.25">
      <c r="A70" s="387" t="s">
        <v>11</v>
      </c>
      <c r="B70" s="382" t="s">
        <v>977</v>
      </c>
      <c r="C70" s="382" t="s">
        <v>978</v>
      </c>
      <c r="D70" s="388" t="s">
        <v>979</v>
      </c>
      <c r="E70" s="382" t="s">
        <v>980</v>
      </c>
      <c r="L70" s="385" t="s">
        <v>981</v>
      </c>
      <c r="M70" s="385" t="s">
        <v>982</v>
      </c>
      <c r="N70" s="385" t="s">
        <v>983</v>
      </c>
      <c r="O70" s="385" t="s">
        <v>984</v>
      </c>
      <c r="P70" s="385" t="s">
        <v>985</v>
      </c>
      <c r="Q70" s="385" t="s">
        <v>986</v>
      </c>
      <c r="R70" s="385"/>
      <c r="S70" s="385"/>
      <c r="T70" s="385" t="s">
        <v>981</v>
      </c>
      <c r="U70" s="385" t="s">
        <v>303</v>
      </c>
    </row>
    <row r="71" spans="1:21" x14ac:dyDescent="0.25">
      <c r="A71" s="382" t="s">
        <v>9</v>
      </c>
      <c r="B71" s="382" t="s">
        <v>987</v>
      </c>
      <c r="C71" s="382" t="s">
        <v>988</v>
      </c>
      <c r="D71" s="388" t="s">
        <v>989</v>
      </c>
      <c r="E71" s="382" t="s">
        <v>990</v>
      </c>
      <c r="I71" s="390" t="s">
        <v>528</v>
      </c>
      <c r="L71" s="385" t="s">
        <v>991</v>
      </c>
      <c r="M71" s="385" t="s">
        <v>992</v>
      </c>
      <c r="N71" s="385" t="s">
        <v>993</v>
      </c>
      <c r="O71" s="385" t="s">
        <v>994</v>
      </c>
      <c r="P71" s="385" t="s">
        <v>995</v>
      </c>
      <c r="Q71" s="385" t="s">
        <v>996</v>
      </c>
      <c r="R71" s="385"/>
      <c r="S71" s="385"/>
      <c r="T71" s="385" t="s">
        <v>991</v>
      </c>
      <c r="U71" s="385" t="s">
        <v>303</v>
      </c>
    </row>
    <row r="72" spans="1:21" x14ac:dyDescent="0.25">
      <c r="A72" s="382" t="s">
        <v>4</v>
      </c>
      <c r="B72" s="382" t="s">
        <v>997</v>
      </c>
      <c r="C72" s="382" t="s">
        <v>998</v>
      </c>
      <c r="D72" s="388" t="s">
        <v>999</v>
      </c>
      <c r="E72" s="382" t="s">
        <v>1000</v>
      </c>
      <c r="H72" s="385">
        <v>39</v>
      </c>
      <c r="I72" s="385" t="str">
        <f>HLOOKUP(Introduction!$G$4,nametranslations,H72,FALSE)</f>
        <v>Water: total</v>
      </c>
      <c r="L72" s="385" t="s">
        <v>1001</v>
      </c>
      <c r="M72" s="385" t="s">
        <v>1002</v>
      </c>
      <c r="N72" s="385" t="s">
        <v>1003</v>
      </c>
      <c r="O72" s="385" t="s">
        <v>1002</v>
      </c>
      <c r="P72" s="385" t="s">
        <v>1004</v>
      </c>
      <c r="Q72" s="385" t="s">
        <v>1005</v>
      </c>
      <c r="R72" s="385"/>
      <c r="S72" s="385"/>
      <c r="T72" s="385" t="s">
        <v>1001</v>
      </c>
      <c r="U72" s="385" t="s">
        <v>303</v>
      </c>
    </row>
    <row r="73" spans="1:21" x14ac:dyDescent="0.25">
      <c r="A73" s="382" t="s">
        <v>8</v>
      </c>
      <c r="B73" s="382" t="s">
        <v>1006</v>
      </c>
      <c r="C73" s="382" t="s">
        <v>1007</v>
      </c>
      <c r="D73" s="388" t="s">
        <v>1008</v>
      </c>
      <c r="E73" s="382" t="s">
        <v>1009</v>
      </c>
      <c r="H73" s="385">
        <v>40</v>
      </c>
      <c r="I73" s="385" t="str">
        <f>HLOOKUP(Introduction!$G$4,nametranslations,H73,FALSE)</f>
        <v>Water: urban</v>
      </c>
      <c r="L73" s="385" t="s">
        <v>1010</v>
      </c>
      <c r="M73" s="385" t="s">
        <v>1011</v>
      </c>
      <c r="N73" s="385" t="s">
        <v>1012</v>
      </c>
      <c r="O73" s="385" t="s">
        <v>1013</v>
      </c>
      <c r="P73" s="385" t="s">
        <v>1014</v>
      </c>
      <c r="Q73" s="385" t="s">
        <v>1015</v>
      </c>
      <c r="R73" s="385"/>
      <c r="S73" s="385"/>
      <c r="T73" s="385" t="s">
        <v>1010</v>
      </c>
      <c r="U73" s="385" t="s">
        <v>303</v>
      </c>
    </row>
    <row r="74" spans="1:21" x14ac:dyDescent="0.25">
      <c r="A74" s="387" t="s">
        <v>25</v>
      </c>
      <c r="B74" s="387" t="s">
        <v>1016</v>
      </c>
      <c r="C74" s="387" t="s">
        <v>1017</v>
      </c>
      <c r="D74" s="388" t="s">
        <v>1018</v>
      </c>
      <c r="E74" s="387" t="s">
        <v>1019</v>
      </c>
      <c r="H74" s="385">
        <v>41</v>
      </c>
      <c r="I74" s="385" t="str">
        <f>HLOOKUP(Introduction!$G$4,nametranslations,H74,FALSE)</f>
        <v>Water: rural</v>
      </c>
      <c r="L74" s="385" t="s">
        <v>1020</v>
      </c>
      <c r="M74" s="385" t="s">
        <v>1021</v>
      </c>
      <c r="N74" s="385" t="s">
        <v>1021</v>
      </c>
      <c r="O74" s="385" t="s">
        <v>1022</v>
      </c>
      <c r="P74" s="385" t="s">
        <v>1023</v>
      </c>
      <c r="Q74" s="385" t="s">
        <v>1024</v>
      </c>
      <c r="R74" s="385"/>
      <c r="S74" s="385"/>
      <c r="T74" s="385" t="s">
        <v>1020</v>
      </c>
      <c r="U74" s="386" t="s">
        <v>305</v>
      </c>
    </row>
    <row r="75" spans="1:21" x14ac:dyDescent="0.25">
      <c r="A75" s="382" t="s">
        <v>19</v>
      </c>
      <c r="B75" s="382" t="s">
        <v>1025</v>
      </c>
      <c r="C75" s="382" t="s">
        <v>1026</v>
      </c>
      <c r="D75" s="388" t="s">
        <v>1027</v>
      </c>
      <c r="E75" s="382" t="s">
        <v>1028</v>
      </c>
      <c r="H75" s="385">
        <v>42</v>
      </c>
      <c r="I75" s="385" t="str">
        <f>HLOOKUP(Introduction!$G$4,nametranslations,H75,FALSE)</f>
        <v>Water: pre-primary</v>
      </c>
      <c r="L75" s="385" t="s">
        <v>1029</v>
      </c>
      <c r="M75" s="385" t="s">
        <v>1030</v>
      </c>
      <c r="N75" s="385" t="s">
        <v>1031</v>
      </c>
      <c r="O75" s="385" t="s">
        <v>1032</v>
      </c>
      <c r="P75" s="385" t="s">
        <v>1033</v>
      </c>
      <c r="Q75" s="385" t="s">
        <v>1034</v>
      </c>
      <c r="R75" s="385"/>
      <c r="S75" s="385"/>
      <c r="T75" s="385" t="s">
        <v>1029</v>
      </c>
      <c r="U75" s="385" t="s">
        <v>303</v>
      </c>
    </row>
    <row r="76" spans="1:21" x14ac:dyDescent="0.25">
      <c r="A76" s="382" t="s">
        <v>158</v>
      </c>
      <c r="B76" s="382" t="s">
        <v>1035</v>
      </c>
      <c r="C76" s="382" t="s">
        <v>1036</v>
      </c>
      <c r="D76" s="388" t="s">
        <v>1037</v>
      </c>
      <c r="E76" s="382" t="s">
        <v>1038</v>
      </c>
      <c r="H76" s="385">
        <v>43</v>
      </c>
      <c r="I76" s="385" t="str">
        <f>HLOOKUP(Introduction!$G$4,nametranslations,H76,FALSE)</f>
        <v>Water: primary</v>
      </c>
      <c r="L76" s="385" t="s">
        <v>1039</v>
      </c>
      <c r="M76" s="385" t="s">
        <v>1040</v>
      </c>
      <c r="N76" s="385" t="s">
        <v>1041</v>
      </c>
      <c r="O76" s="385" t="s">
        <v>1042</v>
      </c>
      <c r="P76" s="385" t="s">
        <v>1043</v>
      </c>
      <c r="Q76" s="385" t="s">
        <v>1044</v>
      </c>
      <c r="R76" s="385"/>
      <c r="S76" s="385"/>
      <c r="T76" s="385" t="s">
        <v>1039</v>
      </c>
      <c r="U76" s="385" t="s">
        <v>303</v>
      </c>
    </row>
    <row r="77" spans="1:21" x14ac:dyDescent="0.25">
      <c r="A77" s="382" t="s">
        <v>159</v>
      </c>
      <c r="B77" s="392" t="s">
        <v>1045</v>
      </c>
      <c r="C77" s="382" t="s">
        <v>1046</v>
      </c>
      <c r="D77" s="388" t="s">
        <v>591</v>
      </c>
      <c r="E77" s="382" t="s">
        <v>1047</v>
      </c>
      <c r="H77" s="385">
        <v>44</v>
      </c>
      <c r="I77" s="385" t="str">
        <f>HLOOKUP(Introduction!$G$4,nametranslations,H77,FALSE)</f>
        <v>Water: secondary</v>
      </c>
      <c r="L77" s="385" t="s">
        <v>1048</v>
      </c>
      <c r="M77" s="385" t="s">
        <v>1049</v>
      </c>
      <c r="N77" s="385" t="s">
        <v>1049</v>
      </c>
      <c r="O77" s="385" t="s">
        <v>1050</v>
      </c>
      <c r="P77" s="385" t="s">
        <v>1051</v>
      </c>
      <c r="Q77" s="385" t="s">
        <v>1052</v>
      </c>
      <c r="R77" s="385"/>
      <c r="S77" s="385"/>
      <c r="T77" s="385" t="s">
        <v>1048</v>
      </c>
      <c r="U77" s="386" t="s">
        <v>305</v>
      </c>
    </row>
    <row r="78" spans="1:21" x14ac:dyDescent="0.25">
      <c r="A78" s="382" t="s">
        <v>35</v>
      </c>
      <c r="B78" s="387" t="s">
        <v>598</v>
      </c>
      <c r="C78" s="382" t="s">
        <v>599</v>
      </c>
      <c r="D78" s="388" t="s">
        <v>600</v>
      </c>
      <c r="E78" s="382" t="s">
        <v>601</v>
      </c>
      <c r="H78" s="385">
        <v>45</v>
      </c>
      <c r="I78" s="385" t="str">
        <f>HLOOKUP(Introduction!$G$4,nametranslations,H78,FALSE)</f>
        <v>Sanitation: total</v>
      </c>
      <c r="L78" s="385" t="s">
        <v>1053</v>
      </c>
      <c r="M78" s="385" t="s">
        <v>1054</v>
      </c>
      <c r="N78" s="385" t="s">
        <v>1055</v>
      </c>
      <c r="O78" s="385" t="s">
        <v>1056</v>
      </c>
      <c r="P78" s="385" t="s">
        <v>1057</v>
      </c>
      <c r="Q78" s="385" t="s">
        <v>1058</v>
      </c>
      <c r="R78" s="385"/>
      <c r="S78" s="385"/>
      <c r="T78" s="385" t="s">
        <v>1053</v>
      </c>
      <c r="U78" s="385" t="s">
        <v>303</v>
      </c>
    </row>
    <row r="79" spans="1:21" ht="39.6" x14ac:dyDescent="0.25">
      <c r="A79" s="392" t="s">
        <v>1059</v>
      </c>
      <c r="B79" s="392" t="s">
        <v>1060</v>
      </c>
      <c r="C79" s="392" t="s">
        <v>1061</v>
      </c>
      <c r="D79" s="388" t="s">
        <v>1062</v>
      </c>
      <c r="E79" s="392" t="s">
        <v>1063</v>
      </c>
      <c r="H79" s="385">
        <v>46</v>
      </c>
      <c r="I79" s="385" t="str">
        <f>HLOOKUP(Introduction!$G$4,nametranslations,H79,FALSE)</f>
        <v>Sanitation: urban</v>
      </c>
      <c r="L79" s="385" t="s">
        <v>1064</v>
      </c>
      <c r="M79" s="385" t="s">
        <v>1065</v>
      </c>
      <c r="N79" s="385" t="s">
        <v>1066</v>
      </c>
      <c r="O79" s="385" t="s">
        <v>1065</v>
      </c>
      <c r="P79" s="385" t="s">
        <v>1067</v>
      </c>
      <c r="Q79" s="385" t="s">
        <v>1068</v>
      </c>
      <c r="R79" s="385"/>
      <c r="S79" s="385"/>
      <c r="T79" s="385" t="s">
        <v>1064</v>
      </c>
      <c r="U79" s="385" t="s">
        <v>303</v>
      </c>
    </row>
    <row r="80" spans="1:21" x14ac:dyDescent="0.25">
      <c r="A80" s="382" t="s">
        <v>127</v>
      </c>
      <c r="B80" s="387" t="s">
        <v>1069</v>
      </c>
      <c r="C80" s="382" t="s">
        <v>1070</v>
      </c>
      <c r="D80" s="388" t="s">
        <v>1071</v>
      </c>
      <c r="E80" s="382" t="s">
        <v>1072</v>
      </c>
      <c r="H80" s="385">
        <v>47</v>
      </c>
      <c r="I80" s="385" t="str">
        <f>HLOOKUP(Introduction!$G$4,nametranslations,H80,FALSE)</f>
        <v>Sanitation: rural</v>
      </c>
      <c r="L80" s="385" t="s">
        <v>1073</v>
      </c>
      <c r="M80" s="385" t="s">
        <v>1074</v>
      </c>
      <c r="N80" s="385" t="s">
        <v>1075</v>
      </c>
      <c r="O80" s="385" t="s">
        <v>1074</v>
      </c>
      <c r="P80" s="385" t="s">
        <v>1076</v>
      </c>
      <c r="Q80" s="385" t="s">
        <v>1077</v>
      </c>
      <c r="R80" s="385"/>
      <c r="S80" s="385"/>
      <c r="T80" s="385" t="s">
        <v>1073</v>
      </c>
      <c r="U80" s="385" t="s">
        <v>303</v>
      </c>
    </row>
    <row r="81" spans="1:21" ht="39.6" x14ac:dyDescent="0.25">
      <c r="A81" s="382" t="s">
        <v>1078</v>
      </c>
      <c r="B81" s="392" t="s">
        <v>1079</v>
      </c>
      <c r="C81" s="392" t="s">
        <v>1080</v>
      </c>
      <c r="D81" s="388" t="s">
        <v>1081</v>
      </c>
      <c r="E81" s="392" t="s">
        <v>1082</v>
      </c>
      <c r="H81" s="385">
        <v>48</v>
      </c>
      <c r="I81" s="385" t="str">
        <f>HLOOKUP(Introduction!$G$4,nametranslations,H81,FALSE)</f>
        <v>Sanitation: pre-primary</v>
      </c>
      <c r="L81" s="385" t="s">
        <v>1083</v>
      </c>
      <c r="M81" s="385" t="s">
        <v>1084</v>
      </c>
      <c r="N81" s="385" t="s">
        <v>1084</v>
      </c>
      <c r="O81" s="385" t="s">
        <v>1084</v>
      </c>
      <c r="P81" s="385" t="s">
        <v>1085</v>
      </c>
      <c r="Q81" s="385" t="s">
        <v>1086</v>
      </c>
      <c r="R81" s="385"/>
      <c r="S81" s="385"/>
      <c r="T81" s="385" t="s">
        <v>1083</v>
      </c>
      <c r="U81" s="385" t="s">
        <v>303</v>
      </c>
    </row>
    <row r="82" spans="1:21" x14ac:dyDescent="0.25">
      <c r="A82" s="384" t="s">
        <v>1087</v>
      </c>
      <c r="H82" s="385">
        <v>49</v>
      </c>
      <c r="I82" s="385" t="str">
        <f>HLOOKUP(Introduction!$G$4,nametranslations,H82,FALSE)</f>
        <v>Sanitation: primary</v>
      </c>
      <c r="L82" s="385" t="s">
        <v>1088</v>
      </c>
      <c r="M82" s="385" t="s">
        <v>1089</v>
      </c>
      <c r="N82" s="385" t="s">
        <v>1089</v>
      </c>
      <c r="O82" s="385" t="s">
        <v>1089</v>
      </c>
      <c r="P82" s="385" t="s">
        <v>1090</v>
      </c>
      <c r="Q82" s="385" t="s">
        <v>1091</v>
      </c>
      <c r="R82" s="385"/>
      <c r="S82" s="385"/>
      <c r="T82" s="385" t="s">
        <v>1088</v>
      </c>
      <c r="U82" s="385" t="s">
        <v>303</v>
      </c>
    </row>
    <row r="83" spans="1:21" x14ac:dyDescent="0.25">
      <c r="A83" s="382" t="s">
        <v>1092</v>
      </c>
      <c r="B83" s="387" t="s">
        <v>1093</v>
      </c>
      <c r="C83" s="387" t="s">
        <v>1094</v>
      </c>
      <c r="D83" s="387" t="s">
        <v>1095</v>
      </c>
      <c r="E83" s="387" t="s">
        <v>1096</v>
      </c>
      <c r="H83" s="385">
        <v>50</v>
      </c>
      <c r="I83" s="385" t="str">
        <f>HLOOKUP(Introduction!$G$4,nametranslations,H83,FALSE)</f>
        <v>Sanitation: secondary</v>
      </c>
      <c r="L83" s="385" t="s">
        <v>1097</v>
      </c>
      <c r="M83" s="385" t="s">
        <v>1098</v>
      </c>
      <c r="N83" s="385" t="s">
        <v>1099</v>
      </c>
      <c r="O83" s="385" t="s">
        <v>1098</v>
      </c>
      <c r="P83" s="385" t="s">
        <v>1100</v>
      </c>
      <c r="Q83" s="385" t="s">
        <v>1101</v>
      </c>
      <c r="R83" s="385"/>
      <c r="S83" s="385"/>
      <c r="T83" s="385" t="s">
        <v>1097</v>
      </c>
      <c r="U83" s="386" t="s">
        <v>305</v>
      </c>
    </row>
    <row r="84" spans="1:21" x14ac:dyDescent="0.25">
      <c r="A84" s="382" t="s">
        <v>36</v>
      </c>
      <c r="B84" s="387" t="s">
        <v>1102</v>
      </c>
      <c r="C84" s="387" t="s">
        <v>1103</v>
      </c>
      <c r="D84" s="387" t="s">
        <v>1104</v>
      </c>
      <c r="E84" s="387" t="s">
        <v>1105</v>
      </c>
      <c r="H84" s="385">
        <v>51</v>
      </c>
      <c r="I84" s="385" t="str">
        <f>HLOOKUP(Introduction!$G$4,nametranslations,H84,FALSE)</f>
        <v>Hygiene: total</v>
      </c>
      <c r="L84" s="385" t="s">
        <v>1106</v>
      </c>
      <c r="M84" s="385" t="s">
        <v>1107</v>
      </c>
      <c r="N84" s="385" t="s">
        <v>1107</v>
      </c>
      <c r="O84" s="385" t="s">
        <v>1108</v>
      </c>
      <c r="P84" s="385" t="s">
        <v>1109</v>
      </c>
      <c r="Q84" s="385" t="s">
        <v>1110</v>
      </c>
      <c r="R84" s="385"/>
      <c r="S84" s="385"/>
      <c r="T84" s="385" t="s">
        <v>1106</v>
      </c>
      <c r="U84" s="386" t="s">
        <v>305</v>
      </c>
    </row>
    <row r="85" spans="1:21" x14ac:dyDescent="0.25">
      <c r="A85" s="382" t="s">
        <v>1111</v>
      </c>
      <c r="B85" s="382" t="s">
        <v>1112</v>
      </c>
      <c r="C85" s="382" t="s">
        <v>1113</v>
      </c>
      <c r="D85" s="382" t="s">
        <v>1114</v>
      </c>
      <c r="E85" s="382" t="s">
        <v>961</v>
      </c>
      <c r="H85" s="385">
        <v>52</v>
      </c>
      <c r="I85" s="385" t="str">
        <f>HLOOKUP(Introduction!$G$4,nametranslations,H85,FALSE)</f>
        <v>Hygiene: urban</v>
      </c>
      <c r="L85" s="385" t="s">
        <v>1115</v>
      </c>
      <c r="M85" s="385" t="s">
        <v>1116</v>
      </c>
      <c r="N85" s="385" t="s">
        <v>1117</v>
      </c>
      <c r="O85" s="385" t="s">
        <v>1116</v>
      </c>
      <c r="P85" s="385" t="s">
        <v>1118</v>
      </c>
      <c r="Q85" s="385" t="s">
        <v>1119</v>
      </c>
      <c r="R85" s="385"/>
      <c r="S85" s="385"/>
      <c r="T85" s="385" t="s">
        <v>1115</v>
      </c>
      <c r="U85" s="385" t="s">
        <v>303</v>
      </c>
    </row>
    <row r="86" spans="1:21" x14ac:dyDescent="0.25">
      <c r="A86" s="382" t="s">
        <v>14</v>
      </c>
      <c r="B86" s="382" t="s">
        <v>509</v>
      </c>
      <c r="C86" s="382" t="s">
        <v>510</v>
      </c>
      <c r="D86" s="382" t="s">
        <v>511</v>
      </c>
      <c r="E86" s="382" t="s">
        <v>512</v>
      </c>
      <c r="H86" s="385">
        <v>53</v>
      </c>
      <c r="I86" s="385" t="str">
        <f>HLOOKUP(Introduction!$G$4,nametranslations,H86,FALSE)</f>
        <v>Hygiene: rural</v>
      </c>
      <c r="L86" s="385" t="s">
        <v>1120</v>
      </c>
      <c r="M86" s="385" t="s">
        <v>1121</v>
      </c>
      <c r="N86" s="385" t="s">
        <v>1122</v>
      </c>
      <c r="O86" s="385" t="s">
        <v>1121</v>
      </c>
      <c r="P86" s="385" t="s">
        <v>1123</v>
      </c>
      <c r="Q86" s="385" t="s">
        <v>1124</v>
      </c>
      <c r="R86" s="385"/>
      <c r="S86" s="385"/>
      <c r="T86" s="385" t="s">
        <v>1120</v>
      </c>
      <c r="U86" s="385" t="s">
        <v>305</v>
      </c>
    </row>
    <row r="87" spans="1:21" x14ac:dyDescent="0.25">
      <c r="A87" s="382" t="s">
        <v>15</v>
      </c>
      <c r="B87" s="382" t="s">
        <v>517</v>
      </c>
      <c r="C87" s="382" t="s">
        <v>518</v>
      </c>
      <c r="D87" s="382" t="s">
        <v>519</v>
      </c>
      <c r="E87" s="382" t="s">
        <v>1125</v>
      </c>
      <c r="H87" s="385">
        <v>54</v>
      </c>
      <c r="I87" s="385" t="str">
        <f>HLOOKUP(Introduction!$G$4,nametranslations,H87,FALSE)</f>
        <v>Hygiene: pre-primary</v>
      </c>
      <c r="L87" s="385" t="s">
        <v>1126</v>
      </c>
      <c r="M87" s="385" t="s">
        <v>1127</v>
      </c>
      <c r="N87" s="385" t="s">
        <v>1128</v>
      </c>
      <c r="O87" s="385" t="s">
        <v>1129</v>
      </c>
      <c r="P87" s="385" t="s">
        <v>1130</v>
      </c>
      <c r="Q87" s="385" t="s">
        <v>1131</v>
      </c>
      <c r="R87" s="385"/>
      <c r="S87" s="385"/>
      <c r="T87" s="385" t="s">
        <v>1126</v>
      </c>
      <c r="U87" s="386" t="s">
        <v>305</v>
      </c>
    </row>
    <row r="88" spans="1:21" x14ac:dyDescent="0.25">
      <c r="A88" s="382" t="s">
        <v>6</v>
      </c>
      <c r="B88" s="387" t="s">
        <v>1132</v>
      </c>
      <c r="C88" s="387" t="s">
        <v>1133</v>
      </c>
      <c r="D88" s="387" t="s">
        <v>1134</v>
      </c>
      <c r="E88" s="387" t="s">
        <v>1135</v>
      </c>
      <c r="H88" s="385">
        <v>55</v>
      </c>
      <c r="I88" s="385" t="str">
        <f>HLOOKUP(Introduction!$G$4,nametranslations,H88,FALSE)</f>
        <v>Hygiene: primary</v>
      </c>
      <c r="L88" s="385" t="s">
        <v>1136</v>
      </c>
      <c r="M88" s="385" t="s">
        <v>1137</v>
      </c>
      <c r="N88" s="385" t="s">
        <v>1138</v>
      </c>
      <c r="O88" s="385" t="s">
        <v>1139</v>
      </c>
      <c r="P88" s="385" t="s">
        <v>1140</v>
      </c>
      <c r="Q88" s="385" t="s">
        <v>1141</v>
      </c>
      <c r="R88" s="385"/>
      <c r="S88" s="385"/>
      <c r="T88" s="385" t="s">
        <v>1136</v>
      </c>
      <c r="U88" s="385" t="s">
        <v>305</v>
      </c>
    </row>
    <row r="89" spans="1:21" x14ac:dyDescent="0.25">
      <c r="A89" s="382" t="s">
        <v>5</v>
      </c>
      <c r="B89" s="387" t="s">
        <v>1142</v>
      </c>
      <c r="C89" s="387" t="s">
        <v>1143</v>
      </c>
      <c r="D89" s="387" t="s">
        <v>1144</v>
      </c>
      <c r="E89" s="387" t="s">
        <v>1145</v>
      </c>
      <c r="H89" s="385">
        <v>56</v>
      </c>
      <c r="I89" s="385" t="str">
        <f>HLOOKUP(Introduction!$G$4,nametranslations,H89,FALSE)</f>
        <v>Hygiene: secondary</v>
      </c>
      <c r="L89" s="385" t="s">
        <v>1146</v>
      </c>
      <c r="M89" s="385" t="s">
        <v>1147</v>
      </c>
      <c r="N89" s="385" t="s">
        <v>1148</v>
      </c>
      <c r="O89" s="385" t="s">
        <v>1149</v>
      </c>
      <c r="P89" s="385" t="s">
        <v>1150</v>
      </c>
      <c r="Q89" s="385" t="s">
        <v>1151</v>
      </c>
      <c r="R89" s="385"/>
      <c r="S89" s="385"/>
      <c r="T89" s="385" t="s">
        <v>1146</v>
      </c>
      <c r="U89" s="385" t="s">
        <v>303</v>
      </c>
    </row>
    <row r="90" spans="1:21" x14ac:dyDescent="0.25">
      <c r="A90" s="382" t="s">
        <v>21</v>
      </c>
      <c r="B90" s="382" t="s">
        <v>1152</v>
      </c>
      <c r="C90" s="382" t="s">
        <v>1153</v>
      </c>
      <c r="D90" s="382" t="s">
        <v>1154</v>
      </c>
      <c r="E90" s="382" t="s">
        <v>1155</v>
      </c>
      <c r="H90" s="385"/>
      <c r="I90" s="385"/>
      <c r="L90" s="385" t="s">
        <v>1156</v>
      </c>
      <c r="M90" s="385" t="s">
        <v>1157</v>
      </c>
      <c r="N90" s="385" t="s">
        <v>1158</v>
      </c>
      <c r="O90" s="385" t="s">
        <v>1159</v>
      </c>
      <c r="P90" s="385" t="s">
        <v>1160</v>
      </c>
      <c r="Q90" s="385" t="s">
        <v>1161</v>
      </c>
      <c r="R90" s="385"/>
      <c r="S90" s="385"/>
      <c r="T90" s="385" t="s">
        <v>1156</v>
      </c>
      <c r="U90" s="385" t="s">
        <v>303</v>
      </c>
    </row>
    <row r="91" spans="1:21" x14ac:dyDescent="0.25">
      <c r="A91" s="382" t="s">
        <v>28</v>
      </c>
      <c r="B91" s="382" t="s">
        <v>1162</v>
      </c>
      <c r="C91" s="382" t="s">
        <v>1163</v>
      </c>
      <c r="D91" s="382" t="s">
        <v>1164</v>
      </c>
      <c r="E91" s="382" t="s">
        <v>1165</v>
      </c>
      <c r="I91" s="385"/>
      <c r="L91" s="385" t="s">
        <v>1166</v>
      </c>
      <c r="M91" s="385" t="s">
        <v>1167</v>
      </c>
      <c r="N91" s="385" t="s">
        <v>1167</v>
      </c>
      <c r="O91" s="385" t="s">
        <v>1167</v>
      </c>
      <c r="P91" s="385" t="s">
        <v>1168</v>
      </c>
      <c r="Q91" s="385" t="s">
        <v>1169</v>
      </c>
      <c r="R91" s="385"/>
      <c r="S91" s="385"/>
      <c r="T91" s="385" t="s">
        <v>1166</v>
      </c>
      <c r="U91" s="386" t="s">
        <v>304</v>
      </c>
    </row>
    <row r="92" spans="1:21" x14ac:dyDescent="0.25">
      <c r="A92" s="382" t="s">
        <v>111</v>
      </c>
      <c r="B92" s="387" t="s">
        <v>1170</v>
      </c>
      <c r="C92" s="387" t="s">
        <v>1171</v>
      </c>
      <c r="D92" s="387" t="s">
        <v>1172</v>
      </c>
      <c r="E92" s="387" t="s">
        <v>1173</v>
      </c>
      <c r="I92" s="385"/>
      <c r="L92" s="385" t="s">
        <v>1174</v>
      </c>
      <c r="M92" s="385" t="s">
        <v>1175</v>
      </c>
      <c r="N92" s="385" t="s">
        <v>1176</v>
      </c>
      <c r="O92" s="385" t="s">
        <v>1177</v>
      </c>
      <c r="P92" s="385" t="s">
        <v>1178</v>
      </c>
      <c r="Q92" s="385" t="s">
        <v>1179</v>
      </c>
      <c r="R92" s="385"/>
      <c r="S92" s="385"/>
      <c r="T92" s="385" t="s">
        <v>1174</v>
      </c>
      <c r="U92" s="386" t="s">
        <v>305</v>
      </c>
    </row>
    <row r="93" spans="1:21" x14ac:dyDescent="0.25">
      <c r="A93" s="382" t="s">
        <v>110</v>
      </c>
      <c r="B93" s="387" t="s">
        <v>1180</v>
      </c>
      <c r="C93" s="387" t="s">
        <v>1181</v>
      </c>
      <c r="D93" s="387" t="s">
        <v>1182</v>
      </c>
      <c r="E93" s="387" t="s">
        <v>1183</v>
      </c>
      <c r="I93" s="385"/>
      <c r="L93" s="385" t="s">
        <v>1184</v>
      </c>
      <c r="M93" s="385" t="s">
        <v>1185</v>
      </c>
      <c r="N93" s="385" t="s">
        <v>1185</v>
      </c>
      <c r="O93" s="385" t="s">
        <v>1185</v>
      </c>
      <c r="P93" s="385" t="s">
        <v>1186</v>
      </c>
      <c r="Q93" s="385" t="s">
        <v>1187</v>
      </c>
      <c r="R93" s="385"/>
      <c r="S93" s="385"/>
      <c r="T93" s="385" t="s">
        <v>1184</v>
      </c>
      <c r="U93" s="385" t="s">
        <v>303</v>
      </c>
    </row>
    <row r="94" spans="1:21" x14ac:dyDescent="0.25">
      <c r="A94" s="382" t="s">
        <v>161</v>
      </c>
      <c r="B94" s="387" t="s">
        <v>161</v>
      </c>
      <c r="C94" s="387" t="s">
        <v>161</v>
      </c>
      <c r="D94" s="387" t="s">
        <v>1188</v>
      </c>
      <c r="E94" s="387" t="s">
        <v>161</v>
      </c>
      <c r="I94" s="385"/>
      <c r="L94" s="385" t="s">
        <v>1189</v>
      </c>
      <c r="M94" s="385" t="s">
        <v>1190</v>
      </c>
      <c r="N94" s="385" t="s">
        <v>1190</v>
      </c>
      <c r="O94" s="385" t="s">
        <v>1190</v>
      </c>
      <c r="P94" s="385" t="s">
        <v>1191</v>
      </c>
      <c r="Q94" s="385" t="s">
        <v>1192</v>
      </c>
      <c r="R94" s="385"/>
      <c r="S94" s="385"/>
      <c r="T94" s="385" t="s">
        <v>1189</v>
      </c>
      <c r="U94" s="385" t="s">
        <v>303</v>
      </c>
    </row>
    <row r="95" spans="1:21" x14ac:dyDescent="0.25">
      <c r="A95" s="387" t="s">
        <v>213</v>
      </c>
      <c r="B95" s="387" t="s">
        <v>1193</v>
      </c>
      <c r="C95" s="387" t="s">
        <v>1194</v>
      </c>
      <c r="D95" s="387" t="s">
        <v>1195</v>
      </c>
      <c r="E95" s="387" t="s">
        <v>1196</v>
      </c>
      <c r="I95" s="385"/>
      <c r="L95" s="385" t="s">
        <v>1197</v>
      </c>
      <c r="M95" s="385" t="s">
        <v>1198</v>
      </c>
      <c r="N95" s="385" t="s">
        <v>1199</v>
      </c>
      <c r="O95" s="385" t="s">
        <v>1200</v>
      </c>
      <c r="P95" s="385" t="s">
        <v>1201</v>
      </c>
      <c r="Q95" s="385" t="s">
        <v>1202</v>
      </c>
      <c r="R95" s="385"/>
      <c r="S95" s="385"/>
      <c r="T95" s="385" t="s">
        <v>1197</v>
      </c>
      <c r="U95" s="385" t="s">
        <v>303</v>
      </c>
    </row>
    <row r="96" spans="1:21" x14ac:dyDescent="0.25">
      <c r="A96" s="382" t="s">
        <v>1203</v>
      </c>
      <c r="B96" s="387" t="s">
        <v>1204</v>
      </c>
      <c r="C96" s="387" t="s">
        <v>1205</v>
      </c>
      <c r="D96" s="387" t="s">
        <v>1206</v>
      </c>
      <c r="E96" s="387" t="s">
        <v>1207</v>
      </c>
      <c r="I96" s="385"/>
      <c r="L96" s="385" t="s">
        <v>1208</v>
      </c>
      <c r="M96" s="385" t="s">
        <v>1209</v>
      </c>
      <c r="N96" s="385" t="s">
        <v>1210</v>
      </c>
      <c r="O96" s="385" t="s">
        <v>1211</v>
      </c>
      <c r="P96" s="385" t="s">
        <v>1212</v>
      </c>
      <c r="Q96" s="385" t="s">
        <v>1213</v>
      </c>
      <c r="R96" s="385"/>
      <c r="S96" s="385"/>
      <c r="T96" s="385" t="s">
        <v>1208</v>
      </c>
      <c r="U96" s="385" t="s">
        <v>303</v>
      </c>
    </row>
    <row r="97" spans="1:21" x14ac:dyDescent="0.25">
      <c r="A97" s="387" t="s">
        <v>160</v>
      </c>
      <c r="B97" s="387" t="s">
        <v>1214</v>
      </c>
      <c r="C97" s="387" t="s">
        <v>1215</v>
      </c>
      <c r="D97" s="387" t="s">
        <v>1216</v>
      </c>
      <c r="E97" s="387" t="s">
        <v>1217</v>
      </c>
      <c r="I97" s="385"/>
      <c r="L97" s="385" t="s">
        <v>1218</v>
      </c>
      <c r="M97" s="385" t="s">
        <v>1219</v>
      </c>
      <c r="N97" s="385" t="s">
        <v>1219</v>
      </c>
      <c r="O97" s="385" t="s">
        <v>1219</v>
      </c>
      <c r="P97" s="385" t="s">
        <v>1220</v>
      </c>
      <c r="Q97" s="385" t="s">
        <v>1221</v>
      </c>
      <c r="R97" s="385"/>
      <c r="S97" s="385"/>
      <c r="T97" s="385" t="s">
        <v>1218</v>
      </c>
      <c r="U97" s="386" t="s">
        <v>304</v>
      </c>
    </row>
    <row r="98" spans="1:21" x14ac:dyDescent="0.25">
      <c r="A98" s="382" t="s">
        <v>1222</v>
      </c>
      <c r="B98" s="387" t="s">
        <v>1223</v>
      </c>
      <c r="C98" s="387" t="s">
        <v>1224</v>
      </c>
      <c r="D98" s="387" t="s">
        <v>1225</v>
      </c>
      <c r="E98" s="387" t="s">
        <v>1226</v>
      </c>
      <c r="I98" s="385"/>
      <c r="L98" s="385" t="s">
        <v>1227</v>
      </c>
      <c r="M98" s="385" t="s">
        <v>1228</v>
      </c>
      <c r="N98" s="385" t="s">
        <v>1229</v>
      </c>
      <c r="O98" s="385" t="s">
        <v>1230</v>
      </c>
      <c r="P98" s="385" t="s">
        <v>1231</v>
      </c>
      <c r="Q98" s="385" t="s">
        <v>1232</v>
      </c>
      <c r="R98" s="385"/>
      <c r="S98" s="385"/>
      <c r="T98" s="385" t="s">
        <v>1227</v>
      </c>
      <c r="U98" s="385" t="s">
        <v>303</v>
      </c>
    </row>
    <row r="99" spans="1:21" x14ac:dyDescent="0.25">
      <c r="A99" s="387" t="s">
        <v>1233</v>
      </c>
      <c r="B99" s="387" t="s">
        <v>1233</v>
      </c>
      <c r="C99" s="387" t="s">
        <v>1233</v>
      </c>
      <c r="D99" s="387" t="s">
        <v>1234</v>
      </c>
      <c r="E99" s="387" t="s">
        <v>1235</v>
      </c>
      <c r="I99" s="385"/>
      <c r="L99" s="385" t="s">
        <v>1236</v>
      </c>
      <c r="M99" s="385" t="s">
        <v>1237</v>
      </c>
      <c r="N99" s="385" t="s">
        <v>1238</v>
      </c>
      <c r="O99" s="385" t="s">
        <v>1239</v>
      </c>
      <c r="P99" s="385" t="s">
        <v>1240</v>
      </c>
      <c r="Q99" s="385" t="s">
        <v>1241</v>
      </c>
      <c r="R99" s="385"/>
      <c r="S99" s="385"/>
      <c r="T99" s="385" t="s">
        <v>1236</v>
      </c>
      <c r="U99" s="385" t="s">
        <v>305</v>
      </c>
    </row>
    <row r="100" spans="1:21" x14ac:dyDescent="0.25">
      <c r="A100" s="384" t="s">
        <v>1242</v>
      </c>
      <c r="I100" s="385"/>
      <c r="L100" s="385" t="s">
        <v>1243</v>
      </c>
      <c r="M100" s="385" t="s">
        <v>1244</v>
      </c>
      <c r="N100" s="385" t="s">
        <v>1245</v>
      </c>
      <c r="O100" s="385" t="s">
        <v>1246</v>
      </c>
      <c r="P100" s="385" t="s">
        <v>1247</v>
      </c>
      <c r="Q100" s="385" t="s">
        <v>1248</v>
      </c>
      <c r="R100" s="385"/>
      <c r="S100" s="385"/>
      <c r="T100" s="385" t="s">
        <v>1243</v>
      </c>
      <c r="U100" s="385" t="s">
        <v>303</v>
      </c>
    </row>
    <row r="101" spans="1:21" x14ac:dyDescent="0.25">
      <c r="A101" s="382" t="s">
        <v>27</v>
      </c>
      <c r="B101" s="387" t="s">
        <v>1249</v>
      </c>
      <c r="C101" s="387" t="s">
        <v>1250</v>
      </c>
      <c r="D101" s="387" t="s">
        <v>1251</v>
      </c>
      <c r="E101" s="387" t="s">
        <v>1252</v>
      </c>
      <c r="I101" s="385"/>
      <c r="L101" s="385" t="s">
        <v>1253</v>
      </c>
      <c r="M101" s="385" t="s">
        <v>1254</v>
      </c>
      <c r="N101" s="385" t="s">
        <v>1255</v>
      </c>
      <c r="O101" s="385" t="s">
        <v>1254</v>
      </c>
      <c r="P101" s="385" t="s">
        <v>1256</v>
      </c>
      <c r="Q101" s="385" t="s">
        <v>1257</v>
      </c>
      <c r="R101" s="385"/>
      <c r="S101" s="385"/>
      <c r="T101" s="385" t="s">
        <v>1253</v>
      </c>
      <c r="U101" s="385" t="s">
        <v>303</v>
      </c>
    </row>
    <row r="102" spans="1:21" x14ac:dyDescent="0.25">
      <c r="A102" s="382" t="s">
        <v>55</v>
      </c>
      <c r="B102" s="387" t="s">
        <v>1258</v>
      </c>
      <c r="C102" s="387" t="s">
        <v>1259</v>
      </c>
      <c r="D102" s="387" t="s">
        <v>1260</v>
      </c>
      <c r="E102" s="387" t="s">
        <v>1261</v>
      </c>
      <c r="I102" s="385"/>
      <c r="L102" s="385" t="s">
        <v>1262</v>
      </c>
      <c r="M102" s="385" t="s">
        <v>1263</v>
      </c>
      <c r="N102" s="385" t="s">
        <v>1264</v>
      </c>
      <c r="O102" s="385" t="s">
        <v>1265</v>
      </c>
      <c r="P102" s="385" t="s">
        <v>1266</v>
      </c>
      <c r="Q102" s="385" t="s">
        <v>1267</v>
      </c>
      <c r="R102" s="385"/>
      <c r="S102" s="385"/>
      <c r="T102" s="385" t="s">
        <v>1262</v>
      </c>
      <c r="U102" s="385" t="s">
        <v>303</v>
      </c>
    </row>
    <row r="103" spans="1:21" x14ac:dyDescent="0.25">
      <c r="A103" s="382" t="s">
        <v>24</v>
      </c>
      <c r="B103" s="387" t="s">
        <v>1268</v>
      </c>
      <c r="C103" s="387" t="s">
        <v>1269</v>
      </c>
      <c r="D103" s="387" t="s">
        <v>1270</v>
      </c>
      <c r="E103" s="387" t="s">
        <v>1271</v>
      </c>
      <c r="I103" s="385"/>
      <c r="L103" s="385" t="s">
        <v>1272</v>
      </c>
      <c r="M103" s="385" t="s">
        <v>1273</v>
      </c>
      <c r="N103" s="385" t="s">
        <v>1274</v>
      </c>
      <c r="O103" s="385" t="s">
        <v>1273</v>
      </c>
      <c r="P103" s="385" t="s">
        <v>1275</v>
      </c>
      <c r="Q103" s="385" t="s">
        <v>1276</v>
      </c>
      <c r="R103" s="385"/>
      <c r="S103" s="385"/>
      <c r="T103" s="385" t="s">
        <v>1272</v>
      </c>
      <c r="U103" s="385" t="s">
        <v>303</v>
      </c>
    </row>
    <row r="104" spans="1:21" x14ac:dyDescent="0.25">
      <c r="A104" s="382" t="s">
        <v>0</v>
      </c>
      <c r="B104" s="387" t="s">
        <v>1277</v>
      </c>
      <c r="C104" s="387" t="s">
        <v>1278</v>
      </c>
      <c r="D104" s="387" t="s">
        <v>1279</v>
      </c>
      <c r="E104" s="387" t="s">
        <v>1280</v>
      </c>
      <c r="I104" s="385"/>
      <c r="L104" s="385" t="s">
        <v>1281</v>
      </c>
      <c r="M104" s="385" t="s">
        <v>1282</v>
      </c>
      <c r="N104" s="385" t="s">
        <v>1283</v>
      </c>
      <c r="O104" s="385" t="s">
        <v>1284</v>
      </c>
      <c r="P104" s="385" t="s">
        <v>1285</v>
      </c>
      <c r="Q104" s="385" t="s">
        <v>1286</v>
      </c>
      <c r="R104" s="385"/>
      <c r="S104" s="385"/>
      <c r="T104" s="385" t="s">
        <v>1281</v>
      </c>
      <c r="U104" s="385" t="s">
        <v>303</v>
      </c>
    </row>
    <row r="105" spans="1:21" x14ac:dyDescent="0.25">
      <c r="A105" s="382" t="s">
        <v>37</v>
      </c>
      <c r="B105" s="387" t="s">
        <v>1287</v>
      </c>
      <c r="C105" s="387" t="s">
        <v>1287</v>
      </c>
      <c r="D105" s="387" t="s">
        <v>1288</v>
      </c>
      <c r="E105" s="387" t="s">
        <v>1289</v>
      </c>
      <c r="I105" s="385"/>
      <c r="L105" s="385" t="s">
        <v>1290</v>
      </c>
      <c r="M105" s="385" t="s">
        <v>1291</v>
      </c>
      <c r="N105" s="385" t="s">
        <v>1292</v>
      </c>
      <c r="O105" s="385" t="s">
        <v>1293</v>
      </c>
      <c r="P105" s="385" t="s">
        <v>1294</v>
      </c>
      <c r="Q105" s="385" t="s">
        <v>1295</v>
      </c>
      <c r="R105" s="385"/>
      <c r="S105" s="385"/>
      <c r="T105" s="385" t="s">
        <v>1290</v>
      </c>
      <c r="U105" s="385" t="s">
        <v>303</v>
      </c>
    </row>
    <row r="106" spans="1:21" x14ac:dyDescent="0.25">
      <c r="A106" s="382" t="s">
        <v>1296</v>
      </c>
      <c r="B106" s="387" t="s">
        <v>1297</v>
      </c>
      <c r="C106" s="387" t="s">
        <v>1298</v>
      </c>
      <c r="D106" s="387" t="s">
        <v>1299</v>
      </c>
      <c r="E106" s="387" t="s">
        <v>1300</v>
      </c>
      <c r="I106" s="385"/>
      <c r="L106" s="385" t="s">
        <v>1301</v>
      </c>
      <c r="M106" s="385" t="s">
        <v>1302</v>
      </c>
      <c r="N106" s="385" t="s">
        <v>1303</v>
      </c>
      <c r="O106" s="385" t="s">
        <v>1304</v>
      </c>
      <c r="P106" s="385" t="s">
        <v>1305</v>
      </c>
      <c r="Q106" s="385" t="s">
        <v>1306</v>
      </c>
      <c r="R106" s="385"/>
      <c r="S106" s="385"/>
      <c r="T106" s="385" t="s">
        <v>1301</v>
      </c>
      <c r="U106" s="385" t="s">
        <v>303</v>
      </c>
    </row>
    <row r="107" spans="1:21" x14ac:dyDescent="0.25">
      <c r="A107" s="382" t="s">
        <v>97</v>
      </c>
      <c r="B107" s="387" t="s">
        <v>1307</v>
      </c>
      <c r="C107" s="387" t="s">
        <v>1308</v>
      </c>
      <c r="D107" s="387" t="s">
        <v>1309</v>
      </c>
      <c r="E107" s="387" t="s">
        <v>1310</v>
      </c>
      <c r="L107" s="385" t="s">
        <v>1311</v>
      </c>
      <c r="M107" s="385" t="s">
        <v>1312</v>
      </c>
      <c r="N107" s="385" t="s">
        <v>1312</v>
      </c>
      <c r="O107" s="385" t="s">
        <v>1312</v>
      </c>
      <c r="P107" s="385" t="s">
        <v>1313</v>
      </c>
      <c r="Q107" s="385" t="s">
        <v>1314</v>
      </c>
      <c r="R107" s="385"/>
      <c r="S107" s="385"/>
      <c r="T107" s="385" t="s">
        <v>1311</v>
      </c>
      <c r="U107" s="386" t="s">
        <v>307</v>
      </c>
    </row>
    <row r="108" spans="1:21" x14ac:dyDescent="0.25">
      <c r="A108" s="382" t="s">
        <v>98</v>
      </c>
      <c r="B108" s="387" t="s">
        <v>1315</v>
      </c>
      <c r="C108" s="387" t="s">
        <v>1316</v>
      </c>
      <c r="D108" s="387" t="s">
        <v>1317</v>
      </c>
      <c r="E108" s="387" t="s">
        <v>1318</v>
      </c>
      <c r="I108" s="390" t="s">
        <v>1319</v>
      </c>
      <c r="L108" s="385" t="s">
        <v>1320</v>
      </c>
      <c r="M108" s="385" t="s">
        <v>1321</v>
      </c>
      <c r="N108" s="385" t="s">
        <v>1322</v>
      </c>
      <c r="O108" s="385" t="s">
        <v>1323</v>
      </c>
      <c r="P108" s="385" t="s">
        <v>1324</v>
      </c>
      <c r="Q108" s="385" t="s">
        <v>1325</v>
      </c>
      <c r="R108" s="385"/>
      <c r="S108" s="385"/>
      <c r="T108" s="385" t="s">
        <v>1320</v>
      </c>
      <c r="U108" s="385" t="s">
        <v>303</v>
      </c>
    </row>
    <row r="109" spans="1:21" x14ac:dyDescent="0.25">
      <c r="A109" s="382" t="s">
        <v>56</v>
      </c>
      <c r="B109" s="387" t="s">
        <v>1326</v>
      </c>
      <c r="C109" s="387" t="s">
        <v>1327</v>
      </c>
      <c r="D109" s="387" t="s">
        <v>1328</v>
      </c>
      <c r="E109" s="387" t="s">
        <v>1329</v>
      </c>
      <c r="I109" s="385" t="str">
        <f>HLOOKUP(Introduction!$G$4,nametranslations,94,FALSE)</f>
        <v>EMIS</v>
      </c>
      <c r="L109" s="385" t="s">
        <v>1330</v>
      </c>
      <c r="M109" s="385" t="s">
        <v>1331</v>
      </c>
      <c r="N109" s="385" t="s">
        <v>1332</v>
      </c>
      <c r="O109" s="385" t="s">
        <v>1331</v>
      </c>
      <c r="P109" s="385" t="s">
        <v>1333</v>
      </c>
      <c r="Q109" s="385" t="s">
        <v>1334</v>
      </c>
      <c r="R109" s="385"/>
      <c r="S109" s="385"/>
      <c r="T109" s="385" t="s">
        <v>1330</v>
      </c>
      <c r="U109" s="385" t="s">
        <v>303</v>
      </c>
    </row>
    <row r="110" spans="1:21" x14ac:dyDescent="0.25">
      <c r="A110" s="382" t="s">
        <v>1335</v>
      </c>
      <c r="B110" s="387" t="s">
        <v>1336</v>
      </c>
      <c r="C110" s="387" t="s">
        <v>1337</v>
      </c>
      <c r="D110" s="387" t="s">
        <v>1338</v>
      </c>
      <c r="E110" s="387" t="s">
        <v>1339</v>
      </c>
      <c r="I110" s="385" t="str">
        <f>HLOOKUP(Introduction!$G$4,nametranslations,95,FALSE)</f>
        <v>Survey</v>
      </c>
      <c r="L110" s="385" t="s">
        <v>1340</v>
      </c>
      <c r="M110" s="385" t="s">
        <v>1341</v>
      </c>
      <c r="N110" s="385" t="s">
        <v>1342</v>
      </c>
      <c r="O110" s="385" t="s">
        <v>1343</v>
      </c>
      <c r="P110" s="385" t="s">
        <v>1344</v>
      </c>
      <c r="Q110" s="385" t="s">
        <v>1345</v>
      </c>
      <c r="R110" s="385"/>
      <c r="S110" s="385"/>
      <c r="T110" s="385" t="s">
        <v>1340</v>
      </c>
      <c r="U110" s="385" t="s">
        <v>305</v>
      </c>
    </row>
    <row r="111" spans="1:21" x14ac:dyDescent="0.25">
      <c r="A111" s="382" t="s">
        <v>12</v>
      </c>
      <c r="B111" s="382" t="s">
        <v>1346</v>
      </c>
      <c r="C111" s="387" t="s">
        <v>1347</v>
      </c>
      <c r="D111" s="387" t="s">
        <v>1348</v>
      </c>
      <c r="E111" s="387" t="s">
        <v>1349</v>
      </c>
      <c r="I111" s="385" t="str">
        <f>HLOOKUP(Introduction!$G$4,nametranslations,96,FALSE)</f>
        <v>Census</v>
      </c>
      <c r="L111" s="385" t="s">
        <v>1350</v>
      </c>
      <c r="M111" s="385" t="s">
        <v>1351</v>
      </c>
      <c r="N111" s="385" t="s">
        <v>1352</v>
      </c>
      <c r="O111" s="385" t="s">
        <v>1351</v>
      </c>
      <c r="P111" s="385" t="s">
        <v>1353</v>
      </c>
      <c r="Q111" s="385" t="s">
        <v>1354</v>
      </c>
      <c r="R111" s="385"/>
      <c r="S111" s="385"/>
      <c r="T111" s="385" t="s">
        <v>1350</v>
      </c>
      <c r="U111" s="385" t="s">
        <v>303</v>
      </c>
    </row>
    <row r="112" spans="1:21" x14ac:dyDescent="0.25">
      <c r="A112" s="382" t="s">
        <v>106</v>
      </c>
      <c r="B112" s="387" t="s">
        <v>1355</v>
      </c>
      <c r="C112" s="387" t="s">
        <v>1356</v>
      </c>
      <c r="D112" s="387" t="s">
        <v>1357</v>
      </c>
      <c r="E112" s="387" t="s">
        <v>1358</v>
      </c>
      <c r="I112" s="385" t="str">
        <f>HLOOKUP(Introduction!$G$4,nametranslations,97,FALSE)</f>
        <v>Other</v>
      </c>
      <c r="L112" s="385" t="s">
        <v>1359</v>
      </c>
      <c r="M112" s="385" t="s">
        <v>1360</v>
      </c>
      <c r="N112" s="385" t="s">
        <v>1360</v>
      </c>
      <c r="O112" s="385" t="s">
        <v>1360</v>
      </c>
      <c r="P112" s="385" t="s">
        <v>1361</v>
      </c>
      <c r="Q112" s="385" t="s">
        <v>1362</v>
      </c>
      <c r="R112" s="385"/>
      <c r="S112" s="385"/>
      <c r="T112" s="385" t="s">
        <v>1359</v>
      </c>
      <c r="U112" s="385" t="s">
        <v>303</v>
      </c>
    </row>
    <row r="113" spans="1:21" x14ac:dyDescent="0.25">
      <c r="A113" s="382" t="s">
        <v>94</v>
      </c>
      <c r="B113" s="387" t="s">
        <v>1363</v>
      </c>
      <c r="C113" s="387" t="s">
        <v>1364</v>
      </c>
      <c r="D113" s="387" t="s">
        <v>1365</v>
      </c>
      <c r="E113" s="387" t="s">
        <v>1366</v>
      </c>
      <c r="I113" s="385" t="str">
        <f>HLOOKUP(Introduction!$G$4,nametranslations,98,FALSE)</f>
        <v>Survey with microdata</v>
      </c>
      <c r="L113" s="385" t="s">
        <v>1367</v>
      </c>
      <c r="M113" s="385" t="s">
        <v>1368</v>
      </c>
      <c r="N113" s="385" t="s">
        <v>1369</v>
      </c>
      <c r="O113" s="385" t="s">
        <v>1370</v>
      </c>
      <c r="P113" s="385" t="s">
        <v>1371</v>
      </c>
      <c r="Q113" s="385" t="s">
        <v>1372</v>
      </c>
      <c r="R113" s="385"/>
      <c r="S113" s="385"/>
      <c r="T113" s="385" t="s">
        <v>1367</v>
      </c>
      <c r="U113" s="386" t="s">
        <v>307</v>
      </c>
    </row>
    <row r="114" spans="1:21" x14ac:dyDescent="0.25">
      <c r="A114" s="382" t="s">
        <v>95</v>
      </c>
      <c r="B114" s="387" t="s">
        <v>1373</v>
      </c>
      <c r="C114" s="387" t="s">
        <v>1374</v>
      </c>
      <c r="D114" s="387" t="s">
        <v>1375</v>
      </c>
      <c r="E114" s="387" t="s">
        <v>1376</v>
      </c>
      <c r="I114" s="385" t="str">
        <f>HLOOKUP(Introduction!$G$4,nametranslations,99,FALSE)</f>
        <v>Admin</v>
      </c>
      <c r="L114" s="385" t="s">
        <v>1377</v>
      </c>
      <c r="M114" s="385" t="s">
        <v>1378</v>
      </c>
      <c r="N114" s="385" t="s">
        <v>1379</v>
      </c>
      <c r="O114" s="385" t="s">
        <v>1380</v>
      </c>
      <c r="P114" s="385" t="s">
        <v>1381</v>
      </c>
      <c r="Q114" s="385" t="s">
        <v>1382</v>
      </c>
      <c r="R114" s="385"/>
      <c r="S114" s="385"/>
      <c r="T114" s="385" t="s">
        <v>1377</v>
      </c>
      <c r="U114" s="385" t="s">
        <v>303</v>
      </c>
    </row>
    <row r="115" spans="1:21" x14ac:dyDescent="0.25">
      <c r="A115" s="382" t="s">
        <v>23</v>
      </c>
      <c r="B115" s="387" t="s">
        <v>1383</v>
      </c>
      <c r="C115" s="387" t="s">
        <v>1384</v>
      </c>
      <c r="D115" s="387" t="s">
        <v>1385</v>
      </c>
      <c r="E115" s="387" t="s">
        <v>1386</v>
      </c>
      <c r="L115" s="385" t="s">
        <v>1387</v>
      </c>
      <c r="M115" s="385" t="s">
        <v>1388</v>
      </c>
      <c r="N115" s="385" t="s">
        <v>1388</v>
      </c>
      <c r="O115" s="385" t="s">
        <v>1389</v>
      </c>
      <c r="P115" s="385" t="s">
        <v>1390</v>
      </c>
      <c r="Q115" s="385" t="s">
        <v>1391</v>
      </c>
      <c r="R115" s="385"/>
      <c r="S115" s="385"/>
      <c r="T115" s="385" t="s">
        <v>1387</v>
      </c>
      <c r="U115" s="386" t="s">
        <v>303</v>
      </c>
    </row>
    <row r="116" spans="1:21" x14ac:dyDescent="0.25">
      <c r="A116" s="382" t="s">
        <v>20</v>
      </c>
      <c r="B116" s="387" t="s">
        <v>1392</v>
      </c>
      <c r="C116" s="387" t="s">
        <v>1393</v>
      </c>
      <c r="D116" s="387" t="s">
        <v>1394</v>
      </c>
      <c r="E116" s="387" t="s">
        <v>1395</v>
      </c>
      <c r="L116" s="385" t="s">
        <v>1396</v>
      </c>
      <c r="M116" s="385" t="s">
        <v>1397</v>
      </c>
      <c r="N116" s="385" t="s">
        <v>1397</v>
      </c>
      <c r="O116" s="385" t="s">
        <v>1397</v>
      </c>
      <c r="P116" s="385" t="s">
        <v>1398</v>
      </c>
      <c r="Q116" s="385" t="s">
        <v>1399</v>
      </c>
      <c r="R116" s="385"/>
      <c r="S116" s="385"/>
      <c r="T116" s="385" t="s">
        <v>1396</v>
      </c>
      <c r="U116" s="385" t="s">
        <v>303</v>
      </c>
    </row>
    <row r="117" spans="1:21" x14ac:dyDescent="0.25">
      <c r="A117" s="382" t="s">
        <v>22</v>
      </c>
      <c r="B117" s="387" t="s">
        <v>1400</v>
      </c>
      <c r="C117" s="387" t="s">
        <v>1401</v>
      </c>
      <c r="D117" s="387" t="s">
        <v>1402</v>
      </c>
      <c r="E117" s="387" t="s">
        <v>1403</v>
      </c>
      <c r="L117" s="385" t="s">
        <v>1404</v>
      </c>
      <c r="M117" s="385" t="s">
        <v>1405</v>
      </c>
      <c r="N117" s="385" t="s">
        <v>1406</v>
      </c>
      <c r="O117" s="385" t="s">
        <v>1407</v>
      </c>
      <c r="P117" s="385" t="s">
        <v>1408</v>
      </c>
      <c r="Q117" s="385" t="s">
        <v>1409</v>
      </c>
      <c r="R117" s="385"/>
      <c r="S117" s="385"/>
      <c r="T117" s="385" t="s">
        <v>1404</v>
      </c>
      <c r="U117" s="386" t="s">
        <v>303</v>
      </c>
    </row>
    <row r="118" spans="1:21" x14ac:dyDescent="0.25">
      <c r="A118" s="382" t="s">
        <v>3</v>
      </c>
      <c r="B118" s="387" t="s">
        <v>1410</v>
      </c>
      <c r="C118" s="387" t="s">
        <v>1411</v>
      </c>
      <c r="D118" s="387" t="s">
        <v>1412</v>
      </c>
      <c r="E118" s="387" t="s">
        <v>1413</v>
      </c>
      <c r="L118" s="385" t="s">
        <v>1414</v>
      </c>
      <c r="M118" s="385" t="s">
        <v>1415</v>
      </c>
      <c r="N118" s="385" t="s">
        <v>1416</v>
      </c>
      <c r="O118" s="385" t="s">
        <v>1417</v>
      </c>
      <c r="P118" s="385" t="s">
        <v>1418</v>
      </c>
      <c r="Q118" s="385" t="s">
        <v>1419</v>
      </c>
      <c r="R118" s="385"/>
      <c r="S118" s="385"/>
      <c r="T118" s="385" t="s">
        <v>1414</v>
      </c>
      <c r="U118" s="385" t="s">
        <v>303</v>
      </c>
    </row>
    <row r="119" spans="1:21" x14ac:dyDescent="0.25">
      <c r="A119" s="382" t="s">
        <v>52</v>
      </c>
      <c r="B119" s="387" t="s">
        <v>1420</v>
      </c>
      <c r="C119" s="387" t="s">
        <v>1421</v>
      </c>
      <c r="D119" s="387" t="s">
        <v>1422</v>
      </c>
      <c r="E119" s="387" t="s">
        <v>1423</v>
      </c>
      <c r="L119" s="385" t="s">
        <v>1424</v>
      </c>
      <c r="M119" s="385" t="s">
        <v>1425</v>
      </c>
      <c r="N119" s="385" t="s">
        <v>1425</v>
      </c>
      <c r="O119" s="385" t="s">
        <v>1425</v>
      </c>
      <c r="P119" s="385" t="s">
        <v>1426</v>
      </c>
      <c r="Q119" s="385" t="s">
        <v>1427</v>
      </c>
      <c r="R119" s="385"/>
      <c r="S119" s="385"/>
      <c r="T119" s="385" t="s">
        <v>1424</v>
      </c>
      <c r="U119" s="385" t="s">
        <v>303</v>
      </c>
    </row>
    <row r="120" spans="1:21" x14ac:dyDescent="0.25">
      <c r="A120" s="382" t="s">
        <v>57</v>
      </c>
      <c r="B120" s="387" t="s">
        <v>1428</v>
      </c>
      <c r="C120" s="387" t="s">
        <v>1429</v>
      </c>
      <c r="D120" s="387" t="s">
        <v>1430</v>
      </c>
      <c r="E120" s="387" t="s">
        <v>1431</v>
      </c>
      <c r="L120" s="385" t="s">
        <v>1432</v>
      </c>
      <c r="M120" s="385" t="s">
        <v>1433</v>
      </c>
      <c r="N120" s="385" t="s">
        <v>1434</v>
      </c>
      <c r="O120" s="385" t="s">
        <v>1435</v>
      </c>
      <c r="P120" s="385" t="s">
        <v>1436</v>
      </c>
      <c r="Q120" s="385" t="s">
        <v>1437</v>
      </c>
      <c r="R120" s="385"/>
      <c r="S120" s="385"/>
      <c r="T120" s="385" t="s">
        <v>1432</v>
      </c>
      <c r="U120" s="385" t="s">
        <v>303</v>
      </c>
    </row>
    <row r="121" spans="1:21" x14ac:dyDescent="0.25">
      <c r="A121" s="382" t="s">
        <v>99</v>
      </c>
      <c r="B121" s="387" t="s">
        <v>1438</v>
      </c>
      <c r="C121" s="387" t="s">
        <v>1439</v>
      </c>
      <c r="D121" s="387" t="s">
        <v>1440</v>
      </c>
      <c r="E121" s="387" t="s">
        <v>1441</v>
      </c>
      <c r="L121" s="385" t="s">
        <v>1442</v>
      </c>
      <c r="M121" s="385" t="s">
        <v>1443</v>
      </c>
      <c r="N121" s="385" t="s">
        <v>1444</v>
      </c>
      <c r="O121" s="385" t="s">
        <v>1445</v>
      </c>
      <c r="P121" s="385" t="s">
        <v>1446</v>
      </c>
      <c r="Q121" s="385" t="s">
        <v>1447</v>
      </c>
      <c r="R121" s="385"/>
      <c r="S121" s="385"/>
      <c r="T121" s="385" t="s">
        <v>1442</v>
      </c>
      <c r="U121" s="385" t="s">
        <v>303</v>
      </c>
    </row>
    <row r="122" spans="1:21" x14ac:dyDescent="0.25">
      <c r="A122" s="382" t="s">
        <v>113</v>
      </c>
      <c r="B122" s="387" t="s">
        <v>1448</v>
      </c>
      <c r="C122" s="387" t="s">
        <v>1449</v>
      </c>
      <c r="D122" s="387" t="s">
        <v>1450</v>
      </c>
      <c r="E122" s="387" t="s">
        <v>1451</v>
      </c>
      <c r="L122" s="385" t="s">
        <v>1452</v>
      </c>
      <c r="M122" s="385" t="s">
        <v>1453</v>
      </c>
      <c r="N122" s="385" t="s">
        <v>1454</v>
      </c>
      <c r="O122" s="385" t="s">
        <v>1453</v>
      </c>
      <c r="P122" s="385" t="s">
        <v>1455</v>
      </c>
      <c r="Q122" s="385" t="s">
        <v>1456</v>
      </c>
      <c r="R122" s="385"/>
      <c r="S122" s="385"/>
      <c r="T122" s="385" t="s">
        <v>1452</v>
      </c>
      <c r="U122" s="386" t="s">
        <v>307</v>
      </c>
    </row>
    <row r="123" spans="1:21" x14ac:dyDescent="0.25">
      <c r="A123" s="382" t="s">
        <v>114</v>
      </c>
      <c r="B123" s="387" t="s">
        <v>1457</v>
      </c>
      <c r="C123" s="387" t="s">
        <v>1458</v>
      </c>
      <c r="D123" s="387" t="s">
        <v>1459</v>
      </c>
      <c r="E123" s="387" t="s">
        <v>1460</v>
      </c>
      <c r="L123" s="385" t="s">
        <v>1461</v>
      </c>
      <c r="M123" s="385" t="s">
        <v>1462</v>
      </c>
      <c r="N123" s="385" t="s">
        <v>1463</v>
      </c>
      <c r="O123" s="385" t="s">
        <v>1464</v>
      </c>
      <c r="P123" s="385" t="s">
        <v>1465</v>
      </c>
      <c r="Q123" s="385" t="s">
        <v>1466</v>
      </c>
      <c r="R123" s="385"/>
      <c r="S123" s="385"/>
      <c r="T123" s="385" t="s">
        <v>1461</v>
      </c>
      <c r="U123" s="385" t="s">
        <v>305</v>
      </c>
    </row>
    <row r="124" spans="1:21" x14ac:dyDescent="0.25">
      <c r="A124" s="382" t="s">
        <v>30</v>
      </c>
      <c r="B124" s="387" t="s">
        <v>1467</v>
      </c>
      <c r="C124" s="387" t="s">
        <v>1468</v>
      </c>
      <c r="D124" s="387" t="s">
        <v>1469</v>
      </c>
      <c r="E124" s="387" t="s">
        <v>1470</v>
      </c>
      <c r="L124" s="385" t="s">
        <v>1471</v>
      </c>
      <c r="M124" s="385" t="s">
        <v>1472</v>
      </c>
      <c r="N124" s="385" t="s">
        <v>1473</v>
      </c>
      <c r="O124" s="385" t="s">
        <v>1474</v>
      </c>
      <c r="P124" s="385" t="s">
        <v>1475</v>
      </c>
      <c r="Q124" s="385" t="s">
        <v>1476</v>
      </c>
      <c r="R124" s="385"/>
      <c r="S124" s="385"/>
      <c r="T124" s="385" t="s">
        <v>1471</v>
      </c>
      <c r="U124" s="385" t="s">
        <v>307</v>
      </c>
    </row>
    <row r="125" spans="1:21" x14ac:dyDescent="0.25">
      <c r="A125" s="382" t="s">
        <v>26</v>
      </c>
      <c r="B125" s="387" t="s">
        <v>1477</v>
      </c>
      <c r="C125" s="387" t="s">
        <v>1478</v>
      </c>
      <c r="D125" s="387" t="s">
        <v>1479</v>
      </c>
      <c r="E125" s="387" t="s">
        <v>1480</v>
      </c>
      <c r="L125" s="385" t="s">
        <v>1481</v>
      </c>
      <c r="M125" s="385" t="s">
        <v>1482</v>
      </c>
      <c r="N125" s="385" t="s">
        <v>1483</v>
      </c>
      <c r="O125" s="385" t="s">
        <v>1482</v>
      </c>
      <c r="P125" s="385" t="s">
        <v>1484</v>
      </c>
      <c r="Q125" s="385" t="s">
        <v>1485</v>
      </c>
      <c r="R125" s="385"/>
      <c r="S125" s="385"/>
      <c r="T125" s="385" t="s">
        <v>1481</v>
      </c>
      <c r="U125" s="385" t="s">
        <v>303</v>
      </c>
    </row>
    <row r="126" spans="1:21" x14ac:dyDescent="0.25">
      <c r="A126" s="382" t="s">
        <v>127</v>
      </c>
      <c r="B126" s="387" t="s">
        <v>1486</v>
      </c>
      <c r="C126" s="387" t="s">
        <v>1070</v>
      </c>
      <c r="D126" s="387" t="s">
        <v>1071</v>
      </c>
      <c r="E126" s="387" t="s">
        <v>1072</v>
      </c>
      <c r="L126" s="385" t="s">
        <v>1487</v>
      </c>
      <c r="M126" s="385" t="s">
        <v>1488</v>
      </c>
      <c r="N126" s="385" t="s">
        <v>1489</v>
      </c>
      <c r="O126" s="385" t="s">
        <v>1490</v>
      </c>
      <c r="P126" s="385" t="s">
        <v>1491</v>
      </c>
      <c r="Q126" s="385" t="s">
        <v>1492</v>
      </c>
      <c r="R126" s="385"/>
      <c r="S126" s="385"/>
      <c r="T126" s="385" t="s">
        <v>1487</v>
      </c>
      <c r="U126" s="386" t="s">
        <v>307</v>
      </c>
    </row>
    <row r="127" spans="1:21" x14ac:dyDescent="0.25">
      <c r="A127" s="382" t="s">
        <v>128</v>
      </c>
      <c r="B127" s="387" t="s">
        <v>1493</v>
      </c>
      <c r="C127" s="387" t="s">
        <v>1494</v>
      </c>
      <c r="D127" s="387" t="s">
        <v>1495</v>
      </c>
      <c r="E127" s="387" t="s">
        <v>1496</v>
      </c>
      <c r="L127" s="385" t="s">
        <v>1497</v>
      </c>
      <c r="M127" s="385" t="s">
        <v>1498</v>
      </c>
      <c r="N127" s="385" t="s">
        <v>1499</v>
      </c>
      <c r="O127" s="385" t="s">
        <v>1500</v>
      </c>
      <c r="P127" s="385" t="s">
        <v>1501</v>
      </c>
      <c r="Q127" s="385" t="s">
        <v>1502</v>
      </c>
      <c r="R127" s="385"/>
      <c r="S127" s="385"/>
      <c r="T127" s="385" t="s">
        <v>1497</v>
      </c>
      <c r="U127" s="385" t="s">
        <v>303</v>
      </c>
    </row>
    <row r="128" spans="1:21" x14ac:dyDescent="0.25">
      <c r="A128" s="382" t="s">
        <v>112</v>
      </c>
      <c r="B128" s="387" t="s">
        <v>1503</v>
      </c>
      <c r="C128" s="387" t="s">
        <v>1504</v>
      </c>
      <c r="D128" s="387" t="s">
        <v>1505</v>
      </c>
      <c r="E128" s="387" t="s">
        <v>1506</v>
      </c>
      <c r="L128" s="385" t="s">
        <v>1507</v>
      </c>
      <c r="M128" s="385" t="s">
        <v>1508</v>
      </c>
      <c r="N128" s="385" t="s">
        <v>1508</v>
      </c>
      <c r="O128" s="385" t="s">
        <v>1508</v>
      </c>
      <c r="P128" s="385" t="s">
        <v>1509</v>
      </c>
      <c r="Q128" s="385" t="s">
        <v>1510</v>
      </c>
      <c r="R128" s="385"/>
      <c r="S128" s="385"/>
      <c r="T128" s="385" t="s">
        <v>1507</v>
      </c>
      <c r="U128" s="385" t="s">
        <v>303</v>
      </c>
    </row>
    <row r="129" spans="1:21" x14ac:dyDescent="0.25">
      <c r="A129" s="382" t="s">
        <v>162</v>
      </c>
      <c r="B129" s="387" t="s">
        <v>1511</v>
      </c>
      <c r="C129" s="387" t="s">
        <v>1512</v>
      </c>
      <c r="D129" s="387" t="s">
        <v>1513</v>
      </c>
      <c r="E129" s="387" t="s">
        <v>1514</v>
      </c>
      <c r="L129" s="385" t="s">
        <v>1515</v>
      </c>
      <c r="M129" s="385" t="s">
        <v>1516</v>
      </c>
      <c r="N129" s="385" t="s">
        <v>1516</v>
      </c>
      <c r="O129" s="385" t="s">
        <v>1516</v>
      </c>
      <c r="P129" s="385" t="s">
        <v>1517</v>
      </c>
      <c r="Q129" s="385" t="s">
        <v>1518</v>
      </c>
      <c r="R129" s="385"/>
      <c r="S129" s="385"/>
      <c r="T129" s="385" t="s">
        <v>1515</v>
      </c>
      <c r="U129" s="385" t="s">
        <v>303</v>
      </c>
    </row>
    <row r="130" spans="1:21" x14ac:dyDescent="0.25">
      <c r="A130" s="382" t="s">
        <v>1519</v>
      </c>
      <c r="B130" s="387" t="s">
        <v>1519</v>
      </c>
      <c r="C130" s="387" t="s">
        <v>1520</v>
      </c>
      <c r="D130" s="387" t="s">
        <v>1521</v>
      </c>
      <c r="E130" s="387" t="s">
        <v>1522</v>
      </c>
      <c r="L130" s="385" t="s">
        <v>1523</v>
      </c>
      <c r="M130" s="385" t="s">
        <v>1524</v>
      </c>
      <c r="N130" s="385" t="s">
        <v>1524</v>
      </c>
      <c r="O130" s="385" t="s">
        <v>1524</v>
      </c>
      <c r="P130" s="385" t="s">
        <v>1525</v>
      </c>
      <c r="Q130" s="385" t="s">
        <v>1526</v>
      </c>
      <c r="R130" s="385"/>
      <c r="S130" s="385"/>
      <c r="T130" s="385" t="s">
        <v>1523</v>
      </c>
      <c r="U130" s="385" t="s">
        <v>303</v>
      </c>
    </row>
    <row r="131" spans="1:21" x14ac:dyDescent="0.25">
      <c r="A131" s="382" t="s">
        <v>1527</v>
      </c>
      <c r="B131" s="387" t="s">
        <v>1528</v>
      </c>
      <c r="C131" s="387" t="s">
        <v>1529</v>
      </c>
      <c r="D131" s="387" t="s">
        <v>1530</v>
      </c>
      <c r="E131" s="387" t="s">
        <v>1531</v>
      </c>
      <c r="L131" s="385" t="s">
        <v>1532</v>
      </c>
      <c r="M131" s="385" t="s">
        <v>1533</v>
      </c>
      <c r="N131" s="385" t="s">
        <v>1534</v>
      </c>
      <c r="O131" s="385" t="s">
        <v>1535</v>
      </c>
      <c r="P131" s="385" t="s">
        <v>1536</v>
      </c>
      <c r="Q131" s="385" t="s">
        <v>1537</v>
      </c>
      <c r="R131" s="385"/>
      <c r="S131" s="385"/>
      <c r="T131" s="385" t="s">
        <v>1532</v>
      </c>
      <c r="U131" s="385" t="s">
        <v>303</v>
      </c>
    </row>
    <row r="132" spans="1:21" x14ac:dyDescent="0.25">
      <c r="A132" s="382" t="s">
        <v>1538</v>
      </c>
      <c r="B132" s="387" t="s">
        <v>1539</v>
      </c>
      <c r="C132" s="387" t="s">
        <v>1540</v>
      </c>
      <c r="D132" s="387" t="s">
        <v>1541</v>
      </c>
      <c r="E132" s="387" t="s">
        <v>1542</v>
      </c>
      <c r="L132" s="385" t="s">
        <v>1543</v>
      </c>
      <c r="M132" s="385" t="s">
        <v>1544</v>
      </c>
      <c r="N132" s="385" t="s">
        <v>1544</v>
      </c>
      <c r="O132" s="385" t="s">
        <v>1545</v>
      </c>
      <c r="P132" s="385" t="s">
        <v>1546</v>
      </c>
      <c r="Q132" s="385" t="s">
        <v>1547</v>
      </c>
      <c r="R132" s="385"/>
      <c r="S132" s="385"/>
      <c r="T132" s="385" t="s">
        <v>1543</v>
      </c>
      <c r="U132" s="385" t="s">
        <v>305</v>
      </c>
    </row>
    <row r="133" spans="1:21" x14ac:dyDescent="0.25">
      <c r="A133" s="382" t="s">
        <v>1548</v>
      </c>
      <c r="B133" s="387" t="s">
        <v>1549</v>
      </c>
      <c r="C133" s="387" t="s">
        <v>1550</v>
      </c>
      <c r="D133" s="387" t="s">
        <v>1551</v>
      </c>
      <c r="E133" s="387" t="s">
        <v>1552</v>
      </c>
      <c r="L133" s="385" t="s">
        <v>1553</v>
      </c>
      <c r="M133" s="385" t="s">
        <v>1554</v>
      </c>
      <c r="N133" s="385" t="s">
        <v>1555</v>
      </c>
      <c r="O133" s="385" t="s">
        <v>1556</v>
      </c>
      <c r="P133" s="385" t="s">
        <v>1557</v>
      </c>
      <c r="Q133" s="385" t="s">
        <v>1558</v>
      </c>
      <c r="R133" s="385"/>
      <c r="S133" s="385"/>
      <c r="T133" s="385" t="s">
        <v>1553</v>
      </c>
      <c r="U133" s="385" t="s">
        <v>303</v>
      </c>
    </row>
    <row r="134" spans="1:21" x14ac:dyDescent="0.25">
      <c r="A134" s="382" t="s">
        <v>1559</v>
      </c>
      <c r="B134" s="387" t="s">
        <v>1560</v>
      </c>
      <c r="C134" s="387" t="s">
        <v>1561</v>
      </c>
      <c r="D134" s="387" t="s">
        <v>1562</v>
      </c>
      <c r="E134" s="387" t="s">
        <v>1563</v>
      </c>
      <c r="L134" s="385" t="s">
        <v>1564</v>
      </c>
      <c r="M134" s="385" t="s">
        <v>1565</v>
      </c>
      <c r="N134" s="385" t="s">
        <v>1566</v>
      </c>
      <c r="O134" s="385" t="s">
        <v>1567</v>
      </c>
      <c r="P134" s="385" t="s">
        <v>1568</v>
      </c>
      <c r="Q134" s="385" t="s">
        <v>1569</v>
      </c>
      <c r="R134" s="385"/>
      <c r="S134" s="385"/>
      <c r="T134" s="385" t="s">
        <v>1564</v>
      </c>
      <c r="U134" s="385" t="s">
        <v>303</v>
      </c>
    </row>
    <row r="135" spans="1:21" x14ac:dyDescent="0.25">
      <c r="A135" s="382" t="s">
        <v>1570</v>
      </c>
      <c r="B135" s="387" t="s">
        <v>1571</v>
      </c>
      <c r="C135" s="387" t="s">
        <v>1572</v>
      </c>
      <c r="D135" s="387" t="s">
        <v>1573</v>
      </c>
      <c r="E135" s="387" t="s">
        <v>1574</v>
      </c>
      <c r="L135" s="385" t="s">
        <v>1575</v>
      </c>
      <c r="M135" s="385" t="s">
        <v>1576</v>
      </c>
      <c r="N135" s="385" t="s">
        <v>1577</v>
      </c>
      <c r="O135" s="385" t="s">
        <v>1578</v>
      </c>
      <c r="P135" s="385" t="s">
        <v>1579</v>
      </c>
      <c r="Q135" s="385" t="s">
        <v>1580</v>
      </c>
      <c r="R135" s="385"/>
      <c r="S135" s="385"/>
      <c r="T135" s="385" t="s">
        <v>1575</v>
      </c>
      <c r="U135" s="385" t="s">
        <v>305</v>
      </c>
    </row>
    <row r="136" spans="1:21" x14ac:dyDescent="0.25">
      <c r="A136" s="382" t="s">
        <v>1581</v>
      </c>
      <c r="B136" s="387" t="s">
        <v>1582</v>
      </c>
      <c r="C136" s="387" t="s">
        <v>1583</v>
      </c>
      <c r="D136" s="387" t="s">
        <v>1584</v>
      </c>
      <c r="E136" s="387" t="s">
        <v>1585</v>
      </c>
      <c r="L136" s="385" t="s">
        <v>1586</v>
      </c>
      <c r="M136" s="385" t="s">
        <v>1587</v>
      </c>
      <c r="N136" s="385" t="s">
        <v>1588</v>
      </c>
      <c r="O136" s="385" t="s">
        <v>1589</v>
      </c>
      <c r="P136" s="385" t="s">
        <v>1590</v>
      </c>
      <c r="Q136" s="385" t="s">
        <v>1591</v>
      </c>
      <c r="R136" s="385"/>
      <c r="S136" s="385"/>
      <c r="T136" s="385" t="s">
        <v>1586</v>
      </c>
      <c r="U136" s="385" t="s">
        <v>307</v>
      </c>
    </row>
    <row r="137" spans="1:21" x14ac:dyDescent="0.25">
      <c r="A137" s="382" t="s">
        <v>1592</v>
      </c>
      <c r="B137" s="387" t="s">
        <v>1593</v>
      </c>
      <c r="C137" s="387" t="s">
        <v>1594</v>
      </c>
      <c r="D137" s="387" t="s">
        <v>1595</v>
      </c>
      <c r="E137" s="387" t="s">
        <v>1596</v>
      </c>
      <c r="L137" s="385" t="s">
        <v>1597</v>
      </c>
      <c r="M137" s="385" t="s">
        <v>1598</v>
      </c>
      <c r="N137" s="385" t="s">
        <v>1598</v>
      </c>
      <c r="O137" s="385" t="s">
        <v>1599</v>
      </c>
      <c r="P137" s="385" t="s">
        <v>1600</v>
      </c>
      <c r="Q137" s="385" t="s">
        <v>1601</v>
      </c>
      <c r="R137" s="385"/>
      <c r="S137" s="385"/>
      <c r="T137" s="385" t="s">
        <v>1597</v>
      </c>
      <c r="U137" s="385" t="s">
        <v>305</v>
      </c>
    </row>
    <row r="138" spans="1:21" x14ac:dyDescent="0.25">
      <c r="A138" s="382" t="s">
        <v>211</v>
      </c>
      <c r="B138" s="387" t="s">
        <v>1602</v>
      </c>
      <c r="C138" s="387" t="s">
        <v>1603</v>
      </c>
      <c r="D138" s="387" t="s">
        <v>1604</v>
      </c>
      <c r="E138" s="387" t="s">
        <v>1605</v>
      </c>
      <c r="L138" s="385" t="s">
        <v>1606</v>
      </c>
      <c r="M138" s="385" t="s">
        <v>1607</v>
      </c>
      <c r="N138" s="385" t="s">
        <v>1608</v>
      </c>
      <c r="O138" s="385" t="s">
        <v>1609</v>
      </c>
      <c r="P138" s="385" t="s">
        <v>1610</v>
      </c>
      <c r="Q138" s="385" t="s">
        <v>1611</v>
      </c>
      <c r="R138" s="385"/>
      <c r="S138" s="385"/>
      <c r="T138" s="385" t="s">
        <v>1606</v>
      </c>
      <c r="U138" s="386" t="s">
        <v>303</v>
      </c>
    </row>
    <row r="139" spans="1:21" x14ac:dyDescent="0.25">
      <c r="A139" s="384" t="s">
        <v>1612</v>
      </c>
      <c r="L139" s="385" t="s">
        <v>1613</v>
      </c>
      <c r="M139" s="385" t="s">
        <v>1614</v>
      </c>
      <c r="N139" s="385" t="s">
        <v>1614</v>
      </c>
      <c r="O139" s="385" t="s">
        <v>1614</v>
      </c>
      <c r="P139" s="385" t="s">
        <v>1615</v>
      </c>
      <c r="Q139" s="385" t="s">
        <v>1616</v>
      </c>
      <c r="R139" s="385"/>
      <c r="S139" s="385"/>
      <c r="T139" s="385" t="s">
        <v>1613</v>
      </c>
      <c r="U139" s="385" t="s">
        <v>305</v>
      </c>
    </row>
    <row r="140" spans="1:21" x14ac:dyDescent="0.25">
      <c r="A140" s="382" t="s">
        <v>247</v>
      </c>
      <c r="B140" s="387" t="s">
        <v>1617</v>
      </c>
      <c r="C140" s="387" t="s">
        <v>1618</v>
      </c>
      <c r="D140" s="387" t="s">
        <v>1619</v>
      </c>
      <c r="E140" s="387" t="s">
        <v>1620</v>
      </c>
      <c r="L140" s="385" t="s">
        <v>1621</v>
      </c>
      <c r="M140" s="385" t="s">
        <v>1622</v>
      </c>
      <c r="N140" s="385" t="s">
        <v>1622</v>
      </c>
      <c r="O140" s="385" t="s">
        <v>1623</v>
      </c>
      <c r="P140" s="385" t="s">
        <v>1624</v>
      </c>
      <c r="Q140" s="385" t="s">
        <v>1625</v>
      </c>
      <c r="R140" s="385"/>
      <c r="S140" s="385"/>
      <c r="T140" s="385" t="s">
        <v>1621</v>
      </c>
      <c r="U140" s="385" t="s">
        <v>303</v>
      </c>
    </row>
    <row r="141" spans="1:21" x14ac:dyDescent="0.25">
      <c r="A141" s="382" t="s">
        <v>249</v>
      </c>
      <c r="B141" s="387" t="s">
        <v>1626</v>
      </c>
      <c r="C141" s="387" t="s">
        <v>1627</v>
      </c>
      <c r="D141" s="387" t="s">
        <v>1628</v>
      </c>
      <c r="E141" s="387" t="s">
        <v>1629</v>
      </c>
      <c r="L141" s="385" t="s">
        <v>1630</v>
      </c>
      <c r="M141" s="385" t="s">
        <v>1631</v>
      </c>
      <c r="N141" s="385" t="s">
        <v>1632</v>
      </c>
      <c r="O141" s="385" t="s">
        <v>1633</v>
      </c>
      <c r="P141" s="385" t="s">
        <v>1634</v>
      </c>
      <c r="Q141" s="385" t="s">
        <v>1635</v>
      </c>
      <c r="R141" s="385"/>
      <c r="S141" s="385"/>
      <c r="T141" s="385" t="s">
        <v>1630</v>
      </c>
      <c r="U141" s="386" t="s">
        <v>304</v>
      </c>
    </row>
    <row r="142" spans="1:21" x14ac:dyDescent="0.25">
      <c r="A142" s="382" t="s">
        <v>1636</v>
      </c>
      <c r="B142" s="387" t="s">
        <v>1637</v>
      </c>
      <c r="C142" s="387" t="s">
        <v>1638</v>
      </c>
      <c r="D142" s="387" t="s">
        <v>1639</v>
      </c>
      <c r="E142" s="387" t="s">
        <v>1640</v>
      </c>
      <c r="L142" s="385" t="s">
        <v>1641</v>
      </c>
      <c r="M142" s="385" t="s">
        <v>1642</v>
      </c>
      <c r="N142" s="385" t="s">
        <v>1643</v>
      </c>
      <c r="O142" s="385" t="s">
        <v>1644</v>
      </c>
      <c r="P142" s="385" t="s">
        <v>1645</v>
      </c>
      <c r="Q142" s="385" t="s">
        <v>1646</v>
      </c>
      <c r="R142" s="385"/>
      <c r="S142" s="385"/>
      <c r="T142" s="385" t="s">
        <v>1641</v>
      </c>
      <c r="U142" s="385" t="s">
        <v>303</v>
      </c>
    </row>
    <row r="143" spans="1:21" x14ac:dyDescent="0.25">
      <c r="A143" s="382" t="s">
        <v>251</v>
      </c>
      <c r="B143" s="387" t="s">
        <v>1647</v>
      </c>
      <c r="C143" s="387" t="s">
        <v>1648</v>
      </c>
      <c r="D143" s="387" t="s">
        <v>1649</v>
      </c>
      <c r="E143" s="387" t="s">
        <v>1650</v>
      </c>
      <c r="L143" s="385" t="s">
        <v>1651</v>
      </c>
      <c r="M143" s="385" t="s">
        <v>1652</v>
      </c>
      <c r="N143" s="385" t="s">
        <v>1653</v>
      </c>
      <c r="O143" s="385" t="s">
        <v>1654</v>
      </c>
      <c r="P143" s="385" t="s">
        <v>1655</v>
      </c>
      <c r="Q143" s="385" t="s">
        <v>1656</v>
      </c>
      <c r="R143" s="385"/>
      <c r="S143" s="385"/>
      <c r="T143" s="385" t="s">
        <v>1651</v>
      </c>
      <c r="U143" s="385" t="s">
        <v>303</v>
      </c>
    </row>
    <row r="144" spans="1:21" x14ac:dyDescent="0.25">
      <c r="A144" s="382" t="s">
        <v>1657</v>
      </c>
      <c r="B144" s="387" t="s">
        <v>1658</v>
      </c>
      <c r="C144" s="387" t="s">
        <v>1659</v>
      </c>
      <c r="D144" s="387" t="s">
        <v>1660</v>
      </c>
      <c r="E144" s="387" t="s">
        <v>1661</v>
      </c>
      <c r="L144" s="385" t="s">
        <v>1662</v>
      </c>
      <c r="M144" s="385" t="s">
        <v>1663</v>
      </c>
      <c r="N144" s="385" t="s">
        <v>1663</v>
      </c>
      <c r="O144" s="385" t="s">
        <v>1664</v>
      </c>
      <c r="P144" s="385" t="s">
        <v>1665</v>
      </c>
      <c r="Q144" s="385" t="s">
        <v>1666</v>
      </c>
      <c r="R144" s="385"/>
      <c r="S144" s="385"/>
      <c r="T144" s="385" t="s">
        <v>1662</v>
      </c>
      <c r="U144" s="385" t="s">
        <v>305</v>
      </c>
    </row>
    <row r="145" spans="1:21" x14ac:dyDescent="0.25">
      <c r="A145" s="382" t="s">
        <v>253</v>
      </c>
      <c r="B145" s="387" t="s">
        <v>1667</v>
      </c>
      <c r="C145" s="387" t="s">
        <v>1668</v>
      </c>
      <c r="D145" s="387" t="s">
        <v>1669</v>
      </c>
      <c r="E145" s="387" t="s">
        <v>1670</v>
      </c>
      <c r="L145" s="385" t="s">
        <v>1671</v>
      </c>
      <c r="M145" s="385" t="s">
        <v>1672</v>
      </c>
      <c r="N145" s="385" t="s">
        <v>1673</v>
      </c>
      <c r="O145" s="385" t="s">
        <v>1672</v>
      </c>
      <c r="P145" s="385" t="s">
        <v>1674</v>
      </c>
      <c r="Q145" s="385" t="s">
        <v>1675</v>
      </c>
      <c r="R145" s="385"/>
      <c r="S145" s="385"/>
      <c r="T145" s="385" t="s">
        <v>1671</v>
      </c>
      <c r="U145" s="385" t="s">
        <v>303</v>
      </c>
    </row>
    <row r="146" spans="1:21" x14ac:dyDescent="0.25">
      <c r="A146" s="382" t="s">
        <v>255</v>
      </c>
      <c r="B146" s="387" t="s">
        <v>1676</v>
      </c>
      <c r="C146" s="387" t="s">
        <v>1677</v>
      </c>
      <c r="D146" s="387" t="s">
        <v>1678</v>
      </c>
      <c r="E146" s="387" t="s">
        <v>1679</v>
      </c>
      <c r="L146" s="385" t="s">
        <v>1680</v>
      </c>
      <c r="M146" s="385" t="s">
        <v>1681</v>
      </c>
      <c r="N146" s="385" t="s">
        <v>1681</v>
      </c>
      <c r="O146" s="385" t="s">
        <v>1681</v>
      </c>
      <c r="P146" s="385" t="s">
        <v>1682</v>
      </c>
      <c r="Q146" s="385" t="s">
        <v>1683</v>
      </c>
      <c r="R146" s="385"/>
      <c r="S146" s="385"/>
      <c r="T146" s="385" t="s">
        <v>1680</v>
      </c>
      <c r="U146" s="385" t="s">
        <v>303</v>
      </c>
    </row>
    <row r="147" spans="1:21" x14ac:dyDescent="0.25">
      <c r="A147" s="382" t="s">
        <v>256</v>
      </c>
      <c r="B147" s="387" t="s">
        <v>1684</v>
      </c>
      <c r="C147" s="387" t="s">
        <v>1685</v>
      </c>
      <c r="D147" s="387" t="s">
        <v>1686</v>
      </c>
      <c r="E147" s="387" t="s">
        <v>1687</v>
      </c>
      <c r="L147" s="385" t="s">
        <v>1688</v>
      </c>
      <c r="M147" s="385" t="s">
        <v>1689</v>
      </c>
      <c r="N147" s="385" t="s">
        <v>1690</v>
      </c>
      <c r="O147" s="385" t="s">
        <v>1689</v>
      </c>
      <c r="P147" s="385" t="s">
        <v>1691</v>
      </c>
      <c r="Q147" s="385" t="s">
        <v>1692</v>
      </c>
      <c r="R147" s="385"/>
      <c r="S147" s="385"/>
      <c r="T147" s="385" t="s">
        <v>1688</v>
      </c>
      <c r="U147" s="385" t="s">
        <v>303</v>
      </c>
    </row>
    <row r="148" spans="1:21" x14ac:dyDescent="0.25">
      <c r="A148" s="382" t="s">
        <v>257</v>
      </c>
      <c r="B148" s="387" t="s">
        <v>1693</v>
      </c>
      <c r="C148" s="387" t="s">
        <v>1694</v>
      </c>
      <c r="D148" s="387" t="s">
        <v>1695</v>
      </c>
      <c r="E148" s="387" t="s">
        <v>1696</v>
      </c>
      <c r="L148" s="385" t="s">
        <v>1697</v>
      </c>
      <c r="M148" s="385" t="s">
        <v>1698</v>
      </c>
      <c r="N148" s="385" t="s">
        <v>1699</v>
      </c>
      <c r="O148" s="385" t="s">
        <v>1698</v>
      </c>
      <c r="P148" s="385" t="s">
        <v>1700</v>
      </c>
      <c r="Q148" s="385" t="s">
        <v>1701</v>
      </c>
      <c r="R148" s="385"/>
      <c r="S148" s="385"/>
      <c r="T148" s="385" t="s">
        <v>1697</v>
      </c>
      <c r="U148" s="385" t="s">
        <v>303</v>
      </c>
    </row>
    <row r="149" spans="1:21" x14ac:dyDescent="0.25">
      <c r="A149" s="382" t="s">
        <v>276</v>
      </c>
      <c r="B149" s="387" t="s">
        <v>1702</v>
      </c>
      <c r="C149" s="387" t="s">
        <v>1703</v>
      </c>
      <c r="D149" s="387" t="s">
        <v>1704</v>
      </c>
      <c r="E149" s="387" t="s">
        <v>1705</v>
      </c>
      <c r="L149" s="385" t="s">
        <v>1706</v>
      </c>
      <c r="M149" s="385" t="s">
        <v>1707</v>
      </c>
      <c r="N149" s="385" t="s">
        <v>1708</v>
      </c>
      <c r="O149" s="385" t="s">
        <v>1709</v>
      </c>
      <c r="P149" s="385" t="s">
        <v>1710</v>
      </c>
      <c r="Q149" s="385" t="s">
        <v>1711</v>
      </c>
      <c r="R149" s="385"/>
      <c r="S149" s="385"/>
      <c r="T149" s="385" t="s">
        <v>1706</v>
      </c>
      <c r="U149" s="385" t="s">
        <v>303</v>
      </c>
    </row>
    <row r="150" spans="1:21" x14ac:dyDescent="0.25">
      <c r="A150" s="382" t="s">
        <v>258</v>
      </c>
      <c r="B150" s="387" t="s">
        <v>1712</v>
      </c>
      <c r="C150" s="387" t="s">
        <v>1713</v>
      </c>
      <c r="D150" s="387" t="s">
        <v>1714</v>
      </c>
      <c r="E150" s="387" t="s">
        <v>1715</v>
      </c>
      <c r="L150" s="385" t="s">
        <v>1716</v>
      </c>
      <c r="M150" s="385" t="s">
        <v>1717</v>
      </c>
      <c r="N150" s="385" t="s">
        <v>1717</v>
      </c>
      <c r="O150" s="385" t="s">
        <v>1717</v>
      </c>
      <c r="P150" s="385" t="s">
        <v>1718</v>
      </c>
      <c r="Q150" s="385" t="s">
        <v>1719</v>
      </c>
      <c r="R150" s="385"/>
      <c r="S150" s="385"/>
      <c r="T150" s="385" t="s">
        <v>1716</v>
      </c>
      <c r="U150" s="385" t="s">
        <v>303</v>
      </c>
    </row>
    <row r="151" spans="1:21" ht="409.6" x14ac:dyDescent="0.25">
      <c r="A151" s="392" t="s">
        <v>259</v>
      </c>
      <c r="B151" s="392" t="s">
        <v>1720</v>
      </c>
      <c r="C151" s="392" t="s">
        <v>1721</v>
      </c>
      <c r="D151" s="394" t="s">
        <v>1722</v>
      </c>
      <c r="E151" s="392" t="s">
        <v>1723</v>
      </c>
      <c r="L151" s="385" t="s">
        <v>1724</v>
      </c>
      <c r="M151" s="385" t="s">
        <v>1725</v>
      </c>
      <c r="N151" s="385" t="s">
        <v>1726</v>
      </c>
      <c r="O151" s="385" t="s">
        <v>1725</v>
      </c>
      <c r="P151" s="385" t="s">
        <v>1727</v>
      </c>
      <c r="Q151" s="385" t="s">
        <v>1728</v>
      </c>
      <c r="R151" s="385"/>
      <c r="S151" s="385"/>
      <c r="T151" s="385" t="s">
        <v>1724</v>
      </c>
      <c r="U151" s="386" t="s">
        <v>307</v>
      </c>
    </row>
    <row r="152" spans="1:21" x14ac:dyDescent="0.25">
      <c r="A152" s="382" t="s">
        <v>157</v>
      </c>
      <c r="B152" s="387" t="s">
        <v>1729</v>
      </c>
      <c r="C152" s="387" t="s">
        <v>1730</v>
      </c>
      <c r="D152" s="387" t="s">
        <v>1731</v>
      </c>
      <c r="E152" s="387" t="s">
        <v>1732</v>
      </c>
      <c r="L152" s="385" t="s">
        <v>1733</v>
      </c>
      <c r="M152" s="385" t="s">
        <v>1734</v>
      </c>
      <c r="N152" s="385" t="s">
        <v>1734</v>
      </c>
      <c r="O152" s="385" t="s">
        <v>1734</v>
      </c>
      <c r="P152" s="385" t="s">
        <v>1735</v>
      </c>
      <c r="Q152" s="385" t="s">
        <v>1736</v>
      </c>
      <c r="R152" s="385"/>
      <c r="S152" s="385"/>
      <c r="T152" s="385" t="s">
        <v>1733</v>
      </c>
      <c r="U152" s="385" t="s">
        <v>303</v>
      </c>
    </row>
    <row r="153" spans="1:21" x14ac:dyDescent="0.25">
      <c r="A153" s="382" t="s">
        <v>21</v>
      </c>
      <c r="B153" s="387" t="s">
        <v>1737</v>
      </c>
      <c r="C153" s="387" t="s">
        <v>1153</v>
      </c>
      <c r="D153" s="387" t="s">
        <v>1154</v>
      </c>
      <c r="E153" s="387" t="s">
        <v>1155</v>
      </c>
      <c r="L153" s="385" t="s">
        <v>1738</v>
      </c>
      <c r="M153" s="385" t="s">
        <v>1739</v>
      </c>
      <c r="N153" s="385" t="s">
        <v>1739</v>
      </c>
      <c r="O153" s="385" t="s">
        <v>1740</v>
      </c>
      <c r="P153" s="385" t="s">
        <v>1741</v>
      </c>
      <c r="Q153" s="385" t="s">
        <v>1742</v>
      </c>
      <c r="R153" s="385"/>
      <c r="S153" s="385"/>
      <c r="T153" s="385" t="s">
        <v>1738</v>
      </c>
      <c r="U153" s="385" t="s">
        <v>305</v>
      </c>
    </row>
    <row r="154" spans="1:21" ht="26.4" x14ac:dyDescent="0.25">
      <c r="A154" s="382" t="s">
        <v>28</v>
      </c>
      <c r="B154" s="392" t="s">
        <v>1162</v>
      </c>
      <c r="C154" s="387" t="s">
        <v>1163</v>
      </c>
      <c r="D154" s="387" t="s">
        <v>1164</v>
      </c>
      <c r="E154" s="387" t="s">
        <v>1165</v>
      </c>
      <c r="L154" s="385" t="s">
        <v>1743</v>
      </c>
      <c r="M154" s="385" t="s">
        <v>1744</v>
      </c>
      <c r="N154" s="385" t="s">
        <v>1745</v>
      </c>
      <c r="O154" s="385" t="s">
        <v>1746</v>
      </c>
      <c r="P154" s="385" t="s">
        <v>1747</v>
      </c>
      <c r="Q154" s="385" t="s">
        <v>1748</v>
      </c>
      <c r="R154" s="385"/>
      <c r="S154" s="385"/>
      <c r="T154" s="385" t="s">
        <v>1743</v>
      </c>
      <c r="U154" s="385" t="s">
        <v>303</v>
      </c>
    </row>
    <row r="155" spans="1:21" x14ac:dyDescent="0.25">
      <c r="A155" s="382" t="s">
        <v>1749</v>
      </c>
      <c r="B155" s="387" t="s">
        <v>1750</v>
      </c>
      <c r="C155" s="387" t="s">
        <v>1751</v>
      </c>
      <c r="D155" s="387" t="s">
        <v>1752</v>
      </c>
      <c r="E155" s="387" t="s">
        <v>1753</v>
      </c>
      <c r="L155" s="385" t="s">
        <v>1754</v>
      </c>
      <c r="M155" s="385" t="s">
        <v>1755</v>
      </c>
      <c r="N155" s="385" t="s">
        <v>1755</v>
      </c>
      <c r="O155" s="385" t="s">
        <v>1755</v>
      </c>
      <c r="P155" s="385" t="s">
        <v>1756</v>
      </c>
      <c r="Q155" s="385" t="s">
        <v>1757</v>
      </c>
      <c r="R155" s="385"/>
      <c r="S155" s="385"/>
      <c r="T155" s="385" t="s">
        <v>1754</v>
      </c>
      <c r="U155" s="385" t="s">
        <v>305</v>
      </c>
    </row>
    <row r="156" spans="1:21" x14ac:dyDescent="0.25">
      <c r="A156" s="382" t="s">
        <v>1758</v>
      </c>
      <c r="B156" s="387" t="s">
        <v>1759</v>
      </c>
      <c r="C156" s="387" t="s">
        <v>1760</v>
      </c>
      <c r="D156" s="387" t="s">
        <v>1761</v>
      </c>
      <c r="E156" s="387" t="s">
        <v>1762</v>
      </c>
      <c r="L156" s="385" t="s">
        <v>1763</v>
      </c>
      <c r="M156" s="385" t="s">
        <v>1764</v>
      </c>
      <c r="N156" s="385" t="s">
        <v>1765</v>
      </c>
      <c r="O156" s="385" t="s">
        <v>1766</v>
      </c>
      <c r="P156" s="385" t="s">
        <v>1767</v>
      </c>
      <c r="Q156" s="385" t="s">
        <v>1768</v>
      </c>
      <c r="R156" s="385"/>
      <c r="S156" s="385"/>
      <c r="T156" s="385" t="s">
        <v>1763</v>
      </c>
      <c r="U156" s="385" t="s">
        <v>303</v>
      </c>
    </row>
    <row r="157" spans="1:21" ht="15.75" customHeight="1" x14ac:dyDescent="0.25">
      <c r="A157" s="392" t="s">
        <v>1769</v>
      </c>
      <c r="B157" s="392" t="s">
        <v>1770</v>
      </c>
      <c r="C157" s="392" t="s">
        <v>1771</v>
      </c>
      <c r="D157" s="392" t="s">
        <v>1772</v>
      </c>
      <c r="E157" s="392" t="s">
        <v>1773</v>
      </c>
      <c r="L157" s="385" t="s">
        <v>1774</v>
      </c>
      <c r="M157" s="385" t="s">
        <v>1775</v>
      </c>
      <c r="N157" s="385" t="s">
        <v>1775</v>
      </c>
      <c r="O157" s="385" t="s">
        <v>1775</v>
      </c>
      <c r="P157" s="385" t="s">
        <v>1776</v>
      </c>
      <c r="Q157" s="385" t="s">
        <v>1777</v>
      </c>
      <c r="R157" s="385"/>
      <c r="S157" s="385"/>
      <c r="T157" s="385" t="s">
        <v>1774</v>
      </c>
      <c r="U157" s="385" t="s">
        <v>305</v>
      </c>
    </row>
    <row r="158" spans="1:21" ht="15.75" customHeight="1" x14ac:dyDescent="0.25">
      <c r="A158" s="395" t="s">
        <v>291</v>
      </c>
      <c r="B158" s="395" t="s">
        <v>1778</v>
      </c>
      <c r="C158" s="395" t="s">
        <v>1779</v>
      </c>
      <c r="D158" s="395" t="s">
        <v>1780</v>
      </c>
      <c r="E158" s="382" t="s">
        <v>1781</v>
      </c>
      <c r="L158" s="385" t="s">
        <v>1782</v>
      </c>
      <c r="M158" s="385" t="s">
        <v>1783</v>
      </c>
      <c r="N158" s="385" t="s">
        <v>1784</v>
      </c>
      <c r="O158" s="385" t="s">
        <v>1783</v>
      </c>
      <c r="P158" s="385" t="s">
        <v>1785</v>
      </c>
      <c r="Q158" s="385" t="s">
        <v>1786</v>
      </c>
      <c r="R158" s="385"/>
      <c r="S158" s="385"/>
      <c r="T158" s="385" t="s">
        <v>1782</v>
      </c>
      <c r="U158" s="385" t="s">
        <v>303</v>
      </c>
    </row>
    <row r="159" spans="1:21" x14ac:dyDescent="0.25">
      <c r="A159" s="382" t="s">
        <v>294</v>
      </c>
      <c r="B159" s="382" t="s">
        <v>1787</v>
      </c>
      <c r="C159" s="382" t="s">
        <v>1788</v>
      </c>
      <c r="D159" s="382" t="s">
        <v>1789</v>
      </c>
      <c r="E159" s="382" t="s">
        <v>1790</v>
      </c>
      <c r="L159" s="385" t="s">
        <v>1791</v>
      </c>
      <c r="M159" s="385" t="s">
        <v>1792</v>
      </c>
      <c r="N159" s="385" t="s">
        <v>1793</v>
      </c>
      <c r="O159" s="385" t="s">
        <v>1794</v>
      </c>
      <c r="P159" s="385" t="s">
        <v>1795</v>
      </c>
      <c r="Q159" s="385" t="s">
        <v>1796</v>
      </c>
      <c r="R159" s="385"/>
      <c r="S159" s="385"/>
      <c r="T159" s="385" t="s">
        <v>1791</v>
      </c>
      <c r="U159" s="385" t="s">
        <v>305</v>
      </c>
    </row>
    <row r="160" spans="1:21" ht="13.5" customHeight="1" x14ac:dyDescent="0.25">
      <c r="A160" s="382" t="s">
        <v>297</v>
      </c>
      <c r="B160" s="392" t="s">
        <v>1797</v>
      </c>
      <c r="C160" s="382" t="s">
        <v>1798</v>
      </c>
      <c r="D160" s="382" t="s">
        <v>1799</v>
      </c>
      <c r="E160" s="382" t="s">
        <v>1800</v>
      </c>
      <c r="L160" s="385" t="s">
        <v>1801</v>
      </c>
      <c r="M160" s="385" t="s">
        <v>1802</v>
      </c>
      <c r="N160" s="385" t="s">
        <v>1802</v>
      </c>
      <c r="O160" s="385" t="s">
        <v>1803</v>
      </c>
      <c r="P160" s="385" t="s">
        <v>1804</v>
      </c>
      <c r="Q160" s="385" t="s">
        <v>1805</v>
      </c>
      <c r="R160" s="385"/>
      <c r="S160" s="385"/>
      <c r="T160" s="385" t="s">
        <v>1801</v>
      </c>
      <c r="U160" s="386" t="s">
        <v>305</v>
      </c>
    </row>
    <row r="161" spans="1:21" x14ac:dyDescent="0.25">
      <c r="A161" s="382" t="s">
        <v>300</v>
      </c>
      <c r="B161" s="382" t="s">
        <v>1806</v>
      </c>
      <c r="C161" s="382" t="s">
        <v>1807</v>
      </c>
      <c r="D161" s="382" t="s">
        <v>1808</v>
      </c>
      <c r="E161" s="382" t="s">
        <v>1809</v>
      </c>
      <c r="L161" s="385" t="s">
        <v>1810</v>
      </c>
      <c r="M161" s="385" t="s">
        <v>1811</v>
      </c>
      <c r="N161" s="385" t="s">
        <v>1812</v>
      </c>
      <c r="O161" s="385" t="s">
        <v>1813</v>
      </c>
      <c r="P161" s="385" t="s">
        <v>1814</v>
      </c>
      <c r="Q161" s="385" t="s">
        <v>1815</v>
      </c>
      <c r="R161" s="385"/>
      <c r="S161" s="385"/>
      <c r="T161" s="385" t="s">
        <v>1810</v>
      </c>
      <c r="U161" s="385" t="s">
        <v>303</v>
      </c>
    </row>
    <row r="162" spans="1:21" x14ac:dyDescent="0.25">
      <c r="A162" s="382" t="s">
        <v>292</v>
      </c>
      <c r="B162" s="382" t="s">
        <v>1816</v>
      </c>
      <c r="C162" s="382" t="s">
        <v>1817</v>
      </c>
      <c r="D162" s="382" t="s">
        <v>1818</v>
      </c>
      <c r="E162" s="382" t="s">
        <v>1819</v>
      </c>
      <c r="L162" s="385" t="s">
        <v>1820</v>
      </c>
      <c r="M162" s="385" t="s">
        <v>1821</v>
      </c>
      <c r="N162" s="385" t="s">
        <v>1822</v>
      </c>
      <c r="O162" s="385" t="s">
        <v>1821</v>
      </c>
      <c r="P162" s="385" t="s">
        <v>1823</v>
      </c>
      <c r="Q162" s="385" t="s">
        <v>1824</v>
      </c>
      <c r="R162" s="385"/>
      <c r="S162" s="385"/>
      <c r="T162" s="385" t="s">
        <v>1820</v>
      </c>
      <c r="U162" s="385" t="s">
        <v>303</v>
      </c>
    </row>
    <row r="163" spans="1:21" ht="14.25" customHeight="1" x14ac:dyDescent="0.25">
      <c r="A163" s="382" t="s">
        <v>295</v>
      </c>
      <c r="B163" s="382" t="s">
        <v>1825</v>
      </c>
      <c r="C163" s="382" t="s">
        <v>1826</v>
      </c>
      <c r="D163" s="382" t="s">
        <v>1827</v>
      </c>
      <c r="E163" s="382" t="s">
        <v>1828</v>
      </c>
      <c r="L163" s="385" t="s">
        <v>1829</v>
      </c>
      <c r="M163" s="385" t="s">
        <v>1830</v>
      </c>
      <c r="N163" s="385" t="s">
        <v>1830</v>
      </c>
      <c r="O163" s="385" t="s">
        <v>1830</v>
      </c>
      <c r="P163" s="385" t="s">
        <v>1831</v>
      </c>
      <c r="Q163" s="385" t="s">
        <v>1832</v>
      </c>
      <c r="R163" s="385"/>
      <c r="S163" s="385"/>
      <c r="T163" s="385" t="s">
        <v>1829</v>
      </c>
      <c r="U163" s="386" t="s">
        <v>304</v>
      </c>
    </row>
    <row r="164" spans="1:21" x14ac:dyDescent="0.25">
      <c r="A164" s="382" t="s">
        <v>298</v>
      </c>
      <c r="B164" s="382" t="s">
        <v>1833</v>
      </c>
      <c r="C164" s="382" t="s">
        <v>1834</v>
      </c>
      <c r="D164" s="382" t="s">
        <v>1835</v>
      </c>
      <c r="E164" s="382" t="s">
        <v>1836</v>
      </c>
      <c r="L164" s="385" t="s">
        <v>1837</v>
      </c>
      <c r="M164" s="385" t="s">
        <v>1838</v>
      </c>
      <c r="N164" s="385" t="s">
        <v>1839</v>
      </c>
      <c r="O164" s="385" t="s">
        <v>1838</v>
      </c>
      <c r="P164" s="385" t="s">
        <v>1840</v>
      </c>
      <c r="Q164" s="385" t="s">
        <v>1841</v>
      </c>
      <c r="R164" s="385"/>
      <c r="S164" s="385"/>
      <c r="T164" s="385" t="s">
        <v>1837</v>
      </c>
      <c r="U164" s="385" t="s">
        <v>303</v>
      </c>
    </row>
    <row r="165" spans="1:21" ht="12.75" customHeight="1" x14ac:dyDescent="0.25">
      <c r="A165" s="382" t="s">
        <v>293</v>
      </c>
      <c r="B165" s="382" t="s">
        <v>1842</v>
      </c>
      <c r="C165" s="382" t="s">
        <v>1843</v>
      </c>
      <c r="D165" s="382" t="s">
        <v>1844</v>
      </c>
      <c r="E165" s="382" t="s">
        <v>1845</v>
      </c>
      <c r="L165" s="385" t="s">
        <v>1846</v>
      </c>
      <c r="M165" s="385" t="s">
        <v>1847</v>
      </c>
      <c r="N165" s="385" t="s">
        <v>1848</v>
      </c>
      <c r="O165" s="385" t="s">
        <v>1849</v>
      </c>
      <c r="P165" s="385" t="s">
        <v>1850</v>
      </c>
      <c r="Q165" s="385" t="s">
        <v>1851</v>
      </c>
      <c r="R165" s="385"/>
      <c r="S165" s="385"/>
      <c r="T165" s="385" t="s">
        <v>1846</v>
      </c>
      <c r="U165" s="385" t="s">
        <v>303</v>
      </c>
    </row>
    <row r="166" spans="1:21" ht="12.75" customHeight="1" x14ac:dyDescent="0.25">
      <c r="A166" s="382" t="s">
        <v>296</v>
      </c>
      <c r="B166" s="382" t="s">
        <v>1852</v>
      </c>
      <c r="C166" s="382" t="s">
        <v>1853</v>
      </c>
      <c r="D166" s="382" t="s">
        <v>1854</v>
      </c>
      <c r="E166" s="382" t="s">
        <v>1855</v>
      </c>
      <c r="L166" s="385" t="s">
        <v>1856</v>
      </c>
      <c r="M166" s="385" t="s">
        <v>1857</v>
      </c>
      <c r="N166" s="385" t="s">
        <v>1858</v>
      </c>
      <c r="O166" s="385" t="s">
        <v>1859</v>
      </c>
      <c r="P166" s="385" t="s">
        <v>1860</v>
      </c>
      <c r="Q166" s="385" t="s">
        <v>1861</v>
      </c>
      <c r="R166" s="385"/>
      <c r="S166" s="385"/>
      <c r="T166" s="385" t="s">
        <v>1856</v>
      </c>
      <c r="U166" s="385" t="s">
        <v>303</v>
      </c>
    </row>
    <row r="167" spans="1:21" x14ac:dyDescent="0.25">
      <c r="A167" s="382" t="s">
        <v>299</v>
      </c>
      <c r="B167" s="382" t="s">
        <v>1862</v>
      </c>
      <c r="C167" s="382" t="s">
        <v>1863</v>
      </c>
      <c r="D167" s="382" t="s">
        <v>1864</v>
      </c>
      <c r="E167" s="382" t="s">
        <v>1865</v>
      </c>
      <c r="L167" s="385" t="s">
        <v>1866</v>
      </c>
      <c r="M167" s="385" t="s">
        <v>1867</v>
      </c>
      <c r="N167" s="385" t="s">
        <v>1868</v>
      </c>
      <c r="O167" s="385" t="s">
        <v>1867</v>
      </c>
      <c r="P167" s="385" t="s">
        <v>1869</v>
      </c>
      <c r="Q167" s="385" t="s">
        <v>1870</v>
      </c>
      <c r="R167" s="385"/>
      <c r="S167" s="385"/>
      <c r="T167" s="385" t="s">
        <v>1866</v>
      </c>
      <c r="U167" s="385" t="s">
        <v>303</v>
      </c>
    </row>
    <row r="168" spans="1:21" x14ac:dyDescent="0.25">
      <c r="L168" s="385" t="s">
        <v>1871</v>
      </c>
      <c r="M168" s="385" t="s">
        <v>1872</v>
      </c>
      <c r="N168" s="385" t="s">
        <v>1872</v>
      </c>
      <c r="O168" s="385" t="s">
        <v>1872</v>
      </c>
      <c r="P168" s="385" t="s">
        <v>1873</v>
      </c>
      <c r="Q168" s="385" t="s">
        <v>1874</v>
      </c>
      <c r="R168" s="385"/>
      <c r="S168" s="385"/>
      <c r="T168" s="385" t="s">
        <v>1871</v>
      </c>
      <c r="U168" s="385" t="s">
        <v>303</v>
      </c>
    </row>
    <row r="169" spans="1:21" x14ac:dyDescent="0.25">
      <c r="L169" s="385" t="s">
        <v>1875</v>
      </c>
      <c r="M169" s="385" t="s">
        <v>1876</v>
      </c>
      <c r="N169" s="385" t="s">
        <v>1877</v>
      </c>
      <c r="O169" s="385" t="s">
        <v>1878</v>
      </c>
      <c r="P169" s="385" t="s">
        <v>1879</v>
      </c>
      <c r="Q169" s="385" t="s">
        <v>1880</v>
      </c>
      <c r="R169" s="385"/>
      <c r="S169" s="385"/>
      <c r="T169" s="385" t="s">
        <v>1875</v>
      </c>
      <c r="U169" s="385" t="s">
        <v>303</v>
      </c>
    </row>
    <row r="170" spans="1:21" x14ac:dyDescent="0.25">
      <c r="L170" s="385" t="s">
        <v>1881</v>
      </c>
      <c r="M170" s="385" t="s">
        <v>1882</v>
      </c>
      <c r="N170" s="385" t="s">
        <v>1882</v>
      </c>
      <c r="O170" s="385" t="s">
        <v>1883</v>
      </c>
      <c r="P170" s="385" t="s">
        <v>1884</v>
      </c>
      <c r="Q170" s="385" t="s">
        <v>1885</v>
      </c>
      <c r="R170" s="385"/>
      <c r="S170" s="385"/>
      <c r="T170" s="385" t="s">
        <v>1881</v>
      </c>
      <c r="U170" s="386" t="s">
        <v>307</v>
      </c>
    </row>
    <row r="171" spans="1:21" x14ac:dyDescent="0.25">
      <c r="L171" s="385" t="s">
        <v>1886</v>
      </c>
      <c r="M171" s="385" t="s">
        <v>1887</v>
      </c>
      <c r="N171" s="385" t="s">
        <v>1887</v>
      </c>
      <c r="O171" s="385" t="s">
        <v>1888</v>
      </c>
      <c r="P171" s="385" t="s">
        <v>1889</v>
      </c>
      <c r="Q171" s="385" t="s">
        <v>1890</v>
      </c>
      <c r="R171" s="385"/>
      <c r="S171" s="385"/>
      <c r="T171" s="385" t="s">
        <v>1886</v>
      </c>
      <c r="U171" s="385" t="s">
        <v>303</v>
      </c>
    </row>
    <row r="172" spans="1:21" x14ac:dyDescent="0.25">
      <c r="L172" s="385" t="s">
        <v>1891</v>
      </c>
      <c r="M172" s="385" t="s">
        <v>1892</v>
      </c>
      <c r="N172" s="385" t="s">
        <v>1892</v>
      </c>
      <c r="O172" s="385" t="s">
        <v>1893</v>
      </c>
      <c r="P172" s="385" t="s">
        <v>1894</v>
      </c>
      <c r="Q172" s="385" t="s">
        <v>1895</v>
      </c>
      <c r="R172" s="385"/>
      <c r="S172" s="385"/>
      <c r="T172" s="385" t="s">
        <v>1891</v>
      </c>
      <c r="U172" s="386" t="s">
        <v>304</v>
      </c>
    </row>
    <row r="173" spans="1:21" x14ac:dyDescent="0.25">
      <c r="L173" s="385" t="s">
        <v>1896</v>
      </c>
      <c r="M173" s="385" t="s">
        <v>1897</v>
      </c>
      <c r="N173" s="385" t="s">
        <v>1897</v>
      </c>
      <c r="O173" s="385" t="s">
        <v>1897</v>
      </c>
      <c r="P173" s="385" t="s">
        <v>1898</v>
      </c>
      <c r="Q173" s="385" t="s">
        <v>1899</v>
      </c>
      <c r="R173" s="385"/>
      <c r="S173" s="385"/>
      <c r="T173" s="385" t="s">
        <v>1896</v>
      </c>
      <c r="U173" s="385" t="s">
        <v>303</v>
      </c>
    </row>
    <row r="174" spans="1:21" x14ac:dyDescent="0.25">
      <c r="L174" s="385" t="s">
        <v>1900</v>
      </c>
      <c r="M174" s="385" t="s">
        <v>1901</v>
      </c>
      <c r="N174" s="385" t="s">
        <v>1902</v>
      </c>
      <c r="O174" s="385" t="s">
        <v>1903</v>
      </c>
      <c r="P174" s="385" t="s">
        <v>1904</v>
      </c>
      <c r="Q174" s="385" t="s">
        <v>1905</v>
      </c>
      <c r="R174" s="385"/>
      <c r="S174" s="385"/>
      <c r="T174" s="385" t="s">
        <v>1900</v>
      </c>
      <c r="U174" s="386" t="s">
        <v>304</v>
      </c>
    </row>
    <row r="175" spans="1:21" x14ac:dyDescent="0.25">
      <c r="L175" s="385" t="s">
        <v>1906</v>
      </c>
      <c r="M175" s="385" t="s">
        <v>1907</v>
      </c>
      <c r="N175" s="385" t="s">
        <v>1907</v>
      </c>
      <c r="O175" s="385" t="s">
        <v>1908</v>
      </c>
      <c r="P175" s="385" t="s">
        <v>1909</v>
      </c>
      <c r="Q175" s="385" t="s">
        <v>1910</v>
      </c>
      <c r="R175" s="385"/>
      <c r="S175" s="385"/>
      <c r="T175" s="385" t="s">
        <v>1906</v>
      </c>
      <c r="U175" s="385" t="s">
        <v>303</v>
      </c>
    </row>
    <row r="176" spans="1:21" x14ac:dyDescent="0.25">
      <c r="L176" s="385" t="s">
        <v>1911</v>
      </c>
      <c r="M176" s="385" t="s">
        <v>1912</v>
      </c>
      <c r="N176" s="385" t="s">
        <v>1913</v>
      </c>
      <c r="O176" s="385" t="s">
        <v>1912</v>
      </c>
      <c r="P176" s="385" t="s">
        <v>1914</v>
      </c>
      <c r="Q176" s="385" t="s">
        <v>1915</v>
      </c>
      <c r="R176" s="385"/>
      <c r="S176" s="385"/>
      <c r="T176" s="385" t="s">
        <v>1911</v>
      </c>
      <c r="U176" s="385" t="s">
        <v>303</v>
      </c>
    </row>
    <row r="177" spans="12:21" x14ac:dyDescent="0.25">
      <c r="L177" s="385" t="s">
        <v>1916</v>
      </c>
      <c r="M177" s="385" t="s">
        <v>1917</v>
      </c>
      <c r="N177" s="385" t="s">
        <v>1918</v>
      </c>
      <c r="O177" s="385" t="s">
        <v>1919</v>
      </c>
      <c r="P177" s="385" t="s">
        <v>1920</v>
      </c>
      <c r="Q177" s="385" t="s">
        <v>1921</v>
      </c>
      <c r="R177" s="385"/>
      <c r="S177" s="385"/>
      <c r="T177" s="385" t="s">
        <v>1916</v>
      </c>
      <c r="U177" s="385" t="s">
        <v>303</v>
      </c>
    </row>
    <row r="178" spans="12:21" x14ac:dyDescent="0.25">
      <c r="L178" s="385" t="s">
        <v>1922</v>
      </c>
      <c r="M178" s="385" t="s">
        <v>1923</v>
      </c>
      <c r="N178" s="385" t="s">
        <v>1924</v>
      </c>
      <c r="O178" s="385" t="s">
        <v>1925</v>
      </c>
      <c r="P178" s="385" t="s">
        <v>1926</v>
      </c>
      <c r="Q178" s="385" t="s">
        <v>1927</v>
      </c>
      <c r="R178" s="385"/>
      <c r="S178" s="385"/>
      <c r="T178" s="385" t="s">
        <v>1922</v>
      </c>
      <c r="U178" s="385" t="s">
        <v>303</v>
      </c>
    </row>
    <row r="179" spans="12:21" x14ac:dyDescent="0.25">
      <c r="L179" s="385" t="s">
        <v>1928</v>
      </c>
      <c r="M179" s="385" t="s">
        <v>1929</v>
      </c>
      <c r="N179" s="385" t="s">
        <v>1930</v>
      </c>
      <c r="O179" s="385" t="s">
        <v>1929</v>
      </c>
      <c r="P179" s="385" t="s">
        <v>1931</v>
      </c>
      <c r="Q179" s="385" t="s">
        <v>1932</v>
      </c>
      <c r="R179" s="385"/>
      <c r="S179" s="385"/>
      <c r="T179" s="385" t="s">
        <v>1928</v>
      </c>
      <c r="U179" s="385" t="s">
        <v>304</v>
      </c>
    </row>
    <row r="180" spans="12:21" x14ac:dyDescent="0.25">
      <c r="L180" s="385" t="s">
        <v>1933</v>
      </c>
      <c r="M180" s="385" t="s">
        <v>1934</v>
      </c>
      <c r="N180" s="385" t="s">
        <v>1935</v>
      </c>
      <c r="O180" s="385" t="s">
        <v>1936</v>
      </c>
      <c r="P180" s="385" t="s">
        <v>1937</v>
      </c>
      <c r="Q180" s="385" t="s">
        <v>1938</v>
      </c>
      <c r="R180" s="385"/>
      <c r="S180" s="385"/>
      <c r="T180" s="385" t="s">
        <v>1933</v>
      </c>
      <c r="U180" s="385" t="s">
        <v>303</v>
      </c>
    </row>
    <row r="181" spans="12:21" x14ac:dyDescent="0.25">
      <c r="L181" s="385" t="s">
        <v>1939</v>
      </c>
      <c r="M181" s="385" t="s">
        <v>1940</v>
      </c>
      <c r="N181" s="385" t="s">
        <v>1940</v>
      </c>
      <c r="O181" s="385" t="s">
        <v>1940</v>
      </c>
      <c r="P181" s="385" t="s">
        <v>1941</v>
      </c>
      <c r="Q181" s="385" t="s">
        <v>1942</v>
      </c>
      <c r="R181" s="385"/>
      <c r="S181" s="385"/>
      <c r="T181" s="385" t="s">
        <v>1939</v>
      </c>
      <c r="U181" s="385" t="s">
        <v>305</v>
      </c>
    </row>
    <row r="182" spans="12:21" x14ac:dyDescent="0.25">
      <c r="L182" s="385" t="s">
        <v>1943</v>
      </c>
      <c r="M182" s="385" t="s">
        <v>1944</v>
      </c>
      <c r="N182" s="385" t="s">
        <v>1944</v>
      </c>
      <c r="O182" s="385" t="s">
        <v>1944</v>
      </c>
      <c r="P182" s="385" t="s">
        <v>1945</v>
      </c>
      <c r="Q182" s="385" t="s">
        <v>1946</v>
      </c>
      <c r="R182" s="385"/>
      <c r="S182" s="385"/>
      <c r="T182" s="385" t="s">
        <v>1943</v>
      </c>
      <c r="U182" s="385" t="s">
        <v>304</v>
      </c>
    </row>
    <row r="183" spans="12:21" x14ac:dyDescent="0.25">
      <c r="L183" s="386" t="s">
        <v>1947</v>
      </c>
      <c r="M183" s="385" t="s">
        <v>1948</v>
      </c>
      <c r="N183" s="385" t="s">
        <v>1949</v>
      </c>
      <c r="O183" s="385" t="s">
        <v>1950</v>
      </c>
      <c r="P183" s="385" t="s">
        <v>1951</v>
      </c>
      <c r="Q183" s="385" t="s">
        <v>1952</v>
      </c>
      <c r="R183" s="385"/>
      <c r="S183" s="385"/>
      <c r="T183" s="386" t="s">
        <v>1947</v>
      </c>
      <c r="U183" s="386" t="s">
        <v>307</v>
      </c>
    </row>
    <row r="184" spans="12:21" x14ac:dyDescent="0.25">
      <c r="L184" s="385" t="s">
        <v>1953</v>
      </c>
      <c r="M184" s="385" t="s">
        <v>1954</v>
      </c>
      <c r="N184" s="385" t="s">
        <v>1955</v>
      </c>
      <c r="O184" s="385" t="s">
        <v>1956</v>
      </c>
      <c r="P184" s="385" t="s">
        <v>1957</v>
      </c>
      <c r="Q184" s="385" t="s">
        <v>1958</v>
      </c>
      <c r="R184" s="385"/>
      <c r="S184" s="385"/>
      <c r="T184" s="385" t="s">
        <v>1953</v>
      </c>
      <c r="U184" s="386" t="s">
        <v>305</v>
      </c>
    </row>
    <row r="185" spans="12:21" x14ac:dyDescent="0.25">
      <c r="L185" s="385" t="s">
        <v>1959</v>
      </c>
      <c r="M185" s="385" t="s">
        <v>1960</v>
      </c>
      <c r="N185" s="385" t="s">
        <v>1960</v>
      </c>
      <c r="O185" s="385" t="s">
        <v>1960</v>
      </c>
      <c r="P185" s="385" t="s">
        <v>1961</v>
      </c>
      <c r="Q185" s="385" t="s">
        <v>1962</v>
      </c>
      <c r="R185" s="385"/>
      <c r="S185" s="385"/>
      <c r="T185" s="385" t="s">
        <v>1959</v>
      </c>
      <c r="U185" s="386" t="s">
        <v>307</v>
      </c>
    </row>
    <row r="186" spans="12:21" x14ac:dyDescent="0.25">
      <c r="L186" s="385" t="s">
        <v>1963</v>
      </c>
      <c r="M186" s="385" t="s">
        <v>1964</v>
      </c>
      <c r="N186" s="385" t="s">
        <v>1964</v>
      </c>
      <c r="O186" s="385" t="s">
        <v>1965</v>
      </c>
      <c r="P186" s="385" t="s">
        <v>1966</v>
      </c>
      <c r="Q186" s="385" t="s">
        <v>1967</v>
      </c>
      <c r="R186" s="385"/>
      <c r="S186" s="385"/>
      <c r="T186" s="385" t="s">
        <v>1963</v>
      </c>
      <c r="U186" s="386" t="s">
        <v>305</v>
      </c>
    </row>
    <row r="187" spans="12:21" x14ac:dyDescent="0.25">
      <c r="L187" s="385" t="s">
        <v>1968</v>
      </c>
      <c r="M187" s="385" t="s">
        <v>1969</v>
      </c>
      <c r="N187" s="385" t="s">
        <v>1970</v>
      </c>
      <c r="O187" s="385" t="s">
        <v>1971</v>
      </c>
      <c r="P187" s="385" t="s">
        <v>1972</v>
      </c>
      <c r="Q187" s="385" t="s">
        <v>1973</v>
      </c>
      <c r="R187" s="385"/>
      <c r="S187" s="385"/>
      <c r="T187" s="385" t="s">
        <v>1968</v>
      </c>
      <c r="U187" s="386" t="s">
        <v>305</v>
      </c>
    </row>
    <row r="188" spans="12:21" x14ac:dyDescent="0.25">
      <c r="L188" s="385" t="s">
        <v>1974</v>
      </c>
      <c r="M188" s="385" t="s">
        <v>1975</v>
      </c>
      <c r="N188" s="385" t="s">
        <v>1976</v>
      </c>
      <c r="O188" s="385" t="s">
        <v>1977</v>
      </c>
      <c r="P188" s="385" t="s">
        <v>1978</v>
      </c>
      <c r="Q188" s="385" t="s">
        <v>1979</v>
      </c>
      <c r="R188" s="385"/>
      <c r="S188" s="385"/>
      <c r="T188" s="385" t="s">
        <v>1974</v>
      </c>
      <c r="U188" s="386" t="s">
        <v>306</v>
      </c>
    </row>
    <row r="189" spans="12:21" x14ac:dyDescent="0.25">
      <c r="L189" s="385" t="s">
        <v>1980</v>
      </c>
      <c r="M189" s="385" t="s">
        <v>1981</v>
      </c>
      <c r="N189" s="385" t="s">
        <v>1981</v>
      </c>
      <c r="O189" s="385" t="s">
        <v>1981</v>
      </c>
      <c r="P189" s="385" t="s">
        <v>1982</v>
      </c>
      <c r="Q189" s="385" t="s">
        <v>1983</v>
      </c>
      <c r="R189" s="385"/>
      <c r="S189" s="385"/>
      <c r="T189" s="385" t="s">
        <v>1980</v>
      </c>
      <c r="U189" s="385" t="s">
        <v>303</v>
      </c>
    </row>
    <row r="190" spans="12:21" x14ac:dyDescent="0.25">
      <c r="L190" s="385" t="s">
        <v>1984</v>
      </c>
      <c r="M190" s="385" t="s">
        <v>1985</v>
      </c>
      <c r="N190" s="385" t="s">
        <v>1986</v>
      </c>
      <c r="O190" s="385" t="s">
        <v>1987</v>
      </c>
      <c r="P190" s="385" t="s">
        <v>1988</v>
      </c>
      <c r="Q190" s="385" t="s">
        <v>1989</v>
      </c>
      <c r="R190" s="385"/>
      <c r="S190" s="385"/>
      <c r="T190" s="385" t="s">
        <v>1984</v>
      </c>
      <c r="U190" s="386" t="s">
        <v>307</v>
      </c>
    </row>
    <row r="191" spans="12:21" x14ac:dyDescent="0.25">
      <c r="L191" s="385" t="s">
        <v>1990</v>
      </c>
      <c r="M191" s="385" t="s">
        <v>1991</v>
      </c>
      <c r="N191" s="385" t="s">
        <v>1992</v>
      </c>
      <c r="O191" s="385" t="s">
        <v>1993</v>
      </c>
      <c r="P191" s="385" t="s">
        <v>1994</v>
      </c>
      <c r="Q191" s="385" t="s">
        <v>1995</v>
      </c>
      <c r="R191" s="385"/>
      <c r="S191" s="385"/>
      <c r="T191" s="385" t="s">
        <v>1990</v>
      </c>
      <c r="U191" s="386" t="s">
        <v>307</v>
      </c>
    </row>
    <row r="192" spans="12:21" x14ac:dyDescent="0.25">
      <c r="L192" s="385" t="s">
        <v>1996</v>
      </c>
      <c r="M192" s="385" t="s">
        <v>1997</v>
      </c>
      <c r="N192" s="385" t="s">
        <v>1998</v>
      </c>
      <c r="O192" s="385" t="s">
        <v>1997</v>
      </c>
      <c r="P192" s="385" t="s">
        <v>1999</v>
      </c>
      <c r="Q192" s="385" t="s">
        <v>2000</v>
      </c>
      <c r="R192" s="385"/>
      <c r="S192" s="385"/>
      <c r="T192" s="385" t="s">
        <v>1996</v>
      </c>
      <c r="U192" s="386" t="s">
        <v>305</v>
      </c>
    </row>
    <row r="193" spans="12:21" x14ac:dyDescent="0.25">
      <c r="L193" s="385" t="s">
        <v>2001</v>
      </c>
      <c r="M193" s="385" t="s">
        <v>2002</v>
      </c>
      <c r="N193" s="385" t="s">
        <v>2003</v>
      </c>
      <c r="O193" s="385" t="s">
        <v>2004</v>
      </c>
      <c r="P193" s="385" t="s">
        <v>2005</v>
      </c>
      <c r="Q193" s="385" t="s">
        <v>2006</v>
      </c>
      <c r="R193" s="385"/>
      <c r="S193" s="385"/>
      <c r="T193" s="385" t="s">
        <v>2001</v>
      </c>
      <c r="U193" s="386" t="s">
        <v>303</v>
      </c>
    </row>
    <row r="194" spans="12:21" x14ac:dyDescent="0.25">
      <c r="L194" s="385" t="s">
        <v>2007</v>
      </c>
      <c r="M194" s="385" t="s">
        <v>2008</v>
      </c>
      <c r="N194" s="385" t="s">
        <v>2009</v>
      </c>
      <c r="O194" s="385" t="s">
        <v>2010</v>
      </c>
      <c r="P194" s="385" t="s">
        <v>2011</v>
      </c>
      <c r="Q194" s="385" t="s">
        <v>2012</v>
      </c>
      <c r="R194" s="385"/>
      <c r="S194" s="385"/>
      <c r="T194" s="385" t="s">
        <v>2007</v>
      </c>
      <c r="U194" s="386" t="s">
        <v>303</v>
      </c>
    </row>
    <row r="195" spans="12:21" x14ac:dyDescent="0.25">
      <c r="L195" s="385" t="s">
        <v>2013</v>
      </c>
      <c r="M195" s="385" t="s">
        <v>2014</v>
      </c>
      <c r="N195" s="385" t="s">
        <v>2015</v>
      </c>
      <c r="O195" s="385" t="s">
        <v>2016</v>
      </c>
      <c r="P195" s="385" t="s">
        <v>2017</v>
      </c>
      <c r="Q195" s="385" t="s">
        <v>2018</v>
      </c>
      <c r="R195" s="385"/>
      <c r="S195" s="385"/>
      <c r="T195" s="385" t="s">
        <v>2013</v>
      </c>
      <c r="U195" s="386" t="s">
        <v>303</v>
      </c>
    </row>
    <row r="196" spans="12:21" x14ac:dyDescent="0.25">
      <c r="L196" s="385" t="s">
        <v>2019</v>
      </c>
      <c r="M196" s="385" t="s">
        <v>2020</v>
      </c>
      <c r="N196" s="385" t="s">
        <v>2021</v>
      </c>
      <c r="O196" s="385" t="s">
        <v>2022</v>
      </c>
      <c r="P196" s="385" t="s">
        <v>2023</v>
      </c>
      <c r="Q196" s="385" t="s">
        <v>2024</v>
      </c>
      <c r="R196" s="385"/>
      <c r="S196" s="385"/>
      <c r="T196" s="385" t="s">
        <v>2019</v>
      </c>
      <c r="U196" s="386" t="s">
        <v>303</v>
      </c>
    </row>
    <row r="197" spans="12:21" x14ac:dyDescent="0.25">
      <c r="L197" s="385" t="s">
        <v>2025</v>
      </c>
      <c r="M197" s="385" t="s">
        <v>2026</v>
      </c>
      <c r="N197" s="385" t="s">
        <v>2027</v>
      </c>
      <c r="O197" s="385" t="s">
        <v>2028</v>
      </c>
      <c r="P197" s="385" t="s">
        <v>2029</v>
      </c>
      <c r="Q197" s="385" t="s">
        <v>2030</v>
      </c>
      <c r="R197" s="385"/>
      <c r="S197" s="385"/>
      <c r="T197" s="385" t="s">
        <v>2025</v>
      </c>
      <c r="U197" s="385" t="s">
        <v>303</v>
      </c>
    </row>
    <row r="198" spans="12:21" x14ac:dyDescent="0.25">
      <c r="L198" s="385" t="s">
        <v>2031</v>
      </c>
      <c r="M198" s="385" t="s">
        <v>2032</v>
      </c>
      <c r="N198" s="385" t="s">
        <v>2032</v>
      </c>
      <c r="O198" s="385" t="s">
        <v>2033</v>
      </c>
      <c r="P198" s="385" t="s">
        <v>2034</v>
      </c>
      <c r="Q198" s="385" t="s">
        <v>2035</v>
      </c>
      <c r="R198" s="385"/>
      <c r="S198" s="385"/>
      <c r="T198" s="385" t="s">
        <v>2031</v>
      </c>
      <c r="U198" s="385" t="s">
        <v>303</v>
      </c>
    </row>
    <row r="199" spans="12:21" x14ac:dyDescent="0.25">
      <c r="L199" s="385" t="s">
        <v>2036</v>
      </c>
      <c r="M199" s="385" t="s">
        <v>2037</v>
      </c>
      <c r="N199" s="385" t="s">
        <v>2037</v>
      </c>
      <c r="O199" s="385" t="s">
        <v>2037</v>
      </c>
      <c r="P199" s="385" t="s">
        <v>2038</v>
      </c>
      <c r="Q199" s="385" t="s">
        <v>2039</v>
      </c>
      <c r="R199" s="385"/>
      <c r="S199" s="385"/>
      <c r="T199" s="385" t="s">
        <v>2036</v>
      </c>
      <c r="U199" s="385" t="s">
        <v>304</v>
      </c>
    </row>
    <row r="200" spans="12:21" x14ac:dyDescent="0.25">
      <c r="L200" s="385" t="s">
        <v>2040</v>
      </c>
      <c r="M200" s="385" t="s">
        <v>2041</v>
      </c>
      <c r="N200" s="385" t="s">
        <v>2042</v>
      </c>
      <c r="O200" s="385" t="s">
        <v>2041</v>
      </c>
      <c r="P200" s="385" t="s">
        <v>2043</v>
      </c>
      <c r="Q200" s="385" t="s">
        <v>2044</v>
      </c>
      <c r="R200" s="385"/>
      <c r="S200" s="385"/>
      <c r="T200" s="385" t="s">
        <v>2040</v>
      </c>
      <c r="U200" s="385" t="s">
        <v>303</v>
      </c>
    </row>
    <row r="201" spans="12:21" x14ac:dyDescent="0.25">
      <c r="L201" s="385" t="s">
        <v>2045</v>
      </c>
      <c r="M201" s="385" t="s">
        <v>2046</v>
      </c>
      <c r="N201" s="385" t="s">
        <v>2047</v>
      </c>
      <c r="O201" s="385" t="s">
        <v>2046</v>
      </c>
      <c r="P201" s="385" t="s">
        <v>2048</v>
      </c>
      <c r="Q201" s="385" t="s">
        <v>2049</v>
      </c>
      <c r="R201" s="385"/>
      <c r="S201" s="385"/>
      <c r="T201" s="385" t="s">
        <v>2045</v>
      </c>
      <c r="U201" s="385" t="s">
        <v>307</v>
      </c>
    </row>
    <row r="202" spans="12:21" x14ac:dyDescent="0.25">
      <c r="L202" s="385" t="s">
        <v>2050</v>
      </c>
      <c r="M202" s="385" t="s">
        <v>2051</v>
      </c>
      <c r="N202" s="385" t="s">
        <v>2052</v>
      </c>
      <c r="O202" s="385" t="s">
        <v>2053</v>
      </c>
      <c r="P202" s="385" t="s">
        <v>2054</v>
      </c>
      <c r="Q202" s="385" t="s">
        <v>2055</v>
      </c>
      <c r="R202" s="385"/>
      <c r="S202" s="385"/>
      <c r="T202" s="385" t="s">
        <v>2050</v>
      </c>
      <c r="U202" s="385" t="s">
        <v>305</v>
      </c>
    </row>
    <row r="203" spans="12:21" x14ac:dyDescent="0.25">
      <c r="L203" s="385" t="s">
        <v>2056</v>
      </c>
      <c r="M203" s="385" t="s">
        <v>2057</v>
      </c>
      <c r="N203" s="385" t="s">
        <v>2058</v>
      </c>
      <c r="O203" s="385" t="s">
        <v>2057</v>
      </c>
      <c r="P203" s="385" t="s">
        <v>2059</v>
      </c>
      <c r="Q203" s="385" t="s">
        <v>2060</v>
      </c>
      <c r="R203" s="385"/>
      <c r="S203" s="385"/>
      <c r="T203" s="385" t="s">
        <v>2056</v>
      </c>
      <c r="U203" s="385" t="s">
        <v>303</v>
      </c>
    </row>
    <row r="204" spans="12:21" x14ac:dyDescent="0.25">
      <c r="L204" s="385" t="s">
        <v>2061</v>
      </c>
      <c r="M204" s="385" t="s">
        <v>2062</v>
      </c>
      <c r="N204" s="385" t="s">
        <v>2063</v>
      </c>
      <c r="O204" s="385" t="s">
        <v>2064</v>
      </c>
      <c r="P204" s="385" t="s">
        <v>2065</v>
      </c>
      <c r="Q204" s="385" t="s">
        <v>2066</v>
      </c>
      <c r="R204" s="385"/>
      <c r="S204" s="385"/>
      <c r="T204" s="385" t="s">
        <v>2061</v>
      </c>
      <c r="U204" s="385" t="s">
        <v>303</v>
      </c>
    </row>
    <row r="205" spans="12:21" x14ac:dyDescent="0.25">
      <c r="L205" s="385" t="s">
        <v>2067</v>
      </c>
      <c r="M205" s="385" t="s">
        <v>2068</v>
      </c>
      <c r="N205" s="385" t="s">
        <v>2069</v>
      </c>
      <c r="O205" s="385" t="s">
        <v>2070</v>
      </c>
      <c r="P205" s="385" t="s">
        <v>2071</v>
      </c>
      <c r="Q205" s="385" t="s">
        <v>2072</v>
      </c>
      <c r="R205" s="385"/>
      <c r="S205" s="385"/>
      <c r="T205" s="385" t="s">
        <v>2067</v>
      </c>
      <c r="U205" s="386" t="s">
        <v>305</v>
      </c>
    </row>
    <row r="206" spans="12:21" x14ac:dyDescent="0.25">
      <c r="L206" s="385" t="s">
        <v>2073</v>
      </c>
      <c r="M206" s="385" t="s">
        <v>2074</v>
      </c>
      <c r="N206" s="385" t="s">
        <v>2074</v>
      </c>
      <c r="O206" s="385" t="s">
        <v>2074</v>
      </c>
      <c r="P206" s="385" t="s">
        <v>2075</v>
      </c>
      <c r="Q206" s="385" t="s">
        <v>2076</v>
      </c>
      <c r="R206" s="385"/>
      <c r="S206" s="385"/>
      <c r="T206" s="385" t="s">
        <v>2073</v>
      </c>
      <c r="U206" s="385" t="s">
        <v>303</v>
      </c>
    </row>
    <row r="207" spans="12:21" x14ac:dyDescent="0.25">
      <c r="L207" s="385" t="s">
        <v>2077</v>
      </c>
      <c r="M207" s="385" t="s">
        <v>2078</v>
      </c>
      <c r="N207" s="385" t="s">
        <v>2079</v>
      </c>
      <c r="O207" s="385" t="s">
        <v>2080</v>
      </c>
      <c r="P207" s="385" t="s">
        <v>2081</v>
      </c>
      <c r="Q207" s="385" t="s">
        <v>2082</v>
      </c>
      <c r="R207" s="385"/>
      <c r="S207" s="385"/>
      <c r="T207" s="385" t="s">
        <v>2077</v>
      </c>
      <c r="U207" s="385" t="s">
        <v>303</v>
      </c>
    </row>
    <row r="208" spans="12:21" x14ac:dyDescent="0.25">
      <c r="L208" s="385" t="s">
        <v>2083</v>
      </c>
      <c r="M208" s="385" t="s">
        <v>2084</v>
      </c>
      <c r="N208" s="385" t="s">
        <v>2085</v>
      </c>
      <c r="O208" s="385" t="s">
        <v>2086</v>
      </c>
      <c r="P208" s="385" t="s">
        <v>2087</v>
      </c>
      <c r="Q208" s="385" t="s">
        <v>2088</v>
      </c>
      <c r="R208" s="385"/>
      <c r="S208" s="385"/>
      <c r="T208" s="385" t="s">
        <v>2083</v>
      </c>
      <c r="U208" s="385" t="s">
        <v>303</v>
      </c>
    </row>
    <row r="209" spans="12:21" x14ac:dyDescent="0.25">
      <c r="L209" s="385" t="s">
        <v>2089</v>
      </c>
      <c r="M209" s="385" t="s">
        <v>2090</v>
      </c>
      <c r="N209" s="385" t="s">
        <v>2091</v>
      </c>
      <c r="O209" s="385" t="s">
        <v>2092</v>
      </c>
      <c r="P209" s="385" t="s">
        <v>2093</v>
      </c>
      <c r="Q209" s="385" t="s">
        <v>2094</v>
      </c>
      <c r="R209" s="385"/>
      <c r="S209" s="385"/>
      <c r="T209" s="385" t="s">
        <v>2089</v>
      </c>
      <c r="U209" s="385" t="s">
        <v>303</v>
      </c>
    </row>
    <row r="210" spans="12:21" x14ac:dyDescent="0.25">
      <c r="L210" s="385" t="s">
        <v>2095</v>
      </c>
      <c r="M210" s="385" t="s">
        <v>2096</v>
      </c>
      <c r="N210" s="385" t="s">
        <v>2096</v>
      </c>
      <c r="O210" s="385" t="s">
        <v>2096</v>
      </c>
      <c r="P210" s="385" t="s">
        <v>2097</v>
      </c>
      <c r="Q210" s="385" t="s">
        <v>2098</v>
      </c>
      <c r="R210" s="385"/>
      <c r="S210" s="385"/>
      <c r="T210" s="385" t="s">
        <v>2095</v>
      </c>
      <c r="U210" s="385" t="s">
        <v>303</v>
      </c>
    </row>
    <row r="211" spans="12:21" x14ac:dyDescent="0.25">
      <c r="L211" s="385" t="s">
        <v>2099</v>
      </c>
      <c r="M211" s="385" t="s">
        <v>2100</v>
      </c>
      <c r="N211" s="385" t="s">
        <v>2101</v>
      </c>
      <c r="O211" s="385" t="s">
        <v>2102</v>
      </c>
      <c r="P211" s="385" t="s">
        <v>2103</v>
      </c>
      <c r="Q211" s="385" t="s">
        <v>2104</v>
      </c>
      <c r="R211" s="385"/>
      <c r="S211" s="385"/>
      <c r="T211" s="385" t="s">
        <v>2099</v>
      </c>
      <c r="U211" s="385" t="s">
        <v>303</v>
      </c>
    </row>
    <row r="212" spans="12:21" x14ac:dyDescent="0.25">
      <c r="L212" s="385" t="s">
        <v>2105</v>
      </c>
      <c r="M212" s="385" t="s">
        <v>2106</v>
      </c>
      <c r="N212" s="385" t="s">
        <v>2106</v>
      </c>
      <c r="O212" s="385" t="s">
        <v>2106</v>
      </c>
      <c r="P212" s="385" t="s">
        <v>2107</v>
      </c>
      <c r="Q212" s="385" t="s">
        <v>2108</v>
      </c>
      <c r="R212" s="385"/>
      <c r="S212" s="385"/>
      <c r="T212" s="385" t="s">
        <v>2105</v>
      </c>
      <c r="U212" s="385" t="s">
        <v>303</v>
      </c>
    </row>
    <row r="213" spans="12:21" x14ac:dyDescent="0.25">
      <c r="L213" s="385" t="s">
        <v>2109</v>
      </c>
      <c r="M213" s="385" t="s">
        <v>2110</v>
      </c>
      <c r="N213" s="385" t="s">
        <v>2111</v>
      </c>
      <c r="O213" s="385" t="s">
        <v>2112</v>
      </c>
      <c r="P213" s="385" t="s">
        <v>2113</v>
      </c>
      <c r="Q213" s="385" t="s">
        <v>2114</v>
      </c>
      <c r="R213" s="385"/>
      <c r="S213" s="385"/>
      <c r="T213" s="385" t="s">
        <v>2109</v>
      </c>
      <c r="U213" s="385" t="s">
        <v>307</v>
      </c>
    </row>
    <row r="214" spans="12:21" x14ac:dyDescent="0.25">
      <c r="L214" s="385" t="s">
        <v>2115</v>
      </c>
      <c r="M214" s="385" t="s">
        <v>2116</v>
      </c>
      <c r="N214" s="385" t="s">
        <v>2117</v>
      </c>
      <c r="O214" s="385" t="s">
        <v>2118</v>
      </c>
      <c r="P214" s="385" t="s">
        <v>2119</v>
      </c>
      <c r="Q214" s="385" t="s">
        <v>2120</v>
      </c>
      <c r="R214" s="385"/>
      <c r="S214" s="385"/>
      <c r="T214" s="385" t="s">
        <v>2115</v>
      </c>
      <c r="U214" s="385" t="s">
        <v>303</v>
      </c>
    </row>
    <row r="215" spans="12:21" x14ac:dyDescent="0.25">
      <c r="L215" s="385" t="s">
        <v>2121</v>
      </c>
      <c r="M215" s="385" t="s">
        <v>2122</v>
      </c>
      <c r="N215" s="385" t="s">
        <v>2123</v>
      </c>
      <c r="O215" s="385" t="s">
        <v>2122</v>
      </c>
      <c r="P215" s="385" t="s">
        <v>2124</v>
      </c>
      <c r="Q215" s="385" t="s">
        <v>2125</v>
      </c>
      <c r="R215" s="385"/>
      <c r="S215" s="385"/>
      <c r="T215" s="385" t="s">
        <v>2121</v>
      </c>
      <c r="U215" s="385" t="s">
        <v>305</v>
      </c>
    </row>
    <row r="216" spans="12:21" x14ac:dyDescent="0.25">
      <c r="L216" s="385" t="s">
        <v>2126</v>
      </c>
      <c r="M216" s="385" t="s">
        <v>2127</v>
      </c>
      <c r="N216" s="385" t="s">
        <v>2127</v>
      </c>
      <c r="O216" s="385" t="s">
        <v>2127</v>
      </c>
      <c r="P216" s="385" t="s">
        <v>2128</v>
      </c>
      <c r="Q216" s="385" t="s">
        <v>2129</v>
      </c>
      <c r="R216" s="385"/>
      <c r="S216" s="385"/>
      <c r="T216" s="385" t="s">
        <v>2126</v>
      </c>
      <c r="U216" s="385" t="s">
        <v>305</v>
      </c>
    </row>
    <row r="217" spans="12:21" x14ac:dyDescent="0.25">
      <c r="L217" s="385" t="s">
        <v>2130</v>
      </c>
      <c r="M217" s="385" t="s">
        <v>2131</v>
      </c>
      <c r="N217" s="385" t="s">
        <v>2132</v>
      </c>
      <c r="O217" s="385" t="s">
        <v>2133</v>
      </c>
      <c r="P217" s="385" t="s">
        <v>2134</v>
      </c>
      <c r="Q217" s="385" t="s">
        <v>2135</v>
      </c>
      <c r="R217" s="385"/>
      <c r="S217" s="385"/>
      <c r="T217" s="385" t="s">
        <v>2130</v>
      </c>
      <c r="U217" s="386" t="s">
        <v>303</v>
      </c>
    </row>
    <row r="218" spans="12:21" x14ac:dyDescent="0.25">
      <c r="L218" s="385" t="s">
        <v>2136</v>
      </c>
      <c r="M218" s="385" t="s">
        <v>2137</v>
      </c>
      <c r="N218" s="385" t="s">
        <v>2138</v>
      </c>
      <c r="O218" s="385" t="s">
        <v>2139</v>
      </c>
      <c r="P218" s="385" t="s">
        <v>2140</v>
      </c>
      <c r="Q218" s="385" t="s">
        <v>2141</v>
      </c>
      <c r="R218" s="385"/>
      <c r="S218" s="385"/>
      <c r="T218" s="385" t="s">
        <v>2136</v>
      </c>
      <c r="U218" s="385" t="s">
        <v>306</v>
      </c>
    </row>
    <row r="219" spans="12:21" x14ac:dyDescent="0.25">
      <c r="L219" s="385" t="s">
        <v>2142</v>
      </c>
      <c r="M219" s="385" t="s">
        <v>2143</v>
      </c>
      <c r="N219" s="385" t="s">
        <v>2144</v>
      </c>
      <c r="O219" s="385" t="s">
        <v>2143</v>
      </c>
      <c r="P219" s="385" t="s">
        <v>2145</v>
      </c>
      <c r="Q219" s="385" t="s">
        <v>2146</v>
      </c>
      <c r="R219" s="385"/>
      <c r="S219" s="385"/>
      <c r="T219" s="385" t="s">
        <v>2142</v>
      </c>
      <c r="U219" s="386" t="s">
        <v>303</v>
      </c>
    </row>
    <row r="220" spans="12:21" x14ac:dyDescent="0.25">
      <c r="L220" s="385" t="s">
        <v>2147</v>
      </c>
      <c r="M220" s="385" t="s">
        <v>2148</v>
      </c>
      <c r="N220" s="385" t="s">
        <v>2149</v>
      </c>
      <c r="O220" s="385" t="s">
        <v>2150</v>
      </c>
      <c r="P220" s="385" t="s">
        <v>2151</v>
      </c>
      <c r="Q220" s="385" t="s">
        <v>2152</v>
      </c>
      <c r="R220" s="385"/>
      <c r="S220" s="385"/>
      <c r="T220" s="385" t="s">
        <v>2147</v>
      </c>
      <c r="U220" s="386" t="s">
        <v>303</v>
      </c>
    </row>
    <row r="221" spans="12:21" x14ac:dyDescent="0.25">
      <c r="L221" s="385" t="s">
        <v>2153</v>
      </c>
      <c r="M221" s="385" t="s">
        <v>2154</v>
      </c>
      <c r="N221" s="385" t="s">
        <v>2154</v>
      </c>
      <c r="O221" s="385" t="s">
        <v>2154</v>
      </c>
      <c r="P221" s="385" t="s">
        <v>2155</v>
      </c>
      <c r="Q221" s="385" t="s">
        <v>2156</v>
      </c>
      <c r="R221" s="385"/>
      <c r="S221" s="385"/>
      <c r="T221" s="385" t="s">
        <v>2153</v>
      </c>
      <c r="U221" s="385" t="s">
        <v>303</v>
      </c>
    </row>
    <row r="222" spans="12:21" x14ac:dyDescent="0.25">
      <c r="L222" s="385" t="s">
        <v>2157</v>
      </c>
      <c r="M222" s="385" t="s">
        <v>2158</v>
      </c>
      <c r="N222" s="385" t="s">
        <v>2158</v>
      </c>
      <c r="O222" s="385" t="s">
        <v>2158</v>
      </c>
      <c r="P222" s="385" t="s">
        <v>2159</v>
      </c>
      <c r="Q222" s="385" t="s">
        <v>2160</v>
      </c>
      <c r="R222" s="385"/>
      <c r="S222" s="385"/>
      <c r="T222" s="385" t="s">
        <v>2157</v>
      </c>
      <c r="U222" s="385" t="s">
        <v>303</v>
      </c>
    </row>
    <row r="223" spans="12:21" x14ac:dyDescent="0.25">
      <c r="L223" s="385" t="s">
        <v>2161</v>
      </c>
      <c r="M223" s="385" t="s">
        <v>2162</v>
      </c>
      <c r="N223" s="385" t="s">
        <v>2163</v>
      </c>
      <c r="O223" s="385" t="s">
        <v>2164</v>
      </c>
      <c r="P223" s="385" t="s">
        <v>2165</v>
      </c>
      <c r="Q223" s="385" t="s">
        <v>2166</v>
      </c>
      <c r="R223" s="385"/>
      <c r="S223" s="385"/>
      <c r="T223" s="385" t="s">
        <v>2161</v>
      </c>
      <c r="U223" s="385" t="s">
        <v>303</v>
      </c>
    </row>
    <row r="224" spans="12:21" x14ac:dyDescent="0.25">
      <c r="L224" s="385" t="s">
        <v>2167</v>
      </c>
      <c r="M224" s="385" t="s">
        <v>2168</v>
      </c>
      <c r="N224" s="385" t="s">
        <v>2169</v>
      </c>
      <c r="O224" s="385" t="s">
        <v>2170</v>
      </c>
      <c r="P224" s="385" t="s">
        <v>2171</v>
      </c>
      <c r="Q224" s="385" t="s">
        <v>2172</v>
      </c>
      <c r="R224" s="385"/>
      <c r="S224" s="385"/>
      <c r="T224" s="385" t="s">
        <v>2167</v>
      </c>
      <c r="U224" s="386" t="s">
        <v>307</v>
      </c>
    </row>
    <row r="225" spans="12:21" x14ac:dyDescent="0.25">
      <c r="L225" s="385" t="s">
        <v>2173</v>
      </c>
      <c r="M225" s="385" t="s">
        <v>2174</v>
      </c>
      <c r="N225" s="385" t="s">
        <v>2175</v>
      </c>
      <c r="O225" s="385" t="s">
        <v>2176</v>
      </c>
      <c r="P225" s="385" t="s">
        <v>2177</v>
      </c>
      <c r="Q225" s="385" t="s">
        <v>2178</v>
      </c>
      <c r="R225" s="385"/>
      <c r="S225" s="385"/>
      <c r="T225" s="385" t="s">
        <v>2173</v>
      </c>
      <c r="U225" s="385" t="s">
        <v>303</v>
      </c>
    </row>
    <row r="226" spans="12:21" x14ac:dyDescent="0.25">
      <c r="L226" s="385" t="s">
        <v>2179</v>
      </c>
      <c r="M226" s="385" t="s">
        <v>2180</v>
      </c>
      <c r="N226" s="385" t="s">
        <v>2180</v>
      </c>
      <c r="O226" s="385" t="s">
        <v>2180</v>
      </c>
      <c r="P226" s="385" t="s">
        <v>2181</v>
      </c>
      <c r="Q226" s="385" t="s">
        <v>2182</v>
      </c>
      <c r="R226" s="385"/>
      <c r="S226" s="385"/>
      <c r="T226" s="385" t="s">
        <v>2179</v>
      </c>
      <c r="U226" s="385" t="s">
        <v>303</v>
      </c>
    </row>
    <row r="227" spans="12:21" x14ac:dyDescent="0.25">
      <c r="L227" s="385" t="s">
        <v>2183</v>
      </c>
      <c r="M227" s="385" t="s">
        <v>2184</v>
      </c>
      <c r="N227" s="385" t="s">
        <v>2185</v>
      </c>
      <c r="O227" s="385" t="s">
        <v>2186</v>
      </c>
      <c r="P227" s="385" t="s">
        <v>2187</v>
      </c>
      <c r="Q227" s="385" t="s">
        <v>2188</v>
      </c>
      <c r="R227" s="385"/>
      <c r="S227" s="385"/>
      <c r="T227" s="385" t="s">
        <v>2183</v>
      </c>
      <c r="U227" s="385" t="s">
        <v>303</v>
      </c>
    </row>
    <row r="228" spans="12:21" x14ac:dyDescent="0.25">
      <c r="L228" s="385" t="s">
        <v>2189</v>
      </c>
      <c r="M228" s="385" t="s">
        <v>2190</v>
      </c>
      <c r="N228" s="385" t="s">
        <v>2191</v>
      </c>
      <c r="O228" s="385" t="s">
        <v>2190</v>
      </c>
      <c r="P228" s="385" t="s">
        <v>2192</v>
      </c>
      <c r="Q228" s="385" t="s">
        <v>2193</v>
      </c>
      <c r="R228" s="385"/>
      <c r="S228" s="385"/>
      <c r="T228" s="385" t="s">
        <v>2189</v>
      </c>
      <c r="U228" s="386" t="s">
        <v>303</v>
      </c>
    </row>
    <row r="229" spans="12:21" x14ac:dyDescent="0.25">
      <c r="L229" s="385" t="s">
        <v>2194</v>
      </c>
      <c r="M229" s="385" t="s">
        <v>2195</v>
      </c>
      <c r="N229" s="385" t="s">
        <v>2195</v>
      </c>
      <c r="O229" s="385" t="s">
        <v>2196</v>
      </c>
      <c r="P229" s="385" t="s">
        <v>2197</v>
      </c>
      <c r="Q229" s="385" t="s">
        <v>2198</v>
      </c>
      <c r="R229" s="385"/>
      <c r="S229" s="385"/>
      <c r="T229" s="385" t="s">
        <v>2194</v>
      </c>
      <c r="U229" s="385" t="s">
        <v>303</v>
      </c>
    </row>
    <row r="230" spans="12:21" x14ac:dyDescent="0.25">
      <c r="L230" s="385" t="s">
        <v>2199</v>
      </c>
      <c r="M230" s="385" t="s">
        <v>2200</v>
      </c>
      <c r="N230" s="385" t="s">
        <v>2201</v>
      </c>
      <c r="O230" s="385" t="s">
        <v>2202</v>
      </c>
      <c r="P230" s="385" t="s">
        <v>2203</v>
      </c>
      <c r="Q230" s="385" t="s">
        <v>2204</v>
      </c>
      <c r="R230" s="385"/>
      <c r="S230" s="385"/>
      <c r="T230" s="385" t="s">
        <v>2199</v>
      </c>
      <c r="U230" s="385" t="s">
        <v>303</v>
      </c>
    </row>
    <row r="231" spans="12:21" x14ac:dyDescent="0.25">
      <c r="L231" s="385" t="s">
        <v>2205</v>
      </c>
      <c r="M231" s="385" t="s">
        <v>2206</v>
      </c>
      <c r="N231" s="385" t="s">
        <v>2206</v>
      </c>
      <c r="O231" s="385" t="s">
        <v>2206</v>
      </c>
      <c r="P231" s="385" t="s">
        <v>2207</v>
      </c>
      <c r="Q231" s="385" t="s">
        <v>2208</v>
      </c>
      <c r="R231" s="385"/>
      <c r="S231" s="385"/>
      <c r="T231" s="385" t="s">
        <v>2205</v>
      </c>
      <c r="U231" s="385" t="s">
        <v>304</v>
      </c>
    </row>
    <row r="232" spans="12:21" x14ac:dyDescent="0.25">
      <c r="L232" s="385" t="s">
        <v>2209</v>
      </c>
      <c r="M232" s="385" t="s">
        <v>2210</v>
      </c>
      <c r="N232" s="385" t="s">
        <v>2211</v>
      </c>
      <c r="O232" s="385" t="s">
        <v>2212</v>
      </c>
      <c r="P232" s="385" t="s">
        <v>2213</v>
      </c>
      <c r="Q232" s="385" t="s">
        <v>2214</v>
      </c>
      <c r="R232" s="385"/>
      <c r="S232" s="385"/>
      <c r="T232" s="385" t="s">
        <v>2209</v>
      </c>
      <c r="U232" s="385" t="s">
        <v>303</v>
      </c>
    </row>
    <row r="233" spans="12:21" x14ac:dyDescent="0.25">
      <c r="L233" s="385" t="s">
        <v>2215</v>
      </c>
      <c r="M233" s="385" t="s">
        <v>2216</v>
      </c>
      <c r="N233" s="385" t="s">
        <v>2217</v>
      </c>
      <c r="O233" s="385" t="s">
        <v>2218</v>
      </c>
      <c r="P233" s="385" t="s">
        <v>2219</v>
      </c>
      <c r="Q233" s="385" t="s">
        <v>2220</v>
      </c>
      <c r="R233" s="385"/>
      <c r="S233" s="385"/>
      <c r="T233" s="385" t="s">
        <v>2215</v>
      </c>
      <c r="U233" s="386" t="s">
        <v>306</v>
      </c>
    </row>
    <row r="234" spans="12:21" x14ac:dyDescent="0.25">
      <c r="L234" s="385" t="s">
        <v>2221</v>
      </c>
      <c r="M234" s="385" t="s">
        <v>2222</v>
      </c>
      <c r="N234" s="385" t="s">
        <v>2223</v>
      </c>
      <c r="O234" s="385" t="s">
        <v>2224</v>
      </c>
      <c r="P234" s="385" t="s">
        <v>2225</v>
      </c>
      <c r="Q234" s="385" t="s">
        <v>2226</v>
      </c>
      <c r="R234" s="385"/>
      <c r="S234" s="385"/>
      <c r="T234" s="385" t="s">
        <v>2221</v>
      </c>
      <c r="U234" s="385" t="s">
        <v>303</v>
      </c>
    </row>
    <row r="235" spans="12:21" x14ac:dyDescent="0.25">
      <c r="L235" s="385" t="s">
        <v>2227</v>
      </c>
      <c r="M235" s="385" t="s">
        <v>2228</v>
      </c>
      <c r="N235" s="385" t="s">
        <v>2229</v>
      </c>
      <c r="O235" s="385" t="s">
        <v>2230</v>
      </c>
      <c r="P235" s="385" t="s">
        <v>2231</v>
      </c>
      <c r="Q235" s="385" t="s">
        <v>2232</v>
      </c>
      <c r="R235" s="385"/>
      <c r="S235" s="385"/>
      <c r="T235" s="385" t="s">
        <v>2227</v>
      </c>
      <c r="U235" s="385" t="s">
        <v>303</v>
      </c>
    </row>
    <row r="236" spans="12:21" x14ac:dyDescent="0.25">
      <c r="L236" s="385" t="s">
        <v>2233</v>
      </c>
      <c r="M236" s="385" t="s">
        <v>2234</v>
      </c>
      <c r="N236" s="385" t="s">
        <v>2235</v>
      </c>
      <c r="O236" s="385" t="s">
        <v>2236</v>
      </c>
      <c r="P236" s="385" t="s">
        <v>2237</v>
      </c>
      <c r="Q236" s="385" t="s">
        <v>2238</v>
      </c>
      <c r="R236" s="385"/>
      <c r="S236" s="385"/>
      <c r="T236" s="385" t="s">
        <v>2233</v>
      </c>
      <c r="U236" s="385" t="s">
        <v>304</v>
      </c>
    </row>
    <row r="237" spans="12:21" x14ac:dyDescent="0.25">
      <c r="L237" s="385" t="s">
        <v>2239</v>
      </c>
      <c r="M237" s="385" t="s">
        <v>2240</v>
      </c>
      <c r="N237" s="385" t="s">
        <v>2241</v>
      </c>
      <c r="O237" s="385" t="s">
        <v>2242</v>
      </c>
      <c r="P237" s="385" t="s">
        <v>2243</v>
      </c>
      <c r="Q237" s="385" t="s">
        <v>2244</v>
      </c>
      <c r="R237" s="385"/>
      <c r="S237" s="385"/>
      <c r="T237" s="385" t="s">
        <v>2239</v>
      </c>
      <c r="U237" s="386" t="s">
        <v>303</v>
      </c>
    </row>
    <row r="238" spans="12:21" x14ac:dyDescent="0.25">
      <c r="L238" s="385" t="s">
        <v>2245</v>
      </c>
      <c r="M238" s="385" t="s">
        <v>2246</v>
      </c>
      <c r="N238" s="385" t="s">
        <v>2247</v>
      </c>
      <c r="O238" s="385" t="s">
        <v>2248</v>
      </c>
      <c r="P238" s="385" t="s">
        <v>2249</v>
      </c>
      <c r="Q238" s="385" t="s">
        <v>2250</v>
      </c>
      <c r="R238" s="385"/>
      <c r="S238" s="385"/>
      <c r="T238" s="385" t="s">
        <v>2245</v>
      </c>
      <c r="U238" s="385" t="s">
        <v>304</v>
      </c>
    </row>
    <row r="239" spans="12:21" x14ac:dyDescent="0.25">
      <c r="L239" s="385" t="s">
        <v>2251</v>
      </c>
      <c r="M239" s="385" t="s">
        <v>2252</v>
      </c>
      <c r="N239" s="385" t="s">
        <v>2252</v>
      </c>
      <c r="O239" s="385" t="s">
        <v>2252</v>
      </c>
      <c r="P239" s="385" t="s">
        <v>2253</v>
      </c>
      <c r="Q239" s="385" t="s">
        <v>2254</v>
      </c>
      <c r="R239" s="385"/>
      <c r="S239" s="385"/>
      <c r="T239" s="385" t="s">
        <v>2251</v>
      </c>
      <c r="U239" s="385" t="s">
        <v>303</v>
      </c>
    </row>
    <row r="240" spans="12:21" x14ac:dyDescent="0.25">
      <c r="L240" s="385" t="s">
        <v>2255</v>
      </c>
      <c r="M240" s="385" t="s">
        <v>2256</v>
      </c>
      <c r="N240" s="385" t="s">
        <v>2256</v>
      </c>
      <c r="O240" s="385" t="s">
        <v>2256</v>
      </c>
      <c r="P240" s="385" t="s">
        <v>2257</v>
      </c>
      <c r="Q240" s="385" t="s">
        <v>2258</v>
      </c>
      <c r="R240" s="385"/>
      <c r="S240" s="385"/>
      <c r="T240" s="385" t="s">
        <v>2255</v>
      </c>
      <c r="U240" s="385" t="s">
        <v>303</v>
      </c>
    </row>
    <row r="241" spans="12:21" x14ac:dyDescent="0.25">
      <c r="L241" s="385" t="s">
        <v>2259</v>
      </c>
      <c r="M241" s="385" t="s">
        <v>2260</v>
      </c>
      <c r="N241" s="385" t="s">
        <v>2261</v>
      </c>
      <c r="O241" s="385" t="s">
        <v>2262</v>
      </c>
      <c r="P241" s="385" t="s">
        <v>2263</v>
      </c>
      <c r="Q241" s="385" t="s">
        <v>2264</v>
      </c>
      <c r="R241" s="385"/>
      <c r="S241" s="385"/>
      <c r="T241" s="385" t="s">
        <v>2259</v>
      </c>
      <c r="U241" s="385" t="s">
        <v>305</v>
      </c>
    </row>
    <row r="242" spans="12:21" x14ac:dyDescent="0.25">
      <c r="L242" s="385" t="s">
        <v>2265</v>
      </c>
      <c r="M242" s="385" t="s">
        <v>2266</v>
      </c>
      <c r="N242" s="385" t="s">
        <v>2266</v>
      </c>
      <c r="O242" s="385" t="s">
        <v>2266</v>
      </c>
      <c r="P242" s="385" t="s">
        <v>2267</v>
      </c>
      <c r="Q242" s="385" t="s">
        <v>2268</v>
      </c>
      <c r="R242" s="385"/>
      <c r="S242" s="385"/>
      <c r="T242" s="385" t="s">
        <v>2265</v>
      </c>
      <c r="U242" s="385" t="s">
        <v>303</v>
      </c>
    </row>
    <row r="243" spans="12:21" x14ac:dyDescent="0.25">
      <c r="L243" s="385" t="s">
        <v>2269</v>
      </c>
      <c r="M243" s="385" t="s">
        <v>2270</v>
      </c>
      <c r="N243" s="385" t="s">
        <v>2271</v>
      </c>
      <c r="O243" s="385" t="s">
        <v>2270</v>
      </c>
      <c r="P243" s="385" t="s">
        <v>2272</v>
      </c>
      <c r="Q243" s="385" t="s">
        <v>2273</v>
      </c>
      <c r="R243" s="385"/>
      <c r="S243" s="385"/>
      <c r="T243" s="385" t="s">
        <v>2269</v>
      </c>
      <c r="U243" s="385" t="s">
        <v>307</v>
      </c>
    </row>
    <row r="244" spans="12:21" x14ac:dyDescent="0.25">
      <c r="L244" s="385" t="s">
        <v>2274</v>
      </c>
      <c r="M244" s="385" t="s">
        <v>2275</v>
      </c>
      <c r="N244" s="385" t="s">
        <v>2276</v>
      </c>
      <c r="O244" s="385" t="s">
        <v>2277</v>
      </c>
      <c r="P244" s="385" t="s">
        <v>2278</v>
      </c>
      <c r="Q244" s="385" t="s">
        <v>2279</v>
      </c>
      <c r="R244" s="385"/>
      <c r="S244" s="385"/>
      <c r="T244" s="385" t="s">
        <v>2274</v>
      </c>
      <c r="U244" s="385" t="s">
        <v>303</v>
      </c>
    </row>
    <row r="245" spans="12:21" x14ac:dyDescent="0.25">
      <c r="L245" s="385" t="s">
        <v>2280</v>
      </c>
      <c r="M245" s="385" t="s">
        <v>2281</v>
      </c>
      <c r="N245" s="385" t="s">
        <v>2282</v>
      </c>
      <c r="O245" s="385" t="s">
        <v>2281</v>
      </c>
      <c r="P245" s="385" t="s">
        <v>2283</v>
      </c>
      <c r="Q245" s="385" t="s">
        <v>2284</v>
      </c>
      <c r="R245" s="385"/>
      <c r="S245" s="385"/>
      <c r="T245" s="385" t="s">
        <v>2280</v>
      </c>
      <c r="U245" s="385" t="s">
        <v>303</v>
      </c>
    </row>
    <row r="246" spans="12:21" x14ac:dyDescent="0.25">
      <c r="L246" s="385" t="s">
        <v>2285</v>
      </c>
      <c r="M246" s="385" t="s">
        <v>146</v>
      </c>
      <c r="N246" s="385" t="s">
        <v>146</v>
      </c>
      <c r="O246" s="385" t="s">
        <v>146</v>
      </c>
      <c r="P246" s="385" t="s">
        <v>2286</v>
      </c>
      <c r="Q246" s="385" t="s">
        <v>2287</v>
      </c>
      <c r="R246" s="385"/>
      <c r="S246" s="385"/>
      <c r="T246" s="385" t="s">
        <v>2285</v>
      </c>
      <c r="U246" s="385" t="s">
        <v>303</v>
      </c>
    </row>
    <row r="247" spans="12:21" x14ac:dyDescent="0.25">
      <c r="L247" s="385" t="s">
        <v>2288</v>
      </c>
      <c r="M247" s="385" t="s">
        <v>342</v>
      </c>
      <c r="N247" s="385" t="s">
        <v>342</v>
      </c>
      <c r="O247" s="385" t="s">
        <v>342</v>
      </c>
      <c r="P247" s="385" t="s">
        <v>342</v>
      </c>
      <c r="Q247" s="385" t="s">
        <v>342</v>
      </c>
      <c r="R247" s="385" t="s">
        <v>342</v>
      </c>
      <c r="S247" s="385" t="s">
        <v>342</v>
      </c>
      <c r="T247" s="385" t="s">
        <v>2288</v>
      </c>
      <c r="U247" s="386" t="s">
        <v>303</v>
      </c>
    </row>
    <row r="248" spans="12:21" x14ac:dyDescent="0.25">
      <c r="L248" s="385"/>
      <c r="R248" s="385"/>
      <c r="S248" s="385"/>
      <c r="T248" s="385"/>
      <c r="U248" s="385"/>
    </row>
    <row r="249" spans="12:21" x14ac:dyDescent="0.25">
      <c r="L249" s="385"/>
      <c r="R249" s="385"/>
      <c r="S249" s="385"/>
      <c r="T249" s="385"/>
      <c r="U249" s="385"/>
    </row>
    <row r="250" spans="12:21" x14ac:dyDescent="0.25">
      <c r="L250" s="385"/>
      <c r="R250" s="385"/>
      <c r="S250" s="385"/>
      <c r="T250" s="385"/>
      <c r="U250" s="385"/>
    </row>
    <row r="251" spans="12:21" x14ac:dyDescent="0.25">
      <c r="L251" s="385"/>
      <c r="R251" s="385"/>
      <c r="S251" s="385"/>
      <c r="T251" s="385"/>
      <c r="U251" s="38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27106-74BC-4385-B66E-063B76ABE3C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99" customWidth="1"/>
    <col min="2" max="2" width="2.3984375" style="399" customWidth="1"/>
    <col min="3" max="3" width="58" style="399" customWidth="1"/>
    <col min="4" max="4" width="7.69921875" style="399" customWidth="1"/>
    <col min="5" max="6" width="7.69921875" style="399"/>
    <col min="7" max="7" width="9.59765625" style="399" customWidth="1"/>
    <col min="8" max="8" width="3.69921875" style="399" customWidth="1"/>
    <col min="9" max="9" width="5.69921875" style="399" customWidth="1"/>
    <col min="10" max="16384" width="7.69921875" style="399"/>
  </cols>
  <sheetData>
    <row r="1" spans="1:18" ht="29.25" customHeight="1" x14ac:dyDescent="0.3">
      <c r="A1" s="396"/>
      <c r="B1" s="397"/>
      <c r="C1" s="397"/>
      <c r="D1" s="397"/>
      <c r="E1" s="398"/>
      <c r="F1" s="398"/>
      <c r="G1" s="398"/>
      <c r="H1" s="398"/>
      <c r="I1" s="398"/>
      <c r="J1" s="398"/>
      <c r="K1" s="398"/>
      <c r="L1" s="398"/>
      <c r="M1" s="398"/>
      <c r="N1" s="398"/>
      <c r="O1" s="398"/>
      <c r="P1" s="398"/>
      <c r="Q1" s="398"/>
      <c r="R1" s="398"/>
    </row>
    <row r="2" spans="1:18" ht="23.4" thickBot="1" x14ac:dyDescent="0.45">
      <c r="A2" s="397"/>
      <c r="B2" s="397"/>
      <c r="C2" s="400"/>
      <c r="D2" s="397"/>
      <c r="E2" s="398"/>
      <c r="F2" s="398"/>
      <c r="G2" s="397"/>
      <c r="H2" s="398"/>
      <c r="I2" s="398"/>
      <c r="J2" s="398"/>
      <c r="K2" s="398"/>
      <c r="L2" s="398"/>
      <c r="M2" s="398"/>
      <c r="N2" s="398"/>
      <c r="O2" s="398"/>
      <c r="P2" s="398"/>
      <c r="Q2" s="398"/>
      <c r="R2" s="398"/>
    </row>
    <row r="3" spans="1:18" ht="15.6" x14ac:dyDescent="0.3">
      <c r="A3" s="397"/>
      <c r="B3" s="397"/>
      <c r="C3" s="397"/>
      <c r="D3" s="397"/>
      <c r="F3" s="397"/>
      <c r="G3" s="401" t="s">
        <v>2289</v>
      </c>
      <c r="H3" s="402"/>
      <c r="I3" s="403"/>
      <c r="J3" s="398"/>
      <c r="K3" s="398"/>
      <c r="L3" s="398"/>
      <c r="M3" s="398"/>
      <c r="N3" s="398"/>
      <c r="O3" s="398"/>
      <c r="P3" s="398"/>
      <c r="Q3" s="398"/>
      <c r="R3" s="398"/>
    </row>
    <row r="4" spans="1:18" ht="63" customHeight="1" thickBot="1" x14ac:dyDescent="0.3">
      <c r="A4" s="397"/>
      <c r="B4" s="397"/>
      <c r="C4" s="404" t="str">
        <f>HLOOKUP(Introduction!$G$4,Key!A:G,3,FALSE)</f>
        <v>Joint Monitoring Programme for Water Supply, Sanitation and Hygiene</v>
      </c>
      <c r="D4" s="397"/>
      <c r="E4" s="405"/>
      <c r="F4" s="398"/>
      <c r="G4" s="406" t="str">
        <f>+VLOOKUP(Introduction!$G$8,ISO3language,2,FALSE)</f>
        <v>English</v>
      </c>
      <c r="H4" s="407"/>
      <c r="I4" s="408"/>
      <c r="J4" s="398"/>
      <c r="K4" s="398"/>
      <c r="L4" s="398"/>
      <c r="M4" s="398"/>
      <c r="N4" s="398"/>
      <c r="O4" s="398"/>
      <c r="P4" s="398"/>
      <c r="Q4" s="398"/>
      <c r="R4" s="398"/>
    </row>
    <row r="5" spans="1:18" ht="10.5" customHeight="1" x14ac:dyDescent="0.25">
      <c r="A5" s="397"/>
      <c r="B5" s="397"/>
      <c r="C5" s="409"/>
      <c r="D5" s="397"/>
      <c r="E5" s="405"/>
      <c r="F5" s="398"/>
      <c r="G5" s="397"/>
      <c r="H5" s="398"/>
      <c r="I5" s="398"/>
      <c r="J5" s="398"/>
      <c r="K5" s="398"/>
      <c r="L5" s="398"/>
      <c r="M5" s="398"/>
      <c r="N5" s="398"/>
      <c r="O5" s="398"/>
      <c r="P5" s="398"/>
      <c r="Q5" s="398"/>
      <c r="R5" s="398"/>
    </row>
    <row r="6" spans="1:18" ht="44.25" customHeight="1" x14ac:dyDescent="0.25">
      <c r="A6" s="397"/>
      <c r="B6" s="397"/>
      <c r="C6" s="410" t="str">
        <f>HLOOKUP(Introduction!$G$4,Key!A:G,4,FALSE)</f>
        <v>Estimates on water, sanitation, hygiene in schools</v>
      </c>
      <c r="D6" s="398"/>
      <c r="E6" s="398"/>
      <c r="F6" s="398"/>
      <c r="G6" s="398"/>
      <c r="H6" s="398"/>
      <c r="I6" s="398"/>
      <c r="J6" s="398"/>
      <c r="K6" s="398"/>
      <c r="L6" s="398"/>
      <c r="M6" s="398"/>
      <c r="N6" s="398"/>
      <c r="O6" s="398"/>
      <c r="P6" s="398"/>
      <c r="Q6" s="398"/>
      <c r="R6" s="398"/>
    </row>
    <row r="7" spans="1:18" ht="52.5" customHeight="1" x14ac:dyDescent="0.4">
      <c r="A7" s="397"/>
      <c r="B7" s="397"/>
      <c r="C7" s="440" t="str">
        <f>IF($G$4="English",VLOOKUP($G$8,Key!$L$2:$S$247,2,FALSE),IF($G$4="Spanish",VLOOKUP($G$8,Key!$L$2:$S$247,4,FALSE),IF($G$4="French",VLOOKUP($G$8,Key!$L$2:$S$247,3,FALSE),IF($G$4="Russian",VLOOKUP($G$8,Key!$L$2:$S$247,5,FALSE),IF($G$4="Arabic",VLOOKUP($G$8,Key!$L$2:$S$247,6,FALSE),IF($G$4="Other",VLOOKUP($G$8,Key!$L$2:$S$247,7,FALSE)))))))</f>
        <v>Zimbabwe</v>
      </c>
      <c r="D7" s="398"/>
      <c r="E7" s="398"/>
      <c r="F7" s="398"/>
      <c r="G7" s="411" t="s">
        <v>2290</v>
      </c>
      <c r="H7" s="411"/>
      <c r="I7" s="411"/>
      <c r="J7" s="398"/>
      <c r="K7" s="398"/>
      <c r="L7" s="398"/>
      <c r="M7" s="398"/>
      <c r="N7" s="398"/>
      <c r="O7" s="398"/>
      <c r="P7" s="398"/>
      <c r="Q7" s="398"/>
      <c r="R7" s="398"/>
    </row>
    <row r="8" spans="1:18" ht="15" x14ac:dyDescent="0.25">
      <c r="A8" s="397"/>
      <c r="B8" s="397"/>
      <c r="C8" s="441"/>
      <c r="D8" s="398"/>
      <c r="E8" s="398"/>
      <c r="F8" s="398"/>
      <c r="G8" s="412" t="s">
        <v>2285</v>
      </c>
      <c r="H8" s="412"/>
      <c r="I8" s="412"/>
      <c r="J8" s="398"/>
      <c r="K8" s="398"/>
      <c r="L8" s="398"/>
      <c r="M8" s="398"/>
      <c r="N8" s="398"/>
      <c r="O8" s="398"/>
      <c r="P8" s="398"/>
      <c r="Q8" s="398"/>
      <c r="R8" s="398"/>
    </row>
    <row r="9" spans="1:18" ht="15.6" x14ac:dyDescent="0.3">
      <c r="A9" s="397"/>
      <c r="B9" s="397"/>
      <c r="C9" s="413" t="str">
        <f>HLOOKUP(Introduction!$G$4,Key!A:G,6,FALSE)</f>
        <v>Updated September 2026</v>
      </c>
      <c r="D9" s="398"/>
      <c r="E9" s="398"/>
      <c r="F9" s="398"/>
      <c r="G9" s="398"/>
      <c r="H9" s="398"/>
      <c r="I9" s="398"/>
      <c r="J9" s="398"/>
      <c r="K9" s="398"/>
      <c r="L9" s="398"/>
      <c r="M9" s="398"/>
      <c r="N9" s="398"/>
      <c r="O9" s="398"/>
      <c r="P9" s="398"/>
      <c r="Q9" s="398"/>
      <c r="R9" s="398"/>
    </row>
    <row r="10" spans="1:18" ht="15" x14ac:dyDescent="0.25">
      <c r="A10" s="397"/>
      <c r="B10" s="397"/>
      <c r="C10" s="414"/>
      <c r="D10" s="398"/>
      <c r="E10" s="398"/>
      <c r="F10" s="398"/>
      <c r="G10" s="398"/>
      <c r="H10" s="398"/>
      <c r="I10" s="398"/>
      <c r="J10" s="398"/>
      <c r="K10" s="398"/>
      <c r="L10" s="398"/>
      <c r="M10" s="398"/>
      <c r="N10" s="398"/>
      <c r="O10" s="398"/>
      <c r="P10" s="398"/>
      <c r="Q10" s="398"/>
      <c r="R10" s="398"/>
    </row>
    <row r="11" spans="1:18" ht="15.9" customHeight="1" x14ac:dyDescent="0.25">
      <c r="A11" s="397"/>
      <c r="C11" s="415" t="str">
        <f>HLOOKUP(Introduction!$G$4,Key!A:G,7,FALSE)</f>
        <v xml:space="preserve">Follow the links below to find the following information: </v>
      </c>
      <c r="D11" s="398"/>
      <c r="E11" s="397"/>
      <c r="F11" s="398"/>
      <c r="G11" s="398"/>
      <c r="H11" s="398"/>
      <c r="I11" s="398"/>
      <c r="J11" s="398"/>
      <c r="K11" s="398"/>
      <c r="L11" s="398"/>
      <c r="M11" s="398"/>
      <c r="N11" s="398"/>
      <c r="O11" s="398"/>
      <c r="P11" s="398"/>
      <c r="Q11" s="398"/>
      <c r="R11" s="398"/>
    </row>
    <row r="12" spans="1:18" ht="9" customHeight="1" x14ac:dyDescent="0.25">
      <c r="A12" s="397"/>
      <c r="B12" s="398"/>
      <c r="C12" s="416"/>
      <c r="D12" s="398"/>
      <c r="E12" s="397"/>
      <c r="F12" s="398"/>
      <c r="G12" s="398"/>
      <c r="H12" s="398"/>
      <c r="I12" s="398"/>
      <c r="J12" s="398"/>
      <c r="K12" s="398"/>
      <c r="L12" s="398"/>
      <c r="M12" s="398"/>
      <c r="N12" s="398"/>
      <c r="O12" s="398"/>
      <c r="P12" s="398"/>
      <c r="Q12" s="398"/>
      <c r="R12" s="398"/>
    </row>
    <row r="13" spans="1:18" ht="24.9" customHeight="1" x14ac:dyDescent="0.3">
      <c r="A13" s="397"/>
      <c r="B13" s="398"/>
      <c r="C13" s="417" t="str">
        <f>HLOOKUP(Introduction!$G$4,Key!A:G,8,FALSE)</f>
        <v>JMP Estimates:</v>
      </c>
      <c r="D13" s="398"/>
      <c r="E13" s="397"/>
      <c r="F13" s="398"/>
      <c r="G13" s="398"/>
      <c r="H13" s="398"/>
      <c r="I13" s="398"/>
      <c r="J13" s="398"/>
      <c r="K13" s="398"/>
      <c r="L13" s="398"/>
      <c r="M13" s="398"/>
      <c r="N13" s="398"/>
      <c r="O13" s="398"/>
      <c r="P13" s="398"/>
      <c r="Q13" s="398"/>
      <c r="R13" s="398"/>
    </row>
    <row r="14" spans="1:18" ht="21.9" customHeight="1" x14ac:dyDescent="0.25">
      <c r="A14" s="397"/>
      <c r="B14" s="418"/>
      <c r="C14" s="419" t="str">
        <f>HLOOKUP(Introduction!$G$4,Key!A:G,9,FALSE)</f>
        <v>WASH ladders for schools</v>
      </c>
      <c r="D14" s="398"/>
      <c r="E14" s="397"/>
      <c r="F14" s="398"/>
      <c r="G14" s="398"/>
      <c r="H14" s="398"/>
      <c r="I14" s="398"/>
      <c r="J14" s="398"/>
      <c r="K14" s="398"/>
      <c r="L14" s="398"/>
      <c r="M14" s="398"/>
      <c r="N14" s="398"/>
      <c r="O14" s="398"/>
      <c r="P14" s="398"/>
      <c r="Q14" s="398"/>
      <c r="R14" s="398"/>
    </row>
    <row r="15" spans="1:18" ht="15" x14ac:dyDescent="0.25">
      <c r="A15" s="397"/>
      <c r="B15" s="418"/>
      <c r="C15" s="420" t="str">
        <f>HLOOKUP(Introduction!$G$4,Key!A:G,10,FALSE)</f>
        <v>Trends in basic WASH in schools</v>
      </c>
      <c r="D15" s="398"/>
      <c r="E15" s="397"/>
      <c r="F15" s="398"/>
      <c r="G15" s="398"/>
      <c r="H15" s="398"/>
      <c r="I15" s="398"/>
      <c r="J15" s="398"/>
      <c r="K15" s="398"/>
      <c r="L15" s="398"/>
      <c r="M15" s="398"/>
      <c r="N15" s="398"/>
      <c r="O15" s="398"/>
      <c r="P15" s="398"/>
      <c r="Q15" s="398"/>
      <c r="R15" s="398"/>
    </row>
    <row r="16" spans="1:18" ht="15" x14ac:dyDescent="0.25">
      <c r="A16" s="397"/>
      <c r="B16" s="418"/>
      <c r="C16" s="419" t="str">
        <f>HLOOKUP(Introduction!$G$4,Key!A:G,11,FALSE)</f>
        <v>Estimates (2000-2025) for schools</v>
      </c>
      <c r="D16" s="398"/>
      <c r="E16" s="397"/>
      <c r="F16" s="398"/>
      <c r="G16" s="398"/>
      <c r="H16" s="398"/>
      <c r="I16" s="398"/>
      <c r="J16" s="398"/>
      <c r="K16" s="398"/>
      <c r="L16" s="398"/>
      <c r="M16" s="398"/>
      <c r="N16" s="398"/>
      <c r="O16" s="398"/>
      <c r="P16" s="398"/>
      <c r="Q16" s="398"/>
      <c r="R16" s="398"/>
    </row>
    <row r="17" spans="1:18" ht="26.1" customHeight="1" x14ac:dyDescent="0.25">
      <c r="A17" s="397"/>
      <c r="B17" s="397"/>
      <c r="C17" s="421"/>
      <c r="D17" s="398"/>
      <c r="E17" s="418"/>
      <c r="F17" s="398"/>
      <c r="G17" s="398"/>
      <c r="H17" s="398"/>
      <c r="I17" s="398"/>
      <c r="J17" s="398"/>
      <c r="K17" s="398"/>
      <c r="L17" s="398"/>
      <c r="M17" s="398"/>
      <c r="N17" s="398"/>
      <c r="O17" s="398"/>
      <c r="P17" s="398"/>
      <c r="Q17" s="398"/>
      <c r="R17" s="398"/>
    </row>
    <row r="18" spans="1:18" ht="15.6" x14ac:dyDescent="0.3">
      <c r="A18" s="397"/>
      <c r="B18" s="397"/>
      <c r="C18" s="422" t="str">
        <f>HLOOKUP(Introduction!$G$4,Key!A:G,12,FALSE)</f>
        <v>Data inputs:</v>
      </c>
      <c r="D18" s="398"/>
      <c r="E18" s="423"/>
      <c r="F18" s="398"/>
      <c r="G18" s="398"/>
      <c r="H18" s="398"/>
      <c r="I18" s="398"/>
      <c r="J18" s="398"/>
      <c r="K18" s="398"/>
      <c r="L18" s="398"/>
      <c r="M18" s="398"/>
      <c r="N18" s="398"/>
      <c r="O18" s="398"/>
      <c r="P18" s="398"/>
      <c r="Q18" s="398"/>
      <c r="R18" s="398"/>
    </row>
    <row r="19" spans="1:18" ht="15" x14ac:dyDescent="0.25">
      <c r="A19" s="397"/>
      <c r="B19" s="397"/>
      <c r="C19" s="424" t="str">
        <f>HLOOKUP(Introduction!$G$4,Key!A:G,13,FALSE)</f>
        <v>Data summary</v>
      </c>
      <c r="D19" s="398"/>
      <c r="E19" s="425"/>
      <c r="F19" s="398"/>
      <c r="G19" s="398"/>
      <c r="H19" s="398"/>
      <c r="I19" s="398"/>
      <c r="J19" s="398"/>
      <c r="K19" s="398"/>
      <c r="L19" s="398"/>
      <c r="M19" s="398"/>
      <c r="N19" s="398"/>
      <c r="O19" s="398"/>
      <c r="P19" s="398"/>
      <c r="Q19" s="398"/>
      <c r="R19" s="398"/>
    </row>
    <row r="20" spans="1:18" ht="15" x14ac:dyDescent="0.25">
      <c r="A20" s="397"/>
      <c r="B20" s="397"/>
      <c r="C20" s="426" t="str">
        <f>HLOOKUP(Introduction!$G$4,Key!A:G,14,FALSE)</f>
        <v>Water Data</v>
      </c>
      <c r="D20" s="398"/>
      <c r="E20" s="427"/>
      <c r="F20" s="398"/>
      <c r="G20" s="398"/>
      <c r="H20" s="398"/>
      <c r="I20" s="398"/>
      <c r="J20" s="398"/>
      <c r="K20" s="398"/>
      <c r="L20" s="398"/>
      <c r="M20" s="398"/>
      <c r="N20" s="398"/>
      <c r="O20" s="398"/>
      <c r="P20" s="398"/>
      <c r="Q20" s="398"/>
      <c r="R20" s="398"/>
    </row>
    <row r="21" spans="1:18" ht="15" x14ac:dyDescent="0.25">
      <c r="A21" s="397"/>
      <c r="B21" s="397"/>
      <c r="C21" s="428" t="str">
        <f>HLOOKUP(Introduction!$G$4,Key!A:G,15,FALSE)</f>
        <v>Sanitation Data</v>
      </c>
      <c r="D21" s="398"/>
      <c r="E21" s="429"/>
      <c r="F21" s="398"/>
      <c r="G21" s="398"/>
      <c r="H21" s="398"/>
      <c r="I21" s="398"/>
      <c r="J21" s="398"/>
      <c r="K21" s="398"/>
      <c r="L21" s="398"/>
      <c r="M21" s="398"/>
      <c r="N21" s="398"/>
      <c r="O21" s="398"/>
      <c r="P21" s="398"/>
      <c r="Q21" s="398"/>
      <c r="R21" s="398"/>
    </row>
    <row r="22" spans="1:18" ht="15" x14ac:dyDescent="0.25">
      <c r="A22" s="397"/>
      <c r="B22" s="397"/>
      <c r="C22" s="430" t="str">
        <f>HLOOKUP(Introduction!$G$4,Key!A:G,16,FALSE)</f>
        <v>Hygiene Data</v>
      </c>
      <c r="D22" s="398"/>
      <c r="E22" s="398"/>
      <c r="F22" s="398"/>
      <c r="G22" s="398"/>
      <c r="H22" s="398"/>
      <c r="I22" s="398"/>
      <c r="J22" s="398"/>
      <c r="K22" s="398"/>
      <c r="L22" s="398"/>
      <c r="M22" s="398"/>
      <c r="N22" s="398"/>
      <c r="O22" s="398"/>
      <c r="P22" s="398"/>
      <c r="Q22" s="398"/>
      <c r="R22" s="398"/>
    </row>
    <row r="23" spans="1:18" ht="15" x14ac:dyDescent="0.25">
      <c r="A23" s="397"/>
      <c r="B23" s="397"/>
      <c r="C23" s="424" t="str">
        <f>HLOOKUP(Introduction!$G$4,Key!A:G,17,FALSE)</f>
        <v>Population Data</v>
      </c>
      <c r="D23" s="398"/>
      <c r="E23" s="398"/>
      <c r="F23" s="398"/>
      <c r="G23" s="398"/>
      <c r="H23" s="398"/>
      <c r="I23" s="398"/>
      <c r="J23" s="398"/>
      <c r="K23" s="398"/>
      <c r="L23" s="398"/>
      <c r="M23" s="398"/>
      <c r="N23" s="398"/>
      <c r="O23" s="398"/>
      <c r="P23" s="398"/>
      <c r="Q23" s="398"/>
      <c r="R23" s="398"/>
    </row>
    <row r="24" spans="1:18" ht="15" x14ac:dyDescent="0.25">
      <c r="A24" s="397"/>
      <c r="B24" s="397"/>
      <c r="C24" s="431"/>
      <c r="D24" s="398"/>
      <c r="E24" s="398"/>
      <c r="F24" s="398"/>
      <c r="G24" s="398"/>
      <c r="H24" s="398"/>
      <c r="I24" s="398"/>
      <c r="J24" s="398"/>
      <c r="K24" s="398"/>
      <c r="L24" s="398"/>
      <c r="M24" s="398"/>
      <c r="N24" s="398"/>
      <c r="O24" s="398"/>
      <c r="P24" s="398"/>
      <c r="Q24" s="398"/>
      <c r="R24" s="398"/>
    </row>
    <row r="25" spans="1:18" ht="15.9" customHeight="1" x14ac:dyDescent="0.25">
      <c r="A25" s="432"/>
      <c r="B25" s="432"/>
      <c r="C25" s="433"/>
      <c r="D25" s="397"/>
      <c r="E25" s="398"/>
      <c r="F25" s="398"/>
      <c r="G25" s="398"/>
      <c r="H25" s="398"/>
      <c r="I25" s="398"/>
      <c r="J25" s="398"/>
      <c r="K25" s="398"/>
      <c r="L25" s="398"/>
      <c r="M25" s="398"/>
      <c r="N25" s="398"/>
      <c r="O25" s="398"/>
      <c r="P25" s="398"/>
      <c r="Q25" s="398"/>
      <c r="R25" s="398"/>
    </row>
    <row r="26" spans="1:18" ht="22.8" x14ac:dyDescent="0.25">
      <c r="A26" s="432"/>
      <c r="B26" s="432"/>
      <c r="C26" s="432"/>
      <c r="D26" s="397"/>
      <c r="E26" s="398"/>
      <c r="F26" s="398"/>
      <c r="G26" s="398"/>
      <c r="H26" s="398"/>
      <c r="I26" s="398"/>
      <c r="J26" s="398"/>
      <c r="K26" s="398"/>
      <c r="L26" s="398"/>
      <c r="M26" s="398"/>
      <c r="N26" s="398"/>
      <c r="O26" s="398"/>
      <c r="P26" s="398"/>
      <c r="Q26" s="398"/>
      <c r="R26" s="398"/>
    </row>
    <row r="27" spans="1:18" ht="15" x14ac:dyDescent="0.25">
      <c r="A27" s="434"/>
      <c r="B27" s="435"/>
      <c r="C27" s="436"/>
      <c r="D27" s="397"/>
      <c r="E27" s="398"/>
      <c r="F27" s="398"/>
      <c r="G27" s="398"/>
      <c r="H27" s="398"/>
      <c r="I27" s="398"/>
      <c r="J27" s="398"/>
      <c r="K27" s="398"/>
      <c r="L27" s="398"/>
      <c r="M27" s="398"/>
      <c r="N27" s="398"/>
      <c r="O27" s="398"/>
      <c r="P27" s="398"/>
      <c r="Q27" s="398"/>
      <c r="R27" s="398"/>
    </row>
    <row r="28" spans="1:18" ht="15" x14ac:dyDescent="0.25">
      <c r="A28" s="434"/>
      <c r="B28" s="435"/>
      <c r="C28" s="437"/>
      <c r="D28" s="397"/>
      <c r="E28" s="398"/>
      <c r="F28" s="398"/>
      <c r="G28" s="398"/>
      <c r="H28" s="398"/>
      <c r="I28" s="398"/>
      <c r="J28" s="398"/>
      <c r="K28" s="398"/>
      <c r="L28" s="398"/>
      <c r="M28" s="398"/>
      <c r="N28" s="398"/>
      <c r="O28" s="398"/>
      <c r="P28" s="398"/>
      <c r="Q28" s="398"/>
      <c r="R28" s="398"/>
    </row>
    <row r="29" spans="1:18" ht="15" x14ac:dyDescent="0.25">
      <c r="A29" s="434"/>
      <c r="B29" s="435"/>
      <c r="C29" s="438"/>
      <c r="D29" s="397"/>
      <c r="E29" s="398"/>
      <c r="F29" s="398"/>
      <c r="G29" s="398"/>
      <c r="H29" s="398"/>
      <c r="I29" s="398"/>
      <c r="J29" s="398"/>
      <c r="K29" s="398"/>
      <c r="L29" s="398"/>
      <c r="M29" s="398"/>
      <c r="N29" s="398"/>
      <c r="O29" s="398"/>
      <c r="P29" s="398"/>
      <c r="Q29" s="398"/>
      <c r="R29" s="398"/>
    </row>
    <row r="30" spans="1:18" ht="15" x14ac:dyDescent="0.25">
      <c r="A30" s="434"/>
      <c r="B30" s="435"/>
      <c r="C30" s="438"/>
      <c r="D30" s="397"/>
      <c r="E30" s="398"/>
      <c r="F30" s="398"/>
      <c r="G30" s="398"/>
      <c r="H30" s="398"/>
      <c r="I30" s="398"/>
      <c r="J30" s="398"/>
      <c r="K30" s="398"/>
      <c r="L30" s="398"/>
      <c r="M30" s="398"/>
      <c r="N30" s="398"/>
      <c r="O30" s="398"/>
      <c r="P30" s="398"/>
      <c r="Q30" s="398"/>
      <c r="R30" s="398"/>
    </row>
    <row r="31" spans="1:18" ht="15" x14ac:dyDescent="0.25">
      <c r="A31" s="434"/>
      <c r="B31" s="435"/>
      <c r="C31" s="438"/>
      <c r="D31" s="397"/>
      <c r="E31" s="398"/>
      <c r="F31" s="398"/>
      <c r="G31" s="398"/>
      <c r="H31" s="398"/>
      <c r="I31" s="398"/>
      <c r="J31" s="398"/>
      <c r="K31" s="398"/>
      <c r="L31" s="398"/>
      <c r="M31" s="398"/>
      <c r="N31" s="398"/>
      <c r="O31" s="398"/>
      <c r="P31" s="398"/>
      <c r="Q31" s="398"/>
      <c r="R31" s="398"/>
    </row>
    <row r="32" spans="1:18" ht="15" x14ac:dyDescent="0.25">
      <c r="A32" s="434"/>
      <c r="B32" s="435"/>
      <c r="C32" s="438"/>
      <c r="D32" s="397"/>
      <c r="E32" s="398"/>
      <c r="F32" s="398"/>
      <c r="G32" s="398"/>
      <c r="H32" s="398"/>
      <c r="I32" s="398"/>
      <c r="J32" s="398"/>
      <c r="K32" s="398"/>
      <c r="L32" s="398"/>
      <c r="M32" s="398"/>
      <c r="N32" s="398"/>
      <c r="O32" s="398"/>
      <c r="P32" s="398"/>
      <c r="Q32" s="398"/>
      <c r="R32" s="398"/>
    </row>
    <row r="33" spans="1:18" ht="15" x14ac:dyDescent="0.25">
      <c r="A33" s="434"/>
      <c r="B33" s="435"/>
      <c r="C33" s="438"/>
      <c r="D33" s="397"/>
      <c r="E33" s="398"/>
      <c r="F33" s="398"/>
      <c r="G33" s="398"/>
      <c r="H33" s="398"/>
      <c r="I33" s="398"/>
      <c r="J33" s="398"/>
      <c r="K33" s="398"/>
      <c r="L33" s="398"/>
      <c r="M33" s="398"/>
      <c r="N33" s="398"/>
      <c r="O33" s="398"/>
      <c r="P33" s="398"/>
      <c r="Q33" s="398"/>
      <c r="R33" s="398"/>
    </row>
    <row r="34" spans="1:18" ht="15" x14ac:dyDescent="0.25">
      <c r="A34" s="434"/>
      <c r="B34" s="435"/>
      <c r="D34" s="397"/>
      <c r="E34" s="398"/>
      <c r="F34" s="398"/>
      <c r="G34" s="398"/>
      <c r="H34" s="398"/>
      <c r="I34" s="398"/>
      <c r="J34" s="398"/>
      <c r="K34" s="398"/>
      <c r="L34" s="398"/>
      <c r="M34" s="398"/>
      <c r="N34" s="398"/>
      <c r="O34" s="398"/>
      <c r="P34" s="398"/>
      <c r="Q34" s="398"/>
      <c r="R34" s="398"/>
    </row>
    <row r="35" spans="1:18" ht="15" x14ac:dyDescent="0.25">
      <c r="A35" s="397"/>
      <c r="B35" s="397"/>
      <c r="C35" s="397"/>
      <c r="D35" s="397"/>
      <c r="E35" s="398"/>
      <c r="F35" s="398"/>
      <c r="G35" s="398"/>
      <c r="H35" s="398"/>
      <c r="I35" s="398"/>
      <c r="J35" s="398"/>
      <c r="K35" s="398"/>
      <c r="L35" s="398"/>
      <c r="M35" s="398"/>
      <c r="N35" s="398"/>
      <c r="O35" s="398"/>
      <c r="P35" s="398"/>
      <c r="Q35" s="398"/>
      <c r="R35" s="398"/>
    </row>
    <row r="36" spans="1:18" ht="15" x14ac:dyDescent="0.25">
      <c r="A36" s="397"/>
      <c r="B36" s="397"/>
      <c r="C36" s="397"/>
      <c r="D36" s="397"/>
      <c r="E36" s="398"/>
      <c r="F36" s="398"/>
      <c r="G36" s="398"/>
      <c r="H36" s="398"/>
      <c r="I36" s="398"/>
      <c r="J36" s="398"/>
      <c r="K36" s="398"/>
      <c r="L36" s="398"/>
      <c r="M36" s="398"/>
      <c r="N36" s="398"/>
      <c r="O36" s="398"/>
      <c r="P36" s="398"/>
      <c r="Q36" s="398"/>
      <c r="R36" s="398"/>
    </row>
    <row r="37" spans="1:18" ht="15" x14ac:dyDescent="0.25">
      <c r="A37" s="397"/>
      <c r="B37" s="397"/>
      <c r="C37" s="397"/>
      <c r="D37" s="397"/>
    </row>
    <row r="38" spans="1:18" ht="15" x14ac:dyDescent="0.25">
      <c r="A38" s="397"/>
      <c r="B38" s="397"/>
      <c r="C38" s="397"/>
      <c r="D38" s="397"/>
    </row>
    <row r="39" spans="1:18" ht="15" x14ac:dyDescent="0.25">
      <c r="A39" s="397"/>
      <c r="B39" s="397"/>
      <c r="C39" s="397"/>
      <c r="D39" s="397"/>
    </row>
    <row r="40" spans="1:18" ht="15" x14ac:dyDescent="0.25">
      <c r="A40" s="397"/>
      <c r="B40" s="397"/>
      <c r="C40" s="397"/>
      <c r="D40" s="397"/>
    </row>
    <row r="46" spans="1:18" x14ac:dyDescent="0.25">
      <c r="L46" s="43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6ADA0D1-BD29-4E06-A990-3FE8BEF031F7}"/>
    <hyperlink ref="C19" location="'Data Summary'!A1" display="&quot;Data Summary&quot;" xr:uid="{C6BCF299-E448-4866-B341-EADDAC6019BB}"/>
    <hyperlink ref="C20" location="'Water Data'!A1" display="&quot;Water Data&quot;" xr:uid="{F29A936B-1076-4E32-9D15-1C278CB03CC6}"/>
    <hyperlink ref="C21" location="'Sanitation Data'!A1" display="&quot;Sanitation Data&quot;" xr:uid="{D770E73E-B656-49E7-AE7F-C02E739E8A8B}"/>
    <hyperlink ref="C22" location="'Hygiene Data'!A1" display="&quot;Hygiene Data&quot;" xr:uid="{137EC554-2081-48A3-A19C-4AB1209D088B}"/>
    <hyperlink ref="C14" location="Ladders!A1" display="Ladders for the most recent estimates (&quot;Ladders&quot;)" xr:uid="{66D013E6-1178-4792-8801-4410DA265FE0}"/>
    <hyperlink ref="C15" location="Charts!A1" display="Trends in basic water, sanitation and hygiene in schools" xr:uid="{E3F5CB53-93A8-4B58-A878-ADCBF0729454}"/>
    <hyperlink ref="C23" location="Population!A1" display="&quot;Population&quot;" xr:uid="{1508B185-F3C9-42E6-9750-95EFC2BB884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276F99C-D132-48C1-8C75-C2EA37F4B60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EE188-DA0B-4C8F-BD17-FB711FB8C4C0}">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296875" style="82" customWidth="1"/>
    <col min="10" max="10" width="13.296875" style="82" customWidth="1"/>
    <col min="11" max="11" width="7.5" style="82" customWidth="1"/>
    <col min="12" max="17" width="8.59765625" style="82" customWidth="1"/>
    <col min="18" max="18" width="6.5" style="82" customWidth="1"/>
    <col min="19" max="19" width="13.2968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71"/>
      <c r="I1" s="371"/>
      <c r="J1" s="371"/>
      <c r="K1" s="371"/>
      <c r="L1" s="371"/>
      <c r="M1" s="371"/>
      <c r="N1" s="371"/>
      <c r="O1" s="371"/>
      <c r="P1" s="371"/>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53</v>
      </c>
      <c r="G3" s="86" t="s">
        <v>17</v>
      </c>
      <c r="H3" s="86" t="s">
        <v>18</v>
      </c>
      <c r="I3" s="85"/>
      <c r="J3" s="90"/>
      <c r="K3" s="84" t="s">
        <v>4</v>
      </c>
      <c r="L3" s="86" t="s">
        <v>7</v>
      </c>
      <c r="M3" s="86" t="s">
        <v>2</v>
      </c>
      <c r="N3" s="86" t="s">
        <v>1</v>
      </c>
      <c r="O3" s="86" t="s">
        <v>53</v>
      </c>
      <c r="P3" s="86" t="s">
        <v>17</v>
      </c>
      <c r="Q3" s="86" t="s">
        <v>18</v>
      </c>
      <c r="R3" s="88"/>
      <c r="S3" s="91"/>
      <c r="T3" s="84" t="s">
        <v>4</v>
      </c>
      <c r="U3" s="86" t="s">
        <v>7</v>
      </c>
      <c r="V3" s="86" t="s">
        <v>2</v>
      </c>
      <c r="W3" s="86" t="s">
        <v>1</v>
      </c>
      <c r="X3" s="86" t="s">
        <v>53</v>
      </c>
      <c r="Y3" s="86" t="s">
        <v>17</v>
      </c>
      <c r="Z3" s="86" t="s">
        <v>18</v>
      </c>
      <c r="AB3" s="89"/>
      <c r="AC3" s="89"/>
      <c r="AD3" s="89"/>
      <c r="AE3" s="89"/>
      <c r="AF3" s="89"/>
      <c r="AG3" s="89"/>
    </row>
    <row r="4" spans="1:35" ht="15.6" x14ac:dyDescent="0.3">
      <c r="A4" s="90" t="s">
        <v>33</v>
      </c>
      <c r="B4" s="8">
        <v>2025</v>
      </c>
      <c r="C4" s="8">
        <v>69.863512760000006</v>
      </c>
      <c r="D4" s="8"/>
      <c r="E4" s="8"/>
      <c r="F4" s="8"/>
      <c r="G4" s="8">
        <v>66.776141069999994</v>
      </c>
      <c r="H4" s="8">
        <v>69.009057159999998</v>
      </c>
      <c r="I4" s="85"/>
      <c r="J4" s="90" t="s">
        <v>33</v>
      </c>
      <c r="K4" s="8">
        <v>2025</v>
      </c>
      <c r="L4" s="8">
        <v>93.91632654</v>
      </c>
      <c r="M4" s="8"/>
      <c r="N4" s="8"/>
      <c r="O4" s="8"/>
      <c r="P4" s="8">
        <v>93.336429999999993</v>
      </c>
      <c r="Q4" s="8">
        <v>95.206678280000006</v>
      </c>
      <c r="R4" s="89"/>
      <c r="S4" s="90" t="s">
        <v>33</v>
      </c>
      <c r="T4" s="8">
        <v>2025</v>
      </c>
      <c r="U4" s="8">
        <v>76.644920830000004</v>
      </c>
      <c r="V4" s="8"/>
      <c r="W4" s="8"/>
      <c r="X4" s="8"/>
      <c r="Y4" s="8">
        <v>77.966076670000007</v>
      </c>
      <c r="Z4" s="8">
        <v>73.711102609999998</v>
      </c>
      <c r="AA4" s="89"/>
      <c r="AB4" s="89"/>
      <c r="AC4" s="89"/>
      <c r="AD4" s="89"/>
      <c r="AE4" s="89"/>
      <c r="AF4" s="89"/>
      <c r="AG4" s="89"/>
    </row>
    <row r="5" spans="1:35" ht="15.6" x14ac:dyDescent="0.3">
      <c r="A5" s="90" t="s">
        <v>34</v>
      </c>
      <c r="B5" s="8">
        <v>2025</v>
      </c>
      <c r="C5" s="8">
        <v>19.70656885</v>
      </c>
      <c r="D5" s="8"/>
      <c r="E5" s="8"/>
      <c r="F5" s="8"/>
      <c r="G5" s="8">
        <v>23.17723642</v>
      </c>
      <c r="H5" s="8">
        <v>19.374243499999999</v>
      </c>
      <c r="I5" s="85"/>
      <c r="J5" s="90" t="s">
        <v>34</v>
      </c>
      <c r="K5" s="8">
        <v>2025</v>
      </c>
      <c r="L5" s="8">
        <v>6.0836734620000001</v>
      </c>
      <c r="M5" s="8"/>
      <c r="N5" s="8"/>
      <c r="O5" s="8"/>
      <c r="P5" s="8">
        <v>6.66357</v>
      </c>
      <c r="Q5" s="8">
        <v>4.7933217189999997</v>
      </c>
      <c r="R5" s="89"/>
      <c r="S5" s="90" t="s">
        <v>34</v>
      </c>
      <c r="T5" s="8">
        <v>2025</v>
      </c>
      <c r="U5" s="8">
        <v>16.20198564</v>
      </c>
      <c r="V5" s="8"/>
      <c r="W5" s="8"/>
      <c r="X5" s="8"/>
      <c r="Y5" s="8">
        <v>15.173923329999999</v>
      </c>
      <c r="Z5" s="8">
        <v>18.458897390000001</v>
      </c>
      <c r="AA5" s="89"/>
      <c r="AB5" s="89"/>
      <c r="AC5" s="89"/>
      <c r="AD5" s="89"/>
      <c r="AE5" s="89"/>
      <c r="AF5" s="89"/>
      <c r="AG5" s="89"/>
    </row>
    <row r="6" spans="1:35" s="85" customFormat="1" ht="15.6" x14ac:dyDescent="0.3">
      <c r="A6" s="90" t="s">
        <v>35</v>
      </c>
      <c r="B6" s="8">
        <v>2025</v>
      </c>
      <c r="C6" s="8">
        <v>10.429918389999999</v>
      </c>
      <c r="D6" s="8"/>
      <c r="E6" s="8"/>
      <c r="F6" s="8"/>
      <c r="G6" s="8">
        <v>10.046622510000001</v>
      </c>
      <c r="H6" s="8">
        <v>11.61669934</v>
      </c>
      <c r="J6" s="90" t="s">
        <v>35</v>
      </c>
      <c r="K6" s="8">
        <v>2025</v>
      </c>
      <c r="L6" s="8">
        <v>0</v>
      </c>
      <c r="M6" s="8"/>
      <c r="N6" s="8"/>
      <c r="O6" s="8">
        <v>0</v>
      </c>
      <c r="P6" s="8">
        <v>0</v>
      </c>
      <c r="Q6" s="8">
        <v>0</v>
      </c>
      <c r="R6" s="88"/>
      <c r="S6" s="90" t="s">
        <v>35</v>
      </c>
      <c r="T6" s="8">
        <v>2025</v>
      </c>
      <c r="U6" s="8">
        <v>7.1530935250000001</v>
      </c>
      <c r="V6" s="8"/>
      <c r="W6" s="8"/>
      <c r="X6" s="8"/>
      <c r="Y6" s="8">
        <v>6.86</v>
      </c>
      <c r="Z6" s="8">
        <v>7.83</v>
      </c>
      <c r="AA6" s="89"/>
      <c r="AB6" s="89"/>
      <c r="AC6" s="89"/>
      <c r="AD6" s="89"/>
      <c r="AE6" s="89"/>
      <c r="AF6" s="89"/>
      <c r="AG6" s="89"/>
    </row>
    <row r="7" spans="1:35" s="85" customFormat="1" ht="15.6" x14ac:dyDescent="0.3">
      <c r="A7" s="92" t="s">
        <v>187</v>
      </c>
      <c r="B7" s="8">
        <v>2025</v>
      </c>
      <c r="C7" s="8">
        <v>0</v>
      </c>
      <c r="D7" s="8">
        <v>100</v>
      </c>
      <c r="E7" s="8">
        <v>100</v>
      </c>
      <c r="F7" s="8">
        <v>100</v>
      </c>
      <c r="G7" s="8">
        <v>0</v>
      </c>
      <c r="H7" s="8">
        <v>0</v>
      </c>
      <c r="I7" s="89"/>
      <c r="J7" s="92" t="s">
        <v>187</v>
      </c>
      <c r="K7" s="8">
        <v>2025</v>
      </c>
      <c r="L7" s="8">
        <v>0</v>
      </c>
      <c r="M7" s="8">
        <v>100</v>
      </c>
      <c r="N7" s="8">
        <v>100</v>
      </c>
      <c r="O7" s="8">
        <v>100</v>
      </c>
      <c r="P7" s="8">
        <v>0</v>
      </c>
      <c r="Q7" s="8">
        <v>0</v>
      </c>
      <c r="R7" s="89"/>
      <c r="S7" s="92" t="s">
        <v>187</v>
      </c>
      <c r="T7" s="8">
        <v>2025</v>
      </c>
      <c r="U7" s="8">
        <v>0</v>
      </c>
      <c r="V7" s="8">
        <v>100</v>
      </c>
      <c r="W7" s="8">
        <v>100</v>
      </c>
      <c r="X7" s="8">
        <v>100</v>
      </c>
      <c r="Y7" s="8">
        <v>0</v>
      </c>
      <c r="Z7" s="8">
        <v>0</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49</v>
      </c>
      <c r="B13" s="100" t="s">
        <v>40</v>
      </c>
      <c r="C13" s="99" t="s">
        <v>82</v>
      </c>
      <c r="D13" s="99" t="s">
        <v>50</v>
      </c>
      <c r="E13" s="99" t="s">
        <v>155</v>
      </c>
      <c r="F13" s="99" t="s">
        <v>83</v>
      </c>
      <c r="G13" s="99" t="s">
        <v>84</v>
      </c>
      <c r="H13" s="99" t="s">
        <v>85</v>
      </c>
      <c r="I13" s="99" t="s">
        <v>86</v>
      </c>
      <c r="J13" s="99" t="s">
        <v>184</v>
      </c>
      <c r="K13" s="99" t="s">
        <v>156</v>
      </c>
      <c r="L13" s="99" t="s">
        <v>87</v>
      </c>
      <c r="M13" s="99" t="s">
        <v>88</v>
      </c>
      <c r="N13" s="99" t="s">
        <v>89</v>
      </c>
      <c r="O13" s="101" t="s">
        <v>90</v>
      </c>
      <c r="P13" s="101" t="s">
        <v>185</v>
      </c>
      <c r="Q13" s="99" t="s">
        <v>109</v>
      </c>
      <c r="R13" s="99" t="s">
        <v>142</v>
      </c>
      <c r="S13" s="102" t="s">
        <v>91</v>
      </c>
      <c r="T13" s="103" t="s">
        <v>92</v>
      </c>
      <c r="U13" s="103" t="s">
        <v>93</v>
      </c>
      <c r="V13" s="103" t="s">
        <v>186</v>
      </c>
    </row>
    <row r="14" spans="1:35" s="104" customFormat="1" ht="11.4" x14ac:dyDescent="0.2">
      <c r="A14" s="104" t="s">
        <v>146</v>
      </c>
      <c r="B14" s="8">
        <v>2000</v>
      </c>
      <c r="C14" s="105" t="s">
        <v>7</v>
      </c>
      <c r="D14" s="8">
        <v>4928539</v>
      </c>
      <c r="E14" s="8"/>
      <c r="F14" s="8"/>
      <c r="G14" s="8"/>
      <c r="H14" s="8"/>
      <c r="I14" s="8"/>
      <c r="J14" s="8">
        <v>100</v>
      </c>
      <c r="K14" s="8"/>
      <c r="L14" s="8"/>
      <c r="M14" s="8"/>
      <c r="N14" s="8"/>
      <c r="O14" s="8"/>
      <c r="P14" s="8">
        <v>100</v>
      </c>
      <c r="Q14" s="8"/>
      <c r="R14" s="8"/>
      <c r="S14" s="8"/>
      <c r="T14" s="8"/>
      <c r="U14" s="8"/>
      <c r="V14" s="8">
        <v>100</v>
      </c>
    </row>
    <row r="15" spans="1:35" s="104" customFormat="1" ht="11.4" x14ac:dyDescent="0.2">
      <c r="A15" s="104" t="s">
        <v>146</v>
      </c>
      <c r="B15" s="8">
        <v>2001</v>
      </c>
      <c r="C15" s="105" t="s">
        <v>7</v>
      </c>
      <c r="D15" s="8">
        <v>4857368</v>
      </c>
      <c r="E15" s="8"/>
      <c r="F15" s="8"/>
      <c r="G15" s="8"/>
      <c r="H15" s="8"/>
      <c r="I15" s="8"/>
      <c r="J15" s="8">
        <v>100</v>
      </c>
      <c r="K15" s="8"/>
      <c r="L15" s="8"/>
      <c r="M15" s="8"/>
      <c r="N15" s="8"/>
      <c r="O15" s="8"/>
      <c r="P15" s="8">
        <v>100</v>
      </c>
      <c r="Q15" s="8"/>
      <c r="R15" s="8"/>
      <c r="S15" s="8"/>
      <c r="T15" s="8"/>
      <c r="U15" s="8"/>
      <c r="V15" s="8">
        <v>100</v>
      </c>
    </row>
    <row r="16" spans="1:35" s="104" customFormat="1" ht="11.4" x14ac:dyDescent="0.2">
      <c r="A16" s="104" t="s">
        <v>146</v>
      </c>
      <c r="B16" s="8">
        <v>2002</v>
      </c>
      <c r="C16" s="105" t="s">
        <v>7</v>
      </c>
      <c r="D16" s="8">
        <v>4807658</v>
      </c>
      <c r="E16" s="8"/>
      <c r="F16" s="8"/>
      <c r="G16" s="8"/>
      <c r="H16" s="8"/>
      <c r="I16" s="8"/>
      <c r="J16" s="8">
        <v>100</v>
      </c>
      <c r="K16" s="8"/>
      <c r="L16" s="8"/>
      <c r="M16" s="8"/>
      <c r="N16" s="8"/>
      <c r="O16" s="8"/>
      <c r="P16" s="8">
        <v>100</v>
      </c>
      <c r="Q16" s="8"/>
      <c r="R16" s="8"/>
      <c r="S16" s="8"/>
      <c r="T16" s="8"/>
      <c r="U16" s="8"/>
      <c r="V16" s="8">
        <v>100</v>
      </c>
    </row>
    <row r="17" spans="1:22" s="104" customFormat="1" ht="11.4" x14ac:dyDescent="0.2">
      <c r="A17" s="104" t="s">
        <v>146</v>
      </c>
      <c r="B17" s="8">
        <v>2003</v>
      </c>
      <c r="C17" s="105" t="s">
        <v>7</v>
      </c>
      <c r="D17" s="8">
        <v>4781686</v>
      </c>
      <c r="E17" s="8"/>
      <c r="F17" s="8"/>
      <c r="G17" s="8"/>
      <c r="H17" s="8"/>
      <c r="I17" s="8"/>
      <c r="J17" s="8">
        <v>100</v>
      </c>
      <c r="K17" s="8"/>
      <c r="L17" s="8"/>
      <c r="M17" s="8"/>
      <c r="N17" s="8"/>
      <c r="O17" s="8"/>
      <c r="P17" s="8">
        <v>100</v>
      </c>
      <c r="Q17" s="8"/>
      <c r="R17" s="8"/>
      <c r="S17" s="8"/>
      <c r="T17" s="8"/>
      <c r="U17" s="8"/>
      <c r="V17" s="8">
        <v>100</v>
      </c>
    </row>
    <row r="18" spans="1:22" s="104" customFormat="1" ht="11.4" x14ac:dyDescent="0.2">
      <c r="A18" s="104" t="s">
        <v>146</v>
      </c>
      <c r="B18" s="8">
        <v>2004</v>
      </c>
      <c r="C18" s="105" t="s">
        <v>7</v>
      </c>
      <c r="D18" s="8">
        <v>4772184</v>
      </c>
      <c r="E18" s="8"/>
      <c r="F18" s="8"/>
      <c r="G18" s="8"/>
      <c r="H18" s="8"/>
      <c r="I18" s="8"/>
      <c r="J18" s="8">
        <v>100</v>
      </c>
      <c r="K18" s="8"/>
      <c r="L18" s="8"/>
      <c r="M18" s="8"/>
      <c r="N18" s="8"/>
      <c r="O18" s="8"/>
      <c r="P18" s="8">
        <v>100</v>
      </c>
      <c r="Q18" s="8"/>
      <c r="R18" s="8"/>
      <c r="S18" s="8"/>
      <c r="T18" s="8"/>
      <c r="U18" s="8"/>
      <c r="V18" s="8">
        <v>100</v>
      </c>
    </row>
    <row r="19" spans="1:22" s="104" customFormat="1" ht="11.4" x14ac:dyDescent="0.2">
      <c r="A19" s="104" t="s">
        <v>146</v>
      </c>
      <c r="B19" s="8">
        <v>2005</v>
      </c>
      <c r="C19" s="105" t="s">
        <v>7</v>
      </c>
      <c r="D19" s="8">
        <v>4766143</v>
      </c>
      <c r="E19" s="8"/>
      <c r="F19" s="8"/>
      <c r="G19" s="8"/>
      <c r="H19" s="8"/>
      <c r="I19" s="8"/>
      <c r="J19" s="8">
        <v>100</v>
      </c>
      <c r="K19" s="8"/>
      <c r="L19" s="8"/>
      <c r="M19" s="8"/>
      <c r="N19" s="8"/>
      <c r="O19" s="8"/>
      <c r="P19" s="8">
        <v>100</v>
      </c>
      <c r="Q19" s="8"/>
      <c r="R19" s="8"/>
      <c r="S19" s="8"/>
      <c r="T19" s="8"/>
      <c r="U19" s="8"/>
      <c r="V19" s="8">
        <v>100</v>
      </c>
    </row>
    <row r="20" spans="1:22" s="104" customFormat="1" ht="11.4" x14ac:dyDescent="0.2">
      <c r="A20" s="104" t="s">
        <v>146</v>
      </c>
      <c r="B20" s="8">
        <v>2006</v>
      </c>
      <c r="C20" s="105" t="s">
        <v>7</v>
      </c>
      <c r="D20" s="8">
        <v>4772497</v>
      </c>
      <c r="E20" s="8"/>
      <c r="F20" s="8"/>
      <c r="G20" s="8"/>
      <c r="H20" s="8"/>
      <c r="I20" s="8"/>
      <c r="J20" s="8">
        <v>100</v>
      </c>
      <c r="K20" s="8"/>
      <c r="L20" s="8"/>
      <c r="M20" s="8"/>
      <c r="N20" s="8"/>
      <c r="O20" s="8"/>
      <c r="P20" s="8">
        <v>100</v>
      </c>
      <c r="Q20" s="8"/>
      <c r="R20" s="8"/>
      <c r="S20" s="8"/>
      <c r="T20" s="8"/>
      <c r="U20" s="8"/>
      <c r="V20" s="8">
        <v>100</v>
      </c>
    </row>
    <row r="21" spans="1:22" s="104" customFormat="1" ht="11.4" x14ac:dyDescent="0.2">
      <c r="A21" s="104" t="s">
        <v>146</v>
      </c>
      <c r="B21" s="8">
        <v>2007</v>
      </c>
      <c r="C21" s="105" t="s">
        <v>7</v>
      </c>
      <c r="D21" s="8">
        <v>4853674</v>
      </c>
      <c r="E21" s="8">
        <v>98.397783304037716</v>
      </c>
      <c r="F21" s="8">
        <v>86.656584466533843</v>
      </c>
      <c r="G21" s="8">
        <v>53.240452717251628</v>
      </c>
      <c r="H21" s="8">
        <v>33.416131749282215</v>
      </c>
      <c r="I21" s="8">
        <v>13.343415533466157</v>
      </c>
      <c r="J21" s="8">
        <v>0</v>
      </c>
      <c r="K21" s="8"/>
      <c r="L21" s="8"/>
      <c r="M21" s="8"/>
      <c r="N21" s="8"/>
      <c r="O21" s="8"/>
      <c r="P21" s="8">
        <v>100</v>
      </c>
      <c r="Q21" s="8"/>
      <c r="R21" s="8"/>
      <c r="S21" s="8"/>
      <c r="T21" s="8"/>
      <c r="U21" s="8"/>
      <c r="V21" s="8">
        <v>100</v>
      </c>
    </row>
    <row r="22" spans="1:22" s="104" customFormat="1" ht="11.4" x14ac:dyDescent="0.2">
      <c r="A22" s="104" t="s">
        <v>146</v>
      </c>
      <c r="B22" s="8">
        <v>2008</v>
      </c>
      <c r="C22" s="105" t="s">
        <v>7</v>
      </c>
      <c r="D22" s="8">
        <v>4927154</v>
      </c>
      <c r="E22" s="8">
        <v>98.397783304037716</v>
      </c>
      <c r="F22" s="8">
        <v>86.656584466533843</v>
      </c>
      <c r="G22" s="8">
        <v>53.240452717251628</v>
      </c>
      <c r="H22" s="8">
        <v>33.416131749282215</v>
      </c>
      <c r="I22" s="8">
        <v>13.343415533466157</v>
      </c>
      <c r="J22" s="8">
        <v>0</v>
      </c>
      <c r="K22" s="8"/>
      <c r="L22" s="8"/>
      <c r="M22" s="8"/>
      <c r="N22" s="8"/>
      <c r="O22" s="8"/>
      <c r="P22" s="8">
        <v>100</v>
      </c>
      <c r="Q22" s="8"/>
      <c r="R22" s="8"/>
      <c r="S22" s="8"/>
      <c r="T22" s="8"/>
      <c r="U22" s="8"/>
      <c r="V22" s="8">
        <v>100</v>
      </c>
    </row>
    <row r="23" spans="1:22" s="104" customFormat="1" ht="11.4" x14ac:dyDescent="0.2">
      <c r="A23" s="104" t="s">
        <v>146</v>
      </c>
      <c r="B23" s="8">
        <v>2009</v>
      </c>
      <c r="C23" s="105" t="s">
        <v>7</v>
      </c>
      <c r="D23" s="8">
        <v>5005386</v>
      </c>
      <c r="E23" s="8">
        <v>98.397783304037716</v>
      </c>
      <c r="F23" s="8">
        <v>86.656584466533843</v>
      </c>
      <c r="G23" s="8">
        <v>53.240452717251628</v>
      </c>
      <c r="H23" s="8">
        <v>33.416131749282215</v>
      </c>
      <c r="I23" s="8">
        <v>13.343415533466157</v>
      </c>
      <c r="J23" s="8">
        <v>0</v>
      </c>
      <c r="K23" s="8"/>
      <c r="L23" s="8"/>
      <c r="M23" s="8"/>
      <c r="N23" s="8"/>
      <c r="O23" s="8"/>
      <c r="P23" s="8">
        <v>100</v>
      </c>
      <c r="Q23" s="8"/>
      <c r="R23" s="8"/>
      <c r="S23" s="8"/>
      <c r="T23" s="8"/>
      <c r="U23" s="8"/>
      <c r="V23" s="8">
        <v>100</v>
      </c>
    </row>
    <row r="24" spans="1:22" s="104" customFormat="1" ht="11.4" x14ac:dyDescent="0.2">
      <c r="A24" s="104" t="s">
        <v>146</v>
      </c>
      <c r="B24" s="8">
        <v>2010</v>
      </c>
      <c r="C24" s="105" t="s">
        <v>7</v>
      </c>
      <c r="D24" s="8">
        <v>5084362</v>
      </c>
      <c r="E24" s="8">
        <v>98.397783304037716</v>
      </c>
      <c r="F24" s="8">
        <v>86.656584466533843</v>
      </c>
      <c r="G24" s="8">
        <v>53.240452717251628</v>
      </c>
      <c r="H24" s="8">
        <v>33.416131749282215</v>
      </c>
      <c r="I24" s="8">
        <v>13.343415533466157</v>
      </c>
      <c r="J24" s="8">
        <v>0</v>
      </c>
      <c r="K24" s="8"/>
      <c r="L24" s="8">
        <v>95.315845505179595</v>
      </c>
      <c r="M24" s="8"/>
      <c r="N24" s="8"/>
      <c r="O24" s="8">
        <v>4.6841544948204046</v>
      </c>
      <c r="P24" s="8">
        <v>95.315845505179595</v>
      </c>
      <c r="Q24" s="8"/>
      <c r="R24" s="8"/>
      <c r="S24" s="8"/>
      <c r="T24" s="8"/>
      <c r="U24" s="8"/>
      <c r="V24" s="8">
        <v>100</v>
      </c>
    </row>
    <row r="25" spans="1:22" s="104" customFormat="1" ht="11.4" x14ac:dyDescent="0.2">
      <c r="A25" s="104" t="s">
        <v>146</v>
      </c>
      <c r="B25" s="8">
        <v>2011</v>
      </c>
      <c r="C25" s="105" t="s">
        <v>7</v>
      </c>
      <c r="D25" s="8">
        <v>5161830</v>
      </c>
      <c r="E25" s="8">
        <v>98.397783304037716</v>
      </c>
      <c r="F25" s="8">
        <v>86.656584466533843</v>
      </c>
      <c r="G25" s="8">
        <v>53.240452717251628</v>
      </c>
      <c r="H25" s="8">
        <v>33.416131749282215</v>
      </c>
      <c r="I25" s="8">
        <v>13.343415533466157</v>
      </c>
      <c r="J25" s="8">
        <v>0</v>
      </c>
      <c r="K25" s="8"/>
      <c r="L25" s="8">
        <v>95.315845505179595</v>
      </c>
      <c r="M25" s="8"/>
      <c r="N25" s="8"/>
      <c r="O25" s="8">
        <v>4.6841544948204046</v>
      </c>
      <c r="P25" s="8">
        <v>95.315845505179595</v>
      </c>
      <c r="Q25" s="8"/>
      <c r="R25" s="8"/>
      <c r="S25" s="8"/>
      <c r="T25" s="8"/>
      <c r="U25" s="8"/>
      <c r="V25" s="8">
        <v>100</v>
      </c>
    </row>
    <row r="26" spans="1:22" s="104" customFormat="1" ht="11.4" x14ac:dyDescent="0.2">
      <c r="A26" s="104" t="s">
        <v>146</v>
      </c>
      <c r="B26" s="8">
        <v>2012</v>
      </c>
      <c r="C26" s="105" t="s">
        <v>7</v>
      </c>
      <c r="D26" s="8">
        <v>5248751</v>
      </c>
      <c r="E26" s="8">
        <v>98.289567626800249</v>
      </c>
      <c r="F26" s="8">
        <v>86.899375895144033</v>
      </c>
      <c r="G26" s="8">
        <v>54.625707720723312</v>
      </c>
      <c r="H26" s="8">
        <v>32.27366817442072</v>
      </c>
      <c r="I26" s="8">
        <v>13.100624104855967</v>
      </c>
      <c r="J26" s="8">
        <v>0</v>
      </c>
      <c r="K26" s="8">
        <v>99.37</v>
      </c>
      <c r="L26" s="8">
        <v>95.315845505179595</v>
      </c>
      <c r="M26" s="8">
        <v>93.916326538358234</v>
      </c>
      <c r="N26" s="8">
        <v>1.3995189668213612</v>
      </c>
      <c r="O26" s="8">
        <v>4.6841544948204046</v>
      </c>
      <c r="P26" s="8">
        <v>0</v>
      </c>
      <c r="Q26" s="8">
        <v>62.65</v>
      </c>
      <c r="R26" s="8"/>
      <c r="S26" s="8">
        <v>62.65</v>
      </c>
      <c r="T26" s="8"/>
      <c r="U26" s="8"/>
      <c r="V26" s="8">
        <v>37.35</v>
      </c>
    </row>
    <row r="27" spans="1:22" s="104" customFormat="1" ht="11.4" x14ac:dyDescent="0.2">
      <c r="A27" s="104" t="s">
        <v>146</v>
      </c>
      <c r="B27" s="8">
        <v>2013</v>
      </c>
      <c r="C27" s="105" t="s">
        <v>7</v>
      </c>
      <c r="D27" s="8">
        <v>5341642</v>
      </c>
      <c r="E27" s="8">
        <v>98.181351949562782</v>
      </c>
      <c r="F27" s="8">
        <v>87.142167323754222</v>
      </c>
      <c r="G27" s="8">
        <v>56.010962724194542</v>
      </c>
      <c r="H27" s="8">
        <v>31.13120459955968</v>
      </c>
      <c r="I27" s="8">
        <v>12.857832676245778</v>
      </c>
      <c r="J27" s="8">
        <v>0</v>
      </c>
      <c r="K27" s="8">
        <v>99.37</v>
      </c>
      <c r="L27" s="8">
        <v>95.315845505179595</v>
      </c>
      <c r="M27" s="8">
        <v>93.916326538358234</v>
      </c>
      <c r="N27" s="8">
        <v>1.3995189668213612</v>
      </c>
      <c r="O27" s="8">
        <v>4.6841544948204046</v>
      </c>
      <c r="P27" s="8">
        <v>0</v>
      </c>
      <c r="Q27" s="8">
        <v>62.65</v>
      </c>
      <c r="R27" s="8"/>
      <c r="S27" s="8">
        <v>62.65</v>
      </c>
      <c r="T27" s="8"/>
      <c r="U27" s="8"/>
      <c r="V27" s="8">
        <v>37.35</v>
      </c>
    </row>
    <row r="28" spans="1:22" s="104" customFormat="1" ht="11.4" x14ac:dyDescent="0.2">
      <c r="A28" s="104" t="s">
        <v>146</v>
      </c>
      <c r="B28" s="8">
        <v>2014</v>
      </c>
      <c r="C28" s="105" t="s">
        <v>7</v>
      </c>
      <c r="D28" s="8">
        <v>5449748</v>
      </c>
      <c r="E28" s="8">
        <v>98.073136272325314</v>
      </c>
      <c r="F28" s="8">
        <v>87.384958752364412</v>
      </c>
      <c r="G28" s="8">
        <v>57.396217727666226</v>
      </c>
      <c r="H28" s="8">
        <v>29.988741024698186</v>
      </c>
      <c r="I28" s="8">
        <v>12.615041247635588</v>
      </c>
      <c r="J28" s="8">
        <v>0</v>
      </c>
      <c r="K28" s="8">
        <v>99.37</v>
      </c>
      <c r="L28" s="8">
        <v>95.315845505179595</v>
      </c>
      <c r="M28" s="8">
        <v>93.916326538358234</v>
      </c>
      <c r="N28" s="8">
        <v>1.3995189668213612</v>
      </c>
      <c r="O28" s="8">
        <v>4.6841544948204046</v>
      </c>
      <c r="P28" s="8">
        <v>0</v>
      </c>
      <c r="Q28" s="8">
        <v>62.65</v>
      </c>
      <c r="R28" s="8"/>
      <c r="S28" s="8">
        <v>62.65</v>
      </c>
      <c r="T28" s="8"/>
      <c r="U28" s="8"/>
      <c r="V28" s="8">
        <v>37.35</v>
      </c>
    </row>
    <row r="29" spans="1:22" s="104" customFormat="1" ht="11.4" x14ac:dyDescent="0.2">
      <c r="A29" s="104" t="s">
        <v>146</v>
      </c>
      <c r="B29" s="8">
        <v>2015</v>
      </c>
      <c r="C29" s="105" t="s">
        <v>7</v>
      </c>
      <c r="D29" s="8">
        <v>5574959</v>
      </c>
      <c r="E29" s="8">
        <v>97.964920595087847</v>
      </c>
      <c r="F29" s="8">
        <v>87.627750180974601</v>
      </c>
      <c r="G29" s="8">
        <v>58.781472731137455</v>
      </c>
      <c r="H29" s="8">
        <v>28.846277449837146</v>
      </c>
      <c r="I29" s="8">
        <v>12.372249819025399</v>
      </c>
      <c r="J29" s="8">
        <v>0</v>
      </c>
      <c r="K29" s="8">
        <v>99.37</v>
      </c>
      <c r="L29" s="8">
        <v>95.940582393643126</v>
      </c>
      <c r="M29" s="8">
        <v>93.916326538358234</v>
      </c>
      <c r="N29" s="8">
        <v>2.0242558552848919</v>
      </c>
      <c r="O29" s="8">
        <v>4.0594176063568739</v>
      </c>
      <c r="P29" s="8">
        <v>0</v>
      </c>
      <c r="Q29" s="8">
        <v>62.65</v>
      </c>
      <c r="R29" s="8"/>
      <c r="S29" s="8">
        <v>62.65</v>
      </c>
      <c r="T29" s="8"/>
      <c r="U29" s="8"/>
      <c r="V29" s="8">
        <v>37.35</v>
      </c>
    </row>
    <row r="30" spans="1:22" s="104" customFormat="1" ht="11.4" x14ac:dyDescent="0.2">
      <c r="A30" s="104" t="s">
        <v>146</v>
      </c>
      <c r="B30" s="8">
        <v>2016</v>
      </c>
      <c r="C30" s="105" t="s">
        <v>7</v>
      </c>
      <c r="D30" s="8">
        <v>5710168</v>
      </c>
      <c r="E30" s="8">
        <v>97.856704917850408</v>
      </c>
      <c r="F30" s="8">
        <v>87.870541609584734</v>
      </c>
      <c r="G30" s="8">
        <v>60.16672773460914</v>
      </c>
      <c r="H30" s="8">
        <v>27.703813874975594</v>
      </c>
      <c r="I30" s="8">
        <v>12.129458390415266</v>
      </c>
      <c r="J30" s="8">
        <v>0</v>
      </c>
      <c r="K30" s="8">
        <v>99.37</v>
      </c>
      <c r="L30" s="8">
        <v>96.565319282106657</v>
      </c>
      <c r="M30" s="8">
        <v>93.916326538358234</v>
      </c>
      <c r="N30" s="8">
        <v>2.6489927437484226</v>
      </c>
      <c r="O30" s="8">
        <v>3.4346807178933432</v>
      </c>
      <c r="P30" s="8">
        <v>0</v>
      </c>
      <c r="Q30" s="8">
        <v>62.65</v>
      </c>
      <c r="R30" s="8"/>
      <c r="S30" s="8">
        <v>62.65</v>
      </c>
      <c r="T30" s="8"/>
      <c r="U30" s="8"/>
      <c r="V30" s="8">
        <v>37.35</v>
      </c>
    </row>
    <row r="31" spans="1:22" s="104" customFormat="1" ht="11.4" x14ac:dyDescent="0.2">
      <c r="A31" s="104" t="s">
        <v>146</v>
      </c>
      <c r="B31" s="8">
        <v>2017</v>
      </c>
      <c r="C31" s="105" t="s">
        <v>7</v>
      </c>
      <c r="D31" s="8">
        <v>5845785</v>
      </c>
      <c r="E31" s="8">
        <v>97.74848924061294</v>
      </c>
      <c r="F31" s="8">
        <v>88.113333038194924</v>
      </c>
      <c r="G31" s="8">
        <v>61.551982738080369</v>
      </c>
      <c r="H31" s="8">
        <v>26.561350300114555</v>
      </c>
      <c r="I31" s="8">
        <v>11.886666961805076</v>
      </c>
      <c r="J31" s="8">
        <v>0</v>
      </c>
      <c r="K31" s="8">
        <v>99.37</v>
      </c>
      <c r="L31" s="8">
        <v>97.190056170570415</v>
      </c>
      <c r="M31" s="8">
        <v>93.916326538358234</v>
      </c>
      <c r="N31" s="8">
        <v>3.2737296322121807</v>
      </c>
      <c r="O31" s="8">
        <v>2.8099438294295851</v>
      </c>
      <c r="P31" s="8">
        <v>0</v>
      </c>
      <c r="Q31" s="8">
        <v>92.846906474820145</v>
      </c>
      <c r="R31" s="8">
        <v>92.846906474820145</v>
      </c>
      <c r="S31" s="8">
        <v>76.644920830922501</v>
      </c>
      <c r="T31" s="8">
        <v>16.201985643897643</v>
      </c>
      <c r="U31" s="8">
        <v>7.1530935251798553</v>
      </c>
      <c r="V31" s="8">
        <v>0</v>
      </c>
    </row>
    <row r="32" spans="1:22" s="104" customFormat="1" ht="11.4" x14ac:dyDescent="0.2">
      <c r="A32" s="104" t="s">
        <v>146</v>
      </c>
      <c r="B32" s="8">
        <v>2018</v>
      </c>
      <c r="C32" s="105" t="s">
        <v>7</v>
      </c>
      <c r="D32" s="8">
        <v>5968010</v>
      </c>
      <c r="E32" s="8">
        <v>97.640273563375473</v>
      </c>
      <c r="F32" s="8">
        <v>88.356124466805113</v>
      </c>
      <c r="G32" s="8">
        <v>62.937237741552053</v>
      </c>
      <c r="H32" s="8">
        <v>25.41888672525306</v>
      </c>
      <c r="I32" s="8">
        <v>11.643875533194887</v>
      </c>
      <c r="J32" s="8">
        <v>0</v>
      </c>
      <c r="K32" s="8">
        <v>99.37</v>
      </c>
      <c r="L32" s="8">
        <v>97.814793059033946</v>
      </c>
      <c r="M32" s="8">
        <v>93.916326538358234</v>
      </c>
      <c r="N32" s="8">
        <v>3.8984665206757114</v>
      </c>
      <c r="O32" s="8">
        <v>2.1852069409660544</v>
      </c>
      <c r="P32" s="8">
        <v>0</v>
      </c>
      <c r="Q32" s="8">
        <v>92.846906474820145</v>
      </c>
      <c r="R32" s="8">
        <v>92.846906474820145</v>
      </c>
      <c r="S32" s="8">
        <v>76.644920830922501</v>
      </c>
      <c r="T32" s="8">
        <v>16.201985643897643</v>
      </c>
      <c r="U32" s="8">
        <v>7.1530935251798553</v>
      </c>
      <c r="V32" s="8">
        <v>0</v>
      </c>
    </row>
    <row r="33" spans="1:22" s="104" customFormat="1" ht="11.4" x14ac:dyDescent="0.2">
      <c r="A33" s="104" t="s">
        <v>146</v>
      </c>
      <c r="B33" s="8">
        <v>2019</v>
      </c>
      <c r="C33" s="105" t="s">
        <v>7</v>
      </c>
      <c r="D33" s="8">
        <v>6065392</v>
      </c>
      <c r="E33" s="8">
        <v>97.532057886138006</v>
      </c>
      <c r="F33" s="8">
        <v>88.598915895415303</v>
      </c>
      <c r="G33" s="8">
        <v>64.322492745023283</v>
      </c>
      <c r="H33" s="8">
        <v>24.27642315039202</v>
      </c>
      <c r="I33" s="8">
        <v>11.401084104584697</v>
      </c>
      <c r="J33" s="8">
        <v>0</v>
      </c>
      <c r="K33" s="8">
        <v>99.37</v>
      </c>
      <c r="L33" s="8">
        <v>98.439529947497476</v>
      </c>
      <c r="M33" s="8">
        <v>93.916326538358234</v>
      </c>
      <c r="N33" s="8">
        <v>4.5232034091392421</v>
      </c>
      <c r="O33" s="8">
        <v>1.5604700525025237</v>
      </c>
      <c r="P33" s="8">
        <v>0</v>
      </c>
      <c r="Q33" s="8">
        <v>92.846906474820145</v>
      </c>
      <c r="R33" s="8">
        <v>92.846906474820145</v>
      </c>
      <c r="S33" s="8">
        <v>76.644920830922501</v>
      </c>
      <c r="T33" s="8">
        <v>16.201985643897643</v>
      </c>
      <c r="U33" s="8">
        <v>7.1530935251798553</v>
      </c>
      <c r="V33" s="8">
        <v>0</v>
      </c>
    </row>
    <row r="34" spans="1:22" s="104" customFormat="1" ht="11.4" x14ac:dyDescent="0.2">
      <c r="A34" s="104" t="s">
        <v>146</v>
      </c>
      <c r="B34" s="8">
        <v>2020</v>
      </c>
      <c r="C34" s="105" t="s">
        <v>7</v>
      </c>
      <c r="D34" s="8">
        <v>6145688</v>
      </c>
      <c r="E34" s="8">
        <v>97.423842208900538</v>
      </c>
      <c r="F34" s="8">
        <v>88.841707324025492</v>
      </c>
      <c r="G34" s="8">
        <v>65.707747748494967</v>
      </c>
      <c r="H34" s="8">
        <v>23.133959575530525</v>
      </c>
      <c r="I34" s="8">
        <v>11.158292675974508</v>
      </c>
      <c r="J34" s="8">
        <v>0</v>
      </c>
      <c r="K34" s="8">
        <v>99.37</v>
      </c>
      <c r="L34" s="8">
        <v>99.064266835961234</v>
      </c>
      <c r="M34" s="8">
        <v>93.916326538358234</v>
      </c>
      <c r="N34" s="8">
        <v>5.1479402976030002</v>
      </c>
      <c r="O34" s="8">
        <v>0.93573316403876561</v>
      </c>
      <c r="P34" s="8">
        <v>0</v>
      </c>
      <c r="Q34" s="8">
        <v>92.846906474820145</v>
      </c>
      <c r="R34" s="8">
        <v>92.846906474820145</v>
      </c>
      <c r="S34" s="8">
        <v>76.644920830922501</v>
      </c>
      <c r="T34" s="8">
        <v>16.201985643897643</v>
      </c>
      <c r="U34" s="8">
        <v>7.1530935251798553</v>
      </c>
      <c r="V34" s="8">
        <v>0</v>
      </c>
    </row>
    <row r="35" spans="1:22" s="104" customFormat="1" ht="11.4" x14ac:dyDescent="0.2">
      <c r="A35" s="104" t="s">
        <v>146</v>
      </c>
      <c r="B35" s="8">
        <v>2021</v>
      </c>
      <c r="C35" s="105" t="s">
        <v>7</v>
      </c>
      <c r="D35" s="8">
        <v>6213278</v>
      </c>
      <c r="E35" s="8">
        <v>97.315626531663071</v>
      </c>
      <c r="F35" s="8">
        <v>89.084498752635625</v>
      </c>
      <c r="G35" s="8">
        <v>67.093002751966196</v>
      </c>
      <c r="H35" s="8">
        <v>21.991496000669429</v>
      </c>
      <c r="I35" s="8">
        <v>10.915501247364375</v>
      </c>
      <c r="J35" s="8">
        <v>0</v>
      </c>
      <c r="K35" s="8"/>
      <c r="L35" s="8">
        <v>99.689003724424765</v>
      </c>
      <c r="M35" s="8">
        <v>93.916326538358234</v>
      </c>
      <c r="N35" s="8">
        <v>5.7726771860665309</v>
      </c>
      <c r="O35" s="8">
        <v>0.3109962755752349</v>
      </c>
      <c r="P35" s="8">
        <v>0</v>
      </c>
      <c r="Q35" s="8"/>
      <c r="R35" s="8">
        <v>92.846906474820145</v>
      </c>
      <c r="S35" s="8">
        <v>76.644920830922501</v>
      </c>
      <c r="T35" s="8">
        <v>16.201985643897643</v>
      </c>
      <c r="U35" s="8">
        <v>7.1530935251798553</v>
      </c>
      <c r="V35" s="8">
        <v>0</v>
      </c>
    </row>
    <row r="36" spans="1:22" s="104" customFormat="1" ht="11.4" x14ac:dyDescent="0.2">
      <c r="A36" s="104" t="s">
        <v>146</v>
      </c>
      <c r="B36" s="8">
        <v>2022</v>
      </c>
      <c r="C36" s="105" t="s">
        <v>7</v>
      </c>
      <c r="D36" s="8">
        <v>6274504</v>
      </c>
      <c r="E36" s="8">
        <v>97.207410854425632</v>
      </c>
      <c r="F36" s="8">
        <v>89.327290181245814</v>
      </c>
      <c r="G36" s="8">
        <v>68.47825775543788</v>
      </c>
      <c r="H36" s="8">
        <v>20.849032425807934</v>
      </c>
      <c r="I36" s="8">
        <v>10.672709818754186</v>
      </c>
      <c r="J36" s="8">
        <v>0</v>
      </c>
      <c r="K36" s="8"/>
      <c r="L36" s="8">
        <v>100</v>
      </c>
      <c r="M36" s="8">
        <v>93.916326538358234</v>
      </c>
      <c r="N36" s="8">
        <v>6.0836734616417658</v>
      </c>
      <c r="O36" s="8">
        <v>0</v>
      </c>
      <c r="P36" s="8">
        <v>0</v>
      </c>
      <c r="Q36" s="8"/>
      <c r="R36" s="8">
        <v>92.846906474820145</v>
      </c>
      <c r="S36" s="8">
        <v>76.644920830922501</v>
      </c>
      <c r="T36" s="8">
        <v>16.201985643897643</v>
      </c>
      <c r="U36" s="8">
        <v>7.1530935251798553</v>
      </c>
      <c r="V36" s="8">
        <v>0</v>
      </c>
    </row>
    <row r="37" spans="1:22" s="104" customFormat="1" ht="11.4" x14ac:dyDescent="0.2">
      <c r="A37" s="104" t="s">
        <v>146</v>
      </c>
      <c r="B37" s="8">
        <v>2023</v>
      </c>
      <c r="C37" s="105" t="s">
        <v>7</v>
      </c>
      <c r="D37" s="8">
        <v>6340513</v>
      </c>
      <c r="E37" s="8">
        <v>97.099195177188165</v>
      </c>
      <c r="F37" s="8">
        <v>89.570081609856004</v>
      </c>
      <c r="G37" s="8">
        <v>69.86351275890911</v>
      </c>
      <c r="H37" s="8">
        <v>19.706568850946894</v>
      </c>
      <c r="I37" s="8">
        <v>10.429918390143996</v>
      </c>
      <c r="J37" s="8">
        <v>0</v>
      </c>
      <c r="K37" s="8"/>
      <c r="L37" s="8">
        <v>100</v>
      </c>
      <c r="M37" s="8">
        <v>93.916326538358234</v>
      </c>
      <c r="N37" s="8">
        <v>6.0836734616417658</v>
      </c>
      <c r="O37" s="8">
        <v>0</v>
      </c>
      <c r="P37" s="8">
        <v>0</v>
      </c>
      <c r="Q37" s="8"/>
      <c r="R37" s="8">
        <v>92.846906474820145</v>
      </c>
      <c r="S37" s="8">
        <v>76.644920830922501</v>
      </c>
      <c r="T37" s="8">
        <v>16.201985643897643</v>
      </c>
      <c r="U37" s="8">
        <v>7.1530935251798553</v>
      </c>
      <c r="V37" s="8">
        <v>0</v>
      </c>
    </row>
    <row r="38" spans="1:22" s="104" customFormat="1" ht="11.4" x14ac:dyDescent="0.2">
      <c r="A38" s="104" t="s">
        <v>146</v>
      </c>
      <c r="B38" s="8">
        <v>2024</v>
      </c>
      <c r="C38" s="105" t="s">
        <v>7</v>
      </c>
      <c r="D38" s="8">
        <v>6317891</v>
      </c>
      <c r="E38" s="8">
        <v>97.099195177188165</v>
      </c>
      <c r="F38" s="8">
        <v>89.570081609856004</v>
      </c>
      <c r="G38" s="8">
        <v>69.86351275890911</v>
      </c>
      <c r="H38" s="8">
        <v>19.706568850946894</v>
      </c>
      <c r="I38" s="8">
        <v>10.429918390143996</v>
      </c>
      <c r="J38" s="8">
        <v>0</v>
      </c>
      <c r="K38" s="8"/>
      <c r="L38" s="8">
        <v>100</v>
      </c>
      <c r="M38" s="8">
        <v>93.916326538358234</v>
      </c>
      <c r="N38" s="8">
        <v>6.0836734616417658</v>
      </c>
      <c r="O38" s="8">
        <v>0</v>
      </c>
      <c r="P38" s="8">
        <v>0</v>
      </c>
      <c r="Q38" s="8"/>
      <c r="R38" s="8">
        <v>92.846906474820145</v>
      </c>
      <c r="S38" s="8">
        <v>76.644920830922501</v>
      </c>
      <c r="T38" s="8">
        <v>16.201985643897643</v>
      </c>
      <c r="U38" s="8">
        <v>7.1530935251798553</v>
      </c>
      <c r="V38" s="8">
        <v>0</v>
      </c>
    </row>
    <row r="39" spans="1:22" s="104" customFormat="1" ht="11.4" x14ac:dyDescent="0.2">
      <c r="A39" s="104" t="s">
        <v>146</v>
      </c>
      <c r="B39" s="8">
        <v>2025</v>
      </c>
      <c r="C39" s="105" t="s">
        <v>7</v>
      </c>
      <c r="D39" s="8">
        <v>6393666</v>
      </c>
      <c r="E39" s="8">
        <v>97.099195177188165</v>
      </c>
      <c r="F39" s="8">
        <v>89.570081609856004</v>
      </c>
      <c r="G39" s="8">
        <v>69.86351275890911</v>
      </c>
      <c r="H39" s="8">
        <v>19.706568850946894</v>
      </c>
      <c r="I39" s="8">
        <v>10.429918390143996</v>
      </c>
      <c r="J39" s="8">
        <v>0</v>
      </c>
      <c r="K39" s="8"/>
      <c r="L39" s="8">
        <v>100</v>
      </c>
      <c r="M39" s="8">
        <v>93.916326538358234</v>
      </c>
      <c r="N39" s="8">
        <v>6.0836734616417658</v>
      </c>
      <c r="O39" s="8">
        <v>0</v>
      </c>
      <c r="P39" s="8">
        <v>0</v>
      </c>
      <c r="Q39" s="8"/>
      <c r="R39" s="8">
        <v>92.846906474820145</v>
      </c>
      <c r="S39" s="8">
        <v>76.644920830922501</v>
      </c>
      <c r="T39" s="8">
        <v>16.201985643897643</v>
      </c>
      <c r="U39" s="8">
        <v>7.1530935251798553</v>
      </c>
      <c r="V39" s="8">
        <v>0</v>
      </c>
    </row>
    <row r="40" spans="1:22" s="104" customFormat="1" ht="11.4" x14ac:dyDescent="0.2">
      <c r="A40" s="104" t="s">
        <v>146</v>
      </c>
      <c r="B40" s="8">
        <v>2026</v>
      </c>
      <c r="C40" s="105" t="s">
        <v>7</v>
      </c>
      <c r="D40" s="8"/>
      <c r="E40" s="8">
        <v>97.099195177188165</v>
      </c>
      <c r="F40" s="8">
        <v>89.570081609856004</v>
      </c>
      <c r="G40" s="8">
        <v>69.86351275890911</v>
      </c>
      <c r="H40" s="8">
        <v>19.706568850946894</v>
      </c>
      <c r="I40" s="8">
        <v>10.429918390143996</v>
      </c>
      <c r="J40" s="8">
        <v>0</v>
      </c>
      <c r="K40" s="8"/>
      <c r="L40" s="8">
        <v>100</v>
      </c>
      <c r="M40" s="8">
        <v>93.916326538358234</v>
      </c>
      <c r="N40" s="8">
        <v>6.0836734616417658</v>
      </c>
      <c r="O40" s="8">
        <v>0</v>
      </c>
      <c r="P40" s="8">
        <v>0</v>
      </c>
      <c r="Q40" s="8"/>
      <c r="R40" s="8"/>
      <c r="S40" s="8">
        <v>76.644920830922501</v>
      </c>
      <c r="T40" s="8"/>
      <c r="U40" s="8"/>
      <c r="V40" s="8">
        <v>23.355079169077499</v>
      </c>
    </row>
    <row r="41" spans="1:22" s="104" customFormat="1" ht="11.4" x14ac:dyDescent="0.2">
      <c r="A41" s="104" t="s">
        <v>146</v>
      </c>
      <c r="B41" s="8">
        <v>2027</v>
      </c>
      <c r="C41" s="105" t="s">
        <v>7</v>
      </c>
      <c r="D41" s="8"/>
      <c r="E41" s="8">
        <v>97.099195177188165</v>
      </c>
      <c r="F41" s="8">
        <v>89.570081609856004</v>
      </c>
      <c r="G41" s="8">
        <v>69.86351275890911</v>
      </c>
      <c r="H41" s="8">
        <v>19.706568850946894</v>
      </c>
      <c r="I41" s="8">
        <v>10.429918390143996</v>
      </c>
      <c r="J41" s="8">
        <v>0</v>
      </c>
      <c r="K41" s="8"/>
      <c r="L41" s="8">
        <v>100</v>
      </c>
      <c r="M41" s="8"/>
      <c r="N41" s="8"/>
      <c r="O41" s="8">
        <v>0</v>
      </c>
      <c r="P41" s="8">
        <v>100</v>
      </c>
      <c r="Q41" s="8"/>
      <c r="R41" s="8"/>
      <c r="S41" s="8">
        <v>76.644920830922501</v>
      </c>
      <c r="T41" s="8"/>
      <c r="U41" s="8"/>
      <c r="V41" s="8">
        <v>23.355079169077499</v>
      </c>
    </row>
    <row r="42" spans="1:22" s="104" customFormat="1" ht="11.4" x14ac:dyDescent="0.2">
      <c r="A42" s="104" t="s">
        <v>146</v>
      </c>
      <c r="B42" s="8">
        <v>2028</v>
      </c>
      <c r="C42" s="105" t="s">
        <v>7</v>
      </c>
      <c r="D42" s="8"/>
      <c r="E42" s="8"/>
      <c r="F42" s="8"/>
      <c r="G42" s="8"/>
      <c r="H42" s="8"/>
      <c r="I42" s="8"/>
      <c r="J42" s="8">
        <v>100</v>
      </c>
      <c r="K42" s="8"/>
      <c r="L42" s="8">
        <v>100</v>
      </c>
      <c r="M42" s="8"/>
      <c r="N42" s="8"/>
      <c r="O42" s="8">
        <v>0</v>
      </c>
      <c r="P42" s="8">
        <v>100</v>
      </c>
      <c r="Q42" s="8"/>
      <c r="R42" s="8"/>
      <c r="S42" s="8"/>
      <c r="T42" s="8"/>
      <c r="U42" s="8"/>
      <c r="V42" s="8">
        <v>100</v>
      </c>
    </row>
    <row r="43" spans="1:22" s="104" customFormat="1" ht="11.4" x14ac:dyDescent="0.2">
      <c r="A43" s="104" t="s">
        <v>146</v>
      </c>
      <c r="B43" s="8">
        <v>2029</v>
      </c>
      <c r="C43" s="105" t="s">
        <v>7</v>
      </c>
      <c r="D43" s="8"/>
      <c r="E43" s="8"/>
      <c r="F43" s="8"/>
      <c r="G43" s="8"/>
      <c r="H43" s="8"/>
      <c r="I43" s="8"/>
      <c r="J43" s="8">
        <v>100</v>
      </c>
      <c r="K43" s="8"/>
      <c r="L43" s="8">
        <v>100</v>
      </c>
      <c r="M43" s="8"/>
      <c r="N43" s="8"/>
      <c r="O43" s="8">
        <v>0</v>
      </c>
      <c r="P43" s="8">
        <v>100</v>
      </c>
      <c r="Q43" s="8"/>
      <c r="R43" s="8"/>
      <c r="S43" s="8"/>
      <c r="T43" s="8"/>
      <c r="U43" s="8"/>
      <c r="V43" s="8">
        <v>100</v>
      </c>
    </row>
    <row r="44" spans="1:22" s="104" customFormat="1" ht="11.4" x14ac:dyDescent="0.2">
      <c r="A44" s="104" t="s">
        <v>146</v>
      </c>
      <c r="B44" s="8">
        <v>2030</v>
      </c>
      <c r="C44" s="105" t="s">
        <v>7</v>
      </c>
      <c r="D44" s="8"/>
      <c r="E44" s="8"/>
      <c r="F44" s="8"/>
      <c r="G44" s="8"/>
      <c r="H44" s="8"/>
      <c r="I44" s="8"/>
      <c r="J44" s="8">
        <v>100</v>
      </c>
      <c r="K44" s="8"/>
      <c r="L44" s="8">
        <v>100</v>
      </c>
      <c r="M44" s="8"/>
      <c r="N44" s="8"/>
      <c r="O44" s="8">
        <v>0</v>
      </c>
      <c r="P44" s="8">
        <v>100</v>
      </c>
      <c r="Q44" s="8"/>
      <c r="R44" s="8"/>
      <c r="S44" s="8"/>
      <c r="T44" s="8"/>
      <c r="U44" s="8"/>
      <c r="V44" s="8">
        <v>100</v>
      </c>
    </row>
    <row r="45" spans="1:22" s="104" customFormat="1" ht="11.4" x14ac:dyDescent="0.2">
      <c r="A45" s="104" t="s">
        <v>146</v>
      </c>
      <c r="B45" s="8">
        <v>2000</v>
      </c>
      <c r="C45" s="105" t="s">
        <v>1</v>
      </c>
      <c r="D45" s="8">
        <v>1663776.1670426561</v>
      </c>
      <c r="E45" s="8"/>
      <c r="F45" s="8"/>
      <c r="G45" s="8"/>
      <c r="H45" s="8"/>
      <c r="I45" s="8"/>
      <c r="J45" s="8">
        <v>100</v>
      </c>
      <c r="K45" s="8">
        <v>99.77</v>
      </c>
      <c r="L45" s="8"/>
      <c r="M45" s="8"/>
      <c r="N45" s="8"/>
      <c r="O45" s="8"/>
      <c r="P45" s="8">
        <v>100</v>
      </c>
      <c r="Q45" s="8"/>
      <c r="R45" s="8"/>
      <c r="S45" s="8"/>
      <c r="T45" s="8"/>
      <c r="U45" s="8"/>
      <c r="V45" s="8">
        <v>100</v>
      </c>
    </row>
    <row r="46" spans="1:22" s="104" customFormat="1" ht="11.4" x14ac:dyDescent="0.2">
      <c r="A46" s="104" t="s">
        <v>146</v>
      </c>
      <c r="B46" s="8">
        <v>2001</v>
      </c>
      <c r="C46" s="105" t="s">
        <v>1</v>
      </c>
      <c r="D46" s="8">
        <v>1659762.5566589357</v>
      </c>
      <c r="E46" s="8"/>
      <c r="F46" s="8"/>
      <c r="G46" s="8"/>
      <c r="H46" s="8"/>
      <c r="I46" s="8"/>
      <c r="J46" s="8">
        <v>100</v>
      </c>
      <c r="K46" s="8">
        <v>99.77</v>
      </c>
      <c r="L46" s="8"/>
      <c r="M46" s="8"/>
      <c r="N46" s="8"/>
      <c r="O46" s="8"/>
      <c r="P46" s="8">
        <v>100</v>
      </c>
      <c r="Q46" s="8"/>
      <c r="R46" s="8"/>
      <c r="S46" s="8"/>
      <c r="T46" s="8"/>
      <c r="U46" s="8"/>
      <c r="V46" s="8">
        <v>100</v>
      </c>
    </row>
    <row r="47" spans="1:22" s="104" customFormat="1" ht="11.4" x14ac:dyDescent="0.2">
      <c r="A47" s="104" t="s">
        <v>146</v>
      </c>
      <c r="B47" s="8">
        <v>2002</v>
      </c>
      <c r="C47" s="105" t="s">
        <v>1</v>
      </c>
      <c r="D47" s="8">
        <v>1662728.4752845764</v>
      </c>
      <c r="E47" s="8"/>
      <c r="F47" s="8"/>
      <c r="G47" s="8"/>
      <c r="H47" s="8"/>
      <c r="I47" s="8"/>
      <c r="J47" s="8">
        <v>100</v>
      </c>
      <c r="K47" s="8">
        <v>99.77</v>
      </c>
      <c r="L47" s="8"/>
      <c r="M47" s="8"/>
      <c r="N47" s="8"/>
      <c r="O47" s="8"/>
      <c r="P47" s="8">
        <v>100</v>
      </c>
      <c r="Q47" s="8"/>
      <c r="R47" s="8"/>
      <c r="S47" s="8"/>
      <c r="T47" s="8"/>
      <c r="U47" s="8"/>
      <c r="V47" s="8">
        <v>100</v>
      </c>
    </row>
    <row r="48" spans="1:22" s="104" customFormat="1" ht="11.4" x14ac:dyDescent="0.2">
      <c r="A48" s="104" t="s">
        <v>146</v>
      </c>
      <c r="B48" s="8">
        <v>2003</v>
      </c>
      <c r="C48" s="105" t="s">
        <v>1</v>
      </c>
      <c r="D48" s="8">
        <v>1648677.5203177643</v>
      </c>
      <c r="E48" s="8"/>
      <c r="F48" s="8"/>
      <c r="G48" s="8"/>
      <c r="H48" s="8"/>
      <c r="I48" s="8"/>
      <c r="J48" s="8">
        <v>100</v>
      </c>
      <c r="K48" s="8">
        <v>99.77</v>
      </c>
      <c r="L48" s="8"/>
      <c r="M48" s="8"/>
      <c r="N48" s="8"/>
      <c r="O48" s="8"/>
      <c r="P48" s="8">
        <v>100</v>
      </c>
      <c r="Q48" s="8"/>
      <c r="R48" s="8"/>
      <c r="S48" s="8"/>
      <c r="T48" s="8"/>
      <c r="U48" s="8"/>
      <c r="V48" s="8">
        <v>100</v>
      </c>
    </row>
    <row r="49" spans="1:22" s="104" customFormat="1" ht="11.4" x14ac:dyDescent="0.2">
      <c r="A49" s="104" t="s">
        <v>146</v>
      </c>
      <c r="B49" s="8">
        <v>2004</v>
      </c>
      <c r="C49" s="105" t="s">
        <v>1</v>
      </c>
      <c r="D49" s="8">
        <v>1636572.7197930908</v>
      </c>
      <c r="E49" s="8"/>
      <c r="F49" s="8"/>
      <c r="G49" s="8"/>
      <c r="H49" s="8"/>
      <c r="I49" s="8"/>
      <c r="J49" s="8">
        <v>100</v>
      </c>
      <c r="K49" s="8">
        <v>99.77</v>
      </c>
      <c r="L49" s="8"/>
      <c r="M49" s="8"/>
      <c r="N49" s="8"/>
      <c r="O49" s="8"/>
      <c r="P49" s="8">
        <v>100</v>
      </c>
      <c r="Q49" s="8"/>
      <c r="R49" s="8"/>
      <c r="S49" s="8"/>
      <c r="T49" s="8"/>
      <c r="U49" s="8"/>
      <c r="V49" s="8">
        <v>100</v>
      </c>
    </row>
    <row r="50" spans="1:22" s="104" customFormat="1" ht="11.4" x14ac:dyDescent="0.2">
      <c r="A50" s="104" t="s">
        <v>146</v>
      </c>
      <c r="B50" s="8">
        <v>2005</v>
      </c>
      <c r="C50" s="105" t="s">
        <v>1</v>
      </c>
      <c r="D50" s="8">
        <v>1625731.4063902283</v>
      </c>
      <c r="E50" s="8"/>
      <c r="F50" s="8"/>
      <c r="G50" s="8"/>
      <c r="H50" s="8"/>
      <c r="I50" s="8"/>
      <c r="J50" s="8">
        <v>100</v>
      </c>
      <c r="K50" s="8">
        <v>99.77</v>
      </c>
      <c r="L50" s="8"/>
      <c r="M50" s="8"/>
      <c r="N50" s="8"/>
      <c r="O50" s="8"/>
      <c r="P50" s="8">
        <v>100</v>
      </c>
      <c r="Q50" s="8"/>
      <c r="R50" s="8"/>
      <c r="S50" s="8"/>
      <c r="T50" s="8"/>
      <c r="U50" s="8"/>
      <c r="V50" s="8">
        <v>100</v>
      </c>
    </row>
    <row r="51" spans="1:22" s="104" customFormat="1" ht="11.4" x14ac:dyDescent="0.2">
      <c r="A51" s="104" t="s">
        <v>146</v>
      </c>
      <c r="B51" s="8">
        <v>2006</v>
      </c>
      <c r="C51" s="105" t="s">
        <v>1</v>
      </c>
      <c r="D51" s="8">
        <v>1619117.451648941</v>
      </c>
      <c r="E51" s="8"/>
      <c r="F51" s="8"/>
      <c r="G51" s="8"/>
      <c r="H51" s="8"/>
      <c r="I51" s="8"/>
      <c r="J51" s="8">
        <v>100</v>
      </c>
      <c r="K51" s="8">
        <v>99.77</v>
      </c>
      <c r="L51" s="8"/>
      <c r="M51" s="8"/>
      <c r="N51" s="8"/>
      <c r="O51" s="8"/>
      <c r="P51" s="8">
        <v>100</v>
      </c>
      <c r="Q51" s="8"/>
      <c r="R51" s="8"/>
      <c r="S51" s="8"/>
      <c r="T51" s="8"/>
      <c r="U51" s="8"/>
      <c r="V51" s="8">
        <v>100</v>
      </c>
    </row>
    <row r="52" spans="1:22" s="104" customFormat="1" ht="11.4" x14ac:dyDescent="0.2">
      <c r="A52" s="104" t="s">
        <v>146</v>
      </c>
      <c r="B52" s="8">
        <v>2007</v>
      </c>
      <c r="C52" s="105" t="s">
        <v>1</v>
      </c>
      <c r="D52" s="8">
        <v>1637775.2193012238</v>
      </c>
      <c r="E52" s="8"/>
      <c r="F52" s="8"/>
      <c r="G52" s="8"/>
      <c r="H52" s="8"/>
      <c r="I52" s="8"/>
      <c r="J52" s="8">
        <v>100</v>
      </c>
      <c r="K52" s="8">
        <v>99.77</v>
      </c>
      <c r="L52" s="8"/>
      <c r="M52" s="8"/>
      <c r="N52" s="8"/>
      <c r="O52" s="8"/>
      <c r="P52" s="8">
        <v>100</v>
      </c>
      <c r="Q52" s="8"/>
      <c r="R52" s="8"/>
      <c r="S52" s="8"/>
      <c r="T52" s="8"/>
      <c r="U52" s="8"/>
      <c r="V52" s="8">
        <v>100</v>
      </c>
    </row>
    <row r="53" spans="1:22" s="104" customFormat="1" ht="11.4" x14ac:dyDescent="0.2">
      <c r="A53" s="104" t="s">
        <v>146</v>
      </c>
      <c r="B53" s="8">
        <v>2008</v>
      </c>
      <c r="C53" s="105" t="s">
        <v>1</v>
      </c>
      <c r="D53" s="8">
        <v>1653552.7621081544</v>
      </c>
      <c r="E53" s="8"/>
      <c r="F53" s="8"/>
      <c r="G53" s="8"/>
      <c r="H53" s="8"/>
      <c r="I53" s="8"/>
      <c r="J53" s="8">
        <v>100</v>
      </c>
      <c r="K53" s="8">
        <v>99.77</v>
      </c>
      <c r="L53" s="8"/>
      <c r="M53" s="8"/>
      <c r="N53" s="8"/>
      <c r="O53" s="8"/>
      <c r="P53" s="8">
        <v>100</v>
      </c>
      <c r="Q53" s="8"/>
      <c r="R53" s="8"/>
      <c r="S53" s="8"/>
      <c r="T53" s="8"/>
      <c r="U53" s="8"/>
      <c r="V53" s="8">
        <v>100</v>
      </c>
    </row>
    <row r="54" spans="1:22" s="104" customFormat="1" ht="11.4" x14ac:dyDescent="0.2">
      <c r="A54" s="104" t="s">
        <v>146</v>
      </c>
      <c r="B54" s="8">
        <v>2009</v>
      </c>
      <c r="C54" s="105" t="s">
        <v>1</v>
      </c>
      <c r="D54" s="8">
        <v>1670697.6565937805</v>
      </c>
      <c r="E54" s="8"/>
      <c r="F54" s="8"/>
      <c r="G54" s="8"/>
      <c r="H54" s="8"/>
      <c r="I54" s="8"/>
      <c r="J54" s="8">
        <v>100</v>
      </c>
      <c r="K54" s="8">
        <v>99.77</v>
      </c>
      <c r="L54" s="8"/>
      <c r="M54" s="8"/>
      <c r="N54" s="8"/>
      <c r="O54" s="8"/>
      <c r="P54" s="8">
        <v>100</v>
      </c>
      <c r="Q54" s="8"/>
      <c r="R54" s="8"/>
      <c r="S54" s="8"/>
      <c r="T54" s="8"/>
      <c r="U54" s="8"/>
      <c r="V54" s="8">
        <v>100</v>
      </c>
    </row>
    <row r="55" spans="1:22" s="104" customFormat="1" ht="11.4" x14ac:dyDescent="0.2">
      <c r="A55" s="104" t="s">
        <v>146</v>
      </c>
      <c r="B55" s="8">
        <v>2010</v>
      </c>
      <c r="C55" s="105" t="s">
        <v>1</v>
      </c>
      <c r="D55" s="8">
        <v>1687804.766074524</v>
      </c>
      <c r="E55" s="8"/>
      <c r="F55" s="8"/>
      <c r="G55" s="8"/>
      <c r="H55" s="8"/>
      <c r="I55" s="8"/>
      <c r="J55" s="8">
        <v>100</v>
      </c>
      <c r="K55" s="8">
        <v>99.77</v>
      </c>
      <c r="L55" s="8"/>
      <c r="M55" s="8"/>
      <c r="N55" s="8"/>
      <c r="O55" s="8"/>
      <c r="P55" s="8">
        <v>100</v>
      </c>
      <c r="Q55" s="8"/>
      <c r="R55" s="8"/>
      <c r="S55" s="8"/>
      <c r="T55" s="8"/>
      <c r="U55" s="8"/>
      <c r="V55" s="8">
        <v>100</v>
      </c>
    </row>
    <row r="56" spans="1:22" s="104" customFormat="1" ht="11.4" x14ac:dyDescent="0.2">
      <c r="A56" s="104" t="s">
        <v>146</v>
      </c>
      <c r="B56" s="8">
        <v>2011</v>
      </c>
      <c r="C56" s="105" t="s">
        <v>1</v>
      </c>
      <c r="D56" s="8">
        <v>1704178.14299469</v>
      </c>
      <c r="E56" s="8"/>
      <c r="F56" s="8"/>
      <c r="G56" s="8"/>
      <c r="H56" s="8"/>
      <c r="I56" s="8"/>
      <c r="J56" s="8">
        <v>100</v>
      </c>
      <c r="K56" s="8">
        <v>99.77</v>
      </c>
      <c r="L56" s="8"/>
      <c r="M56" s="8"/>
      <c r="N56" s="8"/>
      <c r="O56" s="8"/>
      <c r="P56" s="8">
        <v>100</v>
      </c>
      <c r="Q56" s="8"/>
      <c r="R56" s="8"/>
      <c r="S56" s="8"/>
      <c r="T56" s="8"/>
      <c r="U56" s="8"/>
      <c r="V56" s="8">
        <v>100</v>
      </c>
    </row>
    <row r="57" spans="1:22" s="104" customFormat="1" ht="11.4" x14ac:dyDescent="0.2">
      <c r="A57" s="104" t="s">
        <v>146</v>
      </c>
      <c r="B57" s="8">
        <v>2012</v>
      </c>
      <c r="C57" s="105" t="s">
        <v>1</v>
      </c>
      <c r="D57" s="8">
        <v>1723374.8841184997</v>
      </c>
      <c r="E57" s="8">
        <v>99.38</v>
      </c>
      <c r="F57" s="8">
        <v>98.77</v>
      </c>
      <c r="G57" s="8">
        <v>85.68</v>
      </c>
      <c r="H57" s="8">
        <v>13.089999999999989</v>
      </c>
      <c r="I57" s="8">
        <v>1.230000000000004</v>
      </c>
      <c r="J57" s="8">
        <v>0</v>
      </c>
      <c r="K57" s="8">
        <v>99.77</v>
      </c>
      <c r="L57" s="8">
        <v>93.76</v>
      </c>
      <c r="M57" s="8"/>
      <c r="N57" s="8"/>
      <c r="O57" s="8">
        <v>6.2399999999999949</v>
      </c>
      <c r="P57" s="8">
        <v>93.76</v>
      </c>
      <c r="Q57" s="8">
        <v>87.61</v>
      </c>
      <c r="R57" s="8"/>
      <c r="S57" s="8"/>
      <c r="T57" s="8"/>
      <c r="U57" s="8">
        <v>12.39</v>
      </c>
      <c r="V57" s="8">
        <v>87.61</v>
      </c>
    </row>
    <row r="58" spans="1:22" s="104" customFormat="1" ht="11.4" x14ac:dyDescent="0.2">
      <c r="A58" s="104" t="s">
        <v>146</v>
      </c>
      <c r="B58" s="8">
        <v>2013</v>
      </c>
      <c r="C58" s="105" t="s">
        <v>1</v>
      </c>
      <c r="D58" s="8">
        <v>1744259.742816925</v>
      </c>
      <c r="E58" s="8">
        <v>99.38</v>
      </c>
      <c r="F58" s="8">
        <v>98.77</v>
      </c>
      <c r="G58" s="8">
        <v>85.68</v>
      </c>
      <c r="H58" s="8">
        <v>13.089999999999989</v>
      </c>
      <c r="I58" s="8">
        <v>1.230000000000004</v>
      </c>
      <c r="J58" s="8">
        <v>0</v>
      </c>
      <c r="K58" s="8">
        <v>99.77</v>
      </c>
      <c r="L58" s="8">
        <v>93.76</v>
      </c>
      <c r="M58" s="8"/>
      <c r="N58" s="8"/>
      <c r="O58" s="8">
        <v>6.2399999999999949</v>
      </c>
      <c r="P58" s="8">
        <v>93.76</v>
      </c>
      <c r="Q58" s="8">
        <v>87.61</v>
      </c>
      <c r="R58" s="8"/>
      <c r="S58" s="8"/>
      <c r="T58" s="8"/>
      <c r="U58" s="8">
        <v>12.39</v>
      </c>
      <c r="V58" s="8">
        <v>87.61</v>
      </c>
    </row>
    <row r="59" spans="1:22" s="104" customFormat="1" ht="11.4" x14ac:dyDescent="0.2">
      <c r="A59" s="104" t="s">
        <v>146</v>
      </c>
      <c r="B59" s="8">
        <v>2014</v>
      </c>
      <c r="C59" s="105" t="s">
        <v>1</v>
      </c>
      <c r="D59" s="8">
        <v>1771386.1780659484</v>
      </c>
      <c r="E59" s="8">
        <v>99.38</v>
      </c>
      <c r="F59" s="8">
        <v>98.77</v>
      </c>
      <c r="G59" s="8">
        <v>85.68</v>
      </c>
      <c r="H59" s="8">
        <v>13.089999999999989</v>
      </c>
      <c r="I59" s="8">
        <v>1.230000000000004</v>
      </c>
      <c r="J59" s="8">
        <v>0</v>
      </c>
      <c r="K59" s="8">
        <v>99.77</v>
      </c>
      <c r="L59" s="8">
        <v>93.76</v>
      </c>
      <c r="M59" s="8"/>
      <c r="N59" s="8"/>
      <c r="O59" s="8">
        <v>6.2399999999999949</v>
      </c>
      <c r="P59" s="8">
        <v>93.76</v>
      </c>
      <c r="Q59" s="8">
        <v>87.61</v>
      </c>
      <c r="R59" s="8"/>
      <c r="S59" s="8"/>
      <c r="T59" s="8"/>
      <c r="U59" s="8">
        <v>12.39</v>
      </c>
      <c r="V59" s="8">
        <v>87.61</v>
      </c>
    </row>
    <row r="60" spans="1:22" s="104" customFormat="1" ht="11.4" x14ac:dyDescent="0.2">
      <c r="A60" s="104" t="s">
        <v>146</v>
      </c>
      <c r="B60" s="8">
        <v>2015</v>
      </c>
      <c r="C60" s="105" t="s">
        <v>1</v>
      </c>
      <c r="D60" s="8">
        <v>1805450.5912439728</v>
      </c>
      <c r="E60" s="8">
        <v>99.38</v>
      </c>
      <c r="F60" s="8">
        <v>98.77</v>
      </c>
      <c r="G60" s="8">
        <v>85.68</v>
      </c>
      <c r="H60" s="8">
        <v>13.089999999999989</v>
      </c>
      <c r="I60" s="8">
        <v>1.230000000000004</v>
      </c>
      <c r="J60" s="8">
        <v>0</v>
      </c>
      <c r="K60" s="8">
        <v>99.77</v>
      </c>
      <c r="L60" s="8">
        <v>93.76</v>
      </c>
      <c r="M60" s="8"/>
      <c r="N60" s="8"/>
      <c r="O60" s="8">
        <v>6.2399999999999949</v>
      </c>
      <c r="P60" s="8">
        <v>93.76</v>
      </c>
      <c r="Q60" s="8">
        <v>87.61</v>
      </c>
      <c r="R60" s="8"/>
      <c r="S60" s="8"/>
      <c r="T60" s="8"/>
      <c r="U60" s="8">
        <v>12.39</v>
      </c>
      <c r="V60" s="8">
        <v>87.61</v>
      </c>
    </row>
    <row r="61" spans="1:22" s="104" customFormat="1" ht="11.4" x14ac:dyDescent="0.2">
      <c r="A61" s="104" t="s">
        <v>146</v>
      </c>
      <c r="B61" s="8">
        <v>2016</v>
      </c>
      <c r="C61" s="105" t="s">
        <v>1</v>
      </c>
      <c r="D61" s="8">
        <v>1844155.7213568117</v>
      </c>
      <c r="E61" s="8">
        <v>99.38</v>
      </c>
      <c r="F61" s="8">
        <v>98.77</v>
      </c>
      <c r="G61" s="8">
        <v>85.68</v>
      </c>
      <c r="H61" s="8">
        <v>13.089999999999989</v>
      </c>
      <c r="I61" s="8">
        <v>1.230000000000004</v>
      </c>
      <c r="J61" s="8">
        <v>0</v>
      </c>
      <c r="K61" s="8">
        <v>99.77</v>
      </c>
      <c r="L61" s="8">
        <v>93.76</v>
      </c>
      <c r="M61" s="8"/>
      <c r="N61" s="8"/>
      <c r="O61" s="8">
        <v>6.2399999999999949</v>
      </c>
      <c r="P61" s="8">
        <v>93.76</v>
      </c>
      <c r="Q61" s="8">
        <v>87.61</v>
      </c>
      <c r="R61" s="8"/>
      <c r="S61" s="8"/>
      <c r="T61" s="8"/>
      <c r="U61" s="8">
        <v>12.39</v>
      </c>
      <c r="V61" s="8">
        <v>87.61</v>
      </c>
    </row>
    <row r="62" spans="1:22" s="104" customFormat="1" ht="11.4" x14ac:dyDescent="0.2">
      <c r="A62" s="104" t="s">
        <v>146</v>
      </c>
      <c r="B62" s="8">
        <v>2017</v>
      </c>
      <c r="C62" s="105" t="s">
        <v>1</v>
      </c>
      <c r="D62" s="8">
        <v>1884505.6819061278</v>
      </c>
      <c r="E62" s="8">
        <v>99.38</v>
      </c>
      <c r="F62" s="8">
        <v>98.77</v>
      </c>
      <c r="G62" s="8">
        <v>85.68</v>
      </c>
      <c r="H62" s="8">
        <v>13.089999999999989</v>
      </c>
      <c r="I62" s="8">
        <v>1.230000000000004</v>
      </c>
      <c r="J62" s="8">
        <v>0</v>
      </c>
      <c r="K62" s="8">
        <v>99.77</v>
      </c>
      <c r="L62" s="8">
        <v>93.76</v>
      </c>
      <c r="M62" s="8"/>
      <c r="N62" s="8"/>
      <c r="O62" s="8">
        <v>6.2399999999999949</v>
      </c>
      <c r="P62" s="8">
        <v>93.76</v>
      </c>
      <c r="Q62" s="8">
        <v>87.61</v>
      </c>
      <c r="R62" s="8"/>
      <c r="S62" s="8"/>
      <c r="T62" s="8"/>
      <c r="U62" s="8">
        <v>12.39</v>
      </c>
      <c r="V62" s="8">
        <v>87.61</v>
      </c>
    </row>
    <row r="63" spans="1:22" s="104" customFormat="1" ht="11.4" x14ac:dyDescent="0.2">
      <c r="A63" s="104" t="s">
        <v>146</v>
      </c>
      <c r="B63" s="8">
        <v>2018</v>
      </c>
      <c r="C63" s="105" t="s">
        <v>1</v>
      </c>
      <c r="D63" s="8">
        <v>1922236.3190444948</v>
      </c>
      <c r="E63" s="8">
        <v>99.38</v>
      </c>
      <c r="F63" s="8">
        <v>98.77</v>
      </c>
      <c r="G63" s="8">
        <v>85.68</v>
      </c>
      <c r="H63" s="8">
        <v>13.089999999999989</v>
      </c>
      <c r="I63" s="8">
        <v>1.230000000000004</v>
      </c>
      <c r="J63" s="8">
        <v>0</v>
      </c>
      <c r="K63" s="8">
        <v>99.77</v>
      </c>
      <c r="L63" s="8">
        <v>93.76</v>
      </c>
      <c r="M63" s="8"/>
      <c r="N63" s="8"/>
      <c r="O63" s="8">
        <v>6.2399999999999949</v>
      </c>
      <c r="P63" s="8">
        <v>93.76</v>
      </c>
      <c r="Q63" s="8">
        <v>87.61</v>
      </c>
      <c r="R63" s="8"/>
      <c r="S63" s="8"/>
      <c r="T63" s="8"/>
      <c r="U63" s="8">
        <v>12.39</v>
      </c>
      <c r="V63" s="8">
        <v>87.61</v>
      </c>
    </row>
    <row r="64" spans="1:22" s="104" customFormat="1" ht="11.4" x14ac:dyDescent="0.2">
      <c r="A64" s="104" t="s">
        <v>146</v>
      </c>
      <c r="B64" s="8">
        <v>2019</v>
      </c>
      <c r="C64" s="105" t="s">
        <v>1</v>
      </c>
      <c r="D64" s="8">
        <v>1953662.9390460204</v>
      </c>
      <c r="E64" s="8">
        <v>99.38</v>
      </c>
      <c r="F64" s="8">
        <v>98.77</v>
      </c>
      <c r="G64" s="8">
        <v>85.68</v>
      </c>
      <c r="H64" s="8">
        <v>13.089999999999989</v>
      </c>
      <c r="I64" s="8">
        <v>1.230000000000004</v>
      </c>
      <c r="J64" s="8">
        <v>0</v>
      </c>
      <c r="K64" s="8">
        <v>99.77</v>
      </c>
      <c r="L64" s="8">
        <v>93.76</v>
      </c>
      <c r="M64" s="8"/>
      <c r="N64" s="8"/>
      <c r="O64" s="8">
        <v>6.2399999999999949</v>
      </c>
      <c r="P64" s="8">
        <v>93.76</v>
      </c>
      <c r="Q64" s="8">
        <v>87.61</v>
      </c>
      <c r="R64" s="8"/>
      <c r="S64" s="8"/>
      <c r="T64" s="8"/>
      <c r="U64" s="8">
        <v>12.39</v>
      </c>
      <c r="V64" s="8">
        <v>87.61</v>
      </c>
    </row>
    <row r="65" spans="1:22" s="104" customFormat="1" ht="11.4" x14ac:dyDescent="0.2">
      <c r="A65" s="104" t="s">
        <v>146</v>
      </c>
      <c r="B65" s="8">
        <v>2020</v>
      </c>
      <c r="C65" s="105" t="s">
        <v>1</v>
      </c>
      <c r="D65" s="8">
        <v>1981492.7605947875</v>
      </c>
      <c r="E65" s="8">
        <v>99.38</v>
      </c>
      <c r="F65" s="8">
        <v>98.77</v>
      </c>
      <c r="G65" s="8">
        <v>85.68</v>
      </c>
      <c r="H65" s="8">
        <v>13.089999999999989</v>
      </c>
      <c r="I65" s="8">
        <v>1.230000000000004</v>
      </c>
      <c r="J65" s="8">
        <v>0</v>
      </c>
      <c r="K65" s="8">
        <v>99.77</v>
      </c>
      <c r="L65" s="8">
        <v>93.76</v>
      </c>
      <c r="M65" s="8"/>
      <c r="N65" s="8"/>
      <c r="O65" s="8">
        <v>6.2399999999999949</v>
      </c>
      <c r="P65" s="8">
        <v>93.76</v>
      </c>
      <c r="Q65" s="8">
        <v>87.61</v>
      </c>
      <c r="R65" s="8"/>
      <c r="S65" s="8"/>
      <c r="T65" s="8"/>
      <c r="U65" s="8">
        <v>12.39</v>
      </c>
      <c r="V65" s="8">
        <v>87.61</v>
      </c>
    </row>
    <row r="66" spans="1:22" s="104" customFormat="1" ht="11.4" x14ac:dyDescent="0.2">
      <c r="A66" s="104" t="s">
        <v>146</v>
      </c>
      <c r="B66" s="8">
        <v>2021</v>
      </c>
      <c r="C66" s="105" t="s">
        <v>1</v>
      </c>
      <c r="D66" s="8">
        <v>2007075.2795625306</v>
      </c>
      <c r="E66" s="8"/>
      <c r="F66" s="8"/>
      <c r="G66" s="8"/>
      <c r="H66" s="8"/>
      <c r="I66" s="8"/>
      <c r="J66" s="8">
        <v>100</v>
      </c>
      <c r="K66" s="8">
        <v>99.77</v>
      </c>
      <c r="L66" s="8"/>
      <c r="M66" s="8"/>
      <c r="N66" s="8"/>
      <c r="O66" s="8"/>
      <c r="P66" s="8">
        <v>100</v>
      </c>
      <c r="Q66" s="8"/>
      <c r="R66" s="8"/>
      <c r="S66" s="8"/>
      <c r="T66" s="8"/>
      <c r="U66" s="8"/>
      <c r="V66" s="8">
        <v>100</v>
      </c>
    </row>
    <row r="67" spans="1:22" s="104" customFormat="1" ht="11.4" x14ac:dyDescent="0.2">
      <c r="A67" s="104" t="s">
        <v>146</v>
      </c>
      <c r="B67" s="8">
        <v>2022</v>
      </c>
      <c r="C67" s="105" t="s">
        <v>1</v>
      </c>
      <c r="D67" s="8">
        <v>2032625.5995223999</v>
      </c>
      <c r="E67" s="8"/>
      <c r="F67" s="8"/>
      <c r="G67" s="8"/>
      <c r="H67" s="8"/>
      <c r="I67" s="8"/>
      <c r="J67" s="8">
        <v>100</v>
      </c>
      <c r="K67" s="8">
        <v>99.77</v>
      </c>
      <c r="L67" s="8"/>
      <c r="M67" s="8"/>
      <c r="N67" s="8"/>
      <c r="O67" s="8"/>
      <c r="P67" s="8">
        <v>100</v>
      </c>
      <c r="Q67" s="8"/>
      <c r="R67" s="8"/>
      <c r="S67" s="8"/>
      <c r="T67" s="8"/>
      <c r="U67" s="8"/>
      <c r="V67" s="8">
        <v>100</v>
      </c>
    </row>
    <row r="68" spans="1:22" s="104" customFormat="1" ht="11.4" x14ac:dyDescent="0.2">
      <c r="A68" s="104" t="s">
        <v>146</v>
      </c>
      <c r="B68" s="8">
        <v>2023</v>
      </c>
      <c r="C68" s="105" t="s">
        <v>1</v>
      </c>
      <c r="D68" s="8">
        <v>2061744.7457229996</v>
      </c>
      <c r="E68" s="8"/>
      <c r="F68" s="8"/>
      <c r="G68" s="8"/>
      <c r="H68" s="8"/>
      <c r="I68" s="8"/>
      <c r="J68" s="8">
        <v>100</v>
      </c>
      <c r="K68" s="8">
        <v>99.77</v>
      </c>
      <c r="L68" s="8"/>
      <c r="M68" s="8"/>
      <c r="N68" s="8"/>
      <c r="O68" s="8"/>
      <c r="P68" s="8">
        <v>100</v>
      </c>
      <c r="Q68" s="8"/>
      <c r="R68" s="8"/>
      <c r="S68" s="8"/>
      <c r="T68" s="8"/>
      <c r="U68" s="8"/>
      <c r="V68" s="8">
        <v>100</v>
      </c>
    </row>
    <row r="69" spans="1:22" s="104" customFormat="1" ht="11.4" x14ac:dyDescent="0.2">
      <c r="A69" s="104" t="s">
        <v>146</v>
      </c>
      <c r="B69" s="8">
        <v>2024</v>
      </c>
      <c r="C69" s="105" t="s">
        <v>1</v>
      </c>
      <c r="D69" s="8">
        <v>2064055.1150243757</v>
      </c>
      <c r="E69" s="8"/>
      <c r="F69" s="8"/>
      <c r="G69" s="8"/>
      <c r="H69" s="8"/>
      <c r="I69" s="8"/>
      <c r="J69" s="8">
        <v>100</v>
      </c>
      <c r="K69" s="8">
        <v>99.77</v>
      </c>
      <c r="L69" s="8"/>
      <c r="M69" s="8"/>
      <c r="N69" s="8"/>
      <c r="O69" s="8"/>
      <c r="P69" s="8">
        <v>100</v>
      </c>
      <c r="Q69" s="8"/>
      <c r="R69" s="8"/>
      <c r="S69" s="8"/>
      <c r="T69" s="8"/>
      <c r="U69" s="8"/>
      <c r="V69" s="8">
        <v>100</v>
      </c>
    </row>
    <row r="70" spans="1:22" s="104" customFormat="1" ht="11.4" x14ac:dyDescent="0.2">
      <c r="A70" s="104" t="s">
        <v>146</v>
      </c>
      <c r="B70" s="8">
        <v>2025</v>
      </c>
      <c r="C70" s="105" t="s">
        <v>1</v>
      </c>
      <c r="D70" s="8">
        <v>2100511.1319550322</v>
      </c>
      <c r="E70" s="8"/>
      <c r="F70" s="8"/>
      <c r="G70" s="8"/>
      <c r="H70" s="8"/>
      <c r="I70" s="8"/>
      <c r="J70" s="8">
        <v>100</v>
      </c>
      <c r="K70" s="8">
        <v>99.77</v>
      </c>
      <c r="L70" s="8"/>
      <c r="M70" s="8"/>
      <c r="N70" s="8"/>
      <c r="O70" s="8"/>
      <c r="P70" s="8">
        <v>100</v>
      </c>
      <c r="Q70" s="8"/>
      <c r="R70" s="8"/>
      <c r="S70" s="8"/>
      <c r="T70" s="8"/>
      <c r="U70" s="8"/>
      <c r="V70" s="8">
        <v>100</v>
      </c>
    </row>
    <row r="71" spans="1:22" s="104" customFormat="1" ht="11.4" x14ac:dyDescent="0.2">
      <c r="A71" s="104" t="s">
        <v>146</v>
      </c>
      <c r="B71" s="8">
        <v>2026</v>
      </c>
      <c r="C71" s="105" t="s">
        <v>1</v>
      </c>
      <c r="D71" s="8"/>
      <c r="E71" s="8"/>
      <c r="F71" s="8"/>
      <c r="G71" s="8"/>
      <c r="H71" s="8"/>
      <c r="I71" s="8"/>
      <c r="J71" s="8">
        <v>100</v>
      </c>
      <c r="K71" s="8">
        <v>99.77</v>
      </c>
      <c r="L71" s="8"/>
      <c r="M71" s="8"/>
      <c r="N71" s="8"/>
      <c r="O71" s="8"/>
      <c r="P71" s="8">
        <v>100</v>
      </c>
      <c r="Q71" s="8"/>
      <c r="R71" s="8"/>
      <c r="S71" s="8"/>
      <c r="T71" s="8"/>
      <c r="U71" s="8"/>
      <c r="V71" s="8">
        <v>100</v>
      </c>
    </row>
    <row r="72" spans="1:22" s="104" customFormat="1" ht="11.4" x14ac:dyDescent="0.2">
      <c r="A72" s="104" t="s">
        <v>146</v>
      </c>
      <c r="B72" s="8">
        <v>2027</v>
      </c>
      <c r="C72" s="105" t="s">
        <v>1</v>
      </c>
      <c r="D72" s="8"/>
      <c r="E72" s="8"/>
      <c r="F72" s="8"/>
      <c r="G72" s="8"/>
      <c r="H72" s="8"/>
      <c r="I72" s="8"/>
      <c r="J72" s="8">
        <v>100</v>
      </c>
      <c r="K72" s="8">
        <v>99.77</v>
      </c>
      <c r="L72" s="8"/>
      <c r="M72" s="8"/>
      <c r="N72" s="8"/>
      <c r="O72" s="8"/>
      <c r="P72" s="8">
        <v>100</v>
      </c>
      <c r="Q72" s="8"/>
      <c r="R72" s="8"/>
      <c r="S72" s="8"/>
      <c r="T72" s="8"/>
      <c r="U72" s="8"/>
      <c r="V72" s="8">
        <v>100</v>
      </c>
    </row>
    <row r="73" spans="1:22" s="104" customFormat="1" ht="11.4" x14ac:dyDescent="0.2">
      <c r="A73" s="104" t="s">
        <v>146</v>
      </c>
      <c r="B73" s="8">
        <v>2028</v>
      </c>
      <c r="C73" s="105" t="s">
        <v>1</v>
      </c>
      <c r="D73" s="8"/>
      <c r="E73" s="8"/>
      <c r="F73" s="8"/>
      <c r="G73" s="8"/>
      <c r="H73" s="8"/>
      <c r="I73" s="8"/>
      <c r="J73" s="8">
        <v>100</v>
      </c>
      <c r="K73" s="8">
        <v>99.77</v>
      </c>
      <c r="L73" s="8"/>
      <c r="M73" s="8"/>
      <c r="N73" s="8"/>
      <c r="O73" s="8"/>
      <c r="P73" s="8">
        <v>100</v>
      </c>
      <c r="Q73" s="8"/>
      <c r="R73" s="8"/>
      <c r="S73" s="8"/>
      <c r="T73" s="8"/>
      <c r="U73" s="8"/>
      <c r="V73" s="8">
        <v>100</v>
      </c>
    </row>
    <row r="74" spans="1:22" s="104" customFormat="1" ht="11.4" x14ac:dyDescent="0.2">
      <c r="A74" s="104" t="s">
        <v>146</v>
      </c>
      <c r="B74" s="8">
        <v>2029</v>
      </c>
      <c r="C74" s="105" t="s">
        <v>1</v>
      </c>
      <c r="D74" s="8"/>
      <c r="E74" s="8"/>
      <c r="F74" s="8"/>
      <c r="G74" s="8"/>
      <c r="H74" s="8"/>
      <c r="I74" s="8"/>
      <c r="J74" s="8">
        <v>100</v>
      </c>
      <c r="K74" s="8">
        <v>99.77</v>
      </c>
      <c r="L74" s="8"/>
      <c r="M74" s="8"/>
      <c r="N74" s="8"/>
      <c r="O74" s="8"/>
      <c r="P74" s="8">
        <v>100</v>
      </c>
      <c r="Q74" s="8"/>
      <c r="R74" s="8"/>
      <c r="S74" s="8"/>
      <c r="T74" s="8"/>
      <c r="U74" s="8"/>
      <c r="V74" s="8">
        <v>100</v>
      </c>
    </row>
    <row r="75" spans="1:22" s="104" customFormat="1" ht="11.4" x14ac:dyDescent="0.2">
      <c r="A75" s="104" t="s">
        <v>146</v>
      </c>
      <c r="B75" s="8">
        <v>2030</v>
      </c>
      <c r="C75" s="105" t="s">
        <v>1</v>
      </c>
      <c r="D75" s="8"/>
      <c r="E75" s="8"/>
      <c r="F75" s="8"/>
      <c r="G75" s="8"/>
      <c r="H75" s="8"/>
      <c r="I75" s="8"/>
      <c r="J75" s="8">
        <v>100</v>
      </c>
      <c r="K75" s="8">
        <v>99.77</v>
      </c>
      <c r="L75" s="8"/>
      <c r="M75" s="8"/>
      <c r="N75" s="8"/>
      <c r="O75" s="8"/>
      <c r="P75" s="8">
        <v>100</v>
      </c>
      <c r="Q75" s="8"/>
      <c r="R75" s="8"/>
      <c r="S75" s="8"/>
      <c r="T75" s="8"/>
      <c r="U75" s="8"/>
      <c r="V75" s="8">
        <v>100</v>
      </c>
    </row>
    <row r="76" spans="1:22" s="104" customFormat="1" ht="11.4" x14ac:dyDescent="0.2">
      <c r="A76" s="104" t="s">
        <v>146</v>
      </c>
      <c r="B76" s="8">
        <v>2000</v>
      </c>
      <c r="C76" s="105" t="s">
        <v>2</v>
      </c>
      <c r="D76" s="8">
        <v>3264762.8329573441</v>
      </c>
      <c r="E76" s="8"/>
      <c r="F76" s="8"/>
      <c r="G76" s="8"/>
      <c r="H76" s="8"/>
      <c r="I76" s="8"/>
      <c r="J76" s="8">
        <v>100</v>
      </c>
      <c r="K76" s="8"/>
      <c r="L76" s="8"/>
      <c r="M76" s="8"/>
      <c r="N76" s="8"/>
      <c r="O76" s="8"/>
      <c r="P76" s="8">
        <v>100</v>
      </c>
      <c r="Q76" s="8"/>
      <c r="R76" s="8"/>
      <c r="S76" s="8"/>
      <c r="T76" s="8"/>
      <c r="U76" s="8"/>
      <c r="V76" s="8">
        <v>100</v>
      </c>
    </row>
    <row r="77" spans="1:22" s="104" customFormat="1" ht="11.4" x14ac:dyDescent="0.2">
      <c r="A77" s="104" t="s">
        <v>146</v>
      </c>
      <c r="B77" s="8">
        <v>2001</v>
      </c>
      <c r="C77" s="105" t="s">
        <v>2</v>
      </c>
      <c r="D77" s="8">
        <v>3197605.4433410643</v>
      </c>
      <c r="E77" s="8"/>
      <c r="F77" s="8"/>
      <c r="G77" s="8"/>
      <c r="H77" s="8"/>
      <c r="I77" s="8"/>
      <c r="J77" s="8">
        <v>100</v>
      </c>
      <c r="K77" s="8"/>
      <c r="L77" s="8"/>
      <c r="M77" s="8"/>
      <c r="N77" s="8"/>
      <c r="O77" s="8"/>
      <c r="P77" s="8">
        <v>100</v>
      </c>
      <c r="Q77" s="8"/>
      <c r="R77" s="8"/>
      <c r="S77" s="8"/>
      <c r="T77" s="8"/>
      <c r="U77" s="8"/>
      <c r="V77" s="8">
        <v>100</v>
      </c>
    </row>
    <row r="78" spans="1:22" s="104" customFormat="1" ht="11.4" x14ac:dyDescent="0.2">
      <c r="A78" s="104" t="s">
        <v>146</v>
      </c>
      <c r="B78" s="8">
        <v>2002</v>
      </c>
      <c r="C78" s="105" t="s">
        <v>2</v>
      </c>
      <c r="D78" s="8">
        <v>3144929.5247154236</v>
      </c>
      <c r="E78" s="8"/>
      <c r="F78" s="8"/>
      <c r="G78" s="8"/>
      <c r="H78" s="8"/>
      <c r="I78" s="8"/>
      <c r="J78" s="8">
        <v>100</v>
      </c>
      <c r="K78" s="8"/>
      <c r="L78" s="8"/>
      <c r="M78" s="8"/>
      <c r="N78" s="8"/>
      <c r="O78" s="8"/>
      <c r="P78" s="8">
        <v>100</v>
      </c>
      <c r="Q78" s="8"/>
      <c r="R78" s="8"/>
      <c r="S78" s="8"/>
      <c r="T78" s="8"/>
      <c r="U78" s="8"/>
      <c r="V78" s="8">
        <v>100</v>
      </c>
    </row>
    <row r="79" spans="1:22" s="104" customFormat="1" ht="11.4" x14ac:dyDescent="0.2">
      <c r="A79" s="104" t="s">
        <v>146</v>
      </c>
      <c r="B79" s="8">
        <v>2003</v>
      </c>
      <c r="C79" s="105" t="s">
        <v>2</v>
      </c>
      <c r="D79" s="8">
        <v>3133008.4796822355</v>
      </c>
      <c r="E79" s="8"/>
      <c r="F79" s="8"/>
      <c r="G79" s="8"/>
      <c r="H79" s="8"/>
      <c r="I79" s="8"/>
      <c r="J79" s="8">
        <v>100</v>
      </c>
      <c r="K79" s="8"/>
      <c r="L79" s="8"/>
      <c r="M79" s="8"/>
      <c r="N79" s="8"/>
      <c r="O79" s="8"/>
      <c r="P79" s="8">
        <v>100</v>
      </c>
      <c r="Q79" s="8"/>
      <c r="R79" s="8"/>
      <c r="S79" s="8"/>
      <c r="T79" s="8"/>
      <c r="U79" s="8"/>
      <c r="V79" s="8">
        <v>100</v>
      </c>
    </row>
    <row r="80" spans="1:22" s="104" customFormat="1" ht="11.4" x14ac:dyDescent="0.2">
      <c r="A80" s="104" t="s">
        <v>146</v>
      </c>
      <c r="B80" s="8">
        <v>2004</v>
      </c>
      <c r="C80" s="105" t="s">
        <v>2</v>
      </c>
      <c r="D80" s="8">
        <v>3135611.2802069089</v>
      </c>
      <c r="E80" s="8"/>
      <c r="F80" s="8"/>
      <c r="G80" s="8"/>
      <c r="H80" s="8"/>
      <c r="I80" s="8"/>
      <c r="J80" s="8">
        <v>100</v>
      </c>
      <c r="K80" s="8"/>
      <c r="L80" s="8"/>
      <c r="M80" s="8"/>
      <c r="N80" s="8"/>
      <c r="O80" s="8"/>
      <c r="P80" s="8">
        <v>100</v>
      </c>
      <c r="Q80" s="8"/>
      <c r="R80" s="8"/>
      <c r="S80" s="8"/>
      <c r="T80" s="8"/>
      <c r="U80" s="8"/>
      <c r="V80" s="8">
        <v>100</v>
      </c>
    </row>
    <row r="81" spans="1:22" s="104" customFormat="1" ht="11.4" x14ac:dyDescent="0.2">
      <c r="A81" s="104" t="s">
        <v>146</v>
      </c>
      <c r="B81" s="8">
        <v>2005</v>
      </c>
      <c r="C81" s="105" t="s">
        <v>2</v>
      </c>
      <c r="D81" s="8">
        <v>3140411.5936097717</v>
      </c>
      <c r="E81" s="8"/>
      <c r="F81" s="8"/>
      <c r="G81" s="8"/>
      <c r="H81" s="8"/>
      <c r="I81" s="8"/>
      <c r="J81" s="8">
        <v>100</v>
      </c>
      <c r="K81" s="8"/>
      <c r="L81" s="8"/>
      <c r="M81" s="8"/>
      <c r="N81" s="8"/>
      <c r="O81" s="8"/>
      <c r="P81" s="8">
        <v>100</v>
      </c>
      <c r="Q81" s="8"/>
      <c r="R81" s="8"/>
      <c r="S81" s="8"/>
      <c r="T81" s="8"/>
      <c r="U81" s="8"/>
      <c r="V81" s="8">
        <v>100</v>
      </c>
    </row>
    <row r="82" spans="1:22" s="104" customFormat="1" ht="11.4" x14ac:dyDescent="0.2">
      <c r="A82" s="104" t="s">
        <v>146</v>
      </c>
      <c r="B82" s="8">
        <v>2006</v>
      </c>
      <c r="C82" s="105" t="s">
        <v>2</v>
      </c>
      <c r="D82" s="8">
        <v>3153379.5483510587</v>
      </c>
      <c r="E82" s="8"/>
      <c r="F82" s="8"/>
      <c r="G82" s="8"/>
      <c r="H82" s="8"/>
      <c r="I82" s="8"/>
      <c r="J82" s="8">
        <v>100</v>
      </c>
      <c r="K82" s="8"/>
      <c r="L82" s="8"/>
      <c r="M82" s="8"/>
      <c r="N82" s="8"/>
      <c r="O82" s="8"/>
      <c r="P82" s="8">
        <v>100</v>
      </c>
      <c r="Q82" s="8"/>
      <c r="R82" s="8"/>
      <c r="S82" s="8"/>
      <c r="T82" s="8"/>
      <c r="U82" s="8"/>
      <c r="V82" s="8">
        <v>100</v>
      </c>
    </row>
    <row r="83" spans="1:22" s="104" customFormat="1" ht="11.4" x14ac:dyDescent="0.2">
      <c r="A83" s="104" t="s">
        <v>146</v>
      </c>
      <c r="B83" s="8">
        <v>2007</v>
      </c>
      <c r="C83" s="105" t="s">
        <v>2</v>
      </c>
      <c r="D83" s="8">
        <v>3215898.7806987762</v>
      </c>
      <c r="E83" s="8"/>
      <c r="F83" s="8"/>
      <c r="G83" s="8"/>
      <c r="H83" s="8"/>
      <c r="I83" s="8"/>
      <c r="J83" s="8">
        <v>100</v>
      </c>
      <c r="K83" s="8"/>
      <c r="L83" s="8"/>
      <c r="M83" s="8"/>
      <c r="N83" s="8"/>
      <c r="O83" s="8"/>
      <c r="P83" s="8">
        <v>100</v>
      </c>
      <c r="Q83" s="8"/>
      <c r="R83" s="8"/>
      <c r="S83" s="8"/>
      <c r="T83" s="8"/>
      <c r="U83" s="8"/>
      <c r="V83" s="8">
        <v>100</v>
      </c>
    </row>
    <row r="84" spans="1:22" s="104" customFormat="1" ht="11.4" x14ac:dyDescent="0.2">
      <c r="A84" s="104" t="s">
        <v>146</v>
      </c>
      <c r="B84" s="8">
        <v>2008</v>
      </c>
      <c r="C84" s="105" t="s">
        <v>2</v>
      </c>
      <c r="D84" s="8">
        <v>3273601.2378918459</v>
      </c>
      <c r="E84" s="8"/>
      <c r="F84" s="8"/>
      <c r="G84" s="8"/>
      <c r="H84" s="8"/>
      <c r="I84" s="8"/>
      <c r="J84" s="8">
        <v>100</v>
      </c>
      <c r="K84" s="8"/>
      <c r="L84" s="8"/>
      <c r="M84" s="8"/>
      <c r="N84" s="8"/>
      <c r="O84" s="8"/>
      <c r="P84" s="8">
        <v>100</v>
      </c>
      <c r="Q84" s="8"/>
      <c r="R84" s="8"/>
      <c r="S84" s="8"/>
      <c r="T84" s="8"/>
      <c r="U84" s="8"/>
      <c r="V84" s="8">
        <v>100</v>
      </c>
    </row>
    <row r="85" spans="1:22" s="104" customFormat="1" ht="11.4" x14ac:dyDescent="0.2">
      <c r="A85" s="104" t="s">
        <v>146</v>
      </c>
      <c r="B85" s="8">
        <v>2009</v>
      </c>
      <c r="C85" s="105" t="s">
        <v>2</v>
      </c>
      <c r="D85" s="8">
        <v>3334688.343406219</v>
      </c>
      <c r="E85" s="8"/>
      <c r="F85" s="8"/>
      <c r="G85" s="8"/>
      <c r="H85" s="8"/>
      <c r="I85" s="8"/>
      <c r="J85" s="8">
        <v>100</v>
      </c>
      <c r="K85" s="8"/>
      <c r="L85" s="8"/>
      <c r="M85" s="8"/>
      <c r="N85" s="8"/>
      <c r="O85" s="8"/>
      <c r="P85" s="8">
        <v>100</v>
      </c>
      <c r="Q85" s="8"/>
      <c r="R85" s="8"/>
      <c r="S85" s="8"/>
      <c r="T85" s="8"/>
      <c r="U85" s="8"/>
      <c r="V85" s="8">
        <v>100</v>
      </c>
    </row>
    <row r="86" spans="1:22" s="104" customFormat="1" ht="11.4" x14ac:dyDescent="0.2">
      <c r="A86" s="104" t="s">
        <v>146</v>
      </c>
      <c r="B86" s="8">
        <v>2010</v>
      </c>
      <c r="C86" s="105" t="s">
        <v>2</v>
      </c>
      <c r="D86" s="8">
        <v>3396557.2339254757</v>
      </c>
      <c r="E86" s="8"/>
      <c r="F86" s="8"/>
      <c r="G86" s="8"/>
      <c r="H86" s="8"/>
      <c r="I86" s="8"/>
      <c r="J86" s="8">
        <v>100</v>
      </c>
      <c r="K86" s="8"/>
      <c r="L86" s="8"/>
      <c r="M86" s="8"/>
      <c r="N86" s="8"/>
      <c r="O86" s="8"/>
      <c r="P86" s="8">
        <v>100</v>
      </c>
      <c r="Q86" s="8"/>
      <c r="R86" s="8"/>
      <c r="S86" s="8"/>
      <c r="T86" s="8"/>
      <c r="U86" s="8"/>
      <c r="V86" s="8">
        <v>100</v>
      </c>
    </row>
    <row r="87" spans="1:22" s="104" customFormat="1" ht="11.4" x14ac:dyDescent="0.2">
      <c r="A87" s="104" t="s">
        <v>146</v>
      </c>
      <c r="B87" s="8">
        <v>2011</v>
      </c>
      <c r="C87" s="105" t="s">
        <v>2</v>
      </c>
      <c r="D87" s="8">
        <v>3457651.8570053102</v>
      </c>
      <c r="E87" s="8"/>
      <c r="F87" s="8"/>
      <c r="G87" s="8"/>
      <c r="H87" s="8"/>
      <c r="I87" s="8"/>
      <c r="J87" s="8">
        <v>100</v>
      </c>
      <c r="K87" s="8"/>
      <c r="L87" s="8"/>
      <c r="M87" s="8"/>
      <c r="N87" s="8"/>
      <c r="O87" s="8"/>
      <c r="P87" s="8">
        <v>100</v>
      </c>
      <c r="Q87" s="8"/>
      <c r="R87" s="8"/>
      <c r="S87" s="8"/>
      <c r="T87" s="8"/>
      <c r="U87" s="8"/>
      <c r="V87" s="8">
        <v>100</v>
      </c>
    </row>
    <row r="88" spans="1:22" s="104" customFormat="1" ht="11.4" x14ac:dyDescent="0.2">
      <c r="A88" s="104" t="s">
        <v>146</v>
      </c>
      <c r="B88" s="8">
        <v>2012</v>
      </c>
      <c r="C88" s="105" t="s">
        <v>2</v>
      </c>
      <c r="D88" s="8">
        <v>3525376.1158815003</v>
      </c>
      <c r="E88" s="8">
        <v>98.68</v>
      </c>
      <c r="F88" s="8">
        <v>90.72</v>
      </c>
      <c r="G88" s="8">
        <v>60.36</v>
      </c>
      <c r="H88" s="8">
        <v>30.36</v>
      </c>
      <c r="I88" s="8">
        <v>9.2800000000000011</v>
      </c>
      <c r="J88" s="8">
        <v>0</v>
      </c>
      <c r="K88" s="8">
        <v>99.16</v>
      </c>
      <c r="L88" s="8">
        <v>95.97</v>
      </c>
      <c r="M88" s="8"/>
      <c r="N88" s="8"/>
      <c r="O88" s="8">
        <v>4.0300000000000011</v>
      </c>
      <c r="P88" s="8">
        <v>95.97</v>
      </c>
      <c r="Q88" s="8">
        <v>58.34</v>
      </c>
      <c r="R88" s="8"/>
      <c r="S88" s="8"/>
      <c r="T88" s="8"/>
      <c r="U88" s="8">
        <v>41.66</v>
      </c>
      <c r="V88" s="8">
        <v>58.34</v>
      </c>
    </row>
    <row r="89" spans="1:22" s="104" customFormat="1" ht="11.4" x14ac:dyDescent="0.2">
      <c r="A89" s="104" t="s">
        <v>146</v>
      </c>
      <c r="B89" s="8">
        <v>2013</v>
      </c>
      <c r="C89" s="105" t="s">
        <v>2</v>
      </c>
      <c r="D89" s="8">
        <v>3597382.257183075</v>
      </c>
      <c r="E89" s="8">
        <v>98.68</v>
      </c>
      <c r="F89" s="8">
        <v>90.72</v>
      </c>
      <c r="G89" s="8">
        <v>60.36</v>
      </c>
      <c r="H89" s="8">
        <v>30.36</v>
      </c>
      <c r="I89" s="8">
        <v>9.2800000000000011</v>
      </c>
      <c r="J89" s="8">
        <v>0</v>
      </c>
      <c r="K89" s="8">
        <v>99.16</v>
      </c>
      <c r="L89" s="8">
        <v>95.97</v>
      </c>
      <c r="M89" s="8"/>
      <c r="N89" s="8"/>
      <c r="O89" s="8">
        <v>4.0300000000000011</v>
      </c>
      <c r="P89" s="8">
        <v>95.97</v>
      </c>
      <c r="Q89" s="8">
        <v>58.34</v>
      </c>
      <c r="R89" s="8"/>
      <c r="S89" s="8"/>
      <c r="T89" s="8"/>
      <c r="U89" s="8">
        <v>41.66</v>
      </c>
      <c r="V89" s="8">
        <v>58.34</v>
      </c>
    </row>
    <row r="90" spans="1:22" s="104" customFormat="1" ht="11.4" x14ac:dyDescent="0.2">
      <c r="A90" s="104" t="s">
        <v>146</v>
      </c>
      <c r="B90" s="8">
        <v>2014</v>
      </c>
      <c r="C90" s="105" t="s">
        <v>2</v>
      </c>
      <c r="D90" s="8">
        <v>3678361.8219340513</v>
      </c>
      <c r="E90" s="8">
        <v>98.68</v>
      </c>
      <c r="F90" s="8">
        <v>90.72</v>
      </c>
      <c r="G90" s="8">
        <v>60.36</v>
      </c>
      <c r="H90" s="8">
        <v>30.36</v>
      </c>
      <c r="I90" s="8">
        <v>9.2800000000000011</v>
      </c>
      <c r="J90" s="8">
        <v>0</v>
      </c>
      <c r="K90" s="8">
        <v>99.16</v>
      </c>
      <c r="L90" s="8">
        <v>95.97</v>
      </c>
      <c r="M90" s="8"/>
      <c r="N90" s="8"/>
      <c r="O90" s="8">
        <v>4.0300000000000011</v>
      </c>
      <c r="P90" s="8">
        <v>95.97</v>
      </c>
      <c r="Q90" s="8">
        <v>58.34</v>
      </c>
      <c r="R90" s="8"/>
      <c r="S90" s="8"/>
      <c r="T90" s="8"/>
      <c r="U90" s="8">
        <v>41.66</v>
      </c>
      <c r="V90" s="8">
        <v>58.34</v>
      </c>
    </row>
    <row r="91" spans="1:22" s="104" customFormat="1" ht="11.4" x14ac:dyDescent="0.2">
      <c r="A91" s="104" t="s">
        <v>146</v>
      </c>
      <c r="B91" s="8">
        <v>2015</v>
      </c>
      <c r="C91" s="105" t="s">
        <v>2</v>
      </c>
      <c r="D91" s="8">
        <v>3769508.4087560275</v>
      </c>
      <c r="E91" s="8">
        <v>98.68</v>
      </c>
      <c r="F91" s="8">
        <v>90.72</v>
      </c>
      <c r="G91" s="8">
        <v>60.36</v>
      </c>
      <c r="H91" s="8">
        <v>30.36</v>
      </c>
      <c r="I91" s="8">
        <v>9.2800000000000011</v>
      </c>
      <c r="J91" s="8">
        <v>0</v>
      </c>
      <c r="K91" s="8">
        <v>99.16</v>
      </c>
      <c r="L91" s="8">
        <v>95.97</v>
      </c>
      <c r="M91" s="8"/>
      <c r="N91" s="8"/>
      <c r="O91" s="8">
        <v>4.0300000000000011</v>
      </c>
      <c r="P91" s="8">
        <v>95.97</v>
      </c>
      <c r="Q91" s="8">
        <v>58.34</v>
      </c>
      <c r="R91" s="8"/>
      <c r="S91" s="8"/>
      <c r="T91" s="8"/>
      <c r="U91" s="8">
        <v>41.66</v>
      </c>
      <c r="V91" s="8">
        <v>58.34</v>
      </c>
    </row>
    <row r="92" spans="1:22" s="104" customFormat="1" ht="11.4" x14ac:dyDescent="0.2">
      <c r="A92" s="104" t="s">
        <v>146</v>
      </c>
      <c r="B92" s="8">
        <v>2016</v>
      </c>
      <c r="C92" s="105" t="s">
        <v>2</v>
      </c>
      <c r="D92" s="8">
        <v>3866012.2786431885</v>
      </c>
      <c r="E92" s="8">
        <v>98.68</v>
      </c>
      <c r="F92" s="8">
        <v>90.72</v>
      </c>
      <c r="G92" s="8">
        <v>60.36</v>
      </c>
      <c r="H92" s="8">
        <v>30.36</v>
      </c>
      <c r="I92" s="8">
        <v>9.2800000000000011</v>
      </c>
      <c r="J92" s="8">
        <v>0</v>
      </c>
      <c r="K92" s="8">
        <v>99.16</v>
      </c>
      <c r="L92" s="8">
        <v>95.97</v>
      </c>
      <c r="M92" s="8"/>
      <c r="N92" s="8"/>
      <c r="O92" s="8">
        <v>4.0300000000000011</v>
      </c>
      <c r="P92" s="8">
        <v>95.97</v>
      </c>
      <c r="Q92" s="8">
        <v>58.34</v>
      </c>
      <c r="R92" s="8"/>
      <c r="S92" s="8"/>
      <c r="T92" s="8"/>
      <c r="U92" s="8">
        <v>41.66</v>
      </c>
      <c r="V92" s="8">
        <v>58.34</v>
      </c>
    </row>
    <row r="93" spans="1:22" s="104" customFormat="1" ht="11.4" x14ac:dyDescent="0.2">
      <c r="A93" s="104" t="s">
        <v>146</v>
      </c>
      <c r="B93" s="8">
        <v>2017</v>
      </c>
      <c r="C93" s="105" t="s">
        <v>2</v>
      </c>
      <c r="D93" s="8">
        <v>3961279.3180938722</v>
      </c>
      <c r="E93" s="8">
        <v>98.68</v>
      </c>
      <c r="F93" s="8">
        <v>90.72</v>
      </c>
      <c r="G93" s="8">
        <v>60.36</v>
      </c>
      <c r="H93" s="8">
        <v>30.36</v>
      </c>
      <c r="I93" s="8">
        <v>9.2800000000000011</v>
      </c>
      <c r="J93" s="8">
        <v>0</v>
      </c>
      <c r="K93" s="8">
        <v>99.16</v>
      </c>
      <c r="L93" s="8">
        <v>95.97</v>
      </c>
      <c r="M93" s="8"/>
      <c r="N93" s="8"/>
      <c r="O93" s="8">
        <v>4.0300000000000011</v>
      </c>
      <c r="P93" s="8">
        <v>95.97</v>
      </c>
      <c r="Q93" s="8">
        <v>58.34</v>
      </c>
      <c r="R93" s="8"/>
      <c r="S93" s="8"/>
      <c r="T93" s="8"/>
      <c r="U93" s="8">
        <v>41.66</v>
      </c>
      <c r="V93" s="8">
        <v>58.34</v>
      </c>
    </row>
    <row r="94" spans="1:22" s="104" customFormat="1" ht="11.4" x14ac:dyDescent="0.2">
      <c r="A94" s="104" t="s">
        <v>146</v>
      </c>
      <c r="B94" s="8">
        <v>2018</v>
      </c>
      <c r="C94" s="105" t="s">
        <v>2</v>
      </c>
      <c r="D94" s="8">
        <v>4045773.6809555055</v>
      </c>
      <c r="E94" s="8">
        <v>98.68</v>
      </c>
      <c r="F94" s="8">
        <v>90.72</v>
      </c>
      <c r="G94" s="8">
        <v>60.36</v>
      </c>
      <c r="H94" s="8">
        <v>30.36</v>
      </c>
      <c r="I94" s="8">
        <v>9.2800000000000011</v>
      </c>
      <c r="J94" s="8">
        <v>0</v>
      </c>
      <c r="K94" s="8">
        <v>99.16</v>
      </c>
      <c r="L94" s="8">
        <v>95.97</v>
      </c>
      <c r="M94" s="8"/>
      <c r="N94" s="8"/>
      <c r="O94" s="8">
        <v>4.0300000000000011</v>
      </c>
      <c r="P94" s="8">
        <v>95.97</v>
      </c>
      <c r="Q94" s="8">
        <v>58.34</v>
      </c>
      <c r="R94" s="8"/>
      <c r="S94" s="8"/>
      <c r="T94" s="8"/>
      <c r="U94" s="8">
        <v>41.66</v>
      </c>
      <c r="V94" s="8">
        <v>58.34</v>
      </c>
    </row>
    <row r="95" spans="1:22" s="104" customFormat="1" ht="11.4" x14ac:dyDescent="0.2">
      <c r="A95" s="104" t="s">
        <v>146</v>
      </c>
      <c r="B95" s="8">
        <v>2019</v>
      </c>
      <c r="C95" s="105" t="s">
        <v>2</v>
      </c>
      <c r="D95" s="8">
        <v>4111729.0609539794</v>
      </c>
      <c r="E95" s="8">
        <v>98.68</v>
      </c>
      <c r="F95" s="8">
        <v>90.72</v>
      </c>
      <c r="G95" s="8">
        <v>60.36</v>
      </c>
      <c r="H95" s="8">
        <v>30.36</v>
      </c>
      <c r="I95" s="8">
        <v>9.2800000000000011</v>
      </c>
      <c r="J95" s="8">
        <v>0</v>
      </c>
      <c r="K95" s="8">
        <v>99.16</v>
      </c>
      <c r="L95" s="8">
        <v>95.97</v>
      </c>
      <c r="M95" s="8"/>
      <c r="N95" s="8"/>
      <c r="O95" s="8">
        <v>4.0300000000000011</v>
      </c>
      <c r="P95" s="8">
        <v>95.97</v>
      </c>
      <c r="Q95" s="8">
        <v>58.34</v>
      </c>
      <c r="R95" s="8"/>
      <c r="S95" s="8"/>
      <c r="T95" s="8"/>
      <c r="U95" s="8">
        <v>41.66</v>
      </c>
      <c r="V95" s="8">
        <v>58.34</v>
      </c>
    </row>
    <row r="96" spans="1:22" s="104" customFormat="1" ht="11.4" x14ac:dyDescent="0.2">
      <c r="A96" s="104" t="s">
        <v>146</v>
      </c>
      <c r="B96" s="8">
        <v>2020</v>
      </c>
      <c r="C96" s="105" t="s">
        <v>2</v>
      </c>
      <c r="D96" s="8">
        <v>4164195.2394052125</v>
      </c>
      <c r="E96" s="8">
        <v>98.68</v>
      </c>
      <c r="F96" s="8">
        <v>90.72</v>
      </c>
      <c r="G96" s="8">
        <v>60.36</v>
      </c>
      <c r="H96" s="8">
        <v>30.36</v>
      </c>
      <c r="I96" s="8">
        <v>9.2800000000000011</v>
      </c>
      <c r="J96" s="8">
        <v>0</v>
      </c>
      <c r="K96" s="8">
        <v>99.16</v>
      </c>
      <c r="L96" s="8">
        <v>95.97</v>
      </c>
      <c r="M96" s="8"/>
      <c r="N96" s="8"/>
      <c r="O96" s="8">
        <v>4.0300000000000011</v>
      </c>
      <c r="P96" s="8">
        <v>95.97</v>
      </c>
      <c r="Q96" s="8">
        <v>58.34</v>
      </c>
      <c r="R96" s="8"/>
      <c r="S96" s="8"/>
      <c r="T96" s="8"/>
      <c r="U96" s="8">
        <v>41.66</v>
      </c>
      <c r="V96" s="8">
        <v>58.34</v>
      </c>
    </row>
    <row r="97" spans="1:31" s="104" customFormat="1" ht="11.4" x14ac:dyDescent="0.2">
      <c r="A97" s="104" t="s">
        <v>146</v>
      </c>
      <c r="B97" s="8">
        <v>2021</v>
      </c>
      <c r="C97" s="105" t="s">
        <v>2</v>
      </c>
      <c r="D97" s="8">
        <v>4206202.720437469</v>
      </c>
      <c r="E97" s="8"/>
      <c r="F97" s="8"/>
      <c r="G97" s="8"/>
      <c r="H97" s="8"/>
      <c r="I97" s="8"/>
      <c r="J97" s="8">
        <v>100</v>
      </c>
      <c r="K97" s="8"/>
      <c r="L97" s="8"/>
      <c r="M97" s="8"/>
      <c r="N97" s="8"/>
      <c r="O97" s="8"/>
      <c r="P97" s="8">
        <v>100</v>
      </c>
      <c r="Q97" s="8"/>
      <c r="R97" s="8"/>
      <c r="S97" s="8"/>
      <c r="T97" s="8"/>
      <c r="U97" s="8"/>
      <c r="V97" s="8">
        <v>100</v>
      </c>
    </row>
    <row r="98" spans="1:31" s="104" customFormat="1" ht="11.4" x14ac:dyDescent="0.2">
      <c r="A98" s="104" t="s">
        <v>146</v>
      </c>
      <c r="B98" s="8">
        <v>2022</v>
      </c>
      <c r="C98" s="105" t="s">
        <v>2</v>
      </c>
      <c r="D98" s="8">
        <v>4241878.4004776003</v>
      </c>
      <c r="E98" s="8"/>
      <c r="F98" s="8"/>
      <c r="G98" s="8"/>
      <c r="H98" s="8"/>
      <c r="I98" s="8"/>
      <c r="J98" s="8">
        <v>100</v>
      </c>
      <c r="K98" s="8"/>
      <c r="L98" s="8"/>
      <c r="M98" s="8"/>
      <c r="N98" s="8"/>
      <c r="O98" s="8"/>
      <c r="P98" s="8">
        <v>100</v>
      </c>
      <c r="Q98" s="8"/>
      <c r="R98" s="8"/>
      <c r="S98" s="8"/>
      <c r="T98" s="8"/>
      <c r="U98" s="8"/>
      <c r="V98" s="8">
        <v>100</v>
      </c>
    </row>
    <row r="99" spans="1:31" s="104" customFormat="1" ht="11.4" x14ac:dyDescent="0.2">
      <c r="A99" s="104" t="s">
        <v>146</v>
      </c>
      <c r="B99" s="8">
        <v>2023</v>
      </c>
      <c r="C99" s="105" t="s">
        <v>2</v>
      </c>
      <c r="D99" s="8">
        <v>4278768.2542770002</v>
      </c>
      <c r="E99" s="8"/>
      <c r="F99" s="8"/>
      <c r="G99" s="8"/>
      <c r="H99" s="8"/>
      <c r="I99" s="8"/>
      <c r="J99" s="8">
        <v>100</v>
      </c>
      <c r="K99" s="8"/>
      <c r="L99" s="8"/>
      <c r="M99" s="8"/>
      <c r="N99" s="8"/>
      <c r="O99" s="8"/>
      <c r="P99" s="8">
        <v>100</v>
      </c>
      <c r="Q99" s="8"/>
      <c r="R99" s="8"/>
      <c r="S99" s="8"/>
      <c r="T99" s="8"/>
      <c r="U99" s="8"/>
      <c r="V99" s="8">
        <v>100</v>
      </c>
    </row>
    <row r="100" spans="1:31" s="104" customFormat="1" ht="11.4" x14ac:dyDescent="0.2">
      <c r="A100" s="104" t="s">
        <v>146</v>
      </c>
      <c r="B100" s="8">
        <v>2024</v>
      </c>
      <c r="C100" s="105" t="s">
        <v>2</v>
      </c>
      <c r="D100" s="8">
        <v>4253835.8849756233</v>
      </c>
      <c r="E100" s="8"/>
      <c r="F100" s="8"/>
      <c r="G100" s="8"/>
      <c r="H100" s="8"/>
      <c r="I100" s="8"/>
      <c r="J100" s="8">
        <v>100</v>
      </c>
      <c r="K100" s="8"/>
      <c r="L100" s="8"/>
      <c r="M100" s="8"/>
      <c r="N100" s="8"/>
      <c r="O100" s="8"/>
      <c r="P100" s="8">
        <v>100</v>
      </c>
      <c r="Q100" s="8"/>
      <c r="R100" s="8"/>
      <c r="S100" s="8"/>
      <c r="T100" s="8"/>
      <c r="U100" s="8"/>
      <c r="V100" s="8">
        <v>100</v>
      </c>
    </row>
    <row r="101" spans="1:31" s="104" customFormat="1" ht="11.4" x14ac:dyDescent="0.2">
      <c r="A101" s="104" t="s">
        <v>146</v>
      </c>
      <c r="B101" s="8">
        <v>2025</v>
      </c>
      <c r="C101" s="105" t="s">
        <v>2</v>
      </c>
      <c r="D101" s="8">
        <v>4293154.8680449678</v>
      </c>
      <c r="E101" s="8"/>
      <c r="F101" s="8"/>
      <c r="G101" s="8"/>
      <c r="H101" s="8"/>
      <c r="I101" s="8"/>
      <c r="J101" s="8">
        <v>100</v>
      </c>
      <c r="K101" s="8"/>
      <c r="L101" s="8"/>
      <c r="M101" s="8"/>
      <c r="N101" s="8"/>
      <c r="O101" s="8"/>
      <c r="P101" s="8">
        <v>100</v>
      </c>
      <c r="Q101" s="8"/>
      <c r="R101" s="8"/>
      <c r="S101" s="8"/>
      <c r="T101" s="8"/>
      <c r="U101" s="8"/>
      <c r="V101" s="8">
        <v>100</v>
      </c>
    </row>
    <row r="102" spans="1:31" s="104" customFormat="1" ht="11.4" x14ac:dyDescent="0.2">
      <c r="A102" s="104" t="s">
        <v>146</v>
      </c>
      <c r="B102" s="8">
        <v>2026</v>
      </c>
      <c r="C102" s="105" t="s">
        <v>2</v>
      </c>
      <c r="D102" s="8"/>
      <c r="E102" s="8"/>
      <c r="F102" s="8"/>
      <c r="G102" s="8"/>
      <c r="H102" s="8"/>
      <c r="I102" s="8"/>
      <c r="J102" s="8">
        <v>100</v>
      </c>
      <c r="K102" s="8"/>
      <c r="L102" s="8"/>
      <c r="M102" s="8"/>
      <c r="N102" s="8"/>
      <c r="O102" s="8"/>
      <c r="P102" s="8">
        <v>100</v>
      </c>
      <c r="Q102" s="8"/>
      <c r="R102" s="8"/>
      <c r="S102" s="8"/>
      <c r="T102" s="8"/>
      <c r="U102" s="8"/>
      <c r="V102" s="8">
        <v>100</v>
      </c>
    </row>
    <row r="103" spans="1:31" s="104" customFormat="1" ht="11.4" x14ac:dyDescent="0.2">
      <c r="A103" s="104" t="s">
        <v>146</v>
      </c>
      <c r="B103" s="8">
        <v>2027</v>
      </c>
      <c r="C103" s="105" t="s">
        <v>2</v>
      </c>
      <c r="D103" s="8"/>
      <c r="E103" s="8"/>
      <c r="F103" s="8"/>
      <c r="G103" s="8"/>
      <c r="H103" s="8"/>
      <c r="I103" s="8"/>
      <c r="J103" s="8">
        <v>100</v>
      </c>
      <c r="K103" s="8"/>
      <c r="L103" s="8"/>
      <c r="M103" s="8"/>
      <c r="N103" s="8"/>
      <c r="O103" s="8"/>
      <c r="P103" s="8">
        <v>100</v>
      </c>
      <c r="Q103" s="8"/>
      <c r="R103" s="8"/>
      <c r="S103" s="8"/>
      <c r="T103" s="8"/>
      <c r="U103" s="8"/>
      <c r="V103" s="8">
        <v>100</v>
      </c>
    </row>
    <row r="104" spans="1:31" s="104" customFormat="1" ht="11.4" x14ac:dyDescent="0.2">
      <c r="A104" s="104" t="s">
        <v>146</v>
      </c>
      <c r="B104" s="8">
        <v>2028</v>
      </c>
      <c r="C104" s="105" t="s">
        <v>2</v>
      </c>
      <c r="D104" s="8"/>
      <c r="E104" s="8"/>
      <c r="F104" s="8"/>
      <c r="G104" s="8"/>
      <c r="H104" s="8"/>
      <c r="I104" s="8"/>
      <c r="J104" s="8">
        <v>100</v>
      </c>
      <c r="K104" s="8"/>
      <c r="L104" s="8"/>
      <c r="M104" s="8"/>
      <c r="N104" s="8"/>
      <c r="O104" s="8"/>
      <c r="P104" s="8">
        <v>100</v>
      </c>
      <c r="Q104" s="8"/>
      <c r="R104" s="8"/>
      <c r="S104" s="8"/>
      <c r="T104" s="8"/>
      <c r="U104" s="8"/>
      <c r="V104" s="8">
        <v>100</v>
      </c>
    </row>
    <row r="105" spans="1:31" s="104" customFormat="1" ht="11.4" x14ac:dyDescent="0.2">
      <c r="A105" s="104" t="s">
        <v>146</v>
      </c>
      <c r="B105" s="8">
        <v>2029</v>
      </c>
      <c r="C105" s="105" t="s">
        <v>2</v>
      </c>
      <c r="D105" s="8"/>
      <c r="E105" s="8"/>
      <c r="F105" s="8"/>
      <c r="G105" s="8"/>
      <c r="H105" s="8"/>
      <c r="I105" s="8"/>
      <c r="J105" s="8">
        <v>100</v>
      </c>
      <c r="K105" s="8"/>
      <c r="L105" s="8"/>
      <c r="M105" s="8"/>
      <c r="N105" s="8"/>
      <c r="O105" s="8"/>
      <c r="P105" s="8">
        <v>100</v>
      </c>
      <c r="Q105" s="8"/>
      <c r="R105" s="8"/>
      <c r="S105" s="8"/>
      <c r="T105" s="8"/>
      <c r="U105" s="8"/>
      <c r="V105" s="8">
        <v>100</v>
      </c>
    </row>
    <row r="106" spans="1:31" s="104" customFormat="1" ht="11.4" x14ac:dyDescent="0.2">
      <c r="A106" s="104" t="s">
        <v>146</v>
      </c>
      <c r="B106" s="8">
        <v>2030</v>
      </c>
      <c r="C106" s="105" t="s">
        <v>2</v>
      </c>
      <c r="D106" s="8"/>
      <c r="E106" s="8"/>
      <c r="F106" s="8"/>
      <c r="G106" s="8"/>
      <c r="H106" s="8"/>
      <c r="I106" s="8"/>
      <c r="J106" s="8">
        <v>100</v>
      </c>
      <c r="K106" s="8"/>
      <c r="L106" s="8"/>
      <c r="M106" s="8"/>
      <c r="N106" s="8"/>
      <c r="O106" s="8"/>
      <c r="P106" s="8">
        <v>100</v>
      </c>
      <c r="Q106" s="8"/>
      <c r="R106" s="8"/>
      <c r="S106" s="8"/>
      <c r="T106" s="8"/>
      <c r="U106" s="8"/>
      <c r="V106" s="8">
        <v>100</v>
      </c>
    </row>
    <row r="107" spans="1:31" s="104" customFormat="1" ht="11.4" x14ac:dyDescent="0.2">
      <c r="A107" s="104" t="s">
        <v>146</v>
      </c>
      <c r="B107" s="8">
        <v>2000</v>
      </c>
      <c r="C107" s="105" t="s">
        <v>16</v>
      </c>
      <c r="D107" s="8">
        <v>622893</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146</v>
      </c>
      <c r="B108" s="8">
        <v>2001</v>
      </c>
      <c r="C108" s="105" t="s">
        <v>16</v>
      </c>
      <c r="D108" s="8">
        <v>633417</v>
      </c>
      <c r="E108" s="8"/>
      <c r="F108" s="8"/>
      <c r="G108" s="8"/>
      <c r="H108" s="8"/>
      <c r="I108" s="8"/>
      <c r="J108" s="8">
        <v>100</v>
      </c>
      <c r="K108" s="8"/>
      <c r="L108" s="8"/>
      <c r="M108" s="8"/>
      <c r="N108" s="8"/>
      <c r="O108" s="8"/>
      <c r="P108" s="8">
        <v>100</v>
      </c>
      <c r="Q108" s="8"/>
      <c r="R108" s="8"/>
      <c r="S108" s="8"/>
      <c r="T108" s="8"/>
      <c r="U108" s="8"/>
      <c r="V108" s="8">
        <v>100</v>
      </c>
    </row>
    <row r="109" spans="1:31" s="104" customFormat="1" ht="11.4" x14ac:dyDescent="0.2">
      <c r="A109" s="104" t="s">
        <v>146</v>
      </c>
      <c r="B109" s="8">
        <v>2002</v>
      </c>
      <c r="C109" s="105" t="s">
        <v>16</v>
      </c>
      <c r="D109" s="8">
        <v>659474</v>
      </c>
      <c r="E109" s="8"/>
      <c r="F109" s="8"/>
      <c r="G109" s="8"/>
      <c r="H109" s="8"/>
      <c r="I109" s="8"/>
      <c r="J109" s="8">
        <v>100</v>
      </c>
      <c r="K109" s="8"/>
      <c r="L109" s="8"/>
      <c r="M109" s="8"/>
      <c r="N109" s="8"/>
      <c r="O109" s="8"/>
      <c r="P109" s="8">
        <v>100</v>
      </c>
      <c r="Q109" s="8"/>
      <c r="R109" s="8"/>
      <c r="S109" s="8"/>
      <c r="T109" s="8"/>
      <c r="U109" s="8"/>
      <c r="V109" s="8">
        <v>100</v>
      </c>
    </row>
    <row r="110" spans="1:31" s="104" customFormat="1" ht="11.4" x14ac:dyDescent="0.2">
      <c r="A110" s="104" t="s">
        <v>146</v>
      </c>
      <c r="B110" s="8">
        <v>2003</v>
      </c>
      <c r="C110" s="106" t="s">
        <v>16</v>
      </c>
      <c r="D110" s="8">
        <v>691810</v>
      </c>
      <c r="E110" s="8"/>
      <c r="F110" s="8"/>
      <c r="G110" s="8"/>
      <c r="H110" s="8"/>
      <c r="I110" s="8"/>
      <c r="J110" s="8">
        <v>100</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146</v>
      </c>
      <c r="B111" s="8">
        <v>2004</v>
      </c>
      <c r="C111" s="106" t="s">
        <v>16</v>
      </c>
      <c r="D111" s="8">
        <v>726428</v>
      </c>
      <c r="E111" s="8"/>
      <c r="F111" s="8"/>
      <c r="G111" s="8"/>
      <c r="H111" s="8"/>
      <c r="I111" s="8"/>
      <c r="J111" s="8">
        <v>100</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146</v>
      </c>
      <c r="B112" s="8">
        <v>2005</v>
      </c>
      <c r="C112" s="106" t="s">
        <v>16</v>
      </c>
      <c r="D112" s="8">
        <v>752254</v>
      </c>
      <c r="E112" s="8"/>
      <c r="F112" s="8"/>
      <c r="G112" s="8"/>
      <c r="H112" s="8"/>
      <c r="I112" s="8"/>
      <c r="J112" s="8">
        <v>100</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146</v>
      </c>
      <c r="B113" s="8">
        <v>2006</v>
      </c>
      <c r="C113" s="106" t="s">
        <v>16</v>
      </c>
      <c r="D113" s="8">
        <v>768255</v>
      </c>
      <c r="E113" s="8"/>
      <c r="F113" s="8"/>
      <c r="G113" s="8"/>
      <c r="H113" s="8"/>
      <c r="I113" s="8"/>
      <c r="J113" s="8">
        <v>100</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146</v>
      </c>
      <c r="B114" s="8">
        <v>2007</v>
      </c>
      <c r="C114" s="106" t="s">
        <v>16</v>
      </c>
      <c r="D114" s="8">
        <v>782247</v>
      </c>
      <c r="E114" s="8"/>
      <c r="F114" s="8"/>
      <c r="G114" s="8"/>
      <c r="H114" s="8"/>
      <c r="I114" s="8"/>
      <c r="J114" s="8">
        <v>100</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146</v>
      </c>
      <c r="B115" s="8">
        <v>2008</v>
      </c>
      <c r="C115" s="106" t="s">
        <v>16</v>
      </c>
      <c r="D115" s="8">
        <v>792940</v>
      </c>
      <c r="E115" s="8"/>
      <c r="F115" s="8"/>
      <c r="G115" s="8"/>
      <c r="H115" s="8"/>
      <c r="I115" s="8"/>
      <c r="J115" s="8">
        <v>100</v>
      </c>
      <c r="K115" s="8"/>
      <c r="L115" s="8"/>
      <c r="M115" s="8"/>
      <c r="N115" s="8"/>
      <c r="O115" s="8"/>
      <c r="P115" s="8">
        <v>100</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146</v>
      </c>
      <c r="B116" s="8">
        <v>2009</v>
      </c>
      <c r="C116" s="107" t="s">
        <v>16</v>
      </c>
      <c r="D116" s="8">
        <v>799311</v>
      </c>
      <c r="E116" s="8"/>
      <c r="F116" s="8"/>
      <c r="G116" s="8"/>
      <c r="H116" s="8"/>
      <c r="I116" s="8"/>
      <c r="J116" s="8">
        <v>100</v>
      </c>
      <c r="K116" s="8"/>
      <c r="L116" s="8"/>
      <c r="M116" s="8"/>
      <c r="N116" s="8"/>
      <c r="O116" s="8"/>
      <c r="P116" s="8">
        <v>100</v>
      </c>
      <c r="Q116" s="8"/>
      <c r="R116" s="8"/>
      <c r="S116" s="8"/>
      <c r="T116" s="8"/>
      <c r="U116" s="8"/>
      <c r="V116" s="8">
        <v>100</v>
      </c>
      <c r="W116" s="107"/>
      <c r="X116" s="107"/>
      <c r="Y116" s="107"/>
      <c r="Z116" s="107"/>
      <c r="AA116" s="107"/>
      <c r="AB116" s="107"/>
      <c r="AC116" s="107"/>
    </row>
    <row r="117" spans="1:31" s="104" customFormat="1" ht="12" x14ac:dyDescent="0.25">
      <c r="A117" s="104" t="s">
        <v>146</v>
      </c>
      <c r="B117" s="8">
        <v>2010</v>
      </c>
      <c r="C117" s="107" t="s">
        <v>16</v>
      </c>
      <c r="D117" s="8">
        <v>798569</v>
      </c>
      <c r="E117" s="8"/>
      <c r="F117" s="8"/>
      <c r="G117" s="8"/>
      <c r="H117" s="8"/>
      <c r="I117" s="8"/>
      <c r="J117" s="8">
        <v>100</v>
      </c>
      <c r="K117" s="8"/>
      <c r="L117" s="8">
        <v>73.283560590261914</v>
      </c>
      <c r="M117" s="8"/>
      <c r="N117" s="8"/>
      <c r="O117" s="8">
        <v>26.716439409738086</v>
      </c>
      <c r="P117" s="8">
        <v>73.283560590261914</v>
      </c>
      <c r="Q117" s="8"/>
      <c r="R117" s="8"/>
      <c r="S117" s="8"/>
      <c r="T117" s="8"/>
      <c r="U117" s="8"/>
      <c r="V117" s="8">
        <v>100</v>
      </c>
      <c r="W117" s="107"/>
      <c r="X117" s="107"/>
      <c r="Y117" s="107"/>
      <c r="Z117" s="107"/>
      <c r="AA117" s="107"/>
      <c r="AB117" s="107"/>
      <c r="AC117" s="107"/>
    </row>
    <row r="118" spans="1:31" s="104" customFormat="1" ht="12" x14ac:dyDescent="0.25">
      <c r="A118" s="104" t="s">
        <v>146</v>
      </c>
      <c r="B118" s="8">
        <v>2011</v>
      </c>
      <c r="C118" s="107" t="s">
        <v>16</v>
      </c>
      <c r="D118" s="8">
        <v>795824</v>
      </c>
      <c r="E118" s="8"/>
      <c r="F118" s="8"/>
      <c r="G118" s="8"/>
      <c r="H118" s="8"/>
      <c r="I118" s="8"/>
      <c r="J118" s="8">
        <v>100</v>
      </c>
      <c r="K118" s="8"/>
      <c r="L118" s="8">
        <v>73.283560590261914</v>
      </c>
      <c r="M118" s="8"/>
      <c r="N118" s="8"/>
      <c r="O118" s="8">
        <v>26.716439409738086</v>
      </c>
      <c r="P118" s="8">
        <v>73.283560590261914</v>
      </c>
      <c r="Q118" s="8"/>
      <c r="R118" s="8"/>
      <c r="S118" s="8"/>
      <c r="T118" s="8"/>
      <c r="U118" s="8"/>
      <c r="V118" s="8">
        <v>100</v>
      </c>
      <c r="W118" s="107"/>
      <c r="X118" s="107"/>
      <c r="Y118" s="107"/>
      <c r="Z118" s="107"/>
      <c r="AA118" s="107"/>
      <c r="AB118" s="107"/>
      <c r="AC118" s="107"/>
      <c r="AD118" s="107"/>
    </row>
    <row r="119" spans="1:31" s="104" customFormat="1" ht="12" x14ac:dyDescent="0.25">
      <c r="A119" s="104" t="s">
        <v>146</v>
      </c>
      <c r="B119" s="8">
        <v>2012</v>
      </c>
      <c r="C119" s="107" t="s">
        <v>16</v>
      </c>
      <c r="D119" s="8">
        <v>805450</v>
      </c>
      <c r="E119" s="8"/>
      <c r="F119" s="8"/>
      <c r="G119" s="8"/>
      <c r="H119" s="8"/>
      <c r="I119" s="8"/>
      <c r="J119" s="8">
        <v>100</v>
      </c>
      <c r="K119" s="8">
        <v>88.59</v>
      </c>
      <c r="L119" s="8">
        <v>73.283560590261914</v>
      </c>
      <c r="M119" s="8"/>
      <c r="N119" s="8"/>
      <c r="O119" s="8">
        <v>26.716439409738086</v>
      </c>
      <c r="P119" s="8">
        <v>73.283560590261914</v>
      </c>
      <c r="Q119" s="8">
        <v>65.25</v>
      </c>
      <c r="R119" s="8"/>
      <c r="S119" s="8"/>
      <c r="T119" s="8"/>
      <c r="U119" s="8">
        <v>34.75</v>
      </c>
      <c r="V119" s="8">
        <v>65.25</v>
      </c>
      <c r="W119" s="107"/>
      <c r="X119" s="107"/>
      <c r="Y119" s="107"/>
      <c r="Z119" s="107"/>
      <c r="AA119" s="107"/>
      <c r="AB119" s="107"/>
      <c r="AC119" s="107"/>
      <c r="AD119" s="107"/>
    </row>
    <row r="120" spans="1:31" s="104" customFormat="1" ht="12" x14ac:dyDescent="0.25">
      <c r="A120" s="104" t="s">
        <v>146</v>
      </c>
      <c r="B120" s="8">
        <v>2013</v>
      </c>
      <c r="C120" s="107" t="s">
        <v>16</v>
      </c>
      <c r="D120" s="8">
        <v>829574</v>
      </c>
      <c r="E120" s="8"/>
      <c r="F120" s="8"/>
      <c r="G120" s="8"/>
      <c r="H120" s="8"/>
      <c r="I120" s="8"/>
      <c r="J120" s="8">
        <v>100</v>
      </c>
      <c r="K120" s="8">
        <v>88.59</v>
      </c>
      <c r="L120" s="8">
        <v>73.283560590261914</v>
      </c>
      <c r="M120" s="8"/>
      <c r="N120" s="8"/>
      <c r="O120" s="8">
        <v>26.716439409738086</v>
      </c>
      <c r="P120" s="8">
        <v>73.283560590261914</v>
      </c>
      <c r="Q120" s="8">
        <v>65.25</v>
      </c>
      <c r="R120" s="8"/>
      <c r="S120" s="8"/>
      <c r="T120" s="8"/>
      <c r="U120" s="8">
        <v>34.75</v>
      </c>
      <c r="V120" s="8">
        <v>65.25</v>
      </c>
      <c r="W120" s="107"/>
      <c r="X120" s="107"/>
      <c r="Y120" s="107"/>
      <c r="Z120" s="107"/>
      <c r="AA120" s="107"/>
      <c r="AB120" s="107"/>
      <c r="AC120" s="107"/>
      <c r="AD120" s="107"/>
    </row>
    <row r="121" spans="1:31" s="104" customFormat="1" ht="12" x14ac:dyDescent="0.25">
      <c r="A121" s="104" t="s">
        <v>146</v>
      </c>
      <c r="B121" s="8">
        <v>2014</v>
      </c>
      <c r="C121" s="107" t="s">
        <v>16</v>
      </c>
      <c r="D121" s="8">
        <v>864381</v>
      </c>
      <c r="E121" s="8"/>
      <c r="F121" s="8"/>
      <c r="G121" s="8"/>
      <c r="H121" s="8"/>
      <c r="I121" s="8"/>
      <c r="J121" s="8">
        <v>100</v>
      </c>
      <c r="K121" s="8">
        <v>88.59</v>
      </c>
      <c r="L121" s="8">
        <v>73.283560590261914</v>
      </c>
      <c r="M121" s="8"/>
      <c r="N121" s="8"/>
      <c r="O121" s="8">
        <v>26.716439409738086</v>
      </c>
      <c r="P121" s="8">
        <v>73.283560590261914</v>
      </c>
      <c r="Q121" s="8">
        <v>65.25</v>
      </c>
      <c r="R121" s="8"/>
      <c r="S121" s="8"/>
      <c r="T121" s="8"/>
      <c r="U121" s="8">
        <v>34.75</v>
      </c>
      <c r="V121" s="8">
        <v>65.25</v>
      </c>
      <c r="W121" s="107"/>
      <c r="X121" s="107"/>
      <c r="Y121" s="107"/>
      <c r="Z121" s="107"/>
      <c r="AA121" s="107"/>
      <c r="AB121" s="107"/>
      <c r="AC121" s="107"/>
      <c r="AD121" s="107"/>
    </row>
    <row r="122" spans="1:31" s="104" customFormat="1" ht="12" x14ac:dyDescent="0.25">
      <c r="A122" s="104" t="s">
        <v>146</v>
      </c>
      <c r="B122" s="8">
        <v>2015</v>
      </c>
      <c r="C122" s="107" t="s">
        <v>16</v>
      </c>
      <c r="D122" s="8">
        <v>898087</v>
      </c>
      <c r="E122" s="8"/>
      <c r="F122" s="8"/>
      <c r="G122" s="8"/>
      <c r="H122" s="8"/>
      <c r="I122" s="8"/>
      <c r="J122" s="8">
        <v>100</v>
      </c>
      <c r="K122" s="8">
        <v>88.59</v>
      </c>
      <c r="L122" s="8">
        <v>77.676907385388404</v>
      </c>
      <c r="M122" s="8"/>
      <c r="N122" s="8"/>
      <c r="O122" s="8">
        <v>22.323092614611596</v>
      </c>
      <c r="P122" s="8">
        <v>77.676907385388404</v>
      </c>
      <c r="Q122" s="8">
        <v>65.25</v>
      </c>
      <c r="R122" s="8"/>
      <c r="S122" s="8"/>
      <c r="T122" s="8"/>
      <c r="U122" s="8">
        <v>34.75</v>
      </c>
      <c r="V122" s="8">
        <v>65.25</v>
      </c>
      <c r="W122" s="107"/>
      <c r="X122" s="107"/>
      <c r="Y122" s="107"/>
      <c r="Z122" s="107"/>
      <c r="AA122" s="107"/>
      <c r="AB122" s="107"/>
      <c r="AC122" s="107"/>
      <c r="AD122" s="107"/>
    </row>
    <row r="123" spans="1:31" s="104" customFormat="1" ht="12" x14ac:dyDescent="0.25">
      <c r="A123" s="104" t="s">
        <v>146</v>
      </c>
      <c r="B123" s="8">
        <v>2016</v>
      </c>
      <c r="C123" s="107" t="s">
        <v>16</v>
      </c>
      <c r="D123" s="8">
        <v>924019</v>
      </c>
      <c r="E123" s="8"/>
      <c r="F123" s="8"/>
      <c r="G123" s="8"/>
      <c r="H123" s="8"/>
      <c r="I123" s="8"/>
      <c r="J123" s="8">
        <v>100</v>
      </c>
      <c r="K123" s="8">
        <v>88.59</v>
      </c>
      <c r="L123" s="8">
        <v>82.070254180514894</v>
      </c>
      <c r="M123" s="8"/>
      <c r="N123" s="8"/>
      <c r="O123" s="8">
        <v>17.929745819485106</v>
      </c>
      <c r="P123" s="8">
        <v>82.070254180514894</v>
      </c>
      <c r="Q123" s="8">
        <v>65.25</v>
      </c>
      <c r="R123" s="8"/>
      <c r="S123" s="8"/>
      <c r="T123" s="8"/>
      <c r="U123" s="8">
        <v>34.75</v>
      </c>
      <c r="V123" s="8">
        <v>65.25</v>
      </c>
      <c r="W123" s="107"/>
      <c r="X123" s="107"/>
      <c r="Y123" s="107"/>
      <c r="Z123" s="107"/>
      <c r="AA123" s="107"/>
      <c r="AB123" s="107"/>
      <c r="AC123" s="107"/>
      <c r="AD123" s="107"/>
    </row>
    <row r="124" spans="1:31" s="104" customFormat="1" ht="12" x14ac:dyDescent="0.25">
      <c r="A124" s="104" t="s">
        <v>146</v>
      </c>
      <c r="B124" s="8">
        <v>2017</v>
      </c>
      <c r="C124" s="107" t="s">
        <v>16</v>
      </c>
      <c r="D124" s="8">
        <v>942312</v>
      </c>
      <c r="E124" s="8"/>
      <c r="F124" s="8"/>
      <c r="G124" s="8"/>
      <c r="H124" s="8"/>
      <c r="I124" s="8"/>
      <c r="J124" s="8">
        <v>100</v>
      </c>
      <c r="K124" s="8">
        <v>88.59</v>
      </c>
      <c r="L124" s="8">
        <v>86.463600975641384</v>
      </c>
      <c r="M124" s="8"/>
      <c r="N124" s="8"/>
      <c r="O124" s="8">
        <v>13.536399024358616</v>
      </c>
      <c r="P124" s="8">
        <v>86.463600975641384</v>
      </c>
      <c r="Q124" s="8">
        <v>65.25</v>
      </c>
      <c r="R124" s="8"/>
      <c r="S124" s="8"/>
      <c r="T124" s="8"/>
      <c r="U124" s="8">
        <v>34.75</v>
      </c>
      <c r="V124" s="8">
        <v>65.25</v>
      </c>
      <c r="W124" s="107"/>
      <c r="X124" s="107"/>
      <c r="Y124" s="107"/>
      <c r="Z124" s="107"/>
      <c r="AA124" s="107"/>
      <c r="AB124" s="107"/>
      <c r="AC124" s="107"/>
      <c r="AD124" s="107"/>
    </row>
    <row r="125" spans="1:31" s="104" customFormat="1" ht="12" x14ac:dyDescent="0.25">
      <c r="A125" s="104" t="s">
        <v>146</v>
      </c>
      <c r="B125" s="8">
        <v>2018</v>
      </c>
      <c r="C125" s="107" t="s">
        <v>16</v>
      </c>
      <c r="D125" s="8">
        <v>945973</v>
      </c>
      <c r="E125" s="8"/>
      <c r="F125" s="8"/>
      <c r="G125" s="8"/>
      <c r="H125" s="8"/>
      <c r="I125" s="8"/>
      <c r="J125" s="8">
        <v>100</v>
      </c>
      <c r="K125" s="8">
        <v>90.856947770767874</v>
      </c>
      <c r="L125" s="8">
        <v>90.856947770767874</v>
      </c>
      <c r="M125" s="8"/>
      <c r="N125" s="8"/>
      <c r="O125" s="8">
        <v>9.1430522292321257</v>
      </c>
      <c r="P125" s="8">
        <v>90.856947770767874</v>
      </c>
      <c r="Q125" s="8">
        <v>65.25</v>
      </c>
      <c r="R125" s="8"/>
      <c r="S125" s="8"/>
      <c r="T125" s="8"/>
      <c r="U125" s="8">
        <v>34.75</v>
      </c>
      <c r="V125" s="8">
        <v>65.25</v>
      </c>
      <c r="W125" s="107"/>
      <c r="X125" s="107"/>
      <c r="Y125" s="107"/>
      <c r="Z125" s="107"/>
      <c r="AA125" s="107"/>
      <c r="AB125" s="107"/>
      <c r="AC125" s="107"/>
      <c r="AD125" s="107"/>
    </row>
    <row r="126" spans="1:31" s="104" customFormat="1" ht="12" x14ac:dyDescent="0.25">
      <c r="A126" s="104" t="s">
        <v>146</v>
      </c>
      <c r="B126" s="8">
        <v>2019</v>
      </c>
      <c r="C126" s="107" t="s">
        <v>16</v>
      </c>
      <c r="D126" s="8">
        <v>933094</v>
      </c>
      <c r="E126" s="8"/>
      <c r="F126" s="8"/>
      <c r="G126" s="8"/>
      <c r="H126" s="8"/>
      <c r="I126" s="8"/>
      <c r="J126" s="8">
        <v>100</v>
      </c>
      <c r="K126" s="8">
        <v>95.250294565894364</v>
      </c>
      <c r="L126" s="8">
        <v>95.250294565894364</v>
      </c>
      <c r="M126" s="8"/>
      <c r="N126" s="8"/>
      <c r="O126" s="8">
        <v>4.7497054341056355</v>
      </c>
      <c r="P126" s="8">
        <v>95.250294565894364</v>
      </c>
      <c r="Q126" s="8">
        <v>65.25</v>
      </c>
      <c r="R126" s="8"/>
      <c r="S126" s="8"/>
      <c r="T126" s="8"/>
      <c r="U126" s="8">
        <v>34.75</v>
      </c>
      <c r="V126" s="8">
        <v>65.25</v>
      </c>
      <c r="W126" s="107"/>
      <c r="X126" s="107"/>
      <c r="Y126" s="107"/>
      <c r="Z126" s="107"/>
      <c r="AA126" s="107"/>
      <c r="AB126" s="107"/>
      <c r="AC126" s="107"/>
      <c r="AD126" s="107"/>
    </row>
    <row r="127" spans="1:31" s="104" customFormat="1" ht="12" x14ac:dyDescent="0.25">
      <c r="A127" s="104" t="s">
        <v>146</v>
      </c>
      <c r="B127" s="8">
        <v>2020</v>
      </c>
      <c r="C127" s="107" t="s">
        <v>16</v>
      </c>
      <c r="D127" s="8">
        <v>910441</v>
      </c>
      <c r="E127" s="8"/>
      <c r="F127" s="8"/>
      <c r="G127" s="8"/>
      <c r="H127" s="8"/>
      <c r="I127" s="8"/>
      <c r="J127" s="8">
        <v>100</v>
      </c>
      <c r="K127" s="8">
        <v>99.643641361020855</v>
      </c>
      <c r="L127" s="8">
        <v>99.643641361020855</v>
      </c>
      <c r="M127" s="8"/>
      <c r="N127" s="8"/>
      <c r="O127" s="8">
        <v>0.35635863897914533</v>
      </c>
      <c r="P127" s="8">
        <v>99.643641361020855</v>
      </c>
      <c r="Q127" s="8">
        <v>65.25</v>
      </c>
      <c r="R127" s="8"/>
      <c r="S127" s="8"/>
      <c r="T127" s="8"/>
      <c r="U127" s="8">
        <v>34.75</v>
      </c>
      <c r="V127" s="8">
        <v>65.25</v>
      </c>
      <c r="W127" s="107"/>
      <c r="X127" s="107"/>
      <c r="Y127" s="107"/>
      <c r="Z127" s="107"/>
      <c r="AA127" s="107"/>
      <c r="AB127" s="107"/>
      <c r="AC127" s="107"/>
      <c r="AD127" s="107"/>
    </row>
    <row r="128" spans="1:31" s="104" customFormat="1" ht="12" x14ac:dyDescent="0.25">
      <c r="A128" s="107" t="s">
        <v>146</v>
      </c>
      <c r="B128" s="8">
        <v>2021</v>
      </c>
      <c r="C128" s="107" t="s">
        <v>16</v>
      </c>
      <c r="D128" s="8">
        <v>891327</v>
      </c>
      <c r="E128" s="8"/>
      <c r="F128" s="8"/>
      <c r="G128" s="8"/>
      <c r="H128" s="8"/>
      <c r="I128" s="8"/>
      <c r="J128" s="8">
        <v>100</v>
      </c>
      <c r="K128" s="8"/>
      <c r="L128" s="8">
        <v>100</v>
      </c>
      <c r="M128" s="8"/>
      <c r="N128" s="8"/>
      <c r="O128" s="8">
        <v>0</v>
      </c>
      <c r="P128" s="8">
        <v>100</v>
      </c>
      <c r="Q128" s="8"/>
      <c r="R128" s="8"/>
      <c r="S128" s="8"/>
      <c r="T128" s="8"/>
      <c r="U128" s="8"/>
      <c r="V128" s="8">
        <v>100</v>
      </c>
      <c r="W128" s="107"/>
      <c r="X128" s="107"/>
      <c r="Y128" s="107"/>
      <c r="Z128" s="107"/>
      <c r="AA128" s="107"/>
      <c r="AB128" s="107"/>
      <c r="AC128" s="107"/>
      <c r="AD128" s="107"/>
    </row>
    <row r="129" spans="1:30" s="104" customFormat="1" ht="12" x14ac:dyDescent="0.25">
      <c r="A129" s="107" t="s">
        <v>146</v>
      </c>
      <c r="B129" s="8">
        <v>2022</v>
      </c>
      <c r="C129" s="107" t="s">
        <v>16</v>
      </c>
      <c r="D129" s="8">
        <v>879507</v>
      </c>
      <c r="E129" s="8"/>
      <c r="F129" s="8"/>
      <c r="G129" s="8"/>
      <c r="H129" s="8"/>
      <c r="I129" s="8"/>
      <c r="J129" s="8">
        <v>100</v>
      </c>
      <c r="K129" s="8"/>
      <c r="L129" s="8">
        <v>100</v>
      </c>
      <c r="M129" s="8"/>
      <c r="N129" s="8"/>
      <c r="O129" s="8">
        <v>0</v>
      </c>
      <c r="P129" s="8">
        <v>100</v>
      </c>
      <c r="Q129" s="8"/>
      <c r="R129" s="8"/>
      <c r="S129" s="8"/>
      <c r="T129" s="8"/>
      <c r="U129" s="8"/>
      <c r="V129" s="8">
        <v>100</v>
      </c>
      <c r="W129" s="107"/>
      <c r="X129" s="107"/>
      <c r="Y129" s="107"/>
      <c r="Z129" s="107"/>
      <c r="AA129" s="107"/>
      <c r="AB129" s="107"/>
      <c r="AC129" s="107"/>
      <c r="AD129" s="107"/>
    </row>
    <row r="130" spans="1:30" s="104" customFormat="1" ht="12" x14ac:dyDescent="0.25">
      <c r="A130" s="107" t="s">
        <v>146</v>
      </c>
      <c r="B130" s="8">
        <v>2023</v>
      </c>
      <c r="C130" s="107" t="s">
        <v>16</v>
      </c>
      <c r="D130" s="8">
        <v>877480</v>
      </c>
      <c r="E130" s="8"/>
      <c r="F130" s="8"/>
      <c r="G130" s="8"/>
      <c r="H130" s="8"/>
      <c r="I130" s="8"/>
      <c r="J130" s="8">
        <v>100</v>
      </c>
      <c r="K130" s="8"/>
      <c r="L130" s="8">
        <v>100</v>
      </c>
      <c r="M130" s="8"/>
      <c r="N130" s="8"/>
      <c r="O130" s="8">
        <v>0</v>
      </c>
      <c r="P130" s="8">
        <v>100</v>
      </c>
      <c r="Q130" s="8"/>
      <c r="R130" s="8"/>
      <c r="S130" s="8"/>
      <c r="T130" s="8"/>
      <c r="U130" s="8"/>
      <c r="V130" s="8">
        <v>100</v>
      </c>
      <c r="W130" s="107"/>
      <c r="X130" s="107"/>
      <c r="Y130" s="107"/>
      <c r="Z130" s="107"/>
      <c r="AA130" s="107"/>
      <c r="AB130" s="107"/>
      <c r="AC130" s="107"/>
      <c r="AD130" s="107"/>
    </row>
    <row r="131" spans="1:30" s="104" customFormat="1" ht="12" x14ac:dyDescent="0.25">
      <c r="A131" s="107" t="s">
        <v>146</v>
      </c>
      <c r="B131" s="8">
        <v>2024</v>
      </c>
      <c r="C131" s="107" t="s">
        <v>16</v>
      </c>
      <c r="D131" s="8">
        <v>971796</v>
      </c>
      <c r="E131" s="8"/>
      <c r="F131" s="8"/>
      <c r="G131" s="8"/>
      <c r="H131" s="8"/>
      <c r="I131" s="8"/>
      <c r="J131" s="8">
        <v>100</v>
      </c>
      <c r="K131" s="8"/>
      <c r="L131" s="8">
        <v>100</v>
      </c>
      <c r="M131" s="8"/>
      <c r="N131" s="8"/>
      <c r="O131" s="8">
        <v>0</v>
      </c>
      <c r="P131" s="8">
        <v>100</v>
      </c>
      <c r="Q131" s="8"/>
      <c r="R131" s="8"/>
      <c r="S131" s="8"/>
      <c r="T131" s="8"/>
      <c r="U131" s="8"/>
      <c r="V131" s="8">
        <v>100</v>
      </c>
      <c r="W131" s="107"/>
      <c r="X131" s="107"/>
      <c r="Y131" s="107"/>
      <c r="Z131" s="107"/>
      <c r="AA131" s="107"/>
      <c r="AB131" s="107"/>
      <c r="AC131" s="107"/>
      <c r="AD131" s="107"/>
    </row>
    <row r="132" spans="1:30" s="104" customFormat="1" ht="12" x14ac:dyDescent="0.25">
      <c r="A132" s="107" t="s">
        <v>146</v>
      </c>
      <c r="B132" s="8">
        <v>2025</v>
      </c>
      <c r="C132" s="107" t="s">
        <v>16</v>
      </c>
      <c r="D132" s="8">
        <v>984456</v>
      </c>
      <c r="E132" s="8"/>
      <c r="F132" s="8"/>
      <c r="G132" s="8"/>
      <c r="H132" s="8"/>
      <c r="I132" s="8"/>
      <c r="J132" s="8">
        <v>100</v>
      </c>
      <c r="K132" s="8"/>
      <c r="L132" s="8">
        <v>100</v>
      </c>
      <c r="M132" s="8"/>
      <c r="N132" s="8"/>
      <c r="O132" s="8">
        <v>0</v>
      </c>
      <c r="P132" s="8">
        <v>100</v>
      </c>
      <c r="Q132" s="8"/>
      <c r="R132" s="8"/>
      <c r="S132" s="8"/>
      <c r="T132" s="8"/>
      <c r="U132" s="8"/>
      <c r="V132" s="8">
        <v>100</v>
      </c>
      <c r="W132" s="107"/>
      <c r="X132" s="107"/>
      <c r="Y132" s="107"/>
      <c r="Z132" s="107"/>
      <c r="AA132" s="107"/>
      <c r="AB132" s="107"/>
      <c r="AC132" s="107"/>
      <c r="AD132" s="107"/>
    </row>
    <row r="133" spans="1:30" s="104" customFormat="1" ht="12" x14ac:dyDescent="0.25">
      <c r="A133" s="107" t="s">
        <v>146</v>
      </c>
      <c r="B133" s="8">
        <v>2026</v>
      </c>
      <c r="C133" s="107" t="s">
        <v>16</v>
      </c>
      <c r="D133" s="8"/>
      <c r="E133" s="8"/>
      <c r="F133" s="8"/>
      <c r="G133" s="8"/>
      <c r="H133" s="8"/>
      <c r="I133" s="8"/>
      <c r="J133" s="8">
        <v>100</v>
      </c>
      <c r="K133" s="8"/>
      <c r="L133" s="8">
        <v>100</v>
      </c>
      <c r="M133" s="8"/>
      <c r="N133" s="8"/>
      <c r="O133" s="8">
        <v>0</v>
      </c>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146</v>
      </c>
      <c r="B134" s="8">
        <v>2027</v>
      </c>
      <c r="C134" s="107" t="s">
        <v>16</v>
      </c>
      <c r="D134" s="8"/>
      <c r="E134" s="8"/>
      <c r="F134" s="8"/>
      <c r="G134" s="8"/>
      <c r="H134" s="8"/>
      <c r="I134" s="8"/>
      <c r="J134" s="8">
        <v>100</v>
      </c>
      <c r="K134" s="8"/>
      <c r="L134" s="8">
        <v>100</v>
      </c>
      <c r="M134" s="8"/>
      <c r="N134" s="8"/>
      <c r="O134" s="8">
        <v>0</v>
      </c>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146</v>
      </c>
      <c r="B135" s="8">
        <v>2028</v>
      </c>
      <c r="C135" s="107" t="s">
        <v>16</v>
      </c>
      <c r="D135" s="8"/>
      <c r="E135" s="8"/>
      <c r="F135" s="8"/>
      <c r="G135" s="8"/>
      <c r="H135" s="8"/>
      <c r="I135" s="8"/>
      <c r="J135" s="8">
        <v>100</v>
      </c>
      <c r="K135" s="8"/>
      <c r="L135" s="8">
        <v>100</v>
      </c>
      <c r="M135" s="8"/>
      <c r="N135" s="8"/>
      <c r="O135" s="8">
        <v>0</v>
      </c>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146</v>
      </c>
      <c r="B136" s="8">
        <v>2029</v>
      </c>
      <c r="C136" s="107" t="s">
        <v>16</v>
      </c>
      <c r="D136" s="8"/>
      <c r="E136" s="8"/>
      <c r="F136" s="8"/>
      <c r="G136" s="8"/>
      <c r="H136" s="8"/>
      <c r="I136" s="8"/>
      <c r="J136" s="8">
        <v>100</v>
      </c>
      <c r="K136" s="8"/>
      <c r="L136" s="8">
        <v>100</v>
      </c>
      <c r="M136" s="8"/>
      <c r="N136" s="8"/>
      <c r="O136" s="8">
        <v>0</v>
      </c>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146</v>
      </c>
      <c r="B137" s="8">
        <v>2030</v>
      </c>
      <c r="C137" s="107" t="s">
        <v>16</v>
      </c>
      <c r="D137" s="8"/>
      <c r="E137" s="8"/>
      <c r="F137" s="8"/>
      <c r="G137" s="8"/>
      <c r="H137" s="8"/>
      <c r="I137" s="8"/>
      <c r="J137" s="8">
        <v>100</v>
      </c>
      <c r="K137" s="8"/>
      <c r="L137" s="8">
        <v>100</v>
      </c>
      <c r="M137" s="8"/>
      <c r="N137" s="8"/>
      <c r="O137" s="8">
        <v>0</v>
      </c>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146</v>
      </c>
      <c r="B138" s="8">
        <v>2000</v>
      </c>
      <c r="C138" s="107" t="s">
        <v>17</v>
      </c>
      <c r="D138" s="8">
        <v>2196134</v>
      </c>
      <c r="E138" s="8"/>
      <c r="F138" s="8"/>
      <c r="G138" s="8"/>
      <c r="H138" s="8"/>
      <c r="I138" s="8"/>
      <c r="J138" s="8">
        <v>100</v>
      </c>
      <c r="K138" s="8">
        <v>99.87</v>
      </c>
      <c r="L138" s="8"/>
      <c r="M138" s="8"/>
      <c r="N138" s="8"/>
      <c r="O138" s="8"/>
      <c r="P138" s="8">
        <v>100</v>
      </c>
      <c r="Q138" s="8"/>
      <c r="R138" s="8"/>
      <c r="S138" s="8"/>
      <c r="T138" s="8"/>
      <c r="U138" s="8"/>
      <c r="V138" s="8">
        <v>100</v>
      </c>
      <c r="W138" s="107"/>
      <c r="X138" s="107"/>
      <c r="Y138" s="107"/>
      <c r="Z138" s="107"/>
      <c r="AA138" s="107"/>
      <c r="AB138" s="107"/>
      <c r="AC138" s="107"/>
      <c r="AD138" s="107"/>
    </row>
    <row r="139" spans="1:30" s="104" customFormat="1" ht="12" x14ac:dyDescent="0.25">
      <c r="A139" s="107" t="s">
        <v>146</v>
      </c>
      <c r="B139" s="8">
        <v>2001</v>
      </c>
      <c r="C139" s="107" t="s">
        <v>17</v>
      </c>
      <c r="D139" s="8">
        <v>2168256</v>
      </c>
      <c r="E139" s="8"/>
      <c r="F139" s="8"/>
      <c r="G139" s="8"/>
      <c r="H139" s="8"/>
      <c r="I139" s="8"/>
      <c r="J139" s="8">
        <v>100</v>
      </c>
      <c r="K139" s="8">
        <v>99.87</v>
      </c>
      <c r="L139" s="8"/>
      <c r="M139" s="8"/>
      <c r="N139" s="8"/>
      <c r="O139" s="8"/>
      <c r="P139" s="8">
        <v>100</v>
      </c>
      <c r="Q139" s="8"/>
      <c r="R139" s="8"/>
      <c r="S139" s="8"/>
      <c r="T139" s="8"/>
      <c r="U139" s="8"/>
      <c r="V139" s="8">
        <v>100</v>
      </c>
      <c r="W139" s="107"/>
      <c r="X139" s="107"/>
      <c r="Y139" s="107"/>
      <c r="Z139" s="107"/>
      <c r="AA139" s="107"/>
      <c r="AB139" s="107"/>
      <c r="AC139" s="107"/>
      <c r="AD139" s="107"/>
    </row>
    <row r="140" spans="1:30" s="104" customFormat="1" ht="12" x14ac:dyDescent="0.25">
      <c r="A140" s="107" t="s">
        <v>146</v>
      </c>
      <c r="B140" s="8">
        <v>2002</v>
      </c>
      <c r="C140" s="107" t="s">
        <v>17</v>
      </c>
      <c r="D140" s="8">
        <v>2149874</v>
      </c>
      <c r="E140" s="8"/>
      <c r="F140" s="8"/>
      <c r="G140" s="8"/>
      <c r="H140" s="8"/>
      <c r="I140" s="8"/>
      <c r="J140" s="8">
        <v>100</v>
      </c>
      <c r="K140" s="8">
        <v>99.87</v>
      </c>
      <c r="L140" s="8"/>
      <c r="M140" s="8"/>
      <c r="N140" s="8"/>
      <c r="O140" s="8"/>
      <c r="P140" s="8">
        <v>100</v>
      </c>
      <c r="Q140" s="8"/>
      <c r="R140" s="8"/>
      <c r="S140" s="8"/>
      <c r="T140" s="8"/>
      <c r="U140" s="8"/>
      <c r="V140" s="8">
        <v>100</v>
      </c>
      <c r="W140" s="107"/>
      <c r="X140" s="107"/>
      <c r="Y140" s="107"/>
      <c r="Z140" s="107"/>
      <c r="AA140" s="107"/>
      <c r="AB140" s="107"/>
      <c r="AC140" s="107"/>
      <c r="AD140" s="107"/>
    </row>
    <row r="141" spans="1:30" s="104" customFormat="1" ht="12" x14ac:dyDescent="0.25">
      <c r="A141" s="107" t="s">
        <v>146</v>
      </c>
      <c r="B141" s="8">
        <v>2003</v>
      </c>
      <c r="C141" s="107" t="s">
        <v>17</v>
      </c>
      <c r="D141" s="8">
        <v>2150726</v>
      </c>
      <c r="E141" s="8"/>
      <c r="F141" s="8"/>
      <c r="G141" s="8"/>
      <c r="H141" s="8"/>
      <c r="I141" s="8"/>
      <c r="J141" s="8">
        <v>100</v>
      </c>
      <c r="K141" s="8">
        <v>99.87</v>
      </c>
      <c r="L141" s="8"/>
      <c r="M141" s="8"/>
      <c r="N141" s="8"/>
      <c r="O141" s="8"/>
      <c r="P141" s="8">
        <v>100</v>
      </c>
      <c r="Q141" s="8"/>
      <c r="R141" s="8"/>
      <c r="S141" s="8"/>
      <c r="T141" s="8"/>
      <c r="U141" s="8"/>
      <c r="V141" s="8">
        <v>100</v>
      </c>
      <c r="W141" s="107"/>
      <c r="X141" s="107"/>
      <c r="Y141" s="107"/>
      <c r="Z141" s="107"/>
      <c r="AA141" s="107"/>
      <c r="AB141" s="107"/>
      <c r="AC141" s="107"/>
      <c r="AD141" s="107"/>
    </row>
    <row r="142" spans="1:30" s="104" customFormat="1" ht="12" x14ac:dyDescent="0.25">
      <c r="A142" s="107" t="s">
        <v>146</v>
      </c>
      <c r="B142" s="8">
        <v>2004</v>
      </c>
      <c r="C142" s="107" t="s">
        <v>17</v>
      </c>
      <c r="D142" s="8">
        <v>2169867</v>
      </c>
      <c r="E142" s="8"/>
      <c r="F142" s="8"/>
      <c r="G142" s="8"/>
      <c r="H142" s="8"/>
      <c r="I142" s="8"/>
      <c r="J142" s="8">
        <v>100</v>
      </c>
      <c r="K142" s="8">
        <v>99.87</v>
      </c>
      <c r="L142" s="8"/>
      <c r="M142" s="8"/>
      <c r="N142" s="8"/>
      <c r="O142" s="8"/>
      <c r="P142" s="8">
        <v>100</v>
      </c>
      <c r="Q142" s="8"/>
      <c r="R142" s="8"/>
      <c r="S142" s="8"/>
      <c r="T142" s="8"/>
      <c r="U142" s="8"/>
      <c r="V142" s="8">
        <v>100</v>
      </c>
      <c r="W142" s="107"/>
      <c r="X142" s="107"/>
      <c r="Y142" s="107"/>
      <c r="Z142" s="107"/>
      <c r="AA142" s="107"/>
      <c r="AB142" s="107"/>
      <c r="AC142" s="107"/>
      <c r="AD142" s="107"/>
    </row>
    <row r="143" spans="1:30" s="104" customFormat="1" ht="12" x14ac:dyDescent="0.25">
      <c r="A143" s="107" t="s">
        <v>146</v>
      </c>
      <c r="B143" s="8">
        <v>2005</v>
      </c>
      <c r="C143" s="107" t="s">
        <v>17</v>
      </c>
      <c r="D143" s="8">
        <v>2202201</v>
      </c>
      <c r="E143" s="8"/>
      <c r="F143" s="8"/>
      <c r="G143" s="8"/>
      <c r="H143" s="8"/>
      <c r="I143" s="8"/>
      <c r="J143" s="8">
        <v>100</v>
      </c>
      <c r="K143" s="8">
        <v>99.87</v>
      </c>
      <c r="L143" s="8"/>
      <c r="M143" s="8"/>
      <c r="N143" s="8"/>
      <c r="O143" s="8"/>
      <c r="P143" s="8">
        <v>100</v>
      </c>
      <c r="Q143" s="8"/>
      <c r="R143" s="8"/>
      <c r="S143" s="8"/>
      <c r="T143" s="8"/>
      <c r="U143" s="8"/>
      <c r="V143" s="8">
        <v>100</v>
      </c>
      <c r="W143" s="107"/>
      <c r="X143" s="107"/>
      <c r="Y143" s="107"/>
      <c r="Z143" s="107"/>
      <c r="AA143" s="107"/>
      <c r="AB143" s="107"/>
      <c r="AC143" s="107"/>
      <c r="AD143" s="107"/>
    </row>
    <row r="144" spans="1:30" s="104" customFormat="1" ht="12" x14ac:dyDescent="0.25">
      <c r="A144" s="107" t="s">
        <v>146</v>
      </c>
      <c r="B144" s="8">
        <v>2006</v>
      </c>
      <c r="C144" s="107" t="s">
        <v>17</v>
      </c>
      <c r="D144" s="8">
        <v>2249213</v>
      </c>
      <c r="E144" s="8"/>
      <c r="F144" s="8"/>
      <c r="G144" s="8"/>
      <c r="H144" s="8"/>
      <c r="I144" s="8"/>
      <c r="J144" s="8">
        <v>100</v>
      </c>
      <c r="K144" s="8">
        <v>99.87</v>
      </c>
      <c r="L144" s="8"/>
      <c r="M144" s="8"/>
      <c r="N144" s="8"/>
      <c r="O144" s="8"/>
      <c r="P144" s="8">
        <v>100</v>
      </c>
      <c r="Q144" s="8"/>
      <c r="R144" s="8"/>
      <c r="S144" s="8"/>
      <c r="T144" s="8"/>
      <c r="U144" s="8"/>
      <c r="V144" s="8">
        <v>100</v>
      </c>
      <c r="W144" s="107"/>
      <c r="X144" s="107"/>
      <c r="Y144" s="107"/>
      <c r="Z144" s="107"/>
      <c r="AA144" s="107"/>
      <c r="AB144" s="107"/>
      <c r="AC144" s="107"/>
      <c r="AD144" s="107"/>
    </row>
    <row r="145" spans="1:30" s="104" customFormat="1" ht="12" x14ac:dyDescent="0.25">
      <c r="A145" s="107" t="s">
        <v>146</v>
      </c>
      <c r="B145" s="8">
        <v>2007</v>
      </c>
      <c r="C145" s="107" t="s">
        <v>17</v>
      </c>
      <c r="D145" s="8">
        <v>2321828</v>
      </c>
      <c r="E145" s="8">
        <v>83.337598037595399</v>
      </c>
      <c r="F145" s="8">
        <v>83.337598037595399</v>
      </c>
      <c r="G145" s="8">
        <v>54.293936939716332</v>
      </c>
      <c r="H145" s="8">
        <v>29.043661097879067</v>
      </c>
      <c r="I145" s="8">
        <v>16.662401962404601</v>
      </c>
      <c r="J145" s="8">
        <v>0</v>
      </c>
      <c r="K145" s="8">
        <v>99.87</v>
      </c>
      <c r="L145" s="8"/>
      <c r="M145" s="8"/>
      <c r="N145" s="8"/>
      <c r="O145" s="8"/>
      <c r="P145" s="8">
        <v>100</v>
      </c>
      <c r="Q145" s="8"/>
      <c r="R145" s="8"/>
      <c r="S145" s="8"/>
      <c r="T145" s="8"/>
      <c r="U145" s="8"/>
      <c r="V145" s="8">
        <v>100</v>
      </c>
      <c r="W145" s="107"/>
      <c r="X145" s="107"/>
      <c r="Y145" s="107"/>
      <c r="Z145" s="107"/>
      <c r="AA145" s="107"/>
      <c r="AB145" s="107"/>
      <c r="AC145" s="107"/>
      <c r="AD145" s="107"/>
    </row>
    <row r="146" spans="1:30" s="104" customFormat="1" ht="12" x14ac:dyDescent="0.25">
      <c r="A146" s="107" t="s">
        <v>146</v>
      </c>
      <c r="B146" s="8">
        <v>2008</v>
      </c>
      <c r="C146" s="107" t="s">
        <v>17</v>
      </c>
      <c r="D146" s="8">
        <v>2398378</v>
      </c>
      <c r="E146" s="8">
        <v>83.337598037595399</v>
      </c>
      <c r="F146" s="8">
        <v>83.337598037595399</v>
      </c>
      <c r="G146" s="8">
        <v>54.293936939716332</v>
      </c>
      <c r="H146" s="8">
        <v>29.043661097879067</v>
      </c>
      <c r="I146" s="8">
        <v>16.662401962404601</v>
      </c>
      <c r="J146" s="8">
        <v>0</v>
      </c>
      <c r="K146" s="8">
        <v>99.87</v>
      </c>
      <c r="L146" s="8"/>
      <c r="M146" s="8"/>
      <c r="N146" s="8"/>
      <c r="O146" s="8"/>
      <c r="P146" s="8">
        <v>100</v>
      </c>
      <c r="Q146" s="8"/>
      <c r="R146" s="8"/>
      <c r="S146" s="8"/>
      <c r="T146" s="8"/>
      <c r="U146" s="8"/>
      <c r="V146" s="8">
        <v>100</v>
      </c>
      <c r="W146" s="107"/>
      <c r="X146" s="107"/>
      <c r="Y146" s="107"/>
      <c r="Z146" s="107"/>
      <c r="AA146" s="107"/>
      <c r="AB146" s="107"/>
      <c r="AC146" s="107"/>
      <c r="AD146" s="107"/>
    </row>
    <row r="147" spans="1:30" s="104" customFormat="1" ht="12" x14ac:dyDescent="0.25">
      <c r="A147" s="107" t="s">
        <v>146</v>
      </c>
      <c r="B147" s="8">
        <v>2009</v>
      </c>
      <c r="C147" s="107" t="s">
        <v>17</v>
      </c>
      <c r="D147" s="8">
        <v>2480439</v>
      </c>
      <c r="E147" s="8">
        <v>83.337598037595399</v>
      </c>
      <c r="F147" s="8">
        <v>83.337598037595399</v>
      </c>
      <c r="G147" s="8">
        <v>54.293936939716332</v>
      </c>
      <c r="H147" s="8">
        <v>29.043661097879067</v>
      </c>
      <c r="I147" s="8">
        <v>16.662401962404601</v>
      </c>
      <c r="J147" s="8">
        <v>0</v>
      </c>
      <c r="K147" s="8">
        <v>99.87</v>
      </c>
      <c r="L147" s="8"/>
      <c r="M147" s="8"/>
      <c r="N147" s="8"/>
      <c r="O147" s="8"/>
      <c r="P147" s="8">
        <v>100</v>
      </c>
      <c r="Q147" s="8"/>
      <c r="R147" s="8"/>
      <c r="S147" s="8"/>
      <c r="T147" s="8"/>
      <c r="U147" s="8"/>
      <c r="V147" s="8">
        <v>100</v>
      </c>
      <c r="W147" s="107"/>
      <c r="X147" s="107"/>
      <c r="Y147" s="107"/>
      <c r="Z147" s="107"/>
      <c r="AA147" s="107"/>
      <c r="AB147" s="107"/>
      <c r="AC147" s="107"/>
      <c r="AD147" s="107"/>
    </row>
    <row r="148" spans="1:30" s="104" customFormat="1" ht="12" x14ac:dyDescent="0.25">
      <c r="A148" s="107" t="s">
        <v>146</v>
      </c>
      <c r="B148" s="8">
        <v>2010</v>
      </c>
      <c r="C148" s="107" t="s">
        <v>17</v>
      </c>
      <c r="D148" s="8">
        <v>2556436</v>
      </c>
      <c r="E148" s="8">
        <v>83.337598037595399</v>
      </c>
      <c r="F148" s="8">
        <v>83.337598037595399</v>
      </c>
      <c r="G148" s="8">
        <v>54.293936939716332</v>
      </c>
      <c r="H148" s="8">
        <v>29.043661097879067</v>
      </c>
      <c r="I148" s="8">
        <v>16.662401962404601</v>
      </c>
      <c r="J148" s="8">
        <v>0</v>
      </c>
      <c r="K148" s="8">
        <v>99.87</v>
      </c>
      <c r="L148" s="8">
        <v>95.94970499286228</v>
      </c>
      <c r="M148" s="8"/>
      <c r="N148" s="8"/>
      <c r="O148" s="8">
        <v>4.0502950071377199</v>
      </c>
      <c r="P148" s="8">
        <v>95.94970499286228</v>
      </c>
      <c r="Q148" s="8"/>
      <c r="R148" s="8"/>
      <c r="S148" s="8"/>
      <c r="T148" s="8"/>
      <c r="U148" s="8"/>
      <c r="V148" s="8">
        <v>100</v>
      </c>
      <c r="W148" s="107"/>
      <c r="X148" s="107"/>
      <c r="Y148" s="107"/>
      <c r="Z148" s="107"/>
      <c r="AA148" s="107"/>
      <c r="AB148" s="107"/>
      <c r="AC148" s="107"/>
      <c r="AD148" s="107"/>
    </row>
    <row r="149" spans="1:30" s="104" customFormat="1" ht="12" x14ac:dyDescent="0.25">
      <c r="A149" s="107" t="s">
        <v>146</v>
      </c>
      <c r="B149" s="8">
        <v>2011</v>
      </c>
      <c r="C149" s="107" t="s">
        <v>17</v>
      </c>
      <c r="D149" s="8">
        <v>2619296</v>
      </c>
      <c r="E149" s="8">
        <v>83.337598037595399</v>
      </c>
      <c r="F149" s="8">
        <v>83.337598037595399</v>
      </c>
      <c r="G149" s="8">
        <v>54.293936939716332</v>
      </c>
      <c r="H149" s="8">
        <v>29.043661097879067</v>
      </c>
      <c r="I149" s="8">
        <v>16.662401962404601</v>
      </c>
      <c r="J149" s="8">
        <v>0</v>
      </c>
      <c r="K149" s="8">
        <v>99.87</v>
      </c>
      <c r="L149" s="8">
        <v>95.94970499286228</v>
      </c>
      <c r="M149" s="8"/>
      <c r="N149" s="8"/>
      <c r="O149" s="8">
        <v>4.0502950071377199</v>
      </c>
      <c r="P149" s="8">
        <v>95.94970499286228</v>
      </c>
      <c r="Q149" s="8"/>
      <c r="R149" s="8"/>
      <c r="S149" s="8"/>
      <c r="T149" s="8"/>
      <c r="U149" s="8"/>
      <c r="V149" s="8">
        <v>100</v>
      </c>
      <c r="W149" s="107"/>
      <c r="X149" s="107"/>
      <c r="Y149" s="107"/>
      <c r="Z149" s="107"/>
      <c r="AA149" s="107"/>
      <c r="AB149" s="107"/>
      <c r="AC149" s="107"/>
      <c r="AD149" s="107"/>
    </row>
    <row r="150" spans="1:30" s="104" customFormat="1" ht="12" x14ac:dyDescent="0.25">
      <c r="A150" s="107" t="s">
        <v>146</v>
      </c>
      <c r="B150" s="8">
        <v>2012</v>
      </c>
      <c r="C150" s="107" t="s">
        <v>17</v>
      </c>
      <c r="D150" s="8">
        <v>2663837</v>
      </c>
      <c r="E150" s="8">
        <v>85.137375351113405</v>
      </c>
      <c r="F150" s="8">
        <v>85.137375351113405</v>
      </c>
      <c r="G150" s="8">
        <v>55.334120617386361</v>
      </c>
      <c r="H150" s="8">
        <v>29.803254733727044</v>
      </c>
      <c r="I150" s="8">
        <v>14.862624648886595</v>
      </c>
      <c r="J150" s="8">
        <v>0</v>
      </c>
      <c r="K150" s="8">
        <v>99.87</v>
      </c>
      <c r="L150" s="8">
        <v>95.94970499286228</v>
      </c>
      <c r="M150" s="8">
        <v>93.336430000000007</v>
      </c>
      <c r="N150" s="8">
        <v>2.6132749928622729</v>
      </c>
      <c r="O150" s="8">
        <v>4.0502950071377199</v>
      </c>
      <c r="P150" s="8">
        <v>0</v>
      </c>
      <c r="Q150" s="8">
        <v>63.01</v>
      </c>
      <c r="R150" s="8"/>
      <c r="S150" s="8">
        <v>63.01</v>
      </c>
      <c r="T150" s="8"/>
      <c r="U150" s="8"/>
      <c r="V150" s="8">
        <v>36.99</v>
      </c>
      <c r="W150" s="107"/>
      <c r="X150" s="107"/>
      <c r="Y150" s="107"/>
      <c r="Z150" s="107"/>
      <c r="AA150" s="107"/>
      <c r="AB150" s="107"/>
      <c r="AC150" s="107"/>
      <c r="AD150" s="107"/>
    </row>
    <row r="151" spans="1:30" s="104" customFormat="1" ht="12" x14ac:dyDescent="0.25">
      <c r="A151" s="107" t="s">
        <v>146</v>
      </c>
      <c r="B151" s="8">
        <v>2013</v>
      </c>
      <c r="C151" s="107" t="s">
        <v>17</v>
      </c>
      <c r="D151" s="8">
        <v>2685405</v>
      </c>
      <c r="E151" s="8">
        <v>86.937152664630958</v>
      </c>
      <c r="F151" s="8">
        <v>86.014505214296491</v>
      </c>
      <c r="G151" s="8">
        <v>56.374304295056845</v>
      </c>
      <c r="H151" s="8">
        <v>29.640200919239646</v>
      </c>
      <c r="I151" s="8">
        <v>13.985494785703509</v>
      </c>
      <c r="J151" s="8">
        <v>0</v>
      </c>
      <c r="K151" s="8">
        <v>99.87</v>
      </c>
      <c r="L151" s="8">
        <v>95.94970499286228</v>
      </c>
      <c r="M151" s="8">
        <v>93.336430000000007</v>
      </c>
      <c r="N151" s="8">
        <v>2.6132749928622729</v>
      </c>
      <c r="O151" s="8">
        <v>4.0502950071377199</v>
      </c>
      <c r="P151" s="8">
        <v>0</v>
      </c>
      <c r="Q151" s="8">
        <v>63.01</v>
      </c>
      <c r="R151" s="8"/>
      <c r="S151" s="8">
        <v>63.01</v>
      </c>
      <c r="T151" s="8"/>
      <c r="U151" s="8"/>
      <c r="V151" s="8">
        <v>36.99</v>
      </c>
      <c r="W151" s="107"/>
      <c r="X151" s="107"/>
      <c r="Y151" s="107"/>
      <c r="Z151" s="107"/>
      <c r="AA151" s="107"/>
      <c r="AB151" s="107"/>
      <c r="AC151" s="107"/>
      <c r="AD151" s="107"/>
    </row>
    <row r="152" spans="1:30" s="104" customFormat="1" ht="12" x14ac:dyDescent="0.25">
      <c r="A152" s="107" t="s">
        <v>146</v>
      </c>
      <c r="B152" s="8">
        <v>2014</v>
      </c>
      <c r="C152" s="107" t="s">
        <v>17</v>
      </c>
      <c r="D152" s="8">
        <v>2706106</v>
      </c>
      <c r="E152" s="8">
        <v>88.736929978148964</v>
      </c>
      <c r="F152" s="8">
        <v>86.408392441932619</v>
      </c>
      <c r="G152" s="8">
        <v>57.414487972726874</v>
      </c>
      <c r="H152" s="8">
        <v>28.993904469205745</v>
      </c>
      <c r="I152" s="8">
        <v>13.591607558067381</v>
      </c>
      <c r="J152" s="8">
        <v>0</v>
      </c>
      <c r="K152" s="8">
        <v>99.87</v>
      </c>
      <c r="L152" s="8">
        <v>95.94970499286228</v>
      </c>
      <c r="M152" s="8">
        <v>93.336430000000007</v>
      </c>
      <c r="N152" s="8">
        <v>2.6132749928622729</v>
      </c>
      <c r="O152" s="8">
        <v>4.0502950071377199</v>
      </c>
      <c r="P152" s="8">
        <v>0</v>
      </c>
      <c r="Q152" s="8">
        <v>63.01</v>
      </c>
      <c r="R152" s="8"/>
      <c r="S152" s="8">
        <v>63.01</v>
      </c>
      <c r="T152" s="8"/>
      <c r="U152" s="8"/>
      <c r="V152" s="8">
        <v>36.99</v>
      </c>
      <c r="W152" s="107"/>
      <c r="X152" s="107"/>
      <c r="Y152" s="107"/>
      <c r="Z152" s="107"/>
      <c r="AA152" s="107"/>
      <c r="AB152" s="107"/>
      <c r="AC152" s="107"/>
      <c r="AD152" s="107"/>
    </row>
    <row r="153" spans="1:30" s="104" customFormat="1" ht="12" x14ac:dyDescent="0.25">
      <c r="A153" s="107" t="s">
        <v>146</v>
      </c>
      <c r="B153" s="8">
        <v>2015</v>
      </c>
      <c r="C153" s="107" t="s">
        <v>17</v>
      </c>
      <c r="D153" s="8">
        <v>2734177</v>
      </c>
      <c r="E153" s="8">
        <v>90.536707291666517</v>
      </c>
      <c r="F153" s="8">
        <v>86.802279669568861</v>
      </c>
      <c r="G153" s="8">
        <v>58.454671650396904</v>
      </c>
      <c r="H153" s="8">
        <v>28.347608019171957</v>
      </c>
      <c r="I153" s="8">
        <v>13.197720330431139</v>
      </c>
      <c r="J153" s="8">
        <v>0</v>
      </c>
      <c r="K153" s="8">
        <v>99.87</v>
      </c>
      <c r="L153" s="8">
        <v>96.479821534142729</v>
      </c>
      <c r="M153" s="8">
        <v>93.336430000000007</v>
      </c>
      <c r="N153" s="8">
        <v>3.1433915341427223</v>
      </c>
      <c r="O153" s="8">
        <v>3.5201784658572706</v>
      </c>
      <c r="P153" s="8">
        <v>0</v>
      </c>
      <c r="Q153" s="8">
        <v>63.01</v>
      </c>
      <c r="R153" s="8"/>
      <c r="S153" s="8">
        <v>63.01</v>
      </c>
      <c r="T153" s="8"/>
      <c r="U153" s="8"/>
      <c r="V153" s="8">
        <v>36.99</v>
      </c>
      <c r="W153" s="107"/>
      <c r="X153" s="107"/>
      <c r="Y153" s="107"/>
      <c r="Z153" s="107"/>
      <c r="AA153" s="107"/>
      <c r="AB153" s="107"/>
      <c r="AC153" s="107"/>
      <c r="AD153" s="107"/>
    </row>
    <row r="154" spans="1:30" s="104" customFormat="1" ht="12" x14ac:dyDescent="0.25">
      <c r="A154" s="107" t="s">
        <v>146</v>
      </c>
      <c r="B154" s="8">
        <v>2016</v>
      </c>
      <c r="C154" s="107" t="s">
        <v>17</v>
      </c>
      <c r="D154" s="8">
        <v>2780629</v>
      </c>
      <c r="E154" s="8">
        <v>92.336484605184069</v>
      </c>
      <c r="F154" s="8">
        <v>87.196166897204989</v>
      </c>
      <c r="G154" s="8">
        <v>59.494855328066933</v>
      </c>
      <c r="H154" s="8">
        <v>27.701311569138056</v>
      </c>
      <c r="I154" s="8">
        <v>12.803833102795011</v>
      </c>
      <c r="J154" s="8">
        <v>0</v>
      </c>
      <c r="K154" s="8">
        <v>99.87</v>
      </c>
      <c r="L154" s="8">
        <v>97.009938075422951</v>
      </c>
      <c r="M154" s="8">
        <v>93.336430000000007</v>
      </c>
      <c r="N154" s="8">
        <v>3.6735080754229443</v>
      </c>
      <c r="O154" s="8">
        <v>2.9900619245770486</v>
      </c>
      <c r="P154" s="8">
        <v>0</v>
      </c>
      <c r="Q154" s="8">
        <v>63.01</v>
      </c>
      <c r="R154" s="8"/>
      <c r="S154" s="8">
        <v>63.01</v>
      </c>
      <c r="T154" s="8"/>
      <c r="U154" s="8"/>
      <c r="V154" s="8">
        <v>36.99</v>
      </c>
      <c r="W154" s="107"/>
      <c r="X154" s="107"/>
      <c r="Y154" s="107"/>
      <c r="Z154" s="107"/>
      <c r="AA154" s="107"/>
      <c r="AB154" s="107"/>
      <c r="AC154" s="107"/>
      <c r="AD154" s="107"/>
    </row>
    <row r="155" spans="1:30" s="104" customFormat="1" ht="12" x14ac:dyDescent="0.25">
      <c r="A155" s="107" t="s">
        <v>146</v>
      </c>
      <c r="B155" s="8">
        <v>2017</v>
      </c>
      <c r="C155" s="107" t="s">
        <v>17</v>
      </c>
      <c r="D155" s="8">
        <v>2837238</v>
      </c>
      <c r="E155" s="8">
        <v>94.136261918702075</v>
      </c>
      <c r="F155" s="8">
        <v>87.590054124841117</v>
      </c>
      <c r="G155" s="8">
        <v>60.535039005736962</v>
      </c>
      <c r="H155" s="8">
        <v>27.055015119104155</v>
      </c>
      <c r="I155" s="8">
        <v>12.409945875158883</v>
      </c>
      <c r="J155" s="8">
        <v>0</v>
      </c>
      <c r="K155" s="8">
        <v>99.87</v>
      </c>
      <c r="L155" s="8">
        <v>97.540054616703173</v>
      </c>
      <c r="M155" s="8">
        <v>93.336430000000007</v>
      </c>
      <c r="N155" s="8">
        <v>4.2036246167031663</v>
      </c>
      <c r="O155" s="8">
        <v>2.4599453832968265</v>
      </c>
      <c r="P155" s="8">
        <v>0</v>
      </c>
      <c r="Q155" s="8">
        <v>93.14</v>
      </c>
      <c r="R155" s="8">
        <v>93.14</v>
      </c>
      <c r="S155" s="8">
        <v>77.966076666666666</v>
      </c>
      <c r="T155" s="8">
        <v>15.173923333333335</v>
      </c>
      <c r="U155" s="8">
        <v>6.8599999999999994</v>
      </c>
      <c r="V155" s="8">
        <v>0</v>
      </c>
      <c r="W155" s="107"/>
      <c r="X155" s="107"/>
      <c r="Y155" s="107"/>
      <c r="Z155" s="107"/>
      <c r="AA155" s="107"/>
      <c r="AB155" s="107"/>
      <c r="AC155" s="107"/>
      <c r="AD155" s="107"/>
    </row>
    <row r="156" spans="1:30" s="104" customFormat="1" ht="12" x14ac:dyDescent="0.25">
      <c r="A156" s="107" t="s">
        <v>146</v>
      </c>
      <c r="B156" s="8">
        <v>2018</v>
      </c>
      <c r="C156" s="107" t="s">
        <v>17</v>
      </c>
      <c r="D156" s="8">
        <v>2907540</v>
      </c>
      <c r="E156" s="8">
        <v>95.936039232219628</v>
      </c>
      <c r="F156" s="8">
        <v>87.983941352477359</v>
      </c>
      <c r="G156" s="8">
        <v>61.575222683406992</v>
      </c>
      <c r="H156" s="8">
        <v>26.408718669070367</v>
      </c>
      <c r="I156" s="8">
        <v>12.016058647522641</v>
      </c>
      <c r="J156" s="8">
        <v>0</v>
      </c>
      <c r="K156" s="8">
        <v>99.87</v>
      </c>
      <c r="L156" s="8">
        <v>98.070171157983623</v>
      </c>
      <c r="M156" s="8">
        <v>93.336430000000007</v>
      </c>
      <c r="N156" s="8">
        <v>4.7337411579836157</v>
      </c>
      <c r="O156" s="8">
        <v>1.9298288420163772</v>
      </c>
      <c r="P156" s="8">
        <v>0</v>
      </c>
      <c r="Q156" s="8">
        <v>93.14</v>
      </c>
      <c r="R156" s="8">
        <v>93.14</v>
      </c>
      <c r="S156" s="8">
        <v>77.966076666666666</v>
      </c>
      <c r="T156" s="8">
        <v>15.173923333333335</v>
      </c>
      <c r="U156" s="8">
        <v>6.8599999999999994</v>
      </c>
      <c r="V156" s="8">
        <v>0</v>
      </c>
      <c r="W156" s="107"/>
      <c r="X156" s="107"/>
      <c r="Y156" s="107"/>
      <c r="Z156" s="107"/>
      <c r="AA156" s="107"/>
      <c r="AB156" s="107"/>
      <c r="AC156" s="107"/>
      <c r="AD156" s="107"/>
    </row>
    <row r="157" spans="1:30" s="104" customFormat="1" ht="12" x14ac:dyDescent="0.25">
      <c r="A157" s="107" t="s">
        <v>146</v>
      </c>
      <c r="B157" s="8">
        <v>2019</v>
      </c>
      <c r="C157" s="107" t="s">
        <v>17</v>
      </c>
      <c r="D157" s="8">
        <v>2985956</v>
      </c>
      <c r="E157" s="8">
        <v>97.73581654573718</v>
      </c>
      <c r="F157" s="8">
        <v>88.377828580113487</v>
      </c>
      <c r="G157" s="8">
        <v>62.615406361077021</v>
      </c>
      <c r="H157" s="8">
        <v>25.762422219036466</v>
      </c>
      <c r="I157" s="8">
        <v>11.622171419886513</v>
      </c>
      <c r="J157" s="8">
        <v>0</v>
      </c>
      <c r="K157" s="8">
        <v>99.87</v>
      </c>
      <c r="L157" s="8">
        <v>98.600287699263845</v>
      </c>
      <c r="M157" s="8">
        <v>93.336430000000007</v>
      </c>
      <c r="N157" s="8">
        <v>5.2638576992638377</v>
      </c>
      <c r="O157" s="8">
        <v>1.3997123007361552</v>
      </c>
      <c r="P157" s="8">
        <v>0</v>
      </c>
      <c r="Q157" s="8">
        <v>93.14</v>
      </c>
      <c r="R157" s="8">
        <v>93.14</v>
      </c>
      <c r="S157" s="8">
        <v>77.966076666666666</v>
      </c>
      <c r="T157" s="8">
        <v>15.173923333333335</v>
      </c>
      <c r="U157" s="8">
        <v>6.8599999999999994</v>
      </c>
      <c r="V157" s="8">
        <v>0</v>
      </c>
      <c r="W157" s="107"/>
      <c r="X157" s="107"/>
      <c r="Y157" s="107"/>
      <c r="Z157" s="107"/>
      <c r="AA157" s="107"/>
      <c r="AB157" s="107"/>
      <c r="AC157" s="107"/>
      <c r="AD157" s="107"/>
    </row>
    <row r="158" spans="1:30" s="104" customFormat="1" ht="12" x14ac:dyDescent="0.25">
      <c r="A158" s="107" t="s">
        <v>146</v>
      </c>
      <c r="B158" s="8">
        <v>2020</v>
      </c>
      <c r="C158" s="107" t="s">
        <v>17</v>
      </c>
      <c r="D158" s="8">
        <v>3065544</v>
      </c>
      <c r="E158" s="8">
        <v>99.535593859255187</v>
      </c>
      <c r="F158" s="8">
        <v>88.771715807749729</v>
      </c>
      <c r="G158" s="8">
        <v>63.65559003874705</v>
      </c>
      <c r="H158" s="8">
        <v>25.116125769002679</v>
      </c>
      <c r="I158" s="8">
        <v>11.228284192250271</v>
      </c>
      <c r="J158" s="8">
        <v>0</v>
      </c>
      <c r="K158" s="8">
        <v>99.87</v>
      </c>
      <c r="L158" s="8">
        <v>99.130404240544067</v>
      </c>
      <c r="M158" s="8">
        <v>93.336430000000007</v>
      </c>
      <c r="N158" s="8">
        <v>5.7939742405440597</v>
      </c>
      <c r="O158" s="8">
        <v>0.86959575945593315</v>
      </c>
      <c r="P158" s="8">
        <v>0</v>
      </c>
      <c r="Q158" s="8">
        <v>93.14</v>
      </c>
      <c r="R158" s="8">
        <v>93.14</v>
      </c>
      <c r="S158" s="8">
        <v>77.966076666666666</v>
      </c>
      <c r="T158" s="8">
        <v>15.173923333333335</v>
      </c>
      <c r="U158" s="8">
        <v>6.8599999999999994</v>
      </c>
      <c r="V158" s="8">
        <v>0</v>
      </c>
      <c r="W158" s="107"/>
      <c r="X158" s="107"/>
      <c r="Y158" s="107"/>
      <c r="Z158" s="107"/>
      <c r="AA158" s="107"/>
      <c r="AB158" s="107"/>
      <c r="AC158" s="107"/>
      <c r="AD158" s="107"/>
    </row>
    <row r="159" spans="1:30" s="104" customFormat="1" ht="12" x14ac:dyDescent="0.25">
      <c r="A159" s="107" t="s">
        <v>146</v>
      </c>
      <c r="B159" s="8">
        <v>2021</v>
      </c>
      <c r="C159" s="107" t="s">
        <v>17</v>
      </c>
      <c r="D159" s="8">
        <v>3124717</v>
      </c>
      <c r="E159" s="8">
        <v>100</v>
      </c>
      <c r="F159" s="8">
        <v>89.165603035385857</v>
      </c>
      <c r="G159" s="8">
        <v>64.695773716417534</v>
      </c>
      <c r="H159" s="8">
        <v>24.469829318968323</v>
      </c>
      <c r="I159" s="8">
        <v>10.834396964614143</v>
      </c>
      <c r="J159" s="8">
        <v>0</v>
      </c>
      <c r="K159" s="8">
        <v>99.87</v>
      </c>
      <c r="L159" s="8">
        <v>99.660520781824516</v>
      </c>
      <c r="M159" s="8">
        <v>93.336430000000007</v>
      </c>
      <c r="N159" s="8">
        <v>6.3240907818245091</v>
      </c>
      <c r="O159" s="8">
        <v>0.33947921817548377</v>
      </c>
      <c r="P159" s="8">
        <v>0</v>
      </c>
      <c r="Q159" s="8"/>
      <c r="R159" s="8">
        <v>93.14</v>
      </c>
      <c r="S159" s="8">
        <v>77.966076666666666</v>
      </c>
      <c r="T159" s="8">
        <v>15.173923333333335</v>
      </c>
      <c r="U159" s="8">
        <v>6.8599999999999994</v>
      </c>
      <c r="V159" s="8">
        <v>0</v>
      </c>
      <c r="W159" s="107"/>
      <c r="X159" s="107"/>
      <c r="Y159" s="107"/>
      <c r="Z159" s="107"/>
      <c r="AA159" s="107"/>
      <c r="AB159" s="107"/>
      <c r="AC159" s="107"/>
      <c r="AD159" s="107"/>
    </row>
    <row r="160" spans="1:30" s="104" customFormat="1" ht="12" x14ac:dyDescent="0.25">
      <c r="A160" s="107" t="s">
        <v>146</v>
      </c>
      <c r="B160" s="8">
        <v>2022</v>
      </c>
      <c r="C160" s="107" t="s">
        <v>17</v>
      </c>
      <c r="D160" s="8">
        <v>3159276</v>
      </c>
      <c r="E160" s="8">
        <v>100</v>
      </c>
      <c r="F160" s="8">
        <v>89.559490263021985</v>
      </c>
      <c r="G160" s="8">
        <v>65.735957394087563</v>
      </c>
      <c r="H160" s="8">
        <v>23.823532868934421</v>
      </c>
      <c r="I160" s="8">
        <v>10.440509736978015</v>
      </c>
      <c r="J160" s="8">
        <v>0</v>
      </c>
      <c r="K160" s="8">
        <v>100</v>
      </c>
      <c r="L160" s="8">
        <v>100</v>
      </c>
      <c r="M160" s="8">
        <v>93.336430000000007</v>
      </c>
      <c r="N160" s="8">
        <v>6.6635699999999929</v>
      </c>
      <c r="O160" s="8">
        <v>0</v>
      </c>
      <c r="P160" s="8">
        <v>0</v>
      </c>
      <c r="Q160" s="8"/>
      <c r="R160" s="8">
        <v>93.14</v>
      </c>
      <c r="S160" s="8">
        <v>77.966076666666666</v>
      </c>
      <c r="T160" s="8">
        <v>15.173923333333335</v>
      </c>
      <c r="U160" s="8">
        <v>6.8599999999999994</v>
      </c>
      <c r="V160" s="8">
        <v>0</v>
      </c>
      <c r="W160" s="107"/>
      <c r="X160" s="107"/>
      <c r="Y160" s="107"/>
      <c r="Z160" s="107"/>
      <c r="AA160" s="107"/>
      <c r="AB160" s="107"/>
      <c r="AC160" s="107"/>
      <c r="AD160" s="107"/>
    </row>
    <row r="161" spans="1:30" s="104" customFormat="1" ht="12" x14ac:dyDescent="0.25">
      <c r="A161" s="107" t="s">
        <v>146</v>
      </c>
      <c r="B161" s="8">
        <v>2023</v>
      </c>
      <c r="C161" s="107" t="s">
        <v>17</v>
      </c>
      <c r="D161" s="8">
        <v>3167480</v>
      </c>
      <c r="E161" s="8">
        <v>100</v>
      </c>
      <c r="F161" s="8">
        <v>89.953377490658227</v>
      </c>
      <c r="G161" s="8">
        <v>66.776141071757593</v>
      </c>
      <c r="H161" s="8">
        <v>23.177236418900634</v>
      </c>
      <c r="I161" s="8">
        <v>10.046622509341773</v>
      </c>
      <c r="J161" s="8">
        <v>0</v>
      </c>
      <c r="K161" s="8">
        <v>100</v>
      </c>
      <c r="L161" s="8">
        <v>100</v>
      </c>
      <c r="M161" s="8">
        <v>93.336430000000007</v>
      </c>
      <c r="N161" s="8">
        <v>6.6635699999999929</v>
      </c>
      <c r="O161" s="8">
        <v>0</v>
      </c>
      <c r="P161" s="8">
        <v>0</v>
      </c>
      <c r="Q161" s="8"/>
      <c r="R161" s="8">
        <v>93.14</v>
      </c>
      <c r="S161" s="8">
        <v>77.966076666666666</v>
      </c>
      <c r="T161" s="8">
        <v>15.173923333333335</v>
      </c>
      <c r="U161" s="8">
        <v>6.8599999999999994</v>
      </c>
      <c r="V161" s="8">
        <v>0</v>
      </c>
      <c r="W161" s="107"/>
      <c r="X161" s="107"/>
      <c r="Y161" s="107"/>
      <c r="Z161" s="107"/>
      <c r="AA161" s="107"/>
      <c r="AB161" s="107"/>
      <c r="AC161" s="107"/>
      <c r="AD161" s="107"/>
    </row>
    <row r="162" spans="1:30" s="104" customFormat="1" ht="12" x14ac:dyDescent="0.25">
      <c r="A162" s="107" t="s">
        <v>146</v>
      </c>
      <c r="B162" s="8">
        <v>2024</v>
      </c>
      <c r="C162" s="107" t="s">
        <v>17</v>
      </c>
      <c r="D162" s="8">
        <v>3218274</v>
      </c>
      <c r="E162" s="8">
        <v>100</v>
      </c>
      <c r="F162" s="8">
        <v>89.953377490658227</v>
      </c>
      <c r="G162" s="8">
        <v>66.776141071757593</v>
      </c>
      <c r="H162" s="8">
        <v>23.177236418900634</v>
      </c>
      <c r="I162" s="8">
        <v>10.046622509341773</v>
      </c>
      <c r="J162" s="8">
        <v>0</v>
      </c>
      <c r="K162" s="8">
        <v>100</v>
      </c>
      <c r="L162" s="8">
        <v>100</v>
      </c>
      <c r="M162" s="8">
        <v>93.336430000000007</v>
      </c>
      <c r="N162" s="8">
        <v>6.6635699999999929</v>
      </c>
      <c r="O162" s="8">
        <v>0</v>
      </c>
      <c r="P162" s="8">
        <v>0</v>
      </c>
      <c r="Q162" s="8"/>
      <c r="R162" s="8">
        <v>93.14</v>
      </c>
      <c r="S162" s="8">
        <v>77.966076666666666</v>
      </c>
      <c r="T162" s="8">
        <v>15.173923333333335</v>
      </c>
      <c r="U162" s="8">
        <v>6.8599999999999994</v>
      </c>
      <c r="V162" s="8">
        <v>0</v>
      </c>
      <c r="W162" s="107"/>
      <c r="X162" s="107"/>
      <c r="Y162" s="107"/>
      <c r="Z162" s="107"/>
      <c r="AA162" s="107"/>
      <c r="AB162" s="107"/>
      <c r="AC162" s="107"/>
      <c r="AD162" s="107"/>
    </row>
    <row r="163" spans="1:30" s="104" customFormat="1" ht="12" x14ac:dyDescent="0.25">
      <c r="A163" s="107" t="s">
        <v>146</v>
      </c>
      <c r="B163" s="8">
        <v>2025</v>
      </c>
      <c r="C163" s="107" t="s">
        <v>17</v>
      </c>
      <c r="D163" s="8">
        <v>3267468</v>
      </c>
      <c r="E163" s="8">
        <v>100</v>
      </c>
      <c r="F163" s="8">
        <v>89.953377490658227</v>
      </c>
      <c r="G163" s="8">
        <v>66.776141071757593</v>
      </c>
      <c r="H163" s="8">
        <v>23.177236418900634</v>
      </c>
      <c r="I163" s="8">
        <v>10.046622509341773</v>
      </c>
      <c r="J163" s="8">
        <v>0</v>
      </c>
      <c r="K163" s="8">
        <v>100</v>
      </c>
      <c r="L163" s="8">
        <v>100</v>
      </c>
      <c r="M163" s="8">
        <v>93.336430000000007</v>
      </c>
      <c r="N163" s="8">
        <v>6.6635699999999929</v>
      </c>
      <c r="O163" s="8">
        <v>0</v>
      </c>
      <c r="P163" s="8">
        <v>0</v>
      </c>
      <c r="Q163" s="8"/>
      <c r="R163" s="8">
        <v>93.14</v>
      </c>
      <c r="S163" s="8">
        <v>77.966076666666666</v>
      </c>
      <c r="T163" s="8">
        <v>15.173923333333335</v>
      </c>
      <c r="U163" s="8">
        <v>6.8599999999999994</v>
      </c>
      <c r="V163" s="8">
        <v>0</v>
      </c>
      <c r="W163" s="107"/>
      <c r="X163" s="107"/>
      <c r="Y163" s="107"/>
      <c r="Z163" s="107"/>
      <c r="AA163" s="107"/>
      <c r="AB163" s="107"/>
      <c r="AC163" s="107"/>
      <c r="AD163" s="107"/>
    </row>
    <row r="164" spans="1:30" s="104" customFormat="1" ht="12" x14ac:dyDescent="0.25">
      <c r="A164" s="107" t="s">
        <v>146</v>
      </c>
      <c r="B164" s="8">
        <v>2026</v>
      </c>
      <c r="C164" s="107" t="s">
        <v>17</v>
      </c>
      <c r="D164" s="8"/>
      <c r="E164" s="8">
        <v>100</v>
      </c>
      <c r="F164" s="8">
        <v>89.953377490658227</v>
      </c>
      <c r="G164" s="8">
        <v>66.776141071757593</v>
      </c>
      <c r="H164" s="8">
        <v>23.177236418900634</v>
      </c>
      <c r="I164" s="8">
        <v>10.046622509341773</v>
      </c>
      <c r="J164" s="8">
        <v>0</v>
      </c>
      <c r="K164" s="8">
        <v>100</v>
      </c>
      <c r="L164" s="8">
        <v>100</v>
      </c>
      <c r="M164" s="8">
        <v>93.336430000000007</v>
      </c>
      <c r="N164" s="8">
        <v>6.6635699999999929</v>
      </c>
      <c r="O164" s="8">
        <v>0</v>
      </c>
      <c r="P164" s="8">
        <v>0</v>
      </c>
      <c r="Q164" s="8"/>
      <c r="R164" s="8"/>
      <c r="S164" s="8">
        <v>77.966076666666666</v>
      </c>
      <c r="T164" s="8"/>
      <c r="U164" s="8"/>
      <c r="V164" s="8">
        <v>22.033923333333334</v>
      </c>
      <c r="W164" s="107"/>
      <c r="X164" s="107"/>
      <c r="Y164" s="107"/>
      <c r="Z164" s="107"/>
      <c r="AA164" s="107"/>
      <c r="AB164" s="107"/>
      <c r="AC164" s="107"/>
      <c r="AD164" s="107"/>
    </row>
    <row r="165" spans="1:30" s="104" customFormat="1" ht="12" x14ac:dyDescent="0.25">
      <c r="A165" s="107" t="s">
        <v>146</v>
      </c>
      <c r="B165" s="8">
        <v>2027</v>
      </c>
      <c r="C165" s="107" t="s">
        <v>17</v>
      </c>
      <c r="D165" s="8"/>
      <c r="E165" s="8">
        <v>100</v>
      </c>
      <c r="F165" s="8">
        <v>89.953377490658227</v>
      </c>
      <c r="G165" s="8">
        <v>66.776141071757593</v>
      </c>
      <c r="H165" s="8">
        <v>23.177236418900634</v>
      </c>
      <c r="I165" s="8">
        <v>10.046622509341773</v>
      </c>
      <c r="J165" s="8">
        <v>0</v>
      </c>
      <c r="K165" s="8">
        <v>100</v>
      </c>
      <c r="L165" s="8">
        <v>100</v>
      </c>
      <c r="M165" s="8"/>
      <c r="N165" s="8"/>
      <c r="O165" s="8">
        <v>0</v>
      </c>
      <c r="P165" s="8">
        <v>100</v>
      </c>
      <c r="Q165" s="8"/>
      <c r="R165" s="8"/>
      <c r="S165" s="8">
        <v>77.966076666666666</v>
      </c>
      <c r="T165" s="8"/>
      <c r="U165" s="8"/>
      <c r="V165" s="8">
        <v>22.033923333333334</v>
      </c>
      <c r="W165" s="107"/>
      <c r="X165" s="107"/>
      <c r="Y165" s="107"/>
      <c r="Z165" s="107"/>
      <c r="AA165" s="107"/>
      <c r="AB165" s="107"/>
      <c r="AC165" s="107"/>
      <c r="AD165" s="107"/>
    </row>
    <row r="166" spans="1:30" s="104" customFormat="1" ht="12" x14ac:dyDescent="0.25">
      <c r="A166" s="107" t="s">
        <v>146</v>
      </c>
      <c r="B166" s="8">
        <v>2028</v>
      </c>
      <c r="C166" s="107" t="s">
        <v>17</v>
      </c>
      <c r="D166" s="8"/>
      <c r="E166" s="8">
        <v>100</v>
      </c>
      <c r="F166" s="8"/>
      <c r="G166" s="8"/>
      <c r="H166" s="8"/>
      <c r="I166" s="8"/>
      <c r="J166" s="8">
        <v>100</v>
      </c>
      <c r="K166" s="8">
        <v>100</v>
      </c>
      <c r="L166" s="8">
        <v>100</v>
      </c>
      <c r="M166" s="8"/>
      <c r="N166" s="8"/>
      <c r="O166" s="8">
        <v>0</v>
      </c>
      <c r="P166" s="8">
        <v>100</v>
      </c>
      <c r="Q166" s="8"/>
      <c r="R166" s="8"/>
      <c r="S166" s="8"/>
      <c r="T166" s="8"/>
      <c r="U166" s="8"/>
      <c r="V166" s="8">
        <v>100</v>
      </c>
      <c r="W166" s="107"/>
      <c r="X166" s="107"/>
      <c r="Y166" s="107"/>
      <c r="Z166" s="107"/>
      <c r="AA166" s="107"/>
      <c r="AB166" s="107"/>
      <c r="AC166" s="107"/>
      <c r="AD166" s="107"/>
    </row>
    <row r="167" spans="1:30" s="104" customFormat="1" ht="12" x14ac:dyDescent="0.25">
      <c r="A167" s="107" t="s">
        <v>146</v>
      </c>
      <c r="B167" s="8">
        <v>2029</v>
      </c>
      <c r="C167" s="107" t="s">
        <v>17</v>
      </c>
      <c r="D167" s="8"/>
      <c r="E167" s="8">
        <v>100</v>
      </c>
      <c r="F167" s="8"/>
      <c r="G167" s="8"/>
      <c r="H167" s="8"/>
      <c r="I167" s="8"/>
      <c r="J167" s="8">
        <v>100</v>
      </c>
      <c r="K167" s="8">
        <v>100</v>
      </c>
      <c r="L167" s="8">
        <v>100</v>
      </c>
      <c r="M167" s="8"/>
      <c r="N167" s="8"/>
      <c r="O167" s="8">
        <v>0</v>
      </c>
      <c r="P167" s="8">
        <v>100</v>
      </c>
      <c r="Q167" s="8"/>
      <c r="R167" s="8"/>
      <c r="S167" s="8"/>
      <c r="T167" s="8"/>
      <c r="U167" s="8"/>
      <c r="V167" s="8">
        <v>100</v>
      </c>
      <c r="W167" s="107"/>
      <c r="X167" s="107"/>
      <c r="Y167" s="107"/>
      <c r="Z167" s="107"/>
      <c r="AA167" s="107"/>
      <c r="AB167" s="107"/>
    </row>
    <row r="168" spans="1:30" s="104" customFormat="1" ht="12" x14ac:dyDescent="0.25">
      <c r="A168" s="107" t="s">
        <v>146</v>
      </c>
      <c r="B168" s="8">
        <v>2030</v>
      </c>
      <c r="C168" s="107" t="s">
        <v>17</v>
      </c>
      <c r="D168" s="8"/>
      <c r="E168" s="8">
        <v>100</v>
      </c>
      <c r="F168" s="8"/>
      <c r="G168" s="8"/>
      <c r="H168" s="8"/>
      <c r="I168" s="8"/>
      <c r="J168" s="8">
        <v>100</v>
      </c>
      <c r="K168" s="8">
        <v>100</v>
      </c>
      <c r="L168" s="8">
        <v>100</v>
      </c>
      <c r="M168" s="8"/>
      <c r="N168" s="8"/>
      <c r="O168" s="8">
        <v>0</v>
      </c>
      <c r="P168" s="8">
        <v>100</v>
      </c>
      <c r="Q168" s="8"/>
      <c r="R168" s="8"/>
      <c r="S168" s="8"/>
      <c r="T168" s="8"/>
      <c r="U168" s="8"/>
      <c r="V168" s="8">
        <v>100</v>
      </c>
      <c r="W168" s="107"/>
      <c r="X168" s="107"/>
      <c r="Y168" s="107"/>
      <c r="Z168" s="107"/>
      <c r="AA168" s="107"/>
      <c r="AB168" s="107"/>
    </row>
    <row r="169" spans="1:30" ht="15.6" x14ac:dyDescent="0.3">
      <c r="A169" s="108" t="s">
        <v>146</v>
      </c>
      <c r="B169" s="8">
        <v>2000</v>
      </c>
      <c r="C169" s="108" t="s">
        <v>18</v>
      </c>
      <c r="D169" s="8">
        <v>2109512</v>
      </c>
      <c r="E169" s="8"/>
      <c r="F169" s="8"/>
      <c r="G169" s="8"/>
      <c r="H169" s="8"/>
      <c r="I169" s="8"/>
      <c r="J169" s="8">
        <v>100</v>
      </c>
      <c r="K169" s="8"/>
      <c r="L169" s="8"/>
      <c r="M169" s="8"/>
      <c r="N169" s="8"/>
      <c r="O169" s="8"/>
      <c r="P169" s="8">
        <v>100</v>
      </c>
      <c r="Q169" s="8"/>
      <c r="R169" s="8"/>
      <c r="S169" s="8"/>
      <c r="T169" s="8"/>
      <c r="U169" s="8"/>
      <c r="V169" s="8">
        <v>100</v>
      </c>
      <c r="W169" s="108"/>
      <c r="X169" s="108"/>
      <c r="Y169" s="108"/>
      <c r="Z169" s="108"/>
      <c r="AA169" s="108"/>
      <c r="AB169" s="108"/>
    </row>
    <row r="170" spans="1:30" ht="15.6" x14ac:dyDescent="0.3">
      <c r="A170" s="108" t="s">
        <v>146</v>
      </c>
      <c r="B170" s="8">
        <v>2001</v>
      </c>
      <c r="C170" s="108" t="s">
        <v>18</v>
      </c>
      <c r="D170" s="8">
        <v>2055695</v>
      </c>
      <c r="E170" s="8"/>
      <c r="F170" s="8"/>
      <c r="G170" s="8"/>
      <c r="H170" s="8"/>
      <c r="I170" s="8"/>
      <c r="J170" s="8">
        <v>100</v>
      </c>
      <c r="K170" s="8"/>
      <c r="L170" s="8"/>
      <c r="M170" s="8"/>
      <c r="N170" s="8"/>
      <c r="O170" s="8"/>
      <c r="P170" s="8">
        <v>100</v>
      </c>
      <c r="Q170" s="8"/>
      <c r="R170" s="8"/>
      <c r="S170" s="8"/>
      <c r="T170" s="8"/>
      <c r="U170" s="8"/>
      <c r="V170" s="8">
        <v>100</v>
      </c>
      <c r="W170" s="108"/>
      <c r="X170" s="108"/>
      <c r="Y170" s="108"/>
      <c r="Z170" s="108"/>
      <c r="AA170" s="108"/>
      <c r="AB170" s="108"/>
    </row>
    <row r="171" spans="1:30" ht="15.6" x14ac:dyDescent="0.3">
      <c r="A171" s="108" t="s">
        <v>146</v>
      </c>
      <c r="B171" s="8">
        <v>2002</v>
      </c>
      <c r="C171" s="108" t="s">
        <v>18</v>
      </c>
      <c r="D171" s="8">
        <v>1998310</v>
      </c>
      <c r="E171" s="8"/>
      <c r="F171" s="8"/>
      <c r="G171" s="8"/>
      <c r="H171" s="8"/>
      <c r="I171" s="8"/>
      <c r="J171" s="8">
        <v>100</v>
      </c>
      <c r="K171" s="8"/>
      <c r="L171" s="8"/>
      <c r="M171" s="8"/>
      <c r="N171" s="8"/>
      <c r="O171" s="8"/>
      <c r="P171" s="8">
        <v>100</v>
      </c>
      <c r="Q171" s="8"/>
      <c r="R171" s="8"/>
      <c r="S171" s="8"/>
      <c r="T171" s="8"/>
      <c r="U171" s="8"/>
      <c r="V171" s="8">
        <v>100</v>
      </c>
      <c r="W171" s="108"/>
      <c r="X171" s="108"/>
      <c r="Y171" s="108"/>
      <c r="Z171" s="108"/>
      <c r="AA171" s="108"/>
      <c r="AB171" s="108"/>
    </row>
    <row r="172" spans="1:30" ht="15.6" x14ac:dyDescent="0.3">
      <c r="A172" s="108" t="s">
        <v>146</v>
      </c>
      <c r="B172" s="8">
        <v>2003</v>
      </c>
      <c r="C172" s="108" t="s">
        <v>18</v>
      </c>
      <c r="D172" s="8">
        <v>1939150</v>
      </c>
      <c r="E172" s="8"/>
      <c r="F172" s="8"/>
      <c r="G172" s="8"/>
      <c r="H172" s="8"/>
      <c r="I172" s="8"/>
      <c r="J172" s="8">
        <v>100</v>
      </c>
      <c r="K172" s="8"/>
      <c r="L172" s="8"/>
      <c r="M172" s="8"/>
      <c r="N172" s="8"/>
      <c r="O172" s="8"/>
      <c r="P172" s="8">
        <v>100</v>
      </c>
      <c r="Q172" s="8"/>
      <c r="R172" s="8"/>
      <c r="S172" s="8"/>
      <c r="T172" s="8"/>
      <c r="U172" s="8"/>
      <c r="V172" s="8">
        <v>100</v>
      </c>
      <c r="W172" s="108"/>
      <c r="X172" s="108"/>
      <c r="Y172" s="108"/>
      <c r="Z172" s="108"/>
      <c r="AA172" s="108"/>
      <c r="AB172" s="108"/>
    </row>
    <row r="173" spans="1:30" ht="15.6" x14ac:dyDescent="0.3">
      <c r="A173" s="108" t="s">
        <v>146</v>
      </c>
      <c r="B173" s="8">
        <v>2004</v>
      </c>
      <c r="C173" s="108" t="s">
        <v>18</v>
      </c>
      <c r="D173" s="8">
        <v>1875889</v>
      </c>
      <c r="E173" s="8"/>
      <c r="F173" s="8"/>
      <c r="G173" s="8"/>
      <c r="H173" s="8"/>
      <c r="I173" s="8"/>
      <c r="J173" s="8">
        <v>100</v>
      </c>
      <c r="K173" s="8"/>
      <c r="L173" s="8"/>
      <c r="M173" s="8"/>
      <c r="N173" s="8"/>
      <c r="O173" s="8"/>
      <c r="P173" s="8">
        <v>100</v>
      </c>
      <c r="Q173" s="8"/>
      <c r="R173" s="8"/>
      <c r="S173" s="8"/>
      <c r="T173" s="8"/>
      <c r="U173" s="8"/>
      <c r="V173" s="8">
        <v>100</v>
      </c>
      <c r="W173" s="108"/>
      <c r="X173" s="108"/>
      <c r="Y173" s="108"/>
      <c r="Z173" s="108"/>
      <c r="AA173" s="108"/>
      <c r="AB173" s="108"/>
    </row>
    <row r="174" spans="1:30" ht="15.6" x14ac:dyDescent="0.3">
      <c r="A174" s="108" t="s">
        <v>146</v>
      </c>
      <c r="B174" s="8">
        <v>2005</v>
      </c>
      <c r="C174" s="108" t="s">
        <v>18</v>
      </c>
      <c r="D174" s="8">
        <v>1811688</v>
      </c>
      <c r="E174" s="8"/>
      <c r="F174" s="8"/>
      <c r="G174" s="8"/>
      <c r="H174" s="8"/>
      <c r="I174" s="8"/>
      <c r="J174" s="8">
        <v>100</v>
      </c>
      <c r="K174" s="8"/>
      <c r="L174" s="8"/>
      <c r="M174" s="8"/>
      <c r="N174" s="8"/>
      <c r="O174" s="8"/>
      <c r="P174" s="8">
        <v>100</v>
      </c>
      <c r="Q174" s="8"/>
      <c r="R174" s="8"/>
      <c r="S174" s="8"/>
      <c r="T174" s="8"/>
      <c r="U174" s="8"/>
      <c r="V174" s="8">
        <v>100</v>
      </c>
      <c r="W174" s="108"/>
      <c r="X174" s="108"/>
      <c r="Y174" s="108"/>
      <c r="Z174" s="108"/>
      <c r="AA174" s="108"/>
      <c r="AB174" s="108"/>
    </row>
    <row r="175" spans="1:30" ht="15.6" x14ac:dyDescent="0.3">
      <c r="A175" s="108" t="s">
        <v>146</v>
      </c>
      <c r="B175" s="8">
        <v>2006</v>
      </c>
      <c r="C175" s="108" t="s">
        <v>18</v>
      </c>
      <c r="D175" s="8">
        <v>1755029</v>
      </c>
      <c r="E175" s="8"/>
      <c r="F175" s="8"/>
      <c r="G175" s="8"/>
      <c r="H175" s="8"/>
      <c r="I175" s="8"/>
      <c r="J175" s="8">
        <v>100</v>
      </c>
      <c r="K175" s="8"/>
      <c r="L175" s="8"/>
      <c r="M175" s="8"/>
      <c r="N175" s="8"/>
      <c r="O175" s="8"/>
      <c r="P175" s="8">
        <v>100</v>
      </c>
      <c r="Q175" s="8"/>
      <c r="R175" s="8"/>
      <c r="S175" s="8"/>
      <c r="T175" s="8"/>
      <c r="U175" s="8"/>
      <c r="V175" s="8">
        <v>100</v>
      </c>
      <c r="W175" s="108"/>
      <c r="X175" s="108"/>
      <c r="Y175" s="108"/>
      <c r="Z175" s="108"/>
      <c r="AA175" s="108"/>
      <c r="AB175" s="108"/>
    </row>
    <row r="176" spans="1:30" ht="15.6" x14ac:dyDescent="0.3">
      <c r="A176" s="108" t="s">
        <v>146</v>
      </c>
      <c r="B176" s="8">
        <v>2007</v>
      </c>
      <c r="C176" s="108" t="s">
        <v>18</v>
      </c>
      <c r="D176" s="8">
        <v>1749599</v>
      </c>
      <c r="E176" s="8">
        <v>98.674215479684676</v>
      </c>
      <c r="F176" s="8">
        <v>90.118819709544653</v>
      </c>
      <c r="G176" s="8">
        <v>54.71393605622734</v>
      </c>
      <c r="H176" s="8">
        <v>35.404883653317313</v>
      </c>
      <c r="I176" s="8">
        <v>9.8811802904553474</v>
      </c>
      <c r="J176" s="8">
        <v>0</v>
      </c>
      <c r="K176" s="8"/>
      <c r="L176" s="8"/>
      <c r="M176" s="8"/>
      <c r="N176" s="8"/>
      <c r="O176" s="8"/>
      <c r="P176" s="8">
        <v>100</v>
      </c>
      <c r="Q176" s="8"/>
      <c r="R176" s="8"/>
      <c r="S176" s="8"/>
      <c r="T176" s="8"/>
      <c r="U176" s="8"/>
      <c r="V176" s="8">
        <v>100</v>
      </c>
      <c r="W176" s="108"/>
      <c r="X176" s="108"/>
      <c r="Y176" s="108"/>
      <c r="Z176" s="108"/>
      <c r="AA176" s="108"/>
      <c r="AB176" s="108"/>
    </row>
    <row r="177" spans="1:28" ht="15.6" x14ac:dyDescent="0.3">
      <c r="A177" s="108" t="s">
        <v>146</v>
      </c>
      <c r="B177" s="8">
        <v>2008</v>
      </c>
      <c r="C177" s="108" t="s">
        <v>18</v>
      </c>
      <c r="D177" s="8">
        <v>1735836</v>
      </c>
      <c r="E177" s="8">
        <v>98.674215479684676</v>
      </c>
      <c r="F177" s="8">
        <v>90.118819709544653</v>
      </c>
      <c r="G177" s="8">
        <v>54.71393605622734</v>
      </c>
      <c r="H177" s="8">
        <v>35.404883653317313</v>
      </c>
      <c r="I177" s="8">
        <v>9.8811802904553474</v>
      </c>
      <c r="J177" s="8">
        <v>0</v>
      </c>
      <c r="K177" s="8"/>
      <c r="L177" s="8"/>
      <c r="M177" s="8"/>
      <c r="N177" s="8"/>
      <c r="O177" s="8"/>
      <c r="P177" s="8">
        <v>100</v>
      </c>
      <c r="Q177" s="8"/>
      <c r="R177" s="8"/>
      <c r="S177" s="8"/>
      <c r="T177" s="8"/>
      <c r="U177" s="8"/>
      <c r="V177" s="8">
        <v>100</v>
      </c>
      <c r="W177" s="108"/>
      <c r="X177" s="108"/>
      <c r="Y177" s="108"/>
      <c r="Z177" s="108"/>
      <c r="AA177" s="108"/>
      <c r="AB177" s="108"/>
    </row>
    <row r="178" spans="1:28" ht="15.6" x14ac:dyDescent="0.3">
      <c r="A178" s="108" t="s">
        <v>146</v>
      </c>
      <c r="B178" s="8">
        <v>2009</v>
      </c>
      <c r="C178" s="108" t="s">
        <v>18</v>
      </c>
      <c r="D178" s="8">
        <v>1725636</v>
      </c>
      <c r="E178" s="8">
        <v>98.674215479684676</v>
      </c>
      <c r="F178" s="8">
        <v>90.118819709544653</v>
      </c>
      <c r="G178" s="8">
        <v>54.71393605622734</v>
      </c>
      <c r="H178" s="8">
        <v>35.404883653317313</v>
      </c>
      <c r="I178" s="8">
        <v>9.8811802904553474</v>
      </c>
      <c r="J178" s="8">
        <v>0</v>
      </c>
      <c r="K178" s="8"/>
      <c r="L178" s="8"/>
      <c r="M178" s="8"/>
      <c r="N178" s="8"/>
      <c r="O178" s="8"/>
      <c r="P178" s="8">
        <v>100</v>
      </c>
      <c r="Q178" s="8"/>
      <c r="R178" s="8"/>
      <c r="S178" s="8"/>
      <c r="T178" s="8"/>
      <c r="U178" s="8"/>
      <c r="V178" s="8">
        <v>100</v>
      </c>
      <c r="W178" s="108"/>
      <c r="X178" s="108"/>
      <c r="Y178" s="108"/>
      <c r="Z178" s="108"/>
      <c r="AA178" s="108"/>
      <c r="AB178" s="108"/>
    </row>
    <row r="179" spans="1:28" ht="15.6" x14ac:dyDescent="0.3">
      <c r="A179" s="108" t="s">
        <v>146</v>
      </c>
      <c r="B179" s="8">
        <v>2010</v>
      </c>
      <c r="C179" s="108" t="s">
        <v>18</v>
      </c>
      <c r="D179" s="8">
        <v>1729357</v>
      </c>
      <c r="E179" s="8">
        <v>98.674215479684676</v>
      </c>
      <c r="F179" s="8">
        <v>90.118819709544653</v>
      </c>
      <c r="G179" s="8">
        <v>54.71393605622734</v>
      </c>
      <c r="H179" s="8">
        <v>35.404883653317313</v>
      </c>
      <c r="I179" s="8">
        <v>9.8811802904553474</v>
      </c>
      <c r="J179" s="8">
        <v>0</v>
      </c>
      <c r="K179" s="8"/>
      <c r="L179" s="8">
        <v>94.089130179501126</v>
      </c>
      <c r="M179" s="8"/>
      <c r="N179" s="8"/>
      <c r="O179" s="8">
        <v>5.9108698204988741</v>
      </c>
      <c r="P179" s="8">
        <v>94.089130179501126</v>
      </c>
      <c r="Q179" s="8"/>
      <c r="R179" s="8"/>
      <c r="S179" s="8"/>
      <c r="T179" s="8"/>
      <c r="U179" s="8"/>
      <c r="V179" s="8">
        <v>100</v>
      </c>
      <c r="W179" s="108"/>
      <c r="X179" s="108"/>
      <c r="Y179" s="108"/>
      <c r="Z179" s="108"/>
      <c r="AA179" s="108"/>
      <c r="AB179" s="108"/>
    </row>
    <row r="180" spans="1:28" ht="15.6" x14ac:dyDescent="0.3">
      <c r="A180" s="108" t="s">
        <v>146</v>
      </c>
      <c r="B180" s="8">
        <v>2011</v>
      </c>
      <c r="C180" s="108" t="s">
        <v>18</v>
      </c>
      <c r="D180" s="8">
        <v>1746710</v>
      </c>
      <c r="E180" s="8">
        <v>98.674215479684676</v>
      </c>
      <c r="F180" s="8">
        <v>90.118819709544653</v>
      </c>
      <c r="G180" s="8">
        <v>54.71393605622734</v>
      </c>
      <c r="H180" s="8">
        <v>35.404883653317313</v>
      </c>
      <c r="I180" s="8">
        <v>9.8811802904553474</v>
      </c>
      <c r="J180" s="8">
        <v>0</v>
      </c>
      <c r="K180" s="8"/>
      <c r="L180" s="8">
        <v>94.089130179501126</v>
      </c>
      <c r="M180" s="8"/>
      <c r="N180" s="8"/>
      <c r="O180" s="8">
        <v>5.9108698204988741</v>
      </c>
      <c r="P180" s="8">
        <v>94.089130179501126</v>
      </c>
      <c r="Q180" s="8"/>
      <c r="R180" s="8"/>
      <c r="S180" s="8"/>
      <c r="T180" s="8"/>
      <c r="U180" s="8"/>
      <c r="V180" s="8">
        <v>100</v>
      </c>
      <c r="W180" s="108"/>
      <c r="X180" s="108"/>
      <c r="Y180" s="108"/>
      <c r="Z180" s="108"/>
      <c r="AA180" s="108"/>
      <c r="AB180" s="108"/>
    </row>
    <row r="181" spans="1:28" ht="15.6" x14ac:dyDescent="0.3">
      <c r="A181" s="108" t="s">
        <v>146</v>
      </c>
      <c r="B181" s="8">
        <v>2012</v>
      </c>
      <c r="C181" s="108" t="s">
        <v>18</v>
      </c>
      <c r="D181" s="8">
        <v>1779464</v>
      </c>
      <c r="E181" s="8">
        <v>98.457654884496606</v>
      </c>
      <c r="F181" s="8">
        <v>89.974193122241161</v>
      </c>
      <c r="G181" s="8">
        <v>55.905196148341929</v>
      </c>
      <c r="H181" s="8">
        <v>34.068996973899232</v>
      </c>
      <c r="I181" s="8">
        <v>10.025806877758839</v>
      </c>
      <c r="J181" s="8">
        <v>0</v>
      </c>
      <c r="K181" s="8">
        <v>98.27</v>
      </c>
      <c r="L181" s="8">
        <v>94.089130179501126</v>
      </c>
      <c r="M181" s="8">
        <v>94.089130179501126</v>
      </c>
      <c r="N181" s="8">
        <v>0</v>
      </c>
      <c r="O181" s="8">
        <v>5.9108698204988741</v>
      </c>
      <c r="P181" s="8">
        <v>0</v>
      </c>
      <c r="Q181" s="8">
        <v>59.14</v>
      </c>
      <c r="R181" s="8"/>
      <c r="S181" s="8">
        <v>59.14</v>
      </c>
      <c r="T181" s="8"/>
      <c r="U181" s="8"/>
      <c r="V181" s="8">
        <v>40.86</v>
      </c>
      <c r="W181" s="108"/>
      <c r="X181" s="108"/>
      <c r="Y181" s="108"/>
      <c r="Z181" s="108"/>
      <c r="AA181" s="108"/>
      <c r="AB181" s="108"/>
    </row>
    <row r="182" spans="1:28" ht="15.6" x14ac:dyDescent="0.3">
      <c r="A182" s="108" t="s">
        <v>146</v>
      </c>
      <c r="B182" s="8">
        <v>2013</v>
      </c>
      <c r="C182" s="108" t="s">
        <v>18</v>
      </c>
      <c r="D182" s="8">
        <v>1826663</v>
      </c>
      <c r="E182" s="8">
        <v>98.241094289308592</v>
      </c>
      <c r="F182" s="8">
        <v>89.829566534937669</v>
      </c>
      <c r="G182" s="8">
        <v>57.096456240456973</v>
      </c>
      <c r="H182" s="8">
        <v>32.733110294480696</v>
      </c>
      <c r="I182" s="8">
        <v>10.170433465062331</v>
      </c>
      <c r="J182" s="8">
        <v>0</v>
      </c>
      <c r="K182" s="8">
        <v>98.27</v>
      </c>
      <c r="L182" s="8">
        <v>94.089130179501126</v>
      </c>
      <c r="M182" s="8">
        <v>94.089130179501126</v>
      </c>
      <c r="N182" s="8">
        <v>0</v>
      </c>
      <c r="O182" s="8">
        <v>5.9108698204988741</v>
      </c>
      <c r="P182" s="8">
        <v>0</v>
      </c>
      <c r="Q182" s="8">
        <v>59.14</v>
      </c>
      <c r="R182" s="8"/>
      <c r="S182" s="8">
        <v>59.14</v>
      </c>
      <c r="T182" s="8"/>
      <c r="U182" s="8"/>
      <c r="V182" s="8">
        <v>40.86</v>
      </c>
      <c r="W182" s="108"/>
      <c r="X182" s="108"/>
      <c r="Y182" s="108"/>
      <c r="Z182" s="108"/>
      <c r="AA182" s="108"/>
      <c r="AB182" s="108"/>
    </row>
    <row r="183" spans="1:28" ht="15.6" x14ac:dyDescent="0.3">
      <c r="A183" s="108" t="s">
        <v>146</v>
      </c>
      <c r="B183" s="8">
        <v>2014</v>
      </c>
      <c r="C183" s="108" t="s">
        <v>18</v>
      </c>
      <c r="D183" s="8">
        <v>1879261</v>
      </c>
      <c r="E183" s="8">
        <v>98.024533694120578</v>
      </c>
      <c r="F183" s="8">
        <v>89.684939947634177</v>
      </c>
      <c r="G183" s="8">
        <v>58.287716332571563</v>
      </c>
      <c r="H183" s="8">
        <v>31.397223615062614</v>
      </c>
      <c r="I183" s="8">
        <v>10.315060052365823</v>
      </c>
      <c r="J183" s="8">
        <v>0</v>
      </c>
      <c r="K183" s="8">
        <v>98.27</v>
      </c>
      <c r="L183" s="8">
        <v>94.089130179501126</v>
      </c>
      <c r="M183" s="8">
        <v>94.089130179501126</v>
      </c>
      <c r="N183" s="8">
        <v>0</v>
      </c>
      <c r="O183" s="8">
        <v>5.9108698204988741</v>
      </c>
      <c r="P183" s="8">
        <v>0</v>
      </c>
      <c r="Q183" s="8">
        <v>59.14</v>
      </c>
      <c r="R183" s="8"/>
      <c r="S183" s="8">
        <v>59.14</v>
      </c>
      <c r="T183" s="8"/>
      <c r="U183" s="8"/>
      <c r="V183" s="8">
        <v>40.86</v>
      </c>
      <c r="W183" s="108"/>
      <c r="X183" s="108"/>
      <c r="Y183" s="108"/>
      <c r="Z183" s="108"/>
      <c r="AA183" s="108"/>
      <c r="AB183" s="108"/>
    </row>
    <row r="184" spans="1:28" ht="15.6" x14ac:dyDescent="0.3">
      <c r="A184" s="108" t="s">
        <v>146</v>
      </c>
      <c r="B184" s="8">
        <v>2015</v>
      </c>
      <c r="C184" s="108" t="s">
        <v>18</v>
      </c>
      <c r="D184" s="8">
        <v>1942695</v>
      </c>
      <c r="E184" s="8">
        <v>97.807973098932507</v>
      </c>
      <c r="F184" s="8">
        <v>89.540313360330686</v>
      </c>
      <c r="G184" s="8">
        <v>59.478976424686152</v>
      </c>
      <c r="H184" s="8">
        <v>30.061336935644533</v>
      </c>
      <c r="I184" s="8">
        <v>10.459686639669314</v>
      </c>
      <c r="J184" s="8">
        <v>0</v>
      </c>
      <c r="K184" s="8">
        <v>98.27</v>
      </c>
      <c r="L184" s="8">
        <v>94.876062887454054</v>
      </c>
      <c r="M184" s="8">
        <v>94.876062887454054</v>
      </c>
      <c r="N184" s="8">
        <v>0</v>
      </c>
      <c r="O184" s="8">
        <v>5.1239371125459456</v>
      </c>
      <c r="P184" s="8">
        <v>0</v>
      </c>
      <c r="Q184" s="8">
        <v>59.14</v>
      </c>
      <c r="R184" s="8"/>
      <c r="S184" s="8">
        <v>59.14</v>
      </c>
      <c r="T184" s="8"/>
      <c r="U184" s="8"/>
      <c r="V184" s="8">
        <v>40.86</v>
      </c>
      <c r="W184" s="108"/>
      <c r="X184" s="108"/>
      <c r="Y184" s="108"/>
      <c r="Z184" s="108"/>
      <c r="AA184" s="108"/>
      <c r="AB184" s="108"/>
    </row>
    <row r="185" spans="1:28" ht="15.6" x14ac:dyDescent="0.3">
      <c r="A185" s="108" t="s">
        <v>146</v>
      </c>
      <c r="B185" s="8">
        <v>2016</v>
      </c>
      <c r="C185" s="108" t="s">
        <v>18</v>
      </c>
      <c r="D185" s="8">
        <v>2005520</v>
      </c>
      <c r="E185" s="8">
        <v>97.591412503744493</v>
      </c>
      <c r="F185" s="8">
        <v>89.395686773027194</v>
      </c>
      <c r="G185" s="8">
        <v>60.670236516801197</v>
      </c>
      <c r="H185" s="8">
        <v>28.725450256225997</v>
      </c>
      <c r="I185" s="8">
        <v>10.604313226972806</v>
      </c>
      <c r="J185" s="8">
        <v>0</v>
      </c>
      <c r="K185" s="8">
        <v>98.27</v>
      </c>
      <c r="L185" s="8">
        <v>95.662995595406755</v>
      </c>
      <c r="M185" s="8">
        <v>95.206678280723864</v>
      </c>
      <c r="N185" s="8">
        <v>0.45631731468289161</v>
      </c>
      <c r="O185" s="8">
        <v>4.3370044045932445</v>
      </c>
      <c r="P185" s="8">
        <v>0</v>
      </c>
      <c r="Q185" s="8">
        <v>59.14</v>
      </c>
      <c r="R185" s="8"/>
      <c r="S185" s="8">
        <v>59.14</v>
      </c>
      <c r="T185" s="8"/>
      <c r="U185" s="8"/>
      <c r="V185" s="8">
        <v>40.86</v>
      </c>
      <c r="W185" s="108"/>
      <c r="X185" s="108"/>
      <c r="Y185" s="108"/>
      <c r="Z185" s="108"/>
      <c r="AA185" s="108"/>
      <c r="AB185" s="108"/>
    </row>
    <row r="186" spans="1:28" ht="15.6" x14ac:dyDescent="0.3">
      <c r="A186" s="108" t="s">
        <v>146</v>
      </c>
      <c r="B186" s="8">
        <v>2017</v>
      </c>
      <c r="C186" s="108" t="s">
        <v>18</v>
      </c>
      <c r="D186" s="8">
        <v>2066235</v>
      </c>
      <c r="E186" s="8">
        <v>97.374851908556479</v>
      </c>
      <c r="F186" s="8">
        <v>89.251060185723702</v>
      </c>
      <c r="G186" s="8">
        <v>61.861496608915786</v>
      </c>
      <c r="H186" s="8">
        <v>27.389563576807916</v>
      </c>
      <c r="I186" s="8">
        <v>10.748939814276298</v>
      </c>
      <c r="J186" s="8">
        <v>0</v>
      </c>
      <c r="K186" s="8">
        <v>98.27</v>
      </c>
      <c r="L186" s="8">
        <v>96.449928303359457</v>
      </c>
      <c r="M186" s="8">
        <v>95.206678280723864</v>
      </c>
      <c r="N186" s="8">
        <v>1.2432500226355927</v>
      </c>
      <c r="O186" s="8">
        <v>3.5500716966405435</v>
      </c>
      <c r="P186" s="8">
        <v>0</v>
      </c>
      <c r="Q186" s="8">
        <v>92.17</v>
      </c>
      <c r="R186" s="8">
        <v>92.17</v>
      </c>
      <c r="S186" s="8">
        <v>73.711102612134269</v>
      </c>
      <c r="T186" s="8">
        <v>18.458897387865733</v>
      </c>
      <c r="U186" s="8">
        <v>7.8299999999999983</v>
      </c>
      <c r="V186" s="8">
        <v>0</v>
      </c>
      <c r="W186" s="108"/>
      <c r="X186" s="108"/>
      <c r="Y186" s="108"/>
      <c r="Z186" s="108"/>
      <c r="AA186" s="108"/>
      <c r="AB186" s="108"/>
    </row>
    <row r="187" spans="1:28" ht="15.6" x14ac:dyDescent="0.3">
      <c r="A187" s="108" t="s">
        <v>146</v>
      </c>
      <c r="B187" s="8">
        <v>2018</v>
      </c>
      <c r="C187" s="108" t="s">
        <v>18</v>
      </c>
      <c r="D187" s="8">
        <v>2114497</v>
      </c>
      <c r="E187" s="8">
        <v>97.158291313368409</v>
      </c>
      <c r="F187" s="8">
        <v>89.10643359842021</v>
      </c>
      <c r="G187" s="8">
        <v>63.052756701030376</v>
      </c>
      <c r="H187" s="8">
        <v>26.053676897389835</v>
      </c>
      <c r="I187" s="8">
        <v>10.89356640157979</v>
      </c>
      <c r="J187" s="8">
        <v>0</v>
      </c>
      <c r="K187" s="8">
        <v>98.27</v>
      </c>
      <c r="L187" s="8">
        <v>97.236861011312158</v>
      </c>
      <c r="M187" s="8">
        <v>95.206678280723864</v>
      </c>
      <c r="N187" s="8">
        <v>2.0301827305882938</v>
      </c>
      <c r="O187" s="8">
        <v>2.7631389886878424</v>
      </c>
      <c r="P187" s="8">
        <v>0</v>
      </c>
      <c r="Q187" s="8">
        <v>92.17</v>
      </c>
      <c r="R187" s="8">
        <v>92.17</v>
      </c>
      <c r="S187" s="8">
        <v>73.711102612134269</v>
      </c>
      <c r="T187" s="8">
        <v>18.458897387865733</v>
      </c>
      <c r="U187" s="8">
        <v>7.8299999999999983</v>
      </c>
      <c r="V187" s="8">
        <v>0</v>
      </c>
      <c r="W187" s="108"/>
      <c r="X187" s="108"/>
      <c r="Y187" s="108"/>
      <c r="Z187" s="108"/>
      <c r="AA187" s="108"/>
      <c r="AB187" s="108"/>
    </row>
    <row r="188" spans="1:28" ht="15.6" x14ac:dyDescent="0.3">
      <c r="A188" s="108" t="s">
        <v>146</v>
      </c>
      <c r="B188" s="8">
        <v>2019</v>
      </c>
      <c r="C188" s="108" t="s">
        <v>18</v>
      </c>
      <c r="D188" s="8">
        <v>2146342</v>
      </c>
      <c r="E188" s="8">
        <v>96.941730718180395</v>
      </c>
      <c r="F188" s="8">
        <v>88.961807011116719</v>
      </c>
      <c r="G188" s="8">
        <v>64.244016793144965</v>
      </c>
      <c r="H188" s="8">
        <v>24.717790217971753</v>
      </c>
      <c r="I188" s="8">
        <v>11.038192988883281</v>
      </c>
      <c r="J188" s="8">
        <v>0</v>
      </c>
      <c r="K188" s="8">
        <v>98.27</v>
      </c>
      <c r="L188" s="8">
        <v>98.023793719265086</v>
      </c>
      <c r="M188" s="8">
        <v>95.206678280723864</v>
      </c>
      <c r="N188" s="8">
        <v>2.8171154385412223</v>
      </c>
      <c r="O188" s="8">
        <v>1.9762062807349139</v>
      </c>
      <c r="P188" s="8">
        <v>0</v>
      </c>
      <c r="Q188" s="8">
        <v>92.17</v>
      </c>
      <c r="R188" s="8">
        <v>92.17</v>
      </c>
      <c r="S188" s="8">
        <v>73.711102612134269</v>
      </c>
      <c r="T188" s="8">
        <v>18.458897387865733</v>
      </c>
      <c r="U188" s="8">
        <v>7.8299999999999983</v>
      </c>
      <c r="V188" s="8">
        <v>0</v>
      </c>
      <c r="W188" s="108"/>
      <c r="X188" s="108"/>
      <c r="Y188" s="108"/>
      <c r="Z188" s="108"/>
      <c r="AA188" s="108"/>
      <c r="AB188" s="108"/>
    </row>
    <row r="189" spans="1:28" ht="15.6" x14ac:dyDescent="0.3">
      <c r="A189" s="108" t="s">
        <v>146</v>
      </c>
      <c r="B189" s="8">
        <v>2020</v>
      </c>
      <c r="C189" s="108" t="s">
        <v>18</v>
      </c>
      <c r="D189" s="8">
        <v>2169703</v>
      </c>
      <c r="E189" s="8">
        <v>96.725170122992381</v>
      </c>
      <c r="F189" s="8">
        <v>88.817180423813227</v>
      </c>
      <c r="G189" s="8">
        <v>65.435276885260009</v>
      </c>
      <c r="H189" s="8">
        <v>23.381903538553217</v>
      </c>
      <c r="I189" s="8">
        <v>11.182819576186773</v>
      </c>
      <c r="J189" s="8">
        <v>0</v>
      </c>
      <c r="K189" s="8">
        <v>98.810726427217787</v>
      </c>
      <c r="L189" s="8">
        <v>98.810726427217787</v>
      </c>
      <c r="M189" s="8">
        <v>95.206678280723864</v>
      </c>
      <c r="N189" s="8">
        <v>3.6040481464939234</v>
      </c>
      <c r="O189" s="8">
        <v>1.1892735727822128</v>
      </c>
      <c r="P189" s="8">
        <v>0</v>
      </c>
      <c r="Q189" s="8">
        <v>92.17</v>
      </c>
      <c r="R189" s="8">
        <v>92.17</v>
      </c>
      <c r="S189" s="8">
        <v>73.711102612134269</v>
      </c>
      <c r="T189" s="8">
        <v>18.458897387865733</v>
      </c>
      <c r="U189" s="8">
        <v>7.8299999999999983</v>
      </c>
      <c r="V189" s="8">
        <v>0</v>
      </c>
      <c r="W189" s="108"/>
      <c r="X189" s="108"/>
      <c r="Y189" s="108"/>
      <c r="Z189" s="108"/>
      <c r="AA189" s="108"/>
      <c r="AB189" s="108"/>
    </row>
    <row r="190" spans="1:28" ht="15.6" x14ac:dyDescent="0.3">
      <c r="A190" s="108" t="s">
        <v>146</v>
      </c>
      <c r="B190" s="8">
        <v>2021</v>
      </c>
      <c r="C190" s="108" t="s">
        <v>18</v>
      </c>
      <c r="D190" s="8">
        <v>2197234</v>
      </c>
      <c r="E190" s="8">
        <v>96.50860952780431</v>
      </c>
      <c r="F190" s="8">
        <v>88.672553836509735</v>
      </c>
      <c r="G190" s="8">
        <v>66.626536977374599</v>
      </c>
      <c r="H190" s="8">
        <v>22.046016859135136</v>
      </c>
      <c r="I190" s="8">
        <v>11.327446163490265</v>
      </c>
      <c r="J190" s="8">
        <v>0</v>
      </c>
      <c r="K190" s="8"/>
      <c r="L190" s="8">
        <v>99.597659135170488</v>
      </c>
      <c r="M190" s="8">
        <v>95.206678280723864</v>
      </c>
      <c r="N190" s="8">
        <v>4.3909808544466244</v>
      </c>
      <c r="O190" s="8">
        <v>0.4023408648295117</v>
      </c>
      <c r="P190" s="8">
        <v>0</v>
      </c>
      <c r="Q190" s="8"/>
      <c r="R190" s="8">
        <v>92.17</v>
      </c>
      <c r="S190" s="8">
        <v>73.711102612134269</v>
      </c>
      <c r="T190" s="8">
        <v>18.458897387865733</v>
      </c>
      <c r="U190" s="8">
        <v>7.8299999999999983</v>
      </c>
      <c r="V190" s="8">
        <v>0</v>
      </c>
      <c r="W190" s="108"/>
      <c r="X190" s="108"/>
      <c r="Y190" s="108"/>
      <c r="Z190" s="108"/>
      <c r="AA190" s="108"/>
      <c r="AB190" s="108"/>
    </row>
    <row r="191" spans="1:28" ht="15.6" x14ac:dyDescent="0.3">
      <c r="A191" s="108" t="s">
        <v>146</v>
      </c>
      <c r="B191" s="8">
        <v>2022</v>
      </c>
      <c r="C191" s="108" t="s">
        <v>18</v>
      </c>
      <c r="D191" s="8">
        <v>2235721</v>
      </c>
      <c r="E191" s="8">
        <v>96.292048932616296</v>
      </c>
      <c r="F191" s="8">
        <v>88.527927249206243</v>
      </c>
      <c r="G191" s="8">
        <v>67.817797069489188</v>
      </c>
      <c r="H191" s="8">
        <v>20.710130179717055</v>
      </c>
      <c r="I191" s="8">
        <v>11.472072750793757</v>
      </c>
      <c r="J191" s="8">
        <v>0</v>
      </c>
      <c r="K191" s="8"/>
      <c r="L191" s="8">
        <v>100</v>
      </c>
      <c r="M191" s="8">
        <v>95.206678280723864</v>
      </c>
      <c r="N191" s="8">
        <v>4.7933217192761362</v>
      </c>
      <c r="O191" s="8">
        <v>0</v>
      </c>
      <c r="P191" s="8">
        <v>0</v>
      </c>
      <c r="Q191" s="8"/>
      <c r="R191" s="8">
        <v>92.17</v>
      </c>
      <c r="S191" s="8">
        <v>73.711102612134269</v>
      </c>
      <c r="T191" s="8">
        <v>18.458897387865733</v>
      </c>
      <c r="U191" s="8">
        <v>7.8299999999999983</v>
      </c>
      <c r="V191" s="8">
        <v>0</v>
      </c>
      <c r="W191" s="108"/>
      <c r="X191" s="108"/>
      <c r="Y191" s="108"/>
      <c r="Z191" s="108"/>
      <c r="AA191" s="108"/>
      <c r="AB191" s="108"/>
    </row>
    <row r="192" spans="1:28" ht="15.6" x14ac:dyDescent="0.3">
      <c r="A192" s="108" t="s">
        <v>146</v>
      </c>
      <c r="B192" s="8">
        <v>2023</v>
      </c>
      <c r="C192" s="108" t="s">
        <v>18</v>
      </c>
      <c r="D192" s="8">
        <v>2295553</v>
      </c>
      <c r="E192" s="8">
        <v>96.075488337428283</v>
      </c>
      <c r="F192" s="8">
        <v>88.383300661902751</v>
      </c>
      <c r="G192" s="8">
        <v>69.009057161604233</v>
      </c>
      <c r="H192" s="8">
        <v>19.374243500298519</v>
      </c>
      <c r="I192" s="8">
        <v>11.616699338097249</v>
      </c>
      <c r="J192" s="8">
        <v>0</v>
      </c>
      <c r="K192" s="8"/>
      <c r="L192" s="8">
        <v>100</v>
      </c>
      <c r="M192" s="8">
        <v>95.206678280723864</v>
      </c>
      <c r="N192" s="8">
        <v>4.7933217192761362</v>
      </c>
      <c r="O192" s="8">
        <v>0</v>
      </c>
      <c r="P192" s="8">
        <v>0</v>
      </c>
      <c r="Q192" s="8"/>
      <c r="R192" s="8">
        <v>92.17</v>
      </c>
      <c r="S192" s="8">
        <v>73.711102612134269</v>
      </c>
      <c r="T192" s="8">
        <v>18.458897387865733</v>
      </c>
      <c r="U192" s="8">
        <v>7.8299999999999983</v>
      </c>
      <c r="V192" s="8">
        <v>0</v>
      </c>
      <c r="W192" s="108"/>
      <c r="X192" s="108"/>
      <c r="Y192" s="108"/>
      <c r="Z192" s="108"/>
      <c r="AA192" s="108"/>
      <c r="AB192" s="108"/>
    </row>
    <row r="193" spans="1:28" ht="15.6" x14ac:dyDescent="0.3">
      <c r="A193" s="108" t="s">
        <v>146</v>
      </c>
      <c r="B193" s="8">
        <v>2024</v>
      </c>
      <c r="C193" s="108" t="s">
        <v>18</v>
      </c>
      <c r="D193" s="8">
        <v>2127821</v>
      </c>
      <c r="E193" s="8">
        <v>96.075488337428283</v>
      </c>
      <c r="F193" s="8">
        <v>88.383300661902751</v>
      </c>
      <c r="G193" s="8">
        <v>69.009057161604233</v>
      </c>
      <c r="H193" s="8">
        <v>19.374243500298519</v>
      </c>
      <c r="I193" s="8">
        <v>11.616699338097249</v>
      </c>
      <c r="J193" s="8">
        <v>0</v>
      </c>
      <c r="K193" s="8"/>
      <c r="L193" s="8">
        <v>100</v>
      </c>
      <c r="M193" s="8">
        <v>95.206678280723864</v>
      </c>
      <c r="N193" s="8">
        <v>4.7933217192761362</v>
      </c>
      <c r="O193" s="8">
        <v>0</v>
      </c>
      <c r="P193" s="8">
        <v>0</v>
      </c>
      <c r="Q193" s="8"/>
      <c r="R193" s="8">
        <v>92.17</v>
      </c>
      <c r="S193" s="8">
        <v>73.711102612134269</v>
      </c>
      <c r="T193" s="8">
        <v>18.458897387865733</v>
      </c>
      <c r="U193" s="8">
        <v>7.8299999999999983</v>
      </c>
      <c r="V193" s="8">
        <v>0</v>
      </c>
      <c r="W193" s="108"/>
      <c r="X193" s="108"/>
      <c r="Y193" s="108"/>
      <c r="Z193" s="108"/>
      <c r="AA193" s="108"/>
      <c r="AB193" s="108"/>
    </row>
    <row r="194" spans="1:28" ht="15.6" x14ac:dyDescent="0.3">
      <c r="A194" s="108" t="s">
        <v>146</v>
      </c>
      <c r="B194" s="8">
        <v>2025</v>
      </c>
      <c r="C194" s="108" t="s">
        <v>18</v>
      </c>
      <c r="D194" s="8">
        <v>2141743</v>
      </c>
      <c r="E194" s="8">
        <v>96.075488337428283</v>
      </c>
      <c r="F194" s="8">
        <v>88.383300661902751</v>
      </c>
      <c r="G194" s="8">
        <v>69.009057161604233</v>
      </c>
      <c r="H194" s="8">
        <v>19.374243500298519</v>
      </c>
      <c r="I194" s="8">
        <v>11.616699338097249</v>
      </c>
      <c r="J194" s="8">
        <v>0</v>
      </c>
      <c r="K194" s="8"/>
      <c r="L194" s="8">
        <v>100</v>
      </c>
      <c r="M194" s="8">
        <v>95.206678280723864</v>
      </c>
      <c r="N194" s="8">
        <v>4.7933217192761362</v>
      </c>
      <c r="O194" s="8">
        <v>0</v>
      </c>
      <c r="P194" s="8">
        <v>0</v>
      </c>
      <c r="Q194" s="8"/>
      <c r="R194" s="8">
        <v>92.17</v>
      </c>
      <c r="S194" s="8">
        <v>73.711102612134269</v>
      </c>
      <c r="T194" s="8">
        <v>18.458897387865733</v>
      </c>
      <c r="U194" s="8">
        <v>7.8299999999999983</v>
      </c>
      <c r="V194" s="8">
        <v>0</v>
      </c>
      <c r="W194" s="108"/>
      <c r="X194" s="108"/>
      <c r="Y194" s="108"/>
      <c r="Z194" s="108"/>
      <c r="AA194" s="108"/>
      <c r="AB194" s="108"/>
    </row>
    <row r="195" spans="1:28" ht="15.6" x14ac:dyDescent="0.3">
      <c r="A195" s="108" t="s">
        <v>146</v>
      </c>
      <c r="B195" s="8">
        <v>2026</v>
      </c>
      <c r="C195" s="108" t="s">
        <v>18</v>
      </c>
      <c r="D195" s="8"/>
      <c r="E195" s="8">
        <v>96.075488337428283</v>
      </c>
      <c r="F195" s="8">
        <v>88.383300661902751</v>
      </c>
      <c r="G195" s="8">
        <v>69.009057161604233</v>
      </c>
      <c r="H195" s="8">
        <v>19.374243500298519</v>
      </c>
      <c r="I195" s="8">
        <v>11.616699338097249</v>
      </c>
      <c r="J195" s="8">
        <v>0</v>
      </c>
      <c r="K195" s="8"/>
      <c r="L195" s="8">
        <v>100</v>
      </c>
      <c r="M195" s="8">
        <v>95.206678280723864</v>
      </c>
      <c r="N195" s="8">
        <v>4.7933217192761362</v>
      </c>
      <c r="O195" s="8">
        <v>0</v>
      </c>
      <c r="P195" s="8">
        <v>0</v>
      </c>
      <c r="Q195" s="8"/>
      <c r="R195" s="8"/>
      <c r="S195" s="8">
        <v>73.711102612134269</v>
      </c>
      <c r="T195" s="8"/>
      <c r="U195" s="8"/>
      <c r="V195" s="8">
        <v>26.288897387865731</v>
      </c>
      <c r="W195" s="108"/>
      <c r="X195" s="108"/>
      <c r="Y195" s="108"/>
      <c r="Z195" s="108"/>
      <c r="AA195" s="108"/>
      <c r="AB195" s="108"/>
    </row>
    <row r="196" spans="1:28" ht="15.6" x14ac:dyDescent="0.3">
      <c r="A196" s="108" t="s">
        <v>146</v>
      </c>
      <c r="B196" s="8">
        <v>2027</v>
      </c>
      <c r="C196" s="108" t="s">
        <v>18</v>
      </c>
      <c r="D196" s="8"/>
      <c r="E196" s="8">
        <v>96.075488337428283</v>
      </c>
      <c r="F196" s="8">
        <v>88.383300661902751</v>
      </c>
      <c r="G196" s="8">
        <v>69.009057161604233</v>
      </c>
      <c r="H196" s="8">
        <v>19.374243500298519</v>
      </c>
      <c r="I196" s="8">
        <v>11.616699338097249</v>
      </c>
      <c r="J196" s="8">
        <v>0</v>
      </c>
      <c r="K196" s="8"/>
      <c r="L196" s="8">
        <v>100</v>
      </c>
      <c r="M196" s="8"/>
      <c r="N196" s="8"/>
      <c r="O196" s="8">
        <v>0</v>
      </c>
      <c r="P196" s="8">
        <v>100</v>
      </c>
      <c r="Q196" s="8"/>
      <c r="R196" s="8"/>
      <c r="S196" s="8">
        <v>73.711102612134269</v>
      </c>
      <c r="T196" s="8"/>
      <c r="U196" s="8"/>
      <c r="V196" s="8">
        <v>26.288897387865731</v>
      </c>
      <c r="W196" s="108"/>
      <c r="X196" s="108"/>
      <c r="Y196" s="108"/>
      <c r="Z196" s="108"/>
      <c r="AA196" s="108"/>
      <c r="AB196" s="108"/>
    </row>
    <row r="197" spans="1:28" ht="15.6" x14ac:dyDescent="0.3">
      <c r="A197" s="108" t="s">
        <v>146</v>
      </c>
      <c r="B197" s="8">
        <v>2028</v>
      </c>
      <c r="C197" s="108" t="s">
        <v>18</v>
      </c>
      <c r="D197" s="8"/>
      <c r="E197" s="8"/>
      <c r="F197" s="8"/>
      <c r="G197" s="8"/>
      <c r="H197" s="8"/>
      <c r="I197" s="8"/>
      <c r="J197" s="8">
        <v>100</v>
      </c>
      <c r="K197" s="8"/>
      <c r="L197" s="8">
        <v>100</v>
      </c>
      <c r="M197" s="8"/>
      <c r="N197" s="8"/>
      <c r="O197" s="8">
        <v>0</v>
      </c>
      <c r="P197" s="8">
        <v>100</v>
      </c>
      <c r="Q197" s="8"/>
      <c r="R197" s="8"/>
      <c r="S197" s="8"/>
      <c r="T197" s="8"/>
      <c r="U197" s="8"/>
      <c r="V197" s="8">
        <v>100</v>
      </c>
      <c r="W197" s="108"/>
      <c r="X197" s="108"/>
      <c r="Y197" s="108"/>
      <c r="Z197" s="108"/>
      <c r="AA197" s="108"/>
      <c r="AB197" s="108"/>
    </row>
    <row r="198" spans="1:28" ht="15.6" x14ac:dyDescent="0.3">
      <c r="A198" s="108" t="s">
        <v>146</v>
      </c>
      <c r="B198" s="8">
        <v>2029</v>
      </c>
      <c r="C198" s="108" t="s">
        <v>18</v>
      </c>
      <c r="D198" s="8"/>
      <c r="E198" s="8"/>
      <c r="F198" s="8"/>
      <c r="G198" s="8"/>
      <c r="H198" s="8"/>
      <c r="I198" s="8"/>
      <c r="J198" s="8">
        <v>100</v>
      </c>
      <c r="K198" s="8"/>
      <c r="L198" s="8">
        <v>100</v>
      </c>
      <c r="M198" s="8"/>
      <c r="N198" s="8"/>
      <c r="O198" s="8">
        <v>0</v>
      </c>
      <c r="P198" s="8">
        <v>100</v>
      </c>
      <c r="Q198" s="8"/>
      <c r="R198" s="8"/>
      <c r="S198" s="8"/>
      <c r="T198" s="8"/>
      <c r="U198" s="8"/>
      <c r="V198" s="8">
        <v>100</v>
      </c>
      <c r="W198" s="108"/>
      <c r="X198" s="108"/>
      <c r="Y198" s="108"/>
      <c r="Z198" s="108"/>
      <c r="AA198" s="108"/>
      <c r="AB198" s="108"/>
    </row>
    <row r="199" spans="1:28" ht="15.6" x14ac:dyDescent="0.3">
      <c r="A199" s="108" t="s">
        <v>146</v>
      </c>
      <c r="B199" s="8">
        <v>2030</v>
      </c>
      <c r="C199" s="108" t="s">
        <v>18</v>
      </c>
      <c r="D199" s="8"/>
      <c r="E199" s="8"/>
      <c r="F199" s="8"/>
      <c r="G199" s="8"/>
      <c r="H199" s="8"/>
      <c r="I199" s="8"/>
      <c r="J199" s="8">
        <v>100</v>
      </c>
      <c r="K199" s="8"/>
      <c r="L199" s="8">
        <v>100</v>
      </c>
      <c r="M199" s="8"/>
      <c r="N199" s="8"/>
      <c r="O199" s="8">
        <v>0</v>
      </c>
      <c r="P199" s="8">
        <v>100</v>
      </c>
      <c r="Q199" s="8"/>
      <c r="R199" s="8"/>
      <c r="S199" s="8"/>
      <c r="T199" s="8"/>
      <c r="U199" s="8"/>
      <c r="V199" s="8">
        <v>100</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13C22-8EC4-41D5-BAFE-3E796133521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43" customWidth="1"/>
    <col min="2" max="2" width="12.3984375" style="443" customWidth="1"/>
    <col min="3" max="8" width="9" style="443" customWidth="1"/>
    <col min="9" max="9" width="12.3984375" style="443" customWidth="1"/>
    <col min="10" max="15" width="9" style="443" customWidth="1"/>
    <col min="16" max="16" width="12.3984375" style="443" customWidth="1"/>
    <col min="17" max="22" width="9" style="443" customWidth="1"/>
    <col min="23" max="38" width="9" style="443"/>
    <col min="39" max="16384" width="9" style="451"/>
  </cols>
  <sheetData>
    <row r="1" spans="1:22" s="443" customFormat="1" x14ac:dyDescent="0.25">
      <c r="A1" s="442" t="str">
        <f>HLOOKUP(Introduction!$G$4,nametranslations,20,FALSE)</f>
        <v>Water, sanitation and hygiene ladders for schools</v>
      </c>
      <c r="B1" s="442" t="str">
        <f ca="1">HLOOKUP([1]Introduction!$G$4,nametranslations,5,FALSE)</f>
        <v>Zimbabwe</v>
      </c>
      <c r="C1" s="442" t="str">
        <f ca="1">HLOOKUP([1]Introduction!$G$4,nametranslations,5,FALSE)</f>
        <v>Zimbabwe</v>
      </c>
      <c r="D1" s="442" t="str">
        <f ca="1">HLOOKUP([1]Introduction!$G$4,nametranslations,5,FALSE)</f>
        <v>Zimbabwe</v>
      </c>
      <c r="E1" s="442" t="str">
        <f ca="1">HLOOKUP([1]Introduction!$G$4,nametranslations,5,FALSE)</f>
        <v>Zimbabwe</v>
      </c>
      <c r="F1" s="442" t="str">
        <f ca="1">HLOOKUP([1]Introduction!$G$4,nametranslations,5,FALSE)</f>
        <v>Zimbabwe</v>
      </c>
      <c r="G1" s="442" t="str">
        <f ca="1">HLOOKUP([1]Introduction!$G$4,nametranslations,5,FALSE)</f>
        <v>Zimbabwe</v>
      </c>
      <c r="H1" s="442" t="str">
        <f ca="1">HLOOKUP([1]Introduction!$G$4,nametranslations,5,FALSE)</f>
        <v>Zimbabwe</v>
      </c>
      <c r="I1" s="442" t="str">
        <f ca="1">HLOOKUP([1]Introduction!$G$4,nametranslations,5,FALSE)</f>
        <v>Zimbabwe</v>
      </c>
      <c r="J1" s="442" t="str">
        <f ca="1">HLOOKUP([1]Introduction!$G$4,nametranslations,5,FALSE)</f>
        <v>Zimbabwe</v>
      </c>
      <c r="K1" s="442" t="str">
        <f ca="1">HLOOKUP([1]Introduction!$G$4,nametranslations,5,FALSE)</f>
        <v>Zimbabwe</v>
      </c>
      <c r="L1" s="442" t="str">
        <f ca="1">HLOOKUP([1]Introduction!$G$4,nametranslations,5,FALSE)</f>
        <v>Zimbabwe</v>
      </c>
      <c r="M1" s="442" t="str">
        <f ca="1">HLOOKUP([1]Introduction!$G$4,nametranslations,5,FALSE)</f>
        <v>Zimbabwe</v>
      </c>
      <c r="N1" s="442" t="str">
        <f ca="1">HLOOKUP([1]Introduction!$G$4,nametranslations,5,FALSE)</f>
        <v>Zimbabwe</v>
      </c>
      <c r="O1" s="442" t="str">
        <f ca="1">HLOOKUP([1]Introduction!$G$4,nametranslations,5,FALSE)</f>
        <v>Zimbabwe</v>
      </c>
      <c r="P1" s="442" t="str">
        <f ca="1">HLOOKUP([1]Introduction!$G$4,nametranslations,5,FALSE)</f>
        <v>Zimbabwe</v>
      </c>
      <c r="Q1" s="442" t="str">
        <f ca="1">HLOOKUP([1]Introduction!$G$4,nametranslations,5,FALSE)</f>
        <v>Zimbabwe</v>
      </c>
      <c r="R1" s="442" t="str">
        <f ca="1">HLOOKUP([1]Introduction!$G$4,nametranslations,5,FALSE)</f>
        <v>Zimbabwe</v>
      </c>
      <c r="S1" s="442" t="str">
        <f ca="1">HLOOKUP([1]Introduction!$G$4,nametranslations,5,FALSE)</f>
        <v>Zimbabwe</v>
      </c>
      <c r="T1" s="442" t="str">
        <f ca="1">HLOOKUP([1]Introduction!$G$4,nametranslations,5,FALSE)</f>
        <v>Zimbabwe</v>
      </c>
      <c r="U1" s="442" t="str">
        <f ca="1">HLOOKUP([1]Introduction!$G$4,nametranslations,5,FALSE)</f>
        <v>Zimbabwe</v>
      </c>
      <c r="V1" s="442" t="str">
        <f ca="1">HLOOKUP([1]Introduction!$G$4,nametranslations,5,FALSE)</f>
        <v>Zimbabwe</v>
      </c>
    </row>
    <row r="2" spans="1:22" s="443" customFormat="1" x14ac:dyDescent="0.25">
      <c r="A2" s="442" t="str">
        <f ca="1">HLOOKUP([1]Introduction!$G$4,nametranslations,5,FALSE)</f>
        <v>Zimbabwe</v>
      </c>
      <c r="B2" s="442" t="str">
        <f ca="1">HLOOKUP([1]Introduction!$G$4,nametranslations,5,FALSE)</f>
        <v>Zimbabwe</v>
      </c>
      <c r="C2" s="442" t="str">
        <f ca="1">HLOOKUP([1]Introduction!$G$4,nametranslations,5,FALSE)</f>
        <v>Zimbabwe</v>
      </c>
      <c r="D2" s="442" t="str">
        <f ca="1">HLOOKUP([1]Introduction!$G$4,nametranslations,5,FALSE)</f>
        <v>Zimbabwe</v>
      </c>
      <c r="E2" s="442" t="str">
        <f ca="1">HLOOKUP([1]Introduction!$G$4,nametranslations,5,FALSE)</f>
        <v>Zimbabwe</v>
      </c>
      <c r="F2" s="442" t="str">
        <f ca="1">HLOOKUP([1]Introduction!$G$4,nametranslations,5,FALSE)</f>
        <v>Zimbabwe</v>
      </c>
      <c r="G2" s="442" t="str">
        <f ca="1">HLOOKUP([1]Introduction!$G$4,nametranslations,5,FALSE)</f>
        <v>Zimbabwe</v>
      </c>
      <c r="H2" s="442" t="str">
        <f ca="1">HLOOKUP([1]Introduction!$G$4,nametranslations,5,FALSE)</f>
        <v>Zimbabwe</v>
      </c>
      <c r="I2" s="442" t="str">
        <f ca="1">HLOOKUP([1]Introduction!$G$4,nametranslations,5,FALSE)</f>
        <v>Zimbabwe</v>
      </c>
      <c r="J2" s="442" t="str">
        <f ca="1">HLOOKUP([1]Introduction!$G$4,nametranslations,5,FALSE)</f>
        <v>Zimbabwe</v>
      </c>
      <c r="K2" s="442" t="str">
        <f ca="1">HLOOKUP([1]Introduction!$G$4,nametranslations,5,FALSE)</f>
        <v>Zimbabwe</v>
      </c>
      <c r="L2" s="442" t="str">
        <f ca="1">HLOOKUP([1]Introduction!$G$4,nametranslations,5,FALSE)</f>
        <v>Zimbabwe</v>
      </c>
      <c r="M2" s="442" t="str">
        <f ca="1">HLOOKUP([1]Introduction!$G$4,nametranslations,5,FALSE)</f>
        <v>Zimbabwe</v>
      </c>
      <c r="N2" s="442" t="str">
        <f ca="1">HLOOKUP([1]Introduction!$G$4,nametranslations,5,FALSE)</f>
        <v>Zimbabwe</v>
      </c>
      <c r="O2" s="442" t="str">
        <f ca="1">HLOOKUP([1]Introduction!$G$4,nametranslations,5,FALSE)</f>
        <v>Zimbabwe</v>
      </c>
      <c r="P2" s="442" t="str">
        <f ca="1">HLOOKUP([1]Introduction!$G$4,nametranslations,5,FALSE)</f>
        <v>Zimbabwe</v>
      </c>
      <c r="Q2" s="442" t="str">
        <f ca="1">HLOOKUP([1]Introduction!$G$4,nametranslations,5,FALSE)</f>
        <v>Zimbabwe</v>
      </c>
      <c r="R2" s="442" t="str">
        <f ca="1">HLOOKUP([1]Introduction!$G$4,nametranslations,5,FALSE)</f>
        <v>Zimbabwe</v>
      </c>
      <c r="S2" s="442" t="str">
        <f ca="1">HLOOKUP([1]Introduction!$G$4,nametranslations,5,FALSE)</f>
        <v>Zimbabwe</v>
      </c>
      <c r="T2" s="442" t="str">
        <f ca="1">HLOOKUP([1]Introduction!$G$4,nametranslations,5,FALSE)</f>
        <v>Zimbabwe</v>
      </c>
      <c r="U2" s="442" t="str">
        <f ca="1">HLOOKUP([1]Introduction!$G$4,nametranslations,5,FALSE)</f>
        <v>Zimbabwe</v>
      </c>
      <c r="V2" s="442" t="str">
        <f ca="1">HLOOKUP([1]Introduction!$G$4,nametranslations,5,FALSE)</f>
        <v>Zimbabwe</v>
      </c>
    </row>
    <row r="3" spans="1:22" s="443" customFormat="1" ht="17.399999999999999" x14ac:dyDescent="0.25">
      <c r="A3" s="444"/>
      <c r="B3" s="444"/>
      <c r="C3" s="444"/>
      <c r="D3" s="444"/>
      <c r="E3" s="444"/>
      <c r="F3" s="444"/>
      <c r="G3" s="444"/>
      <c r="H3" s="444"/>
      <c r="I3" s="444"/>
      <c r="J3" s="444"/>
      <c r="K3" s="444"/>
      <c r="L3" s="444"/>
      <c r="M3" s="444"/>
      <c r="N3" s="444"/>
      <c r="O3" s="444"/>
      <c r="P3" s="444"/>
      <c r="Q3" s="444"/>
      <c r="R3" s="444"/>
      <c r="S3" s="444"/>
      <c r="T3" s="444"/>
      <c r="U3" s="444"/>
      <c r="V3" s="444"/>
    </row>
    <row r="4" spans="1:22" ht="15.6" x14ac:dyDescent="0.3">
      <c r="B4" s="445" t="str">
        <f>HLOOKUP(Introduction!$G$4,nametranslations,85,FALSE)</f>
        <v>Drinking Water</v>
      </c>
      <c r="E4" s="446"/>
      <c r="I4" s="447" t="str">
        <f>HLOOKUP(Introduction!$G$4,nametranslations,22,FALSE)</f>
        <v>Sanitation</v>
      </c>
      <c r="P4" s="448" t="str">
        <f>HLOOKUP(Introduction!$G$4,nametranslations,23,FALSE)</f>
        <v>Hygiene</v>
      </c>
    </row>
    <row r="6" spans="1:22" x14ac:dyDescent="0.25">
      <c r="G6" s="449"/>
      <c r="H6" s="449"/>
      <c r="I6" s="449"/>
      <c r="K6" s="449"/>
      <c r="L6" s="449"/>
    </row>
    <row r="7" spans="1:22" ht="15.6" x14ac:dyDescent="0.25">
      <c r="G7" s="449"/>
      <c r="H7" s="449"/>
      <c r="I7" s="449"/>
      <c r="K7" s="450"/>
      <c r="L7" s="449"/>
    </row>
    <row r="8" spans="1:22" x14ac:dyDescent="0.25">
      <c r="G8" s="449"/>
      <c r="H8" s="449"/>
      <c r="I8" s="449"/>
      <c r="K8" s="449"/>
      <c r="L8" s="449"/>
    </row>
    <row r="9" spans="1:22" x14ac:dyDescent="0.25">
      <c r="G9" s="449"/>
      <c r="H9" s="449"/>
      <c r="I9" s="449"/>
      <c r="K9" s="449"/>
      <c r="L9" s="449"/>
    </row>
    <row r="10" spans="1:22" x14ac:dyDescent="0.25">
      <c r="G10" s="449"/>
      <c r="H10" s="449"/>
      <c r="I10" s="449"/>
      <c r="K10" s="449"/>
      <c r="L10" s="449"/>
    </row>
    <row r="11" spans="1:22" x14ac:dyDescent="0.25">
      <c r="G11" s="449"/>
      <c r="H11" s="449"/>
      <c r="I11" s="449"/>
      <c r="K11" s="449"/>
      <c r="L11" s="449"/>
    </row>
    <row r="12" spans="1:22" x14ac:dyDescent="0.25">
      <c r="G12" s="449"/>
      <c r="H12" s="449"/>
      <c r="I12" s="449"/>
      <c r="K12" s="449"/>
      <c r="L12" s="449"/>
    </row>
    <row r="13" spans="1:22" x14ac:dyDescent="0.25">
      <c r="G13" s="449"/>
      <c r="H13" s="449"/>
      <c r="I13" s="449"/>
      <c r="K13" s="449"/>
      <c r="L13" s="449"/>
    </row>
    <row r="14" spans="1:22" x14ac:dyDescent="0.25">
      <c r="G14" s="449"/>
      <c r="H14" s="449"/>
      <c r="I14" s="449"/>
      <c r="K14" s="449"/>
      <c r="L14" s="449"/>
    </row>
    <row r="15" spans="1:22" x14ac:dyDescent="0.25">
      <c r="G15" s="449"/>
      <c r="H15" s="449"/>
      <c r="I15" s="449"/>
      <c r="K15" s="449"/>
      <c r="L15" s="449"/>
    </row>
    <row r="16" spans="1:22" x14ac:dyDescent="0.25">
      <c r="G16" s="449"/>
      <c r="H16" s="449"/>
      <c r="I16" s="449"/>
      <c r="K16" s="449"/>
      <c r="L16" s="449"/>
    </row>
    <row r="17" spans="1:47" x14ac:dyDescent="0.25">
      <c r="G17" s="449"/>
      <c r="H17" s="449"/>
      <c r="I17" s="449"/>
      <c r="K17" s="449"/>
      <c r="L17" s="449"/>
    </row>
    <row r="18" spans="1:47" x14ac:dyDescent="0.25">
      <c r="G18" s="449"/>
      <c r="H18" s="449"/>
      <c r="I18" s="449"/>
      <c r="K18" s="449"/>
      <c r="L18" s="449"/>
    </row>
    <row r="19" spans="1:47" x14ac:dyDescent="0.25">
      <c r="G19" s="449"/>
      <c r="H19" s="449"/>
      <c r="I19" s="449"/>
      <c r="K19" s="449"/>
      <c r="L19" s="449"/>
    </row>
    <row r="20" spans="1:47" x14ac:dyDescent="0.25">
      <c r="G20" s="449"/>
      <c r="H20" s="449"/>
      <c r="I20" s="449"/>
      <c r="K20" s="449"/>
      <c r="L20" s="449"/>
    </row>
    <row r="21" spans="1:47" x14ac:dyDescent="0.25">
      <c r="G21" s="449"/>
      <c r="H21" s="449"/>
      <c r="I21" s="449"/>
      <c r="K21" s="449"/>
      <c r="L21" s="449"/>
    </row>
    <row r="23" spans="1:47" x14ac:dyDescent="0.25">
      <c r="B23" s="452"/>
    </row>
    <row r="25" spans="1:47" x14ac:dyDescent="0.25">
      <c r="B25" s="453"/>
      <c r="C25" s="453" t="str">
        <f>+IF(OR((C28=Key!$I$26&amp;"*"),(D28=Key!$I$28&amp;"*"),(E28=Key!$I$27&amp;"*"),(F28=Key!$I$29&amp;"*"),(G28=Key!$I$30&amp;"*"),(H28=Key!$I$31&amp;"*"),(C28=Key!$I$26&amp;"*^"),(D28=Key!$I$28&amp;"*^"),(E28=Key!$I$27&amp;"*^"),(F28="*^"),(G28=Key!$I$30&amp;"*^"),(H28=Key!$I$31&amp;"*^")),"*"&amp;HLOOKUP(Introduction!$G$4,nametranslations,35,FALSE),"")</f>
        <v>*No basic service estimate available</v>
      </c>
      <c r="J25" s="453" t="str">
        <f>+IF(OR((J28=Key!$I$26&amp;"*"),(K28=Key!$I$28&amp;"*"),(L28=Key!$I$27&amp;"*"),(M28=Key!$I$29&amp;"*"),(N28=Key!$I$30&amp;"*"),(O28=Key!$I$31&amp;"*"),(J28=Key!$I$26&amp;"*^"),(K28=Key!$I$28&amp;"*^"),(L28=Key!$I$27&amp;"*^"),(M28="*^"),(N28=Key!$I$30&amp;"*^"),(O28=Key!$I$31&amp;"*^")),"*"&amp;HLOOKUP(Introduction!$G$4,nametranslations,35,FALSE),"")</f>
        <v>*No basic service estimate available</v>
      </c>
      <c r="Q25" s="45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52"/>
      <c r="C26" s="453" t="str">
        <f>+IF(OR((C28=Key!$I$26&amp;"*^"),(D28=Key!$I$28&amp;"*^"),(E28=Key!$I$27&amp;"*^"),(F28=Key!$I$29&amp;"*^"),(G28=Key!$I$30&amp;"*^"),(H28=Key!$I$31&amp;"^")),HLOOKUP(Introduction!$G$4,nametranslations,155,FALSE),"")</f>
        <v/>
      </c>
      <c r="J26" s="453" t="str">
        <f>+IF(OR((J28=Key!$I$26&amp;"*^"),(K28=Key!$I$28&amp;"*^"),(L28=Key!$I$27&amp;"*^"),(M28=Key!$I$29&amp;"*^"),(N28=Key!$I$30&amp;"*^"),(O28=Key!$I$31&amp;"^")),HLOOKUP(Introduction!$G$4,nametranslations,155,FALSE),"")</f>
        <v/>
      </c>
      <c r="Q26" s="453" t="str">
        <f>+IF(OR((Q28=Key!$I$26&amp;"*^"),(R28=Key!$I$28&amp;"*^"),(S28=Key!$I$27&amp;"*^"),(T28=Key!$I$29&amp;"*^"),(U28=Key!$I$30&amp;"*^"),(V28=Key!$I$31&amp;"^")),HLOOKUP(Introduction!$G$4,nametranslations,156,FALSE),"")</f>
        <v/>
      </c>
    </row>
    <row r="27" spans="1:47" x14ac:dyDescent="0.25">
      <c r="B27" s="454" t="str">
        <f>+Introduction!C7</f>
        <v>Zimbabwe</v>
      </c>
      <c r="C27" s="455" t="str">
        <f>HLOOKUP(Introduction!$G$4,nametranslations,21,FALSE)</f>
        <v>Water</v>
      </c>
      <c r="D27" s="455" t="str">
        <f ca="1">HLOOKUP([1]Introduction!$G$4,nametranslations,21,FALSE)</f>
        <v>Water</v>
      </c>
      <c r="E27" s="455" t="str">
        <f ca="1">HLOOKUP([1]Introduction!$G$4,nametranslations,21,FALSE)</f>
        <v>Water</v>
      </c>
      <c r="F27" s="455" t="str">
        <f ca="1">HLOOKUP([1]Introduction!$G$4,nametranslations,21,FALSE)</f>
        <v>Water</v>
      </c>
      <c r="G27" s="455" t="str">
        <f ca="1">HLOOKUP([1]Introduction!$G$4,nametranslations,21,FALSE)</f>
        <v>Water</v>
      </c>
      <c r="H27" s="455" t="str">
        <f ca="1">HLOOKUP([1]Introduction!$G$4,nametranslations,21,FALSE)</f>
        <v>Water</v>
      </c>
      <c r="I27" s="456" t="str">
        <f>+B27</f>
        <v>Zimbabwe</v>
      </c>
      <c r="J27" s="457" t="str">
        <f>HLOOKUP(Introduction!$G$4,nametranslations,22,FALSE)</f>
        <v>Sanitation</v>
      </c>
      <c r="K27" s="458" t="str">
        <f ca="1">HLOOKUP([1]Introduction!$G$4,nametranslations,21,FALSE)</f>
        <v>Water</v>
      </c>
      <c r="L27" s="458" t="str">
        <f ca="1">HLOOKUP([1]Introduction!$G$4,nametranslations,21,FALSE)</f>
        <v>Water</v>
      </c>
      <c r="M27" s="458" t="str">
        <f ca="1">HLOOKUP([1]Introduction!$G$4,nametranslations,21,FALSE)</f>
        <v>Water</v>
      </c>
      <c r="N27" s="458" t="str">
        <f ca="1">HLOOKUP([1]Introduction!$G$4,nametranslations,21,FALSE)</f>
        <v>Water</v>
      </c>
      <c r="O27" s="458" t="str">
        <f ca="1">HLOOKUP([1]Introduction!$G$4,nametranslations,21,FALSE)</f>
        <v>Water</v>
      </c>
      <c r="P27" s="459" t="str">
        <f>+B27</f>
        <v>Zimbabwe</v>
      </c>
      <c r="Q27" s="460" t="str">
        <f>HLOOKUP(Introduction!$G$4,nametranslations,23,FALSE)</f>
        <v>Hygiene</v>
      </c>
      <c r="R27" s="460" t="str">
        <f ca="1">HLOOKUP([1]Introduction!$G$4,nametranslations,21,FALSE)</f>
        <v>Water</v>
      </c>
      <c r="S27" s="460" t="str">
        <f ca="1">HLOOKUP([1]Introduction!$G$4,nametranslations,21,FALSE)</f>
        <v>Water</v>
      </c>
      <c r="T27" s="460" t="str">
        <f ca="1">HLOOKUP([1]Introduction!$G$4,nametranslations,21,FALSE)</f>
        <v>Water</v>
      </c>
      <c r="U27" s="460" t="str">
        <f ca="1">HLOOKUP([1]Introduction!$G$4,nametranslations,21,FALSE)</f>
        <v>Water</v>
      </c>
      <c r="V27" s="461" t="str">
        <f ca="1">HLOOKUP([1]Introduction!$G$4,nametranslations,21,FALSE)</f>
        <v>Water</v>
      </c>
      <c r="AM27" s="443"/>
      <c r="AN27" s="443"/>
      <c r="AO27" s="443"/>
      <c r="AP27" s="443"/>
      <c r="AQ27" s="443"/>
      <c r="AR27" s="443"/>
      <c r="AS27" s="443"/>
      <c r="AT27" s="443"/>
      <c r="AU27" s="443"/>
    </row>
    <row r="28" spans="1:47" x14ac:dyDescent="0.25">
      <c r="B28" s="462"/>
      <c r="C28" s="463" t="str">
        <f>IF(AND(C30=0.0000000001,C31=0.0000000001,C32=0.0000000001), Key!$I$26&amp;"*",IF(AND(C30=0.0000000001,ISNUMBER(C32)),Key!I26&amp;"*", Key!$I$26))</f>
        <v>Total</v>
      </c>
      <c r="D28" s="464" t="str">
        <f>IF(AND(D30=0.0000000001,D31=0.0000000001,D32=0.0000000001), Key!$I$28&amp;"*",IF(AND(D30=0.0000000001,ISNUMBER(D32)),Key!$I$28&amp;"*", Key!$I$28))</f>
        <v>Urban*</v>
      </c>
      <c r="E28" s="464" t="str">
        <f>IF(AND(E30=0.0000000001,E31=0.0000000001,E32=0.0000000001), Key!$I$27&amp;"*",IF(AND(E30=0.0000000001,ISNUMBER(E32)),Key!$I$27&amp;"*", Key!$I$27))</f>
        <v>Rural*</v>
      </c>
      <c r="F28" s="464" t="str">
        <f>IF(AND(F30=0.0000000001,F31=0.0000000001,F32=0.0000000001), Key!$I$29&amp;"*",IF(AND(F30=0.0000000001,ISNUMBER(F32)),Key!$I$29&amp;"*", Key!$I$29))</f>
        <v>Pre-primary*</v>
      </c>
      <c r="G28" s="464" t="str">
        <f>IF(AND(G30=0.0000000001,G31=0.0000000001,G32=0.0000000001), Key!$I$30&amp;"*",IF(AND(G30=0.0000000001,ISNUMBER(G32)),Key!$I$30&amp;"*", Key!$I$30))</f>
        <v>Primary</v>
      </c>
      <c r="H28" s="464" t="str">
        <f>IF(AND(H30=0.0000000001,H31=0.0000000001,H32=0.0000000001), Key!$I$31&amp;"*",IF(AND(H30=0.0000000001,ISNUMBER(H32)),Key!$I$31&amp;"*", Key!$I$31))</f>
        <v>Secondary</v>
      </c>
      <c r="I28" s="462"/>
      <c r="J28" s="465" t="str">
        <f>IF(AND(J30=0.0000000001,J31=0.0000000001,J32=0.0000000001), Key!$I$26&amp;"*",IF(AND(J30=0.0000000001,ISNUMBER(J32)),Key!I26&amp;"*", Key!$I$26))</f>
        <v>Total</v>
      </c>
      <c r="K28" s="464" t="str">
        <f>IF(AND(K30=0.0000000001,K31=0.0000000001,K32=0.0000000001), Key!$I$28&amp;"*",IF(AND(K30=0.0000000001,ISNUMBER(K32)),Key!$I$28&amp;"*", Key!$I$28))</f>
        <v>Urban*</v>
      </c>
      <c r="L28" s="464" t="str">
        <f>IF(AND(L30=0.0000000001,L31=0.0000000001,L32=0.0000000001), Key!$I$27&amp;"*",IF(AND(L30=0.0000000001,ISNUMBER(L32)),Key!$I$27&amp;"*", Key!$I$27))</f>
        <v>Rural*</v>
      </c>
      <c r="M28" s="464" t="str">
        <f>IF(AND(M30=0.0000000001,M31=0.0000000001,M32=0.0000000001), Key!$I$29&amp;"*",IF(AND(M30=0.0000000001,ISNUMBER(M32)),Key!$I$29&amp;"*", Key!$I$29))</f>
        <v>Pre-primary*</v>
      </c>
      <c r="N28" s="464" t="str">
        <f>IF(AND(N30=0.0000000001,N31=0.0000000001,N32=0.0000000001), Key!$I$30&amp;"*",IF(AND(N30=0.0000000001,ISNUMBER(N32)),Key!$I$30&amp;"*", Key!$I$30))</f>
        <v>Primary</v>
      </c>
      <c r="O28" s="464" t="str">
        <f>IF(AND(O30=0.0000000001,O31=0.0000000001,O32=0.0000000001), Key!$I$31&amp;"*",IF(AND(O30=0.0000000001,ISNUMBER(O32)),Key!$I$31&amp;"*", Key!$I$31))</f>
        <v>Secondary</v>
      </c>
      <c r="P28" s="466"/>
      <c r="Q28" s="467" t="str">
        <f>IF(AND(Q30=0.0000000001,Q31=0.0000000001,Q32=0.0000000001), Key!$I$26&amp;"*",IF(AND(Q30=0.0000000001,ISNUMBER(Q32)),Key!I26&amp;"*", Key!$I$26))</f>
        <v>Total</v>
      </c>
      <c r="R28" s="464" t="str">
        <f>IF(AND(R30=0.0000000001,R31=0.0000000001,R32=0.0000000001), Key!$I$28&amp;"*",IF(AND(R30=0.0000000001,ISNUMBER(R32)),Key!$I$28&amp;"*", Key!$I$28))</f>
        <v>Urban*</v>
      </c>
      <c r="S28" s="464" t="str">
        <f>IF(AND(S30=0.0000000001,S31=0.0000000001,S32=0.0000000001), Key!$I$27&amp;"*",IF(AND(S30=0.0000000001,ISNUMBER(S32)),Key!$I$27&amp;"*", Key!$I$27))</f>
        <v>Rural*</v>
      </c>
      <c r="T28" s="464" t="str">
        <f>IF(AND(T30=0.0000000001,T31=0.0000000001,T32=0.0000000001), Key!$I$29&amp;"*",IF(AND(T30=0.0000000001,ISNUMBER(T32)),Key!$I$29&amp;"*", Key!$I$29))</f>
        <v>Pre-primary*</v>
      </c>
      <c r="U28" s="464" t="str">
        <f>IF(AND(U30=0.0000000001,U31=0.0000000001,U32=0.0000000001), Key!$I$30&amp;"*",IF(AND(U30=0.0000000001,ISNUMBER(U32)),Key!$I$30&amp;"*", Key!$I$30))</f>
        <v>Primary</v>
      </c>
      <c r="V28" s="468" t="str">
        <f>IF(AND(V30=0.0000000001,V31=0.0000000001,V32=0.0000000001), Key!$I$31&amp;"*",IF(AND(V30=0.0000000001,ISNUMBER(V32)),Key!$I$31&amp;"*", Key!$I$31))</f>
        <v>Secondary</v>
      </c>
      <c r="AM28" s="443"/>
      <c r="AN28" s="443"/>
      <c r="AO28" s="443"/>
      <c r="AP28" s="443"/>
      <c r="AQ28" s="443"/>
      <c r="AR28" s="443"/>
      <c r="AS28" s="443"/>
      <c r="AT28" s="443"/>
      <c r="AU28" s="443"/>
    </row>
    <row r="29" spans="1:47" ht="15.6" thickBot="1" x14ac:dyDescent="0.3">
      <c r="B29" s="462"/>
      <c r="C29" s="469">
        <f>IF(ISNUMBER(Regressions!B4), Regressions!B4, "-")</f>
        <v>2025</v>
      </c>
      <c r="D29" s="470">
        <f>C29</f>
        <v>2025</v>
      </c>
      <c r="E29" s="470">
        <f>D29</f>
        <v>2025</v>
      </c>
      <c r="F29" s="470">
        <f>E29</f>
        <v>2025</v>
      </c>
      <c r="G29" s="470">
        <f>F29</f>
        <v>2025</v>
      </c>
      <c r="H29" s="470">
        <f>F29</f>
        <v>2025</v>
      </c>
      <c r="I29" s="462"/>
      <c r="J29" s="471">
        <f>IF(ISNUMBER(Regressions!K4), Regressions!K4, "-")</f>
        <v>2025</v>
      </c>
      <c r="K29" s="472">
        <f>J29</f>
        <v>2025</v>
      </c>
      <c r="L29" s="472">
        <f>K29</f>
        <v>2025</v>
      </c>
      <c r="M29" s="472">
        <f>L29</f>
        <v>2025</v>
      </c>
      <c r="N29" s="472">
        <f>M29</f>
        <v>2025</v>
      </c>
      <c r="O29" s="472">
        <f>M29</f>
        <v>2025</v>
      </c>
      <c r="P29" s="466"/>
      <c r="Q29" s="473">
        <f>IF(ISNUMBER(Regressions!T4), Regressions!T4, "-")</f>
        <v>2025</v>
      </c>
      <c r="R29" s="474">
        <f>Q29</f>
        <v>2025</v>
      </c>
      <c r="S29" s="474">
        <f>R29</f>
        <v>2025</v>
      </c>
      <c r="T29" s="474">
        <f>S29</f>
        <v>2025</v>
      </c>
      <c r="U29" s="474">
        <f>T29</f>
        <v>2025</v>
      </c>
      <c r="V29" s="475">
        <f>T29</f>
        <v>2025</v>
      </c>
      <c r="AM29" s="443"/>
      <c r="AN29" s="443"/>
      <c r="AO29" s="443"/>
      <c r="AP29" s="443"/>
      <c r="AQ29" s="443"/>
      <c r="AR29" s="443"/>
      <c r="AS29" s="443"/>
      <c r="AT29" s="443"/>
      <c r="AU29" s="443"/>
    </row>
    <row r="30" spans="1:47" x14ac:dyDescent="0.25">
      <c r="A30" s="476" t="str">
        <f>+Key!I46</f>
        <v>Basic service</v>
      </c>
      <c r="B30" s="477" t="s">
        <v>139</v>
      </c>
      <c r="C30" s="478">
        <f>IF(ISNUMBER(Regressions!C4), Regressions!C4, 0.0000000001)</f>
        <v>69.863512760000006</v>
      </c>
      <c r="D30" s="478">
        <f>IF(ISNUMBER(Regressions!D4), Regressions!D4, 0.0000000001)</f>
        <v>1E-10</v>
      </c>
      <c r="E30" s="478">
        <f>IF(ISNUMBER(Regressions!E4), Regressions!E4, 0.0000000001)</f>
        <v>1E-10</v>
      </c>
      <c r="F30" s="478">
        <f>IF(ISNUMBER(Regressions!F4), Regressions!F4, 0.0000000001)</f>
        <v>1E-10</v>
      </c>
      <c r="G30" s="478">
        <f>IF(ISNUMBER(Regressions!G4), Regressions!G4, 0.0000000001)</f>
        <v>66.776141069999994</v>
      </c>
      <c r="H30" s="478">
        <f>IF(ISNUMBER(Regressions!H4), Regressions!H4, 0.0000000001)</f>
        <v>69.009057159999998</v>
      </c>
      <c r="I30" s="479" t="s">
        <v>139</v>
      </c>
      <c r="J30" s="478">
        <f>IF(ISNUMBER(Regressions!L4), Regressions!L4,0.0000000001)</f>
        <v>93.91632654</v>
      </c>
      <c r="K30" s="478">
        <f>IF(ISNUMBER(Regressions!M4), Regressions!M4,0.0000000001)</f>
        <v>1E-10</v>
      </c>
      <c r="L30" s="478">
        <f>IF(ISNUMBER(Regressions!N4), Regressions!N4,0.0000000001)</f>
        <v>1E-10</v>
      </c>
      <c r="M30" s="478">
        <f>IF(ISNUMBER(Regressions!O4), Regressions!O4,0.0000000001)</f>
        <v>1E-10</v>
      </c>
      <c r="N30" s="478">
        <f>IF(ISNUMBER(Regressions!P4), Regressions!P4,0.0000000001)</f>
        <v>93.336429999999993</v>
      </c>
      <c r="O30" s="478">
        <f>IF(ISNUMBER(Regressions!Q4), Regressions!Q4,0.0000000001)</f>
        <v>95.206678280000006</v>
      </c>
      <c r="P30" s="480" t="s">
        <v>139</v>
      </c>
      <c r="Q30" s="478">
        <f>IF(ISNUMBER(Regressions!U4), Regressions!U4,0.0000000001)</f>
        <v>76.644920830000004</v>
      </c>
      <c r="R30" s="478">
        <f>IF(ISNUMBER(Regressions!V4), Regressions!V4,0.0000000001)</f>
        <v>1E-10</v>
      </c>
      <c r="S30" s="478">
        <f>IF(ISNUMBER(Regressions!W4), Regressions!W4,0.0000000001)</f>
        <v>1E-10</v>
      </c>
      <c r="T30" s="478">
        <f>IF(ISNUMBER(Regressions!X4), Regressions!X4,0.0000000001)</f>
        <v>1E-10</v>
      </c>
      <c r="U30" s="478">
        <f>IF(ISNUMBER(Regressions!Y4), Regressions!Y4,0.0000000001)</f>
        <v>77.966076670000007</v>
      </c>
      <c r="V30" s="481">
        <f>IF(ISNUMBER(Regressions!Z4), Regressions!Z4,0.0000000001)</f>
        <v>73.711102609999998</v>
      </c>
      <c r="AM30" s="443"/>
      <c r="AN30" s="443"/>
      <c r="AO30" s="443"/>
      <c r="AP30" s="443"/>
      <c r="AQ30" s="443"/>
      <c r="AR30" s="443"/>
      <c r="AS30" s="443"/>
      <c r="AT30" s="443"/>
      <c r="AU30" s="443"/>
    </row>
    <row r="31" spans="1:47" x14ac:dyDescent="0.25">
      <c r="A31" s="476" t="str">
        <f>+Key!I47</f>
        <v>Limited service</v>
      </c>
      <c r="B31" s="482" t="s">
        <v>140</v>
      </c>
      <c r="C31" s="478">
        <f>IF(ISNUMBER(Regressions!C5), Regressions!C5, 0.0000000001)</f>
        <v>19.70656885</v>
      </c>
      <c r="D31" s="478">
        <f>IF(ISNUMBER(Regressions!D5), Regressions!D5, 0.0000000001)</f>
        <v>1E-10</v>
      </c>
      <c r="E31" s="478">
        <f>IF(ISNUMBER(Regressions!E5), Regressions!E5, 0.0000000001)</f>
        <v>1E-10</v>
      </c>
      <c r="F31" s="478">
        <f>IF(ISNUMBER(Regressions!F5), Regressions!F5, 0.0000000001)</f>
        <v>1E-10</v>
      </c>
      <c r="G31" s="478">
        <f>IF(ISNUMBER(Regressions!G5), Regressions!G5, 0.0000000001)</f>
        <v>23.17723642</v>
      </c>
      <c r="H31" s="478">
        <f>IF(ISNUMBER(Regressions!H5), Regressions!H5, 0.0000000001)</f>
        <v>19.374243499999999</v>
      </c>
      <c r="I31" s="483" t="s">
        <v>140</v>
      </c>
      <c r="J31" s="478">
        <f>IF(ISNUMBER(Regressions!L5), Regressions!L5,0.0000000001)</f>
        <v>6.0836734620000001</v>
      </c>
      <c r="K31" s="478">
        <f>IF(ISNUMBER(Regressions!M5), Regressions!M5,0.0000000001)</f>
        <v>1E-10</v>
      </c>
      <c r="L31" s="478">
        <f>IF(ISNUMBER(Regressions!N5), Regressions!N5,0.0000000001)</f>
        <v>1E-10</v>
      </c>
      <c r="M31" s="478">
        <f>IF(ISNUMBER(Regressions!O5), Regressions!O5,0.0000000001)</f>
        <v>1E-10</v>
      </c>
      <c r="N31" s="478">
        <f>IF(ISNUMBER(Regressions!P5), Regressions!P5,0.0000000001)</f>
        <v>6.66357</v>
      </c>
      <c r="O31" s="478">
        <f>IF(ISNUMBER(Regressions!Q5), Regressions!Q5,0.0000000001)</f>
        <v>4.7933217189999997</v>
      </c>
      <c r="P31" s="484" t="s">
        <v>140</v>
      </c>
      <c r="Q31" s="478">
        <f>IF(ISNUMBER(Regressions!U5), Regressions!U5,0.0000000001)</f>
        <v>16.20198564</v>
      </c>
      <c r="R31" s="478">
        <f>IF(ISNUMBER(Regressions!V5), Regressions!V5,0.0000000001)</f>
        <v>1E-10</v>
      </c>
      <c r="S31" s="478">
        <f>IF(ISNUMBER(Regressions!W5), Regressions!W5,0.0000000001)</f>
        <v>1E-10</v>
      </c>
      <c r="T31" s="478">
        <f>IF(ISNUMBER(Regressions!X5), Regressions!X5,0.0000000001)</f>
        <v>1E-10</v>
      </c>
      <c r="U31" s="478">
        <f>IF(ISNUMBER(Regressions!Y5), Regressions!Y5,0.0000000001)</f>
        <v>15.173923329999999</v>
      </c>
      <c r="V31" s="481">
        <f>IF(ISNUMBER(Regressions!Z5), Regressions!Z5,0.0000000001)</f>
        <v>18.458897390000001</v>
      </c>
      <c r="AM31" s="443"/>
      <c r="AN31" s="443"/>
      <c r="AO31" s="443"/>
      <c r="AP31" s="443"/>
      <c r="AQ31" s="443"/>
      <c r="AR31" s="443"/>
      <c r="AS31" s="443"/>
      <c r="AT31" s="443"/>
      <c r="AU31" s="443"/>
    </row>
    <row r="32" spans="1:47" x14ac:dyDescent="0.25">
      <c r="A32" s="476" t="str">
        <f>+Key!I48</f>
        <v>No service</v>
      </c>
      <c r="B32" s="482" t="s">
        <v>138</v>
      </c>
      <c r="C32" s="478">
        <f>IF(ISNUMBER(Regressions!C6), Regressions!C6, 0.0000000001)</f>
        <v>10.429918389999999</v>
      </c>
      <c r="D32" s="478">
        <f>IF(ISNUMBER(Regressions!D6), Regressions!D6, 0.0000000001)</f>
        <v>1E-10</v>
      </c>
      <c r="E32" s="478">
        <f>IF(ISNUMBER(Regressions!E6), Regressions!E6, 0.0000000001)</f>
        <v>1E-10</v>
      </c>
      <c r="F32" s="478">
        <f>IF(ISNUMBER(Regressions!F6), Regressions!F6, 0.0000000001)</f>
        <v>1E-10</v>
      </c>
      <c r="G32" s="478">
        <f>IF(ISNUMBER(Regressions!G6), Regressions!G6, 0.0000000001)</f>
        <v>10.046622510000001</v>
      </c>
      <c r="H32" s="478">
        <f>IF(ISNUMBER(Regressions!H6), Regressions!H6, 0.0000000001)</f>
        <v>11.61669934</v>
      </c>
      <c r="I32" s="485" t="s">
        <v>138</v>
      </c>
      <c r="J32" s="478">
        <f>IF(ISNUMBER(Regressions!L6), Regressions!L6,0.0000000001)</f>
        <v>0</v>
      </c>
      <c r="K32" s="478">
        <f>IF(ISNUMBER(Regressions!M6), Regressions!M6,0.0000000001)</f>
        <v>1E-10</v>
      </c>
      <c r="L32" s="478">
        <f>IF(ISNUMBER(Regressions!N6), Regressions!N6,0.0000000001)</f>
        <v>1E-10</v>
      </c>
      <c r="M32" s="478">
        <f>IF(ISNUMBER(Regressions!O6), Regressions!O6,0.0000000001)</f>
        <v>0</v>
      </c>
      <c r="N32" s="478">
        <f>IF(ISNUMBER(Regressions!P6), Regressions!P6,0.0000000001)</f>
        <v>0</v>
      </c>
      <c r="O32" s="478">
        <f>IF(ISNUMBER(Regressions!Q6), Regressions!Q6,0.0000000001)</f>
        <v>0</v>
      </c>
      <c r="P32" s="486" t="s">
        <v>138</v>
      </c>
      <c r="Q32" s="478">
        <f>IF(ISNUMBER(Regressions!U6), Regressions!U6,0.0000000001)</f>
        <v>7.1530935250000001</v>
      </c>
      <c r="R32" s="478">
        <f>IF(ISNUMBER(Regressions!V6), Regressions!V6,0.0000000001)</f>
        <v>1E-10</v>
      </c>
      <c r="S32" s="478">
        <f>IF(ISNUMBER(Regressions!W6), Regressions!W6,0.0000000001)</f>
        <v>1E-10</v>
      </c>
      <c r="T32" s="478">
        <f>IF(ISNUMBER(Regressions!X6), Regressions!X6,0.0000000001)</f>
        <v>1E-10</v>
      </c>
      <c r="U32" s="478">
        <f>IF(ISNUMBER(Regressions!Y6), Regressions!Y6,0.0000000001)</f>
        <v>6.86</v>
      </c>
      <c r="V32" s="481">
        <f>IF(ISNUMBER(Regressions!Z6), Regressions!Z6,0.0000000001)</f>
        <v>7.83</v>
      </c>
      <c r="AM32" s="443"/>
      <c r="AN32" s="443"/>
      <c r="AO32" s="443"/>
      <c r="AP32" s="443"/>
      <c r="AQ32" s="443"/>
      <c r="AR32" s="443"/>
      <c r="AS32" s="443"/>
      <c r="AT32" s="443"/>
      <c r="AU32" s="443"/>
    </row>
    <row r="33" spans="1:22" ht="15.6" thickBot="1" x14ac:dyDescent="0.3">
      <c r="A33" s="476" t="str">
        <f>+Key!I49</f>
        <v>Insufficient data</v>
      </c>
      <c r="B33" s="487" t="s">
        <v>183</v>
      </c>
      <c r="C33" s="488">
        <f>IF(ISNUMBER(Regressions!C7), Regressions!C7, 0.0000000001)</f>
        <v>0</v>
      </c>
      <c r="D33" s="488">
        <f>IF(ISNUMBER(Regressions!D7), Regressions!D7, 0.0000000001)</f>
        <v>100</v>
      </c>
      <c r="E33" s="488">
        <f>IF(ISNUMBER(Regressions!E7), Regressions!E7, 0.0000000001)</f>
        <v>100</v>
      </c>
      <c r="F33" s="488">
        <f>IF(ISNUMBER(Regressions!F7), Regressions!F7, 0.0000000001)</f>
        <v>100</v>
      </c>
      <c r="G33" s="488">
        <f>IF(ISNUMBER(Regressions!G7), Regressions!G7, 0.0000000001)</f>
        <v>0</v>
      </c>
      <c r="H33" s="488">
        <f>IF(ISNUMBER(Regressions!H7), Regressions!H7, 0.0000000001)</f>
        <v>0</v>
      </c>
      <c r="I33" s="489" t="s">
        <v>183</v>
      </c>
      <c r="J33" s="490">
        <f>IF(ISNUMBER(Regressions!L7), Regressions!L7,0.0000000001)</f>
        <v>0</v>
      </c>
      <c r="K33" s="488">
        <f>IF(ISNUMBER(Regressions!M7), Regressions!M7,0.0000000001)</f>
        <v>100</v>
      </c>
      <c r="L33" s="488">
        <f>IF(ISNUMBER(Regressions!N7), Regressions!N7,0.0000000001)</f>
        <v>100</v>
      </c>
      <c r="M33" s="488">
        <f>IF(ISNUMBER(Regressions!O7), Regressions!O7,0.0000000001)</f>
        <v>100</v>
      </c>
      <c r="N33" s="488">
        <f>IF(ISNUMBER(Regressions!P7), Regressions!P7,0.0000000001)</f>
        <v>0</v>
      </c>
      <c r="O33" s="488">
        <f>IF(ISNUMBER(Regressions!Q7), Regressions!Q7,0.0000000001)</f>
        <v>0</v>
      </c>
      <c r="P33" s="491" t="s">
        <v>183</v>
      </c>
      <c r="Q33" s="490">
        <f>IF(ISNUMBER(Regressions!U7), Regressions!U7,0.0000000001)</f>
        <v>0</v>
      </c>
      <c r="R33" s="490">
        <f>IF(ISNUMBER(Regressions!V7), Regressions!V7,0.0000000001)</f>
        <v>100</v>
      </c>
      <c r="S33" s="488">
        <f>IF(ISNUMBER(Regressions!W7), Regressions!W7,0.0000000001)</f>
        <v>100</v>
      </c>
      <c r="T33" s="488">
        <f>IF(ISNUMBER(Regressions!X7), Regressions!X7,0.0000000001)</f>
        <v>100</v>
      </c>
      <c r="U33" s="488">
        <f>IF(ISNUMBER(Regressions!Y7), Regressions!Y7,0.0000000001)</f>
        <v>0</v>
      </c>
      <c r="V33" s="492">
        <f>IF(ISNUMBER(Regressions!Z7), Regressions!Z7,0.0000000001)</f>
        <v>0</v>
      </c>
    </row>
    <row r="34" spans="1:22" x14ac:dyDescent="0.25">
      <c r="B34" s="493" t="str">
        <f>HLOOKUP(Introduction!$G$4,nametranslations,34,FALSE)</f>
        <v>Source: WHO/UNICEF JMP (2026)</v>
      </c>
    </row>
    <row r="35" spans="1:22" ht="5.25" customHeight="1" x14ac:dyDescent="0.25"/>
    <row r="36" spans="1:22" s="443" customFormat="1" ht="49.5" customHeight="1" x14ac:dyDescent="0.25">
      <c r="B36" s="494" t="str">
        <f>+Key!I46</f>
        <v>Basic service</v>
      </c>
      <c r="C36" s="495" t="str">
        <f>+HLOOKUP(Introduction!$G$4,Key!A:G,158,FALSE)</f>
        <v>Drinking water from an improved source and water is available at the school at the time of the survey</v>
      </c>
      <c r="D36" s="495"/>
      <c r="E36" s="495"/>
      <c r="F36" s="495"/>
      <c r="G36" s="495"/>
      <c r="H36" s="495"/>
      <c r="I36" s="494" t="str">
        <f>+Key!I46</f>
        <v>Basic service</v>
      </c>
      <c r="J36" s="496" t="str">
        <f>+HLOOKUP(Introduction!$G$4,Key!A:G,162,FALSE)</f>
        <v>Improved sanitation facilities at the school that are single-sex and usable (available, functional and private) at the time of the survey</v>
      </c>
      <c r="K36" s="497"/>
      <c r="L36" s="497"/>
      <c r="M36" s="497"/>
      <c r="N36" s="497"/>
      <c r="O36" s="497"/>
      <c r="P36" s="494" t="str">
        <f>+Key!I46</f>
        <v>Basic service</v>
      </c>
      <c r="Q36" s="498" t="str">
        <f>+HLOOKUP(Introduction!$G$4,Key!A:G,165,FALSE)</f>
        <v xml:space="preserve">Handwashing facilities with water and soap available at the school at the time of the survey </v>
      </c>
      <c r="R36" s="498"/>
      <c r="S36" s="498"/>
      <c r="T36" s="498"/>
      <c r="U36" s="498"/>
      <c r="V36" s="498"/>
    </row>
    <row r="37" spans="1:22" ht="49.5" customHeight="1" x14ac:dyDescent="0.25">
      <c r="B37" s="494" t="str">
        <f>+Key!I47</f>
        <v>Limited service</v>
      </c>
      <c r="C37" s="499" t="str">
        <f>+HLOOKUP(Introduction!$G$4,Key!A:G,159,FALSE)</f>
        <v>Drinking water from an improved source but water is unavailable at the school at the time of the survey</v>
      </c>
      <c r="D37" s="499"/>
      <c r="E37" s="499"/>
      <c r="F37" s="499"/>
      <c r="G37" s="499"/>
      <c r="H37" s="499"/>
      <c r="I37" s="494" t="str">
        <f>+Key!I47</f>
        <v>Limited service</v>
      </c>
      <c r="J37" s="499" t="str">
        <f>+HLOOKUP(Introduction!$G$4,Key!A:G,163,FALSE)</f>
        <v>Improved sanitation facilities at the school that are either not single-sex or not usable at the time of the survey</v>
      </c>
      <c r="K37" s="499"/>
      <c r="L37" s="499"/>
      <c r="M37" s="499"/>
      <c r="N37" s="499"/>
      <c r="O37" s="499"/>
      <c r="P37" s="494" t="str">
        <f>+Key!I47</f>
        <v>Limited service</v>
      </c>
      <c r="Q37" s="499" t="str">
        <f>+HLOOKUP(Introduction!$G$4,Key!A:G,166,FALSE)</f>
        <v>Handwashing facilities with water but no soap available at the school at the time of the survey</v>
      </c>
      <c r="R37" s="499"/>
      <c r="S37" s="499"/>
      <c r="T37" s="499"/>
      <c r="U37" s="499"/>
      <c r="V37" s="499"/>
    </row>
    <row r="38" spans="1:22" ht="49.5" customHeight="1" x14ac:dyDescent="0.25">
      <c r="B38" s="494" t="str">
        <f>+Key!I48</f>
        <v>No service</v>
      </c>
      <c r="C38" s="500" t="str">
        <f>+HLOOKUP(Introduction!$G$4,Key!A:G,160,FALSE)</f>
        <v>Drinking water from an unimproved source or no water source at the school</v>
      </c>
      <c r="D38" s="500"/>
      <c r="E38" s="500"/>
      <c r="F38" s="500"/>
      <c r="G38" s="500"/>
      <c r="H38" s="500"/>
      <c r="I38" s="494" t="str">
        <f>+Key!I48</f>
        <v>No service</v>
      </c>
      <c r="J38" s="500" t="str">
        <f>+HLOOKUP(Introduction!$G$4,Key!A:G,164,FALSE)</f>
        <v>Unimproved sanitation facilities or no sanitation facilities at the school</v>
      </c>
      <c r="K38" s="500"/>
      <c r="L38" s="500"/>
      <c r="M38" s="500"/>
      <c r="N38" s="500"/>
      <c r="O38" s="500"/>
      <c r="P38" s="494" t="str">
        <f>+Key!I48</f>
        <v>No service</v>
      </c>
      <c r="Q38" s="500" t="str">
        <f>+HLOOKUP(Introduction!$G$4,Key!A:G,167,FALSE)</f>
        <v>No handwashing facilities or no water available at the school</v>
      </c>
      <c r="R38" s="500"/>
      <c r="S38" s="500"/>
      <c r="T38" s="500"/>
      <c r="U38" s="500"/>
      <c r="V38" s="500"/>
    </row>
    <row r="39" spans="1:22" ht="49.5" customHeight="1" x14ac:dyDescent="0.25">
      <c r="B39" s="494" t="str">
        <f>+Key!I49</f>
        <v>Insufficient data</v>
      </c>
      <c r="C39" s="501" t="str">
        <f>+HLOOKUP(Introduction!$G$4,Key!A:G,161,FALSE)</f>
        <v>Insufficient data available to generate estimates for a given reference year</v>
      </c>
      <c r="D39" s="501"/>
      <c r="E39" s="501"/>
      <c r="F39" s="501"/>
      <c r="G39" s="501"/>
      <c r="H39" s="501"/>
      <c r="I39" s="494" t="str">
        <f>+Key!I49</f>
        <v>Insufficient data</v>
      </c>
      <c r="J39" s="501" t="str">
        <f>+HLOOKUP(Introduction!$G$4,Key!A:G,161,FALSE)</f>
        <v>Insufficient data available to generate estimates for a given reference year</v>
      </c>
      <c r="K39" s="501"/>
      <c r="L39" s="501"/>
      <c r="M39" s="501"/>
      <c r="N39" s="501"/>
      <c r="O39" s="501"/>
      <c r="P39" s="494" t="str">
        <f>+Key!I49</f>
        <v>Insufficient data</v>
      </c>
      <c r="Q39" s="501" t="str">
        <f>+HLOOKUP(Introduction!$G$4,Key!A:G,161,FALSE)</f>
        <v>Insufficient data available to generate estimates for a given reference year</v>
      </c>
      <c r="R39" s="501"/>
      <c r="S39" s="501"/>
      <c r="T39" s="501"/>
      <c r="U39" s="501"/>
      <c r="V39" s="50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20BB9-7C98-423C-8020-B0600BED383A}">
  <sheetPr codeName="Sheet3">
    <tabColor rgb="FFEAEAEA"/>
  </sheetPr>
  <dimension ref="A1:AF65"/>
  <sheetViews>
    <sheetView showGridLines="0" zoomScale="80" zoomScaleNormal="80" workbookViewId="0"/>
  </sheetViews>
  <sheetFormatPr defaultColWidth="9" defaultRowHeight="13.2" x14ac:dyDescent="0.25"/>
  <cols>
    <col min="1" max="31" width="9" style="399"/>
    <col min="32" max="32" width="5.09765625" style="399" customWidth="1"/>
    <col min="33" max="16384" width="9" style="399"/>
  </cols>
  <sheetData>
    <row r="1" spans="1:32" s="398" customFormat="1" x14ac:dyDescent="0.25"/>
    <row r="2" spans="1:32" s="398" customFormat="1" ht="15.6" x14ac:dyDescent="0.3">
      <c r="A2" s="502" t="str">
        <f>HLOOKUP(Introduction!$G$4,nametranslations,38,FALSE)</f>
        <v>Water, sanitation and hygiene services in schools</v>
      </c>
    </row>
    <row r="3" spans="1:32" s="398" customFormat="1" ht="15.6" x14ac:dyDescent="0.3">
      <c r="A3" s="502"/>
    </row>
    <row r="4" spans="1:32" s="398" customFormat="1" x14ac:dyDescent="0.25">
      <c r="A4" s="503"/>
      <c r="B4" s="503"/>
      <c r="C4" s="503"/>
      <c r="D4" s="503"/>
      <c r="E4" s="503"/>
      <c r="F4" s="503"/>
      <c r="G4" s="503"/>
      <c r="H4" s="503"/>
      <c r="I4" s="503"/>
      <c r="J4" s="503"/>
      <c r="K4" s="503"/>
      <c r="L4" s="503"/>
      <c r="M4" s="503"/>
      <c r="N4" s="503"/>
      <c r="O4" s="503"/>
      <c r="P4" s="503"/>
      <c r="Q4" s="503"/>
      <c r="R4" s="503"/>
      <c r="S4" s="503"/>
      <c r="T4" s="503"/>
      <c r="U4" s="503"/>
      <c r="V4" s="503"/>
      <c r="W4" s="503"/>
      <c r="X4" s="503"/>
      <c r="Y4" s="503"/>
      <c r="Z4" s="503"/>
      <c r="AA4" s="503"/>
      <c r="AB4" s="503"/>
      <c r="AC4" s="503"/>
      <c r="AD4" s="503"/>
      <c r="AE4" s="503"/>
      <c r="AF4" s="503"/>
    </row>
    <row r="5" spans="1:32" s="398" customFormat="1" x14ac:dyDescent="0.25">
      <c r="A5" s="503"/>
      <c r="B5" s="503"/>
      <c r="C5" s="503"/>
      <c r="D5" s="503"/>
      <c r="E5" s="503"/>
      <c r="F5" s="503"/>
      <c r="G5" s="503"/>
      <c r="H5" s="503"/>
      <c r="I5" s="503"/>
      <c r="J5" s="503"/>
      <c r="K5" s="503"/>
      <c r="L5" s="503"/>
      <c r="M5" s="503"/>
      <c r="N5" s="503"/>
      <c r="O5" s="503"/>
      <c r="P5" s="503"/>
      <c r="Q5" s="503"/>
      <c r="R5" s="503"/>
      <c r="S5" s="503"/>
      <c r="T5" s="503"/>
      <c r="U5" s="503"/>
      <c r="V5" s="503"/>
      <c r="W5" s="503"/>
      <c r="X5" s="503"/>
      <c r="Y5" s="503"/>
      <c r="Z5" s="503"/>
      <c r="AA5" s="503"/>
      <c r="AB5" s="503"/>
      <c r="AC5" s="503"/>
      <c r="AD5" s="503"/>
      <c r="AE5" s="503"/>
      <c r="AF5" s="503"/>
    </row>
    <row r="6" spans="1:32" s="398" customFormat="1" x14ac:dyDescent="0.25">
      <c r="A6" s="503"/>
      <c r="B6" s="503"/>
      <c r="C6" s="503"/>
      <c r="D6" s="503"/>
      <c r="E6" s="503"/>
      <c r="F6" s="503"/>
      <c r="G6" s="503"/>
      <c r="H6" s="503"/>
      <c r="I6" s="503"/>
      <c r="J6" s="503"/>
      <c r="K6" s="503"/>
      <c r="L6" s="503"/>
      <c r="M6" s="503"/>
      <c r="N6" s="503"/>
      <c r="O6" s="503"/>
      <c r="P6" s="503"/>
      <c r="Q6" s="503"/>
      <c r="R6" s="503"/>
      <c r="S6" s="503"/>
      <c r="T6" s="503"/>
      <c r="U6" s="503"/>
      <c r="V6" s="503"/>
      <c r="W6" s="503"/>
      <c r="X6" s="503"/>
      <c r="Y6" s="503"/>
      <c r="Z6" s="503"/>
      <c r="AA6" s="503"/>
      <c r="AB6" s="503"/>
      <c r="AC6" s="503"/>
      <c r="AD6" s="503"/>
      <c r="AE6" s="503"/>
      <c r="AF6" s="503"/>
    </row>
    <row r="7" spans="1:32" s="398" customFormat="1" x14ac:dyDescent="0.25">
      <c r="A7" s="503"/>
      <c r="B7" s="503"/>
      <c r="C7" s="503"/>
      <c r="D7" s="503"/>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3"/>
      <c r="AE7" s="503"/>
      <c r="AF7" s="503"/>
    </row>
    <row r="8" spans="1:32" s="398" customFormat="1" x14ac:dyDescent="0.25">
      <c r="A8" s="503"/>
      <c r="B8" s="503"/>
      <c r="C8" s="503"/>
      <c r="D8" s="503"/>
      <c r="E8" s="503"/>
      <c r="F8" s="503"/>
      <c r="G8" s="503"/>
      <c r="H8" s="503"/>
      <c r="I8" s="503"/>
      <c r="J8" s="503"/>
      <c r="K8" s="503"/>
      <c r="L8" s="503"/>
      <c r="M8" s="503"/>
      <c r="N8" s="503"/>
      <c r="O8" s="503"/>
      <c r="P8" s="503"/>
      <c r="Q8" s="503"/>
      <c r="R8" s="503"/>
      <c r="S8" s="503"/>
      <c r="T8" s="503"/>
      <c r="U8" s="503"/>
      <c r="V8" s="503"/>
      <c r="W8" s="503"/>
      <c r="X8" s="503"/>
      <c r="Y8" s="503"/>
      <c r="Z8" s="503"/>
      <c r="AA8" s="503"/>
      <c r="AB8" s="503"/>
      <c r="AC8" s="503"/>
      <c r="AD8" s="503"/>
      <c r="AE8" s="503"/>
      <c r="AF8" s="503"/>
    </row>
    <row r="9" spans="1:32" s="398" customFormat="1" x14ac:dyDescent="0.25">
      <c r="A9" s="503"/>
      <c r="B9" s="503"/>
      <c r="C9" s="503"/>
      <c r="D9" s="503"/>
      <c r="E9" s="503"/>
      <c r="F9" s="503"/>
      <c r="G9" s="503"/>
      <c r="H9" s="503"/>
      <c r="I9" s="503"/>
      <c r="J9" s="503"/>
      <c r="K9" s="503"/>
      <c r="L9" s="503"/>
      <c r="M9" s="503"/>
      <c r="N9" s="503"/>
      <c r="O9" s="503"/>
      <c r="P9" s="503"/>
      <c r="Q9" s="503"/>
      <c r="R9" s="503"/>
      <c r="S9" s="503"/>
      <c r="T9" s="503"/>
      <c r="U9" s="503"/>
      <c r="V9" s="503"/>
      <c r="W9" s="503"/>
      <c r="X9" s="503"/>
      <c r="Y9" s="503"/>
      <c r="Z9" s="503"/>
      <c r="AA9" s="503"/>
      <c r="AB9" s="503"/>
      <c r="AC9" s="503"/>
      <c r="AD9" s="503"/>
      <c r="AE9" s="503"/>
      <c r="AF9" s="503"/>
    </row>
    <row r="10" spans="1:32" s="398" customFormat="1" x14ac:dyDescent="0.25">
      <c r="A10" s="503"/>
      <c r="B10" s="503"/>
      <c r="C10" s="503"/>
      <c r="D10" s="503"/>
      <c r="E10" s="503"/>
      <c r="F10" s="503"/>
      <c r="G10" s="503"/>
      <c r="H10" s="503"/>
      <c r="I10" s="503"/>
      <c r="J10" s="503"/>
      <c r="K10" s="503"/>
      <c r="L10" s="503"/>
      <c r="M10" s="503"/>
      <c r="N10" s="503"/>
      <c r="O10" s="503"/>
      <c r="P10" s="503"/>
      <c r="Q10" s="503"/>
      <c r="R10" s="503"/>
      <c r="S10" s="503"/>
      <c r="T10" s="503"/>
      <c r="U10" s="503"/>
      <c r="V10" s="503"/>
      <c r="W10" s="503"/>
      <c r="X10" s="503"/>
      <c r="Y10" s="503"/>
      <c r="Z10" s="503"/>
      <c r="AA10" s="503"/>
      <c r="AB10" s="503"/>
      <c r="AC10" s="503"/>
      <c r="AD10" s="503"/>
      <c r="AE10" s="503"/>
      <c r="AF10" s="503"/>
    </row>
    <row r="11" spans="1:32" s="398" customFormat="1" x14ac:dyDescent="0.25">
      <c r="A11" s="503"/>
      <c r="B11" s="503"/>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503"/>
      <c r="AF11" s="503"/>
    </row>
    <row r="12" spans="1:32" s="398" customFormat="1" x14ac:dyDescent="0.25">
      <c r="A12" s="503"/>
      <c r="B12" s="503"/>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503"/>
      <c r="AC12" s="503"/>
      <c r="AD12" s="503"/>
      <c r="AE12" s="503"/>
      <c r="AF12" s="503"/>
    </row>
    <row r="13" spans="1:32" s="398" customFormat="1" x14ac:dyDescent="0.25">
      <c r="A13" s="503"/>
      <c r="B13" s="503"/>
      <c r="C13" s="503"/>
      <c r="D13" s="503"/>
      <c r="E13" s="503"/>
      <c r="F13" s="503"/>
      <c r="G13" s="503"/>
      <c r="H13" s="503"/>
      <c r="I13" s="503"/>
      <c r="J13" s="503"/>
      <c r="K13" s="503"/>
      <c r="L13" s="503"/>
      <c r="M13" s="503"/>
      <c r="N13" s="503"/>
      <c r="O13" s="503"/>
      <c r="P13" s="503"/>
      <c r="Q13" s="503"/>
      <c r="R13" s="503"/>
      <c r="S13" s="503"/>
      <c r="T13" s="503"/>
      <c r="U13" s="503"/>
      <c r="V13" s="503"/>
      <c r="W13" s="503"/>
      <c r="X13" s="503"/>
      <c r="Y13" s="503"/>
      <c r="Z13" s="503"/>
      <c r="AA13" s="503"/>
      <c r="AB13" s="503"/>
      <c r="AC13" s="503"/>
      <c r="AD13" s="503"/>
      <c r="AE13" s="503"/>
      <c r="AF13" s="503"/>
    </row>
    <row r="14" spans="1:32" s="398" customFormat="1" x14ac:dyDescent="0.25">
      <c r="A14" s="503"/>
      <c r="B14" s="503"/>
      <c r="C14" s="503"/>
      <c r="D14" s="503"/>
      <c r="E14" s="503"/>
      <c r="F14" s="503"/>
      <c r="G14" s="503"/>
      <c r="H14" s="503"/>
      <c r="I14" s="503"/>
      <c r="J14" s="503"/>
      <c r="K14" s="503"/>
      <c r="L14" s="503"/>
      <c r="M14" s="503"/>
      <c r="N14" s="503"/>
      <c r="O14" s="503"/>
      <c r="P14" s="503"/>
      <c r="Q14" s="503"/>
      <c r="R14" s="503"/>
      <c r="S14" s="503"/>
      <c r="T14" s="503"/>
      <c r="U14" s="503"/>
      <c r="V14" s="503"/>
      <c r="W14" s="503"/>
      <c r="X14" s="503"/>
      <c r="Y14" s="503"/>
      <c r="Z14" s="503"/>
      <c r="AA14" s="503"/>
      <c r="AB14" s="503"/>
      <c r="AC14" s="503"/>
      <c r="AD14" s="503"/>
      <c r="AE14" s="503"/>
      <c r="AF14" s="503"/>
    </row>
    <row r="15" spans="1:32" s="398" customFormat="1" x14ac:dyDescent="0.25">
      <c r="A15" s="503"/>
      <c r="B15" s="503"/>
      <c r="C15" s="503"/>
      <c r="D15" s="503"/>
      <c r="E15" s="503"/>
      <c r="F15" s="503"/>
      <c r="G15" s="503"/>
      <c r="H15" s="503"/>
      <c r="I15" s="503"/>
      <c r="J15" s="503"/>
      <c r="K15" s="503"/>
      <c r="L15" s="503"/>
      <c r="M15" s="503"/>
      <c r="N15" s="503"/>
      <c r="O15" s="503"/>
      <c r="P15" s="503"/>
      <c r="Q15" s="503"/>
      <c r="R15" s="503"/>
      <c r="S15" s="503"/>
      <c r="T15" s="503"/>
      <c r="U15" s="503"/>
      <c r="V15" s="503"/>
      <c r="W15" s="503"/>
      <c r="X15" s="503"/>
      <c r="Y15" s="503"/>
      <c r="Z15" s="503"/>
      <c r="AA15" s="503"/>
      <c r="AB15" s="503"/>
      <c r="AC15" s="503"/>
      <c r="AD15" s="503"/>
      <c r="AE15" s="503"/>
      <c r="AF15" s="503"/>
    </row>
    <row r="16" spans="1:32" s="398" customFormat="1" x14ac:dyDescent="0.25">
      <c r="A16" s="503"/>
      <c r="B16" s="503"/>
      <c r="C16" s="503"/>
      <c r="D16" s="503"/>
      <c r="E16" s="503"/>
      <c r="F16" s="503"/>
      <c r="G16" s="503"/>
      <c r="H16" s="503"/>
      <c r="I16" s="503"/>
      <c r="J16" s="503"/>
      <c r="K16" s="503"/>
      <c r="L16" s="503"/>
      <c r="M16" s="503"/>
      <c r="N16" s="503"/>
      <c r="O16" s="503"/>
      <c r="P16" s="503"/>
      <c r="Q16" s="503"/>
      <c r="R16" s="503"/>
      <c r="S16" s="503"/>
      <c r="T16" s="503"/>
      <c r="U16" s="503"/>
      <c r="V16" s="503"/>
      <c r="W16" s="503"/>
      <c r="X16" s="503"/>
      <c r="Y16" s="503"/>
      <c r="Z16" s="503"/>
      <c r="AA16" s="503"/>
      <c r="AB16" s="503"/>
      <c r="AC16" s="503"/>
      <c r="AD16" s="503"/>
      <c r="AE16" s="503"/>
      <c r="AF16" s="503"/>
    </row>
    <row r="17" spans="1:32" s="398" customFormat="1" x14ac:dyDescent="0.25">
      <c r="A17" s="503"/>
      <c r="B17" s="503"/>
      <c r="C17" s="503"/>
      <c r="D17" s="503"/>
      <c r="E17" s="503"/>
      <c r="F17" s="503"/>
      <c r="G17" s="503"/>
      <c r="H17" s="503"/>
      <c r="I17" s="503"/>
      <c r="J17" s="503"/>
      <c r="K17" s="503"/>
      <c r="L17" s="503"/>
      <c r="M17" s="503"/>
      <c r="N17" s="503"/>
      <c r="O17" s="503"/>
      <c r="P17" s="503"/>
      <c r="Q17" s="503"/>
      <c r="R17" s="503"/>
      <c r="S17" s="503"/>
      <c r="T17" s="503"/>
      <c r="U17" s="503"/>
      <c r="V17" s="503"/>
      <c r="W17" s="503"/>
      <c r="X17" s="503"/>
      <c r="Y17" s="503"/>
      <c r="Z17" s="503"/>
      <c r="AA17" s="503"/>
      <c r="AB17" s="503"/>
      <c r="AC17" s="503"/>
      <c r="AD17" s="503"/>
      <c r="AE17" s="503"/>
      <c r="AF17" s="503"/>
    </row>
    <row r="18" spans="1:32" s="398" customFormat="1" x14ac:dyDescent="0.25">
      <c r="A18" s="503"/>
      <c r="B18" s="503"/>
      <c r="C18" s="503"/>
      <c r="D18" s="503"/>
      <c r="E18" s="503"/>
      <c r="F18" s="503"/>
      <c r="G18" s="503"/>
      <c r="H18" s="503"/>
      <c r="I18" s="503"/>
      <c r="J18" s="503"/>
      <c r="K18" s="503"/>
      <c r="L18" s="503"/>
      <c r="M18" s="503"/>
      <c r="N18" s="503"/>
      <c r="O18" s="503"/>
      <c r="P18" s="503"/>
      <c r="Q18" s="503"/>
      <c r="R18" s="503"/>
      <c r="S18" s="503"/>
      <c r="T18" s="503"/>
      <c r="U18" s="503"/>
      <c r="V18" s="503"/>
      <c r="W18" s="503"/>
      <c r="X18" s="503"/>
      <c r="Y18" s="503"/>
      <c r="Z18" s="503"/>
      <c r="AA18" s="503"/>
      <c r="AB18" s="503"/>
      <c r="AC18" s="503"/>
      <c r="AD18" s="503"/>
      <c r="AE18" s="503"/>
      <c r="AF18" s="503"/>
    </row>
    <row r="19" spans="1:32" s="398" customFormat="1" x14ac:dyDescent="0.25">
      <c r="A19" s="503"/>
      <c r="B19" s="503"/>
      <c r="C19" s="503"/>
      <c r="D19" s="503"/>
      <c r="E19" s="503"/>
      <c r="F19" s="503"/>
      <c r="G19" s="503"/>
      <c r="H19" s="503"/>
      <c r="I19" s="503"/>
      <c r="J19" s="503"/>
      <c r="K19" s="503"/>
      <c r="L19" s="503"/>
      <c r="M19" s="503"/>
      <c r="N19" s="503"/>
      <c r="O19" s="503"/>
      <c r="P19" s="503"/>
      <c r="Q19" s="503"/>
      <c r="R19" s="503"/>
      <c r="S19" s="503"/>
      <c r="T19" s="503"/>
      <c r="U19" s="503"/>
      <c r="V19" s="503"/>
      <c r="W19" s="503"/>
      <c r="X19" s="503"/>
      <c r="Y19" s="503"/>
      <c r="Z19" s="503"/>
      <c r="AA19" s="503"/>
      <c r="AB19" s="503"/>
      <c r="AC19" s="503"/>
      <c r="AD19" s="503"/>
      <c r="AE19" s="503"/>
      <c r="AF19" s="503"/>
    </row>
    <row r="20" spans="1:32" s="398" customFormat="1" x14ac:dyDescent="0.25">
      <c r="A20" s="503"/>
      <c r="B20" s="503"/>
      <c r="C20" s="503"/>
      <c r="D20" s="503"/>
      <c r="E20" s="503"/>
      <c r="F20" s="503"/>
      <c r="G20" s="503"/>
      <c r="H20" s="503"/>
      <c r="I20" s="503"/>
      <c r="J20" s="503"/>
      <c r="K20" s="503"/>
      <c r="L20" s="503"/>
      <c r="M20" s="503"/>
      <c r="N20" s="503"/>
      <c r="O20" s="503"/>
      <c r="P20" s="503"/>
      <c r="Q20" s="503"/>
      <c r="R20" s="503"/>
      <c r="S20" s="503"/>
      <c r="T20" s="503"/>
      <c r="U20" s="503"/>
      <c r="V20" s="503"/>
      <c r="W20" s="503"/>
      <c r="X20" s="503"/>
      <c r="Y20" s="503"/>
      <c r="Z20" s="503"/>
      <c r="AA20" s="503"/>
      <c r="AB20" s="503"/>
      <c r="AC20" s="503"/>
      <c r="AD20" s="503"/>
      <c r="AE20" s="503"/>
      <c r="AF20" s="503"/>
    </row>
    <row r="21" spans="1:32" s="398" customFormat="1" x14ac:dyDescent="0.25">
      <c r="A21" s="503"/>
      <c r="B21" s="503"/>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row>
    <row r="22" spans="1:32" s="398" customFormat="1" x14ac:dyDescent="0.25">
      <c r="A22" s="503"/>
      <c r="B22" s="503"/>
      <c r="C22" s="503"/>
      <c r="D22" s="503"/>
      <c r="E22" s="503"/>
      <c r="F22" s="503"/>
      <c r="G22" s="503"/>
      <c r="H22" s="503"/>
      <c r="I22" s="503"/>
      <c r="J22" s="503"/>
      <c r="K22" s="503"/>
      <c r="L22" s="503"/>
      <c r="M22" s="503"/>
      <c r="N22" s="503"/>
      <c r="O22" s="503"/>
      <c r="P22" s="503"/>
      <c r="Q22" s="503"/>
      <c r="R22" s="503"/>
      <c r="S22" s="503"/>
      <c r="T22" s="503"/>
      <c r="U22" s="503"/>
      <c r="V22" s="503"/>
      <c r="W22" s="503"/>
      <c r="X22" s="503"/>
      <c r="Y22" s="503"/>
      <c r="Z22" s="503"/>
      <c r="AA22" s="503"/>
      <c r="AB22" s="503"/>
      <c r="AC22" s="503"/>
      <c r="AD22" s="503"/>
      <c r="AE22" s="503"/>
      <c r="AF22" s="503"/>
    </row>
    <row r="23" spans="1:32" s="398" customFormat="1" x14ac:dyDescent="0.25">
      <c r="A23" s="493" t="str">
        <f>+HLOOKUP(Introduction!$G$4,nametranslations,34,FALSE)</f>
        <v>Source: WHO/UNICEF JMP (2026)</v>
      </c>
    </row>
    <row r="24" spans="1:32" s="398" customFormat="1" x14ac:dyDescent="0.25">
      <c r="A24" s="504"/>
    </row>
    <row r="25" spans="1:32" s="398" customFormat="1" x14ac:dyDescent="0.25">
      <c r="A25" s="505"/>
      <c r="B25" s="505"/>
      <c r="C25" s="505"/>
      <c r="D25" s="505"/>
      <c r="E25" s="505"/>
      <c r="F25" s="505"/>
      <c r="G25" s="505"/>
      <c r="H25" s="505"/>
      <c r="I25" s="505"/>
      <c r="J25" s="505"/>
      <c r="K25" s="505"/>
      <c r="L25" s="505"/>
      <c r="M25" s="505"/>
      <c r="N25" s="505"/>
      <c r="O25" s="505"/>
      <c r="P25" s="505"/>
      <c r="Q25" s="505"/>
      <c r="R25" s="505"/>
      <c r="S25" s="505"/>
      <c r="T25" s="505"/>
      <c r="U25" s="505"/>
      <c r="V25" s="505"/>
      <c r="W25" s="505"/>
      <c r="X25" s="505"/>
      <c r="Y25" s="505"/>
      <c r="Z25" s="505"/>
      <c r="AA25" s="505"/>
      <c r="AB25" s="505"/>
      <c r="AC25" s="505"/>
      <c r="AD25" s="505"/>
      <c r="AE25" s="505"/>
      <c r="AF25" s="505"/>
    </row>
    <row r="26" spans="1:32" s="398" customFormat="1" x14ac:dyDescent="0.25">
      <c r="A26" s="505"/>
      <c r="B26" s="505"/>
      <c r="C26" s="505"/>
      <c r="D26" s="505"/>
      <c r="E26" s="505"/>
      <c r="F26" s="505"/>
      <c r="G26" s="505"/>
      <c r="H26" s="505"/>
      <c r="I26" s="505"/>
      <c r="J26" s="505"/>
      <c r="K26" s="505"/>
      <c r="L26" s="505"/>
      <c r="M26" s="505"/>
      <c r="N26" s="505"/>
      <c r="O26" s="505"/>
      <c r="P26" s="505"/>
      <c r="Q26" s="505"/>
      <c r="R26" s="505"/>
      <c r="S26" s="505"/>
      <c r="T26" s="505"/>
      <c r="U26" s="505"/>
      <c r="V26" s="505"/>
      <c r="W26" s="505"/>
      <c r="X26" s="505"/>
      <c r="Y26" s="505"/>
      <c r="Z26" s="505"/>
      <c r="AA26" s="505"/>
      <c r="AB26" s="505"/>
      <c r="AC26" s="505"/>
      <c r="AD26" s="505"/>
      <c r="AE26" s="505"/>
      <c r="AF26" s="505"/>
    </row>
    <row r="27" spans="1:32" s="398" customFormat="1" x14ac:dyDescent="0.25">
      <c r="A27" s="505"/>
      <c r="B27" s="505"/>
      <c r="C27" s="505"/>
      <c r="D27" s="505"/>
      <c r="E27" s="505"/>
      <c r="F27" s="505"/>
      <c r="G27" s="505"/>
      <c r="H27" s="505"/>
      <c r="I27" s="505"/>
      <c r="J27" s="505"/>
      <c r="K27" s="505"/>
      <c r="L27" s="505"/>
      <c r="M27" s="505"/>
      <c r="N27" s="505"/>
      <c r="O27" s="505"/>
      <c r="P27" s="505"/>
      <c r="Q27" s="505"/>
      <c r="R27" s="505"/>
      <c r="S27" s="505"/>
      <c r="T27" s="505"/>
      <c r="U27" s="505"/>
      <c r="V27" s="505"/>
      <c r="W27" s="505"/>
      <c r="X27" s="505"/>
      <c r="Y27" s="505"/>
      <c r="Z27" s="505"/>
      <c r="AA27" s="505"/>
      <c r="AB27" s="505"/>
      <c r="AC27" s="505"/>
      <c r="AD27" s="505"/>
      <c r="AE27" s="505"/>
      <c r="AF27" s="505"/>
    </row>
    <row r="28" spans="1:32" s="398" customFormat="1" x14ac:dyDescent="0.25">
      <c r="A28" s="505"/>
      <c r="B28" s="505"/>
      <c r="C28" s="505"/>
      <c r="D28" s="505"/>
      <c r="E28" s="505"/>
      <c r="F28" s="505"/>
      <c r="G28" s="505"/>
      <c r="H28" s="505"/>
      <c r="I28" s="505"/>
      <c r="J28" s="505"/>
      <c r="K28" s="505"/>
      <c r="L28" s="505"/>
      <c r="M28" s="505"/>
      <c r="N28" s="505"/>
      <c r="O28" s="505"/>
      <c r="P28" s="505"/>
      <c r="Q28" s="505"/>
      <c r="R28" s="505"/>
      <c r="S28" s="505"/>
      <c r="T28" s="505"/>
      <c r="U28" s="505"/>
      <c r="V28" s="505"/>
      <c r="W28" s="505"/>
      <c r="X28" s="505"/>
      <c r="Y28" s="505"/>
      <c r="Z28" s="505"/>
      <c r="AA28" s="505"/>
      <c r="AB28" s="505"/>
      <c r="AC28" s="505"/>
      <c r="AD28" s="505"/>
      <c r="AE28" s="505"/>
      <c r="AF28" s="505"/>
    </row>
    <row r="29" spans="1:32" s="398" customFormat="1" x14ac:dyDescent="0.25">
      <c r="A29" s="505"/>
      <c r="B29" s="505"/>
      <c r="C29" s="505"/>
      <c r="D29" s="505"/>
      <c r="E29" s="505"/>
      <c r="F29" s="505"/>
      <c r="G29" s="505"/>
      <c r="H29" s="505"/>
      <c r="I29" s="505"/>
      <c r="J29" s="505"/>
      <c r="K29" s="505"/>
      <c r="L29" s="505"/>
      <c r="M29" s="505"/>
      <c r="N29" s="505"/>
      <c r="O29" s="505"/>
      <c r="P29" s="505"/>
      <c r="Q29" s="505"/>
      <c r="R29" s="505"/>
      <c r="S29" s="505"/>
      <c r="T29" s="505"/>
      <c r="U29" s="505"/>
      <c r="V29" s="505"/>
      <c r="W29" s="505"/>
      <c r="X29" s="505"/>
      <c r="Y29" s="505"/>
      <c r="Z29" s="505"/>
      <c r="AA29" s="505"/>
      <c r="AB29" s="505"/>
      <c r="AC29" s="505"/>
      <c r="AD29" s="505"/>
      <c r="AE29" s="505"/>
      <c r="AF29" s="505"/>
    </row>
    <row r="30" spans="1:32" s="398" customFormat="1" x14ac:dyDescent="0.25">
      <c r="A30" s="505"/>
      <c r="B30" s="505"/>
      <c r="C30" s="505"/>
      <c r="D30" s="505"/>
      <c r="E30" s="505"/>
      <c r="F30" s="505"/>
      <c r="G30" s="505"/>
      <c r="H30" s="505"/>
      <c r="I30" s="505"/>
      <c r="J30" s="505"/>
      <c r="K30" s="505"/>
      <c r="L30" s="505"/>
      <c r="M30" s="505"/>
      <c r="N30" s="505"/>
      <c r="O30" s="505"/>
      <c r="P30" s="505"/>
      <c r="Q30" s="505"/>
      <c r="R30" s="505"/>
      <c r="S30" s="505"/>
      <c r="T30" s="505"/>
      <c r="U30" s="505"/>
      <c r="V30" s="505"/>
      <c r="W30" s="505"/>
      <c r="X30" s="505"/>
      <c r="Y30" s="505"/>
      <c r="Z30" s="505"/>
      <c r="AA30" s="505"/>
      <c r="AB30" s="505"/>
      <c r="AC30" s="505"/>
      <c r="AD30" s="505"/>
      <c r="AE30" s="505"/>
      <c r="AF30" s="505"/>
    </row>
    <row r="31" spans="1:32" s="398" customFormat="1" x14ac:dyDescent="0.25">
      <c r="A31" s="505"/>
      <c r="B31" s="505"/>
      <c r="C31" s="505"/>
      <c r="D31" s="505"/>
      <c r="E31" s="505"/>
      <c r="F31" s="505"/>
      <c r="G31" s="505"/>
      <c r="H31" s="505"/>
      <c r="I31" s="505"/>
      <c r="J31" s="505"/>
      <c r="K31" s="505"/>
      <c r="L31" s="505"/>
      <c r="M31" s="505"/>
      <c r="N31" s="505"/>
      <c r="O31" s="505"/>
      <c r="P31" s="505"/>
      <c r="Q31" s="505"/>
      <c r="R31" s="505"/>
      <c r="S31" s="505"/>
      <c r="T31" s="505"/>
      <c r="U31" s="505"/>
      <c r="V31" s="505"/>
      <c r="W31" s="505"/>
      <c r="X31" s="505"/>
      <c r="Y31" s="505"/>
      <c r="Z31" s="505"/>
      <c r="AA31" s="505"/>
      <c r="AB31" s="505"/>
      <c r="AC31" s="505"/>
      <c r="AD31" s="505"/>
      <c r="AE31" s="505"/>
      <c r="AF31" s="505"/>
    </row>
    <row r="32" spans="1:32" s="398" customFormat="1" x14ac:dyDescent="0.25">
      <c r="A32" s="505"/>
      <c r="B32" s="505"/>
      <c r="C32" s="505"/>
      <c r="D32" s="505"/>
      <c r="E32" s="505"/>
      <c r="F32" s="505"/>
      <c r="G32" s="505"/>
      <c r="H32" s="505"/>
      <c r="I32" s="505"/>
      <c r="J32" s="505"/>
      <c r="K32" s="505"/>
      <c r="L32" s="505"/>
      <c r="M32" s="505"/>
      <c r="N32" s="505"/>
      <c r="O32" s="505"/>
      <c r="P32" s="505"/>
      <c r="Q32" s="505"/>
      <c r="R32" s="505"/>
      <c r="S32" s="505"/>
      <c r="T32" s="505"/>
      <c r="U32" s="505"/>
      <c r="V32" s="505"/>
      <c r="W32" s="505"/>
      <c r="X32" s="505"/>
      <c r="Y32" s="505"/>
      <c r="Z32" s="505"/>
      <c r="AA32" s="505"/>
      <c r="AB32" s="505"/>
      <c r="AC32" s="505"/>
      <c r="AD32" s="505"/>
      <c r="AE32" s="505"/>
      <c r="AF32" s="505"/>
    </row>
    <row r="33" spans="1:32" s="398" customFormat="1" x14ac:dyDescent="0.25">
      <c r="A33" s="505"/>
      <c r="B33" s="505"/>
      <c r="C33" s="505"/>
      <c r="D33" s="505"/>
      <c r="E33" s="505"/>
      <c r="F33" s="505"/>
      <c r="G33" s="505"/>
      <c r="H33" s="505"/>
      <c r="I33" s="505"/>
      <c r="J33" s="505"/>
      <c r="K33" s="505"/>
      <c r="L33" s="505"/>
      <c r="M33" s="505"/>
      <c r="N33" s="505"/>
      <c r="O33" s="505"/>
      <c r="P33" s="505"/>
      <c r="Q33" s="505"/>
      <c r="R33" s="505"/>
      <c r="S33" s="505"/>
      <c r="T33" s="505"/>
      <c r="U33" s="505"/>
      <c r="V33" s="505"/>
      <c r="W33" s="505"/>
      <c r="X33" s="505"/>
      <c r="Y33" s="505"/>
      <c r="Z33" s="505"/>
      <c r="AA33" s="505"/>
      <c r="AB33" s="505"/>
      <c r="AC33" s="505"/>
      <c r="AD33" s="505"/>
      <c r="AE33" s="505"/>
      <c r="AF33" s="505"/>
    </row>
    <row r="34" spans="1:32" s="398" customFormat="1" x14ac:dyDescent="0.25">
      <c r="A34" s="505"/>
      <c r="B34" s="505"/>
      <c r="C34" s="505"/>
      <c r="D34" s="505"/>
      <c r="E34" s="505"/>
      <c r="F34" s="505"/>
      <c r="G34" s="505"/>
      <c r="H34" s="505"/>
      <c r="I34" s="505"/>
      <c r="J34" s="505"/>
      <c r="K34" s="505"/>
      <c r="L34" s="505"/>
      <c r="M34" s="505"/>
      <c r="N34" s="505"/>
      <c r="O34" s="505"/>
      <c r="P34" s="505"/>
      <c r="Q34" s="505"/>
      <c r="R34" s="505"/>
      <c r="S34" s="505"/>
      <c r="T34" s="505"/>
      <c r="U34" s="505"/>
      <c r="V34" s="505"/>
      <c r="W34" s="505"/>
      <c r="X34" s="505"/>
      <c r="Y34" s="505"/>
      <c r="Z34" s="505"/>
      <c r="AA34" s="505"/>
      <c r="AB34" s="505"/>
      <c r="AC34" s="505"/>
      <c r="AD34" s="505"/>
      <c r="AE34" s="505"/>
      <c r="AF34" s="505"/>
    </row>
    <row r="35" spans="1:32" s="398" customFormat="1" x14ac:dyDescent="0.25">
      <c r="A35" s="505"/>
      <c r="B35" s="505"/>
      <c r="C35" s="505"/>
      <c r="D35" s="505"/>
      <c r="E35" s="505"/>
      <c r="F35" s="505"/>
      <c r="G35" s="505"/>
      <c r="H35" s="505"/>
      <c r="I35" s="505"/>
      <c r="J35" s="505"/>
      <c r="K35" s="505"/>
      <c r="L35" s="505"/>
      <c r="M35" s="505"/>
      <c r="N35" s="505"/>
      <c r="O35" s="505"/>
      <c r="P35" s="505"/>
      <c r="Q35" s="505"/>
      <c r="R35" s="505"/>
      <c r="S35" s="505"/>
      <c r="T35" s="505"/>
      <c r="U35" s="505"/>
      <c r="V35" s="505"/>
      <c r="W35" s="505"/>
      <c r="X35" s="505"/>
      <c r="Y35" s="505"/>
      <c r="Z35" s="505"/>
      <c r="AA35" s="505"/>
      <c r="AB35" s="505"/>
      <c r="AC35" s="505"/>
      <c r="AD35" s="505"/>
      <c r="AE35" s="505"/>
      <c r="AF35" s="505"/>
    </row>
    <row r="36" spans="1:32" s="398" customFormat="1" x14ac:dyDescent="0.25">
      <c r="A36" s="505"/>
      <c r="B36" s="505"/>
      <c r="C36" s="505"/>
      <c r="D36" s="505"/>
      <c r="E36" s="505"/>
      <c r="F36" s="505"/>
      <c r="G36" s="505"/>
      <c r="H36" s="505"/>
      <c r="I36" s="505"/>
      <c r="J36" s="505"/>
      <c r="K36" s="505"/>
      <c r="L36" s="505"/>
      <c r="M36" s="505"/>
      <c r="N36" s="505"/>
      <c r="O36" s="505"/>
      <c r="P36" s="505"/>
      <c r="Q36" s="505"/>
      <c r="R36" s="505"/>
      <c r="S36" s="505"/>
      <c r="T36" s="505"/>
      <c r="U36" s="505"/>
      <c r="V36" s="505"/>
      <c r="W36" s="505"/>
      <c r="X36" s="505"/>
      <c r="Y36" s="505"/>
      <c r="Z36" s="505"/>
      <c r="AA36" s="505"/>
      <c r="AB36" s="505"/>
      <c r="AC36" s="505"/>
      <c r="AD36" s="505"/>
      <c r="AE36" s="505"/>
      <c r="AF36" s="505"/>
    </row>
    <row r="37" spans="1:32" s="398" customFormat="1" x14ac:dyDescent="0.25">
      <c r="A37" s="505"/>
      <c r="B37" s="505"/>
      <c r="C37" s="505"/>
      <c r="D37" s="505"/>
      <c r="E37" s="505"/>
      <c r="F37" s="505"/>
      <c r="G37" s="505"/>
      <c r="H37" s="505"/>
      <c r="I37" s="505"/>
      <c r="J37" s="505"/>
      <c r="K37" s="505"/>
      <c r="L37" s="505"/>
      <c r="M37" s="505"/>
      <c r="N37" s="505"/>
      <c r="O37" s="505"/>
      <c r="P37" s="505"/>
      <c r="Q37" s="505"/>
      <c r="R37" s="505"/>
      <c r="S37" s="505"/>
      <c r="T37" s="505"/>
      <c r="U37" s="505"/>
      <c r="V37" s="505"/>
      <c r="W37" s="505"/>
      <c r="X37" s="505"/>
      <c r="Y37" s="505"/>
      <c r="Z37" s="505"/>
      <c r="AA37" s="505"/>
      <c r="AB37" s="505"/>
      <c r="AC37" s="505"/>
      <c r="AD37" s="505"/>
      <c r="AE37" s="505"/>
      <c r="AF37" s="505"/>
    </row>
    <row r="38" spans="1:32" s="398" customFormat="1" x14ac:dyDescent="0.25">
      <c r="A38" s="505"/>
      <c r="B38" s="505"/>
      <c r="C38" s="505"/>
      <c r="D38" s="505"/>
      <c r="E38" s="505"/>
      <c r="F38" s="505"/>
      <c r="G38" s="505"/>
      <c r="H38" s="505"/>
      <c r="I38" s="505"/>
      <c r="J38" s="505"/>
      <c r="K38" s="505"/>
      <c r="L38" s="505"/>
      <c r="M38" s="505"/>
      <c r="N38" s="505"/>
      <c r="O38" s="505"/>
      <c r="P38" s="505"/>
      <c r="Q38" s="505"/>
      <c r="R38" s="505"/>
      <c r="S38" s="505"/>
      <c r="T38" s="505"/>
      <c r="U38" s="505"/>
      <c r="V38" s="505"/>
      <c r="W38" s="505"/>
      <c r="X38" s="505"/>
      <c r="Y38" s="505"/>
      <c r="Z38" s="505"/>
      <c r="AA38" s="505"/>
      <c r="AB38" s="505"/>
      <c r="AC38" s="505"/>
      <c r="AD38" s="505"/>
      <c r="AE38" s="505"/>
      <c r="AF38" s="505"/>
    </row>
    <row r="39" spans="1:32" s="398" customFormat="1" x14ac:dyDescent="0.25">
      <c r="A39" s="505"/>
      <c r="B39" s="505"/>
      <c r="C39" s="505"/>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B39" s="505"/>
      <c r="AC39" s="505"/>
      <c r="AD39" s="505"/>
      <c r="AE39" s="505"/>
      <c r="AF39" s="505"/>
    </row>
    <row r="40" spans="1:32" s="398" customFormat="1" x14ac:dyDescent="0.25">
      <c r="A40" s="505"/>
      <c r="B40" s="505"/>
      <c r="C40" s="50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5"/>
      <c r="AB40" s="505"/>
      <c r="AC40" s="505"/>
      <c r="AD40" s="505"/>
      <c r="AE40" s="505"/>
      <c r="AF40" s="505"/>
    </row>
    <row r="41" spans="1:32" s="398" customFormat="1" x14ac:dyDescent="0.25">
      <c r="A41" s="505"/>
      <c r="B41" s="505"/>
      <c r="C41" s="505"/>
      <c r="D41" s="505"/>
      <c r="E41" s="505"/>
      <c r="F41" s="505"/>
      <c r="G41" s="505"/>
      <c r="H41" s="505"/>
      <c r="I41" s="505"/>
      <c r="J41" s="505"/>
      <c r="K41" s="505"/>
      <c r="L41" s="505"/>
      <c r="M41" s="505"/>
      <c r="N41" s="505"/>
      <c r="O41" s="505"/>
      <c r="P41" s="505"/>
      <c r="Q41" s="505"/>
      <c r="R41" s="505"/>
      <c r="S41" s="505"/>
      <c r="T41" s="505"/>
      <c r="U41" s="505"/>
      <c r="V41" s="505"/>
      <c r="W41" s="505"/>
      <c r="X41" s="505"/>
      <c r="Y41" s="505"/>
      <c r="Z41" s="505"/>
      <c r="AA41" s="505"/>
      <c r="AB41" s="505"/>
      <c r="AC41" s="505"/>
      <c r="AD41" s="505"/>
      <c r="AE41" s="505"/>
      <c r="AF41" s="505"/>
    </row>
    <row r="42" spans="1:32" s="398" customFormat="1" x14ac:dyDescent="0.25">
      <c r="A42" s="505"/>
      <c r="B42" s="505"/>
      <c r="C42" s="505"/>
      <c r="D42" s="505"/>
      <c r="E42" s="505"/>
      <c r="F42" s="505"/>
      <c r="G42" s="505"/>
      <c r="H42" s="505"/>
      <c r="I42" s="505"/>
      <c r="J42" s="505"/>
      <c r="K42" s="505"/>
      <c r="L42" s="505"/>
      <c r="M42" s="505"/>
      <c r="N42" s="505"/>
      <c r="O42" s="505"/>
      <c r="P42" s="505"/>
      <c r="Q42" s="505"/>
      <c r="R42" s="505"/>
      <c r="S42" s="505"/>
      <c r="T42" s="505"/>
      <c r="U42" s="505"/>
      <c r="V42" s="505"/>
      <c r="W42" s="505"/>
      <c r="X42" s="505"/>
      <c r="Y42" s="505"/>
      <c r="Z42" s="505"/>
      <c r="AA42" s="505"/>
      <c r="AB42" s="505"/>
      <c r="AC42" s="505"/>
      <c r="AD42" s="505"/>
      <c r="AE42" s="505"/>
      <c r="AF42" s="505"/>
    </row>
    <row r="43" spans="1:32" s="398" customFormat="1" x14ac:dyDescent="0.25">
      <c r="A43" s="505"/>
      <c r="B43" s="505"/>
      <c r="C43" s="505"/>
      <c r="D43" s="505"/>
      <c r="E43" s="505"/>
      <c r="F43" s="505"/>
      <c r="G43" s="505"/>
      <c r="H43" s="505"/>
      <c r="I43" s="505"/>
      <c r="J43" s="505"/>
      <c r="K43" s="505"/>
      <c r="L43" s="505"/>
      <c r="M43" s="505"/>
      <c r="N43" s="505"/>
      <c r="O43" s="505"/>
      <c r="P43" s="505"/>
      <c r="Q43" s="505"/>
      <c r="R43" s="505"/>
      <c r="S43" s="505"/>
      <c r="T43" s="505"/>
      <c r="U43" s="505"/>
      <c r="V43" s="505"/>
      <c r="W43" s="505"/>
      <c r="X43" s="505"/>
      <c r="Y43" s="505"/>
      <c r="Z43" s="505"/>
      <c r="AA43" s="505"/>
      <c r="AB43" s="505"/>
      <c r="AC43" s="505"/>
      <c r="AD43" s="505"/>
      <c r="AE43" s="505"/>
      <c r="AF43" s="505"/>
    </row>
    <row r="44" spans="1:32" s="398" customFormat="1" x14ac:dyDescent="0.25">
      <c r="A44" s="493" t="str">
        <f>+HLOOKUP(Introduction!$G$4,nametranslations,34,FALSE)</f>
        <v>Source: WHO/UNICEF JMP (2026)</v>
      </c>
      <c r="B44" s="504"/>
    </row>
    <row r="45" spans="1:32" s="398" customFormat="1" x14ac:dyDescent="0.25"/>
    <row r="46" spans="1:32" s="398" customFormat="1" x14ac:dyDescent="0.25">
      <c r="A46" s="506"/>
      <c r="B46" s="506"/>
      <c r="C46" s="506"/>
      <c r="D46" s="506"/>
      <c r="E46" s="506"/>
      <c r="F46" s="506"/>
      <c r="G46" s="506"/>
      <c r="H46" s="506"/>
      <c r="I46" s="506"/>
      <c r="J46" s="506"/>
      <c r="K46" s="506"/>
      <c r="L46" s="506"/>
      <c r="M46" s="506"/>
      <c r="N46" s="506"/>
      <c r="O46" s="506"/>
      <c r="P46" s="506"/>
      <c r="Q46" s="506"/>
      <c r="R46" s="506"/>
      <c r="S46" s="506"/>
      <c r="T46" s="506"/>
      <c r="U46" s="506"/>
      <c r="V46" s="506"/>
      <c r="W46" s="506"/>
      <c r="X46" s="506"/>
      <c r="Y46" s="506"/>
      <c r="Z46" s="506"/>
      <c r="AA46" s="506"/>
      <c r="AB46" s="506"/>
      <c r="AC46" s="506"/>
      <c r="AD46" s="506"/>
      <c r="AE46" s="506"/>
      <c r="AF46" s="506"/>
    </row>
    <row r="47" spans="1:32" s="398" customFormat="1" x14ac:dyDescent="0.25">
      <c r="A47" s="506"/>
      <c r="B47" s="506"/>
      <c r="C47" s="506"/>
      <c r="D47" s="506"/>
      <c r="E47" s="506"/>
      <c r="F47" s="506"/>
      <c r="G47" s="506"/>
      <c r="H47" s="506"/>
      <c r="I47" s="506"/>
      <c r="J47" s="506"/>
      <c r="K47" s="506"/>
      <c r="L47" s="506"/>
      <c r="M47" s="506"/>
      <c r="N47" s="506"/>
      <c r="O47" s="506"/>
      <c r="P47" s="506"/>
      <c r="Q47" s="506"/>
      <c r="R47" s="506"/>
      <c r="S47" s="506"/>
      <c r="T47" s="506"/>
      <c r="U47" s="506"/>
      <c r="V47" s="506"/>
      <c r="W47" s="506"/>
      <c r="X47" s="506"/>
      <c r="Y47" s="506"/>
      <c r="Z47" s="506"/>
      <c r="AA47" s="506"/>
      <c r="AB47" s="506"/>
      <c r="AC47" s="506"/>
      <c r="AD47" s="506"/>
      <c r="AE47" s="506"/>
      <c r="AF47" s="506"/>
    </row>
    <row r="48" spans="1:32" s="398" customFormat="1" x14ac:dyDescent="0.25">
      <c r="A48" s="506"/>
      <c r="B48" s="506"/>
      <c r="C48" s="506"/>
      <c r="D48" s="506"/>
      <c r="E48" s="506"/>
      <c r="F48" s="506"/>
      <c r="G48" s="506"/>
      <c r="H48" s="506"/>
      <c r="I48" s="506"/>
      <c r="J48" s="506"/>
      <c r="K48" s="506"/>
      <c r="L48" s="506"/>
      <c r="M48" s="506"/>
      <c r="N48" s="506"/>
      <c r="O48" s="506"/>
      <c r="P48" s="506"/>
      <c r="Q48" s="506"/>
      <c r="R48" s="506"/>
      <c r="S48" s="506"/>
      <c r="T48" s="506"/>
      <c r="U48" s="506"/>
      <c r="V48" s="506"/>
      <c r="W48" s="506"/>
      <c r="X48" s="506"/>
      <c r="Y48" s="506"/>
      <c r="Z48" s="506"/>
      <c r="AA48" s="506"/>
      <c r="AB48" s="506"/>
      <c r="AC48" s="506"/>
      <c r="AD48" s="506"/>
      <c r="AE48" s="506"/>
      <c r="AF48" s="506"/>
    </row>
    <row r="49" spans="1:32" s="398" customFormat="1" x14ac:dyDescent="0.25">
      <c r="A49" s="506"/>
      <c r="B49" s="506"/>
      <c r="C49" s="506"/>
      <c r="D49" s="506"/>
      <c r="E49" s="506"/>
      <c r="F49" s="506"/>
      <c r="G49" s="506"/>
      <c r="H49" s="506"/>
      <c r="I49" s="506"/>
      <c r="J49" s="506"/>
      <c r="K49" s="506"/>
      <c r="L49" s="506"/>
      <c r="M49" s="506"/>
      <c r="N49" s="506"/>
      <c r="O49" s="506"/>
      <c r="P49" s="506"/>
      <c r="Q49" s="506"/>
      <c r="R49" s="506"/>
      <c r="S49" s="506"/>
      <c r="T49" s="506"/>
      <c r="U49" s="506"/>
      <c r="V49" s="506"/>
      <c r="W49" s="506"/>
      <c r="X49" s="506"/>
      <c r="Y49" s="506"/>
      <c r="Z49" s="506"/>
      <c r="AA49" s="506"/>
      <c r="AB49" s="506"/>
      <c r="AC49" s="506"/>
      <c r="AD49" s="506"/>
      <c r="AE49" s="506"/>
      <c r="AF49" s="506"/>
    </row>
    <row r="50" spans="1:32" s="398" customFormat="1" x14ac:dyDescent="0.25">
      <c r="A50" s="506"/>
      <c r="B50" s="506"/>
      <c r="C50" s="506"/>
      <c r="D50" s="506"/>
      <c r="E50" s="506"/>
      <c r="F50" s="506"/>
      <c r="G50" s="506"/>
      <c r="H50" s="506"/>
      <c r="I50" s="506"/>
      <c r="J50" s="506"/>
      <c r="K50" s="506"/>
      <c r="L50" s="506"/>
      <c r="M50" s="506"/>
      <c r="N50" s="506"/>
      <c r="O50" s="506"/>
      <c r="P50" s="506"/>
      <c r="Q50" s="506"/>
      <c r="R50" s="506"/>
      <c r="S50" s="506"/>
      <c r="T50" s="506"/>
      <c r="U50" s="506"/>
      <c r="V50" s="506"/>
      <c r="W50" s="506"/>
      <c r="X50" s="506"/>
      <c r="Y50" s="506"/>
      <c r="Z50" s="506"/>
      <c r="AA50" s="506"/>
      <c r="AB50" s="506"/>
      <c r="AC50" s="506"/>
      <c r="AD50" s="506"/>
      <c r="AE50" s="506"/>
      <c r="AF50" s="506"/>
    </row>
    <row r="51" spans="1:32" s="398" customFormat="1" x14ac:dyDescent="0.25">
      <c r="A51" s="506"/>
      <c r="B51" s="506"/>
      <c r="C51" s="506"/>
      <c r="D51" s="506"/>
      <c r="E51" s="506"/>
      <c r="F51" s="506"/>
      <c r="G51" s="506"/>
      <c r="H51" s="506"/>
      <c r="I51" s="506"/>
      <c r="J51" s="506"/>
      <c r="K51" s="506"/>
      <c r="L51" s="506"/>
      <c r="M51" s="506"/>
      <c r="N51" s="506"/>
      <c r="O51" s="506"/>
      <c r="P51" s="506"/>
      <c r="Q51" s="506"/>
      <c r="R51" s="506"/>
      <c r="S51" s="506"/>
      <c r="T51" s="506"/>
      <c r="U51" s="506"/>
      <c r="V51" s="506"/>
      <c r="W51" s="506"/>
      <c r="X51" s="506"/>
      <c r="Y51" s="506"/>
      <c r="Z51" s="506"/>
      <c r="AA51" s="506"/>
      <c r="AB51" s="506"/>
      <c r="AC51" s="506"/>
      <c r="AD51" s="506"/>
      <c r="AE51" s="506"/>
      <c r="AF51" s="506"/>
    </row>
    <row r="52" spans="1:32" s="398" customFormat="1" x14ac:dyDescent="0.25">
      <c r="A52" s="506"/>
      <c r="B52" s="506"/>
      <c r="C52" s="506"/>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c r="AD52" s="506"/>
      <c r="AE52" s="506"/>
      <c r="AF52" s="506"/>
    </row>
    <row r="53" spans="1:32" s="398" customFormat="1" x14ac:dyDescent="0.25">
      <c r="A53" s="506"/>
      <c r="B53" s="506"/>
      <c r="C53" s="506"/>
      <c r="D53" s="506"/>
      <c r="E53" s="506"/>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row>
    <row r="54" spans="1:32" s="398" customFormat="1" x14ac:dyDescent="0.25">
      <c r="A54" s="506"/>
      <c r="B54" s="506"/>
      <c r="C54" s="506"/>
      <c r="D54" s="506"/>
      <c r="E54" s="506"/>
      <c r="F54" s="506"/>
      <c r="G54" s="506"/>
      <c r="H54" s="506"/>
      <c r="I54" s="506"/>
      <c r="J54" s="506"/>
      <c r="K54" s="506"/>
      <c r="L54" s="506"/>
      <c r="M54" s="506"/>
      <c r="N54" s="506"/>
      <c r="O54" s="506"/>
      <c r="P54" s="506"/>
      <c r="Q54" s="506"/>
      <c r="R54" s="506"/>
      <c r="S54" s="506"/>
      <c r="T54" s="506"/>
      <c r="U54" s="506"/>
      <c r="V54" s="506"/>
      <c r="W54" s="506"/>
      <c r="X54" s="506"/>
      <c r="Y54" s="506"/>
      <c r="Z54" s="506"/>
      <c r="AA54" s="506"/>
      <c r="AB54" s="506"/>
      <c r="AC54" s="506"/>
      <c r="AD54" s="506"/>
      <c r="AE54" s="506"/>
      <c r="AF54" s="506"/>
    </row>
    <row r="55" spans="1:32" s="398" customFormat="1" x14ac:dyDescent="0.25">
      <c r="A55" s="506"/>
      <c r="B55" s="506"/>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row>
    <row r="56" spans="1:32" s="398" customFormat="1" x14ac:dyDescent="0.25">
      <c r="A56" s="506"/>
      <c r="B56" s="506"/>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row>
    <row r="57" spans="1:32" s="398" customFormat="1" x14ac:dyDescent="0.25">
      <c r="A57" s="506"/>
      <c r="B57" s="506"/>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row>
    <row r="58" spans="1:32" s="398" customFormat="1" x14ac:dyDescent="0.25">
      <c r="A58" s="506"/>
      <c r="B58" s="506"/>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c r="AC58" s="506"/>
      <c r="AD58" s="506"/>
      <c r="AE58" s="506"/>
      <c r="AF58" s="506"/>
    </row>
    <row r="59" spans="1:32" s="398" customFormat="1" x14ac:dyDescent="0.25">
      <c r="A59" s="506"/>
      <c r="B59" s="506"/>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row>
    <row r="60" spans="1:32" s="398" customFormat="1" x14ac:dyDescent="0.25">
      <c r="A60" s="506"/>
      <c r="B60" s="506"/>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row>
    <row r="61" spans="1:32" s="398" customFormat="1" x14ac:dyDescent="0.25">
      <c r="A61" s="506"/>
      <c r="B61" s="506"/>
      <c r="C61" s="506"/>
      <c r="D61" s="506"/>
      <c r="E61" s="506"/>
      <c r="F61" s="506"/>
      <c r="G61" s="506"/>
      <c r="H61" s="506"/>
      <c r="I61" s="506"/>
      <c r="J61" s="506"/>
      <c r="K61" s="506"/>
      <c r="L61" s="506"/>
      <c r="M61" s="506"/>
      <c r="N61" s="506"/>
      <c r="O61" s="506"/>
      <c r="P61" s="506"/>
      <c r="Q61" s="506"/>
      <c r="R61" s="506"/>
      <c r="S61" s="506"/>
      <c r="T61" s="506"/>
      <c r="U61" s="506"/>
      <c r="V61" s="506"/>
      <c r="W61" s="506"/>
      <c r="X61" s="506"/>
      <c r="Y61" s="506"/>
      <c r="Z61" s="506"/>
      <c r="AA61" s="506"/>
      <c r="AB61" s="506"/>
      <c r="AC61" s="506"/>
      <c r="AD61" s="506"/>
      <c r="AE61" s="506"/>
      <c r="AF61" s="506"/>
    </row>
    <row r="62" spans="1:32" s="398" customFormat="1" x14ac:dyDescent="0.25">
      <c r="A62" s="506"/>
      <c r="B62" s="506"/>
      <c r="C62" s="506"/>
      <c r="D62" s="506"/>
      <c r="E62" s="506"/>
      <c r="F62" s="506"/>
      <c r="G62" s="506"/>
      <c r="H62" s="506"/>
      <c r="I62" s="506"/>
      <c r="J62" s="506"/>
      <c r="K62" s="506"/>
      <c r="L62" s="506"/>
      <c r="M62" s="506"/>
      <c r="N62" s="506"/>
      <c r="O62" s="506"/>
      <c r="P62" s="506"/>
      <c r="Q62" s="506"/>
      <c r="R62" s="506"/>
      <c r="S62" s="506"/>
      <c r="T62" s="506"/>
      <c r="U62" s="506"/>
      <c r="V62" s="506"/>
      <c r="W62" s="506"/>
      <c r="X62" s="506"/>
      <c r="Y62" s="506"/>
      <c r="Z62" s="506"/>
      <c r="AA62" s="506"/>
      <c r="AB62" s="506"/>
      <c r="AC62" s="506"/>
      <c r="AD62" s="506"/>
      <c r="AE62" s="506"/>
      <c r="AF62" s="506"/>
    </row>
    <row r="63" spans="1:32" s="398" customFormat="1" x14ac:dyDescent="0.25">
      <c r="A63" s="506"/>
      <c r="B63" s="506"/>
      <c r="C63" s="506"/>
      <c r="D63" s="506"/>
      <c r="E63" s="506"/>
      <c r="F63" s="506"/>
      <c r="G63" s="506"/>
      <c r="H63" s="506"/>
      <c r="I63" s="506"/>
      <c r="J63" s="506"/>
      <c r="K63" s="506"/>
      <c r="L63" s="506"/>
      <c r="M63" s="506"/>
      <c r="N63" s="506"/>
      <c r="O63" s="506"/>
      <c r="P63" s="506"/>
      <c r="Q63" s="506"/>
      <c r="R63" s="506"/>
      <c r="S63" s="506"/>
      <c r="T63" s="506"/>
      <c r="U63" s="506"/>
      <c r="V63" s="506"/>
      <c r="W63" s="506"/>
      <c r="X63" s="506"/>
      <c r="Y63" s="506"/>
      <c r="Z63" s="506"/>
      <c r="AA63" s="506"/>
      <c r="AB63" s="506"/>
      <c r="AC63" s="506"/>
      <c r="AD63" s="506"/>
      <c r="AE63" s="506"/>
      <c r="AF63" s="506"/>
    </row>
    <row r="64" spans="1:32" s="398" customFormat="1" x14ac:dyDescent="0.25">
      <c r="A64" s="506"/>
      <c r="B64" s="506"/>
      <c r="C64" s="506"/>
      <c r="D64" s="506"/>
      <c r="E64" s="506"/>
      <c r="F64" s="506"/>
      <c r="G64" s="506"/>
      <c r="H64" s="506"/>
      <c r="I64" s="506"/>
      <c r="J64" s="506"/>
      <c r="K64" s="506"/>
      <c r="L64" s="506"/>
      <c r="M64" s="506"/>
      <c r="N64" s="506"/>
      <c r="O64" s="506"/>
      <c r="P64" s="506"/>
      <c r="Q64" s="506"/>
      <c r="R64" s="506"/>
      <c r="S64" s="506"/>
      <c r="T64" s="506"/>
      <c r="U64" s="506"/>
      <c r="V64" s="506"/>
      <c r="W64" s="506"/>
      <c r="X64" s="506"/>
      <c r="Y64" s="506"/>
      <c r="Z64" s="506"/>
      <c r="AA64" s="506"/>
      <c r="AB64" s="506"/>
      <c r="AC64" s="506"/>
      <c r="AD64" s="506"/>
      <c r="AE64" s="506"/>
      <c r="AF64" s="506"/>
    </row>
    <row r="65" spans="1:2" s="398" customFormat="1" x14ac:dyDescent="0.25">
      <c r="A65" s="493" t="str">
        <f>+HLOOKUP(Introduction!$G$4,nametranslations,34,FALSE)</f>
        <v>Source: WHO/UNICEF JMP (2026)</v>
      </c>
      <c r="B65" s="50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C65EC-6D6A-48D7-BE7A-A6EEAF604B0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99" customWidth="1"/>
    <col min="2" max="2" width="9" style="399"/>
    <col min="3" max="3" width="5.8984375" style="399" customWidth="1"/>
    <col min="4" max="5" width="4.09765625" style="399" customWidth="1"/>
    <col min="6" max="6" width="3.8984375" style="399" customWidth="1"/>
    <col min="7" max="7" width="4.09765625" style="399" customWidth="1"/>
    <col min="8" max="9" width="3.8984375" style="399" customWidth="1"/>
    <col min="10" max="10" width="4.09765625" style="399" customWidth="1"/>
    <col min="11" max="12" width="3.8984375" style="399" customWidth="1"/>
    <col min="13" max="13" width="4.09765625" style="399" customWidth="1"/>
    <col min="14" max="15" width="3.8984375" style="399" customWidth="1"/>
    <col min="16" max="16" width="4.09765625" style="399" customWidth="1"/>
    <col min="17" max="18" width="3.8984375" style="399" customWidth="1"/>
    <col min="19" max="19" width="4.09765625" style="399" customWidth="1"/>
    <col min="20" max="21" width="3.8984375" style="399" customWidth="1"/>
    <col min="22" max="51" width="3.8984375" style="505" customWidth="1"/>
    <col min="52" max="69" width="3.8984375" style="506" customWidth="1"/>
    <col min="70" max="16384" width="9" style="399"/>
  </cols>
  <sheetData>
    <row r="1" spans="1:69" ht="17.399999999999999" x14ac:dyDescent="0.3">
      <c r="A1" s="507" t="str">
        <f>HLOOKUP(Introduction!$G$4,nametranslations,83,FALSE)</f>
        <v>Summary of data from national surveys and censuses</v>
      </c>
      <c r="B1" s="508"/>
      <c r="C1" s="508"/>
      <c r="D1" s="508"/>
      <c r="E1" s="508"/>
      <c r="F1" s="508"/>
      <c r="G1" s="508"/>
      <c r="H1" s="508"/>
      <c r="I1" s="508"/>
      <c r="J1" s="508"/>
      <c r="K1" s="508"/>
      <c r="L1" s="508"/>
      <c r="M1" s="508"/>
      <c r="N1" s="508"/>
      <c r="O1" s="508"/>
      <c r="P1" s="508"/>
      <c r="Q1" s="508"/>
      <c r="R1" s="508"/>
      <c r="S1" s="508"/>
      <c r="T1" s="508"/>
      <c r="U1" s="508"/>
      <c r="V1" s="508"/>
      <c r="W1" s="508"/>
      <c r="X1" s="508"/>
      <c r="Y1" s="508"/>
      <c r="Z1" s="508"/>
      <c r="AA1" s="508"/>
      <c r="AB1" s="508"/>
      <c r="AC1" s="508"/>
      <c r="AD1" s="508"/>
      <c r="AE1" s="508"/>
      <c r="AF1" s="508"/>
      <c r="AG1" s="508"/>
      <c r="AH1" s="508"/>
      <c r="AI1" s="508"/>
      <c r="AJ1" s="508"/>
      <c r="AK1" s="508"/>
      <c r="AL1" s="508"/>
      <c r="AM1" s="508"/>
      <c r="AN1" s="508"/>
      <c r="AO1" s="508"/>
      <c r="AP1" s="508"/>
      <c r="AQ1" s="508"/>
      <c r="AR1" s="508"/>
      <c r="AS1" s="508"/>
      <c r="AT1" s="508"/>
      <c r="AU1" s="508"/>
      <c r="AV1" s="508"/>
      <c r="AW1" s="508"/>
      <c r="AX1" s="508"/>
      <c r="AY1" s="508"/>
      <c r="AZ1" s="508"/>
      <c r="BA1" s="508"/>
      <c r="BB1" s="508"/>
      <c r="BC1" s="508"/>
      <c r="BD1" s="508"/>
      <c r="BE1" s="508"/>
      <c r="BF1" s="508"/>
      <c r="BG1" s="508"/>
      <c r="BH1" s="508"/>
      <c r="BI1" s="508"/>
      <c r="BJ1" s="508"/>
      <c r="BK1" s="508"/>
      <c r="BL1" s="508"/>
      <c r="BM1" s="508"/>
      <c r="BN1" s="508"/>
      <c r="BO1" s="508"/>
      <c r="BP1" s="508"/>
      <c r="BQ1" s="508"/>
    </row>
    <row r="2" spans="1:69" ht="15.6" x14ac:dyDescent="0.3">
      <c r="A2" s="509"/>
      <c r="B2" s="509"/>
      <c r="C2" s="509"/>
      <c r="D2" s="510" t="str">
        <f>HLOOKUP(Introduction!$G$4,nametranslations,85,FALSE)</f>
        <v>Drinking Water</v>
      </c>
      <c r="E2" s="508"/>
      <c r="F2" s="508"/>
      <c r="G2" s="511"/>
      <c r="H2" s="508"/>
      <c r="I2" s="508"/>
      <c r="J2" s="511"/>
      <c r="K2" s="512"/>
      <c r="L2" s="512"/>
      <c r="M2" s="511"/>
      <c r="N2" s="512"/>
      <c r="O2" s="512"/>
      <c r="P2" s="511"/>
      <c r="Q2" s="512"/>
      <c r="R2" s="512"/>
      <c r="S2" s="511"/>
      <c r="T2" s="512"/>
      <c r="U2" s="512"/>
      <c r="V2" s="513" t="str">
        <f>HLOOKUP(Introduction!$G$4,nametranslations,86,FALSE)</f>
        <v>Sanitation</v>
      </c>
      <c r="W2" s="398"/>
      <c r="X2" s="512"/>
      <c r="Y2" s="512"/>
      <c r="Z2" s="512"/>
      <c r="AA2" s="514"/>
      <c r="AB2" s="512"/>
      <c r="AC2" s="512"/>
      <c r="AD2" s="512"/>
      <c r="AE2" s="512"/>
      <c r="AF2" s="514"/>
      <c r="AG2" s="512"/>
      <c r="AH2" s="512"/>
      <c r="AI2" s="512"/>
      <c r="AJ2" s="512"/>
      <c r="AK2" s="514"/>
      <c r="AL2" s="512"/>
      <c r="AM2" s="512"/>
      <c r="AN2" s="512"/>
      <c r="AO2" s="512"/>
      <c r="AP2" s="514"/>
      <c r="AQ2" s="512"/>
      <c r="AR2" s="512"/>
      <c r="AS2" s="512"/>
      <c r="AT2" s="512"/>
      <c r="AU2" s="514"/>
      <c r="AV2" s="512"/>
      <c r="AW2" s="512"/>
      <c r="AX2" s="512"/>
      <c r="AY2" s="512"/>
      <c r="AZ2" s="515" t="str">
        <f>HLOOKUP(Introduction!$G$4,nametranslations,87,FALSE)</f>
        <v>Hygiene</v>
      </c>
      <c r="BA2" s="516"/>
      <c r="BB2" s="517"/>
      <c r="BC2" s="517"/>
      <c r="BD2" s="518"/>
      <c r="BE2" s="518"/>
      <c r="BF2" s="518"/>
      <c r="BG2" s="518"/>
      <c r="BH2" s="518"/>
      <c r="BI2" s="518"/>
      <c r="BJ2" s="518"/>
      <c r="BK2" s="518"/>
      <c r="BL2" s="518"/>
      <c r="BM2" s="518"/>
      <c r="BN2" s="518"/>
      <c r="BO2" s="518"/>
      <c r="BP2" s="518"/>
      <c r="BQ2" s="518"/>
    </row>
    <row r="3" spans="1:69" ht="13.8" x14ac:dyDescent="0.25">
      <c r="A3" s="519"/>
      <c r="B3" s="508"/>
      <c r="C3" s="508"/>
      <c r="D3" s="508" t="str">
        <f>+Key!$A$24</f>
        <v>Total</v>
      </c>
      <c r="E3" s="508"/>
      <c r="F3" s="508"/>
      <c r="G3" s="508" t="str">
        <f>+Key!$A$26</f>
        <v>Urban</v>
      </c>
      <c r="I3" s="508"/>
      <c r="J3" s="508" t="str">
        <f>+Key!$A$25</f>
        <v>Rural</v>
      </c>
      <c r="L3" s="508"/>
      <c r="M3" s="508" t="str">
        <f>+Key!$A$27</f>
        <v>Pre-primary</v>
      </c>
      <c r="O3" s="508"/>
      <c r="P3" s="508" t="str">
        <f>+Key!$A$28</f>
        <v>Primary</v>
      </c>
      <c r="Q3" s="508"/>
      <c r="R3" s="508"/>
      <c r="S3" s="508" t="str">
        <f>+Key!$A$29</f>
        <v>Secondary</v>
      </c>
      <c r="U3" s="508"/>
      <c r="V3" s="508" t="str">
        <f>+Key!$A$24</f>
        <v>Total</v>
      </c>
      <c r="W3" s="508"/>
      <c r="X3" s="508"/>
      <c r="Y3" s="508" t="str">
        <f>+Key!$A$26</f>
        <v>Urban</v>
      </c>
      <c r="Z3" s="399"/>
      <c r="AA3" s="508"/>
      <c r="AB3" s="508" t="str">
        <f>+Key!$A$25</f>
        <v>Rural</v>
      </c>
      <c r="AC3" s="399"/>
      <c r="AD3" s="508"/>
      <c r="AE3" s="508" t="str">
        <f>+Key!$A$27</f>
        <v>Pre-primary</v>
      </c>
      <c r="AF3" s="399"/>
      <c r="AG3" s="508"/>
      <c r="AH3" s="508" t="str">
        <f>+Key!$A$28</f>
        <v>Primary</v>
      </c>
      <c r="AI3" s="508"/>
      <c r="AJ3" s="508"/>
      <c r="AK3" s="508" t="str">
        <f>+Key!$A$29</f>
        <v>Secondary</v>
      </c>
      <c r="AL3" s="508"/>
      <c r="AM3" s="508"/>
      <c r="AN3" s="508"/>
      <c r="AO3" s="508"/>
      <c r="AP3" s="508" t="s">
        <v>17</v>
      </c>
      <c r="AQ3" s="508"/>
      <c r="AR3" s="508"/>
      <c r="AS3" s="508"/>
      <c r="AT3" s="508"/>
      <c r="AU3" s="508" t="s">
        <v>18</v>
      </c>
      <c r="AV3" s="508"/>
      <c r="AW3" s="508"/>
      <c r="AX3" s="508"/>
      <c r="AY3" s="508"/>
      <c r="AZ3" s="508" t="str">
        <f>+Key!$A$24</f>
        <v>Total</v>
      </c>
      <c r="BA3" s="520"/>
      <c r="BB3" s="508"/>
      <c r="BC3" s="508" t="str">
        <f>+Key!$A$26</f>
        <v>Urban</v>
      </c>
      <c r="BD3" s="399"/>
      <c r="BE3" s="508"/>
      <c r="BF3" s="508" t="str">
        <f>+Key!$A$25</f>
        <v>Rural</v>
      </c>
      <c r="BG3" s="399"/>
      <c r="BH3" s="508"/>
      <c r="BI3" s="508" t="str">
        <f>+Key!$A$27</f>
        <v>Pre-primary</v>
      </c>
      <c r="BJ3" s="399"/>
      <c r="BK3" s="508"/>
      <c r="BL3" s="508" t="str">
        <f>+Key!$A$28</f>
        <v>Primary</v>
      </c>
      <c r="BM3" s="508"/>
      <c r="BN3" s="508"/>
      <c r="BO3" s="508" t="str">
        <f>+Key!$A$29</f>
        <v>Secondary</v>
      </c>
      <c r="BP3" s="398"/>
      <c r="BQ3" s="508"/>
    </row>
    <row r="4" spans="1:69" ht="148.80000000000001" x14ac:dyDescent="0.25">
      <c r="A4" s="521" t="s">
        <v>5</v>
      </c>
      <c r="B4" s="521" t="str">
        <f>HLOOKUP(Introduction!$G$4,nametranslations,88,FALSE)</f>
        <v>Type</v>
      </c>
      <c r="C4" s="521" t="s">
        <v>4</v>
      </c>
      <c r="D4" s="522" t="s">
        <v>25</v>
      </c>
      <c r="E4" s="523" t="s">
        <v>19</v>
      </c>
      <c r="F4" s="524" t="s">
        <v>107</v>
      </c>
      <c r="G4" s="522" t="s">
        <v>25</v>
      </c>
      <c r="H4" s="523" t="s">
        <v>19</v>
      </c>
      <c r="I4" s="524" t="s">
        <v>107</v>
      </c>
      <c r="J4" s="522" t="s">
        <v>25</v>
      </c>
      <c r="K4" s="523" t="s">
        <v>19</v>
      </c>
      <c r="L4" s="524" t="s">
        <v>107</v>
      </c>
      <c r="M4" s="522" t="s">
        <v>25</v>
      </c>
      <c r="N4" s="523" t="s">
        <v>19</v>
      </c>
      <c r="O4" s="524" t="s">
        <v>107</v>
      </c>
      <c r="P4" s="522" t="s">
        <v>25</v>
      </c>
      <c r="Q4" s="523" t="s">
        <v>19</v>
      </c>
      <c r="R4" s="524" t="s">
        <v>107</v>
      </c>
      <c r="S4" s="522" t="s">
        <v>25</v>
      </c>
      <c r="T4" s="523" t="s">
        <v>19</v>
      </c>
      <c r="U4" s="525" t="s">
        <v>107</v>
      </c>
      <c r="V4" s="526" t="s">
        <v>25</v>
      </c>
      <c r="W4" s="527" t="s">
        <v>19</v>
      </c>
      <c r="X4" s="527" t="s">
        <v>21</v>
      </c>
      <c r="Y4" s="527" t="s">
        <v>28</v>
      </c>
      <c r="Z4" s="528" t="s">
        <v>108</v>
      </c>
      <c r="AA4" s="526" t="s">
        <v>25</v>
      </c>
      <c r="AB4" s="527" t="s">
        <v>19</v>
      </c>
      <c r="AC4" s="527" t="s">
        <v>21</v>
      </c>
      <c r="AD4" s="527" t="s">
        <v>28</v>
      </c>
      <c r="AE4" s="528" t="s">
        <v>108</v>
      </c>
      <c r="AF4" s="526" t="s">
        <v>25</v>
      </c>
      <c r="AG4" s="527" t="s">
        <v>19</v>
      </c>
      <c r="AH4" s="527" t="s">
        <v>21</v>
      </c>
      <c r="AI4" s="527" t="s">
        <v>28</v>
      </c>
      <c r="AJ4" s="528" t="s">
        <v>108</v>
      </c>
      <c r="AK4" s="526" t="s">
        <v>25</v>
      </c>
      <c r="AL4" s="527" t="s">
        <v>19</v>
      </c>
      <c r="AM4" s="527" t="s">
        <v>21</v>
      </c>
      <c r="AN4" s="527" t="s">
        <v>28</v>
      </c>
      <c r="AO4" s="528" t="s">
        <v>108</v>
      </c>
      <c r="AP4" s="526" t="s">
        <v>25</v>
      </c>
      <c r="AQ4" s="527" t="s">
        <v>19</v>
      </c>
      <c r="AR4" s="527" t="s">
        <v>21</v>
      </c>
      <c r="AS4" s="527" t="s">
        <v>28</v>
      </c>
      <c r="AT4" s="528" t="s">
        <v>108</v>
      </c>
      <c r="AU4" s="526" t="s">
        <v>25</v>
      </c>
      <c r="AV4" s="527" t="s">
        <v>19</v>
      </c>
      <c r="AW4" s="527" t="s">
        <v>21</v>
      </c>
      <c r="AX4" s="527" t="s">
        <v>28</v>
      </c>
      <c r="AY4" s="529" t="s">
        <v>108</v>
      </c>
      <c r="AZ4" s="530" t="s">
        <v>25</v>
      </c>
      <c r="BA4" s="531" t="s">
        <v>127</v>
      </c>
      <c r="BB4" s="532" t="s">
        <v>129</v>
      </c>
      <c r="BC4" s="530" t="s">
        <v>25</v>
      </c>
      <c r="BD4" s="531" t="s">
        <v>127</v>
      </c>
      <c r="BE4" s="532" t="s">
        <v>129</v>
      </c>
      <c r="BF4" s="530" t="s">
        <v>25</v>
      </c>
      <c r="BG4" s="531" t="s">
        <v>127</v>
      </c>
      <c r="BH4" s="532" t="s">
        <v>129</v>
      </c>
      <c r="BI4" s="530" t="s">
        <v>25</v>
      </c>
      <c r="BJ4" s="531" t="s">
        <v>127</v>
      </c>
      <c r="BK4" s="532" t="s">
        <v>129</v>
      </c>
      <c r="BL4" s="530" t="s">
        <v>25</v>
      </c>
      <c r="BM4" s="531" t="s">
        <v>127</v>
      </c>
      <c r="BN4" s="532" t="s">
        <v>129</v>
      </c>
      <c r="BO4" s="530" t="s">
        <v>25</v>
      </c>
      <c r="BP4" s="531" t="s">
        <v>127</v>
      </c>
      <c r="BQ4" s="532" t="s">
        <v>129</v>
      </c>
    </row>
    <row r="5" spans="1:69" ht="43.2" hidden="1" x14ac:dyDescent="0.25">
      <c r="A5" s="521" t="s">
        <v>38</v>
      </c>
      <c r="B5" s="521" t="s">
        <v>39</v>
      </c>
      <c r="C5" s="521" t="s">
        <v>40</v>
      </c>
      <c r="D5" s="522" t="s">
        <v>121</v>
      </c>
      <c r="E5" s="523" t="s">
        <v>41</v>
      </c>
      <c r="F5" s="524" t="s">
        <v>164</v>
      </c>
      <c r="G5" s="522" t="s">
        <v>122</v>
      </c>
      <c r="H5" s="523" t="s">
        <v>42</v>
      </c>
      <c r="I5" s="524" t="s">
        <v>165</v>
      </c>
      <c r="J5" s="522" t="s">
        <v>123</v>
      </c>
      <c r="K5" s="523" t="s">
        <v>43</v>
      </c>
      <c r="L5" s="524" t="s">
        <v>166</v>
      </c>
      <c r="M5" s="522" t="s">
        <v>124</v>
      </c>
      <c r="N5" s="523" t="s">
        <v>79</v>
      </c>
      <c r="O5" s="524" t="s">
        <v>167</v>
      </c>
      <c r="P5" s="522" t="s">
        <v>125</v>
      </c>
      <c r="Q5" s="523" t="s">
        <v>80</v>
      </c>
      <c r="R5" s="524" t="s">
        <v>168</v>
      </c>
      <c r="S5" s="522" t="s">
        <v>126</v>
      </c>
      <c r="T5" s="523" t="s">
        <v>81</v>
      </c>
      <c r="U5" s="525" t="s">
        <v>169</v>
      </c>
      <c r="V5" s="526" t="s">
        <v>115</v>
      </c>
      <c r="W5" s="527" t="s">
        <v>44</v>
      </c>
      <c r="X5" s="533" t="s">
        <v>58</v>
      </c>
      <c r="Y5" s="533" t="s">
        <v>59</v>
      </c>
      <c r="Z5" s="528" t="s">
        <v>170</v>
      </c>
      <c r="AA5" s="526" t="s">
        <v>116</v>
      </c>
      <c r="AB5" s="527" t="s">
        <v>45</v>
      </c>
      <c r="AC5" s="533" t="s">
        <v>60</v>
      </c>
      <c r="AD5" s="533" t="s">
        <v>61</v>
      </c>
      <c r="AE5" s="528" t="s">
        <v>171</v>
      </c>
      <c r="AF5" s="526" t="s">
        <v>117</v>
      </c>
      <c r="AG5" s="527" t="s">
        <v>46</v>
      </c>
      <c r="AH5" s="533" t="s">
        <v>62</v>
      </c>
      <c r="AI5" s="533" t="s">
        <v>63</v>
      </c>
      <c r="AJ5" s="528" t="s">
        <v>172</v>
      </c>
      <c r="AK5" s="526" t="s">
        <v>118</v>
      </c>
      <c r="AL5" s="527" t="s">
        <v>64</v>
      </c>
      <c r="AM5" s="533" t="s">
        <v>65</v>
      </c>
      <c r="AN5" s="533" t="s">
        <v>66</v>
      </c>
      <c r="AO5" s="528" t="s">
        <v>173</v>
      </c>
      <c r="AP5" s="526" t="s">
        <v>119</v>
      </c>
      <c r="AQ5" s="527" t="s">
        <v>67</v>
      </c>
      <c r="AR5" s="533" t="s">
        <v>68</v>
      </c>
      <c r="AS5" s="533" t="s">
        <v>69</v>
      </c>
      <c r="AT5" s="528" t="s">
        <v>174</v>
      </c>
      <c r="AU5" s="526" t="s">
        <v>120</v>
      </c>
      <c r="AV5" s="527" t="s">
        <v>70</v>
      </c>
      <c r="AW5" s="533" t="s">
        <v>71</v>
      </c>
      <c r="AX5" s="533" t="s">
        <v>72</v>
      </c>
      <c r="AY5" s="529" t="s">
        <v>175</v>
      </c>
      <c r="AZ5" s="530" t="s">
        <v>73</v>
      </c>
      <c r="BA5" s="531" t="s">
        <v>100</v>
      </c>
      <c r="BB5" s="532" t="s">
        <v>176</v>
      </c>
      <c r="BC5" s="530" t="s">
        <v>78</v>
      </c>
      <c r="BD5" s="531" t="s">
        <v>101</v>
      </c>
      <c r="BE5" s="532" t="s">
        <v>177</v>
      </c>
      <c r="BF5" s="530" t="s">
        <v>77</v>
      </c>
      <c r="BG5" s="531" t="s">
        <v>102</v>
      </c>
      <c r="BH5" s="532" t="s">
        <v>178</v>
      </c>
      <c r="BI5" s="530" t="s">
        <v>76</v>
      </c>
      <c r="BJ5" s="531" t="s">
        <v>103</v>
      </c>
      <c r="BK5" s="532" t="s">
        <v>179</v>
      </c>
      <c r="BL5" s="530" t="s">
        <v>75</v>
      </c>
      <c r="BM5" s="531" t="s">
        <v>104</v>
      </c>
      <c r="BN5" s="532" t="s">
        <v>180</v>
      </c>
      <c r="BO5" s="530" t="s">
        <v>74</v>
      </c>
      <c r="BP5" s="531" t="s">
        <v>105</v>
      </c>
      <c r="BQ5" s="532" t="s">
        <v>181</v>
      </c>
    </row>
    <row r="6" spans="1:69" x14ac:dyDescent="0.25">
      <c r="A6" s="534" t="str">
        <f>+RIGHT('Data Summary'!A6,LEN('Data Summary'!A6)-9)</f>
        <v>UIS</v>
      </c>
      <c r="B6" s="508" t="str">
        <f>+IF(ISTEXT('Data Summary'!B6),'Data Summary'!B6,"")</f>
        <v>Other</v>
      </c>
      <c r="C6" s="535">
        <f>+VALUE('Data Summary'!C6)</f>
        <v>2012</v>
      </c>
      <c r="D6" s="536" t="e">
        <f>+IF(AND(ISNUMBER('Water Data'!D4),'Data Summary'!BS6="Yes"),100-'Water Data'!D4,NA())</f>
        <v>#N/A</v>
      </c>
      <c r="E6" s="536" t="e">
        <f>+IF(AND(ISNUMBER('Water Data'!D6),'Data Summary'!BT6="Yes"),'Water Data'!D6,NA())</f>
        <v>#N/A</v>
      </c>
      <c r="F6" s="536" t="e">
        <f>+IF(AND(ISNUMBER('Water Data'!D9),'Data Summary'!BU6="Yes"),'Water Data'!D9,NA())</f>
        <v>#N/A</v>
      </c>
      <c r="G6" s="536" t="e">
        <f>+IF(AND(ISNUMBER('Water Data'!E4),'Data Summary'!BV6="Yes"),100-'Water Data'!E4,NA())</f>
        <v>#N/A</v>
      </c>
      <c r="H6" s="536" t="e">
        <f>+IF(AND(ISNUMBER('Water Data'!E6),'Data Summary'!BW6="Yes"),'Water Data'!E6,NA())</f>
        <v>#N/A</v>
      </c>
      <c r="I6" s="536" t="e">
        <f>+IF(AND(ISNUMBER('Water Data'!E9),'Data Summary'!BX6="Yes"),'Water Data'!E9,NA())</f>
        <v>#N/A</v>
      </c>
      <c r="J6" s="536" t="e">
        <f>+IF(AND(ISNUMBER('Water Data'!F4),'Data Summary'!BY6="Yes"),100-'Water Data'!F4,NA())</f>
        <v>#N/A</v>
      </c>
      <c r="K6" s="536" t="e">
        <f>+IF(AND(ISNUMBER('Water Data'!F6),'Data Summary'!BZ6="Yes"),'Water Data'!F6,NA())</f>
        <v>#N/A</v>
      </c>
      <c r="L6" s="536" t="e">
        <f>+IF(AND(ISNUMBER('Water Data'!F9),'Data Summary'!CA6="Yes"),'Water Data'!F9,NA())</f>
        <v>#N/A</v>
      </c>
      <c r="M6" s="536" t="e">
        <f>+IF(AND(ISNUMBER('Water Data'!G4),'Data Summary'!CB6="Yes"),100-'Water Data'!G4,NA())</f>
        <v>#N/A</v>
      </c>
      <c r="N6" s="536" t="e">
        <f>+IF(AND(ISNUMBER('Water Data'!G6),'Data Summary'!CC6="Yes"),'Water Data'!G6,NA())</f>
        <v>#N/A</v>
      </c>
      <c r="O6" s="536" t="e">
        <f>+IF(AND(ISNUMBER('Water Data'!G9),'Data Summary'!CD6="Yes"),'Water Data'!G9,NA())</f>
        <v>#N/A</v>
      </c>
      <c r="P6" s="536" t="e">
        <f>+IF(AND(ISNUMBER('Water Data'!H4),'Data Summary'!CE6="Yes"),100-'Water Data'!H4,NA())</f>
        <v>#N/A</v>
      </c>
      <c r="Q6" s="536" t="e">
        <f>+IF(AND(ISNUMBER('Water Data'!H6),'Data Summary'!CF6="Yes"),'Water Data'!H6,NA())</f>
        <v>#N/A</v>
      </c>
      <c r="R6" s="536" t="e">
        <f>+IF(AND(ISNUMBER('Water Data'!H9),'Data Summary'!CG6="Yes"),'Water Data'!H9,NA())</f>
        <v>#N/A</v>
      </c>
      <c r="S6" s="536" t="e">
        <f>+IF(AND(ISNUMBER('Water Data'!I4),'Data Summary'!CH6="Yes"),100-'Water Data'!I4,NA())</f>
        <v>#N/A</v>
      </c>
      <c r="T6" s="536" t="e">
        <f>+IF(AND(ISNUMBER('Water Data'!I6),'Data Summary'!CI6="Yes"),'Water Data'!I6,NA())</f>
        <v>#N/A</v>
      </c>
      <c r="U6" s="536" t="e">
        <f>+IF(AND(ISNUMBER('Water Data'!I9),'Data Summary'!CJ6="Yes"),'Water Data'!I9,NA())</f>
        <v>#N/A</v>
      </c>
      <c r="V6" s="537" t="e">
        <f>+IF(AND(ISNUMBER('Sanitation Data'!D4),'Data Summary'!CK6="Yes"),100-'Sanitation Data'!D4,NA())</f>
        <v>#N/A</v>
      </c>
      <c r="W6" s="537" t="e">
        <f>+IF(AND(ISNUMBER('Sanitation Data'!D6),'Data Summary'!CL6="Yes"),'Sanitation Data'!D6,NA())</f>
        <v>#N/A</v>
      </c>
      <c r="X6" s="537" t="e">
        <f>+IF(AND(ISNUMBER('Sanitation Data'!D10),'Data Summary'!CM6="Yes"),'Sanitation Data'!D10,NA())</f>
        <v>#N/A</v>
      </c>
      <c r="Y6" s="537" t="e">
        <f>+IF(AND(ISNUMBER('Sanitation Data'!D11),'Data Summary'!CN6="Yes"),'Sanitation Data'!D11,NA())</f>
        <v>#N/A</v>
      </c>
      <c r="Z6" s="537" t="e">
        <f>+IF(AND(ISNUMBER('Sanitation Data'!D12),'Data Summary'!CO6="Yes"),'Sanitation Data'!D12,NA())</f>
        <v>#N/A</v>
      </c>
      <c r="AA6" s="537" t="e">
        <f>+IF(AND(ISNUMBER('Sanitation Data'!E4),'Data Summary'!CP6="Yes"),100-'Sanitation Data'!E4,NA())</f>
        <v>#N/A</v>
      </c>
      <c r="AB6" s="537" t="e">
        <f>+IF(AND(ISNUMBER('Sanitation Data'!E6),'Data Summary'!CQ6="Yes"),'Sanitation Data'!E6,NA())</f>
        <v>#N/A</v>
      </c>
      <c r="AC6" s="537" t="e">
        <f>+IF(AND(ISNUMBER('Sanitation Data'!E10),'Data Summary'!CR6="Yes"),'Sanitation Data'!E10,NA())</f>
        <v>#N/A</v>
      </c>
      <c r="AD6" s="537" t="e">
        <f>+IF(AND(ISNUMBER('Sanitation Data'!E11),'Data Summary'!CS6="Yes"),'Sanitation Data'!E11,NA())</f>
        <v>#N/A</v>
      </c>
      <c r="AE6" s="537" t="e">
        <f>+IF(AND(ISNUMBER('Sanitation Data'!E12),'Data Summary'!CT6="Yes"),'Sanitation Data'!E12,NA())</f>
        <v>#N/A</v>
      </c>
      <c r="AF6" s="537" t="e">
        <f>+IF(AND(ISNUMBER('Sanitation Data'!F4),'Data Summary'!CU6="Yes"),100-'Sanitation Data'!F4,NA())</f>
        <v>#N/A</v>
      </c>
      <c r="AG6" s="537" t="e">
        <f>+IF(AND(ISNUMBER('Sanitation Data'!F6),'Data Summary'!CV6="Yes"),'Sanitation Data'!F6,NA())</f>
        <v>#N/A</v>
      </c>
      <c r="AH6" s="537" t="e">
        <f>+IF(AND(ISNUMBER('Sanitation Data'!F10),'Data Summary'!CW6="Yes"),'Sanitation Data'!F10,NA())</f>
        <v>#N/A</v>
      </c>
      <c r="AI6" s="537" t="e">
        <f>+IF(AND(ISNUMBER('Sanitation Data'!F11),'Data Summary'!CX6="Yes"),'Sanitation Data'!F11,NA())</f>
        <v>#N/A</v>
      </c>
      <c r="AJ6" s="537" t="e">
        <f>+IF(AND(ISNUMBER('Sanitation Data'!F12),'Data Summary'!CY6="Yes"),'Sanitation Data'!F12,NA())</f>
        <v>#N/A</v>
      </c>
      <c r="AK6" s="537" t="e">
        <f>+IF(AND(ISNUMBER('Sanitation Data'!G4),'Data Summary'!CZ6="Yes"),100-'Sanitation Data'!G4,NA())</f>
        <v>#N/A</v>
      </c>
      <c r="AL6" s="537" t="e">
        <f>+IF(AND(ISNUMBER('Sanitation Data'!G6),'Data Summary'!DA6="Yes"),'Sanitation Data'!G6,NA())</f>
        <v>#N/A</v>
      </c>
      <c r="AM6" s="537" t="e">
        <f>+IF(AND(ISNUMBER('Sanitation Data'!G10),'Data Summary'!DB6="Yes"),'Sanitation Data'!G10,NA())</f>
        <v>#N/A</v>
      </c>
      <c r="AN6" s="537" t="e">
        <f>+IF(AND(ISNUMBER('Sanitation Data'!G11),'Data Summary'!DC6="Yes"),'Sanitation Data'!G11,NA())</f>
        <v>#N/A</v>
      </c>
      <c r="AO6" s="537" t="e">
        <f>+IF(AND(ISNUMBER('Sanitation Data'!G12),'Data Summary'!DD6="Yes"),'Sanitation Data'!G12,NA())</f>
        <v>#N/A</v>
      </c>
      <c r="AP6" s="537" t="e">
        <f>+IF(AND(ISNUMBER('Sanitation Data'!H4),'Data Summary'!DE6="Yes"),100-'Sanitation Data'!H4,NA())</f>
        <v>#N/A</v>
      </c>
      <c r="AQ6" s="537" t="e">
        <f>+IF(AND(ISNUMBER('Sanitation Data'!H6),'Data Summary'!DF6="Yes"),'Sanitation Data'!H6,NA())</f>
        <v>#N/A</v>
      </c>
      <c r="AR6" s="537" t="e">
        <f>+IF(AND(ISNUMBER('Sanitation Data'!H10),'Data Summary'!DG6="Yes"),'Sanitation Data'!H10,NA())</f>
        <v>#N/A</v>
      </c>
      <c r="AS6" s="537" t="e">
        <f>+IF(AND(ISNUMBER('Sanitation Data'!H11),'Data Summary'!DH6="Yes"),'Sanitation Data'!H11,NA())</f>
        <v>#N/A</v>
      </c>
      <c r="AT6" s="537" t="e">
        <f>+IF(AND(ISNUMBER('Sanitation Data'!H12),'Data Summary'!DI6="Yes"),'Sanitation Data'!H12,NA())</f>
        <v>#N/A</v>
      </c>
      <c r="AU6" s="537" t="e">
        <f>+IF(AND(ISNUMBER('Sanitation Data'!I4),'Data Summary'!DJ6="Yes"),100-'Sanitation Data'!I4,NA())</f>
        <v>#N/A</v>
      </c>
      <c r="AV6" s="537" t="e">
        <f>+IF(AND(ISNUMBER('Sanitation Data'!I6),'Data Summary'!DK6="Yes"),'Sanitation Data'!I6,NA())</f>
        <v>#N/A</v>
      </c>
      <c r="AW6" s="537" t="e">
        <f>+IF(AND(ISNUMBER('Sanitation Data'!I10),'Data Summary'!DL6="Yes"),'Sanitation Data'!I10,NA())</f>
        <v>#N/A</v>
      </c>
      <c r="AX6" s="537" t="e">
        <f>+IF(AND(ISNUMBER('Sanitation Data'!I11),'Data Summary'!DM6="Yes"),'Sanitation Data'!I11,NA())</f>
        <v>#N/A</v>
      </c>
      <c r="AY6" s="537" t="e">
        <f>+IF(AND(ISNUMBER('Sanitation Data'!I12),'Data Summary'!DN6="Yes"),'Sanitation Data'!I12,NA())</f>
        <v>#N/A</v>
      </c>
      <c r="AZ6" s="538" t="e">
        <f>+IF(AND(ISNUMBER('Hygiene Data'!D5),'Data Summary'!DO6="Yes"),'Hygiene Data'!D5,NA())</f>
        <v>#N/A</v>
      </c>
      <c r="BA6" s="538" t="e">
        <f>+IF(AND(ISNUMBER('Hygiene Data'!D7),'Data Summary'!DP6="Yes"),'Hygiene Data'!D7,NA())</f>
        <v>#N/A</v>
      </c>
      <c r="BB6" s="538" t="e">
        <f>+IF(AND(ISNUMBER('Hygiene Data'!D9),'Data Summary'!DQ6="Yes"),'Hygiene Data'!D9,NA())</f>
        <v>#N/A</v>
      </c>
      <c r="BC6" s="538" t="e">
        <f>+IF(AND(ISNUMBER('Hygiene Data'!E5),'Data Summary'!DR6="Yes"),'Hygiene Data'!E5,NA())</f>
        <v>#N/A</v>
      </c>
      <c r="BD6" s="538" t="e">
        <f>+IF(AND(ISNUMBER('Hygiene Data'!E7),'Data Summary'!DS6="Yes"),'Hygiene Data'!E7,NA())</f>
        <v>#N/A</v>
      </c>
      <c r="BE6" s="538" t="e">
        <f>+IF(AND(ISNUMBER('Hygiene Data'!E9),'Data Summary'!DT6="Yes"),'Hygiene Data'!E9,NA())</f>
        <v>#N/A</v>
      </c>
      <c r="BF6" s="538" t="e">
        <f>+IF(AND(ISNUMBER('Hygiene Data'!F5),'Data Summary'!DU6="Yes"),'Hygiene Data'!F5,NA())</f>
        <v>#N/A</v>
      </c>
      <c r="BG6" s="538" t="e">
        <f>+IF(AND(ISNUMBER('Hygiene Data'!F7),'Data Summary'!DV6="Yes"),'Hygiene Data'!F7,NA())</f>
        <v>#N/A</v>
      </c>
      <c r="BH6" s="538" t="e">
        <f>+IF(AND(ISNUMBER('Hygiene Data'!F9),'Data Summary'!DW6="Yes"),'Hygiene Data'!F9,NA())</f>
        <v>#N/A</v>
      </c>
      <c r="BI6" s="538" t="e">
        <f>+IF(AND(ISNUMBER('Hygiene Data'!G5),'Data Summary'!DX6="Yes"),'Hygiene Data'!G5,NA())</f>
        <v>#N/A</v>
      </c>
      <c r="BJ6" s="538" t="e">
        <f>+IF(AND(ISNUMBER('Hygiene Data'!G7),'Data Summary'!DY6="Yes"),'Hygiene Data'!G7,NA())</f>
        <v>#N/A</v>
      </c>
      <c r="BK6" s="538" t="e">
        <f>+IF(AND(ISNUMBER('Hygiene Data'!G9),'Data Summary'!DZ6="Yes"),'Hygiene Data'!G9,NA())</f>
        <v>#N/A</v>
      </c>
      <c r="BL6" s="538" t="e">
        <f>+IF(AND(ISNUMBER('Hygiene Data'!H5),'Data Summary'!EA6="Yes"),'Hygiene Data'!H5,NA())</f>
        <v>#N/A</v>
      </c>
      <c r="BM6" s="538" t="e">
        <f>+IF(AND(ISNUMBER('Hygiene Data'!H7),'Data Summary'!EB6="Yes"),'Hygiene Data'!H7,NA())</f>
        <v>#N/A</v>
      </c>
      <c r="BN6" s="538" t="e">
        <f>+IF(AND(ISNUMBER('Hygiene Data'!H9),'Data Summary'!EC6="Yes"),'Hygiene Data'!H9,NA())</f>
        <v>#N/A</v>
      </c>
      <c r="BO6" s="538" t="e">
        <f>+IF(AND(ISNUMBER('Hygiene Data'!I5),'Data Summary'!ED6="Yes"),'Hygiene Data'!I5,NA())</f>
        <v>#N/A</v>
      </c>
      <c r="BP6" s="538" t="e">
        <f>+IF(AND(ISNUMBER('Hygiene Data'!I7),'Data Summary'!EE6="Yes"),'Hygiene Data'!I7,NA())</f>
        <v>#N/A</v>
      </c>
      <c r="BQ6" s="538" t="e">
        <f>+IF(AND(ISNUMBER('Hygiene Data'!I9),'Data Summary'!EF6="Yes"),'Hygiene Data'!I9,NA())</f>
        <v>#N/A</v>
      </c>
    </row>
    <row r="7" spans="1:69" x14ac:dyDescent="0.25">
      <c r="A7" s="534" t="str">
        <f ca="1">+RIGHT('Data Summary'!A7,LEN('Data Summary'!A7)-9)</f>
        <v>SACMEQ</v>
      </c>
      <c r="B7" s="508" t="str">
        <f ca="1">+IF(ISTEXT('Data Summary'!B7),'Data Summary'!B7,"")</f>
        <v>Survey</v>
      </c>
      <c r="C7" s="535">
        <f ca="1">+VALUE('Data Summary'!C7)</f>
        <v>2013</v>
      </c>
      <c r="D7" s="536" t="e">
        <f ca="1">+IF(AND(ISNUMBER(OFFSET('Water Data'!$D$4,0,10*ROW('Water Data'!D1))),'Data Summary'!BS7="Yes"),100-OFFSET('Water Data'!$D$4,0,10*ROW('Water Data'!D1)),NA())</f>
        <v>#N/A</v>
      </c>
      <c r="E7" s="536" t="e">
        <f ca="1">+IF(AND(ISNUMBER(OFFSET('Water Data'!$D$6,0,10*ROW('Water Data'!D1))),'Data Summary'!BT7="Yes"),OFFSET('Water Data'!$D$6,0,10*ROW('Water Data'!D1)),NA())</f>
        <v>#N/A</v>
      </c>
      <c r="F7" s="536" t="e">
        <f ca="1">+IF(AND(ISNUMBER(OFFSET('Water Data'!$D$9,0,10*ROW('Water Data'!D1))),'Data Summary'!BU7="Yes"),OFFSET('Water Data'!$D$9,0,10*ROW('Water Data'!D1)),NA())</f>
        <v>#N/A</v>
      </c>
      <c r="G7" s="536" t="e">
        <f ca="1">+IF(AND(ISNUMBER(OFFSET('Water Data'!$E$4,0,10*ROW('Water Data'!E1))),'Data Summary'!BV7="Yes"),100-OFFSET('Water Data'!$E$4,0,10*ROW('Water Data'!E1)),NA())</f>
        <v>#N/A</v>
      </c>
      <c r="H7" s="536" t="e">
        <f ca="1">+IF(AND(ISNUMBER(OFFSET('Water Data'!$E$6,0,10*ROW('Water Data'!E1))),'Data Summary'!BW7="Yes"),OFFSET('Water Data'!$E$6,0,10*ROW('Water Data'!E1)),NA())</f>
        <v>#N/A</v>
      </c>
      <c r="I7" s="536" t="e">
        <f ca="1">+IF(AND(ISNUMBER(OFFSET('Water Data'!$E$9,0,10*ROW('Water Data'!E1))),'Data Summary'!BX7="Yes"),OFFSET('Water Data'!$E$9,0,10*ROW('Water Data'!E1)),NA())</f>
        <v>#N/A</v>
      </c>
      <c r="J7" s="536" t="e">
        <f ca="1">+IF(AND(ISNUMBER(OFFSET('Water Data'!$F$4,0,10*ROW('Water Data'!F1))),'Data Summary'!BY7="Yes"),100-OFFSET('Water Data'!$F$4,0,10*ROW('Water Data'!F1)),NA())</f>
        <v>#N/A</v>
      </c>
      <c r="K7" s="536" t="e">
        <f ca="1">+IF(AND(ISNUMBER(OFFSET('Water Data'!$F$6,0,10*ROW('Water Data'!F1))),'Data Summary'!BZ7="Yes"),OFFSET('Water Data'!$F$6,0,10*ROW('Water Data'!F1)),NA())</f>
        <v>#N/A</v>
      </c>
      <c r="L7" s="536" t="e">
        <f ca="1">+IF(AND(ISNUMBER(OFFSET('Water Data'!$F$9,0,10*ROW('Water Data'!F1))),'Data Summary'!CA7="Yes"),OFFSET('Water Data'!$F$9,0,10*ROW('Water Data'!F1)),NA())</f>
        <v>#N/A</v>
      </c>
      <c r="M7" s="536" t="e">
        <f ca="1">+IF(AND(ISNUMBER(OFFSET('Water Data'!$G$4,0,10*ROW('Water Data'!G1))),'Data Summary'!CB7="Yes"),100-OFFSET('Water Data'!$G$4,0,10*ROW('Water Data'!G1)),NA())</f>
        <v>#N/A</v>
      </c>
      <c r="N7" s="536" t="e">
        <f ca="1">+IF(AND(ISNUMBER(OFFSET('Water Data'!$G$6,0,10*ROW('Water Data'!G1))),'Data Summary'!CC7="Yes"),OFFSET('Water Data'!$G$6,0,10*ROW('Water Data'!G1)),NA())</f>
        <v>#N/A</v>
      </c>
      <c r="O7" s="536" t="e">
        <f ca="1">+IF(AND(ISNUMBER(OFFSET('Water Data'!$G$9,0,10*ROW('Water Data'!G1))),'Data Summary'!CD7="Yes"),OFFSET('Water Data'!$G$9,0,10*ROW('Water Data'!G1)),NA())</f>
        <v>#N/A</v>
      </c>
      <c r="P7" s="536">
        <f ca="1">+IF(AND(ISNUMBER(OFFSET('Water Data'!$H$4,0,10*ROW('Water Data'!H1))),'Data Summary'!CE7="Yes"),100-OFFSET('Water Data'!$H$4,0,10*ROW('Water Data'!H1)),NA())</f>
        <v>69.8</v>
      </c>
      <c r="Q7" s="536" t="e">
        <f ca="1">+IF(AND(ISNUMBER(OFFSET('Water Data'!$H$6,0,10*ROW('Water Data'!H1))),'Data Summary'!CF7="Yes"),OFFSET('Water Data'!$H$6,0,10*ROW('Water Data'!H1)),NA())</f>
        <v>#N/A</v>
      </c>
      <c r="R7" s="536" t="e">
        <f ca="1">+IF(AND(ISNUMBER(OFFSET('Water Data'!$H$9,0,10*ROW('Water Data'!H1))),'Data Summary'!CG7="Yes"),OFFSET('Water Data'!$H$9,0,10*ROW('Water Data'!H1)),NA())</f>
        <v>#N/A</v>
      </c>
      <c r="S7" s="536" t="e">
        <f ca="1">+IF(AND(ISNUMBER(OFFSET('Water Data'!$I$4,0,10*ROW('Water Data'!I1))),'Data Summary'!CH7="Yes"),100-OFFSET('Water Data'!$I$4,0,10*ROW('Water Data'!I1)),NA())</f>
        <v>#N/A</v>
      </c>
      <c r="T7" s="536" t="e">
        <f ca="1">+IF(AND(ISNUMBER(OFFSET('Water Data'!$I$6,0,10*ROW('Water Data'!I1))),'Data Summary'!CI7="Yes"),OFFSET('Water Data'!$I$6,0,10*ROW('Water Data'!I1)),NA())</f>
        <v>#N/A</v>
      </c>
      <c r="U7" s="536" t="e">
        <f ca="1">+IF(AND(ISNUMBER(OFFSET('Water Data'!$I$9,0,10*ROW('Water Data'!I1))),'Data Summary'!CJ7="Yes"),OFFSET('Water Data'!$I$9,0,10*ROW('Water Data'!I1)),NA())</f>
        <v>#N/A</v>
      </c>
      <c r="V7" s="537" t="e">
        <f ca="1">+IF(AND(ISNUMBER(OFFSET('Sanitation Data'!$D$4,0,10*ROW('Sanitation Data'!D1))),'Data Summary'!CK7="Yes"),100-OFFSET('Sanitation Data'!$D$4,0,10*ROW('Sanitation Data'!D1)),NA())</f>
        <v>#N/A</v>
      </c>
      <c r="W7" s="537" t="e">
        <f ca="1">+IF(AND(ISNUMBER(OFFSET('Sanitation Data'!$D$6,0,10*ROW('Sanitation Data'!D1))),'Data Summary'!CL7="Yes"),OFFSET('Sanitation Data'!$D$6,0,10*ROW('Sanitation Data'!D1)),NA())</f>
        <v>#N/A</v>
      </c>
      <c r="X7" s="537" t="e">
        <f ca="1">+IF(AND(ISNUMBER(OFFSET('Sanitation Data'!$D$10,0,10*ROW('Sanitation Data'!D1))),'Data Summary'!CM7="Yes"),OFFSET('Sanitation Data'!$D$10,0,10*ROW('Sanitation Data'!D1)),NA())</f>
        <v>#N/A</v>
      </c>
      <c r="Y7" s="537" t="e">
        <f ca="1">+IF(AND(ISNUMBER(OFFSET('Sanitation Data'!$D$11,0,10*ROW('Sanitation Data'!D1))),'Data Summary'!CN7="Yes"),OFFSET('Sanitation Data'!$D$11,0,10*ROW('Sanitation Data'!D1)),NA())</f>
        <v>#N/A</v>
      </c>
      <c r="Z7" s="537" t="e">
        <f ca="1">+IF(AND(ISNUMBER(OFFSET('Sanitation Data'!$D$12,0,10*ROW('Sanitation Data'!D1))),'Data Summary'!CO7="Yes"),OFFSET('Sanitation Data'!$D$12,0,10*ROW('Sanitation Data'!D1)),NA())</f>
        <v>#N/A</v>
      </c>
      <c r="AA7" s="537" t="e">
        <f ca="1">+IF(AND(ISNUMBER(OFFSET('Sanitation Data'!$E$4,0,10*ROW('Sanitation Data'!E1))),'Data Summary'!CP7="Yes"),100-OFFSET('Sanitation Data'!$E$4,0,10*ROW('Sanitation Data'!E1)),NA())</f>
        <v>#N/A</v>
      </c>
      <c r="AB7" s="537" t="e">
        <f ca="1">+IF(AND(ISNUMBER(OFFSET('Sanitation Data'!$E$6,0,10*ROW('Sanitation Data'!E1))),'Data Summary'!CQ7="Yes"),OFFSET('Sanitation Data'!$E$6,0,10*ROW('Sanitation Data'!E1)),NA())</f>
        <v>#N/A</v>
      </c>
      <c r="AC7" s="537" t="e">
        <f ca="1">+IF(AND(ISNUMBER(OFFSET('Sanitation Data'!$E$10,0,10*ROW('Sanitation Data'!E1))),'Data Summary'!CR7="Yes"),OFFSET('Sanitation Data'!$E$10,0,10*ROW('Sanitation Data'!E1)),NA())</f>
        <v>#N/A</v>
      </c>
      <c r="AD7" s="537" t="e">
        <f ca="1">+IF(AND(ISNUMBER(OFFSET('Sanitation Data'!$E$11,0,10*ROW('Sanitation Data'!E1))),'Data Summary'!CS7="Yes"),OFFSET('Sanitation Data'!$E$11,0,10*ROW('Sanitation Data'!E1)),NA())</f>
        <v>#N/A</v>
      </c>
      <c r="AE7" s="537" t="e">
        <f ca="1">+IF(AND(ISNUMBER(OFFSET('Sanitation Data'!$E$12,0,10*ROW('Sanitation Data'!E1))),'Data Summary'!CT7="Yes"),OFFSET('Sanitation Data'!$E$12,0,10*ROW('Sanitation Data'!E1)),NA())</f>
        <v>#N/A</v>
      </c>
      <c r="AF7" s="537" t="e">
        <f ca="1">+IF(AND(ISNUMBER(OFFSET('Sanitation Data'!$F$4,0,10*ROW('Sanitation Data'!F1))),'Data Summary'!CU7="Yes"),100-OFFSET('Sanitation Data'!$F$4,0,10*ROW('Sanitation Data'!F1)),NA())</f>
        <v>#N/A</v>
      </c>
      <c r="AG7" s="537" t="e">
        <f ca="1">+IF(AND(ISNUMBER(OFFSET('Sanitation Data'!$F$6,0,10*ROW('Sanitation Data'!F1))),'Data Summary'!CV7="Yes"),OFFSET('Sanitation Data'!$F$6,0,10*ROW('Sanitation Data'!F1)),NA())</f>
        <v>#N/A</v>
      </c>
      <c r="AH7" s="537" t="e">
        <f ca="1">+IF(AND(ISNUMBER(OFFSET('Sanitation Data'!$F$10,0,10*ROW('Sanitation Data'!F1))),'Data Summary'!CW7="Yes"),OFFSET('Sanitation Data'!$F$10,0,10*ROW('Sanitation Data'!F1)),NA())</f>
        <v>#N/A</v>
      </c>
      <c r="AI7" s="537" t="e">
        <f ca="1">+IF(AND(ISNUMBER(OFFSET('Sanitation Data'!$F$11,0,10*ROW('Sanitation Data'!F1))),'Data Summary'!CX7="Yes"),OFFSET('Sanitation Data'!$F$11,0,10*ROW('Sanitation Data'!F1)),NA())</f>
        <v>#N/A</v>
      </c>
      <c r="AJ7" s="537" t="e">
        <f ca="1">+IF(AND(ISNUMBER(OFFSET('Sanitation Data'!$F$12,0,10*ROW('Sanitation Data'!F1))),'Data Summary'!CY7="Yes"),OFFSET('Sanitation Data'!$F$12,0,10*ROW('Sanitation Data'!F1)),NA())</f>
        <v>#N/A</v>
      </c>
      <c r="AK7" s="537" t="e">
        <f ca="1">+IF(AND(ISNUMBER(OFFSET('Sanitation Data'!$G$4,0,10*ROW('Sanitation Data'!G1))),'Data Summary'!CZ7="Yes"),100-OFFSET('Sanitation Data'!$G$4,0,10*ROW('Sanitation Data'!G1)),NA())</f>
        <v>#N/A</v>
      </c>
      <c r="AL7" s="537" t="e">
        <f ca="1">+IF(AND(ISNUMBER(OFFSET('Sanitation Data'!$G$6,0,10*ROW('Sanitation Data'!G1))),'Data Summary'!DA7="Yes"),OFFSET('Sanitation Data'!$G$6,0,10*ROW('Sanitation Data'!G1)),NA())</f>
        <v>#N/A</v>
      </c>
      <c r="AM7" s="537" t="e">
        <f ca="1">+IF(AND(ISNUMBER(OFFSET('Sanitation Data'!$G$10,0,10*ROW('Sanitation Data'!G1))),'Data Summary'!DB7="Yes"),OFFSET('Sanitation Data'!$G$10,0,10*ROW('Sanitation Data'!G1)),NA())</f>
        <v>#N/A</v>
      </c>
      <c r="AN7" s="537" t="e">
        <f ca="1">+IF(AND(ISNUMBER(OFFSET('Sanitation Data'!$G$11,0,10*ROW('Sanitation Data'!G1))),'Data Summary'!DC7="Yes"),OFFSET('Sanitation Data'!$G$11,0,10*ROW('Sanitation Data'!G1)),NA())</f>
        <v>#N/A</v>
      </c>
      <c r="AO7" s="537" t="e">
        <f ca="1">+IF(AND(ISNUMBER(OFFSET('Sanitation Data'!$G$12,0,10*ROW('Sanitation Data'!G1))),'Data Summary'!DD7="Yes"),OFFSET('Sanitation Data'!$G$12,0,10*ROW('Sanitation Data'!G1)),NA())</f>
        <v>#N/A</v>
      </c>
      <c r="AP7" s="537" t="e">
        <f ca="1">+IF(AND(ISNUMBER(OFFSET('Sanitation Data'!$H$4,0,10*ROW('Sanitation Data'!H1))),'Data Summary'!DE7="Yes"),100-OFFSET('Sanitation Data'!$H$4,0,10*ROW('Sanitation Data'!H1)),NA())</f>
        <v>#N/A</v>
      </c>
      <c r="AQ7" s="537" t="e">
        <f ca="1">+IF(AND(ISNUMBER(OFFSET('Sanitation Data'!$H$6,0,10*ROW('Sanitation Data'!H1))),'Data Summary'!DF7="Yes"),OFFSET('Sanitation Data'!$H$6,0,10*ROW('Sanitation Data'!H1)),NA())</f>
        <v>#N/A</v>
      </c>
      <c r="AR7" s="537" t="e">
        <f ca="1">+IF(AND(ISNUMBER(OFFSET('Sanitation Data'!$H$10,0,10*ROW('Sanitation Data'!H1))),'Data Summary'!DG7="Yes"),OFFSET('Sanitation Data'!$H$10,0,10*ROW('Sanitation Data'!H1)),NA())</f>
        <v>#N/A</v>
      </c>
      <c r="AS7" s="537" t="e">
        <f ca="1">+IF(AND(ISNUMBER(OFFSET('Sanitation Data'!$H$11,0,10*ROW('Sanitation Data'!H1))),'Data Summary'!DH7="Yes"),OFFSET('Sanitation Data'!$H$11,0,10*ROW('Sanitation Data'!H1)),NA())</f>
        <v>#N/A</v>
      </c>
      <c r="AT7" s="537" t="e">
        <f ca="1">+IF(AND(ISNUMBER(OFFSET('Sanitation Data'!$H$12,0,10*ROW('Sanitation Data'!H1))),'Data Summary'!DI7="Yes"),OFFSET('Sanitation Data'!$H$12,0,10*ROW('Sanitation Data'!H1)),NA())</f>
        <v>#N/A</v>
      </c>
      <c r="AU7" s="537" t="e">
        <f ca="1">+IF(AND(ISNUMBER(OFFSET('Sanitation Data'!$I$4,0,10*ROW('Sanitation Data'!I1))),'Data Summary'!DJ7="Yes"),100-OFFSET('Sanitation Data'!$I$4,0,10*ROW('Sanitation Data'!I1)),NA())</f>
        <v>#N/A</v>
      </c>
      <c r="AV7" s="537" t="e">
        <f ca="1">+IF(AND(ISNUMBER(OFFSET('Sanitation Data'!$I$6,0,10*ROW('Sanitation Data'!I1))),'Data Summary'!DK7="Yes"),OFFSET('Sanitation Data'!$I$6,0,10*ROW('Sanitation Data'!I1)),NA())</f>
        <v>#N/A</v>
      </c>
      <c r="AW7" s="537" t="e">
        <f ca="1">+IF(AND(ISNUMBER(OFFSET('Sanitation Data'!$I$10,0,10*ROW('Sanitation Data'!I1))),'Data Summary'!DL7="Yes"),OFFSET('Sanitation Data'!$I$10,0,10*ROW('Sanitation Data'!I1)),NA())</f>
        <v>#N/A</v>
      </c>
      <c r="AX7" s="537" t="e">
        <f ca="1">+IF(AND(ISNUMBER(OFFSET('Sanitation Data'!$I$11,0,10*ROW('Sanitation Data'!I1))),'Data Summary'!DM7="Yes"),OFFSET('Sanitation Data'!$I$11,0,10*ROW('Sanitation Data'!I1)),NA())</f>
        <v>#N/A</v>
      </c>
      <c r="AY7" s="537" t="e">
        <f ca="1">+IF(AND(ISNUMBER(OFFSET('Sanitation Data'!$I$12,0,10*ROW('Sanitation Data'!I1))),'Data Summary'!DN7="Yes"),OFFSET('Sanitation Data'!$I$12,0,10*ROW('Sanitation Data'!I1)),NA())</f>
        <v>#N/A</v>
      </c>
      <c r="AZ7" s="538" t="e">
        <f ca="1">+IF(AND(ISNUMBER(OFFSET('Hygiene Data'!$D$5,0,10*ROW('Hygiene Data'!D1))),'Data Summary'!DO7="Yes"),OFFSET('Hygiene Data'!$D$5,0,10*ROW('Hygiene Data'!D1)),NA())</f>
        <v>#N/A</v>
      </c>
      <c r="BA7" s="538" t="e">
        <f ca="1">+IF(AND(ISNUMBER(OFFSET('Hygiene Data'!$D$7,0,10*ROW('Hygiene Data'!D1))),'Data Summary'!DP7="Yes"),OFFSET('Hygiene Data'!$D$7,0,10*ROW('Hygiene Data'!D1)),NA())</f>
        <v>#N/A</v>
      </c>
      <c r="BB7" s="538" t="e">
        <f ca="1">+IF(AND(ISNUMBER(OFFSET('Hygiene Data'!$D$9,0,10*ROW('Hygiene Data'!D1))),'Data Summary'!DQ7="Yes"),OFFSET('Hygiene Data'!$D$9,0,10*ROW('Hygiene Data'!D1)),NA())</f>
        <v>#N/A</v>
      </c>
      <c r="BC7" s="538" t="e">
        <f ca="1">+IF(AND(ISNUMBER(OFFSET('Hygiene Data'!$E$5,0,10*ROW('Hygiene Data'!E1))),'Data Summary'!DR7="Yes"),OFFSET('Hygiene Data'!$E$5,0,10*ROW('Hygiene Data'!E1)),NA())</f>
        <v>#N/A</v>
      </c>
      <c r="BD7" s="538" t="e">
        <f ca="1">+IF(AND(ISNUMBER(OFFSET('Hygiene Data'!$E$7,0,10*ROW('Hygiene Data'!E1))),'Data Summary'!DS7="Yes"),OFFSET('Hygiene Data'!$E$7,0,10*ROW('Hygiene Data'!E1)),NA())</f>
        <v>#N/A</v>
      </c>
      <c r="BE7" s="538" t="e">
        <f ca="1">+IF(AND(ISNUMBER(OFFSET('Hygiene Data'!$E$9,0,10*ROW('Hygiene Data'!E1))),'Data Summary'!DT7="Yes"),OFFSET('Hygiene Data'!$E$9,0,10*ROW('Hygiene Data'!E1)),NA())</f>
        <v>#N/A</v>
      </c>
      <c r="BF7" s="538" t="e">
        <f ca="1">+IF(AND(ISNUMBER(OFFSET('Hygiene Data'!$F$5,0,10*ROW('Hygiene Data'!F1))),'Data Summary'!DU7="Yes"),OFFSET('Hygiene Data'!$F$5,0,10*ROW('Hygiene Data'!F1)),NA())</f>
        <v>#N/A</v>
      </c>
      <c r="BG7" s="538" t="e">
        <f ca="1">+IF(AND(ISNUMBER(OFFSET('Hygiene Data'!$F$7,0,10*ROW('Hygiene Data'!F1))),'Data Summary'!DV7="Yes"),OFFSET('Hygiene Data'!$F$7,0,10*ROW('Hygiene Data'!F1)),NA())</f>
        <v>#N/A</v>
      </c>
      <c r="BH7" s="538" t="e">
        <f ca="1">+IF(AND(ISNUMBER(OFFSET('Hygiene Data'!$F$9,0,10*ROW('Hygiene Data'!F1))),'Data Summary'!DW7="Yes"),OFFSET('Hygiene Data'!$F$9,0,10*ROW('Hygiene Data'!F1)),NA())</f>
        <v>#N/A</v>
      </c>
      <c r="BI7" s="538" t="e">
        <f ca="1">+IF(AND(ISNUMBER(OFFSET('Hygiene Data'!$G$5,0,10*ROW('Hygiene Data'!G1))),'Data Summary'!DX7="Yes"),OFFSET('Hygiene Data'!$G$5,0,10*ROW('Hygiene Data'!G1)),NA())</f>
        <v>#N/A</v>
      </c>
      <c r="BJ7" s="538" t="e">
        <f ca="1">+IF(AND(ISNUMBER(OFFSET('Hygiene Data'!$G$7,0,10*ROW('Hygiene Data'!G1))),'Data Summary'!DY7="Yes"),OFFSET('Hygiene Data'!$G$7,0,10*ROW('Hygiene Data'!G1)),NA())</f>
        <v>#N/A</v>
      </c>
      <c r="BK7" s="538" t="e">
        <f ca="1">+IF(AND(ISNUMBER(OFFSET('Hygiene Data'!$G$9,0,10*ROW('Hygiene Data'!G1))),'Data Summary'!DZ7="Yes"),OFFSET('Hygiene Data'!$G$9,0,10*ROW('Hygiene Data'!G1)),NA())</f>
        <v>#N/A</v>
      </c>
      <c r="BL7" s="538" t="e">
        <f ca="1">+IF(AND(ISNUMBER(OFFSET('Hygiene Data'!$H$5,0,10*ROW('Hygiene Data'!H1))),'Data Summary'!EA7="Yes"),OFFSET('Hygiene Data'!$H$5,0,10*ROW('Hygiene Data'!H1)),NA())</f>
        <v>#N/A</v>
      </c>
      <c r="BM7" s="538" t="e">
        <f ca="1">+IF(AND(ISNUMBER(OFFSET('Hygiene Data'!$H$7,0,10*ROW('Hygiene Data'!H1))),'Data Summary'!EB7="Yes"),OFFSET('Hygiene Data'!$H$7,0,10*ROW('Hygiene Data'!H1)),NA())</f>
        <v>#N/A</v>
      </c>
      <c r="BN7" s="538" t="e">
        <f ca="1">+IF(AND(ISNUMBER(OFFSET('Hygiene Data'!$H$9,0,10*ROW('Hygiene Data'!H1))),'Data Summary'!EC7="Yes"),OFFSET('Hygiene Data'!$H$9,0,10*ROW('Hygiene Data'!H1)),NA())</f>
        <v>#N/A</v>
      </c>
      <c r="BO7" s="538" t="e">
        <f ca="1">+IF(AND(ISNUMBER(OFFSET('Hygiene Data'!$I$5,0,10*ROW('Hygiene Data'!I1))),'Data Summary'!ED7="Yes"),OFFSET('Hygiene Data'!$I$5,0,10*ROW('Hygiene Data'!I1)),NA())</f>
        <v>#N/A</v>
      </c>
      <c r="BP7" s="538" t="e">
        <f ca="1">+IF(AND(ISNUMBER(OFFSET('Hygiene Data'!$I$7,0,10*ROW('Hygiene Data'!I1))),'Data Summary'!EE7="Yes"),OFFSET('Hygiene Data'!$I$7,0,10*ROW('Hygiene Data'!I1)),NA())</f>
        <v>#N/A</v>
      </c>
      <c r="BQ7" s="538" t="e">
        <f ca="1">+IF(AND(ISNUMBER(OFFSET('Hygiene Data'!$I$9,0,10*ROW('Hygiene Data'!I1))),'Data Summary'!EF7="Yes"),OFFSET('Hygiene Data'!$I$9,0,10*ROW('Hygiene Data'!I1)),NA())</f>
        <v>#N/A</v>
      </c>
    </row>
    <row r="8" spans="1:69" x14ac:dyDescent="0.25">
      <c r="A8" s="534" t="str">
        <f ca="1">+RIGHT('Data Summary'!A8,LEN('Data Summary'!A8)-9)</f>
        <v>EMIS</v>
      </c>
      <c r="B8" s="508" t="str">
        <f ca="1">+IF(ISTEXT('Data Summary'!B8),'Data Summary'!B8,"")</f>
        <v>EMIS</v>
      </c>
      <c r="C8" s="535">
        <f ca="1">+VALUE('Data Summary'!C8)</f>
        <v>2013</v>
      </c>
      <c r="D8" s="536">
        <f ca="1">+IF(AND(ISNUMBER(OFFSET('Water Data'!$D$4,0,10*ROW('Water Data'!D2))),'Data Summary'!BS8="Yes"),100-OFFSET('Water Data'!$D$4,0,10*ROW('Water Data'!D2)),NA())</f>
        <v>98.241948893507768</v>
      </c>
      <c r="E8" s="536">
        <f ca="1">+IF(AND(ISNUMBER(OFFSET('Water Data'!$D$6,0,10*ROW('Water Data'!D2))),'Data Summary'!BT8="Yes"),OFFSET('Water Data'!$D$6,0,10*ROW('Water Data'!D2)),NA())</f>
        <v>87.137528984288096</v>
      </c>
      <c r="F8" s="536">
        <f ca="1">+IF(AND(ISNUMBER(OFFSET('Water Data'!$D$9,0,10*ROW('Water Data'!D2))),'Data Summary'!BU8="Yes"),OFFSET('Water Data'!$D$9,0,10*ROW('Water Data'!D2)),NA())</f>
        <v>52.892080334012817</v>
      </c>
      <c r="G8" s="536" t="e">
        <f ca="1">+IF(AND(ISNUMBER(OFFSET('Water Data'!$E$4,0,10*ROW('Water Data'!E2))),'Data Summary'!BV8="Yes"),100-OFFSET('Water Data'!$E$4,0,10*ROW('Water Data'!E2)),NA())</f>
        <v>#N/A</v>
      </c>
      <c r="H8" s="536" t="e">
        <f ca="1">+IF(AND(ISNUMBER(OFFSET('Water Data'!$E$6,0,10*ROW('Water Data'!E2))),'Data Summary'!BW8="Yes"),OFFSET('Water Data'!$E$6,0,10*ROW('Water Data'!E2)),NA())</f>
        <v>#N/A</v>
      </c>
      <c r="I8" s="536" t="e">
        <f ca="1">+IF(AND(ISNUMBER(OFFSET('Water Data'!$E$9,0,10*ROW('Water Data'!E2))),'Data Summary'!BX8="Yes"),OFFSET('Water Data'!$E$9,0,10*ROW('Water Data'!E2)),NA())</f>
        <v>#N/A</v>
      </c>
      <c r="J8" s="536" t="e">
        <f ca="1">+IF(AND(ISNUMBER(OFFSET('Water Data'!$F$4,0,10*ROW('Water Data'!F2))),'Data Summary'!BY8="Yes"),100-OFFSET('Water Data'!$F$4,0,10*ROW('Water Data'!F2)),NA())</f>
        <v>#N/A</v>
      </c>
      <c r="K8" s="536" t="e">
        <f ca="1">+IF(AND(ISNUMBER(OFFSET('Water Data'!$F$6,0,10*ROW('Water Data'!F2))),'Data Summary'!BZ8="Yes"),OFFSET('Water Data'!$F$6,0,10*ROW('Water Data'!F2)),NA())</f>
        <v>#N/A</v>
      </c>
      <c r="L8" s="536" t="e">
        <f ca="1">+IF(AND(ISNUMBER(OFFSET('Water Data'!$F$9,0,10*ROW('Water Data'!F2))),'Data Summary'!CA8="Yes"),OFFSET('Water Data'!$F$9,0,10*ROW('Water Data'!F2)),NA())</f>
        <v>#N/A</v>
      </c>
      <c r="M8" s="536" t="e">
        <f ca="1">+IF(AND(ISNUMBER(OFFSET('Water Data'!$G$4,0,10*ROW('Water Data'!G2))),'Data Summary'!CB8="Yes"),100-OFFSET('Water Data'!$G$4,0,10*ROW('Water Data'!G2)),NA())</f>
        <v>#N/A</v>
      </c>
      <c r="N8" s="536" t="e">
        <f ca="1">+IF(AND(ISNUMBER(OFFSET('Water Data'!$G$6,0,10*ROW('Water Data'!G2))),'Data Summary'!CC8="Yes"),OFFSET('Water Data'!$G$6,0,10*ROW('Water Data'!G2)),NA())</f>
        <v>#N/A</v>
      </c>
      <c r="O8" s="536" t="e">
        <f ca="1">+IF(AND(ISNUMBER(OFFSET('Water Data'!$G$9,0,10*ROW('Water Data'!G2))),'Data Summary'!CD8="Yes"),OFFSET('Water Data'!$G$9,0,10*ROW('Water Data'!G2)),NA())</f>
        <v>#N/A</v>
      </c>
      <c r="P8" s="536">
        <f ca="1">+IF(AND(ISNUMBER(OFFSET('Water Data'!$H$4,0,10*ROW('Water Data'!H2))),'Data Summary'!CE8="Yes"),100-OFFSET('Water Data'!$H$4,0,10*ROW('Water Data'!H2)),NA())</f>
        <v>98.3</v>
      </c>
      <c r="Q8" s="536">
        <f ca="1">+IF(AND(ISNUMBER(OFFSET('Water Data'!$H$6,0,10*ROW('Water Data'!H2))),'Data Summary'!CF8="Yes"),OFFSET('Water Data'!$H$6,0,10*ROW('Water Data'!H2)),NA())</f>
        <v>86.223746015658463</v>
      </c>
      <c r="R8" s="536">
        <f ca="1">+IF(AND(ISNUMBER(OFFSET('Water Data'!$H$9,0,10*ROW('Water Data'!H2))),'Data Summary'!CG8="Yes"),OFFSET('Water Data'!$H$9,0,10*ROW('Water Data'!H2)),NA())</f>
        <v>52.892084280205545</v>
      </c>
      <c r="S8" s="536">
        <f ca="1">+IF(AND(ISNUMBER(OFFSET('Water Data'!$I$4,0,10*ROW('Water Data'!I2))),'Data Summary'!CH8="Yes"),100-OFFSET('Water Data'!$I$4,0,10*ROW('Water Data'!I2)),NA())</f>
        <v>98.1</v>
      </c>
      <c r="T8" s="536">
        <f ca="1">+IF(AND(ISNUMBER(OFFSET('Water Data'!$I$6,0,10*ROW('Water Data'!I2))),'Data Summary'!CI8="Yes"),OFFSET('Water Data'!$I$6,0,10*ROW('Water Data'!I2)),NA())</f>
        <v>89.371947742879101</v>
      </c>
      <c r="U8" s="536">
        <f ca="1">+IF(AND(ISNUMBER(OFFSET('Water Data'!$I$9,0,10*ROW('Water Data'!I2))),'Data Summary'!CJ8="Yes"),OFFSET('Water Data'!$I$9,0,10*ROW('Water Data'!I2)),NA())</f>
        <v>52.839683680805173</v>
      </c>
      <c r="V8" s="537" t="e">
        <f ca="1">+IF(AND(ISNUMBER(OFFSET('Sanitation Data'!$D$4,0,10*ROW('Sanitation Data'!D2))),'Data Summary'!CK8="Yes"),100-OFFSET('Sanitation Data'!$D$4,0,10*ROW('Sanitation Data'!D2)),NA())</f>
        <v>#N/A</v>
      </c>
      <c r="W8" s="537" t="e">
        <f ca="1">+IF(AND(ISNUMBER(OFFSET('Sanitation Data'!$D$6,0,10*ROW('Sanitation Data'!D2))),'Data Summary'!CL8="Yes"),OFFSET('Sanitation Data'!$D$6,0,10*ROW('Sanitation Data'!D2)),NA())</f>
        <v>#N/A</v>
      </c>
      <c r="X8" s="537" t="e">
        <f ca="1">+IF(AND(ISNUMBER(OFFSET('Sanitation Data'!$D$10,0,10*ROW('Sanitation Data'!D2))),'Data Summary'!CM8="Yes"),OFFSET('Sanitation Data'!$D$10,0,10*ROW('Sanitation Data'!D2)),NA())</f>
        <v>#N/A</v>
      </c>
      <c r="Y8" s="537" t="e">
        <f ca="1">+IF(AND(ISNUMBER(OFFSET('Sanitation Data'!$D$11,0,10*ROW('Sanitation Data'!D2))),'Data Summary'!CN8="Yes"),OFFSET('Sanitation Data'!$D$11,0,10*ROW('Sanitation Data'!D2)),NA())</f>
        <v>#N/A</v>
      </c>
      <c r="Z8" s="537" t="e">
        <f ca="1">+IF(AND(ISNUMBER(OFFSET('Sanitation Data'!$D$12,0,10*ROW('Sanitation Data'!D2))),'Data Summary'!CO8="Yes"),OFFSET('Sanitation Data'!$D$12,0,10*ROW('Sanitation Data'!D2)),NA())</f>
        <v>#N/A</v>
      </c>
      <c r="AA8" s="537" t="e">
        <f ca="1">+IF(AND(ISNUMBER(OFFSET('Sanitation Data'!$E$4,0,10*ROW('Sanitation Data'!E2))),'Data Summary'!CP8="Yes"),100-OFFSET('Sanitation Data'!$E$4,0,10*ROW('Sanitation Data'!E2)),NA())</f>
        <v>#N/A</v>
      </c>
      <c r="AB8" s="537" t="e">
        <f ca="1">+IF(AND(ISNUMBER(OFFSET('Sanitation Data'!$E$6,0,10*ROW('Sanitation Data'!E2))),'Data Summary'!CQ8="Yes"),OFFSET('Sanitation Data'!$E$6,0,10*ROW('Sanitation Data'!E2)),NA())</f>
        <v>#N/A</v>
      </c>
      <c r="AC8" s="537" t="e">
        <f ca="1">+IF(AND(ISNUMBER(OFFSET('Sanitation Data'!$E$10,0,10*ROW('Sanitation Data'!E2))),'Data Summary'!CR8="Yes"),OFFSET('Sanitation Data'!$E$10,0,10*ROW('Sanitation Data'!E2)),NA())</f>
        <v>#N/A</v>
      </c>
      <c r="AD8" s="537" t="e">
        <f ca="1">+IF(AND(ISNUMBER(OFFSET('Sanitation Data'!$E$11,0,10*ROW('Sanitation Data'!E2))),'Data Summary'!CS8="Yes"),OFFSET('Sanitation Data'!$E$11,0,10*ROW('Sanitation Data'!E2)),NA())</f>
        <v>#N/A</v>
      </c>
      <c r="AE8" s="537" t="e">
        <f ca="1">+IF(AND(ISNUMBER(OFFSET('Sanitation Data'!$E$12,0,10*ROW('Sanitation Data'!E2))),'Data Summary'!CT8="Yes"),OFFSET('Sanitation Data'!$E$12,0,10*ROW('Sanitation Data'!E2)),NA())</f>
        <v>#N/A</v>
      </c>
      <c r="AF8" s="537" t="e">
        <f ca="1">+IF(AND(ISNUMBER(OFFSET('Sanitation Data'!$F$4,0,10*ROW('Sanitation Data'!F2))),'Data Summary'!CU8="Yes"),100-OFFSET('Sanitation Data'!$F$4,0,10*ROW('Sanitation Data'!F2)),NA())</f>
        <v>#N/A</v>
      </c>
      <c r="AG8" s="537" t="e">
        <f ca="1">+IF(AND(ISNUMBER(OFFSET('Sanitation Data'!$F$6,0,10*ROW('Sanitation Data'!F2))),'Data Summary'!CV8="Yes"),OFFSET('Sanitation Data'!$F$6,0,10*ROW('Sanitation Data'!F2)),NA())</f>
        <v>#N/A</v>
      </c>
      <c r="AH8" s="537" t="e">
        <f ca="1">+IF(AND(ISNUMBER(OFFSET('Sanitation Data'!$F$10,0,10*ROW('Sanitation Data'!F2))),'Data Summary'!CW8="Yes"),OFFSET('Sanitation Data'!$F$10,0,10*ROW('Sanitation Data'!F2)),NA())</f>
        <v>#N/A</v>
      </c>
      <c r="AI8" s="537" t="e">
        <f ca="1">+IF(AND(ISNUMBER(OFFSET('Sanitation Data'!$F$11,0,10*ROW('Sanitation Data'!F2))),'Data Summary'!CX8="Yes"),OFFSET('Sanitation Data'!$F$11,0,10*ROW('Sanitation Data'!F2)),NA())</f>
        <v>#N/A</v>
      </c>
      <c r="AJ8" s="537" t="e">
        <f ca="1">+IF(AND(ISNUMBER(OFFSET('Sanitation Data'!$F$12,0,10*ROW('Sanitation Data'!F2))),'Data Summary'!CY8="Yes"),OFFSET('Sanitation Data'!$F$12,0,10*ROW('Sanitation Data'!F2)),NA())</f>
        <v>#N/A</v>
      </c>
      <c r="AK8" s="537" t="e">
        <f ca="1">+IF(AND(ISNUMBER(OFFSET('Sanitation Data'!$G$4,0,10*ROW('Sanitation Data'!G2))),'Data Summary'!CZ8="Yes"),100-OFFSET('Sanitation Data'!$G$4,0,10*ROW('Sanitation Data'!G2)),NA())</f>
        <v>#N/A</v>
      </c>
      <c r="AL8" s="537" t="e">
        <f ca="1">+IF(AND(ISNUMBER(OFFSET('Sanitation Data'!$G$6,0,10*ROW('Sanitation Data'!G2))),'Data Summary'!DA8="Yes"),OFFSET('Sanitation Data'!$G$6,0,10*ROW('Sanitation Data'!G2)),NA())</f>
        <v>#N/A</v>
      </c>
      <c r="AM8" s="537" t="e">
        <f ca="1">+IF(AND(ISNUMBER(OFFSET('Sanitation Data'!$G$10,0,10*ROW('Sanitation Data'!G2))),'Data Summary'!DB8="Yes"),OFFSET('Sanitation Data'!$G$10,0,10*ROW('Sanitation Data'!G2)),NA())</f>
        <v>#N/A</v>
      </c>
      <c r="AN8" s="537" t="e">
        <f ca="1">+IF(AND(ISNUMBER(OFFSET('Sanitation Data'!$G$11,0,10*ROW('Sanitation Data'!G2))),'Data Summary'!DC8="Yes"),OFFSET('Sanitation Data'!$G$11,0,10*ROW('Sanitation Data'!G2)),NA())</f>
        <v>#N/A</v>
      </c>
      <c r="AO8" s="537" t="e">
        <f ca="1">+IF(AND(ISNUMBER(OFFSET('Sanitation Data'!$G$12,0,10*ROW('Sanitation Data'!G2))),'Data Summary'!DD8="Yes"),OFFSET('Sanitation Data'!$G$12,0,10*ROW('Sanitation Data'!G2)),NA())</f>
        <v>#N/A</v>
      </c>
      <c r="AP8" s="537" t="e">
        <f ca="1">+IF(AND(ISNUMBER(OFFSET('Sanitation Data'!$H$4,0,10*ROW('Sanitation Data'!H2))),'Data Summary'!DE8="Yes"),100-OFFSET('Sanitation Data'!$H$4,0,10*ROW('Sanitation Data'!H2)),NA())</f>
        <v>#N/A</v>
      </c>
      <c r="AQ8" s="537" t="e">
        <f ca="1">+IF(AND(ISNUMBER(OFFSET('Sanitation Data'!$H$6,0,10*ROW('Sanitation Data'!H2))),'Data Summary'!DF8="Yes"),OFFSET('Sanitation Data'!$H$6,0,10*ROW('Sanitation Data'!H2)),NA())</f>
        <v>#N/A</v>
      </c>
      <c r="AR8" s="537" t="e">
        <f ca="1">+IF(AND(ISNUMBER(OFFSET('Sanitation Data'!$H$10,0,10*ROW('Sanitation Data'!H2))),'Data Summary'!DG8="Yes"),OFFSET('Sanitation Data'!$H$10,0,10*ROW('Sanitation Data'!H2)),NA())</f>
        <v>#N/A</v>
      </c>
      <c r="AS8" s="537" t="e">
        <f ca="1">+IF(AND(ISNUMBER(OFFSET('Sanitation Data'!$H$11,0,10*ROW('Sanitation Data'!H2))),'Data Summary'!DH8="Yes"),OFFSET('Sanitation Data'!$H$11,0,10*ROW('Sanitation Data'!H2)),NA())</f>
        <v>#N/A</v>
      </c>
      <c r="AT8" s="537" t="e">
        <f ca="1">+IF(AND(ISNUMBER(OFFSET('Sanitation Data'!$H$12,0,10*ROW('Sanitation Data'!H2))),'Data Summary'!DI8="Yes"),OFFSET('Sanitation Data'!$H$12,0,10*ROW('Sanitation Data'!H2)),NA())</f>
        <v>#N/A</v>
      </c>
      <c r="AU8" s="537" t="e">
        <f ca="1">+IF(AND(ISNUMBER(OFFSET('Sanitation Data'!$I$4,0,10*ROW('Sanitation Data'!I2))),'Data Summary'!DJ8="Yes"),100-OFFSET('Sanitation Data'!$I$4,0,10*ROW('Sanitation Data'!I2)),NA())</f>
        <v>#N/A</v>
      </c>
      <c r="AV8" s="537" t="e">
        <f ca="1">+IF(AND(ISNUMBER(OFFSET('Sanitation Data'!$I$6,0,10*ROW('Sanitation Data'!I2))),'Data Summary'!DK8="Yes"),OFFSET('Sanitation Data'!$I$6,0,10*ROW('Sanitation Data'!I2)),NA())</f>
        <v>#N/A</v>
      </c>
      <c r="AW8" s="537" t="e">
        <f ca="1">+IF(AND(ISNUMBER(OFFSET('Sanitation Data'!$I$10,0,10*ROW('Sanitation Data'!I2))),'Data Summary'!DL8="Yes"),OFFSET('Sanitation Data'!$I$10,0,10*ROW('Sanitation Data'!I2)),NA())</f>
        <v>#N/A</v>
      </c>
      <c r="AX8" s="537" t="e">
        <f ca="1">+IF(AND(ISNUMBER(OFFSET('Sanitation Data'!$I$11,0,10*ROW('Sanitation Data'!I2))),'Data Summary'!DM8="Yes"),OFFSET('Sanitation Data'!$I$11,0,10*ROW('Sanitation Data'!I2)),NA())</f>
        <v>#N/A</v>
      </c>
      <c r="AY8" s="537" t="e">
        <f ca="1">+IF(AND(ISNUMBER(OFFSET('Sanitation Data'!$I$12,0,10*ROW('Sanitation Data'!I2))),'Data Summary'!DN8="Yes"),OFFSET('Sanitation Data'!$I$12,0,10*ROW('Sanitation Data'!I2)),NA())</f>
        <v>#N/A</v>
      </c>
      <c r="AZ8" s="538" t="e">
        <f ca="1">+IF(AND(ISNUMBER(OFFSET('Hygiene Data'!$D$5,0,10*ROW('Hygiene Data'!D2))),'Data Summary'!DO8="Yes"),OFFSET('Hygiene Data'!$D$5,0,10*ROW('Hygiene Data'!D2)),NA())</f>
        <v>#N/A</v>
      </c>
      <c r="BA8" s="538" t="e">
        <f ca="1">+IF(AND(ISNUMBER(OFFSET('Hygiene Data'!$D$7,0,10*ROW('Hygiene Data'!D2))),'Data Summary'!DP8="Yes"),OFFSET('Hygiene Data'!$D$7,0,10*ROW('Hygiene Data'!D2)),NA())</f>
        <v>#N/A</v>
      </c>
      <c r="BB8" s="538" t="e">
        <f ca="1">+IF(AND(ISNUMBER(OFFSET('Hygiene Data'!$D$9,0,10*ROW('Hygiene Data'!D2))),'Data Summary'!DQ8="Yes"),OFFSET('Hygiene Data'!$D$9,0,10*ROW('Hygiene Data'!D2)),NA())</f>
        <v>#N/A</v>
      </c>
      <c r="BC8" s="538" t="e">
        <f ca="1">+IF(AND(ISNUMBER(OFFSET('Hygiene Data'!$E$5,0,10*ROW('Hygiene Data'!E2))),'Data Summary'!DR8="Yes"),OFFSET('Hygiene Data'!$E$5,0,10*ROW('Hygiene Data'!E2)),NA())</f>
        <v>#N/A</v>
      </c>
      <c r="BD8" s="538" t="e">
        <f ca="1">+IF(AND(ISNUMBER(OFFSET('Hygiene Data'!$E$7,0,10*ROW('Hygiene Data'!E2))),'Data Summary'!DS8="Yes"),OFFSET('Hygiene Data'!$E$7,0,10*ROW('Hygiene Data'!E2)),NA())</f>
        <v>#N/A</v>
      </c>
      <c r="BE8" s="538" t="e">
        <f ca="1">+IF(AND(ISNUMBER(OFFSET('Hygiene Data'!$E$9,0,10*ROW('Hygiene Data'!E2))),'Data Summary'!DT8="Yes"),OFFSET('Hygiene Data'!$E$9,0,10*ROW('Hygiene Data'!E2)),NA())</f>
        <v>#N/A</v>
      </c>
      <c r="BF8" s="538" t="e">
        <f ca="1">+IF(AND(ISNUMBER(OFFSET('Hygiene Data'!$F$5,0,10*ROW('Hygiene Data'!F2))),'Data Summary'!DU8="Yes"),OFFSET('Hygiene Data'!$F$5,0,10*ROW('Hygiene Data'!F2)),NA())</f>
        <v>#N/A</v>
      </c>
      <c r="BG8" s="538" t="e">
        <f ca="1">+IF(AND(ISNUMBER(OFFSET('Hygiene Data'!$F$7,0,10*ROW('Hygiene Data'!F2))),'Data Summary'!DV8="Yes"),OFFSET('Hygiene Data'!$F$7,0,10*ROW('Hygiene Data'!F2)),NA())</f>
        <v>#N/A</v>
      </c>
      <c r="BH8" s="538" t="e">
        <f ca="1">+IF(AND(ISNUMBER(OFFSET('Hygiene Data'!$F$9,0,10*ROW('Hygiene Data'!F2))),'Data Summary'!DW8="Yes"),OFFSET('Hygiene Data'!$F$9,0,10*ROW('Hygiene Data'!F2)),NA())</f>
        <v>#N/A</v>
      </c>
      <c r="BI8" s="538" t="e">
        <f ca="1">+IF(AND(ISNUMBER(OFFSET('Hygiene Data'!$G$5,0,10*ROW('Hygiene Data'!G2))),'Data Summary'!DX8="Yes"),OFFSET('Hygiene Data'!$G$5,0,10*ROW('Hygiene Data'!G2)),NA())</f>
        <v>#N/A</v>
      </c>
      <c r="BJ8" s="538" t="e">
        <f ca="1">+IF(AND(ISNUMBER(OFFSET('Hygiene Data'!$G$7,0,10*ROW('Hygiene Data'!G2))),'Data Summary'!DY8="Yes"),OFFSET('Hygiene Data'!$G$7,0,10*ROW('Hygiene Data'!G2)),NA())</f>
        <v>#N/A</v>
      </c>
      <c r="BK8" s="538" t="e">
        <f ca="1">+IF(AND(ISNUMBER(OFFSET('Hygiene Data'!$G$9,0,10*ROW('Hygiene Data'!G2))),'Data Summary'!DZ8="Yes"),OFFSET('Hygiene Data'!$G$9,0,10*ROW('Hygiene Data'!G2)),NA())</f>
        <v>#N/A</v>
      </c>
      <c r="BL8" s="538" t="e">
        <f ca="1">+IF(AND(ISNUMBER(OFFSET('Hygiene Data'!$H$5,0,10*ROW('Hygiene Data'!H2))),'Data Summary'!EA8="Yes"),OFFSET('Hygiene Data'!$H$5,0,10*ROW('Hygiene Data'!H2)),NA())</f>
        <v>#N/A</v>
      </c>
      <c r="BM8" s="538" t="e">
        <f ca="1">+IF(AND(ISNUMBER(OFFSET('Hygiene Data'!$H$7,0,10*ROW('Hygiene Data'!H2))),'Data Summary'!EB8="Yes"),OFFSET('Hygiene Data'!$H$7,0,10*ROW('Hygiene Data'!H2)),NA())</f>
        <v>#N/A</v>
      </c>
      <c r="BN8" s="538" t="e">
        <f ca="1">+IF(AND(ISNUMBER(OFFSET('Hygiene Data'!$H$9,0,10*ROW('Hygiene Data'!H2))),'Data Summary'!EC8="Yes"),OFFSET('Hygiene Data'!$H$9,0,10*ROW('Hygiene Data'!H2)),NA())</f>
        <v>#N/A</v>
      </c>
      <c r="BO8" s="538" t="e">
        <f ca="1">+IF(AND(ISNUMBER(OFFSET('Hygiene Data'!$I$5,0,10*ROW('Hygiene Data'!I2))),'Data Summary'!ED8="Yes"),OFFSET('Hygiene Data'!$I$5,0,10*ROW('Hygiene Data'!I2)),NA())</f>
        <v>#N/A</v>
      </c>
      <c r="BP8" s="538" t="e">
        <f ca="1">+IF(AND(ISNUMBER(OFFSET('Hygiene Data'!$I$7,0,10*ROW('Hygiene Data'!I2))),'Data Summary'!EE8="Yes"),OFFSET('Hygiene Data'!$I$7,0,10*ROW('Hygiene Data'!I2)),NA())</f>
        <v>#N/A</v>
      </c>
      <c r="BQ8" s="538" t="e">
        <f ca="1">+IF(AND(ISNUMBER(OFFSET('Hygiene Data'!$I$9,0,10*ROW('Hygiene Data'!I2))),'Data Summary'!EF8="Yes"),OFFSET('Hygiene Data'!$I$9,0,10*ROW('Hygiene Data'!I2)),NA())</f>
        <v>#N/A</v>
      </c>
    </row>
    <row r="9" spans="1:69" x14ac:dyDescent="0.25">
      <c r="A9" s="534" t="str">
        <f ca="1">+RIGHT('Data Summary'!A9,LEN('Data Summary'!A9)-9)</f>
        <v>EMIS</v>
      </c>
      <c r="B9" s="508" t="str">
        <f ca="1">+IF(ISTEXT('Data Summary'!B9),'Data Summary'!B9,"")</f>
        <v>EMIS</v>
      </c>
      <c r="C9" s="535">
        <f ca="1">+VALUE('Data Summary'!C9)</f>
        <v>2016</v>
      </c>
      <c r="D9" s="536">
        <f ca="1">+IF(AND(ISNUMBER(OFFSET('Water Data'!$D$4,0,10*ROW('Water Data'!D3))),'Data Summary'!BS9="Yes"),100-OFFSET('Water Data'!$D$4,0,10*ROW('Water Data'!D3)),NA())</f>
        <v>98.79</v>
      </c>
      <c r="E9" s="536">
        <f ca="1">+IF(AND(ISNUMBER(OFFSET('Water Data'!$D$6,0,10*ROW('Water Data'!D3))),'Data Summary'!BT9="Yes"),OFFSET('Water Data'!$D$6,0,10*ROW('Water Data'!D3)),NA())</f>
        <v>91.9</v>
      </c>
      <c r="F9" s="536">
        <f ca="1">+IF(AND(ISNUMBER(OFFSET('Water Data'!$D$9,0,10*ROW('Water Data'!D3))),'Data Summary'!BU9="Yes"),OFFSET('Water Data'!$D$9,0,10*ROW('Water Data'!D3)),NA())</f>
        <v>64.09</v>
      </c>
      <c r="G9" s="536">
        <f ca="1">+IF(AND(ISNUMBER(OFFSET('Water Data'!$E$4,0,10*ROW('Water Data'!E3))),'Data Summary'!BV9="Yes"),100-OFFSET('Water Data'!$E$4,0,10*ROW('Water Data'!E3)),NA())</f>
        <v>99.38</v>
      </c>
      <c r="H9" s="536">
        <f ca="1">+IF(AND(ISNUMBER(OFFSET('Water Data'!$E$6,0,10*ROW('Water Data'!E3))),'Data Summary'!BW9="Yes"),OFFSET('Water Data'!$E$6,0,10*ROW('Water Data'!E3)),NA())</f>
        <v>98.77</v>
      </c>
      <c r="I9" s="536">
        <f ca="1">+IF(AND(ISNUMBER(OFFSET('Water Data'!$E$9,0,10*ROW('Water Data'!E3))),'Data Summary'!BX9="Yes"),OFFSET('Water Data'!$E$9,0,10*ROW('Water Data'!E3)),NA())</f>
        <v>85.68</v>
      </c>
      <c r="J9" s="536">
        <f ca="1">+IF(AND(ISNUMBER(OFFSET('Water Data'!$F$4,0,10*ROW('Water Data'!F3))),'Data Summary'!BY9="Yes"),100-OFFSET('Water Data'!$F$4,0,10*ROW('Water Data'!F3)),NA())</f>
        <v>98.68</v>
      </c>
      <c r="K9" s="536">
        <f ca="1">+IF(AND(ISNUMBER(OFFSET('Water Data'!$F$6,0,10*ROW('Water Data'!F3))),'Data Summary'!BZ9="Yes"),OFFSET('Water Data'!$F$6,0,10*ROW('Water Data'!F3)),NA())</f>
        <v>90.72</v>
      </c>
      <c r="L9" s="536">
        <f ca="1">+IF(AND(ISNUMBER(OFFSET('Water Data'!$F$9,0,10*ROW('Water Data'!F3))),'Data Summary'!CA9="Yes"),OFFSET('Water Data'!$F$9,0,10*ROW('Water Data'!F3)),NA())</f>
        <v>60.36</v>
      </c>
      <c r="M9" s="536" t="e">
        <f ca="1">+IF(AND(ISNUMBER(OFFSET('Water Data'!$G$4,0,10*ROW('Water Data'!G3))),'Data Summary'!CB9="Yes"),100-OFFSET('Water Data'!$G$4,0,10*ROW('Water Data'!G3)),NA())</f>
        <v>#N/A</v>
      </c>
      <c r="N9" s="536" t="e">
        <f ca="1">+IF(AND(ISNUMBER(OFFSET('Water Data'!$G$6,0,10*ROW('Water Data'!G3))),'Data Summary'!CC9="Yes"),OFFSET('Water Data'!$G$6,0,10*ROW('Water Data'!G3)),NA())</f>
        <v>#N/A</v>
      </c>
      <c r="O9" s="536" t="e">
        <f ca="1">+IF(AND(ISNUMBER(OFFSET('Water Data'!$G$9,0,10*ROW('Water Data'!G3))),'Data Summary'!CD9="Yes"),OFFSET('Water Data'!$G$9,0,10*ROW('Water Data'!G3)),NA())</f>
        <v>#N/A</v>
      </c>
      <c r="P9" s="536">
        <f ca="1">+IF(AND(ISNUMBER(OFFSET('Water Data'!$H$4,0,10*ROW('Water Data'!H3))),'Data Summary'!CE9="Yes"),100-OFFSET('Water Data'!$H$4,0,10*ROW('Water Data'!H3)),NA())</f>
        <v>98.83</v>
      </c>
      <c r="Q9" s="536">
        <f ca="1">+IF(AND(ISNUMBER(OFFSET('Water Data'!$H$6,0,10*ROW('Water Data'!H3))),'Data Summary'!CF9="Yes"),OFFSET('Water Data'!$H$6,0,10*ROW('Water Data'!H3)),NA())</f>
        <v>91.05</v>
      </c>
      <c r="R9" s="536">
        <f ca="1">+IF(AND(ISNUMBER(OFFSET('Water Data'!$H$9,0,10*ROW('Water Data'!H3))),'Data Summary'!CG9="Yes"),OFFSET('Water Data'!$H$9,0,10*ROW('Water Data'!H3)),NA())</f>
        <v>63.69</v>
      </c>
      <c r="S9" s="536">
        <f ca="1">+IF(AND(ISNUMBER(OFFSET('Water Data'!$I$4,0,10*ROW('Water Data'!I3))),'Data Summary'!CH9="Yes"),100-OFFSET('Water Data'!$I$4,0,10*ROW('Water Data'!I3)),NA())</f>
        <v>98.7</v>
      </c>
      <c r="T9" s="536">
        <f ca="1">+IF(AND(ISNUMBER(OFFSET('Water Data'!$I$6,0,10*ROW('Water Data'!I3))),'Data Summary'!CI9="Yes"),OFFSET('Water Data'!$I$6,0,10*ROW('Water Data'!I3)),NA())</f>
        <v>93.77</v>
      </c>
      <c r="U9" s="536">
        <f ca="1">+IF(AND(ISNUMBER(OFFSET('Water Data'!$I$9,0,10*ROW('Water Data'!I3))),'Data Summary'!CJ9="Yes"),OFFSET('Water Data'!$I$9,0,10*ROW('Water Data'!I3)),NA())</f>
        <v>64.97</v>
      </c>
      <c r="V9" s="537">
        <f ca="1">+IF(AND(ISNUMBER(OFFSET('Sanitation Data'!$D$4,0,10*ROW('Sanitation Data'!D3))),'Data Summary'!CK9="Yes"),100-OFFSET('Sanitation Data'!$D$4,0,10*ROW('Sanitation Data'!D3)),NA())</f>
        <v>99.37</v>
      </c>
      <c r="W9" s="537">
        <f ca="1">+IF(AND(ISNUMBER(OFFSET('Sanitation Data'!$D$6,0,10*ROW('Sanitation Data'!D3))),'Data Summary'!CL9="Yes"),OFFSET('Sanitation Data'!$D$6,0,10*ROW('Sanitation Data'!D3)),NA())</f>
        <v>95.65</v>
      </c>
      <c r="X9" s="537" t="e">
        <f ca="1">+IF(AND(ISNUMBER(OFFSET('Sanitation Data'!$D$10,0,10*ROW('Sanitation Data'!D3))),'Data Summary'!CM9="Yes"),OFFSET('Sanitation Data'!$D$10,0,10*ROW('Sanitation Data'!D3)),NA())</f>
        <v>#N/A</v>
      </c>
      <c r="Y9" s="537" t="e">
        <f ca="1">+IF(AND(ISNUMBER(OFFSET('Sanitation Data'!$D$11,0,10*ROW('Sanitation Data'!D3))),'Data Summary'!CN9="Yes"),OFFSET('Sanitation Data'!$D$11,0,10*ROW('Sanitation Data'!D3)),NA())</f>
        <v>#N/A</v>
      </c>
      <c r="Z9" s="537" t="e">
        <f ca="1">+IF(AND(ISNUMBER(OFFSET('Sanitation Data'!$D$12,0,10*ROW('Sanitation Data'!D3))),'Data Summary'!CO9="Yes"),OFFSET('Sanitation Data'!$D$12,0,10*ROW('Sanitation Data'!D3)),NA())</f>
        <v>#N/A</v>
      </c>
      <c r="AA9" s="537">
        <f ca="1">+IF(AND(ISNUMBER(OFFSET('Sanitation Data'!$E$4,0,10*ROW('Sanitation Data'!E3))),'Data Summary'!CP9="Yes"),100-OFFSET('Sanitation Data'!$E$4,0,10*ROW('Sanitation Data'!E3)),NA())</f>
        <v>99.77</v>
      </c>
      <c r="AB9" s="537">
        <f ca="1">+IF(AND(ISNUMBER(OFFSET('Sanitation Data'!$E$6,0,10*ROW('Sanitation Data'!E3))),'Data Summary'!CQ9="Yes"),OFFSET('Sanitation Data'!$E$6,0,10*ROW('Sanitation Data'!E3)),NA())</f>
        <v>93.76</v>
      </c>
      <c r="AC9" s="537" t="e">
        <f ca="1">+IF(AND(ISNUMBER(OFFSET('Sanitation Data'!$E$10,0,10*ROW('Sanitation Data'!E3))),'Data Summary'!CR9="Yes"),OFFSET('Sanitation Data'!$E$10,0,10*ROW('Sanitation Data'!E3)),NA())</f>
        <v>#N/A</v>
      </c>
      <c r="AD9" s="537" t="e">
        <f ca="1">+IF(AND(ISNUMBER(OFFSET('Sanitation Data'!$E$11,0,10*ROW('Sanitation Data'!E3))),'Data Summary'!CS9="Yes"),OFFSET('Sanitation Data'!$E$11,0,10*ROW('Sanitation Data'!E3)),NA())</f>
        <v>#N/A</v>
      </c>
      <c r="AE9" s="537" t="e">
        <f ca="1">+IF(AND(ISNUMBER(OFFSET('Sanitation Data'!$E$12,0,10*ROW('Sanitation Data'!E3))),'Data Summary'!CT9="Yes"),OFFSET('Sanitation Data'!$E$12,0,10*ROW('Sanitation Data'!E3)),NA())</f>
        <v>#N/A</v>
      </c>
      <c r="AF9" s="537">
        <f ca="1">+IF(AND(ISNUMBER(OFFSET('Sanitation Data'!$F$4,0,10*ROW('Sanitation Data'!F3))),'Data Summary'!CU9="Yes"),100-OFFSET('Sanitation Data'!$F$4,0,10*ROW('Sanitation Data'!F3)),NA())</f>
        <v>99.16</v>
      </c>
      <c r="AG9" s="537">
        <f ca="1">+IF(AND(ISNUMBER(OFFSET('Sanitation Data'!$F$6,0,10*ROW('Sanitation Data'!F3))),'Data Summary'!CV9="Yes"),OFFSET('Sanitation Data'!$F$6,0,10*ROW('Sanitation Data'!F3)),NA())</f>
        <v>95.97</v>
      </c>
      <c r="AH9" s="537" t="e">
        <f ca="1">+IF(AND(ISNUMBER(OFFSET('Sanitation Data'!$F$10,0,10*ROW('Sanitation Data'!F3))),'Data Summary'!CW9="Yes"),OFFSET('Sanitation Data'!$F$10,0,10*ROW('Sanitation Data'!F3)),NA())</f>
        <v>#N/A</v>
      </c>
      <c r="AI9" s="537" t="e">
        <f ca="1">+IF(AND(ISNUMBER(OFFSET('Sanitation Data'!$F$11,0,10*ROW('Sanitation Data'!F3))),'Data Summary'!CX9="Yes"),OFFSET('Sanitation Data'!$F$11,0,10*ROW('Sanitation Data'!F3)),NA())</f>
        <v>#N/A</v>
      </c>
      <c r="AJ9" s="537" t="e">
        <f ca="1">+IF(AND(ISNUMBER(OFFSET('Sanitation Data'!$F$12,0,10*ROW('Sanitation Data'!F3))),'Data Summary'!CY9="Yes"),OFFSET('Sanitation Data'!$F$12,0,10*ROW('Sanitation Data'!F3)),NA())</f>
        <v>#N/A</v>
      </c>
      <c r="AK9" s="537">
        <f ca="1">+IF(AND(ISNUMBER(OFFSET('Sanitation Data'!$G$4,0,10*ROW('Sanitation Data'!G3))),'Data Summary'!CZ9="Yes"),100-OFFSET('Sanitation Data'!$G$4,0,10*ROW('Sanitation Data'!G3)),NA())</f>
        <v>88.59</v>
      </c>
      <c r="AL9" s="537">
        <f ca="1">+IF(AND(ISNUMBER(OFFSET('Sanitation Data'!$G$6,0,10*ROW('Sanitation Data'!G3))),'Data Summary'!DA9="Yes"),OFFSET('Sanitation Data'!$G$6,0,10*ROW('Sanitation Data'!G3)),NA())</f>
        <v>75.83</v>
      </c>
      <c r="AM9" s="537" t="e">
        <f ca="1">+IF(AND(ISNUMBER(OFFSET('Sanitation Data'!$G$10,0,10*ROW('Sanitation Data'!G3))),'Data Summary'!DB9="Yes"),OFFSET('Sanitation Data'!$G$10,0,10*ROW('Sanitation Data'!G3)),NA())</f>
        <v>#N/A</v>
      </c>
      <c r="AN9" s="537" t="e">
        <f ca="1">+IF(AND(ISNUMBER(OFFSET('Sanitation Data'!$G$11,0,10*ROW('Sanitation Data'!G3))),'Data Summary'!DC9="Yes"),OFFSET('Sanitation Data'!$G$11,0,10*ROW('Sanitation Data'!G3)),NA())</f>
        <v>#N/A</v>
      </c>
      <c r="AO9" s="537" t="e">
        <f ca="1">+IF(AND(ISNUMBER(OFFSET('Sanitation Data'!$G$12,0,10*ROW('Sanitation Data'!G3))),'Data Summary'!DD9="Yes"),OFFSET('Sanitation Data'!$G$12,0,10*ROW('Sanitation Data'!G3)),NA())</f>
        <v>#N/A</v>
      </c>
      <c r="AP9" s="537">
        <f ca="1">+IF(AND(ISNUMBER(OFFSET('Sanitation Data'!$H$4,0,10*ROW('Sanitation Data'!H3))),'Data Summary'!DE9="Yes"),100-OFFSET('Sanitation Data'!$H$4,0,10*ROW('Sanitation Data'!H3)),NA())</f>
        <v>99.87</v>
      </c>
      <c r="AQ9" s="537">
        <f ca="1">+IF(AND(ISNUMBER(OFFSET('Sanitation Data'!$H$6,0,10*ROW('Sanitation Data'!H3))),'Data Summary'!DF9="Yes"),OFFSET('Sanitation Data'!$H$6,0,10*ROW('Sanitation Data'!H3)),NA())</f>
        <v>96.26</v>
      </c>
      <c r="AR9" s="537" t="e">
        <f ca="1">+IF(AND(ISNUMBER(OFFSET('Sanitation Data'!$H$10,0,10*ROW('Sanitation Data'!H3))),'Data Summary'!DG9="Yes"),OFFSET('Sanitation Data'!$H$10,0,10*ROW('Sanitation Data'!H3)),NA())</f>
        <v>#N/A</v>
      </c>
      <c r="AS9" s="537" t="e">
        <f ca="1">+IF(AND(ISNUMBER(OFFSET('Sanitation Data'!$H$11,0,10*ROW('Sanitation Data'!H3))),'Data Summary'!DH9="Yes"),OFFSET('Sanitation Data'!$H$11,0,10*ROW('Sanitation Data'!H3)),NA())</f>
        <v>#N/A</v>
      </c>
      <c r="AT9" s="537" t="e">
        <f ca="1">+IF(AND(ISNUMBER(OFFSET('Sanitation Data'!$H$12,0,10*ROW('Sanitation Data'!H3))),'Data Summary'!DI9="Yes"),OFFSET('Sanitation Data'!$H$12,0,10*ROW('Sanitation Data'!H3)),NA())</f>
        <v>#N/A</v>
      </c>
      <c r="AU9" s="537">
        <f ca="1">+IF(AND(ISNUMBER(OFFSET('Sanitation Data'!$I$4,0,10*ROW('Sanitation Data'!I3))),'Data Summary'!DJ9="Yes"),100-OFFSET('Sanitation Data'!$I$4,0,10*ROW('Sanitation Data'!I3)),NA())</f>
        <v>98.27</v>
      </c>
      <c r="AV9" s="537">
        <f ca="1">+IF(AND(ISNUMBER(OFFSET('Sanitation Data'!$I$6,0,10*ROW('Sanitation Data'!I3))),'Data Summary'!DK9="Yes"),OFFSET('Sanitation Data'!$I$6,0,10*ROW('Sanitation Data'!I3)),NA())</f>
        <v>94.31</v>
      </c>
      <c r="AW9" s="537" t="e">
        <f ca="1">+IF(AND(ISNUMBER(OFFSET('Sanitation Data'!$I$10,0,10*ROW('Sanitation Data'!I3))),'Data Summary'!DL9="Yes"),OFFSET('Sanitation Data'!$I$10,0,10*ROW('Sanitation Data'!I3)),NA())</f>
        <v>#N/A</v>
      </c>
      <c r="AX9" s="537" t="e">
        <f ca="1">+IF(AND(ISNUMBER(OFFSET('Sanitation Data'!$I$11,0,10*ROW('Sanitation Data'!I3))),'Data Summary'!DM9="Yes"),OFFSET('Sanitation Data'!$I$11,0,10*ROW('Sanitation Data'!I3)),NA())</f>
        <v>#N/A</v>
      </c>
      <c r="AY9" s="537" t="e">
        <f ca="1">+IF(AND(ISNUMBER(OFFSET('Sanitation Data'!$I$12,0,10*ROW('Sanitation Data'!I3))),'Data Summary'!DN9="Yes"),OFFSET('Sanitation Data'!$I$12,0,10*ROW('Sanitation Data'!I3)),NA())</f>
        <v>#N/A</v>
      </c>
      <c r="AZ9" s="538">
        <f ca="1">+IF(AND(ISNUMBER(OFFSET('Hygiene Data'!$D$5,0,10*ROW('Hygiene Data'!D3))),'Data Summary'!DO9="Yes"),OFFSET('Hygiene Data'!$D$5,0,10*ROW('Hygiene Data'!D3)),NA())</f>
        <v>62.65</v>
      </c>
      <c r="BA9" s="538" t="e">
        <f ca="1">+IF(AND(ISNUMBER(OFFSET('Hygiene Data'!$D$7,0,10*ROW('Hygiene Data'!D3))),'Data Summary'!DP9="Yes"),OFFSET('Hygiene Data'!$D$7,0,10*ROW('Hygiene Data'!D3)),NA())</f>
        <v>#N/A</v>
      </c>
      <c r="BB9" s="538" t="e">
        <f ca="1">+IF(AND(ISNUMBER(OFFSET('Hygiene Data'!$D$9,0,10*ROW('Hygiene Data'!D3))),'Data Summary'!DQ9="Yes"),OFFSET('Hygiene Data'!$D$9,0,10*ROW('Hygiene Data'!D3)),NA())</f>
        <v>#N/A</v>
      </c>
      <c r="BC9" s="538">
        <f ca="1">+IF(AND(ISNUMBER(OFFSET('Hygiene Data'!$E$5,0,10*ROW('Hygiene Data'!E3))),'Data Summary'!DR9="Yes"),OFFSET('Hygiene Data'!$E$5,0,10*ROW('Hygiene Data'!E3)),NA())</f>
        <v>87.61</v>
      </c>
      <c r="BD9" s="538" t="e">
        <f ca="1">+IF(AND(ISNUMBER(OFFSET('Hygiene Data'!$E$7,0,10*ROW('Hygiene Data'!E3))),'Data Summary'!DS9="Yes"),OFFSET('Hygiene Data'!$E$7,0,10*ROW('Hygiene Data'!E3)),NA())</f>
        <v>#N/A</v>
      </c>
      <c r="BE9" s="538" t="e">
        <f ca="1">+IF(AND(ISNUMBER(OFFSET('Hygiene Data'!$E$9,0,10*ROW('Hygiene Data'!E3))),'Data Summary'!DT9="Yes"),OFFSET('Hygiene Data'!$E$9,0,10*ROW('Hygiene Data'!E3)),NA())</f>
        <v>#N/A</v>
      </c>
      <c r="BF9" s="538">
        <f ca="1">+IF(AND(ISNUMBER(OFFSET('Hygiene Data'!$F$5,0,10*ROW('Hygiene Data'!F3))),'Data Summary'!DU9="Yes"),OFFSET('Hygiene Data'!$F$5,0,10*ROW('Hygiene Data'!F3)),NA())</f>
        <v>58.34</v>
      </c>
      <c r="BG9" s="538" t="e">
        <f ca="1">+IF(AND(ISNUMBER(OFFSET('Hygiene Data'!$F$7,0,10*ROW('Hygiene Data'!F3))),'Data Summary'!DV9="Yes"),OFFSET('Hygiene Data'!$F$7,0,10*ROW('Hygiene Data'!F3)),NA())</f>
        <v>#N/A</v>
      </c>
      <c r="BH9" s="538" t="e">
        <f ca="1">+IF(AND(ISNUMBER(OFFSET('Hygiene Data'!$F$9,0,10*ROW('Hygiene Data'!F3))),'Data Summary'!DW9="Yes"),OFFSET('Hygiene Data'!$F$9,0,10*ROW('Hygiene Data'!F3)),NA())</f>
        <v>#N/A</v>
      </c>
      <c r="BI9" s="538">
        <f ca="1">+IF(AND(ISNUMBER(OFFSET('Hygiene Data'!$G$5,0,10*ROW('Hygiene Data'!G3))),'Data Summary'!DX9="Yes"),OFFSET('Hygiene Data'!$G$5,0,10*ROW('Hygiene Data'!G3)),NA())</f>
        <v>65.25</v>
      </c>
      <c r="BJ9" s="538" t="e">
        <f ca="1">+IF(AND(ISNUMBER(OFFSET('Hygiene Data'!$G$7,0,10*ROW('Hygiene Data'!G3))),'Data Summary'!DY9="Yes"),OFFSET('Hygiene Data'!$G$7,0,10*ROW('Hygiene Data'!G3)),NA())</f>
        <v>#N/A</v>
      </c>
      <c r="BK9" s="538" t="e">
        <f ca="1">+IF(AND(ISNUMBER(OFFSET('Hygiene Data'!$G$9,0,10*ROW('Hygiene Data'!G3))),'Data Summary'!DZ9="Yes"),OFFSET('Hygiene Data'!$G$9,0,10*ROW('Hygiene Data'!G3)),NA())</f>
        <v>#N/A</v>
      </c>
      <c r="BL9" s="538">
        <f ca="1">+IF(AND(ISNUMBER(OFFSET('Hygiene Data'!$H$5,0,10*ROW('Hygiene Data'!H3))),'Data Summary'!EA9="Yes"),OFFSET('Hygiene Data'!$H$5,0,10*ROW('Hygiene Data'!H3)),NA())</f>
        <v>63.01</v>
      </c>
      <c r="BM9" s="538" t="e">
        <f ca="1">+IF(AND(ISNUMBER(OFFSET('Hygiene Data'!$H$7,0,10*ROW('Hygiene Data'!H3))),'Data Summary'!EB9="Yes"),OFFSET('Hygiene Data'!$H$7,0,10*ROW('Hygiene Data'!H3)),NA())</f>
        <v>#N/A</v>
      </c>
      <c r="BN9" s="538" t="e">
        <f ca="1">+IF(AND(ISNUMBER(OFFSET('Hygiene Data'!$H$9,0,10*ROW('Hygiene Data'!H3))),'Data Summary'!EC9="Yes"),OFFSET('Hygiene Data'!$H$9,0,10*ROW('Hygiene Data'!H3)),NA())</f>
        <v>#N/A</v>
      </c>
      <c r="BO9" s="538">
        <f ca="1">+IF(AND(ISNUMBER(OFFSET('Hygiene Data'!$I$5,0,10*ROW('Hygiene Data'!I3))),'Data Summary'!ED9="Yes"),OFFSET('Hygiene Data'!$I$5,0,10*ROW('Hygiene Data'!I3)),NA())</f>
        <v>59.14</v>
      </c>
      <c r="BP9" s="538" t="e">
        <f ca="1">+IF(AND(ISNUMBER(OFFSET('Hygiene Data'!$I$7,0,10*ROW('Hygiene Data'!I3))),'Data Summary'!EE9="Yes"),OFFSET('Hygiene Data'!$I$7,0,10*ROW('Hygiene Data'!I3)),NA())</f>
        <v>#N/A</v>
      </c>
      <c r="BQ9" s="538" t="e">
        <f ca="1">+IF(AND(ISNUMBER(OFFSET('Hygiene Data'!$I$9,0,10*ROW('Hygiene Data'!I3))),'Data Summary'!EF9="Yes"),OFFSET('Hygiene Data'!$I$9,0,10*ROW('Hygiene Data'!I3)),NA())</f>
        <v>#N/A</v>
      </c>
    </row>
    <row r="10" spans="1:69" x14ac:dyDescent="0.25">
      <c r="A10" s="534" t="str">
        <f ca="1">+RIGHT('Data Summary'!A10,LEN('Data Summary'!A10)-9)</f>
        <v>EMIS</v>
      </c>
      <c r="B10" s="508" t="str">
        <f ca="1">+IF(ISTEXT('Data Summary'!B10),'Data Summary'!B10,"")</f>
        <v>EMIS</v>
      </c>
      <c r="C10" s="535">
        <f ca="1">+VALUE('Data Summary'!C10)</f>
        <v>2017</v>
      </c>
      <c r="D10" s="536">
        <f ca="1">+IF(AND(ISNUMBER(OFFSET('Water Data'!$D$4,0,10*ROW('Water Data'!D4))),'Data Summary'!BS10="Yes"),100-OFFSET('Water Data'!$D$4,0,10*ROW('Water Data'!D4)),NA())</f>
        <v>95.793160951636324</v>
      </c>
      <c r="E10" s="536">
        <f ca="1">+IF(AND(ISNUMBER(OFFSET('Water Data'!$D$6,0,10*ROW('Water Data'!D4))),'Data Summary'!BT10="Yes"),OFFSET('Water Data'!$D$6,0,10*ROW('Water Data'!D4)),NA())</f>
        <v>84.046425305992571</v>
      </c>
      <c r="F10" s="536">
        <f ca="1">+IF(AND(ISNUMBER(OFFSET('Water Data'!$D$9,0,10*ROW('Water Data'!D4))),'Data Summary'!BU10="Yes"),OFFSET('Water Data'!$D$9,0,10*ROW('Water Data'!D4)),NA())</f>
        <v>58.73212654435423</v>
      </c>
      <c r="G10" s="536" t="e">
        <f ca="1">+IF(AND(ISNUMBER(OFFSET('Water Data'!$E$4,0,10*ROW('Water Data'!E4))),'Data Summary'!BV10="Yes"),100-OFFSET('Water Data'!$E$4,0,10*ROW('Water Data'!E4)),NA())</f>
        <v>#N/A</v>
      </c>
      <c r="H10" s="536" t="e">
        <f ca="1">+IF(AND(ISNUMBER(OFFSET('Water Data'!$E$6,0,10*ROW('Water Data'!E4))),'Data Summary'!BW10="Yes"),OFFSET('Water Data'!$E$6,0,10*ROW('Water Data'!E4)),NA())</f>
        <v>#N/A</v>
      </c>
      <c r="I10" s="536" t="e">
        <f ca="1">+IF(AND(ISNUMBER(OFFSET('Water Data'!$E$9,0,10*ROW('Water Data'!E4))),'Data Summary'!BX10="Yes"),OFFSET('Water Data'!$E$9,0,10*ROW('Water Data'!E4)),NA())</f>
        <v>#N/A</v>
      </c>
      <c r="J10" s="536" t="e">
        <f ca="1">+IF(AND(ISNUMBER(OFFSET('Water Data'!$F$4,0,10*ROW('Water Data'!F4))),'Data Summary'!BY10="Yes"),100-OFFSET('Water Data'!$F$4,0,10*ROW('Water Data'!F4)),NA())</f>
        <v>#N/A</v>
      </c>
      <c r="K10" s="536" t="e">
        <f ca="1">+IF(AND(ISNUMBER(OFFSET('Water Data'!$F$6,0,10*ROW('Water Data'!F4))),'Data Summary'!BZ10="Yes"),OFFSET('Water Data'!$F$6,0,10*ROW('Water Data'!F4)),NA())</f>
        <v>#N/A</v>
      </c>
      <c r="L10" s="536" t="e">
        <f ca="1">+IF(AND(ISNUMBER(OFFSET('Water Data'!$F$9,0,10*ROW('Water Data'!F4))),'Data Summary'!CA10="Yes"),OFFSET('Water Data'!$F$9,0,10*ROW('Water Data'!F4)),NA())</f>
        <v>#N/A</v>
      </c>
      <c r="M10" s="536" t="e">
        <f ca="1">+IF(AND(ISNUMBER(OFFSET('Water Data'!$G$4,0,10*ROW('Water Data'!G4))),'Data Summary'!CB10="Yes"),100-OFFSET('Water Data'!$G$4,0,10*ROW('Water Data'!G4)),NA())</f>
        <v>#N/A</v>
      </c>
      <c r="N10" s="536" t="e">
        <f ca="1">+IF(AND(ISNUMBER(OFFSET('Water Data'!$G$6,0,10*ROW('Water Data'!G4))),'Data Summary'!CC10="Yes"),OFFSET('Water Data'!$G$6,0,10*ROW('Water Data'!G4)),NA())</f>
        <v>#N/A</v>
      </c>
      <c r="O10" s="536" t="e">
        <f ca="1">+IF(AND(ISNUMBER(OFFSET('Water Data'!$G$9,0,10*ROW('Water Data'!G4))),'Data Summary'!CD10="Yes"),OFFSET('Water Data'!$G$9,0,10*ROW('Water Data'!G4)),NA())</f>
        <v>#N/A</v>
      </c>
      <c r="P10" s="536">
        <f ca="1">+IF(AND(ISNUMBER(OFFSET('Water Data'!$H$4,0,10*ROW('Water Data'!H4))),'Data Summary'!CE10="Yes"),100-OFFSET('Water Data'!$H$4,0,10*ROW('Water Data'!H4)),NA())</f>
        <v>95.79</v>
      </c>
      <c r="Q10" s="536">
        <f ca="1">+IF(AND(ISNUMBER(OFFSET('Water Data'!$H$6,0,10*ROW('Water Data'!H4))),'Data Summary'!CF10="Yes"),OFFSET('Water Data'!$H$6,0,10*ROW('Water Data'!H4)),NA())</f>
        <v>83.496784043659048</v>
      </c>
      <c r="R10" s="536">
        <f ca="1">+IF(AND(ISNUMBER(OFFSET('Water Data'!$H$9,0,10*ROW('Water Data'!H4))),'Data Summary'!CG10="Yes"),OFFSET('Water Data'!$H$9,0,10*ROW('Water Data'!H4)),NA())</f>
        <v>57.617052148302143</v>
      </c>
      <c r="S10" s="536">
        <f ca="1">+IF(AND(ISNUMBER(OFFSET('Water Data'!$I$4,0,10*ROW('Water Data'!I4))),'Data Summary'!CH10="Yes"),100-OFFSET('Water Data'!$I$4,0,10*ROW('Water Data'!I4)),NA())</f>
        <v>95.8</v>
      </c>
      <c r="T10" s="536">
        <f ca="1">+IF(AND(ISNUMBER(OFFSET('Water Data'!$I$6,0,10*ROW('Water Data'!I4))),'Data Summary'!CI10="Yes"),OFFSET('Water Data'!$I$6,0,10*ROW('Water Data'!I4)),NA())</f>
        <v>85.235631471811644</v>
      </c>
      <c r="U10" s="536">
        <f ca="1">+IF(AND(ISNUMBER(OFFSET('Water Data'!$I$9,0,10*ROW('Water Data'!I4))),'Data Summary'!CJ10="Yes"),OFFSET('Water Data'!$I$9,0,10*ROW('Water Data'!I4)),NA())</f>
        <v>61.17747411275333</v>
      </c>
      <c r="V10" s="537" t="e">
        <f ca="1">+IF(AND(ISNUMBER(OFFSET('Sanitation Data'!$D$4,0,10*ROW('Sanitation Data'!D4))),'Data Summary'!CK10="Yes"),100-OFFSET('Sanitation Data'!$D$4,0,10*ROW('Sanitation Data'!D4)),NA())</f>
        <v>#N/A</v>
      </c>
      <c r="W10" s="537" t="e">
        <f ca="1">+IF(AND(ISNUMBER(OFFSET('Sanitation Data'!$D$6,0,10*ROW('Sanitation Data'!D4))),'Data Summary'!CL10="Yes"),OFFSET('Sanitation Data'!$D$6,0,10*ROW('Sanitation Data'!D4)),NA())</f>
        <v>#N/A</v>
      </c>
      <c r="X10" s="537" t="e">
        <f ca="1">+IF(AND(ISNUMBER(OFFSET('Sanitation Data'!$D$10,0,10*ROW('Sanitation Data'!D4))),'Data Summary'!CM10="Yes"),OFFSET('Sanitation Data'!$D$10,0,10*ROW('Sanitation Data'!D4)),NA())</f>
        <v>#N/A</v>
      </c>
      <c r="Y10" s="537" t="e">
        <f ca="1">+IF(AND(ISNUMBER(OFFSET('Sanitation Data'!$D$11,0,10*ROW('Sanitation Data'!D4))),'Data Summary'!CN10="Yes"),OFFSET('Sanitation Data'!$D$11,0,10*ROW('Sanitation Data'!D4)),NA())</f>
        <v>#N/A</v>
      </c>
      <c r="Z10" s="537" t="e">
        <f ca="1">+IF(AND(ISNUMBER(OFFSET('Sanitation Data'!$D$12,0,10*ROW('Sanitation Data'!D4))),'Data Summary'!CO10="Yes"),OFFSET('Sanitation Data'!$D$12,0,10*ROW('Sanitation Data'!D4)),NA())</f>
        <v>#N/A</v>
      </c>
      <c r="AA10" s="537" t="e">
        <f ca="1">+IF(AND(ISNUMBER(OFFSET('Sanitation Data'!$E$4,0,10*ROW('Sanitation Data'!E4))),'Data Summary'!CP10="Yes"),100-OFFSET('Sanitation Data'!$E$4,0,10*ROW('Sanitation Data'!E4)),NA())</f>
        <v>#N/A</v>
      </c>
      <c r="AB10" s="537" t="e">
        <f ca="1">+IF(AND(ISNUMBER(OFFSET('Sanitation Data'!$E$6,0,10*ROW('Sanitation Data'!E4))),'Data Summary'!CQ10="Yes"),OFFSET('Sanitation Data'!$E$6,0,10*ROW('Sanitation Data'!E4)),NA())</f>
        <v>#N/A</v>
      </c>
      <c r="AC10" s="537" t="e">
        <f ca="1">+IF(AND(ISNUMBER(OFFSET('Sanitation Data'!$E$10,0,10*ROW('Sanitation Data'!E4))),'Data Summary'!CR10="Yes"),OFFSET('Sanitation Data'!$E$10,0,10*ROW('Sanitation Data'!E4)),NA())</f>
        <v>#N/A</v>
      </c>
      <c r="AD10" s="537" t="e">
        <f ca="1">+IF(AND(ISNUMBER(OFFSET('Sanitation Data'!$E$11,0,10*ROW('Sanitation Data'!E4))),'Data Summary'!CS10="Yes"),OFFSET('Sanitation Data'!$E$11,0,10*ROW('Sanitation Data'!E4)),NA())</f>
        <v>#N/A</v>
      </c>
      <c r="AE10" s="537" t="e">
        <f ca="1">+IF(AND(ISNUMBER(OFFSET('Sanitation Data'!$E$12,0,10*ROW('Sanitation Data'!E4))),'Data Summary'!CT10="Yes"),OFFSET('Sanitation Data'!$E$12,0,10*ROW('Sanitation Data'!E4)),NA())</f>
        <v>#N/A</v>
      </c>
      <c r="AF10" s="537" t="e">
        <f ca="1">+IF(AND(ISNUMBER(OFFSET('Sanitation Data'!$F$4,0,10*ROW('Sanitation Data'!F4))),'Data Summary'!CU10="Yes"),100-OFFSET('Sanitation Data'!$F$4,0,10*ROW('Sanitation Data'!F4)),NA())</f>
        <v>#N/A</v>
      </c>
      <c r="AG10" s="537" t="e">
        <f ca="1">+IF(AND(ISNUMBER(OFFSET('Sanitation Data'!$F$6,0,10*ROW('Sanitation Data'!F4))),'Data Summary'!CV10="Yes"),OFFSET('Sanitation Data'!$F$6,0,10*ROW('Sanitation Data'!F4)),NA())</f>
        <v>#N/A</v>
      </c>
      <c r="AH10" s="537" t="e">
        <f ca="1">+IF(AND(ISNUMBER(OFFSET('Sanitation Data'!$F$10,0,10*ROW('Sanitation Data'!F4))),'Data Summary'!CW10="Yes"),OFFSET('Sanitation Data'!$F$10,0,10*ROW('Sanitation Data'!F4)),NA())</f>
        <v>#N/A</v>
      </c>
      <c r="AI10" s="537" t="e">
        <f ca="1">+IF(AND(ISNUMBER(OFFSET('Sanitation Data'!$F$11,0,10*ROW('Sanitation Data'!F4))),'Data Summary'!CX10="Yes"),OFFSET('Sanitation Data'!$F$11,0,10*ROW('Sanitation Data'!F4)),NA())</f>
        <v>#N/A</v>
      </c>
      <c r="AJ10" s="537" t="e">
        <f ca="1">+IF(AND(ISNUMBER(OFFSET('Sanitation Data'!$F$12,0,10*ROW('Sanitation Data'!F4))),'Data Summary'!CY10="Yes"),OFFSET('Sanitation Data'!$F$12,0,10*ROW('Sanitation Data'!F4)),NA())</f>
        <v>#N/A</v>
      </c>
      <c r="AK10" s="537" t="e">
        <f ca="1">+IF(AND(ISNUMBER(OFFSET('Sanitation Data'!$G$4,0,10*ROW('Sanitation Data'!G4))),'Data Summary'!CZ10="Yes"),100-OFFSET('Sanitation Data'!$G$4,0,10*ROW('Sanitation Data'!G4)),NA())</f>
        <v>#N/A</v>
      </c>
      <c r="AL10" s="537" t="e">
        <f ca="1">+IF(AND(ISNUMBER(OFFSET('Sanitation Data'!$G$6,0,10*ROW('Sanitation Data'!G4))),'Data Summary'!DA10="Yes"),OFFSET('Sanitation Data'!$G$6,0,10*ROW('Sanitation Data'!G4)),NA())</f>
        <v>#N/A</v>
      </c>
      <c r="AM10" s="537" t="e">
        <f ca="1">+IF(AND(ISNUMBER(OFFSET('Sanitation Data'!$G$10,0,10*ROW('Sanitation Data'!G4))),'Data Summary'!DB10="Yes"),OFFSET('Sanitation Data'!$G$10,0,10*ROW('Sanitation Data'!G4)),NA())</f>
        <v>#N/A</v>
      </c>
      <c r="AN10" s="537" t="e">
        <f ca="1">+IF(AND(ISNUMBER(OFFSET('Sanitation Data'!$G$11,0,10*ROW('Sanitation Data'!G4))),'Data Summary'!DC10="Yes"),OFFSET('Sanitation Data'!$G$11,0,10*ROW('Sanitation Data'!G4)),NA())</f>
        <v>#N/A</v>
      </c>
      <c r="AO10" s="537" t="e">
        <f ca="1">+IF(AND(ISNUMBER(OFFSET('Sanitation Data'!$G$12,0,10*ROW('Sanitation Data'!G4))),'Data Summary'!DD10="Yes"),OFFSET('Sanitation Data'!$G$12,0,10*ROW('Sanitation Data'!G4)),NA())</f>
        <v>#N/A</v>
      </c>
      <c r="AP10" s="537" t="e">
        <f ca="1">+IF(AND(ISNUMBER(OFFSET('Sanitation Data'!$H$4,0,10*ROW('Sanitation Data'!H4))),'Data Summary'!DE10="Yes"),100-OFFSET('Sanitation Data'!$H$4,0,10*ROW('Sanitation Data'!H4)),NA())</f>
        <v>#N/A</v>
      </c>
      <c r="AQ10" s="537" t="e">
        <f ca="1">+IF(AND(ISNUMBER(OFFSET('Sanitation Data'!$H$6,0,10*ROW('Sanitation Data'!H4))),'Data Summary'!DF10="Yes"),OFFSET('Sanitation Data'!$H$6,0,10*ROW('Sanitation Data'!H4)),NA())</f>
        <v>#N/A</v>
      </c>
      <c r="AR10" s="537" t="e">
        <f ca="1">+IF(AND(ISNUMBER(OFFSET('Sanitation Data'!$H$10,0,10*ROW('Sanitation Data'!H4))),'Data Summary'!DG10="Yes"),OFFSET('Sanitation Data'!$H$10,0,10*ROW('Sanitation Data'!H4)),NA())</f>
        <v>#N/A</v>
      </c>
      <c r="AS10" s="537" t="e">
        <f ca="1">+IF(AND(ISNUMBER(OFFSET('Sanitation Data'!$H$11,0,10*ROW('Sanitation Data'!H4))),'Data Summary'!DH10="Yes"),OFFSET('Sanitation Data'!$H$11,0,10*ROW('Sanitation Data'!H4)),NA())</f>
        <v>#N/A</v>
      </c>
      <c r="AT10" s="537" t="e">
        <f ca="1">+IF(AND(ISNUMBER(OFFSET('Sanitation Data'!$H$12,0,10*ROW('Sanitation Data'!H4))),'Data Summary'!DI10="Yes"),OFFSET('Sanitation Data'!$H$12,0,10*ROW('Sanitation Data'!H4)),NA())</f>
        <v>#N/A</v>
      </c>
      <c r="AU10" s="537" t="e">
        <f ca="1">+IF(AND(ISNUMBER(OFFSET('Sanitation Data'!$I$4,0,10*ROW('Sanitation Data'!I4))),'Data Summary'!DJ10="Yes"),100-OFFSET('Sanitation Data'!$I$4,0,10*ROW('Sanitation Data'!I4)),NA())</f>
        <v>#N/A</v>
      </c>
      <c r="AV10" s="537" t="e">
        <f ca="1">+IF(AND(ISNUMBER(OFFSET('Sanitation Data'!$I$6,0,10*ROW('Sanitation Data'!I4))),'Data Summary'!DK10="Yes"),OFFSET('Sanitation Data'!$I$6,0,10*ROW('Sanitation Data'!I4)),NA())</f>
        <v>#N/A</v>
      </c>
      <c r="AW10" s="537" t="e">
        <f ca="1">+IF(AND(ISNUMBER(OFFSET('Sanitation Data'!$I$10,0,10*ROW('Sanitation Data'!I4))),'Data Summary'!DL10="Yes"),OFFSET('Sanitation Data'!$I$10,0,10*ROW('Sanitation Data'!I4)),NA())</f>
        <v>#N/A</v>
      </c>
      <c r="AX10" s="537" t="e">
        <f ca="1">+IF(AND(ISNUMBER(OFFSET('Sanitation Data'!$I$11,0,10*ROW('Sanitation Data'!I4))),'Data Summary'!DM10="Yes"),OFFSET('Sanitation Data'!$I$11,0,10*ROW('Sanitation Data'!I4)),NA())</f>
        <v>#N/A</v>
      </c>
      <c r="AY10" s="537" t="e">
        <f ca="1">+IF(AND(ISNUMBER(OFFSET('Sanitation Data'!$I$12,0,10*ROW('Sanitation Data'!I4))),'Data Summary'!DN10="Yes"),OFFSET('Sanitation Data'!$I$12,0,10*ROW('Sanitation Data'!I4)),NA())</f>
        <v>#N/A</v>
      </c>
      <c r="AZ10" s="538" t="e">
        <f ca="1">+IF(AND(ISNUMBER(OFFSET('Hygiene Data'!$D$5,0,10*ROW('Hygiene Data'!D4))),'Data Summary'!DO10="Yes"),OFFSET('Hygiene Data'!$D$5,0,10*ROW('Hygiene Data'!D4)),NA())</f>
        <v>#N/A</v>
      </c>
      <c r="BA10" s="538" t="e">
        <f ca="1">+IF(AND(ISNUMBER(OFFSET('Hygiene Data'!$D$7,0,10*ROW('Hygiene Data'!D4))),'Data Summary'!DP10="Yes"),OFFSET('Hygiene Data'!$D$7,0,10*ROW('Hygiene Data'!D4)),NA())</f>
        <v>#N/A</v>
      </c>
      <c r="BB10" s="538" t="e">
        <f ca="1">+IF(AND(ISNUMBER(OFFSET('Hygiene Data'!$D$9,0,10*ROW('Hygiene Data'!D4))),'Data Summary'!DQ10="Yes"),OFFSET('Hygiene Data'!$D$9,0,10*ROW('Hygiene Data'!D4)),NA())</f>
        <v>#N/A</v>
      </c>
      <c r="BC10" s="538" t="e">
        <f ca="1">+IF(AND(ISNUMBER(OFFSET('Hygiene Data'!$E$5,0,10*ROW('Hygiene Data'!E4))),'Data Summary'!DR10="Yes"),OFFSET('Hygiene Data'!$E$5,0,10*ROW('Hygiene Data'!E4)),NA())</f>
        <v>#N/A</v>
      </c>
      <c r="BD10" s="538" t="e">
        <f ca="1">+IF(AND(ISNUMBER(OFFSET('Hygiene Data'!$E$7,0,10*ROW('Hygiene Data'!E4))),'Data Summary'!DS10="Yes"),OFFSET('Hygiene Data'!$E$7,0,10*ROW('Hygiene Data'!E4)),NA())</f>
        <v>#N/A</v>
      </c>
      <c r="BE10" s="538" t="e">
        <f ca="1">+IF(AND(ISNUMBER(OFFSET('Hygiene Data'!$E$9,0,10*ROW('Hygiene Data'!E4))),'Data Summary'!DT10="Yes"),OFFSET('Hygiene Data'!$E$9,0,10*ROW('Hygiene Data'!E4)),NA())</f>
        <v>#N/A</v>
      </c>
      <c r="BF10" s="538" t="e">
        <f ca="1">+IF(AND(ISNUMBER(OFFSET('Hygiene Data'!$F$5,0,10*ROW('Hygiene Data'!F4))),'Data Summary'!DU10="Yes"),OFFSET('Hygiene Data'!$F$5,0,10*ROW('Hygiene Data'!F4)),NA())</f>
        <v>#N/A</v>
      </c>
      <c r="BG10" s="538" t="e">
        <f ca="1">+IF(AND(ISNUMBER(OFFSET('Hygiene Data'!$F$7,0,10*ROW('Hygiene Data'!F4))),'Data Summary'!DV10="Yes"),OFFSET('Hygiene Data'!$F$7,0,10*ROW('Hygiene Data'!F4)),NA())</f>
        <v>#N/A</v>
      </c>
      <c r="BH10" s="538" t="e">
        <f ca="1">+IF(AND(ISNUMBER(OFFSET('Hygiene Data'!$F$9,0,10*ROW('Hygiene Data'!F4))),'Data Summary'!DW10="Yes"),OFFSET('Hygiene Data'!$F$9,0,10*ROW('Hygiene Data'!F4)),NA())</f>
        <v>#N/A</v>
      </c>
      <c r="BI10" s="538" t="e">
        <f ca="1">+IF(AND(ISNUMBER(OFFSET('Hygiene Data'!$G$5,0,10*ROW('Hygiene Data'!G4))),'Data Summary'!DX10="Yes"),OFFSET('Hygiene Data'!$G$5,0,10*ROW('Hygiene Data'!G4)),NA())</f>
        <v>#N/A</v>
      </c>
      <c r="BJ10" s="538" t="e">
        <f ca="1">+IF(AND(ISNUMBER(OFFSET('Hygiene Data'!$G$7,0,10*ROW('Hygiene Data'!G4))),'Data Summary'!DY10="Yes"),OFFSET('Hygiene Data'!$G$7,0,10*ROW('Hygiene Data'!G4)),NA())</f>
        <v>#N/A</v>
      </c>
      <c r="BK10" s="538" t="e">
        <f ca="1">+IF(AND(ISNUMBER(OFFSET('Hygiene Data'!$G$9,0,10*ROW('Hygiene Data'!G4))),'Data Summary'!DZ10="Yes"),OFFSET('Hygiene Data'!$G$9,0,10*ROW('Hygiene Data'!G4)),NA())</f>
        <v>#N/A</v>
      </c>
      <c r="BL10" s="538" t="e">
        <f ca="1">+IF(AND(ISNUMBER(OFFSET('Hygiene Data'!$H$5,0,10*ROW('Hygiene Data'!H4))),'Data Summary'!EA10="Yes"),OFFSET('Hygiene Data'!$H$5,0,10*ROW('Hygiene Data'!H4)),NA())</f>
        <v>#N/A</v>
      </c>
      <c r="BM10" s="538" t="e">
        <f ca="1">+IF(AND(ISNUMBER(OFFSET('Hygiene Data'!$H$7,0,10*ROW('Hygiene Data'!H4))),'Data Summary'!EB10="Yes"),OFFSET('Hygiene Data'!$H$7,0,10*ROW('Hygiene Data'!H4)),NA())</f>
        <v>#N/A</v>
      </c>
      <c r="BN10" s="538" t="e">
        <f ca="1">+IF(AND(ISNUMBER(OFFSET('Hygiene Data'!$H$9,0,10*ROW('Hygiene Data'!H4))),'Data Summary'!EC10="Yes"),OFFSET('Hygiene Data'!$H$9,0,10*ROW('Hygiene Data'!H4)),NA())</f>
        <v>#N/A</v>
      </c>
      <c r="BO10" s="538" t="e">
        <f ca="1">+IF(AND(ISNUMBER(OFFSET('Hygiene Data'!$I$5,0,10*ROW('Hygiene Data'!I4))),'Data Summary'!ED10="Yes"),OFFSET('Hygiene Data'!$I$5,0,10*ROW('Hygiene Data'!I4)),NA())</f>
        <v>#N/A</v>
      </c>
      <c r="BP10" s="538" t="e">
        <f ca="1">+IF(AND(ISNUMBER(OFFSET('Hygiene Data'!$I$7,0,10*ROW('Hygiene Data'!I4))),'Data Summary'!EE10="Yes"),OFFSET('Hygiene Data'!$I$7,0,10*ROW('Hygiene Data'!I4)),NA())</f>
        <v>#N/A</v>
      </c>
      <c r="BQ10" s="538" t="e">
        <f ca="1">+IF(AND(ISNUMBER(OFFSET('Hygiene Data'!$I$9,0,10*ROW('Hygiene Data'!I4))),'Data Summary'!EF10="Yes"),OFFSET('Hygiene Data'!$I$9,0,10*ROW('Hygiene Data'!I4)),NA())</f>
        <v>#N/A</v>
      </c>
    </row>
    <row r="11" spans="1:69" x14ac:dyDescent="0.25">
      <c r="A11" s="534" t="str">
        <f ca="1">+RIGHT('Data Summary'!A11,LEN('Data Summary'!A11)-9)</f>
        <v>WV</v>
      </c>
      <c r="B11" s="508" t="str">
        <f ca="1">+IF(ISTEXT('Data Summary'!B11),'Data Summary'!B11,"")</f>
        <v>Survey</v>
      </c>
      <c r="C11" s="535">
        <f ca="1">+VALUE('Data Summary'!C11)</f>
        <v>2017</v>
      </c>
      <c r="D11" s="536" t="e">
        <f ca="1">+IF(AND(ISNUMBER(OFFSET('Water Data'!$D$4,0,10*ROW('Water Data'!D5))),'Data Summary'!BS11="Yes"),100-OFFSET('Water Data'!$D$4,0,10*ROW('Water Data'!D5)),NA())</f>
        <v>#N/A</v>
      </c>
      <c r="E11" s="536" t="e">
        <f ca="1">+IF(AND(ISNUMBER(OFFSET('Water Data'!$D$6,0,10*ROW('Water Data'!D5))),'Data Summary'!BT11="Yes"),OFFSET('Water Data'!$D$6,0,10*ROW('Water Data'!D5)),NA())</f>
        <v>#N/A</v>
      </c>
      <c r="F11" s="536" t="e">
        <f ca="1">+IF(AND(ISNUMBER(OFFSET('Water Data'!$D$9,0,10*ROW('Water Data'!D5))),'Data Summary'!BU11="Yes"),OFFSET('Water Data'!$D$9,0,10*ROW('Water Data'!D5)),NA())</f>
        <v>#N/A</v>
      </c>
      <c r="G11" s="536" t="e">
        <f ca="1">+IF(AND(ISNUMBER(OFFSET('Water Data'!$E$4,0,10*ROW('Water Data'!E5))),'Data Summary'!BV11="Yes"),100-OFFSET('Water Data'!$E$4,0,10*ROW('Water Data'!E5)),NA())</f>
        <v>#N/A</v>
      </c>
      <c r="H11" s="536" t="e">
        <f ca="1">+IF(AND(ISNUMBER(OFFSET('Water Data'!$E$6,0,10*ROW('Water Data'!E5))),'Data Summary'!BW11="Yes"),OFFSET('Water Data'!$E$6,0,10*ROW('Water Data'!E5)),NA())</f>
        <v>#N/A</v>
      </c>
      <c r="I11" s="536" t="e">
        <f ca="1">+IF(AND(ISNUMBER(OFFSET('Water Data'!$E$9,0,10*ROW('Water Data'!E5))),'Data Summary'!BX11="Yes"),OFFSET('Water Data'!$E$9,0,10*ROW('Water Data'!E5)),NA())</f>
        <v>#N/A</v>
      </c>
      <c r="J11" s="536" t="e">
        <f ca="1">+IF(AND(ISNUMBER(OFFSET('Water Data'!$F$4,0,10*ROW('Water Data'!F5))),'Data Summary'!BY11="Yes"),100-OFFSET('Water Data'!$F$4,0,10*ROW('Water Data'!F5)),NA())</f>
        <v>#N/A</v>
      </c>
      <c r="K11" s="536" t="e">
        <f ca="1">+IF(AND(ISNUMBER(OFFSET('Water Data'!$F$6,0,10*ROW('Water Data'!F5))),'Data Summary'!BZ11="Yes"),OFFSET('Water Data'!$F$6,0,10*ROW('Water Data'!F5)),NA())</f>
        <v>#N/A</v>
      </c>
      <c r="L11" s="536" t="e">
        <f ca="1">+IF(AND(ISNUMBER(OFFSET('Water Data'!$F$9,0,10*ROW('Water Data'!F5))),'Data Summary'!CA11="Yes"),OFFSET('Water Data'!$F$9,0,10*ROW('Water Data'!F5)),NA())</f>
        <v>#N/A</v>
      </c>
      <c r="M11" s="536" t="e">
        <f ca="1">+IF(AND(ISNUMBER(OFFSET('Water Data'!$G$4,0,10*ROW('Water Data'!G5))),'Data Summary'!CB11="Yes"),100-OFFSET('Water Data'!$G$4,0,10*ROW('Water Data'!G5)),NA())</f>
        <v>#N/A</v>
      </c>
      <c r="N11" s="536" t="e">
        <f ca="1">+IF(AND(ISNUMBER(OFFSET('Water Data'!$G$6,0,10*ROW('Water Data'!G5))),'Data Summary'!CC11="Yes"),OFFSET('Water Data'!$G$6,0,10*ROW('Water Data'!G5)),NA())</f>
        <v>#N/A</v>
      </c>
      <c r="O11" s="536" t="e">
        <f ca="1">+IF(AND(ISNUMBER(OFFSET('Water Data'!$G$9,0,10*ROW('Water Data'!G5))),'Data Summary'!CD11="Yes"),OFFSET('Water Data'!$G$9,0,10*ROW('Water Data'!G5)),NA())</f>
        <v>#N/A</v>
      </c>
      <c r="P11" s="536" t="e">
        <f ca="1">+IF(AND(ISNUMBER(OFFSET('Water Data'!$H$4,0,10*ROW('Water Data'!H5))),'Data Summary'!CE11="Yes"),100-OFFSET('Water Data'!$H$4,0,10*ROW('Water Data'!H5)),NA())</f>
        <v>#N/A</v>
      </c>
      <c r="Q11" s="536" t="e">
        <f ca="1">+IF(AND(ISNUMBER(OFFSET('Water Data'!$H$6,0,10*ROW('Water Data'!H5))),'Data Summary'!CF11="Yes"),OFFSET('Water Data'!$H$6,0,10*ROW('Water Data'!H5)),NA())</f>
        <v>#N/A</v>
      </c>
      <c r="R11" s="536" t="e">
        <f ca="1">+IF(AND(ISNUMBER(OFFSET('Water Data'!$H$9,0,10*ROW('Water Data'!H5))),'Data Summary'!CG11="Yes"),OFFSET('Water Data'!$H$9,0,10*ROW('Water Data'!H5)),NA())</f>
        <v>#N/A</v>
      </c>
      <c r="S11" s="536" t="e">
        <f ca="1">+IF(AND(ISNUMBER(OFFSET('Water Data'!$I$4,0,10*ROW('Water Data'!I5))),'Data Summary'!CH11="Yes"),100-OFFSET('Water Data'!$I$4,0,10*ROW('Water Data'!I5)),NA())</f>
        <v>#N/A</v>
      </c>
      <c r="T11" s="536" t="e">
        <f ca="1">+IF(AND(ISNUMBER(OFFSET('Water Data'!$I$6,0,10*ROW('Water Data'!I5))),'Data Summary'!CI11="Yes"),OFFSET('Water Data'!$I$6,0,10*ROW('Water Data'!I5)),NA())</f>
        <v>#N/A</v>
      </c>
      <c r="U11" s="536" t="e">
        <f ca="1">+IF(AND(ISNUMBER(OFFSET('Water Data'!$I$9,0,10*ROW('Water Data'!I5))),'Data Summary'!CJ11="Yes"),OFFSET('Water Data'!$I$9,0,10*ROW('Water Data'!I5)),NA())</f>
        <v>#N/A</v>
      </c>
      <c r="V11" s="537" t="e">
        <f ca="1">+IF(AND(ISNUMBER(OFFSET('Sanitation Data'!$D$4,0,10*ROW('Sanitation Data'!D5))),'Data Summary'!CK11="Yes"),100-OFFSET('Sanitation Data'!$D$4,0,10*ROW('Sanitation Data'!D5)),NA())</f>
        <v>#N/A</v>
      </c>
      <c r="W11" s="537" t="e">
        <f ca="1">+IF(AND(ISNUMBER(OFFSET('Sanitation Data'!$D$6,0,10*ROW('Sanitation Data'!D5))),'Data Summary'!CL11="Yes"),OFFSET('Sanitation Data'!$D$6,0,10*ROW('Sanitation Data'!D5)),NA())</f>
        <v>#N/A</v>
      </c>
      <c r="X11" s="537" t="e">
        <f ca="1">+IF(AND(ISNUMBER(OFFSET('Sanitation Data'!$D$10,0,10*ROW('Sanitation Data'!D5))),'Data Summary'!CM11="Yes"),OFFSET('Sanitation Data'!$D$10,0,10*ROW('Sanitation Data'!D5)),NA())</f>
        <v>#N/A</v>
      </c>
      <c r="Y11" s="537" t="e">
        <f ca="1">+IF(AND(ISNUMBER(OFFSET('Sanitation Data'!$D$11,0,10*ROW('Sanitation Data'!D5))),'Data Summary'!CN11="Yes"),OFFSET('Sanitation Data'!$D$11,0,10*ROW('Sanitation Data'!D5)),NA())</f>
        <v>#N/A</v>
      </c>
      <c r="Z11" s="537" t="e">
        <f ca="1">+IF(AND(ISNUMBER(OFFSET('Sanitation Data'!$D$12,0,10*ROW('Sanitation Data'!D5))),'Data Summary'!CO11="Yes"),OFFSET('Sanitation Data'!$D$12,0,10*ROW('Sanitation Data'!D5)),NA())</f>
        <v>#N/A</v>
      </c>
      <c r="AA11" s="537" t="e">
        <f ca="1">+IF(AND(ISNUMBER(OFFSET('Sanitation Data'!$E$4,0,10*ROW('Sanitation Data'!E5))),'Data Summary'!CP11="Yes"),100-OFFSET('Sanitation Data'!$E$4,0,10*ROW('Sanitation Data'!E5)),NA())</f>
        <v>#N/A</v>
      </c>
      <c r="AB11" s="537" t="e">
        <f ca="1">+IF(AND(ISNUMBER(OFFSET('Sanitation Data'!$E$6,0,10*ROW('Sanitation Data'!E5))),'Data Summary'!CQ11="Yes"),OFFSET('Sanitation Data'!$E$6,0,10*ROW('Sanitation Data'!E5)),NA())</f>
        <v>#N/A</v>
      </c>
      <c r="AC11" s="537" t="e">
        <f ca="1">+IF(AND(ISNUMBER(OFFSET('Sanitation Data'!$E$10,0,10*ROW('Sanitation Data'!E5))),'Data Summary'!CR11="Yes"),OFFSET('Sanitation Data'!$E$10,0,10*ROW('Sanitation Data'!E5)),NA())</f>
        <v>#N/A</v>
      </c>
      <c r="AD11" s="537" t="e">
        <f ca="1">+IF(AND(ISNUMBER(OFFSET('Sanitation Data'!$E$11,0,10*ROW('Sanitation Data'!E5))),'Data Summary'!CS11="Yes"),OFFSET('Sanitation Data'!$E$11,0,10*ROW('Sanitation Data'!E5)),NA())</f>
        <v>#N/A</v>
      </c>
      <c r="AE11" s="537" t="e">
        <f ca="1">+IF(AND(ISNUMBER(OFFSET('Sanitation Data'!$E$12,0,10*ROW('Sanitation Data'!E5))),'Data Summary'!CT11="Yes"),OFFSET('Sanitation Data'!$E$12,0,10*ROW('Sanitation Data'!E5)),NA())</f>
        <v>#N/A</v>
      </c>
      <c r="AF11" s="537" t="e">
        <f ca="1">+IF(AND(ISNUMBER(OFFSET('Sanitation Data'!$F$4,0,10*ROW('Sanitation Data'!F5))),'Data Summary'!CU11="Yes"),100-OFFSET('Sanitation Data'!$F$4,0,10*ROW('Sanitation Data'!F5)),NA())</f>
        <v>#N/A</v>
      </c>
      <c r="AG11" s="537" t="e">
        <f ca="1">+IF(AND(ISNUMBER(OFFSET('Sanitation Data'!$F$6,0,10*ROW('Sanitation Data'!F5))),'Data Summary'!CV11="Yes"),OFFSET('Sanitation Data'!$F$6,0,10*ROW('Sanitation Data'!F5)),NA())</f>
        <v>#N/A</v>
      </c>
      <c r="AH11" s="537" t="e">
        <f ca="1">+IF(AND(ISNUMBER(OFFSET('Sanitation Data'!$F$10,0,10*ROW('Sanitation Data'!F5))),'Data Summary'!CW11="Yes"),OFFSET('Sanitation Data'!$F$10,0,10*ROW('Sanitation Data'!F5)),NA())</f>
        <v>#N/A</v>
      </c>
      <c r="AI11" s="537" t="e">
        <f ca="1">+IF(AND(ISNUMBER(OFFSET('Sanitation Data'!$F$11,0,10*ROW('Sanitation Data'!F5))),'Data Summary'!CX11="Yes"),OFFSET('Sanitation Data'!$F$11,0,10*ROW('Sanitation Data'!F5)),NA())</f>
        <v>#N/A</v>
      </c>
      <c r="AJ11" s="537" t="e">
        <f ca="1">+IF(AND(ISNUMBER(OFFSET('Sanitation Data'!$F$12,0,10*ROW('Sanitation Data'!F5))),'Data Summary'!CY11="Yes"),OFFSET('Sanitation Data'!$F$12,0,10*ROW('Sanitation Data'!F5)),NA())</f>
        <v>#N/A</v>
      </c>
      <c r="AK11" s="537" t="e">
        <f ca="1">+IF(AND(ISNUMBER(OFFSET('Sanitation Data'!$G$4,0,10*ROW('Sanitation Data'!G5))),'Data Summary'!CZ11="Yes"),100-OFFSET('Sanitation Data'!$G$4,0,10*ROW('Sanitation Data'!G5)),NA())</f>
        <v>#N/A</v>
      </c>
      <c r="AL11" s="537" t="e">
        <f ca="1">+IF(AND(ISNUMBER(OFFSET('Sanitation Data'!$G$6,0,10*ROW('Sanitation Data'!G5))),'Data Summary'!DA11="Yes"),OFFSET('Sanitation Data'!$G$6,0,10*ROW('Sanitation Data'!G5)),NA())</f>
        <v>#N/A</v>
      </c>
      <c r="AM11" s="537" t="e">
        <f ca="1">+IF(AND(ISNUMBER(OFFSET('Sanitation Data'!$G$10,0,10*ROW('Sanitation Data'!G5))),'Data Summary'!DB11="Yes"),OFFSET('Sanitation Data'!$G$10,0,10*ROW('Sanitation Data'!G5)),NA())</f>
        <v>#N/A</v>
      </c>
      <c r="AN11" s="537" t="e">
        <f ca="1">+IF(AND(ISNUMBER(OFFSET('Sanitation Data'!$G$11,0,10*ROW('Sanitation Data'!G5))),'Data Summary'!DC11="Yes"),OFFSET('Sanitation Data'!$G$11,0,10*ROW('Sanitation Data'!G5)),NA())</f>
        <v>#N/A</v>
      </c>
      <c r="AO11" s="537" t="e">
        <f ca="1">+IF(AND(ISNUMBER(OFFSET('Sanitation Data'!$G$12,0,10*ROW('Sanitation Data'!G5))),'Data Summary'!DD11="Yes"),OFFSET('Sanitation Data'!$G$12,0,10*ROW('Sanitation Data'!G5)),NA())</f>
        <v>#N/A</v>
      </c>
      <c r="AP11" s="537" t="e">
        <f ca="1">+IF(AND(ISNUMBER(OFFSET('Sanitation Data'!$H$4,0,10*ROW('Sanitation Data'!H5))),'Data Summary'!DE11="Yes"),100-OFFSET('Sanitation Data'!$H$4,0,10*ROW('Sanitation Data'!H5)),NA())</f>
        <v>#N/A</v>
      </c>
      <c r="AQ11" s="537" t="e">
        <f ca="1">+IF(AND(ISNUMBER(OFFSET('Sanitation Data'!$H$6,0,10*ROW('Sanitation Data'!H5))),'Data Summary'!DF11="Yes"),OFFSET('Sanitation Data'!$H$6,0,10*ROW('Sanitation Data'!H5)),NA())</f>
        <v>#N/A</v>
      </c>
      <c r="AR11" s="537" t="e">
        <f ca="1">+IF(AND(ISNUMBER(OFFSET('Sanitation Data'!$H$10,0,10*ROW('Sanitation Data'!H5))),'Data Summary'!DG11="Yes"),OFFSET('Sanitation Data'!$H$10,0,10*ROW('Sanitation Data'!H5)),NA())</f>
        <v>#N/A</v>
      </c>
      <c r="AS11" s="537" t="e">
        <f ca="1">+IF(AND(ISNUMBER(OFFSET('Sanitation Data'!$H$11,0,10*ROW('Sanitation Data'!H5))),'Data Summary'!DH11="Yes"),OFFSET('Sanitation Data'!$H$11,0,10*ROW('Sanitation Data'!H5)),NA())</f>
        <v>#N/A</v>
      </c>
      <c r="AT11" s="537" t="e">
        <f ca="1">+IF(AND(ISNUMBER(OFFSET('Sanitation Data'!$H$12,0,10*ROW('Sanitation Data'!H5))),'Data Summary'!DI11="Yes"),OFFSET('Sanitation Data'!$H$12,0,10*ROW('Sanitation Data'!H5)),NA())</f>
        <v>#N/A</v>
      </c>
      <c r="AU11" s="537" t="e">
        <f ca="1">+IF(AND(ISNUMBER(OFFSET('Sanitation Data'!$I$4,0,10*ROW('Sanitation Data'!I5))),'Data Summary'!DJ11="Yes"),100-OFFSET('Sanitation Data'!$I$4,0,10*ROW('Sanitation Data'!I5)),NA())</f>
        <v>#N/A</v>
      </c>
      <c r="AV11" s="537" t="e">
        <f ca="1">+IF(AND(ISNUMBER(OFFSET('Sanitation Data'!$I$6,0,10*ROW('Sanitation Data'!I5))),'Data Summary'!DK11="Yes"),OFFSET('Sanitation Data'!$I$6,0,10*ROW('Sanitation Data'!I5)),NA())</f>
        <v>#N/A</v>
      </c>
      <c r="AW11" s="537" t="e">
        <f ca="1">+IF(AND(ISNUMBER(OFFSET('Sanitation Data'!$I$10,0,10*ROW('Sanitation Data'!I5))),'Data Summary'!DL11="Yes"),OFFSET('Sanitation Data'!$I$10,0,10*ROW('Sanitation Data'!I5)),NA())</f>
        <v>#N/A</v>
      </c>
      <c r="AX11" s="537" t="e">
        <f ca="1">+IF(AND(ISNUMBER(OFFSET('Sanitation Data'!$I$11,0,10*ROW('Sanitation Data'!I5))),'Data Summary'!DM11="Yes"),OFFSET('Sanitation Data'!$I$11,0,10*ROW('Sanitation Data'!I5)),NA())</f>
        <v>#N/A</v>
      </c>
      <c r="AY11" s="537" t="e">
        <f ca="1">+IF(AND(ISNUMBER(OFFSET('Sanitation Data'!$I$12,0,10*ROW('Sanitation Data'!I5))),'Data Summary'!DN11="Yes"),OFFSET('Sanitation Data'!$I$12,0,10*ROW('Sanitation Data'!I5)),NA())</f>
        <v>#N/A</v>
      </c>
      <c r="AZ11" s="538" t="e">
        <f ca="1">+IF(AND(ISNUMBER(OFFSET('Hygiene Data'!$D$5,0,10*ROW('Hygiene Data'!D5))),'Data Summary'!DO11="Yes"),OFFSET('Hygiene Data'!$D$5,0,10*ROW('Hygiene Data'!D5)),NA())</f>
        <v>#N/A</v>
      </c>
      <c r="BA11" s="538" t="e">
        <f ca="1">+IF(AND(ISNUMBER(OFFSET('Hygiene Data'!$D$7,0,10*ROW('Hygiene Data'!D5))),'Data Summary'!DP11="Yes"),OFFSET('Hygiene Data'!$D$7,0,10*ROW('Hygiene Data'!D5)),NA())</f>
        <v>#N/A</v>
      </c>
      <c r="BB11" s="538" t="e">
        <f ca="1">+IF(AND(ISNUMBER(OFFSET('Hygiene Data'!$D$9,0,10*ROW('Hygiene Data'!D5))),'Data Summary'!DQ11="Yes"),OFFSET('Hygiene Data'!$D$9,0,10*ROW('Hygiene Data'!D5)),NA())</f>
        <v>#N/A</v>
      </c>
      <c r="BC11" s="538" t="e">
        <f ca="1">+IF(AND(ISNUMBER(OFFSET('Hygiene Data'!$E$5,0,10*ROW('Hygiene Data'!E5))),'Data Summary'!DR11="Yes"),OFFSET('Hygiene Data'!$E$5,0,10*ROW('Hygiene Data'!E5)),NA())</f>
        <v>#N/A</v>
      </c>
      <c r="BD11" s="538" t="e">
        <f ca="1">+IF(AND(ISNUMBER(OFFSET('Hygiene Data'!$E$7,0,10*ROW('Hygiene Data'!E5))),'Data Summary'!DS11="Yes"),OFFSET('Hygiene Data'!$E$7,0,10*ROW('Hygiene Data'!E5)),NA())</f>
        <v>#N/A</v>
      </c>
      <c r="BE11" s="538" t="e">
        <f ca="1">+IF(AND(ISNUMBER(OFFSET('Hygiene Data'!$E$9,0,10*ROW('Hygiene Data'!E5))),'Data Summary'!DT11="Yes"),OFFSET('Hygiene Data'!$E$9,0,10*ROW('Hygiene Data'!E5)),NA())</f>
        <v>#N/A</v>
      </c>
      <c r="BF11" s="538" t="e">
        <f ca="1">+IF(AND(ISNUMBER(OFFSET('Hygiene Data'!$F$5,0,10*ROW('Hygiene Data'!F5))),'Data Summary'!DU11="Yes"),OFFSET('Hygiene Data'!$F$5,0,10*ROW('Hygiene Data'!F5)),NA())</f>
        <v>#N/A</v>
      </c>
      <c r="BG11" s="538" t="e">
        <f ca="1">+IF(AND(ISNUMBER(OFFSET('Hygiene Data'!$F$7,0,10*ROW('Hygiene Data'!F5))),'Data Summary'!DV11="Yes"),OFFSET('Hygiene Data'!$F$7,0,10*ROW('Hygiene Data'!F5)),NA())</f>
        <v>#N/A</v>
      </c>
      <c r="BH11" s="538" t="e">
        <f ca="1">+IF(AND(ISNUMBER(OFFSET('Hygiene Data'!$F$9,0,10*ROW('Hygiene Data'!F5))),'Data Summary'!DW11="Yes"),OFFSET('Hygiene Data'!$F$9,0,10*ROW('Hygiene Data'!F5)),NA())</f>
        <v>#N/A</v>
      </c>
      <c r="BI11" s="538" t="e">
        <f ca="1">+IF(AND(ISNUMBER(OFFSET('Hygiene Data'!$G$5,0,10*ROW('Hygiene Data'!G5))),'Data Summary'!DX11="Yes"),OFFSET('Hygiene Data'!$G$5,0,10*ROW('Hygiene Data'!G5)),NA())</f>
        <v>#N/A</v>
      </c>
      <c r="BJ11" s="538" t="e">
        <f ca="1">+IF(AND(ISNUMBER(OFFSET('Hygiene Data'!$G$7,0,10*ROW('Hygiene Data'!G5))),'Data Summary'!DY11="Yes"),OFFSET('Hygiene Data'!$G$7,0,10*ROW('Hygiene Data'!G5)),NA())</f>
        <v>#N/A</v>
      </c>
      <c r="BK11" s="538" t="e">
        <f ca="1">+IF(AND(ISNUMBER(OFFSET('Hygiene Data'!$G$9,0,10*ROW('Hygiene Data'!G5))),'Data Summary'!DZ11="Yes"),OFFSET('Hygiene Data'!$G$9,0,10*ROW('Hygiene Data'!G5)),NA())</f>
        <v>#N/A</v>
      </c>
      <c r="BL11" s="538" t="e">
        <f ca="1">+IF(AND(ISNUMBER(OFFSET('Hygiene Data'!$H$5,0,10*ROW('Hygiene Data'!H5))),'Data Summary'!EA11="Yes"),OFFSET('Hygiene Data'!$H$5,0,10*ROW('Hygiene Data'!H5)),NA())</f>
        <v>#N/A</v>
      </c>
      <c r="BM11" s="538" t="e">
        <f ca="1">+IF(AND(ISNUMBER(OFFSET('Hygiene Data'!$H$7,0,10*ROW('Hygiene Data'!H5))),'Data Summary'!EB11="Yes"),OFFSET('Hygiene Data'!$H$7,0,10*ROW('Hygiene Data'!H5)),NA())</f>
        <v>#N/A</v>
      </c>
      <c r="BN11" s="538" t="e">
        <f ca="1">+IF(AND(ISNUMBER(OFFSET('Hygiene Data'!$H$9,0,10*ROW('Hygiene Data'!H5))),'Data Summary'!EC11="Yes"),OFFSET('Hygiene Data'!$H$9,0,10*ROW('Hygiene Data'!H5)),NA())</f>
        <v>#N/A</v>
      </c>
      <c r="BO11" s="538" t="e">
        <f ca="1">+IF(AND(ISNUMBER(OFFSET('Hygiene Data'!$I$5,0,10*ROW('Hygiene Data'!I5))),'Data Summary'!ED11="Yes"),OFFSET('Hygiene Data'!$I$5,0,10*ROW('Hygiene Data'!I5)),NA())</f>
        <v>#N/A</v>
      </c>
      <c r="BP11" s="538" t="e">
        <f ca="1">+IF(AND(ISNUMBER(OFFSET('Hygiene Data'!$I$7,0,10*ROW('Hygiene Data'!I5))),'Data Summary'!EE11="Yes"),OFFSET('Hygiene Data'!$I$7,0,10*ROW('Hygiene Data'!I5)),NA())</f>
        <v>#N/A</v>
      </c>
      <c r="BQ11" s="538" t="e">
        <f ca="1">+IF(AND(ISNUMBER(OFFSET('Hygiene Data'!$I$9,0,10*ROW('Hygiene Data'!I5))),'Data Summary'!EF11="Yes"),OFFSET('Hygiene Data'!$I$9,0,10*ROW('Hygiene Data'!I5)),NA())</f>
        <v>#N/A</v>
      </c>
    </row>
    <row r="12" spans="1:69" x14ac:dyDescent="0.25">
      <c r="A12" s="534" t="str">
        <f ca="1">+RIGHT('Data Summary'!A12,LEN('Data Summary'!A12)-9)</f>
        <v>EMIS</v>
      </c>
      <c r="B12" s="508" t="str">
        <f ca="1">+IF(ISTEXT('Data Summary'!B12),'Data Summary'!B12,"")</f>
        <v>EMIS</v>
      </c>
      <c r="C12" s="535">
        <f ca="1">+VALUE('Data Summary'!C12)</f>
        <v>2018</v>
      </c>
      <c r="D12" s="536">
        <f ca="1">+IF(AND(ISNUMBER(OFFSET('Water Data'!$D$4,0,10*ROW('Water Data'!D6))),'Data Summary'!BS12="Yes"),100-OFFSET('Water Data'!$D$4,0,10*ROW('Water Data'!D6)),NA())</f>
        <v>98.238326236488703</v>
      </c>
      <c r="E12" s="536">
        <f ca="1">+IF(AND(ISNUMBER(OFFSET('Water Data'!$D$6,0,10*ROW('Water Data'!D6))),'Data Summary'!BT12="Yes"),OFFSET('Water Data'!$D$6,0,10*ROW('Water Data'!D6)),NA())</f>
        <v>86.808623368162472</v>
      </c>
      <c r="F12" s="536" t="e">
        <f ca="1">+IF(AND(ISNUMBER(OFFSET('Water Data'!$D$9,0,10*ROW('Water Data'!D6))),'Data Summary'!BU12="Yes"),OFFSET('Water Data'!$D$9,0,10*ROW('Water Data'!D6)),NA())</f>
        <v>#N/A</v>
      </c>
      <c r="G12" s="536" t="e">
        <f ca="1">+IF(AND(ISNUMBER(OFFSET('Water Data'!$E$4,0,10*ROW('Water Data'!E6))),'Data Summary'!BV12="Yes"),100-OFFSET('Water Data'!$E$4,0,10*ROW('Water Data'!E6)),NA())</f>
        <v>#N/A</v>
      </c>
      <c r="H12" s="536" t="e">
        <f ca="1">+IF(AND(ISNUMBER(OFFSET('Water Data'!$E$6,0,10*ROW('Water Data'!E6))),'Data Summary'!BW12="Yes"),OFFSET('Water Data'!$E$6,0,10*ROW('Water Data'!E6)),NA())</f>
        <v>#N/A</v>
      </c>
      <c r="I12" s="536" t="e">
        <f ca="1">+IF(AND(ISNUMBER(OFFSET('Water Data'!$E$9,0,10*ROW('Water Data'!E6))),'Data Summary'!BX12="Yes"),OFFSET('Water Data'!$E$9,0,10*ROW('Water Data'!E6)),NA())</f>
        <v>#N/A</v>
      </c>
      <c r="J12" s="536" t="e">
        <f ca="1">+IF(AND(ISNUMBER(OFFSET('Water Data'!$F$4,0,10*ROW('Water Data'!F6))),'Data Summary'!BY12="Yes"),100-OFFSET('Water Data'!$F$4,0,10*ROW('Water Data'!F6)),NA())</f>
        <v>#N/A</v>
      </c>
      <c r="K12" s="536" t="e">
        <f ca="1">+IF(AND(ISNUMBER(OFFSET('Water Data'!$F$6,0,10*ROW('Water Data'!F6))),'Data Summary'!BZ12="Yes"),OFFSET('Water Data'!$F$6,0,10*ROW('Water Data'!F6)),NA())</f>
        <v>#N/A</v>
      </c>
      <c r="L12" s="536" t="e">
        <f ca="1">+IF(AND(ISNUMBER(OFFSET('Water Data'!$F$9,0,10*ROW('Water Data'!F6))),'Data Summary'!CA12="Yes"),OFFSET('Water Data'!$F$9,0,10*ROW('Water Data'!F6)),NA())</f>
        <v>#N/A</v>
      </c>
      <c r="M12" s="536" t="e">
        <f ca="1">+IF(AND(ISNUMBER(OFFSET('Water Data'!$G$4,0,10*ROW('Water Data'!G6))),'Data Summary'!CB12="Yes"),100-OFFSET('Water Data'!$G$4,0,10*ROW('Water Data'!G6)),NA())</f>
        <v>#N/A</v>
      </c>
      <c r="N12" s="536" t="e">
        <f ca="1">+IF(AND(ISNUMBER(OFFSET('Water Data'!$G$6,0,10*ROW('Water Data'!G6))),'Data Summary'!CC12="Yes"),OFFSET('Water Data'!$G$6,0,10*ROW('Water Data'!G6)),NA())</f>
        <v>#N/A</v>
      </c>
      <c r="O12" s="536" t="e">
        <f ca="1">+IF(AND(ISNUMBER(OFFSET('Water Data'!$G$9,0,10*ROW('Water Data'!G6))),'Data Summary'!CD12="Yes"),OFFSET('Water Data'!$G$9,0,10*ROW('Water Data'!G6)),NA())</f>
        <v>#N/A</v>
      </c>
      <c r="P12" s="536">
        <f ca="1">+IF(AND(ISNUMBER(OFFSET('Water Data'!$H$4,0,10*ROW('Water Data'!H6))),'Data Summary'!CE12="Yes"),100-OFFSET('Water Data'!$H$4,0,10*ROW('Water Data'!H6)),NA())</f>
        <v>98.58</v>
      </c>
      <c r="Q12" s="536">
        <f ca="1">+IF(AND(ISNUMBER(OFFSET('Water Data'!$H$6,0,10*ROW('Water Data'!H6))),'Data Summary'!CF12="Yes"),OFFSET('Water Data'!$H$6,0,10*ROW('Water Data'!H6)),NA())</f>
        <v>86.173707000000007</v>
      </c>
      <c r="R12" s="536" t="e">
        <f ca="1">+IF(AND(ISNUMBER(OFFSET('Water Data'!$H$9,0,10*ROW('Water Data'!H6))),'Data Summary'!CG12="Yes"),OFFSET('Water Data'!$H$9,0,10*ROW('Water Data'!H6)),NA())</f>
        <v>#N/A</v>
      </c>
      <c r="S12" s="536">
        <f ca="1">+IF(AND(ISNUMBER(OFFSET('Water Data'!$I$4,0,10*ROW('Water Data'!I6))),'Data Summary'!CH12="Yes"),100-OFFSET('Water Data'!$I$4,0,10*ROW('Water Data'!I6)),NA())</f>
        <v>97.49</v>
      </c>
      <c r="T12" s="536">
        <f ca="1">+IF(AND(ISNUMBER(OFFSET('Water Data'!$I$6,0,10*ROW('Water Data'!I6))),'Data Summary'!CI12="Yes"),OFFSET('Water Data'!$I$6,0,10*ROW('Water Data'!I6)),NA())</f>
        <v>88.199202999999997</v>
      </c>
      <c r="U12" s="536" t="e">
        <f ca="1">+IF(AND(ISNUMBER(OFFSET('Water Data'!$I$9,0,10*ROW('Water Data'!I6))),'Data Summary'!CJ12="Yes"),OFFSET('Water Data'!$I$9,0,10*ROW('Water Data'!I6)),NA())</f>
        <v>#N/A</v>
      </c>
      <c r="V12" s="537" t="e">
        <f ca="1">+IF(AND(ISNUMBER(OFFSET('Sanitation Data'!$D$4,0,10*ROW('Sanitation Data'!D6))),'Data Summary'!CK12="Yes"),100-OFFSET('Sanitation Data'!$D$4,0,10*ROW('Sanitation Data'!D6)),NA())</f>
        <v>#N/A</v>
      </c>
      <c r="W12" s="537">
        <f ca="1">+IF(AND(ISNUMBER(OFFSET('Sanitation Data'!$D$6,0,10*ROW('Sanitation Data'!D6))),'Data Summary'!CL12="Yes"),OFFSET('Sanitation Data'!$D$6,0,10*ROW('Sanitation Data'!D6)),NA())</f>
        <v>98.947455684695811</v>
      </c>
      <c r="X12" s="537" t="e">
        <f ca="1">+IF(AND(ISNUMBER(OFFSET('Sanitation Data'!$D$10,0,10*ROW('Sanitation Data'!D6))),'Data Summary'!CM12="Yes"),OFFSET('Sanitation Data'!$D$10,0,10*ROW('Sanitation Data'!D6)),NA())</f>
        <v>#N/A</v>
      </c>
      <c r="Y12" s="537" t="e">
        <f ca="1">+IF(AND(ISNUMBER(OFFSET('Sanitation Data'!$D$11,0,10*ROW('Sanitation Data'!D6))),'Data Summary'!CN12="Yes"),OFFSET('Sanitation Data'!$D$11,0,10*ROW('Sanitation Data'!D6)),NA())</f>
        <v>#N/A</v>
      </c>
      <c r="Z12" s="537" t="e">
        <f ca="1">+IF(AND(ISNUMBER(OFFSET('Sanitation Data'!$D$12,0,10*ROW('Sanitation Data'!D6))),'Data Summary'!CO12="Yes"),OFFSET('Sanitation Data'!$D$12,0,10*ROW('Sanitation Data'!D6)),NA())</f>
        <v>#N/A</v>
      </c>
      <c r="AA12" s="537" t="e">
        <f ca="1">+IF(AND(ISNUMBER(OFFSET('Sanitation Data'!$E$4,0,10*ROW('Sanitation Data'!E6))),'Data Summary'!CP12="Yes"),100-OFFSET('Sanitation Data'!$E$4,0,10*ROW('Sanitation Data'!E6)),NA())</f>
        <v>#N/A</v>
      </c>
      <c r="AB12" s="537" t="e">
        <f ca="1">+IF(AND(ISNUMBER(OFFSET('Sanitation Data'!$E$6,0,10*ROW('Sanitation Data'!E6))),'Data Summary'!CQ12="Yes"),OFFSET('Sanitation Data'!$E$6,0,10*ROW('Sanitation Data'!E6)),NA())</f>
        <v>#N/A</v>
      </c>
      <c r="AC12" s="537" t="e">
        <f ca="1">+IF(AND(ISNUMBER(OFFSET('Sanitation Data'!$E$10,0,10*ROW('Sanitation Data'!E6))),'Data Summary'!CR12="Yes"),OFFSET('Sanitation Data'!$E$10,0,10*ROW('Sanitation Data'!E6)),NA())</f>
        <v>#N/A</v>
      </c>
      <c r="AD12" s="537" t="e">
        <f ca="1">+IF(AND(ISNUMBER(OFFSET('Sanitation Data'!$E$11,0,10*ROW('Sanitation Data'!E6))),'Data Summary'!CS12="Yes"),OFFSET('Sanitation Data'!$E$11,0,10*ROW('Sanitation Data'!E6)),NA())</f>
        <v>#N/A</v>
      </c>
      <c r="AE12" s="537" t="e">
        <f ca="1">+IF(AND(ISNUMBER(OFFSET('Sanitation Data'!$E$12,0,10*ROW('Sanitation Data'!E6))),'Data Summary'!CT12="Yes"),OFFSET('Sanitation Data'!$E$12,0,10*ROW('Sanitation Data'!E6)),NA())</f>
        <v>#N/A</v>
      </c>
      <c r="AF12" s="537" t="e">
        <f ca="1">+IF(AND(ISNUMBER(OFFSET('Sanitation Data'!$F$4,0,10*ROW('Sanitation Data'!F6))),'Data Summary'!CU12="Yes"),100-OFFSET('Sanitation Data'!$F$4,0,10*ROW('Sanitation Data'!F6)),NA())</f>
        <v>#N/A</v>
      </c>
      <c r="AG12" s="537" t="e">
        <f ca="1">+IF(AND(ISNUMBER(OFFSET('Sanitation Data'!$F$6,0,10*ROW('Sanitation Data'!F6))),'Data Summary'!CV12="Yes"),OFFSET('Sanitation Data'!$F$6,0,10*ROW('Sanitation Data'!F6)),NA())</f>
        <v>#N/A</v>
      </c>
      <c r="AH12" s="537" t="e">
        <f ca="1">+IF(AND(ISNUMBER(OFFSET('Sanitation Data'!$F$10,0,10*ROW('Sanitation Data'!F6))),'Data Summary'!CW12="Yes"),OFFSET('Sanitation Data'!$F$10,0,10*ROW('Sanitation Data'!F6)),NA())</f>
        <v>#N/A</v>
      </c>
      <c r="AI12" s="537" t="e">
        <f ca="1">+IF(AND(ISNUMBER(OFFSET('Sanitation Data'!$F$11,0,10*ROW('Sanitation Data'!F6))),'Data Summary'!CX12="Yes"),OFFSET('Sanitation Data'!$F$11,0,10*ROW('Sanitation Data'!F6)),NA())</f>
        <v>#N/A</v>
      </c>
      <c r="AJ12" s="537" t="e">
        <f ca="1">+IF(AND(ISNUMBER(OFFSET('Sanitation Data'!$F$12,0,10*ROW('Sanitation Data'!F6))),'Data Summary'!CY12="Yes"),OFFSET('Sanitation Data'!$F$12,0,10*ROW('Sanitation Data'!F6)),NA())</f>
        <v>#N/A</v>
      </c>
      <c r="AK12" s="537" t="e">
        <f ca="1">+IF(AND(ISNUMBER(OFFSET('Sanitation Data'!$G$4,0,10*ROW('Sanitation Data'!G6))),'Data Summary'!CZ12="Yes"),100-OFFSET('Sanitation Data'!$G$4,0,10*ROW('Sanitation Data'!G6)),NA())</f>
        <v>#N/A</v>
      </c>
      <c r="AL12" s="537">
        <f ca="1">+IF(AND(ISNUMBER(OFFSET('Sanitation Data'!$G$6,0,10*ROW('Sanitation Data'!G6))),'Data Summary'!DA12="Yes"),OFFSET('Sanitation Data'!$G$6,0,10*ROW('Sanitation Data'!G6)),NA())</f>
        <v>98.925000000000011</v>
      </c>
      <c r="AM12" s="537" t="e">
        <f ca="1">+IF(AND(ISNUMBER(OFFSET('Sanitation Data'!$G$10,0,10*ROW('Sanitation Data'!G6))),'Data Summary'!DB12="Yes"),OFFSET('Sanitation Data'!$G$10,0,10*ROW('Sanitation Data'!G6)),NA())</f>
        <v>#N/A</v>
      </c>
      <c r="AN12" s="537" t="e">
        <f ca="1">+IF(AND(ISNUMBER(OFFSET('Sanitation Data'!$G$11,0,10*ROW('Sanitation Data'!G6))),'Data Summary'!DC12="Yes"),OFFSET('Sanitation Data'!$G$11,0,10*ROW('Sanitation Data'!G6)),NA())</f>
        <v>#N/A</v>
      </c>
      <c r="AO12" s="537" t="e">
        <f ca="1">+IF(AND(ISNUMBER(OFFSET('Sanitation Data'!$G$12,0,10*ROW('Sanitation Data'!G6))),'Data Summary'!DD12="Yes"),OFFSET('Sanitation Data'!$G$12,0,10*ROW('Sanitation Data'!G6)),NA())</f>
        <v>#N/A</v>
      </c>
      <c r="AP12" s="537" t="e">
        <f ca="1">+IF(AND(ISNUMBER(OFFSET('Sanitation Data'!$H$4,0,10*ROW('Sanitation Data'!H6))),'Data Summary'!DE12="Yes"),100-OFFSET('Sanitation Data'!$H$4,0,10*ROW('Sanitation Data'!H6)),NA())</f>
        <v>#N/A</v>
      </c>
      <c r="AQ12" s="537">
        <f ca="1">+IF(AND(ISNUMBER(OFFSET('Sanitation Data'!$H$6,0,10*ROW('Sanitation Data'!H6))),'Data Summary'!DF12="Yes"),OFFSET('Sanitation Data'!$H$6,0,10*ROW('Sanitation Data'!H6)),NA())</f>
        <v>98.98</v>
      </c>
      <c r="AR12" s="537" t="e">
        <f ca="1">+IF(AND(ISNUMBER(OFFSET('Sanitation Data'!$H$10,0,10*ROW('Sanitation Data'!H6))),'Data Summary'!DG12="Yes"),OFFSET('Sanitation Data'!$H$10,0,10*ROW('Sanitation Data'!H6)),NA())</f>
        <v>#N/A</v>
      </c>
      <c r="AS12" s="537" t="e">
        <f ca="1">+IF(AND(ISNUMBER(OFFSET('Sanitation Data'!$H$11,0,10*ROW('Sanitation Data'!H6))),'Data Summary'!DH12="Yes"),OFFSET('Sanitation Data'!$H$11,0,10*ROW('Sanitation Data'!H6)),NA())</f>
        <v>#N/A</v>
      </c>
      <c r="AT12" s="537" t="e">
        <f ca="1">+IF(AND(ISNUMBER(OFFSET('Sanitation Data'!$H$12,0,10*ROW('Sanitation Data'!H6))),'Data Summary'!DI12="Yes"),OFFSET('Sanitation Data'!$H$12,0,10*ROW('Sanitation Data'!H6)),NA())</f>
        <v>#N/A</v>
      </c>
      <c r="AU12" s="537" t="e">
        <f ca="1">+IF(AND(ISNUMBER(OFFSET('Sanitation Data'!$I$4,0,10*ROW('Sanitation Data'!I6))),'Data Summary'!DJ12="Yes"),100-OFFSET('Sanitation Data'!$I$4,0,10*ROW('Sanitation Data'!I6)),NA())</f>
        <v>#N/A</v>
      </c>
      <c r="AV12" s="537">
        <f ca="1">+IF(AND(ISNUMBER(OFFSET('Sanitation Data'!$I$6,0,10*ROW('Sanitation Data'!I6))),'Data Summary'!DK12="Yes"),OFFSET('Sanitation Data'!$I$6,0,10*ROW('Sanitation Data'!I6)),NA())</f>
        <v>98.924999999999997</v>
      </c>
      <c r="AW12" s="537" t="e">
        <f ca="1">+IF(AND(ISNUMBER(OFFSET('Sanitation Data'!$I$10,0,10*ROW('Sanitation Data'!I6))),'Data Summary'!DL12="Yes"),OFFSET('Sanitation Data'!$I$10,0,10*ROW('Sanitation Data'!I6)),NA())</f>
        <v>#N/A</v>
      </c>
      <c r="AX12" s="537" t="e">
        <f ca="1">+IF(AND(ISNUMBER(OFFSET('Sanitation Data'!$I$11,0,10*ROW('Sanitation Data'!I6))),'Data Summary'!DM12="Yes"),OFFSET('Sanitation Data'!$I$11,0,10*ROW('Sanitation Data'!I6)),NA())</f>
        <v>#N/A</v>
      </c>
      <c r="AY12" s="537" t="e">
        <f ca="1">+IF(AND(ISNUMBER(OFFSET('Sanitation Data'!$I$12,0,10*ROW('Sanitation Data'!I6))),'Data Summary'!DN12="Yes"),OFFSET('Sanitation Data'!$I$12,0,10*ROW('Sanitation Data'!I6)),NA())</f>
        <v>#N/A</v>
      </c>
      <c r="AZ12" s="538" t="e">
        <f ca="1">+IF(AND(ISNUMBER(OFFSET('Hygiene Data'!$D$5,0,10*ROW('Hygiene Data'!D6))),'Data Summary'!DO12="Yes"),OFFSET('Hygiene Data'!$D$5,0,10*ROW('Hygiene Data'!D6)),NA())</f>
        <v>#N/A</v>
      </c>
      <c r="BA12" s="538" t="e">
        <f ca="1">+IF(AND(ISNUMBER(OFFSET('Hygiene Data'!$D$7,0,10*ROW('Hygiene Data'!D6))),'Data Summary'!DP12="Yes"),OFFSET('Hygiene Data'!$D$7,0,10*ROW('Hygiene Data'!D6)),NA())</f>
        <v>#N/A</v>
      </c>
      <c r="BB12" s="538" t="e">
        <f ca="1">+IF(AND(ISNUMBER(OFFSET('Hygiene Data'!$D$9,0,10*ROW('Hygiene Data'!D6))),'Data Summary'!DQ12="Yes"),OFFSET('Hygiene Data'!$D$9,0,10*ROW('Hygiene Data'!D6)),NA())</f>
        <v>#N/A</v>
      </c>
      <c r="BC12" s="538" t="e">
        <f ca="1">+IF(AND(ISNUMBER(OFFSET('Hygiene Data'!$E$5,0,10*ROW('Hygiene Data'!E6))),'Data Summary'!DR12="Yes"),OFFSET('Hygiene Data'!$E$5,0,10*ROW('Hygiene Data'!E6)),NA())</f>
        <v>#N/A</v>
      </c>
      <c r="BD12" s="538" t="e">
        <f ca="1">+IF(AND(ISNUMBER(OFFSET('Hygiene Data'!$E$7,0,10*ROW('Hygiene Data'!E6))),'Data Summary'!DS12="Yes"),OFFSET('Hygiene Data'!$E$7,0,10*ROW('Hygiene Data'!E6)),NA())</f>
        <v>#N/A</v>
      </c>
      <c r="BE12" s="538" t="e">
        <f ca="1">+IF(AND(ISNUMBER(OFFSET('Hygiene Data'!$E$9,0,10*ROW('Hygiene Data'!E6))),'Data Summary'!DT12="Yes"),OFFSET('Hygiene Data'!$E$9,0,10*ROW('Hygiene Data'!E6)),NA())</f>
        <v>#N/A</v>
      </c>
      <c r="BF12" s="538" t="e">
        <f ca="1">+IF(AND(ISNUMBER(OFFSET('Hygiene Data'!$F$5,0,10*ROW('Hygiene Data'!F6))),'Data Summary'!DU12="Yes"),OFFSET('Hygiene Data'!$F$5,0,10*ROW('Hygiene Data'!F6)),NA())</f>
        <v>#N/A</v>
      </c>
      <c r="BG12" s="538" t="e">
        <f ca="1">+IF(AND(ISNUMBER(OFFSET('Hygiene Data'!$F$7,0,10*ROW('Hygiene Data'!F6))),'Data Summary'!DV12="Yes"),OFFSET('Hygiene Data'!$F$7,0,10*ROW('Hygiene Data'!F6)),NA())</f>
        <v>#N/A</v>
      </c>
      <c r="BH12" s="538" t="e">
        <f ca="1">+IF(AND(ISNUMBER(OFFSET('Hygiene Data'!$F$9,0,10*ROW('Hygiene Data'!F6))),'Data Summary'!DW12="Yes"),OFFSET('Hygiene Data'!$F$9,0,10*ROW('Hygiene Data'!F6)),NA())</f>
        <v>#N/A</v>
      </c>
      <c r="BI12" s="538" t="e">
        <f ca="1">+IF(AND(ISNUMBER(OFFSET('Hygiene Data'!$G$5,0,10*ROW('Hygiene Data'!G6))),'Data Summary'!DX12="Yes"),OFFSET('Hygiene Data'!$G$5,0,10*ROW('Hygiene Data'!G6)),NA())</f>
        <v>#N/A</v>
      </c>
      <c r="BJ12" s="538" t="e">
        <f ca="1">+IF(AND(ISNUMBER(OFFSET('Hygiene Data'!$G$7,0,10*ROW('Hygiene Data'!G6))),'Data Summary'!DY12="Yes"),OFFSET('Hygiene Data'!$G$7,0,10*ROW('Hygiene Data'!G6)),NA())</f>
        <v>#N/A</v>
      </c>
      <c r="BK12" s="538" t="e">
        <f ca="1">+IF(AND(ISNUMBER(OFFSET('Hygiene Data'!$G$9,0,10*ROW('Hygiene Data'!G6))),'Data Summary'!DZ12="Yes"),OFFSET('Hygiene Data'!$G$9,0,10*ROW('Hygiene Data'!G6)),NA())</f>
        <v>#N/A</v>
      </c>
      <c r="BL12" s="538" t="e">
        <f ca="1">+IF(AND(ISNUMBER(OFFSET('Hygiene Data'!$H$5,0,10*ROW('Hygiene Data'!H6))),'Data Summary'!EA12="Yes"),OFFSET('Hygiene Data'!$H$5,0,10*ROW('Hygiene Data'!H6)),NA())</f>
        <v>#N/A</v>
      </c>
      <c r="BM12" s="538" t="e">
        <f ca="1">+IF(AND(ISNUMBER(OFFSET('Hygiene Data'!$H$7,0,10*ROW('Hygiene Data'!H6))),'Data Summary'!EB12="Yes"),OFFSET('Hygiene Data'!$H$7,0,10*ROW('Hygiene Data'!H6)),NA())</f>
        <v>#N/A</v>
      </c>
      <c r="BN12" s="538" t="e">
        <f ca="1">+IF(AND(ISNUMBER(OFFSET('Hygiene Data'!$H$9,0,10*ROW('Hygiene Data'!H6))),'Data Summary'!EC12="Yes"),OFFSET('Hygiene Data'!$H$9,0,10*ROW('Hygiene Data'!H6)),NA())</f>
        <v>#N/A</v>
      </c>
      <c r="BO12" s="538" t="e">
        <f ca="1">+IF(AND(ISNUMBER(OFFSET('Hygiene Data'!$I$5,0,10*ROW('Hygiene Data'!I6))),'Data Summary'!ED12="Yes"),OFFSET('Hygiene Data'!$I$5,0,10*ROW('Hygiene Data'!I6)),NA())</f>
        <v>#N/A</v>
      </c>
      <c r="BP12" s="538" t="e">
        <f ca="1">+IF(AND(ISNUMBER(OFFSET('Hygiene Data'!$I$7,0,10*ROW('Hygiene Data'!I6))),'Data Summary'!EE12="Yes"),OFFSET('Hygiene Data'!$I$7,0,10*ROW('Hygiene Data'!I6)),NA())</f>
        <v>#N/A</v>
      </c>
      <c r="BQ12" s="538" t="e">
        <f ca="1">+IF(AND(ISNUMBER(OFFSET('Hygiene Data'!$I$9,0,10*ROW('Hygiene Data'!I6))),'Data Summary'!EF12="Yes"),OFFSET('Hygiene Data'!$I$9,0,10*ROW('Hygiene Data'!I6)),NA())</f>
        <v>#N/A</v>
      </c>
    </row>
    <row r="13" spans="1:69" x14ac:dyDescent="0.25">
      <c r="A13" s="534" t="str">
        <f ca="1">+RIGHT('Data Summary'!A13,LEN('Data Summary'!A13)-9)</f>
        <v>UIS</v>
      </c>
      <c r="B13" s="508" t="str">
        <f ca="1">+IF(ISTEXT('Data Summary'!B13),'Data Summary'!B13,"")</f>
        <v>Other</v>
      </c>
      <c r="C13" s="535">
        <f ca="1">+VALUE('Data Summary'!C13)</f>
        <v>2018</v>
      </c>
      <c r="D13" s="536" t="e">
        <f ca="1">+IF(AND(ISNUMBER(OFFSET('Water Data'!$D$4,0,10*ROW('Water Data'!D7))),'Data Summary'!BS13="Yes"),100-OFFSET('Water Data'!$D$4,0,10*ROW('Water Data'!D7)),NA())</f>
        <v>#N/A</v>
      </c>
      <c r="E13" s="536" t="e">
        <f ca="1">+IF(AND(ISNUMBER(OFFSET('Water Data'!$D$6,0,10*ROW('Water Data'!D7))),'Data Summary'!BT13="Yes"),OFFSET('Water Data'!$D$6,0,10*ROW('Water Data'!D7)),NA())</f>
        <v>#N/A</v>
      </c>
      <c r="F13" s="536">
        <f ca="1">+IF(AND(ISNUMBER(OFFSET('Water Data'!$D$9,0,10*ROW('Water Data'!D7))),'Data Summary'!BU13="Yes"),OFFSET('Water Data'!$D$9,0,10*ROW('Water Data'!D7)),NA())</f>
        <v>66.42629454408754</v>
      </c>
      <c r="G13" s="536" t="e">
        <f ca="1">+IF(AND(ISNUMBER(OFFSET('Water Data'!$E$4,0,10*ROW('Water Data'!E7))),'Data Summary'!BV13="Yes"),100-OFFSET('Water Data'!$E$4,0,10*ROW('Water Data'!E7)),NA())</f>
        <v>#N/A</v>
      </c>
      <c r="H13" s="536" t="e">
        <f ca="1">+IF(AND(ISNUMBER(OFFSET('Water Data'!$E$6,0,10*ROW('Water Data'!E7))),'Data Summary'!BW13="Yes"),OFFSET('Water Data'!$E$6,0,10*ROW('Water Data'!E7)),NA())</f>
        <v>#N/A</v>
      </c>
      <c r="I13" s="536" t="e">
        <f ca="1">+IF(AND(ISNUMBER(OFFSET('Water Data'!$E$9,0,10*ROW('Water Data'!E7))),'Data Summary'!BX13="Yes"),OFFSET('Water Data'!$E$9,0,10*ROW('Water Data'!E7)),NA())</f>
        <v>#N/A</v>
      </c>
      <c r="J13" s="536" t="e">
        <f ca="1">+IF(AND(ISNUMBER(OFFSET('Water Data'!$F$4,0,10*ROW('Water Data'!F7))),'Data Summary'!BY13="Yes"),100-OFFSET('Water Data'!$F$4,0,10*ROW('Water Data'!F7)),NA())</f>
        <v>#N/A</v>
      </c>
      <c r="K13" s="536" t="e">
        <f ca="1">+IF(AND(ISNUMBER(OFFSET('Water Data'!$F$6,0,10*ROW('Water Data'!F7))),'Data Summary'!BZ13="Yes"),OFFSET('Water Data'!$F$6,0,10*ROW('Water Data'!F7)),NA())</f>
        <v>#N/A</v>
      </c>
      <c r="L13" s="536" t="e">
        <f ca="1">+IF(AND(ISNUMBER(OFFSET('Water Data'!$F$9,0,10*ROW('Water Data'!F7))),'Data Summary'!CA13="Yes"),OFFSET('Water Data'!$F$9,0,10*ROW('Water Data'!F7)),NA())</f>
        <v>#N/A</v>
      </c>
      <c r="M13" s="536" t="e">
        <f ca="1">+IF(AND(ISNUMBER(OFFSET('Water Data'!$G$4,0,10*ROW('Water Data'!G7))),'Data Summary'!CB13="Yes"),100-OFFSET('Water Data'!$G$4,0,10*ROW('Water Data'!G7)),NA())</f>
        <v>#N/A</v>
      </c>
      <c r="N13" s="536" t="e">
        <f ca="1">+IF(AND(ISNUMBER(OFFSET('Water Data'!$G$6,0,10*ROW('Water Data'!G7))),'Data Summary'!CC13="Yes"),OFFSET('Water Data'!$G$6,0,10*ROW('Water Data'!G7)),NA())</f>
        <v>#N/A</v>
      </c>
      <c r="O13" s="536" t="e">
        <f ca="1">+IF(AND(ISNUMBER(OFFSET('Water Data'!$G$9,0,10*ROW('Water Data'!G7))),'Data Summary'!CD13="Yes"),OFFSET('Water Data'!$G$9,0,10*ROW('Water Data'!G7)),NA())</f>
        <v>#N/A</v>
      </c>
      <c r="P13" s="536" t="e">
        <f ca="1">+IF(AND(ISNUMBER(OFFSET('Water Data'!$H$4,0,10*ROW('Water Data'!H7))),'Data Summary'!CE13="Yes"),100-OFFSET('Water Data'!$H$4,0,10*ROW('Water Data'!H7)),NA())</f>
        <v>#N/A</v>
      </c>
      <c r="Q13" s="536" t="e">
        <f ca="1">+IF(AND(ISNUMBER(OFFSET('Water Data'!$H$6,0,10*ROW('Water Data'!H7))),'Data Summary'!CF13="Yes"),OFFSET('Water Data'!$H$6,0,10*ROW('Water Data'!H7)),NA())</f>
        <v>#N/A</v>
      </c>
      <c r="R13" s="536">
        <f ca="1">+IF(AND(ISNUMBER(OFFSET('Water Data'!$H$9,0,10*ROW('Water Data'!H7))),'Data Summary'!CG13="Yes"),OFFSET('Water Data'!$H$9,0,10*ROW('Water Data'!H7)),NA())</f>
        <v>66.444019999999995</v>
      </c>
      <c r="S13" s="536" t="e">
        <f ca="1">+IF(AND(ISNUMBER(OFFSET('Water Data'!$I$4,0,10*ROW('Water Data'!I7))),'Data Summary'!CH13="Yes"),100-OFFSET('Water Data'!$I$4,0,10*ROW('Water Data'!I7)),NA())</f>
        <v>#N/A</v>
      </c>
      <c r="T13" s="536" t="e">
        <f ca="1">+IF(AND(ISNUMBER(OFFSET('Water Data'!$I$6,0,10*ROW('Water Data'!I7))),'Data Summary'!CI13="Yes"),OFFSET('Water Data'!$I$6,0,10*ROW('Water Data'!I7)),NA())</f>
        <v>#N/A</v>
      </c>
      <c r="U13" s="536">
        <f ca="1">+IF(AND(ISNUMBER(OFFSET('Water Data'!$I$9,0,10*ROW('Water Data'!I7))),'Data Summary'!CJ13="Yes"),OFFSET('Water Data'!$I$9,0,10*ROW('Water Data'!I7)),NA())</f>
        <v>66.387472646916677</v>
      </c>
      <c r="V13" s="537" t="e">
        <f ca="1">+IF(AND(ISNUMBER(OFFSET('Sanitation Data'!$D$4,0,10*ROW('Sanitation Data'!D7))),'Data Summary'!CK13="Yes"),100-OFFSET('Sanitation Data'!$D$4,0,10*ROW('Sanitation Data'!D7)),NA())</f>
        <v>#N/A</v>
      </c>
      <c r="W13" s="537" t="e">
        <f ca="1">+IF(AND(ISNUMBER(OFFSET('Sanitation Data'!$D$6,0,10*ROW('Sanitation Data'!D7))),'Data Summary'!CL13="Yes"),OFFSET('Sanitation Data'!$D$6,0,10*ROW('Sanitation Data'!D7)),NA())</f>
        <v>#N/A</v>
      </c>
      <c r="X13" s="537" t="e">
        <f ca="1">+IF(AND(ISNUMBER(OFFSET('Sanitation Data'!$D$10,0,10*ROW('Sanitation Data'!D7))),'Data Summary'!CM13="Yes"),OFFSET('Sanitation Data'!$D$10,0,10*ROW('Sanitation Data'!D7)),NA())</f>
        <v>#N/A</v>
      </c>
      <c r="Y13" s="537" t="e">
        <f ca="1">+IF(AND(ISNUMBER(OFFSET('Sanitation Data'!$D$11,0,10*ROW('Sanitation Data'!D7))),'Data Summary'!CN13="Yes"),OFFSET('Sanitation Data'!$D$11,0,10*ROW('Sanitation Data'!D7)),NA())</f>
        <v>#N/A</v>
      </c>
      <c r="Z13" s="537">
        <f ca="1">+IF(AND(ISNUMBER(OFFSET('Sanitation Data'!$D$12,0,10*ROW('Sanitation Data'!D7))),'Data Summary'!CO13="Yes"),OFFSET('Sanitation Data'!$D$12,0,10*ROW('Sanitation Data'!D7)),NA())</f>
        <v>93.791754454165115</v>
      </c>
      <c r="AA13" s="537" t="e">
        <f ca="1">+IF(AND(ISNUMBER(OFFSET('Sanitation Data'!$E$4,0,10*ROW('Sanitation Data'!E7))),'Data Summary'!CP13="Yes"),100-OFFSET('Sanitation Data'!$E$4,0,10*ROW('Sanitation Data'!E7)),NA())</f>
        <v>#N/A</v>
      </c>
      <c r="AB13" s="537" t="e">
        <f ca="1">+IF(AND(ISNUMBER(OFFSET('Sanitation Data'!$E$6,0,10*ROW('Sanitation Data'!E7))),'Data Summary'!CQ13="Yes"),OFFSET('Sanitation Data'!$E$6,0,10*ROW('Sanitation Data'!E7)),NA())</f>
        <v>#N/A</v>
      </c>
      <c r="AC13" s="537" t="e">
        <f ca="1">+IF(AND(ISNUMBER(OFFSET('Sanitation Data'!$E$10,0,10*ROW('Sanitation Data'!E7))),'Data Summary'!CR13="Yes"),OFFSET('Sanitation Data'!$E$10,0,10*ROW('Sanitation Data'!E7)),NA())</f>
        <v>#N/A</v>
      </c>
      <c r="AD13" s="537" t="e">
        <f ca="1">+IF(AND(ISNUMBER(OFFSET('Sanitation Data'!$E$11,0,10*ROW('Sanitation Data'!E7))),'Data Summary'!CS13="Yes"),OFFSET('Sanitation Data'!$E$11,0,10*ROW('Sanitation Data'!E7)),NA())</f>
        <v>#N/A</v>
      </c>
      <c r="AE13" s="537" t="e">
        <f ca="1">+IF(AND(ISNUMBER(OFFSET('Sanitation Data'!$E$12,0,10*ROW('Sanitation Data'!E7))),'Data Summary'!CT13="Yes"),OFFSET('Sanitation Data'!$E$12,0,10*ROW('Sanitation Data'!E7)),NA())</f>
        <v>#N/A</v>
      </c>
      <c r="AF13" s="537" t="e">
        <f ca="1">+IF(AND(ISNUMBER(OFFSET('Sanitation Data'!$F$4,0,10*ROW('Sanitation Data'!F7))),'Data Summary'!CU13="Yes"),100-OFFSET('Sanitation Data'!$F$4,0,10*ROW('Sanitation Data'!F7)),NA())</f>
        <v>#N/A</v>
      </c>
      <c r="AG13" s="537" t="e">
        <f ca="1">+IF(AND(ISNUMBER(OFFSET('Sanitation Data'!$F$6,0,10*ROW('Sanitation Data'!F7))),'Data Summary'!CV13="Yes"),OFFSET('Sanitation Data'!$F$6,0,10*ROW('Sanitation Data'!F7)),NA())</f>
        <v>#N/A</v>
      </c>
      <c r="AH13" s="537" t="e">
        <f ca="1">+IF(AND(ISNUMBER(OFFSET('Sanitation Data'!$F$10,0,10*ROW('Sanitation Data'!F7))),'Data Summary'!CW13="Yes"),OFFSET('Sanitation Data'!$F$10,0,10*ROW('Sanitation Data'!F7)),NA())</f>
        <v>#N/A</v>
      </c>
      <c r="AI13" s="537" t="e">
        <f ca="1">+IF(AND(ISNUMBER(OFFSET('Sanitation Data'!$F$11,0,10*ROW('Sanitation Data'!F7))),'Data Summary'!CX13="Yes"),OFFSET('Sanitation Data'!$F$11,0,10*ROW('Sanitation Data'!F7)),NA())</f>
        <v>#N/A</v>
      </c>
      <c r="AJ13" s="537" t="e">
        <f ca="1">+IF(AND(ISNUMBER(OFFSET('Sanitation Data'!$F$12,0,10*ROW('Sanitation Data'!F7))),'Data Summary'!CY13="Yes"),OFFSET('Sanitation Data'!$F$12,0,10*ROW('Sanitation Data'!F7)),NA())</f>
        <v>#N/A</v>
      </c>
      <c r="AK13" s="537" t="e">
        <f ca="1">+IF(AND(ISNUMBER(OFFSET('Sanitation Data'!$G$4,0,10*ROW('Sanitation Data'!G7))),'Data Summary'!CZ13="Yes"),100-OFFSET('Sanitation Data'!$G$4,0,10*ROW('Sanitation Data'!G7)),NA())</f>
        <v>#N/A</v>
      </c>
      <c r="AL13" s="537" t="e">
        <f ca="1">+IF(AND(ISNUMBER(OFFSET('Sanitation Data'!$G$6,0,10*ROW('Sanitation Data'!G7))),'Data Summary'!DA13="Yes"),OFFSET('Sanitation Data'!$G$6,0,10*ROW('Sanitation Data'!G7)),NA())</f>
        <v>#N/A</v>
      </c>
      <c r="AM13" s="537" t="e">
        <f ca="1">+IF(AND(ISNUMBER(OFFSET('Sanitation Data'!$G$10,0,10*ROW('Sanitation Data'!G7))),'Data Summary'!DB13="Yes"),OFFSET('Sanitation Data'!$G$10,0,10*ROW('Sanitation Data'!G7)),NA())</f>
        <v>#N/A</v>
      </c>
      <c r="AN13" s="537" t="e">
        <f ca="1">+IF(AND(ISNUMBER(OFFSET('Sanitation Data'!$G$11,0,10*ROW('Sanitation Data'!G7))),'Data Summary'!DC13="Yes"),OFFSET('Sanitation Data'!$G$11,0,10*ROW('Sanitation Data'!G7)),NA())</f>
        <v>#N/A</v>
      </c>
      <c r="AO13" s="537" t="e">
        <f ca="1">+IF(AND(ISNUMBER(OFFSET('Sanitation Data'!$G$12,0,10*ROW('Sanitation Data'!G7))),'Data Summary'!DD13="Yes"),OFFSET('Sanitation Data'!$G$12,0,10*ROW('Sanitation Data'!G7)),NA())</f>
        <v>#N/A</v>
      </c>
      <c r="AP13" s="537" t="e">
        <f ca="1">+IF(AND(ISNUMBER(OFFSET('Sanitation Data'!$H$4,0,10*ROW('Sanitation Data'!H7))),'Data Summary'!DE13="Yes"),100-OFFSET('Sanitation Data'!$H$4,0,10*ROW('Sanitation Data'!H7)),NA())</f>
        <v>#N/A</v>
      </c>
      <c r="AQ13" s="537" t="e">
        <f ca="1">+IF(AND(ISNUMBER(OFFSET('Sanitation Data'!$H$6,0,10*ROW('Sanitation Data'!H7))),'Data Summary'!DF13="Yes"),OFFSET('Sanitation Data'!$H$6,0,10*ROW('Sanitation Data'!H7)),NA())</f>
        <v>#N/A</v>
      </c>
      <c r="AR13" s="537" t="e">
        <f ca="1">+IF(AND(ISNUMBER(OFFSET('Sanitation Data'!$H$10,0,10*ROW('Sanitation Data'!H7))),'Data Summary'!DG13="Yes"),OFFSET('Sanitation Data'!$H$10,0,10*ROW('Sanitation Data'!H7)),NA())</f>
        <v>#N/A</v>
      </c>
      <c r="AS13" s="537" t="e">
        <f ca="1">+IF(AND(ISNUMBER(OFFSET('Sanitation Data'!$H$11,0,10*ROW('Sanitation Data'!H7))),'Data Summary'!DH13="Yes"),OFFSET('Sanitation Data'!$H$11,0,10*ROW('Sanitation Data'!H7)),NA())</f>
        <v>#N/A</v>
      </c>
      <c r="AT13" s="537">
        <f ca="1">+IF(AND(ISNUMBER(OFFSET('Sanitation Data'!$H$12,0,10*ROW('Sanitation Data'!H7))),'Data Summary'!DI13="Yes"),OFFSET('Sanitation Data'!$H$12,0,10*ROW('Sanitation Data'!H7)),NA())</f>
        <v>93.034350000000003</v>
      </c>
      <c r="AU13" s="537" t="e">
        <f ca="1">+IF(AND(ISNUMBER(OFFSET('Sanitation Data'!$I$4,0,10*ROW('Sanitation Data'!I7))),'Data Summary'!DJ13="Yes"),100-OFFSET('Sanitation Data'!$I$4,0,10*ROW('Sanitation Data'!I7)),NA())</f>
        <v>#N/A</v>
      </c>
      <c r="AV13" s="537" t="e">
        <f ca="1">+IF(AND(ISNUMBER(OFFSET('Sanitation Data'!$I$6,0,10*ROW('Sanitation Data'!I7))),'Data Summary'!DK13="Yes"),OFFSET('Sanitation Data'!$I$6,0,10*ROW('Sanitation Data'!I7)),NA())</f>
        <v>#N/A</v>
      </c>
      <c r="AW13" s="537" t="e">
        <f ca="1">+IF(AND(ISNUMBER(OFFSET('Sanitation Data'!$I$10,0,10*ROW('Sanitation Data'!I7))),'Data Summary'!DL13="Yes"),OFFSET('Sanitation Data'!$I$10,0,10*ROW('Sanitation Data'!I7)),NA())</f>
        <v>#N/A</v>
      </c>
      <c r="AX13" s="537" t="e">
        <f ca="1">+IF(AND(ISNUMBER(OFFSET('Sanitation Data'!$I$11,0,10*ROW('Sanitation Data'!I7))),'Data Summary'!DM13="Yes"),OFFSET('Sanitation Data'!$I$11,0,10*ROW('Sanitation Data'!I7)),NA())</f>
        <v>#N/A</v>
      </c>
      <c r="AY13" s="537">
        <f ca="1">+IF(AND(ISNUMBER(OFFSET('Sanitation Data'!$I$12,0,10*ROW('Sanitation Data'!I7))),'Data Summary'!DN13="Yes"),OFFSET('Sanitation Data'!$I$12,0,10*ROW('Sanitation Data'!I7)),NA())</f>
        <v>95.450604752942624</v>
      </c>
      <c r="AZ13" s="538" t="e">
        <f ca="1">+IF(AND(ISNUMBER(OFFSET('Hygiene Data'!$D$5,0,10*ROW('Hygiene Data'!D7))),'Data Summary'!DO13="Yes"),OFFSET('Hygiene Data'!$D$5,0,10*ROW('Hygiene Data'!D7)),NA())</f>
        <v>#N/A</v>
      </c>
      <c r="BA13" s="538" t="e">
        <f ca="1">+IF(AND(ISNUMBER(OFFSET('Hygiene Data'!$D$7,0,10*ROW('Hygiene Data'!D7))),'Data Summary'!DP13="Yes"),OFFSET('Hygiene Data'!$D$7,0,10*ROW('Hygiene Data'!D7)),NA())</f>
        <v>#N/A</v>
      </c>
      <c r="BB13" s="538">
        <f ca="1">+IF(AND(ISNUMBER(OFFSET('Hygiene Data'!$D$9,0,10*ROW('Hygiene Data'!D7))),'Data Summary'!DQ13="Yes"),OFFSET('Hygiene Data'!$D$9,0,10*ROW('Hygiene Data'!D7)),NA())</f>
        <v>65.907214505351618</v>
      </c>
      <c r="BC13" s="538" t="e">
        <f ca="1">+IF(AND(ISNUMBER(OFFSET('Hygiene Data'!$E$5,0,10*ROW('Hygiene Data'!E7))),'Data Summary'!DR13="Yes"),OFFSET('Hygiene Data'!$E$5,0,10*ROW('Hygiene Data'!E7)),NA())</f>
        <v>#N/A</v>
      </c>
      <c r="BD13" s="538" t="e">
        <f ca="1">+IF(AND(ISNUMBER(OFFSET('Hygiene Data'!$E$7,0,10*ROW('Hygiene Data'!E7))),'Data Summary'!DS13="Yes"),OFFSET('Hygiene Data'!$E$7,0,10*ROW('Hygiene Data'!E7)),NA())</f>
        <v>#N/A</v>
      </c>
      <c r="BE13" s="538" t="e">
        <f ca="1">+IF(AND(ISNUMBER(OFFSET('Hygiene Data'!$E$9,0,10*ROW('Hygiene Data'!E7))),'Data Summary'!DT13="Yes"),OFFSET('Hygiene Data'!$E$9,0,10*ROW('Hygiene Data'!E7)),NA())</f>
        <v>#N/A</v>
      </c>
      <c r="BF13" s="538" t="e">
        <f ca="1">+IF(AND(ISNUMBER(OFFSET('Hygiene Data'!$F$5,0,10*ROW('Hygiene Data'!F7))),'Data Summary'!DU13="Yes"),OFFSET('Hygiene Data'!$F$5,0,10*ROW('Hygiene Data'!F7)),NA())</f>
        <v>#N/A</v>
      </c>
      <c r="BG13" s="538" t="e">
        <f ca="1">+IF(AND(ISNUMBER(OFFSET('Hygiene Data'!$F$7,0,10*ROW('Hygiene Data'!F7))),'Data Summary'!DV13="Yes"),OFFSET('Hygiene Data'!$F$7,0,10*ROW('Hygiene Data'!F7)),NA())</f>
        <v>#N/A</v>
      </c>
      <c r="BH13" s="538" t="e">
        <f ca="1">+IF(AND(ISNUMBER(OFFSET('Hygiene Data'!$F$9,0,10*ROW('Hygiene Data'!F7))),'Data Summary'!DW13="Yes"),OFFSET('Hygiene Data'!$F$9,0,10*ROW('Hygiene Data'!F7)),NA())</f>
        <v>#N/A</v>
      </c>
      <c r="BI13" s="538" t="e">
        <f ca="1">+IF(AND(ISNUMBER(OFFSET('Hygiene Data'!$G$5,0,10*ROW('Hygiene Data'!G7))),'Data Summary'!DX13="Yes"),OFFSET('Hygiene Data'!$G$5,0,10*ROW('Hygiene Data'!G7)),NA())</f>
        <v>#N/A</v>
      </c>
      <c r="BJ13" s="538" t="e">
        <f ca="1">+IF(AND(ISNUMBER(OFFSET('Hygiene Data'!$G$7,0,10*ROW('Hygiene Data'!G7))),'Data Summary'!DY13="Yes"),OFFSET('Hygiene Data'!$G$7,0,10*ROW('Hygiene Data'!G7)),NA())</f>
        <v>#N/A</v>
      </c>
      <c r="BK13" s="538" t="e">
        <f ca="1">+IF(AND(ISNUMBER(OFFSET('Hygiene Data'!$G$9,0,10*ROW('Hygiene Data'!G7))),'Data Summary'!DZ13="Yes"),OFFSET('Hygiene Data'!$G$9,0,10*ROW('Hygiene Data'!G7)),NA())</f>
        <v>#N/A</v>
      </c>
      <c r="BL13" s="538" t="e">
        <f ca="1">+IF(AND(ISNUMBER(OFFSET('Hygiene Data'!$H$5,0,10*ROW('Hygiene Data'!H7))),'Data Summary'!EA13="Yes"),OFFSET('Hygiene Data'!$H$5,0,10*ROW('Hygiene Data'!H7)),NA())</f>
        <v>#N/A</v>
      </c>
      <c r="BM13" s="538" t="e">
        <f ca="1">+IF(AND(ISNUMBER(OFFSET('Hygiene Data'!$H$7,0,10*ROW('Hygiene Data'!H7))),'Data Summary'!EB13="Yes"),OFFSET('Hygiene Data'!$H$7,0,10*ROW('Hygiene Data'!H7)),NA())</f>
        <v>#N/A</v>
      </c>
      <c r="BN13" s="538">
        <f ca="1">+IF(AND(ISNUMBER(OFFSET('Hygiene Data'!$H$9,0,10*ROW('Hygiene Data'!H7))),'Data Summary'!EC13="Yes"),OFFSET('Hygiene Data'!$H$9,0,10*ROW('Hygiene Data'!H7)),NA())</f>
        <v>68.416030000000006</v>
      </c>
      <c r="BO13" s="538" t="e">
        <f ca="1">+IF(AND(ISNUMBER(OFFSET('Hygiene Data'!$I$5,0,10*ROW('Hygiene Data'!I7))),'Data Summary'!ED13="Yes"),OFFSET('Hygiene Data'!$I$5,0,10*ROW('Hygiene Data'!I7)),NA())</f>
        <v>#N/A</v>
      </c>
      <c r="BP13" s="538" t="e">
        <f ca="1">+IF(AND(ISNUMBER(OFFSET('Hygiene Data'!$I$7,0,10*ROW('Hygiene Data'!I7))),'Data Summary'!EE13="Yes"),OFFSET('Hygiene Data'!$I$7,0,10*ROW('Hygiene Data'!I7)),NA())</f>
        <v>#N/A</v>
      </c>
      <c r="BQ13" s="538">
        <f ca="1">+IF(AND(ISNUMBER(OFFSET('Hygiene Data'!$I$9,0,10*ROW('Hygiene Data'!I7))),'Data Summary'!EF13="Yes"),OFFSET('Hygiene Data'!$I$9,0,10*ROW('Hygiene Data'!I7)),NA())</f>
        <v>60.412462909967076</v>
      </c>
    </row>
    <row r="14" spans="1:69" x14ac:dyDescent="0.25">
      <c r="A14" s="534" t="str">
        <f ca="1">+RIGHT('Data Summary'!A14,LEN('Data Summary'!A14)-9)</f>
        <v>EMIS</v>
      </c>
      <c r="B14" s="508" t="str">
        <f ca="1">+IF(ISTEXT('Data Summary'!B14),'Data Summary'!B14,"")</f>
        <v>EMIS</v>
      </c>
      <c r="C14" s="535">
        <f ca="1">+VALUE('Data Summary'!C14)</f>
        <v>2019</v>
      </c>
      <c r="D14" s="536">
        <f ca="1">+IF(AND(ISNUMBER(OFFSET('Water Data'!$D$4,0,10*ROW('Water Data'!D8))),'Data Summary'!BS14="Yes"),100-OFFSET('Water Data'!$D$4,0,10*ROW('Water Data'!D8)),NA())</f>
        <v>98.077922077922082</v>
      </c>
      <c r="E14" s="536">
        <f ca="1">+IF(AND(ISNUMBER(OFFSET('Water Data'!$D$6,0,10*ROW('Water Data'!D8))),'Data Summary'!BT14="Yes"),OFFSET('Water Data'!$D$6,0,10*ROW('Water Data'!D8)),NA())</f>
        <v>88.998890389610381</v>
      </c>
      <c r="F14" s="536" t="e">
        <f ca="1">+IF(AND(ISNUMBER(OFFSET('Water Data'!$D$9,0,10*ROW('Water Data'!D8))),'Data Summary'!BU14="Yes"),OFFSET('Water Data'!$D$9,0,10*ROW('Water Data'!D8)),NA())</f>
        <v>#N/A</v>
      </c>
      <c r="G14" s="536" t="e">
        <f ca="1">+IF(AND(ISNUMBER(OFFSET('Water Data'!$E$4,0,10*ROW('Water Data'!E8))),'Data Summary'!BV14="Yes"),100-OFFSET('Water Data'!$E$4,0,10*ROW('Water Data'!E8)),NA())</f>
        <v>#N/A</v>
      </c>
      <c r="H14" s="536" t="e">
        <f ca="1">+IF(AND(ISNUMBER(OFFSET('Water Data'!$E$6,0,10*ROW('Water Data'!E8))),'Data Summary'!BW14="Yes"),OFFSET('Water Data'!$E$6,0,10*ROW('Water Data'!E8)),NA())</f>
        <v>#N/A</v>
      </c>
      <c r="I14" s="536" t="e">
        <f ca="1">+IF(AND(ISNUMBER(OFFSET('Water Data'!$E$9,0,10*ROW('Water Data'!E8))),'Data Summary'!BX14="Yes"),OFFSET('Water Data'!$E$9,0,10*ROW('Water Data'!E8)),NA())</f>
        <v>#N/A</v>
      </c>
      <c r="J14" s="536" t="e">
        <f ca="1">+IF(AND(ISNUMBER(OFFSET('Water Data'!$F$4,0,10*ROW('Water Data'!F8))),'Data Summary'!BY14="Yes"),100-OFFSET('Water Data'!$F$4,0,10*ROW('Water Data'!F8)),NA())</f>
        <v>#N/A</v>
      </c>
      <c r="K14" s="536" t="e">
        <f ca="1">+IF(AND(ISNUMBER(OFFSET('Water Data'!$F$6,0,10*ROW('Water Data'!F8))),'Data Summary'!BZ14="Yes"),OFFSET('Water Data'!$F$6,0,10*ROW('Water Data'!F8)),NA())</f>
        <v>#N/A</v>
      </c>
      <c r="L14" s="536" t="e">
        <f ca="1">+IF(AND(ISNUMBER(OFFSET('Water Data'!$F$9,0,10*ROW('Water Data'!F8))),'Data Summary'!CA14="Yes"),OFFSET('Water Data'!$F$9,0,10*ROW('Water Data'!F8)),NA())</f>
        <v>#N/A</v>
      </c>
      <c r="M14" s="536" t="e">
        <f ca="1">+IF(AND(ISNUMBER(OFFSET('Water Data'!$G$4,0,10*ROW('Water Data'!G8))),'Data Summary'!CB14="Yes"),100-OFFSET('Water Data'!$G$4,0,10*ROW('Water Data'!G8)),NA())</f>
        <v>#N/A</v>
      </c>
      <c r="N14" s="536" t="e">
        <f ca="1">+IF(AND(ISNUMBER(OFFSET('Water Data'!$G$6,0,10*ROW('Water Data'!G8))),'Data Summary'!CC14="Yes"),OFFSET('Water Data'!$G$6,0,10*ROW('Water Data'!G8)),NA())</f>
        <v>#N/A</v>
      </c>
      <c r="O14" s="536" t="e">
        <f ca="1">+IF(AND(ISNUMBER(OFFSET('Water Data'!$G$9,0,10*ROW('Water Data'!G8))),'Data Summary'!CD14="Yes"),OFFSET('Water Data'!$G$9,0,10*ROW('Water Data'!G8)),NA())</f>
        <v>#N/A</v>
      </c>
      <c r="P14" s="536">
        <f ca="1">+IF(AND(ISNUMBER(OFFSET('Water Data'!$H$4,0,10*ROW('Water Data'!H8))),'Data Summary'!CE14="Yes"),100-OFFSET('Water Data'!$H$4,0,10*ROW('Water Data'!H8)),NA())</f>
        <v>98.366062059661218</v>
      </c>
      <c r="Q14" s="536">
        <f ca="1">+IF(AND(ISNUMBER(OFFSET('Water Data'!$H$6,0,10*ROW('Water Data'!H8))),'Data Summary'!CF14="Yes"),OFFSET('Water Data'!$H$6,0,10*ROW('Water Data'!H8)),NA())</f>
        <v>88.888491980212862</v>
      </c>
      <c r="R14" s="536" t="e">
        <f ca="1">+IF(AND(ISNUMBER(OFFSET('Water Data'!$H$9,0,10*ROW('Water Data'!H8))),'Data Summary'!CG14="Yes"),OFFSET('Water Data'!$H$9,0,10*ROW('Water Data'!H8)),NA())</f>
        <v>#N/A</v>
      </c>
      <c r="S14" s="536">
        <f ca="1">+IF(AND(ISNUMBER(OFFSET('Water Data'!$I$4,0,10*ROW('Water Data'!I8))),'Data Summary'!CH14="Yes"),100-OFFSET('Water Data'!$I$4,0,10*ROW('Water Data'!I8)),NA())</f>
        <v>97.427217332430601</v>
      </c>
      <c r="T14" s="536">
        <f ca="1">+IF(AND(ISNUMBER(OFFSET('Water Data'!$I$6,0,10*ROW('Water Data'!I8))),'Data Summary'!CI14="Yes"),OFFSET('Water Data'!$I$6,0,10*ROW('Water Data'!I8)),NA())</f>
        <v>89.248202437373052</v>
      </c>
      <c r="U14" s="536" t="e">
        <f ca="1">+IF(AND(ISNUMBER(OFFSET('Water Data'!$I$9,0,10*ROW('Water Data'!I8))),'Data Summary'!CJ14="Yes"),OFFSET('Water Data'!$I$9,0,10*ROW('Water Data'!I8)),NA())</f>
        <v>#N/A</v>
      </c>
      <c r="V14" s="537" t="e">
        <f ca="1">+IF(AND(ISNUMBER(OFFSET('Sanitation Data'!$D$4,0,10*ROW('Sanitation Data'!D8))),'Data Summary'!CK14="Yes"),100-OFFSET('Sanitation Data'!$D$4,0,10*ROW('Sanitation Data'!D8)),NA())</f>
        <v>#N/A</v>
      </c>
      <c r="W14" s="537">
        <f ca="1">+IF(AND(ISNUMBER(OFFSET('Sanitation Data'!$D$6,0,10*ROW('Sanitation Data'!D8))),'Data Summary'!CL14="Yes"),OFFSET('Sanitation Data'!$D$6,0,10*ROW('Sanitation Data'!D8)),NA())</f>
        <v>99.155521438165721</v>
      </c>
      <c r="X14" s="537" t="e">
        <f ca="1">+IF(AND(ISNUMBER(OFFSET('Sanitation Data'!$D$10,0,10*ROW('Sanitation Data'!D8))),'Data Summary'!CM14="Yes"),OFFSET('Sanitation Data'!$D$10,0,10*ROW('Sanitation Data'!D8)),NA())</f>
        <v>#N/A</v>
      </c>
      <c r="Y14" s="537" t="e">
        <f ca="1">+IF(AND(ISNUMBER(OFFSET('Sanitation Data'!$D$11,0,10*ROW('Sanitation Data'!D8))),'Data Summary'!CN14="Yes"),OFFSET('Sanitation Data'!$D$11,0,10*ROW('Sanitation Data'!D8)),NA())</f>
        <v>#N/A</v>
      </c>
      <c r="Z14" s="537" t="e">
        <f ca="1">+IF(AND(ISNUMBER(OFFSET('Sanitation Data'!$D$12,0,10*ROW('Sanitation Data'!D8))),'Data Summary'!CO14="Yes"),OFFSET('Sanitation Data'!$D$12,0,10*ROW('Sanitation Data'!D8)),NA())</f>
        <v>#N/A</v>
      </c>
      <c r="AA14" s="537" t="e">
        <f ca="1">+IF(AND(ISNUMBER(OFFSET('Sanitation Data'!$E$4,0,10*ROW('Sanitation Data'!E8))),'Data Summary'!CP14="Yes"),100-OFFSET('Sanitation Data'!$E$4,0,10*ROW('Sanitation Data'!E8)),NA())</f>
        <v>#N/A</v>
      </c>
      <c r="AB14" s="537" t="e">
        <f ca="1">+IF(AND(ISNUMBER(OFFSET('Sanitation Data'!$E$6,0,10*ROW('Sanitation Data'!E8))),'Data Summary'!CQ14="Yes"),OFFSET('Sanitation Data'!$E$6,0,10*ROW('Sanitation Data'!E8)),NA())</f>
        <v>#N/A</v>
      </c>
      <c r="AC14" s="537" t="e">
        <f ca="1">+IF(AND(ISNUMBER(OFFSET('Sanitation Data'!$E$10,0,10*ROW('Sanitation Data'!E8))),'Data Summary'!CR14="Yes"),OFFSET('Sanitation Data'!$E$10,0,10*ROW('Sanitation Data'!E8)),NA())</f>
        <v>#N/A</v>
      </c>
      <c r="AD14" s="537" t="e">
        <f ca="1">+IF(AND(ISNUMBER(OFFSET('Sanitation Data'!$E$11,0,10*ROW('Sanitation Data'!E8))),'Data Summary'!CS14="Yes"),OFFSET('Sanitation Data'!$E$11,0,10*ROW('Sanitation Data'!E8)),NA())</f>
        <v>#N/A</v>
      </c>
      <c r="AE14" s="537" t="e">
        <f ca="1">+IF(AND(ISNUMBER(OFFSET('Sanitation Data'!$E$12,0,10*ROW('Sanitation Data'!E8))),'Data Summary'!CT14="Yes"),OFFSET('Sanitation Data'!$E$12,0,10*ROW('Sanitation Data'!E8)),NA())</f>
        <v>#N/A</v>
      </c>
      <c r="AF14" s="537" t="e">
        <f ca="1">+IF(AND(ISNUMBER(OFFSET('Sanitation Data'!$F$4,0,10*ROW('Sanitation Data'!F8))),'Data Summary'!CU14="Yes"),100-OFFSET('Sanitation Data'!$F$4,0,10*ROW('Sanitation Data'!F8)),NA())</f>
        <v>#N/A</v>
      </c>
      <c r="AG14" s="537" t="e">
        <f ca="1">+IF(AND(ISNUMBER(OFFSET('Sanitation Data'!$F$6,0,10*ROW('Sanitation Data'!F8))),'Data Summary'!CV14="Yes"),OFFSET('Sanitation Data'!$F$6,0,10*ROW('Sanitation Data'!F8)),NA())</f>
        <v>#N/A</v>
      </c>
      <c r="AH14" s="537" t="e">
        <f ca="1">+IF(AND(ISNUMBER(OFFSET('Sanitation Data'!$F$10,0,10*ROW('Sanitation Data'!F8))),'Data Summary'!CW14="Yes"),OFFSET('Sanitation Data'!$F$10,0,10*ROW('Sanitation Data'!F8)),NA())</f>
        <v>#N/A</v>
      </c>
      <c r="AI14" s="537" t="e">
        <f ca="1">+IF(AND(ISNUMBER(OFFSET('Sanitation Data'!$F$11,0,10*ROW('Sanitation Data'!F8))),'Data Summary'!CX14="Yes"),OFFSET('Sanitation Data'!$F$11,0,10*ROW('Sanitation Data'!F8)),NA())</f>
        <v>#N/A</v>
      </c>
      <c r="AJ14" s="537" t="e">
        <f ca="1">+IF(AND(ISNUMBER(OFFSET('Sanitation Data'!$F$12,0,10*ROW('Sanitation Data'!F8))),'Data Summary'!CY14="Yes"),OFFSET('Sanitation Data'!$F$12,0,10*ROW('Sanitation Data'!F8)),NA())</f>
        <v>#N/A</v>
      </c>
      <c r="AK14" s="537" t="e">
        <f ca="1">+IF(AND(ISNUMBER(OFFSET('Sanitation Data'!$G$4,0,10*ROW('Sanitation Data'!G8))),'Data Summary'!CZ14="Yes"),100-OFFSET('Sanitation Data'!$G$4,0,10*ROW('Sanitation Data'!G8)),NA())</f>
        <v>#N/A</v>
      </c>
      <c r="AL14" s="537">
        <f ca="1">+IF(AND(ISNUMBER(OFFSET('Sanitation Data'!$G$6,0,10*ROW('Sanitation Data'!G8))),'Data Summary'!DA14="Yes"),OFFSET('Sanitation Data'!$G$6,0,10*ROW('Sanitation Data'!G8)),NA())</f>
        <v>99.186487192890738</v>
      </c>
      <c r="AM14" s="537" t="e">
        <f ca="1">+IF(AND(ISNUMBER(OFFSET('Sanitation Data'!$G$10,0,10*ROW('Sanitation Data'!G8))),'Data Summary'!DB14="Yes"),OFFSET('Sanitation Data'!$G$10,0,10*ROW('Sanitation Data'!G8)),NA())</f>
        <v>#N/A</v>
      </c>
      <c r="AN14" s="537" t="e">
        <f ca="1">+IF(AND(ISNUMBER(OFFSET('Sanitation Data'!$G$11,0,10*ROW('Sanitation Data'!G8))),'Data Summary'!DC14="Yes"),OFFSET('Sanitation Data'!$G$11,0,10*ROW('Sanitation Data'!G8)),NA())</f>
        <v>#N/A</v>
      </c>
      <c r="AO14" s="537" t="e">
        <f ca="1">+IF(AND(ISNUMBER(OFFSET('Sanitation Data'!$G$12,0,10*ROW('Sanitation Data'!G8))),'Data Summary'!DD14="Yes"),OFFSET('Sanitation Data'!$G$12,0,10*ROW('Sanitation Data'!G8)),NA())</f>
        <v>#N/A</v>
      </c>
      <c r="AP14" s="537" t="e">
        <f ca="1">+IF(AND(ISNUMBER(OFFSET('Sanitation Data'!$H$4,0,10*ROW('Sanitation Data'!H8))),'Data Summary'!DE14="Yes"),100-OFFSET('Sanitation Data'!$H$4,0,10*ROW('Sanitation Data'!H8)),NA())</f>
        <v>#N/A</v>
      </c>
      <c r="AQ14" s="537">
        <f ca="1">+IF(AND(ISNUMBER(OFFSET('Sanitation Data'!$H$6,0,10*ROW('Sanitation Data'!H8))),'Data Summary'!DF14="Yes"),OFFSET('Sanitation Data'!$H$6,0,10*ROW('Sanitation Data'!H8)),NA())</f>
        <v>99.216295246916957</v>
      </c>
      <c r="AR14" s="537" t="e">
        <f ca="1">+IF(AND(ISNUMBER(OFFSET('Sanitation Data'!$H$10,0,10*ROW('Sanitation Data'!H8))),'Data Summary'!DG14="Yes"),OFFSET('Sanitation Data'!$H$10,0,10*ROW('Sanitation Data'!H8)),NA())</f>
        <v>#N/A</v>
      </c>
      <c r="AS14" s="537" t="e">
        <f ca="1">+IF(AND(ISNUMBER(OFFSET('Sanitation Data'!$H$11,0,10*ROW('Sanitation Data'!H8))),'Data Summary'!DH14="Yes"),OFFSET('Sanitation Data'!$H$11,0,10*ROW('Sanitation Data'!H8)),NA())</f>
        <v>#N/A</v>
      </c>
      <c r="AT14" s="537" t="e">
        <f ca="1">+IF(AND(ISNUMBER(OFFSET('Sanitation Data'!$H$12,0,10*ROW('Sanitation Data'!H8))),'Data Summary'!DI14="Yes"),OFFSET('Sanitation Data'!$H$12,0,10*ROW('Sanitation Data'!H8)),NA())</f>
        <v>#N/A</v>
      </c>
      <c r="AU14" s="537" t="e">
        <f ca="1">+IF(AND(ISNUMBER(OFFSET('Sanitation Data'!$I$4,0,10*ROW('Sanitation Data'!I8))),'Data Summary'!DJ14="Yes"),100-OFFSET('Sanitation Data'!$I$4,0,10*ROW('Sanitation Data'!I8)),NA())</f>
        <v>#N/A</v>
      </c>
      <c r="AV14" s="537">
        <f ca="1">+IF(AND(ISNUMBER(OFFSET('Sanitation Data'!$I$6,0,10*ROW('Sanitation Data'!I8))),'Data Summary'!DK14="Yes"),OFFSET('Sanitation Data'!$I$6,0,10*ROW('Sanitation Data'!I8)),NA())</f>
        <v>98.94859813084112</v>
      </c>
      <c r="AW14" s="537" t="e">
        <f ca="1">+IF(AND(ISNUMBER(OFFSET('Sanitation Data'!$I$10,0,10*ROW('Sanitation Data'!I8))),'Data Summary'!DL14="Yes"),OFFSET('Sanitation Data'!$I$10,0,10*ROW('Sanitation Data'!I8)),NA())</f>
        <v>#N/A</v>
      </c>
      <c r="AX14" s="537" t="e">
        <f ca="1">+IF(AND(ISNUMBER(OFFSET('Sanitation Data'!$I$11,0,10*ROW('Sanitation Data'!I8))),'Data Summary'!DM14="Yes"),OFFSET('Sanitation Data'!$I$11,0,10*ROW('Sanitation Data'!I8)),NA())</f>
        <v>#N/A</v>
      </c>
      <c r="AY14" s="537" t="e">
        <f ca="1">+IF(AND(ISNUMBER(OFFSET('Sanitation Data'!$I$12,0,10*ROW('Sanitation Data'!I8))),'Data Summary'!DN14="Yes"),OFFSET('Sanitation Data'!$I$12,0,10*ROW('Sanitation Data'!I8)),NA())</f>
        <v>#N/A</v>
      </c>
      <c r="AZ14" s="538" t="e">
        <f ca="1">+IF(AND(ISNUMBER(OFFSET('Hygiene Data'!$D$5,0,10*ROW('Hygiene Data'!D8))),'Data Summary'!DO14="Yes"),OFFSET('Hygiene Data'!$D$5,0,10*ROW('Hygiene Data'!D8)),NA())</f>
        <v>#N/A</v>
      </c>
      <c r="BA14" s="538" t="e">
        <f ca="1">+IF(AND(ISNUMBER(OFFSET('Hygiene Data'!$D$7,0,10*ROW('Hygiene Data'!D8))),'Data Summary'!DP14="Yes"),OFFSET('Hygiene Data'!$D$7,0,10*ROW('Hygiene Data'!D8)),NA())</f>
        <v>#N/A</v>
      </c>
      <c r="BB14" s="538" t="e">
        <f ca="1">+IF(AND(ISNUMBER(OFFSET('Hygiene Data'!$D$9,0,10*ROW('Hygiene Data'!D8))),'Data Summary'!DQ14="Yes"),OFFSET('Hygiene Data'!$D$9,0,10*ROW('Hygiene Data'!D8)),NA())</f>
        <v>#N/A</v>
      </c>
      <c r="BC14" s="538" t="e">
        <f ca="1">+IF(AND(ISNUMBER(OFFSET('Hygiene Data'!$E$5,0,10*ROW('Hygiene Data'!E8))),'Data Summary'!DR14="Yes"),OFFSET('Hygiene Data'!$E$5,0,10*ROW('Hygiene Data'!E8)),NA())</f>
        <v>#N/A</v>
      </c>
      <c r="BD14" s="538" t="e">
        <f ca="1">+IF(AND(ISNUMBER(OFFSET('Hygiene Data'!$E$7,0,10*ROW('Hygiene Data'!E8))),'Data Summary'!DS14="Yes"),OFFSET('Hygiene Data'!$E$7,0,10*ROW('Hygiene Data'!E8)),NA())</f>
        <v>#N/A</v>
      </c>
      <c r="BE14" s="538" t="e">
        <f ca="1">+IF(AND(ISNUMBER(OFFSET('Hygiene Data'!$E$9,0,10*ROW('Hygiene Data'!E8))),'Data Summary'!DT14="Yes"),OFFSET('Hygiene Data'!$E$9,0,10*ROW('Hygiene Data'!E8)),NA())</f>
        <v>#N/A</v>
      </c>
      <c r="BF14" s="538" t="e">
        <f ca="1">+IF(AND(ISNUMBER(OFFSET('Hygiene Data'!$F$5,0,10*ROW('Hygiene Data'!F8))),'Data Summary'!DU14="Yes"),OFFSET('Hygiene Data'!$F$5,0,10*ROW('Hygiene Data'!F8)),NA())</f>
        <v>#N/A</v>
      </c>
      <c r="BG14" s="538" t="e">
        <f ca="1">+IF(AND(ISNUMBER(OFFSET('Hygiene Data'!$F$7,0,10*ROW('Hygiene Data'!F8))),'Data Summary'!DV14="Yes"),OFFSET('Hygiene Data'!$F$7,0,10*ROW('Hygiene Data'!F8)),NA())</f>
        <v>#N/A</v>
      </c>
      <c r="BH14" s="538" t="e">
        <f ca="1">+IF(AND(ISNUMBER(OFFSET('Hygiene Data'!$F$9,0,10*ROW('Hygiene Data'!F8))),'Data Summary'!DW14="Yes"),OFFSET('Hygiene Data'!$F$9,0,10*ROW('Hygiene Data'!F8)),NA())</f>
        <v>#N/A</v>
      </c>
      <c r="BI14" s="538" t="e">
        <f ca="1">+IF(AND(ISNUMBER(OFFSET('Hygiene Data'!$G$5,0,10*ROW('Hygiene Data'!G8))),'Data Summary'!DX14="Yes"),OFFSET('Hygiene Data'!$G$5,0,10*ROW('Hygiene Data'!G8)),NA())</f>
        <v>#N/A</v>
      </c>
      <c r="BJ14" s="538" t="e">
        <f ca="1">+IF(AND(ISNUMBER(OFFSET('Hygiene Data'!$G$7,0,10*ROW('Hygiene Data'!G8))),'Data Summary'!DY14="Yes"),OFFSET('Hygiene Data'!$G$7,0,10*ROW('Hygiene Data'!G8)),NA())</f>
        <v>#N/A</v>
      </c>
      <c r="BK14" s="538" t="e">
        <f ca="1">+IF(AND(ISNUMBER(OFFSET('Hygiene Data'!$G$9,0,10*ROW('Hygiene Data'!G8))),'Data Summary'!DZ14="Yes"),OFFSET('Hygiene Data'!$G$9,0,10*ROW('Hygiene Data'!G8)),NA())</f>
        <v>#N/A</v>
      </c>
      <c r="BL14" s="538" t="e">
        <f ca="1">+IF(AND(ISNUMBER(OFFSET('Hygiene Data'!$H$5,0,10*ROW('Hygiene Data'!H8))),'Data Summary'!EA14="Yes"),OFFSET('Hygiene Data'!$H$5,0,10*ROW('Hygiene Data'!H8)),NA())</f>
        <v>#N/A</v>
      </c>
      <c r="BM14" s="538" t="e">
        <f ca="1">+IF(AND(ISNUMBER(OFFSET('Hygiene Data'!$H$7,0,10*ROW('Hygiene Data'!H8))),'Data Summary'!EB14="Yes"),OFFSET('Hygiene Data'!$H$7,0,10*ROW('Hygiene Data'!H8)),NA())</f>
        <v>#N/A</v>
      </c>
      <c r="BN14" s="538" t="e">
        <f ca="1">+IF(AND(ISNUMBER(OFFSET('Hygiene Data'!$H$9,0,10*ROW('Hygiene Data'!H8))),'Data Summary'!EC14="Yes"),OFFSET('Hygiene Data'!$H$9,0,10*ROW('Hygiene Data'!H8)),NA())</f>
        <v>#N/A</v>
      </c>
      <c r="BO14" s="538" t="e">
        <f ca="1">+IF(AND(ISNUMBER(OFFSET('Hygiene Data'!$I$5,0,10*ROW('Hygiene Data'!I8))),'Data Summary'!ED14="Yes"),OFFSET('Hygiene Data'!$I$5,0,10*ROW('Hygiene Data'!I8)),NA())</f>
        <v>#N/A</v>
      </c>
      <c r="BP14" s="538" t="e">
        <f ca="1">+IF(AND(ISNUMBER(OFFSET('Hygiene Data'!$I$7,0,10*ROW('Hygiene Data'!I8))),'Data Summary'!EE14="Yes"),OFFSET('Hygiene Data'!$I$7,0,10*ROW('Hygiene Data'!I8)),NA())</f>
        <v>#N/A</v>
      </c>
      <c r="BQ14" s="538" t="e">
        <f ca="1">+IF(AND(ISNUMBER(OFFSET('Hygiene Data'!$I$9,0,10*ROW('Hygiene Data'!I8))),'Data Summary'!EF14="Yes"),OFFSET('Hygiene Data'!$I$9,0,10*ROW('Hygiene Data'!I8)),NA())</f>
        <v>#N/A</v>
      </c>
    </row>
    <row r="15" spans="1:69" x14ac:dyDescent="0.25">
      <c r="A15" s="534" t="str">
        <f ca="1">+RIGHT('Data Summary'!A15,LEN('Data Summary'!A15)-9)</f>
        <v>UIS</v>
      </c>
      <c r="B15" s="508" t="str">
        <f ca="1">+IF(ISTEXT('Data Summary'!B15),'Data Summary'!B15,"")</f>
        <v>Other</v>
      </c>
      <c r="C15" s="535">
        <f ca="1">+VALUE('Data Summary'!C15)</f>
        <v>2019</v>
      </c>
      <c r="D15" s="536" t="e">
        <f ca="1">+IF(AND(ISNUMBER(OFFSET('Water Data'!$D$4,0,10*ROW('Water Data'!D9))),'Data Summary'!BS15="Yes"),100-OFFSET('Water Data'!$D$4,0,10*ROW('Water Data'!D9)),NA())</f>
        <v>#N/A</v>
      </c>
      <c r="E15" s="536" t="e">
        <f ca="1">+IF(AND(ISNUMBER(OFFSET('Water Data'!$D$6,0,10*ROW('Water Data'!D9))),'Data Summary'!BT15="Yes"),OFFSET('Water Data'!$D$6,0,10*ROW('Water Data'!D9)),NA())</f>
        <v>#N/A</v>
      </c>
      <c r="F15" s="536">
        <f ca="1">+IF(AND(ISNUMBER(OFFSET('Water Data'!$D$9,0,10*ROW('Water Data'!D9))),'Data Summary'!BU15="Yes"),OFFSET('Water Data'!$D$9,0,10*ROW('Water Data'!D9)),NA())</f>
        <v>67.3959688259188</v>
      </c>
      <c r="G15" s="536" t="e">
        <f ca="1">+IF(AND(ISNUMBER(OFFSET('Water Data'!$E$4,0,10*ROW('Water Data'!E9))),'Data Summary'!BV15="Yes"),100-OFFSET('Water Data'!$E$4,0,10*ROW('Water Data'!E9)),NA())</f>
        <v>#N/A</v>
      </c>
      <c r="H15" s="536" t="e">
        <f ca="1">+IF(AND(ISNUMBER(OFFSET('Water Data'!$E$6,0,10*ROW('Water Data'!E9))),'Data Summary'!BW15="Yes"),OFFSET('Water Data'!$E$6,0,10*ROW('Water Data'!E9)),NA())</f>
        <v>#N/A</v>
      </c>
      <c r="I15" s="536" t="e">
        <f ca="1">+IF(AND(ISNUMBER(OFFSET('Water Data'!$E$9,0,10*ROW('Water Data'!E9))),'Data Summary'!BX15="Yes"),OFFSET('Water Data'!$E$9,0,10*ROW('Water Data'!E9)),NA())</f>
        <v>#N/A</v>
      </c>
      <c r="J15" s="536" t="e">
        <f ca="1">+IF(AND(ISNUMBER(OFFSET('Water Data'!$F$4,0,10*ROW('Water Data'!F9))),'Data Summary'!BY15="Yes"),100-OFFSET('Water Data'!$F$4,0,10*ROW('Water Data'!F9)),NA())</f>
        <v>#N/A</v>
      </c>
      <c r="K15" s="536" t="e">
        <f ca="1">+IF(AND(ISNUMBER(OFFSET('Water Data'!$F$6,0,10*ROW('Water Data'!F9))),'Data Summary'!BZ15="Yes"),OFFSET('Water Data'!$F$6,0,10*ROW('Water Data'!F9)),NA())</f>
        <v>#N/A</v>
      </c>
      <c r="L15" s="536" t="e">
        <f ca="1">+IF(AND(ISNUMBER(OFFSET('Water Data'!$F$9,0,10*ROW('Water Data'!F9))),'Data Summary'!CA15="Yes"),OFFSET('Water Data'!$F$9,0,10*ROW('Water Data'!F9)),NA())</f>
        <v>#N/A</v>
      </c>
      <c r="M15" s="536" t="e">
        <f ca="1">+IF(AND(ISNUMBER(OFFSET('Water Data'!$G$4,0,10*ROW('Water Data'!G9))),'Data Summary'!CB15="Yes"),100-OFFSET('Water Data'!$G$4,0,10*ROW('Water Data'!G9)),NA())</f>
        <v>#N/A</v>
      </c>
      <c r="N15" s="536" t="e">
        <f ca="1">+IF(AND(ISNUMBER(OFFSET('Water Data'!$G$6,0,10*ROW('Water Data'!G9))),'Data Summary'!CC15="Yes"),OFFSET('Water Data'!$G$6,0,10*ROW('Water Data'!G9)),NA())</f>
        <v>#N/A</v>
      </c>
      <c r="O15" s="536" t="e">
        <f ca="1">+IF(AND(ISNUMBER(OFFSET('Water Data'!$G$9,0,10*ROW('Water Data'!G9))),'Data Summary'!CD15="Yes"),OFFSET('Water Data'!$G$9,0,10*ROW('Water Data'!G9)),NA())</f>
        <v>#N/A</v>
      </c>
      <c r="P15" s="536" t="e">
        <f ca="1">+IF(AND(ISNUMBER(OFFSET('Water Data'!$H$4,0,10*ROW('Water Data'!H9))),'Data Summary'!CE15="Yes"),100-OFFSET('Water Data'!$H$4,0,10*ROW('Water Data'!H9)),NA())</f>
        <v>#N/A</v>
      </c>
      <c r="Q15" s="536" t="e">
        <f ca="1">+IF(AND(ISNUMBER(OFFSET('Water Data'!$H$6,0,10*ROW('Water Data'!H9))),'Data Summary'!CF15="Yes"),OFFSET('Water Data'!$H$6,0,10*ROW('Water Data'!H9)),NA())</f>
        <v>#N/A</v>
      </c>
      <c r="R15" s="536">
        <f ca="1">+IF(AND(ISNUMBER(OFFSET('Water Data'!$H$9,0,10*ROW('Water Data'!H9))),'Data Summary'!CG15="Yes"),OFFSET('Water Data'!$H$9,0,10*ROW('Water Data'!H9)),NA())</f>
        <v>67.621049999999997</v>
      </c>
      <c r="S15" s="536" t="e">
        <f ca="1">+IF(AND(ISNUMBER(OFFSET('Water Data'!$I$4,0,10*ROW('Water Data'!I9))),'Data Summary'!CH15="Yes"),100-OFFSET('Water Data'!$I$4,0,10*ROW('Water Data'!I9)),NA())</f>
        <v>#N/A</v>
      </c>
      <c r="T15" s="536" t="e">
        <f ca="1">+IF(AND(ISNUMBER(OFFSET('Water Data'!$I$6,0,10*ROW('Water Data'!I9))),'Data Summary'!CI15="Yes"),OFFSET('Water Data'!$I$6,0,10*ROW('Water Data'!I9)),NA())</f>
        <v>#N/A</v>
      </c>
      <c r="U15" s="536">
        <f ca="1">+IF(AND(ISNUMBER(OFFSET('Water Data'!$I$9,0,10*ROW('Water Data'!I9))),'Data Summary'!CJ15="Yes"),OFFSET('Water Data'!$I$9,0,10*ROW('Water Data'!I9)),NA())</f>
        <v>66.887669397247279</v>
      </c>
      <c r="V15" s="537" t="e">
        <f ca="1">+IF(AND(ISNUMBER(OFFSET('Sanitation Data'!$D$4,0,10*ROW('Sanitation Data'!D9))),'Data Summary'!CK15="Yes"),100-OFFSET('Sanitation Data'!$D$4,0,10*ROW('Sanitation Data'!D9)),NA())</f>
        <v>#N/A</v>
      </c>
      <c r="W15" s="537" t="e">
        <f ca="1">+IF(AND(ISNUMBER(OFFSET('Sanitation Data'!$D$6,0,10*ROW('Sanitation Data'!D9))),'Data Summary'!CL15="Yes"),OFFSET('Sanitation Data'!$D$6,0,10*ROW('Sanitation Data'!D9)),NA())</f>
        <v>#N/A</v>
      </c>
      <c r="X15" s="537" t="e">
        <f ca="1">+IF(AND(ISNUMBER(OFFSET('Sanitation Data'!$D$10,0,10*ROW('Sanitation Data'!D9))),'Data Summary'!CM15="Yes"),OFFSET('Sanitation Data'!$D$10,0,10*ROW('Sanitation Data'!D9)),NA())</f>
        <v>#N/A</v>
      </c>
      <c r="Y15" s="537" t="e">
        <f ca="1">+IF(AND(ISNUMBER(OFFSET('Sanitation Data'!$D$11,0,10*ROW('Sanitation Data'!D9))),'Data Summary'!CN15="Yes"),OFFSET('Sanitation Data'!$D$11,0,10*ROW('Sanitation Data'!D9)),NA())</f>
        <v>#N/A</v>
      </c>
      <c r="Z15" s="537">
        <f ca="1">+IF(AND(ISNUMBER(OFFSET('Sanitation Data'!$D$12,0,10*ROW('Sanitation Data'!D9))),'Data Summary'!CO15="Yes"),OFFSET('Sanitation Data'!$D$12,0,10*ROW('Sanitation Data'!D9)),NA())</f>
        <v>94.549480530294701</v>
      </c>
      <c r="AA15" s="537" t="e">
        <f ca="1">+IF(AND(ISNUMBER(OFFSET('Sanitation Data'!$E$4,0,10*ROW('Sanitation Data'!E9))),'Data Summary'!CP15="Yes"),100-OFFSET('Sanitation Data'!$E$4,0,10*ROW('Sanitation Data'!E9)),NA())</f>
        <v>#N/A</v>
      </c>
      <c r="AB15" s="537" t="e">
        <f ca="1">+IF(AND(ISNUMBER(OFFSET('Sanitation Data'!$E$6,0,10*ROW('Sanitation Data'!E9))),'Data Summary'!CQ15="Yes"),OFFSET('Sanitation Data'!$E$6,0,10*ROW('Sanitation Data'!E9)),NA())</f>
        <v>#N/A</v>
      </c>
      <c r="AC15" s="537" t="e">
        <f ca="1">+IF(AND(ISNUMBER(OFFSET('Sanitation Data'!$E$10,0,10*ROW('Sanitation Data'!E9))),'Data Summary'!CR15="Yes"),OFFSET('Sanitation Data'!$E$10,0,10*ROW('Sanitation Data'!E9)),NA())</f>
        <v>#N/A</v>
      </c>
      <c r="AD15" s="537" t="e">
        <f ca="1">+IF(AND(ISNUMBER(OFFSET('Sanitation Data'!$E$11,0,10*ROW('Sanitation Data'!E9))),'Data Summary'!CS15="Yes"),OFFSET('Sanitation Data'!$E$11,0,10*ROW('Sanitation Data'!E9)),NA())</f>
        <v>#N/A</v>
      </c>
      <c r="AE15" s="537" t="e">
        <f ca="1">+IF(AND(ISNUMBER(OFFSET('Sanitation Data'!$E$12,0,10*ROW('Sanitation Data'!E9))),'Data Summary'!CT15="Yes"),OFFSET('Sanitation Data'!$E$12,0,10*ROW('Sanitation Data'!E9)),NA())</f>
        <v>#N/A</v>
      </c>
      <c r="AF15" s="537" t="e">
        <f ca="1">+IF(AND(ISNUMBER(OFFSET('Sanitation Data'!$F$4,0,10*ROW('Sanitation Data'!F9))),'Data Summary'!CU15="Yes"),100-OFFSET('Sanitation Data'!$F$4,0,10*ROW('Sanitation Data'!F9)),NA())</f>
        <v>#N/A</v>
      </c>
      <c r="AG15" s="537" t="e">
        <f ca="1">+IF(AND(ISNUMBER(OFFSET('Sanitation Data'!$F$6,0,10*ROW('Sanitation Data'!F9))),'Data Summary'!CV15="Yes"),OFFSET('Sanitation Data'!$F$6,0,10*ROW('Sanitation Data'!F9)),NA())</f>
        <v>#N/A</v>
      </c>
      <c r="AH15" s="537" t="e">
        <f ca="1">+IF(AND(ISNUMBER(OFFSET('Sanitation Data'!$F$10,0,10*ROW('Sanitation Data'!F9))),'Data Summary'!CW15="Yes"),OFFSET('Sanitation Data'!$F$10,0,10*ROW('Sanitation Data'!F9)),NA())</f>
        <v>#N/A</v>
      </c>
      <c r="AI15" s="537" t="e">
        <f ca="1">+IF(AND(ISNUMBER(OFFSET('Sanitation Data'!$F$11,0,10*ROW('Sanitation Data'!F9))),'Data Summary'!CX15="Yes"),OFFSET('Sanitation Data'!$F$11,0,10*ROW('Sanitation Data'!F9)),NA())</f>
        <v>#N/A</v>
      </c>
      <c r="AJ15" s="537" t="e">
        <f ca="1">+IF(AND(ISNUMBER(OFFSET('Sanitation Data'!$F$12,0,10*ROW('Sanitation Data'!F9))),'Data Summary'!CY15="Yes"),OFFSET('Sanitation Data'!$F$12,0,10*ROW('Sanitation Data'!F9)),NA())</f>
        <v>#N/A</v>
      </c>
      <c r="AK15" s="537" t="e">
        <f ca="1">+IF(AND(ISNUMBER(OFFSET('Sanitation Data'!$G$4,0,10*ROW('Sanitation Data'!G9))),'Data Summary'!CZ15="Yes"),100-OFFSET('Sanitation Data'!$G$4,0,10*ROW('Sanitation Data'!G9)),NA())</f>
        <v>#N/A</v>
      </c>
      <c r="AL15" s="537" t="e">
        <f ca="1">+IF(AND(ISNUMBER(OFFSET('Sanitation Data'!$G$6,0,10*ROW('Sanitation Data'!G9))),'Data Summary'!DA15="Yes"),OFFSET('Sanitation Data'!$G$6,0,10*ROW('Sanitation Data'!G9)),NA())</f>
        <v>#N/A</v>
      </c>
      <c r="AM15" s="537" t="e">
        <f ca="1">+IF(AND(ISNUMBER(OFFSET('Sanitation Data'!$G$10,0,10*ROW('Sanitation Data'!G9))),'Data Summary'!DB15="Yes"),OFFSET('Sanitation Data'!$G$10,0,10*ROW('Sanitation Data'!G9)),NA())</f>
        <v>#N/A</v>
      </c>
      <c r="AN15" s="537" t="e">
        <f ca="1">+IF(AND(ISNUMBER(OFFSET('Sanitation Data'!$G$11,0,10*ROW('Sanitation Data'!G9))),'Data Summary'!DC15="Yes"),OFFSET('Sanitation Data'!$G$11,0,10*ROW('Sanitation Data'!G9)),NA())</f>
        <v>#N/A</v>
      </c>
      <c r="AO15" s="537" t="e">
        <f ca="1">+IF(AND(ISNUMBER(OFFSET('Sanitation Data'!$G$12,0,10*ROW('Sanitation Data'!G9))),'Data Summary'!DD15="Yes"),OFFSET('Sanitation Data'!$G$12,0,10*ROW('Sanitation Data'!G9)),NA())</f>
        <v>#N/A</v>
      </c>
      <c r="AP15" s="537" t="e">
        <f ca="1">+IF(AND(ISNUMBER(OFFSET('Sanitation Data'!$H$4,0,10*ROW('Sanitation Data'!H9))),'Data Summary'!DE15="Yes"),100-OFFSET('Sanitation Data'!$H$4,0,10*ROW('Sanitation Data'!H9)),NA())</f>
        <v>#N/A</v>
      </c>
      <c r="AQ15" s="537" t="e">
        <f ca="1">+IF(AND(ISNUMBER(OFFSET('Sanitation Data'!$H$6,0,10*ROW('Sanitation Data'!H9))),'Data Summary'!DF15="Yes"),OFFSET('Sanitation Data'!$H$6,0,10*ROW('Sanitation Data'!H9)),NA())</f>
        <v>#N/A</v>
      </c>
      <c r="AR15" s="537" t="e">
        <f ca="1">+IF(AND(ISNUMBER(OFFSET('Sanitation Data'!$H$10,0,10*ROW('Sanitation Data'!H9))),'Data Summary'!DG15="Yes"),OFFSET('Sanitation Data'!$H$10,0,10*ROW('Sanitation Data'!H9)),NA())</f>
        <v>#N/A</v>
      </c>
      <c r="AS15" s="537" t="e">
        <f ca="1">+IF(AND(ISNUMBER(OFFSET('Sanitation Data'!$H$11,0,10*ROW('Sanitation Data'!H9))),'Data Summary'!DH15="Yes"),OFFSET('Sanitation Data'!$H$11,0,10*ROW('Sanitation Data'!H9)),NA())</f>
        <v>#N/A</v>
      </c>
      <c r="AT15" s="537">
        <f ca="1">+IF(AND(ISNUMBER(OFFSET('Sanitation Data'!$H$12,0,10*ROW('Sanitation Data'!H9))),'Data Summary'!DI15="Yes"),OFFSET('Sanitation Data'!$H$12,0,10*ROW('Sanitation Data'!H9)),NA())</f>
        <v>94.138810000000007</v>
      </c>
      <c r="AU15" s="537" t="e">
        <f ca="1">+IF(AND(ISNUMBER(OFFSET('Sanitation Data'!$I$4,0,10*ROW('Sanitation Data'!I9))),'Data Summary'!DJ15="Yes"),100-OFFSET('Sanitation Data'!$I$4,0,10*ROW('Sanitation Data'!I9)),NA())</f>
        <v>#N/A</v>
      </c>
      <c r="AV15" s="537" t="e">
        <f ca="1">+IF(AND(ISNUMBER(OFFSET('Sanitation Data'!$I$6,0,10*ROW('Sanitation Data'!I9))),'Data Summary'!DK15="Yes"),OFFSET('Sanitation Data'!$I$6,0,10*ROW('Sanitation Data'!I9)),NA())</f>
        <v>#N/A</v>
      </c>
      <c r="AW15" s="537" t="e">
        <f ca="1">+IF(AND(ISNUMBER(OFFSET('Sanitation Data'!$I$10,0,10*ROW('Sanitation Data'!I9))),'Data Summary'!DL15="Yes"),OFFSET('Sanitation Data'!$I$10,0,10*ROW('Sanitation Data'!I9)),NA())</f>
        <v>#N/A</v>
      </c>
      <c r="AX15" s="537" t="e">
        <f ca="1">+IF(AND(ISNUMBER(OFFSET('Sanitation Data'!$I$11,0,10*ROW('Sanitation Data'!I9))),'Data Summary'!DM15="Yes"),OFFSET('Sanitation Data'!$I$11,0,10*ROW('Sanitation Data'!I9)),NA())</f>
        <v>#N/A</v>
      </c>
      <c r="AY15" s="537">
        <f ca="1">+IF(AND(ISNUMBER(OFFSET('Sanitation Data'!$I$12,0,10*ROW('Sanitation Data'!I9))),'Data Summary'!DN15="Yes"),OFFSET('Sanitation Data'!$I$12,0,10*ROW('Sanitation Data'!I9)),NA())</f>
        <v>95.4768952586616</v>
      </c>
      <c r="AZ15" s="538" t="e">
        <f ca="1">+IF(AND(ISNUMBER(OFFSET('Hygiene Data'!$D$5,0,10*ROW('Hygiene Data'!D9))),'Data Summary'!DO15="Yes"),OFFSET('Hygiene Data'!$D$5,0,10*ROW('Hygiene Data'!D9)),NA())</f>
        <v>#N/A</v>
      </c>
      <c r="BA15" s="538" t="e">
        <f ca="1">+IF(AND(ISNUMBER(OFFSET('Hygiene Data'!$D$7,0,10*ROW('Hygiene Data'!D9))),'Data Summary'!DP15="Yes"),OFFSET('Hygiene Data'!$D$7,0,10*ROW('Hygiene Data'!D9)),NA())</f>
        <v>#N/A</v>
      </c>
      <c r="BB15" s="538">
        <f ca="1">+IF(AND(ISNUMBER(OFFSET('Hygiene Data'!$D$9,0,10*ROW('Hygiene Data'!D9))),'Data Summary'!DQ15="Yes"),OFFSET('Hygiene Data'!$D$9,0,10*ROW('Hygiene Data'!D9)),NA())</f>
        <v>72.510569570149713</v>
      </c>
      <c r="BC15" s="538" t="e">
        <f ca="1">+IF(AND(ISNUMBER(OFFSET('Hygiene Data'!$E$5,0,10*ROW('Hygiene Data'!E9))),'Data Summary'!DR15="Yes"),OFFSET('Hygiene Data'!$E$5,0,10*ROW('Hygiene Data'!E9)),NA())</f>
        <v>#N/A</v>
      </c>
      <c r="BD15" s="538" t="e">
        <f ca="1">+IF(AND(ISNUMBER(OFFSET('Hygiene Data'!$E$7,0,10*ROW('Hygiene Data'!E9))),'Data Summary'!DS15="Yes"),OFFSET('Hygiene Data'!$E$7,0,10*ROW('Hygiene Data'!E9)),NA())</f>
        <v>#N/A</v>
      </c>
      <c r="BE15" s="538" t="e">
        <f ca="1">+IF(AND(ISNUMBER(OFFSET('Hygiene Data'!$E$9,0,10*ROW('Hygiene Data'!E9))),'Data Summary'!DT15="Yes"),OFFSET('Hygiene Data'!$E$9,0,10*ROW('Hygiene Data'!E9)),NA())</f>
        <v>#N/A</v>
      </c>
      <c r="BF15" s="538" t="e">
        <f ca="1">+IF(AND(ISNUMBER(OFFSET('Hygiene Data'!$F$5,0,10*ROW('Hygiene Data'!F9))),'Data Summary'!DU15="Yes"),OFFSET('Hygiene Data'!$F$5,0,10*ROW('Hygiene Data'!F9)),NA())</f>
        <v>#N/A</v>
      </c>
      <c r="BG15" s="538" t="e">
        <f ca="1">+IF(AND(ISNUMBER(OFFSET('Hygiene Data'!$F$7,0,10*ROW('Hygiene Data'!F9))),'Data Summary'!DV15="Yes"),OFFSET('Hygiene Data'!$F$7,0,10*ROW('Hygiene Data'!F9)),NA())</f>
        <v>#N/A</v>
      </c>
      <c r="BH15" s="538" t="e">
        <f ca="1">+IF(AND(ISNUMBER(OFFSET('Hygiene Data'!$F$9,0,10*ROW('Hygiene Data'!F9))),'Data Summary'!DW15="Yes"),OFFSET('Hygiene Data'!$F$9,0,10*ROW('Hygiene Data'!F9)),NA())</f>
        <v>#N/A</v>
      </c>
      <c r="BI15" s="538" t="e">
        <f ca="1">+IF(AND(ISNUMBER(OFFSET('Hygiene Data'!$G$5,0,10*ROW('Hygiene Data'!G9))),'Data Summary'!DX15="Yes"),OFFSET('Hygiene Data'!$G$5,0,10*ROW('Hygiene Data'!G9)),NA())</f>
        <v>#N/A</v>
      </c>
      <c r="BJ15" s="538" t="e">
        <f ca="1">+IF(AND(ISNUMBER(OFFSET('Hygiene Data'!$G$7,0,10*ROW('Hygiene Data'!G9))),'Data Summary'!DY15="Yes"),OFFSET('Hygiene Data'!$G$7,0,10*ROW('Hygiene Data'!G9)),NA())</f>
        <v>#N/A</v>
      </c>
      <c r="BK15" s="538" t="e">
        <f ca="1">+IF(AND(ISNUMBER(OFFSET('Hygiene Data'!$G$9,0,10*ROW('Hygiene Data'!G9))),'Data Summary'!DZ15="Yes"),OFFSET('Hygiene Data'!$G$9,0,10*ROW('Hygiene Data'!G9)),NA())</f>
        <v>#N/A</v>
      </c>
      <c r="BL15" s="538" t="e">
        <f ca="1">+IF(AND(ISNUMBER(OFFSET('Hygiene Data'!$H$5,0,10*ROW('Hygiene Data'!H9))),'Data Summary'!EA15="Yes"),OFFSET('Hygiene Data'!$H$5,0,10*ROW('Hygiene Data'!H9)),NA())</f>
        <v>#N/A</v>
      </c>
      <c r="BM15" s="538" t="e">
        <f ca="1">+IF(AND(ISNUMBER(OFFSET('Hygiene Data'!$H$7,0,10*ROW('Hygiene Data'!H9))),'Data Summary'!EB15="Yes"),OFFSET('Hygiene Data'!$H$7,0,10*ROW('Hygiene Data'!H9)),NA())</f>
        <v>#N/A</v>
      </c>
      <c r="BN15" s="538">
        <f ca="1">+IF(AND(ISNUMBER(OFFSET('Hygiene Data'!$H$9,0,10*ROW('Hygiene Data'!H9))),'Data Summary'!EC15="Yes"),OFFSET('Hygiene Data'!$H$9,0,10*ROW('Hygiene Data'!H9)),NA())</f>
        <v>73.542199999999994</v>
      </c>
      <c r="BO15" s="538" t="e">
        <f ca="1">+IF(AND(ISNUMBER(OFFSET('Hygiene Data'!$I$5,0,10*ROW('Hygiene Data'!I9))),'Data Summary'!ED15="Yes"),OFFSET('Hygiene Data'!$I$5,0,10*ROW('Hygiene Data'!I9)),NA())</f>
        <v>#N/A</v>
      </c>
      <c r="BP15" s="538" t="e">
        <f ca="1">+IF(AND(ISNUMBER(OFFSET('Hygiene Data'!$I$7,0,10*ROW('Hygiene Data'!I9))),'Data Summary'!EE15="Yes"),OFFSET('Hygiene Data'!$I$7,0,10*ROW('Hygiene Data'!I9)),NA())</f>
        <v>#N/A</v>
      </c>
      <c r="BQ15" s="538">
        <f ca="1">+IF(AND(ISNUMBER(OFFSET('Hygiene Data'!$I$9,0,10*ROW('Hygiene Data'!I9))),'Data Summary'!EF15="Yes"),OFFSET('Hygiene Data'!$I$9,0,10*ROW('Hygiene Data'!I9)),NA())</f>
        <v>70.180844926435697</v>
      </c>
    </row>
    <row r="16" spans="1:69" x14ac:dyDescent="0.25">
      <c r="A16" s="534" t="str">
        <f ca="1">+RIGHT('Data Summary'!A16,LEN('Data Summary'!A16)-9)</f>
        <v>EMIS</v>
      </c>
      <c r="B16" s="508" t="str">
        <f ca="1">+IF(ISTEXT('Data Summary'!B16),'Data Summary'!B16,"")</f>
        <v>EMIS</v>
      </c>
      <c r="C16" s="535">
        <f ca="1">+VALUE('Data Summary'!C16)</f>
        <v>2020</v>
      </c>
      <c r="D16" s="536">
        <f ca="1">+IF(AND(ISNUMBER(OFFSET('Water Data'!$D$4,0,10*ROW('Water Data'!D10))),'Data Summary'!BS16="Yes"),100-OFFSET('Water Data'!$D$4,0,10*ROW('Water Data'!D10)),NA())</f>
        <v>97.208017999590922</v>
      </c>
      <c r="E16" s="536" t="e">
        <f ca="1">+IF(AND(ISNUMBER(OFFSET('Water Data'!$D$6,0,10*ROW('Water Data'!D10))),'Data Summary'!BT16="Yes"),OFFSET('Water Data'!$D$6,0,10*ROW('Water Data'!D10)),NA())</f>
        <v>#N/A</v>
      </c>
      <c r="F16" s="536" t="e">
        <f ca="1">+IF(AND(ISNUMBER(OFFSET('Water Data'!$D$9,0,10*ROW('Water Data'!D10))),'Data Summary'!BU16="Yes"),OFFSET('Water Data'!$D$9,0,10*ROW('Water Data'!D10)),NA())</f>
        <v>#N/A</v>
      </c>
      <c r="G16" s="536" t="e">
        <f ca="1">+IF(AND(ISNUMBER(OFFSET('Water Data'!$E$4,0,10*ROW('Water Data'!E10))),'Data Summary'!BV16="Yes"),100-OFFSET('Water Data'!$E$4,0,10*ROW('Water Data'!E10)),NA())</f>
        <v>#N/A</v>
      </c>
      <c r="H16" s="536" t="e">
        <f ca="1">+IF(AND(ISNUMBER(OFFSET('Water Data'!$E$6,0,10*ROW('Water Data'!E10))),'Data Summary'!BW16="Yes"),OFFSET('Water Data'!$E$6,0,10*ROW('Water Data'!E10)),NA())</f>
        <v>#N/A</v>
      </c>
      <c r="I16" s="536" t="e">
        <f ca="1">+IF(AND(ISNUMBER(OFFSET('Water Data'!$E$9,0,10*ROW('Water Data'!E10))),'Data Summary'!BX16="Yes"),OFFSET('Water Data'!$E$9,0,10*ROW('Water Data'!E10)),NA())</f>
        <v>#N/A</v>
      </c>
      <c r="J16" s="536" t="e">
        <f ca="1">+IF(AND(ISNUMBER(OFFSET('Water Data'!$F$4,0,10*ROW('Water Data'!F10))),'Data Summary'!BY16="Yes"),100-OFFSET('Water Data'!$F$4,0,10*ROW('Water Data'!F10)),NA())</f>
        <v>#N/A</v>
      </c>
      <c r="K16" s="536" t="e">
        <f ca="1">+IF(AND(ISNUMBER(OFFSET('Water Data'!$F$6,0,10*ROW('Water Data'!F10))),'Data Summary'!BZ16="Yes"),OFFSET('Water Data'!$F$6,0,10*ROW('Water Data'!F10)),NA())</f>
        <v>#N/A</v>
      </c>
      <c r="L16" s="536" t="e">
        <f ca="1">+IF(AND(ISNUMBER(OFFSET('Water Data'!$F$9,0,10*ROW('Water Data'!F10))),'Data Summary'!CA16="Yes"),OFFSET('Water Data'!$F$9,0,10*ROW('Water Data'!F10)),NA())</f>
        <v>#N/A</v>
      </c>
      <c r="M16" s="536" t="e">
        <f ca="1">+IF(AND(ISNUMBER(OFFSET('Water Data'!$G$4,0,10*ROW('Water Data'!G10))),'Data Summary'!CB16="Yes"),100-OFFSET('Water Data'!$G$4,0,10*ROW('Water Data'!G10)),NA())</f>
        <v>#N/A</v>
      </c>
      <c r="N16" s="536" t="e">
        <f ca="1">+IF(AND(ISNUMBER(OFFSET('Water Data'!$G$6,0,10*ROW('Water Data'!G10))),'Data Summary'!CC16="Yes"),OFFSET('Water Data'!$G$6,0,10*ROW('Water Data'!G10)),NA())</f>
        <v>#N/A</v>
      </c>
      <c r="O16" s="536" t="e">
        <f ca="1">+IF(AND(ISNUMBER(OFFSET('Water Data'!$G$9,0,10*ROW('Water Data'!G10))),'Data Summary'!CD16="Yes"),OFFSET('Water Data'!$G$9,0,10*ROW('Water Data'!G10)),NA())</f>
        <v>#N/A</v>
      </c>
      <c r="P16" s="536">
        <f ca="1">+IF(AND(ISNUMBER(OFFSET('Water Data'!$H$4,0,10*ROW('Water Data'!H10))),'Data Summary'!CE16="Yes"),100-OFFSET('Water Data'!$H$4,0,10*ROW('Water Data'!H10)),NA())</f>
        <v>97.455133862900851</v>
      </c>
      <c r="Q16" s="536">
        <f ca="1">+IF(AND(ISNUMBER(OFFSET('Water Data'!$H$6,0,10*ROW('Water Data'!H10))),'Data Summary'!CF16="Yes"),OFFSET('Water Data'!$H$6,0,10*ROW('Water Data'!H10)),NA())</f>
        <v>88.611080464842601</v>
      </c>
      <c r="R16" s="536">
        <f ca="1">+IF(AND(ISNUMBER(OFFSET('Water Data'!$H$9,0,10*ROW('Water Data'!H10))),'Data Summary'!CG16="Yes"),OFFSET('Water Data'!$H$9,0,10*ROW('Water Data'!H10)),NA())</f>
        <v>57.591895000000008</v>
      </c>
      <c r="S16" s="536">
        <f ca="1">+IF(AND(ISNUMBER(OFFSET('Water Data'!$I$4,0,10*ROW('Water Data'!I10))),'Data Summary'!CH16="Yes"),100-OFFSET('Water Data'!$I$4,0,10*ROW('Water Data'!I10)),NA())</f>
        <v>96.644295302013418</v>
      </c>
      <c r="T16" s="536" t="e">
        <f ca="1">+IF(AND(ISNUMBER(OFFSET('Water Data'!$I$6,0,10*ROW('Water Data'!I10))),'Data Summary'!CI16="Yes"),OFFSET('Water Data'!$I$6,0,10*ROW('Water Data'!I10)),NA())</f>
        <v>#N/A</v>
      </c>
      <c r="U16" s="536" t="e">
        <f ca="1">+IF(AND(ISNUMBER(OFFSET('Water Data'!$I$9,0,10*ROW('Water Data'!I10))),'Data Summary'!CJ16="Yes"),OFFSET('Water Data'!$I$9,0,10*ROW('Water Data'!I10)),NA())</f>
        <v>#N/A</v>
      </c>
      <c r="V16" s="537" t="e">
        <f ca="1">+IF(AND(ISNUMBER(OFFSET('Sanitation Data'!$D$4,0,10*ROW('Sanitation Data'!D10))),'Data Summary'!CK16="Yes"),100-OFFSET('Sanitation Data'!$D$4,0,10*ROW('Sanitation Data'!D10)),NA())</f>
        <v>#N/A</v>
      </c>
      <c r="W16" s="537">
        <f ca="1">+IF(AND(ISNUMBER(OFFSET('Sanitation Data'!$D$6,0,10*ROW('Sanitation Data'!D10))),'Data Summary'!CL16="Yes"),OFFSET('Sanitation Data'!$D$6,0,10*ROW('Sanitation Data'!D10)),NA())</f>
        <v>98.810892388171524</v>
      </c>
      <c r="X16" s="537" t="e">
        <f ca="1">+IF(AND(ISNUMBER(OFFSET('Sanitation Data'!$D$10,0,10*ROW('Sanitation Data'!D10))),'Data Summary'!CM16="Yes"),OFFSET('Sanitation Data'!$D$10,0,10*ROW('Sanitation Data'!D10)),NA())</f>
        <v>#N/A</v>
      </c>
      <c r="Y16" s="537" t="e">
        <f ca="1">+IF(AND(ISNUMBER(OFFSET('Sanitation Data'!$D$11,0,10*ROW('Sanitation Data'!D10))),'Data Summary'!CN16="Yes"),OFFSET('Sanitation Data'!$D$11,0,10*ROW('Sanitation Data'!D10)),NA())</f>
        <v>#N/A</v>
      </c>
      <c r="Z16" s="537" t="e">
        <f ca="1">+IF(AND(ISNUMBER(OFFSET('Sanitation Data'!$D$12,0,10*ROW('Sanitation Data'!D10))),'Data Summary'!CO16="Yes"),OFFSET('Sanitation Data'!$D$12,0,10*ROW('Sanitation Data'!D10)),NA())</f>
        <v>#N/A</v>
      </c>
      <c r="AA16" s="537" t="e">
        <f ca="1">+IF(AND(ISNUMBER(OFFSET('Sanitation Data'!$E$4,0,10*ROW('Sanitation Data'!E10))),'Data Summary'!CP16="Yes"),100-OFFSET('Sanitation Data'!$E$4,0,10*ROW('Sanitation Data'!E10)),NA())</f>
        <v>#N/A</v>
      </c>
      <c r="AB16" s="537" t="e">
        <f ca="1">+IF(AND(ISNUMBER(OFFSET('Sanitation Data'!$E$6,0,10*ROW('Sanitation Data'!E10))),'Data Summary'!CQ16="Yes"),OFFSET('Sanitation Data'!$E$6,0,10*ROW('Sanitation Data'!E10)),NA())</f>
        <v>#N/A</v>
      </c>
      <c r="AC16" s="537" t="e">
        <f ca="1">+IF(AND(ISNUMBER(OFFSET('Sanitation Data'!$E$10,0,10*ROW('Sanitation Data'!E10))),'Data Summary'!CR16="Yes"),OFFSET('Sanitation Data'!$E$10,0,10*ROW('Sanitation Data'!E10)),NA())</f>
        <v>#N/A</v>
      </c>
      <c r="AD16" s="537" t="e">
        <f ca="1">+IF(AND(ISNUMBER(OFFSET('Sanitation Data'!$E$11,0,10*ROW('Sanitation Data'!E10))),'Data Summary'!CS16="Yes"),OFFSET('Sanitation Data'!$E$11,0,10*ROW('Sanitation Data'!E10)),NA())</f>
        <v>#N/A</v>
      </c>
      <c r="AE16" s="537" t="e">
        <f ca="1">+IF(AND(ISNUMBER(OFFSET('Sanitation Data'!$E$12,0,10*ROW('Sanitation Data'!E10))),'Data Summary'!CT16="Yes"),OFFSET('Sanitation Data'!$E$12,0,10*ROW('Sanitation Data'!E10)),NA())</f>
        <v>#N/A</v>
      </c>
      <c r="AF16" s="537" t="e">
        <f ca="1">+IF(AND(ISNUMBER(OFFSET('Sanitation Data'!$F$4,0,10*ROW('Sanitation Data'!F10))),'Data Summary'!CU16="Yes"),100-OFFSET('Sanitation Data'!$F$4,0,10*ROW('Sanitation Data'!F10)),NA())</f>
        <v>#N/A</v>
      </c>
      <c r="AG16" s="537" t="e">
        <f ca="1">+IF(AND(ISNUMBER(OFFSET('Sanitation Data'!$F$6,0,10*ROW('Sanitation Data'!F10))),'Data Summary'!CV16="Yes"),OFFSET('Sanitation Data'!$F$6,0,10*ROW('Sanitation Data'!F10)),NA())</f>
        <v>#N/A</v>
      </c>
      <c r="AH16" s="537" t="e">
        <f ca="1">+IF(AND(ISNUMBER(OFFSET('Sanitation Data'!$F$10,0,10*ROW('Sanitation Data'!F10))),'Data Summary'!CW16="Yes"),OFFSET('Sanitation Data'!$F$10,0,10*ROW('Sanitation Data'!F10)),NA())</f>
        <v>#N/A</v>
      </c>
      <c r="AI16" s="537" t="e">
        <f ca="1">+IF(AND(ISNUMBER(OFFSET('Sanitation Data'!$F$11,0,10*ROW('Sanitation Data'!F10))),'Data Summary'!CX16="Yes"),OFFSET('Sanitation Data'!$F$11,0,10*ROW('Sanitation Data'!F10)),NA())</f>
        <v>#N/A</v>
      </c>
      <c r="AJ16" s="537" t="e">
        <f ca="1">+IF(AND(ISNUMBER(OFFSET('Sanitation Data'!$F$12,0,10*ROW('Sanitation Data'!F10))),'Data Summary'!CY16="Yes"),OFFSET('Sanitation Data'!$F$12,0,10*ROW('Sanitation Data'!F10)),NA())</f>
        <v>#N/A</v>
      </c>
      <c r="AK16" s="537" t="e">
        <f ca="1">+IF(AND(ISNUMBER(OFFSET('Sanitation Data'!$G$4,0,10*ROW('Sanitation Data'!G10))),'Data Summary'!CZ16="Yes"),100-OFFSET('Sanitation Data'!$G$4,0,10*ROW('Sanitation Data'!G10)),NA())</f>
        <v>#N/A</v>
      </c>
      <c r="AL16" s="537">
        <f ca="1">+IF(AND(ISNUMBER(OFFSET('Sanitation Data'!$G$6,0,10*ROW('Sanitation Data'!G10))),'Data Summary'!DA16="Yes"),OFFSET('Sanitation Data'!$G$6,0,10*ROW('Sanitation Data'!G10)),NA())</f>
        <v>98.768370321889691</v>
      </c>
      <c r="AM16" s="537" t="e">
        <f ca="1">+IF(AND(ISNUMBER(OFFSET('Sanitation Data'!$G$10,0,10*ROW('Sanitation Data'!G10))),'Data Summary'!DB16="Yes"),OFFSET('Sanitation Data'!$G$10,0,10*ROW('Sanitation Data'!G10)),NA())</f>
        <v>#N/A</v>
      </c>
      <c r="AN16" s="537" t="e">
        <f ca="1">+IF(AND(ISNUMBER(OFFSET('Sanitation Data'!$G$11,0,10*ROW('Sanitation Data'!G10))),'Data Summary'!DC16="Yes"),OFFSET('Sanitation Data'!$G$11,0,10*ROW('Sanitation Data'!G10)),NA())</f>
        <v>#N/A</v>
      </c>
      <c r="AO16" s="537" t="e">
        <f ca="1">+IF(AND(ISNUMBER(OFFSET('Sanitation Data'!$G$12,0,10*ROW('Sanitation Data'!G10))),'Data Summary'!DD16="Yes"),OFFSET('Sanitation Data'!$G$12,0,10*ROW('Sanitation Data'!G10)),NA())</f>
        <v>#N/A</v>
      </c>
      <c r="AP16" s="537" t="e">
        <f ca="1">+IF(AND(ISNUMBER(OFFSET('Sanitation Data'!$H$4,0,10*ROW('Sanitation Data'!H10))),'Data Summary'!DE16="Yes"),100-OFFSET('Sanitation Data'!$H$4,0,10*ROW('Sanitation Data'!H10)),NA())</f>
        <v>#N/A</v>
      </c>
      <c r="AQ16" s="537">
        <f ca="1">+IF(AND(ISNUMBER(OFFSET('Sanitation Data'!$H$6,0,10*ROW('Sanitation Data'!H10))),'Data Summary'!DF16="Yes"),OFFSET('Sanitation Data'!$H$6,0,10*ROW('Sanitation Data'!H10)),NA())</f>
        <v>98.918592996303943</v>
      </c>
      <c r="AR16" s="537" t="e">
        <f ca="1">+IF(AND(ISNUMBER(OFFSET('Sanitation Data'!$H$10,0,10*ROW('Sanitation Data'!H10))),'Data Summary'!DG16="Yes"),OFFSET('Sanitation Data'!$H$10,0,10*ROW('Sanitation Data'!H10)),NA())</f>
        <v>#N/A</v>
      </c>
      <c r="AS16" s="537" t="e">
        <f ca="1">+IF(AND(ISNUMBER(OFFSET('Sanitation Data'!$H$11,0,10*ROW('Sanitation Data'!H10))),'Data Summary'!DH16="Yes"),OFFSET('Sanitation Data'!$H$11,0,10*ROW('Sanitation Data'!H10)),NA())</f>
        <v>#N/A</v>
      </c>
      <c r="AT16" s="537" t="e">
        <f ca="1">+IF(AND(ISNUMBER(OFFSET('Sanitation Data'!$H$12,0,10*ROW('Sanitation Data'!H10))),'Data Summary'!DI16="Yes"),OFFSET('Sanitation Data'!$H$12,0,10*ROW('Sanitation Data'!H10)),NA())</f>
        <v>#N/A</v>
      </c>
      <c r="AU16" s="537" t="e">
        <f ca="1">+IF(AND(ISNUMBER(OFFSET('Sanitation Data'!$I$4,0,10*ROW('Sanitation Data'!I10))),'Data Summary'!DJ16="Yes"),100-OFFSET('Sanitation Data'!$I$4,0,10*ROW('Sanitation Data'!I10)),NA())</f>
        <v>#N/A</v>
      </c>
      <c r="AV16" s="537">
        <f ca="1">+IF(AND(ISNUMBER(OFFSET('Sanitation Data'!$I$6,0,10*ROW('Sanitation Data'!I10))),'Data Summary'!DK16="Yes"),OFFSET('Sanitation Data'!$I$6,0,10*ROW('Sanitation Data'!I10)),NA())</f>
        <v>98.66167861503304</v>
      </c>
      <c r="AW16" s="537" t="e">
        <f ca="1">+IF(AND(ISNUMBER(OFFSET('Sanitation Data'!$I$10,0,10*ROW('Sanitation Data'!I10))),'Data Summary'!DL16="Yes"),OFFSET('Sanitation Data'!$I$10,0,10*ROW('Sanitation Data'!I10)),NA())</f>
        <v>#N/A</v>
      </c>
      <c r="AX16" s="537" t="e">
        <f ca="1">+IF(AND(ISNUMBER(OFFSET('Sanitation Data'!$I$11,0,10*ROW('Sanitation Data'!I10))),'Data Summary'!DM16="Yes"),OFFSET('Sanitation Data'!$I$11,0,10*ROW('Sanitation Data'!I10)),NA())</f>
        <v>#N/A</v>
      </c>
      <c r="AY16" s="537" t="e">
        <f ca="1">+IF(AND(ISNUMBER(OFFSET('Sanitation Data'!$I$12,0,10*ROW('Sanitation Data'!I10))),'Data Summary'!DN16="Yes"),OFFSET('Sanitation Data'!$I$12,0,10*ROW('Sanitation Data'!I10)),NA())</f>
        <v>#N/A</v>
      </c>
      <c r="AZ16" s="538" t="e">
        <f ca="1">+IF(AND(ISNUMBER(OFFSET('Hygiene Data'!$D$5,0,10*ROW('Hygiene Data'!D10))),'Data Summary'!DO16="Yes"),OFFSET('Hygiene Data'!$D$5,0,10*ROW('Hygiene Data'!D10)),NA())</f>
        <v>#N/A</v>
      </c>
      <c r="BA16" s="538" t="e">
        <f ca="1">+IF(AND(ISNUMBER(OFFSET('Hygiene Data'!$D$7,0,10*ROW('Hygiene Data'!D10))),'Data Summary'!DP16="Yes"),OFFSET('Hygiene Data'!$D$7,0,10*ROW('Hygiene Data'!D10)),NA())</f>
        <v>#N/A</v>
      </c>
      <c r="BB16" s="538" t="e">
        <f ca="1">+IF(AND(ISNUMBER(OFFSET('Hygiene Data'!$D$9,0,10*ROW('Hygiene Data'!D10))),'Data Summary'!DQ16="Yes"),OFFSET('Hygiene Data'!$D$9,0,10*ROW('Hygiene Data'!D10)),NA())</f>
        <v>#N/A</v>
      </c>
      <c r="BC16" s="538" t="e">
        <f ca="1">+IF(AND(ISNUMBER(OFFSET('Hygiene Data'!$E$5,0,10*ROW('Hygiene Data'!E10))),'Data Summary'!DR16="Yes"),OFFSET('Hygiene Data'!$E$5,0,10*ROW('Hygiene Data'!E10)),NA())</f>
        <v>#N/A</v>
      </c>
      <c r="BD16" s="538" t="e">
        <f ca="1">+IF(AND(ISNUMBER(OFFSET('Hygiene Data'!$E$7,0,10*ROW('Hygiene Data'!E10))),'Data Summary'!DS16="Yes"),OFFSET('Hygiene Data'!$E$7,0,10*ROW('Hygiene Data'!E10)),NA())</f>
        <v>#N/A</v>
      </c>
      <c r="BE16" s="538" t="e">
        <f ca="1">+IF(AND(ISNUMBER(OFFSET('Hygiene Data'!$E$9,0,10*ROW('Hygiene Data'!E10))),'Data Summary'!DT16="Yes"),OFFSET('Hygiene Data'!$E$9,0,10*ROW('Hygiene Data'!E10)),NA())</f>
        <v>#N/A</v>
      </c>
      <c r="BF16" s="538" t="e">
        <f ca="1">+IF(AND(ISNUMBER(OFFSET('Hygiene Data'!$F$5,0,10*ROW('Hygiene Data'!F10))),'Data Summary'!DU16="Yes"),OFFSET('Hygiene Data'!$F$5,0,10*ROW('Hygiene Data'!F10)),NA())</f>
        <v>#N/A</v>
      </c>
      <c r="BG16" s="538" t="e">
        <f ca="1">+IF(AND(ISNUMBER(OFFSET('Hygiene Data'!$F$7,0,10*ROW('Hygiene Data'!F10))),'Data Summary'!DV16="Yes"),OFFSET('Hygiene Data'!$F$7,0,10*ROW('Hygiene Data'!F10)),NA())</f>
        <v>#N/A</v>
      </c>
      <c r="BH16" s="538" t="e">
        <f ca="1">+IF(AND(ISNUMBER(OFFSET('Hygiene Data'!$F$9,0,10*ROW('Hygiene Data'!F10))),'Data Summary'!DW16="Yes"),OFFSET('Hygiene Data'!$F$9,0,10*ROW('Hygiene Data'!F10)),NA())</f>
        <v>#N/A</v>
      </c>
      <c r="BI16" s="538" t="e">
        <f ca="1">+IF(AND(ISNUMBER(OFFSET('Hygiene Data'!$G$5,0,10*ROW('Hygiene Data'!G10))),'Data Summary'!DX16="Yes"),OFFSET('Hygiene Data'!$G$5,0,10*ROW('Hygiene Data'!G10)),NA())</f>
        <v>#N/A</v>
      </c>
      <c r="BJ16" s="538" t="e">
        <f ca="1">+IF(AND(ISNUMBER(OFFSET('Hygiene Data'!$G$7,0,10*ROW('Hygiene Data'!G10))),'Data Summary'!DY16="Yes"),OFFSET('Hygiene Data'!$G$7,0,10*ROW('Hygiene Data'!G10)),NA())</f>
        <v>#N/A</v>
      </c>
      <c r="BK16" s="538" t="e">
        <f ca="1">+IF(AND(ISNUMBER(OFFSET('Hygiene Data'!$G$9,0,10*ROW('Hygiene Data'!G10))),'Data Summary'!DZ16="Yes"),OFFSET('Hygiene Data'!$G$9,0,10*ROW('Hygiene Data'!G10)),NA())</f>
        <v>#N/A</v>
      </c>
      <c r="BL16" s="538" t="e">
        <f ca="1">+IF(AND(ISNUMBER(OFFSET('Hygiene Data'!$H$5,0,10*ROW('Hygiene Data'!H10))),'Data Summary'!EA16="Yes"),OFFSET('Hygiene Data'!$H$5,0,10*ROW('Hygiene Data'!H10)),NA())</f>
        <v>#N/A</v>
      </c>
      <c r="BM16" s="538" t="e">
        <f ca="1">+IF(AND(ISNUMBER(OFFSET('Hygiene Data'!$H$7,0,10*ROW('Hygiene Data'!H10))),'Data Summary'!EB16="Yes"),OFFSET('Hygiene Data'!$H$7,0,10*ROW('Hygiene Data'!H10)),NA())</f>
        <v>#N/A</v>
      </c>
      <c r="BN16" s="538" t="e">
        <f ca="1">+IF(AND(ISNUMBER(OFFSET('Hygiene Data'!$H$9,0,10*ROW('Hygiene Data'!H10))),'Data Summary'!EC16="Yes"),OFFSET('Hygiene Data'!$H$9,0,10*ROW('Hygiene Data'!H10)),NA())</f>
        <v>#N/A</v>
      </c>
      <c r="BO16" s="538" t="e">
        <f ca="1">+IF(AND(ISNUMBER(OFFSET('Hygiene Data'!$I$5,0,10*ROW('Hygiene Data'!I10))),'Data Summary'!ED16="Yes"),OFFSET('Hygiene Data'!$I$5,0,10*ROW('Hygiene Data'!I10)),NA())</f>
        <v>#N/A</v>
      </c>
      <c r="BP16" s="538" t="e">
        <f ca="1">+IF(AND(ISNUMBER(OFFSET('Hygiene Data'!$I$7,0,10*ROW('Hygiene Data'!I10))),'Data Summary'!EE16="Yes"),OFFSET('Hygiene Data'!$I$7,0,10*ROW('Hygiene Data'!I10)),NA())</f>
        <v>#N/A</v>
      </c>
      <c r="BQ16" s="538" t="e">
        <f ca="1">+IF(AND(ISNUMBER(OFFSET('Hygiene Data'!$I$9,0,10*ROW('Hygiene Data'!I10))),'Data Summary'!EF16="Yes"),OFFSET('Hygiene Data'!$I$9,0,10*ROW('Hygiene Data'!I10)),NA())</f>
        <v>#N/A</v>
      </c>
    </row>
    <row r="17" spans="1:69" x14ac:dyDescent="0.25">
      <c r="A17" s="534" t="str">
        <f ca="1">+RIGHT('Data Summary'!A17,LEN('Data Summary'!A17)-9)</f>
        <v>UIS</v>
      </c>
      <c r="B17" s="508" t="str">
        <f ca="1">+IF(ISTEXT('Data Summary'!B17),'Data Summary'!B17,"")</f>
        <v>Other</v>
      </c>
      <c r="C17" s="535">
        <f ca="1">+VALUE('Data Summary'!C17)</f>
        <v>2020</v>
      </c>
      <c r="D17" s="536" t="e">
        <f ca="1">+IF(AND(ISNUMBER(OFFSET('Water Data'!$D$4,0,10*ROW('Water Data'!D11))),'Data Summary'!BS17="Yes"),100-OFFSET('Water Data'!$D$4,0,10*ROW('Water Data'!D11)),NA())</f>
        <v>#N/A</v>
      </c>
      <c r="E17" s="536" t="e">
        <f ca="1">+IF(AND(ISNUMBER(OFFSET('Water Data'!$D$6,0,10*ROW('Water Data'!D11))),'Data Summary'!BT17="Yes"),OFFSET('Water Data'!$D$6,0,10*ROW('Water Data'!D11)),NA())</f>
        <v>#N/A</v>
      </c>
      <c r="F17" s="536" t="e">
        <f ca="1">+IF(AND(ISNUMBER(OFFSET('Water Data'!$D$9,0,10*ROW('Water Data'!D11))),'Data Summary'!BU17="Yes"),OFFSET('Water Data'!$D$9,0,10*ROW('Water Data'!D11)),NA())</f>
        <v>#N/A</v>
      </c>
      <c r="G17" s="536" t="e">
        <f ca="1">+IF(AND(ISNUMBER(OFFSET('Water Data'!$E$4,0,10*ROW('Water Data'!E11))),'Data Summary'!BV17="Yes"),100-OFFSET('Water Data'!$E$4,0,10*ROW('Water Data'!E11)),NA())</f>
        <v>#N/A</v>
      </c>
      <c r="H17" s="536" t="e">
        <f ca="1">+IF(AND(ISNUMBER(OFFSET('Water Data'!$E$6,0,10*ROW('Water Data'!E11))),'Data Summary'!BW17="Yes"),OFFSET('Water Data'!$E$6,0,10*ROW('Water Data'!E11)),NA())</f>
        <v>#N/A</v>
      </c>
      <c r="I17" s="536" t="e">
        <f ca="1">+IF(AND(ISNUMBER(OFFSET('Water Data'!$E$9,0,10*ROW('Water Data'!E11))),'Data Summary'!BX17="Yes"),OFFSET('Water Data'!$E$9,0,10*ROW('Water Data'!E11)),NA())</f>
        <v>#N/A</v>
      </c>
      <c r="J17" s="536" t="e">
        <f ca="1">+IF(AND(ISNUMBER(OFFSET('Water Data'!$F$4,0,10*ROW('Water Data'!F11))),'Data Summary'!BY17="Yes"),100-OFFSET('Water Data'!$F$4,0,10*ROW('Water Data'!F11)),NA())</f>
        <v>#N/A</v>
      </c>
      <c r="K17" s="536" t="e">
        <f ca="1">+IF(AND(ISNUMBER(OFFSET('Water Data'!$F$6,0,10*ROW('Water Data'!F11))),'Data Summary'!BZ17="Yes"),OFFSET('Water Data'!$F$6,0,10*ROW('Water Data'!F11)),NA())</f>
        <v>#N/A</v>
      </c>
      <c r="L17" s="536" t="e">
        <f ca="1">+IF(AND(ISNUMBER(OFFSET('Water Data'!$F$9,0,10*ROW('Water Data'!F11))),'Data Summary'!CA17="Yes"),OFFSET('Water Data'!$F$9,0,10*ROW('Water Data'!F11)),NA())</f>
        <v>#N/A</v>
      </c>
      <c r="M17" s="536" t="e">
        <f ca="1">+IF(AND(ISNUMBER(OFFSET('Water Data'!$G$4,0,10*ROW('Water Data'!G11))),'Data Summary'!CB17="Yes"),100-OFFSET('Water Data'!$G$4,0,10*ROW('Water Data'!G11)),NA())</f>
        <v>#N/A</v>
      </c>
      <c r="N17" s="536" t="e">
        <f ca="1">+IF(AND(ISNUMBER(OFFSET('Water Data'!$G$6,0,10*ROW('Water Data'!G11))),'Data Summary'!CC17="Yes"),OFFSET('Water Data'!$G$6,0,10*ROW('Water Data'!G11)),NA())</f>
        <v>#N/A</v>
      </c>
      <c r="O17" s="536" t="e">
        <f ca="1">+IF(AND(ISNUMBER(OFFSET('Water Data'!$G$9,0,10*ROW('Water Data'!G11))),'Data Summary'!CD17="Yes"),OFFSET('Water Data'!$G$9,0,10*ROW('Water Data'!G11)),NA())</f>
        <v>#N/A</v>
      </c>
      <c r="P17" s="536" t="e">
        <f ca="1">+IF(AND(ISNUMBER(OFFSET('Water Data'!$H$4,0,10*ROW('Water Data'!H11))),'Data Summary'!CE17="Yes"),100-OFFSET('Water Data'!$H$4,0,10*ROW('Water Data'!H11)),NA())</f>
        <v>#N/A</v>
      </c>
      <c r="Q17" s="536" t="e">
        <f ca="1">+IF(AND(ISNUMBER(OFFSET('Water Data'!$H$6,0,10*ROW('Water Data'!H11))),'Data Summary'!CF17="Yes"),OFFSET('Water Data'!$H$6,0,10*ROW('Water Data'!H11)),NA())</f>
        <v>#N/A</v>
      </c>
      <c r="R17" s="536" t="e">
        <f ca="1">+IF(AND(ISNUMBER(OFFSET('Water Data'!$H$9,0,10*ROW('Water Data'!H11))),'Data Summary'!CG17="Yes"),OFFSET('Water Data'!$H$9,0,10*ROW('Water Data'!H11)),NA())</f>
        <v>#N/A</v>
      </c>
      <c r="S17" s="536" t="e">
        <f ca="1">+IF(AND(ISNUMBER(OFFSET('Water Data'!$I$4,0,10*ROW('Water Data'!I11))),'Data Summary'!CH17="Yes"),100-OFFSET('Water Data'!$I$4,0,10*ROW('Water Data'!I11)),NA())</f>
        <v>#N/A</v>
      </c>
      <c r="T17" s="536" t="e">
        <f ca="1">+IF(AND(ISNUMBER(OFFSET('Water Data'!$I$6,0,10*ROW('Water Data'!I11))),'Data Summary'!CI17="Yes"),OFFSET('Water Data'!$I$6,0,10*ROW('Water Data'!I11)),NA())</f>
        <v>#N/A</v>
      </c>
      <c r="U17" s="536" t="e">
        <f ca="1">+IF(AND(ISNUMBER(OFFSET('Water Data'!$I$9,0,10*ROW('Water Data'!I11))),'Data Summary'!CJ17="Yes"),OFFSET('Water Data'!$I$9,0,10*ROW('Water Data'!I11)),NA())</f>
        <v>#N/A</v>
      </c>
      <c r="V17" s="537" t="e">
        <f ca="1">+IF(AND(ISNUMBER(OFFSET('Sanitation Data'!$D$4,0,10*ROW('Sanitation Data'!D11))),'Data Summary'!CK17="Yes"),100-OFFSET('Sanitation Data'!$D$4,0,10*ROW('Sanitation Data'!D11)),NA())</f>
        <v>#N/A</v>
      </c>
      <c r="W17" s="537" t="e">
        <f ca="1">+IF(AND(ISNUMBER(OFFSET('Sanitation Data'!$D$6,0,10*ROW('Sanitation Data'!D11))),'Data Summary'!CL17="Yes"),OFFSET('Sanitation Data'!$D$6,0,10*ROW('Sanitation Data'!D11)),NA())</f>
        <v>#N/A</v>
      </c>
      <c r="X17" s="537" t="e">
        <f ca="1">+IF(AND(ISNUMBER(OFFSET('Sanitation Data'!$D$10,0,10*ROW('Sanitation Data'!D11))),'Data Summary'!CM17="Yes"),OFFSET('Sanitation Data'!$D$10,0,10*ROW('Sanitation Data'!D11)),NA())</f>
        <v>#N/A</v>
      </c>
      <c r="Y17" s="537" t="e">
        <f ca="1">+IF(AND(ISNUMBER(OFFSET('Sanitation Data'!$D$11,0,10*ROW('Sanitation Data'!D11))),'Data Summary'!CN17="Yes"),OFFSET('Sanitation Data'!$D$11,0,10*ROW('Sanitation Data'!D11)),NA())</f>
        <v>#N/A</v>
      </c>
      <c r="Z17" s="537">
        <f ca="1">+IF(AND(ISNUMBER(OFFSET('Sanitation Data'!$D$12,0,10*ROW('Sanitation Data'!D11))),'Data Summary'!CO17="Yes"),OFFSET('Sanitation Data'!$D$12,0,10*ROW('Sanitation Data'!D11)),NA())</f>
        <v>93.407744630614886</v>
      </c>
      <c r="AA17" s="537" t="e">
        <f ca="1">+IF(AND(ISNUMBER(OFFSET('Sanitation Data'!$E$4,0,10*ROW('Sanitation Data'!E11))),'Data Summary'!CP17="Yes"),100-OFFSET('Sanitation Data'!$E$4,0,10*ROW('Sanitation Data'!E11)),NA())</f>
        <v>#N/A</v>
      </c>
      <c r="AB17" s="537" t="e">
        <f ca="1">+IF(AND(ISNUMBER(OFFSET('Sanitation Data'!$E$6,0,10*ROW('Sanitation Data'!E11))),'Data Summary'!CQ17="Yes"),OFFSET('Sanitation Data'!$E$6,0,10*ROW('Sanitation Data'!E11)),NA())</f>
        <v>#N/A</v>
      </c>
      <c r="AC17" s="537" t="e">
        <f ca="1">+IF(AND(ISNUMBER(OFFSET('Sanitation Data'!$E$10,0,10*ROW('Sanitation Data'!E11))),'Data Summary'!CR17="Yes"),OFFSET('Sanitation Data'!$E$10,0,10*ROW('Sanitation Data'!E11)),NA())</f>
        <v>#N/A</v>
      </c>
      <c r="AD17" s="537" t="e">
        <f ca="1">+IF(AND(ISNUMBER(OFFSET('Sanitation Data'!$E$11,0,10*ROW('Sanitation Data'!E11))),'Data Summary'!CS17="Yes"),OFFSET('Sanitation Data'!$E$11,0,10*ROW('Sanitation Data'!E11)),NA())</f>
        <v>#N/A</v>
      </c>
      <c r="AE17" s="537" t="e">
        <f ca="1">+IF(AND(ISNUMBER(OFFSET('Sanitation Data'!$E$12,0,10*ROW('Sanitation Data'!E11))),'Data Summary'!CT17="Yes"),OFFSET('Sanitation Data'!$E$12,0,10*ROW('Sanitation Data'!E11)),NA())</f>
        <v>#N/A</v>
      </c>
      <c r="AF17" s="537" t="e">
        <f ca="1">+IF(AND(ISNUMBER(OFFSET('Sanitation Data'!$F$4,0,10*ROW('Sanitation Data'!F11))),'Data Summary'!CU17="Yes"),100-OFFSET('Sanitation Data'!$F$4,0,10*ROW('Sanitation Data'!F11)),NA())</f>
        <v>#N/A</v>
      </c>
      <c r="AG17" s="537" t="e">
        <f ca="1">+IF(AND(ISNUMBER(OFFSET('Sanitation Data'!$F$6,0,10*ROW('Sanitation Data'!F11))),'Data Summary'!CV17="Yes"),OFFSET('Sanitation Data'!$F$6,0,10*ROW('Sanitation Data'!F11)),NA())</f>
        <v>#N/A</v>
      </c>
      <c r="AH17" s="537" t="e">
        <f ca="1">+IF(AND(ISNUMBER(OFFSET('Sanitation Data'!$F$10,0,10*ROW('Sanitation Data'!F11))),'Data Summary'!CW17="Yes"),OFFSET('Sanitation Data'!$F$10,0,10*ROW('Sanitation Data'!F11)),NA())</f>
        <v>#N/A</v>
      </c>
      <c r="AI17" s="537" t="e">
        <f ca="1">+IF(AND(ISNUMBER(OFFSET('Sanitation Data'!$F$11,0,10*ROW('Sanitation Data'!F11))),'Data Summary'!CX17="Yes"),OFFSET('Sanitation Data'!$F$11,0,10*ROW('Sanitation Data'!F11)),NA())</f>
        <v>#N/A</v>
      </c>
      <c r="AJ17" s="537" t="e">
        <f ca="1">+IF(AND(ISNUMBER(OFFSET('Sanitation Data'!$F$12,0,10*ROW('Sanitation Data'!F11))),'Data Summary'!CY17="Yes"),OFFSET('Sanitation Data'!$F$12,0,10*ROW('Sanitation Data'!F11)),NA())</f>
        <v>#N/A</v>
      </c>
      <c r="AK17" s="537" t="e">
        <f ca="1">+IF(AND(ISNUMBER(OFFSET('Sanitation Data'!$G$4,0,10*ROW('Sanitation Data'!G11))),'Data Summary'!CZ17="Yes"),100-OFFSET('Sanitation Data'!$G$4,0,10*ROW('Sanitation Data'!G11)),NA())</f>
        <v>#N/A</v>
      </c>
      <c r="AL17" s="537" t="e">
        <f ca="1">+IF(AND(ISNUMBER(OFFSET('Sanitation Data'!$G$6,0,10*ROW('Sanitation Data'!G11))),'Data Summary'!DA17="Yes"),OFFSET('Sanitation Data'!$G$6,0,10*ROW('Sanitation Data'!G11)),NA())</f>
        <v>#N/A</v>
      </c>
      <c r="AM17" s="537" t="e">
        <f ca="1">+IF(AND(ISNUMBER(OFFSET('Sanitation Data'!$G$10,0,10*ROW('Sanitation Data'!G11))),'Data Summary'!DB17="Yes"),OFFSET('Sanitation Data'!$G$10,0,10*ROW('Sanitation Data'!G11)),NA())</f>
        <v>#N/A</v>
      </c>
      <c r="AN17" s="537" t="e">
        <f ca="1">+IF(AND(ISNUMBER(OFFSET('Sanitation Data'!$G$11,0,10*ROW('Sanitation Data'!G11))),'Data Summary'!DC17="Yes"),OFFSET('Sanitation Data'!$G$11,0,10*ROW('Sanitation Data'!G11)),NA())</f>
        <v>#N/A</v>
      </c>
      <c r="AO17" s="537" t="e">
        <f ca="1">+IF(AND(ISNUMBER(OFFSET('Sanitation Data'!$G$12,0,10*ROW('Sanitation Data'!G11))),'Data Summary'!DD17="Yes"),OFFSET('Sanitation Data'!$G$12,0,10*ROW('Sanitation Data'!G11)),NA())</f>
        <v>#N/A</v>
      </c>
      <c r="AP17" s="537" t="e">
        <f ca="1">+IF(AND(ISNUMBER(OFFSET('Sanitation Data'!$H$4,0,10*ROW('Sanitation Data'!H11))),'Data Summary'!DE17="Yes"),100-OFFSET('Sanitation Data'!$H$4,0,10*ROW('Sanitation Data'!H11)),NA())</f>
        <v>#N/A</v>
      </c>
      <c r="AQ17" s="537" t="e">
        <f ca="1">+IF(AND(ISNUMBER(OFFSET('Sanitation Data'!$H$6,0,10*ROW('Sanitation Data'!H11))),'Data Summary'!DF17="Yes"),OFFSET('Sanitation Data'!$H$6,0,10*ROW('Sanitation Data'!H11)),NA())</f>
        <v>#N/A</v>
      </c>
      <c r="AR17" s="537" t="e">
        <f ca="1">+IF(AND(ISNUMBER(OFFSET('Sanitation Data'!$H$10,0,10*ROW('Sanitation Data'!H11))),'Data Summary'!DG17="Yes"),OFFSET('Sanitation Data'!$H$10,0,10*ROW('Sanitation Data'!H11)),NA())</f>
        <v>#N/A</v>
      </c>
      <c r="AS17" s="537" t="e">
        <f ca="1">+IF(AND(ISNUMBER(OFFSET('Sanitation Data'!$H$11,0,10*ROW('Sanitation Data'!H11))),'Data Summary'!DH17="Yes"),OFFSET('Sanitation Data'!$H$11,0,10*ROW('Sanitation Data'!H11)),NA())</f>
        <v>#N/A</v>
      </c>
      <c r="AT17" s="537">
        <f ca="1">+IF(AND(ISNUMBER(OFFSET('Sanitation Data'!$H$12,0,10*ROW('Sanitation Data'!H11))),'Data Summary'!DI17="Yes"),OFFSET('Sanitation Data'!$H$12,0,10*ROW('Sanitation Data'!H11)),NA())</f>
        <v>92.836129999999997</v>
      </c>
      <c r="AU17" s="537" t="e">
        <f ca="1">+IF(AND(ISNUMBER(OFFSET('Sanitation Data'!$I$4,0,10*ROW('Sanitation Data'!I11))),'Data Summary'!DJ17="Yes"),100-OFFSET('Sanitation Data'!$I$4,0,10*ROW('Sanitation Data'!I11)),NA())</f>
        <v>#N/A</v>
      </c>
      <c r="AV17" s="537" t="e">
        <f ca="1">+IF(AND(ISNUMBER(OFFSET('Sanitation Data'!$I$6,0,10*ROW('Sanitation Data'!I11))),'Data Summary'!DK17="Yes"),OFFSET('Sanitation Data'!$I$6,0,10*ROW('Sanitation Data'!I11)),NA())</f>
        <v>#N/A</v>
      </c>
      <c r="AW17" s="537" t="e">
        <f ca="1">+IF(AND(ISNUMBER(OFFSET('Sanitation Data'!$I$10,0,10*ROW('Sanitation Data'!I11))),'Data Summary'!DL17="Yes"),OFFSET('Sanitation Data'!$I$10,0,10*ROW('Sanitation Data'!I11)),NA())</f>
        <v>#N/A</v>
      </c>
      <c r="AX17" s="537" t="e">
        <f ca="1">+IF(AND(ISNUMBER(OFFSET('Sanitation Data'!$I$11,0,10*ROW('Sanitation Data'!I11))),'Data Summary'!DM17="Yes"),OFFSET('Sanitation Data'!$I$11,0,10*ROW('Sanitation Data'!I11)),NA())</f>
        <v>#N/A</v>
      </c>
      <c r="AY17" s="537">
        <f ca="1">+IF(AND(ISNUMBER(OFFSET('Sanitation Data'!$I$12,0,10*ROW('Sanitation Data'!I11))),'Data Summary'!DN17="Yes"),OFFSET('Sanitation Data'!$I$12,0,10*ROW('Sanitation Data'!I11)),NA())</f>
        <v>94.692534830567396</v>
      </c>
      <c r="AZ17" s="538" t="e">
        <f ca="1">+IF(AND(ISNUMBER(OFFSET('Hygiene Data'!$D$5,0,10*ROW('Hygiene Data'!D11))),'Data Summary'!DO17="Yes"),OFFSET('Hygiene Data'!$D$5,0,10*ROW('Hygiene Data'!D11)),NA())</f>
        <v>#N/A</v>
      </c>
      <c r="BA17" s="538" t="e">
        <f ca="1">+IF(AND(ISNUMBER(OFFSET('Hygiene Data'!$D$7,0,10*ROW('Hygiene Data'!D11))),'Data Summary'!DP17="Yes"),OFFSET('Hygiene Data'!$D$7,0,10*ROW('Hygiene Data'!D11)),NA())</f>
        <v>#N/A</v>
      </c>
      <c r="BB17" s="538" t="e">
        <f ca="1">+IF(AND(ISNUMBER(OFFSET('Hygiene Data'!$D$9,0,10*ROW('Hygiene Data'!D11))),'Data Summary'!DQ17="Yes"),OFFSET('Hygiene Data'!$D$9,0,10*ROW('Hygiene Data'!D11)),NA())</f>
        <v>#N/A</v>
      </c>
      <c r="BC17" s="538" t="e">
        <f ca="1">+IF(AND(ISNUMBER(OFFSET('Hygiene Data'!$E$5,0,10*ROW('Hygiene Data'!E11))),'Data Summary'!DR17="Yes"),OFFSET('Hygiene Data'!$E$5,0,10*ROW('Hygiene Data'!E11)),NA())</f>
        <v>#N/A</v>
      </c>
      <c r="BD17" s="538" t="e">
        <f ca="1">+IF(AND(ISNUMBER(OFFSET('Hygiene Data'!$E$7,0,10*ROW('Hygiene Data'!E11))),'Data Summary'!DS17="Yes"),OFFSET('Hygiene Data'!$E$7,0,10*ROW('Hygiene Data'!E11)),NA())</f>
        <v>#N/A</v>
      </c>
      <c r="BE17" s="538" t="e">
        <f ca="1">+IF(AND(ISNUMBER(OFFSET('Hygiene Data'!$E$9,0,10*ROW('Hygiene Data'!E11))),'Data Summary'!DT17="Yes"),OFFSET('Hygiene Data'!$E$9,0,10*ROW('Hygiene Data'!E11)),NA())</f>
        <v>#N/A</v>
      </c>
      <c r="BF17" s="538" t="e">
        <f ca="1">+IF(AND(ISNUMBER(OFFSET('Hygiene Data'!$F$5,0,10*ROW('Hygiene Data'!F11))),'Data Summary'!DU17="Yes"),OFFSET('Hygiene Data'!$F$5,0,10*ROW('Hygiene Data'!F11)),NA())</f>
        <v>#N/A</v>
      </c>
      <c r="BG17" s="538" t="e">
        <f ca="1">+IF(AND(ISNUMBER(OFFSET('Hygiene Data'!$F$7,0,10*ROW('Hygiene Data'!F11))),'Data Summary'!DV17="Yes"),OFFSET('Hygiene Data'!$F$7,0,10*ROW('Hygiene Data'!F11)),NA())</f>
        <v>#N/A</v>
      </c>
      <c r="BH17" s="538" t="e">
        <f ca="1">+IF(AND(ISNUMBER(OFFSET('Hygiene Data'!$F$9,0,10*ROW('Hygiene Data'!F11))),'Data Summary'!DW17="Yes"),OFFSET('Hygiene Data'!$F$9,0,10*ROW('Hygiene Data'!F11)),NA())</f>
        <v>#N/A</v>
      </c>
      <c r="BI17" s="538" t="e">
        <f ca="1">+IF(AND(ISNUMBER(OFFSET('Hygiene Data'!$G$5,0,10*ROW('Hygiene Data'!G11))),'Data Summary'!DX17="Yes"),OFFSET('Hygiene Data'!$G$5,0,10*ROW('Hygiene Data'!G11)),NA())</f>
        <v>#N/A</v>
      </c>
      <c r="BJ17" s="538" t="e">
        <f ca="1">+IF(AND(ISNUMBER(OFFSET('Hygiene Data'!$G$7,0,10*ROW('Hygiene Data'!G11))),'Data Summary'!DY17="Yes"),OFFSET('Hygiene Data'!$G$7,0,10*ROW('Hygiene Data'!G11)),NA())</f>
        <v>#N/A</v>
      </c>
      <c r="BK17" s="538" t="e">
        <f ca="1">+IF(AND(ISNUMBER(OFFSET('Hygiene Data'!$G$9,0,10*ROW('Hygiene Data'!G11))),'Data Summary'!DZ17="Yes"),OFFSET('Hygiene Data'!$G$9,0,10*ROW('Hygiene Data'!G11)),NA())</f>
        <v>#N/A</v>
      </c>
      <c r="BL17" s="538" t="e">
        <f ca="1">+IF(AND(ISNUMBER(OFFSET('Hygiene Data'!$H$5,0,10*ROW('Hygiene Data'!H11))),'Data Summary'!EA17="Yes"),OFFSET('Hygiene Data'!$H$5,0,10*ROW('Hygiene Data'!H11)),NA())</f>
        <v>#N/A</v>
      </c>
      <c r="BM17" s="538" t="e">
        <f ca="1">+IF(AND(ISNUMBER(OFFSET('Hygiene Data'!$H$7,0,10*ROW('Hygiene Data'!H11))),'Data Summary'!EB17="Yes"),OFFSET('Hygiene Data'!$H$7,0,10*ROW('Hygiene Data'!H11)),NA())</f>
        <v>#N/A</v>
      </c>
      <c r="BN17" s="538" t="e">
        <f ca="1">+IF(AND(ISNUMBER(OFFSET('Hygiene Data'!$H$9,0,10*ROW('Hygiene Data'!H11))),'Data Summary'!EC17="Yes"),OFFSET('Hygiene Data'!$H$9,0,10*ROW('Hygiene Data'!H11)),NA())</f>
        <v>#N/A</v>
      </c>
      <c r="BO17" s="538" t="e">
        <f ca="1">+IF(AND(ISNUMBER(OFFSET('Hygiene Data'!$I$5,0,10*ROW('Hygiene Data'!I11))),'Data Summary'!ED17="Yes"),OFFSET('Hygiene Data'!$I$5,0,10*ROW('Hygiene Data'!I11)),NA())</f>
        <v>#N/A</v>
      </c>
      <c r="BP17" s="538" t="e">
        <f ca="1">+IF(AND(ISNUMBER(OFFSET('Hygiene Data'!$I$7,0,10*ROW('Hygiene Data'!I11))),'Data Summary'!EE17="Yes"),OFFSET('Hygiene Data'!$I$7,0,10*ROW('Hygiene Data'!I11)),NA())</f>
        <v>#N/A</v>
      </c>
      <c r="BQ17" s="538" t="e">
        <f ca="1">+IF(AND(ISNUMBER(OFFSET('Hygiene Data'!$I$9,0,10*ROW('Hygiene Data'!I11))),'Data Summary'!EF17="Yes"),OFFSET('Hygiene Data'!$I$9,0,10*ROW('Hygiene Data'!I11)),NA())</f>
        <v>#N/A</v>
      </c>
    </row>
    <row r="18" spans="1:69" x14ac:dyDescent="0.25">
      <c r="A18" s="534" t="str">
        <f ca="1">+RIGHT('Data Summary'!A18,LEN('Data Summary'!A18)-9)</f>
        <v>EMIS</v>
      </c>
      <c r="B18" s="508" t="str">
        <f ca="1">+IF(ISTEXT('Data Summary'!B18),'Data Summary'!B18,"")</f>
        <v>EMIS</v>
      </c>
      <c r="C18" s="535">
        <f ca="1">+VALUE('Data Summary'!C18)</f>
        <v>2021</v>
      </c>
      <c r="D18" s="536">
        <f ca="1">+IF(AND(ISNUMBER(OFFSET('Water Data'!$D$4,0,10*ROW('Water Data'!D12))),'Data Summary'!BS18="Yes"),100-OFFSET('Water Data'!$D$4,0,10*ROW('Water Data'!D12)),NA())</f>
        <v>97.348970138957327</v>
      </c>
      <c r="E18" s="536">
        <f ca="1">+IF(AND(ISNUMBER(OFFSET('Water Data'!$D$6,0,10*ROW('Water Data'!D12))),'Data Summary'!BT18="Yes"),OFFSET('Water Data'!$D$6,0,10*ROW('Water Data'!D12)),NA())</f>
        <v>90.274113038336452</v>
      </c>
      <c r="F18" s="536">
        <f ca="1">+IF(AND(ISNUMBER(OFFSET('Water Data'!$D$9,0,10*ROW('Water Data'!D12))),'Data Summary'!BU18="Yes"),OFFSET('Water Data'!$D$9,0,10*ROW('Water Data'!D12)),NA())</f>
        <v>62.545936187050351</v>
      </c>
      <c r="G18" s="536" t="e">
        <f ca="1">+IF(AND(ISNUMBER(OFFSET('Water Data'!$E$4,0,10*ROW('Water Data'!E12))),'Data Summary'!BV18="Yes"),100-OFFSET('Water Data'!$E$4,0,10*ROW('Water Data'!E12)),NA())</f>
        <v>#N/A</v>
      </c>
      <c r="H18" s="536" t="e">
        <f ca="1">+IF(AND(ISNUMBER(OFFSET('Water Data'!$E$6,0,10*ROW('Water Data'!E12))),'Data Summary'!BW18="Yes"),OFFSET('Water Data'!$E$6,0,10*ROW('Water Data'!E12)),NA())</f>
        <v>#N/A</v>
      </c>
      <c r="I18" s="536" t="e">
        <f ca="1">+IF(AND(ISNUMBER(OFFSET('Water Data'!$E$9,0,10*ROW('Water Data'!E12))),'Data Summary'!BX18="Yes"),OFFSET('Water Data'!$E$9,0,10*ROW('Water Data'!E12)),NA())</f>
        <v>#N/A</v>
      </c>
      <c r="J18" s="536" t="e">
        <f ca="1">+IF(AND(ISNUMBER(OFFSET('Water Data'!$F$4,0,10*ROW('Water Data'!F12))),'Data Summary'!BY18="Yes"),100-OFFSET('Water Data'!$F$4,0,10*ROW('Water Data'!F12)),NA())</f>
        <v>#N/A</v>
      </c>
      <c r="K18" s="536" t="e">
        <f ca="1">+IF(AND(ISNUMBER(OFFSET('Water Data'!$F$6,0,10*ROW('Water Data'!F12))),'Data Summary'!BZ18="Yes"),OFFSET('Water Data'!$F$6,0,10*ROW('Water Data'!F12)),NA())</f>
        <v>#N/A</v>
      </c>
      <c r="L18" s="536" t="e">
        <f ca="1">+IF(AND(ISNUMBER(OFFSET('Water Data'!$F$9,0,10*ROW('Water Data'!F12))),'Data Summary'!CA18="Yes"),OFFSET('Water Data'!$F$9,0,10*ROW('Water Data'!F12)),NA())</f>
        <v>#N/A</v>
      </c>
      <c r="M18" s="536" t="e">
        <f ca="1">+IF(AND(ISNUMBER(OFFSET('Water Data'!$G$4,0,10*ROW('Water Data'!G12))),'Data Summary'!CB18="Yes"),100-OFFSET('Water Data'!$G$4,0,10*ROW('Water Data'!G12)),NA())</f>
        <v>#N/A</v>
      </c>
      <c r="N18" s="536" t="e">
        <f ca="1">+IF(AND(ISNUMBER(OFFSET('Water Data'!$G$6,0,10*ROW('Water Data'!G12))),'Data Summary'!CC18="Yes"),OFFSET('Water Data'!$G$6,0,10*ROW('Water Data'!G12)),NA())</f>
        <v>#N/A</v>
      </c>
      <c r="O18" s="536" t="e">
        <f ca="1">+IF(AND(ISNUMBER(OFFSET('Water Data'!$G$9,0,10*ROW('Water Data'!G12))),'Data Summary'!CD18="Yes"),OFFSET('Water Data'!$G$9,0,10*ROW('Water Data'!G12)),NA())</f>
        <v>#N/A</v>
      </c>
      <c r="P18" s="536">
        <f ca="1">+IF(AND(ISNUMBER(OFFSET('Water Data'!$H$4,0,10*ROW('Water Data'!H12))),'Data Summary'!CE18="Yes"),100-OFFSET('Water Data'!$H$4,0,10*ROW('Water Data'!H12)),NA())</f>
        <v>97.768676740573369</v>
      </c>
      <c r="Q18" s="536">
        <f ca="1">+IF(AND(ISNUMBER(OFFSET('Water Data'!$H$6,0,10*ROW('Water Data'!H12))),'Data Summary'!CF18="Yes"),OFFSET('Water Data'!$H$6,0,10*ROW('Water Data'!H12)),NA())</f>
        <v>90.656005507696648</v>
      </c>
      <c r="R18" s="536">
        <f ca="1">+IF(AND(ISNUMBER(OFFSET('Water Data'!$H$9,0,10*ROW('Water Data'!H12))),'Data Summary'!CG18="Yes"),OFFSET('Water Data'!$H$9,0,10*ROW('Water Data'!H12)),NA())</f>
        <v>63.090090000000004</v>
      </c>
      <c r="S18" s="536">
        <f ca="1">+IF(AND(ISNUMBER(OFFSET('Water Data'!$I$4,0,10*ROW('Water Data'!I12))),'Data Summary'!CH18="Yes"),100-OFFSET('Water Data'!$I$4,0,10*ROW('Water Data'!I12)),NA())</f>
        <v>96.379647749510767</v>
      </c>
      <c r="T18" s="536">
        <f ca="1">+IF(AND(ISNUMBER(OFFSET('Water Data'!$I$6,0,10*ROW('Water Data'!I12))),'Data Summary'!CI18="Yes"),OFFSET('Water Data'!$I$6,0,10*ROW('Water Data'!I12)),NA())</f>
        <v>89.392123287671225</v>
      </c>
      <c r="U18" s="536">
        <f ca="1">+IF(AND(ISNUMBER(OFFSET('Water Data'!$I$9,0,10*ROW('Water Data'!I12))),'Data Summary'!CJ18="Yes"),OFFSET('Water Data'!$I$9,0,10*ROW('Water Data'!I12)),NA())</f>
        <v>61.289199999999987</v>
      </c>
      <c r="V18" s="537" t="e">
        <f ca="1">+IF(AND(ISNUMBER(OFFSET('Sanitation Data'!$D$4,0,10*ROW('Sanitation Data'!D12))),'Data Summary'!CK18="Yes"),100-OFFSET('Sanitation Data'!$D$4,0,10*ROW('Sanitation Data'!D12)),NA())</f>
        <v>#N/A</v>
      </c>
      <c r="W18" s="537">
        <f ca="1">+IF(AND(ISNUMBER(OFFSET('Sanitation Data'!$D$6,0,10*ROW('Sanitation Data'!D12))),'Data Summary'!CL18="Yes"),OFFSET('Sanitation Data'!$D$6,0,10*ROW('Sanitation Data'!D12)),NA())</f>
        <v>99.009043337990533</v>
      </c>
      <c r="X18" s="537" t="e">
        <f ca="1">+IF(AND(ISNUMBER(OFFSET('Sanitation Data'!$D$10,0,10*ROW('Sanitation Data'!D12))),'Data Summary'!CM18="Yes"),OFFSET('Sanitation Data'!$D$10,0,10*ROW('Sanitation Data'!D12)),NA())</f>
        <v>#N/A</v>
      </c>
      <c r="Y18" s="537" t="e">
        <f ca="1">+IF(AND(ISNUMBER(OFFSET('Sanitation Data'!$D$11,0,10*ROW('Sanitation Data'!D12))),'Data Summary'!CN18="Yes"),OFFSET('Sanitation Data'!$D$11,0,10*ROW('Sanitation Data'!D12)),NA())</f>
        <v>#N/A</v>
      </c>
      <c r="Z18" s="537" t="e">
        <f ca="1">+IF(AND(ISNUMBER(OFFSET('Sanitation Data'!$D$12,0,10*ROW('Sanitation Data'!D12))),'Data Summary'!CO18="Yes"),OFFSET('Sanitation Data'!$D$12,0,10*ROW('Sanitation Data'!D12)),NA())</f>
        <v>#N/A</v>
      </c>
      <c r="AA18" s="537" t="e">
        <f ca="1">+IF(AND(ISNUMBER(OFFSET('Sanitation Data'!$E$4,0,10*ROW('Sanitation Data'!E12))),'Data Summary'!CP18="Yes"),100-OFFSET('Sanitation Data'!$E$4,0,10*ROW('Sanitation Data'!E12)),NA())</f>
        <v>#N/A</v>
      </c>
      <c r="AB18" s="537" t="e">
        <f ca="1">+IF(AND(ISNUMBER(OFFSET('Sanitation Data'!$E$6,0,10*ROW('Sanitation Data'!E12))),'Data Summary'!CQ18="Yes"),OFFSET('Sanitation Data'!$E$6,0,10*ROW('Sanitation Data'!E12)),NA())</f>
        <v>#N/A</v>
      </c>
      <c r="AC18" s="537" t="e">
        <f ca="1">+IF(AND(ISNUMBER(OFFSET('Sanitation Data'!$E$10,0,10*ROW('Sanitation Data'!E12))),'Data Summary'!CR18="Yes"),OFFSET('Sanitation Data'!$E$10,0,10*ROW('Sanitation Data'!E12)),NA())</f>
        <v>#N/A</v>
      </c>
      <c r="AD18" s="537" t="e">
        <f ca="1">+IF(AND(ISNUMBER(OFFSET('Sanitation Data'!$E$11,0,10*ROW('Sanitation Data'!E12))),'Data Summary'!CS18="Yes"),OFFSET('Sanitation Data'!$E$11,0,10*ROW('Sanitation Data'!E12)),NA())</f>
        <v>#N/A</v>
      </c>
      <c r="AE18" s="537" t="e">
        <f ca="1">+IF(AND(ISNUMBER(OFFSET('Sanitation Data'!$E$12,0,10*ROW('Sanitation Data'!E12))),'Data Summary'!CT18="Yes"),OFFSET('Sanitation Data'!$E$12,0,10*ROW('Sanitation Data'!E12)),NA())</f>
        <v>#N/A</v>
      </c>
      <c r="AF18" s="537" t="e">
        <f ca="1">+IF(AND(ISNUMBER(OFFSET('Sanitation Data'!$F$4,0,10*ROW('Sanitation Data'!F12))),'Data Summary'!CU18="Yes"),100-OFFSET('Sanitation Data'!$F$4,0,10*ROW('Sanitation Data'!F12)),NA())</f>
        <v>#N/A</v>
      </c>
      <c r="AG18" s="537" t="e">
        <f ca="1">+IF(AND(ISNUMBER(OFFSET('Sanitation Data'!$F$6,0,10*ROW('Sanitation Data'!F12))),'Data Summary'!CV18="Yes"),OFFSET('Sanitation Data'!$F$6,0,10*ROW('Sanitation Data'!F12)),NA())</f>
        <v>#N/A</v>
      </c>
      <c r="AH18" s="537" t="e">
        <f ca="1">+IF(AND(ISNUMBER(OFFSET('Sanitation Data'!$F$10,0,10*ROW('Sanitation Data'!F12))),'Data Summary'!CW18="Yes"),OFFSET('Sanitation Data'!$F$10,0,10*ROW('Sanitation Data'!F12)),NA())</f>
        <v>#N/A</v>
      </c>
      <c r="AI18" s="537" t="e">
        <f ca="1">+IF(AND(ISNUMBER(OFFSET('Sanitation Data'!$F$11,0,10*ROW('Sanitation Data'!F12))),'Data Summary'!CX18="Yes"),OFFSET('Sanitation Data'!$F$11,0,10*ROW('Sanitation Data'!F12)),NA())</f>
        <v>#N/A</v>
      </c>
      <c r="AJ18" s="537" t="e">
        <f ca="1">+IF(AND(ISNUMBER(OFFSET('Sanitation Data'!$F$12,0,10*ROW('Sanitation Data'!F12))),'Data Summary'!CY18="Yes"),OFFSET('Sanitation Data'!$F$12,0,10*ROW('Sanitation Data'!F12)),NA())</f>
        <v>#N/A</v>
      </c>
      <c r="AK18" s="537" t="e">
        <f ca="1">+IF(AND(ISNUMBER(OFFSET('Sanitation Data'!$G$4,0,10*ROW('Sanitation Data'!G12))),'Data Summary'!CZ18="Yes"),100-OFFSET('Sanitation Data'!$G$4,0,10*ROW('Sanitation Data'!G12)),NA())</f>
        <v>#N/A</v>
      </c>
      <c r="AL18" s="537">
        <f ca="1">+IF(AND(ISNUMBER(OFFSET('Sanitation Data'!$G$6,0,10*ROW('Sanitation Data'!G12))),'Data Summary'!DA18="Yes"),OFFSET('Sanitation Data'!$G$6,0,10*ROW('Sanitation Data'!G12)),NA())</f>
        <v>99.148268519556211</v>
      </c>
      <c r="AM18" s="537" t="e">
        <f ca="1">+IF(AND(ISNUMBER(OFFSET('Sanitation Data'!$G$10,0,10*ROW('Sanitation Data'!G12))),'Data Summary'!DB18="Yes"),OFFSET('Sanitation Data'!$G$10,0,10*ROW('Sanitation Data'!G12)),NA())</f>
        <v>#N/A</v>
      </c>
      <c r="AN18" s="537" t="e">
        <f ca="1">+IF(AND(ISNUMBER(OFFSET('Sanitation Data'!$G$11,0,10*ROW('Sanitation Data'!G12))),'Data Summary'!DC18="Yes"),OFFSET('Sanitation Data'!$G$11,0,10*ROW('Sanitation Data'!G12)),NA())</f>
        <v>#N/A</v>
      </c>
      <c r="AO18" s="537" t="e">
        <f ca="1">+IF(AND(ISNUMBER(OFFSET('Sanitation Data'!$G$12,0,10*ROW('Sanitation Data'!G12))),'Data Summary'!DD18="Yes"),OFFSET('Sanitation Data'!$G$12,0,10*ROW('Sanitation Data'!G12)),NA())</f>
        <v>#N/A</v>
      </c>
      <c r="AP18" s="537" t="e">
        <f ca="1">+IF(AND(ISNUMBER(OFFSET('Sanitation Data'!$H$4,0,10*ROW('Sanitation Data'!H12))),'Data Summary'!DE18="Yes"),100-OFFSET('Sanitation Data'!$H$4,0,10*ROW('Sanitation Data'!H12)),NA())</f>
        <v>#N/A</v>
      </c>
      <c r="AQ18" s="537">
        <f ca="1">+IF(AND(ISNUMBER(OFFSET('Sanitation Data'!$H$6,0,10*ROW('Sanitation Data'!H12))),'Data Summary'!DF18="Yes"),OFFSET('Sanitation Data'!$H$6,0,10*ROW('Sanitation Data'!H12)),NA())</f>
        <v>99.096433711818335</v>
      </c>
      <c r="AR18" s="537" t="e">
        <f ca="1">+IF(AND(ISNUMBER(OFFSET('Sanitation Data'!$H$10,0,10*ROW('Sanitation Data'!H12))),'Data Summary'!DG18="Yes"),OFFSET('Sanitation Data'!$H$10,0,10*ROW('Sanitation Data'!H12)),NA())</f>
        <v>#N/A</v>
      </c>
      <c r="AS18" s="537" t="e">
        <f ca="1">+IF(AND(ISNUMBER(OFFSET('Sanitation Data'!$H$11,0,10*ROW('Sanitation Data'!H12))),'Data Summary'!DH18="Yes"),OFFSET('Sanitation Data'!$H$11,0,10*ROW('Sanitation Data'!H12)),NA())</f>
        <v>#N/A</v>
      </c>
      <c r="AT18" s="537" t="e">
        <f ca="1">+IF(AND(ISNUMBER(OFFSET('Sanitation Data'!$H$12,0,10*ROW('Sanitation Data'!H12))),'Data Summary'!DI18="Yes"),OFFSET('Sanitation Data'!$H$12,0,10*ROW('Sanitation Data'!H12)),NA())</f>
        <v>#N/A</v>
      </c>
      <c r="AU18" s="537" t="e">
        <f ca="1">+IF(AND(ISNUMBER(OFFSET('Sanitation Data'!$I$4,0,10*ROW('Sanitation Data'!I12))),'Data Summary'!DJ18="Yes"),100-OFFSET('Sanitation Data'!$I$4,0,10*ROW('Sanitation Data'!I12)),NA())</f>
        <v>#N/A</v>
      </c>
      <c r="AV18" s="537">
        <f ca="1">+IF(AND(ISNUMBER(OFFSET('Sanitation Data'!$I$6,0,10*ROW('Sanitation Data'!I12))),'Data Summary'!DK18="Yes"),OFFSET('Sanitation Data'!$I$6,0,10*ROW('Sanitation Data'!I12)),NA())</f>
        <v>98.486759142496851</v>
      </c>
      <c r="AW18" s="537" t="e">
        <f ca="1">+IF(AND(ISNUMBER(OFFSET('Sanitation Data'!$I$10,0,10*ROW('Sanitation Data'!I12))),'Data Summary'!DL18="Yes"),OFFSET('Sanitation Data'!$I$10,0,10*ROW('Sanitation Data'!I12)),NA())</f>
        <v>#N/A</v>
      </c>
      <c r="AX18" s="537" t="e">
        <f ca="1">+IF(AND(ISNUMBER(OFFSET('Sanitation Data'!$I$11,0,10*ROW('Sanitation Data'!I12))),'Data Summary'!DM18="Yes"),OFFSET('Sanitation Data'!$I$11,0,10*ROW('Sanitation Data'!I12)),NA())</f>
        <v>#N/A</v>
      </c>
      <c r="AY18" s="537" t="e">
        <f ca="1">+IF(AND(ISNUMBER(OFFSET('Sanitation Data'!$I$12,0,10*ROW('Sanitation Data'!I12))),'Data Summary'!DN18="Yes"),OFFSET('Sanitation Data'!$I$12,0,10*ROW('Sanitation Data'!I12)),NA())</f>
        <v>#N/A</v>
      </c>
      <c r="AZ18" s="538" t="e">
        <f ca="1">+IF(AND(ISNUMBER(OFFSET('Hygiene Data'!$D$5,0,10*ROW('Hygiene Data'!D12))),'Data Summary'!DO18="Yes"),OFFSET('Hygiene Data'!$D$5,0,10*ROW('Hygiene Data'!D12)),NA())</f>
        <v>#N/A</v>
      </c>
      <c r="BA18" s="538">
        <f ca="1">+IF(AND(ISNUMBER(OFFSET('Hygiene Data'!$D$7,0,10*ROW('Hygiene Data'!D12))),'Data Summary'!DP18="Yes"),OFFSET('Hygiene Data'!$D$7,0,10*ROW('Hygiene Data'!D12)),NA())</f>
        <v>92.846906474820145</v>
      </c>
      <c r="BB18" s="538">
        <f ca="1">+IF(AND(ISNUMBER(OFFSET('Hygiene Data'!$D$9,0,10*ROW('Hygiene Data'!D12))),'Data Summary'!DQ18="Yes"),OFFSET('Hygiene Data'!$D$9,0,10*ROW('Hygiene Data'!D12)),NA())</f>
        <v>91.516978417266188</v>
      </c>
      <c r="BC18" s="538" t="e">
        <f ca="1">+IF(AND(ISNUMBER(OFFSET('Hygiene Data'!$E$5,0,10*ROW('Hygiene Data'!E12))),'Data Summary'!DR18="Yes"),OFFSET('Hygiene Data'!$E$5,0,10*ROW('Hygiene Data'!E12)),NA())</f>
        <v>#N/A</v>
      </c>
      <c r="BD18" s="538" t="e">
        <f ca="1">+IF(AND(ISNUMBER(OFFSET('Hygiene Data'!$E$7,0,10*ROW('Hygiene Data'!E12))),'Data Summary'!DS18="Yes"),OFFSET('Hygiene Data'!$E$7,0,10*ROW('Hygiene Data'!E12)),NA())</f>
        <v>#N/A</v>
      </c>
      <c r="BE18" s="538" t="e">
        <f ca="1">+IF(AND(ISNUMBER(OFFSET('Hygiene Data'!$E$9,0,10*ROW('Hygiene Data'!E12))),'Data Summary'!DT18="Yes"),OFFSET('Hygiene Data'!$E$9,0,10*ROW('Hygiene Data'!E12)),NA())</f>
        <v>#N/A</v>
      </c>
      <c r="BF18" s="538" t="e">
        <f ca="1">+IF(AND(ISNUMBER(OFFSET('Hygiene Data'!$F$5,0,10*ROW('Hygiene Data'!F12))),'Data Summary'!DU18="Yes"),OFFSET('Hygiene Data'!$F$5,0,10*ROW('Hygiene Data'!F12)),NA())</f>
        <v>#N/A</v>
      </c>
      <c r="BG18" s="538" t="e">
        <f ca="1">+IF(AND(ISNUMBER(OFFSET('Hygiene Data'!$F$7,0,10*ROW('Hygiene Data'!F12))),'Data Summary'!DV18="Yes"),OFFSET('Hygiene Data'!$F$7,0,10*ROW('Hygiene Data'!F12)),NA())</f>
        <v>#N/A</v>
      </c>
      <c r="BH18" s="538" t="e">
        <f ca="1">+IF(AND(ISNUMBER(OFFSET('Hygiene Data'!$F$9,0,10*ROW('Hygiene Data'!F12))),'Data Summary'!DW18="Yes"),OFFSET('Hygiene Data'!$F$9,0,10*ROW('Hygiene Data'!F12)),NA())</f>
        <v>#N/A</v>
      </c>
      <c r="BI18" s="538" t="e">
        <f ca="1">+IF(AND(ISNUMBER(OFFSET('Hygiene Data'!$G$5,0,10*ROW('Hygiene Data'!G12))),'Data Summary'!DX18="Yes"),OFFSET('Hygiene Data'!$G$5,0,10*ROW('Hygiene Data'!G12)),NA())</f>
        <v>#N/A</v>
      </c>
      <c r="BJ18" s="538" t="e">
        <f ca="1">+IF(AND(ISNUMBER(OFFSET('Hygiene Data'!$G$7,0,10*ROW('Hygiene Data'!G12))),'Data Summary'!DY18="Yes"),OFFSET('Hygiene Data'!$G$7,0,10*ROW('Hygiene Data'!G12)),NA())</f>
        <v>#N/A</v>
      </c>
      <c r="BK18" s="538" t="e">
        <f ca="1">+IF(AND(ISNUMBER(OFFSET('Hygiene Data'!$G$9,0,10*ROW('Hygiene Data'!G12))),'Data Summary'!DZ18="Yes"),OFFSET('Hygiene Data'!$G$9,0,10*ROW('Hygiene Data'!G12)),NA())</f>
        <v>#N/A</v>
      </c>
      <c r="BL18" s="538" t="e">
        <f ca="1">+IF(AND(ISNUMBER(OFFSET('Hygiene Data'!$H$5,0,10*ROW('Hygiene Data'!H12))),'Data Summary'!EA18="Yes"),OFFSET('Hygiene Data'!$H$5,0,10*ROW('Hygiene Data'!H12)),NA())</f>
        <v>#N/A</v>
      </c>
      <c r="BM18" s="538">
        <f ca="1">+IF(AND(ISNUMBER(OFFSET('Hygiene Data'!$H$7,0,10*ROW('Hygiene Data'!H12))),'Data Summary'!EB18="Yes"),OFFSET('Hygiene Data'!$H$7,0,10*ROW('Hygiene Data'!H12)),NA())</f>
        <v>93.14</v>
      </c>
      <c r="BN18" s="538">
        <f ca="1">+IF(AND(ISNUMBER(OFFSET('Hygiene Data'!$H$9,0,10*ROW('Hygiene Data'!H12))),'Data Summary'!EC18="Yes"),OFFSET('Hygiene Data'!$H$9,0,10*ROW('Hygiene Data'!H12)),NA())</f>
        <v>91.94</v>
      </c>
      <c r="BO18" s="538" t="e">
        <f ca="1">+IF(AND(ISNUMBER(OFFSET('Hygiene Data'!$I$5,0,10*ROW('Hygiene Data'!I12))),'Data Summary'!ED18="Yes"),OFFSET('Hygiene Data'!$I$5,0,10*ROW('Hygiene Data'!I12)),NA())</f>
        <v>#N/A</v>
      </c>
      <c r="BP18" s="538">
        <f ca="1">+IF(AND(ISNUMBER(OFFSET('Hygiene Data'!$I$7,0,10*ROW('Hygiene Data'!I12))),'Data Summary'!EE18="Yes"),OFFSET('Hygiene Data'!$I$7,0,10*ROW('Hygiene Data'!I12)),NA())</f>
        <v>92.17</v>
      </c>
      <c r="BQ18" s="538">
        <f ca="1">+IF(AND(ISNUMBER(OFFSET('Hygiene Data'!$I$9,0,10*ROW('Hygiene Data'!I12))),'Data Summary'!EF18="Yes"),OFFSET('Hygiene Data'!$I$9,0,10*ROW('Hygiene Data'!I12)),NA())</f>
        <v>90.54</v>
      </c>
    </row>
    <row r="19" spans="1:69" x14ac:dyDescent="0.25">
      <c r="A19" s="534" t="e">
        <f ca="1">+RIGHT('Data Summary'!A19,LEN('Data Summary'!A19)-9)</f>
        <v>#VALUE!</v>
      </c>
      <c r="B19" s="508" t="str">
        <f ca="1">+IF(ISTEXT('Data Summary'!B19),'Data Summary'!B19,"")</f>
        <v/>
      </c>
      <c r="C19" s="535" t="e">
        <f ca="1">+VALUE('Data Summary'!C19)</f>
        <v>#VALUE!</v>
      </c>
      <c r="D19" s="536" t="e">
        <f ca="1">+IF(AND(ISNUMBER(OFFSET('Water Data'!$D$4,0,10*ROW('Water Data'!D13))),'Data Summary'!BS19="Yes"),100-OFFSET('Water Data'!$D$4,0,10*ROW('Water Data'!D13)),NA())</f>
        <v>#N/A</v>
      </c>
      <c r="E19" s="536" t="e">
        <f ca="1">+IF(AND(ISNUMBER(OFFSET('Water Data'!$D$6,0,10*ROW('Water Data'!D13))),'Data Summary'!BT19="Yes"),OFFSET('Water Data'!$D$6,0,10*ROW('Water Data'!D13)),NA())</f>
        <v>#N/A</v>
      </c>
      <c r="F19" s="536" t="e">
        <f ca="1">+IF(AND(ISNUMBER(OFFSET('Water Data'!$D$9,0,10*ROW('Water Data'!D13))),'Data Summary'!BU19="Yes"),OFFSET('Water Data'!$D$9,0,10*ROW('Water Data'!D13)),NA())</f>
        <v>#N/A</v>
      </c>
      <c r="G19" s="536" t="e">
        <f ca="1">+IF(AND(ISNUMBER(OFFSET('Water Data'!$E$4,0,10*ROW('Water Data'!E13))),'Data Summary'!BV19="Yes"),100-OFFSET('Water Data'!$E$4,0,10*ROW('Water Data'!E13)),NA())</f>
        <v>#N/A</v>
      </c>
      <c r="H19" s="536" t="e">
        <f ca="1">+IF(AND(ISNUMBER(OFFSET('Water Data'!$E$6,0,10*ROW('Water Data'!E13))),'Data Summary'!BW19="Yes"),OFFSET('Water Data'!$E$6,0,10*ROW('Water Data'!E13)),NA())</f>
        <v>#N/A</v>
      </c>
      <c r="I19" s="536" t="e">
        <f ca="1">+IF(AND(ISNUMBER(OFFSET('Water Data'!$E$9,0,10*ROW('Water Data'!E13))),'Data Summary'!BX19="Yes"),OFFSET('Water Data'!$E$9,0,10*ROW('Water Data'!E13)),NA())</f>
        <v>#N/A</v>
      </c>
      <c r="J19" s="536" t="e">
        <f ca="1">+IF(AND(ISNUMBER(OFFSET('Water Data'!$F$4,0,10*ROW('Water Data'!F13))),'Data Summary'!BY19="Yes"),100-OFFSET('Water Data'!$F$4,0,10*ROW('Water Data'!F13)),NA())</f>
        <v>#N/A</v>
      </c>
      <c r="K19" s="536" t="e">
        <f ca="1">+IF(AND(ISNUMBER(OFFSET('Water Data'!$F$6,0,10*ROW('Water Data'!F13))),'Data Summary'!BZ19="Yes"),OFFSET('Water Data'!$F$6,0,10*ROW('Water Data'!F13)),NA())</f>
        <v>#N/A</v>
      </c>
      <c r="L19" s="536" t="e">
        <f ca="1">+IF(AND(ISNUMBER(OFFSET('Water Data'!$F$9,0,10*ROW('Water Data'!F13))),'Data Summary'!CA19="Yes"),OFFSET('Water Data'!$F$9,0,10*ROW('Water Data'!F13)),NA())</f>
        <v>#N/A</v>
      </c>
      <c r="M19" s="536" t="e">
        <f ca="1">+IF(AND(ISNUMBER(OFFSET('Water Data'!$G$4,0,10*ROW('Water Data'!G13))),'Data Summary'!CB19="Yes"),100-OFFSET('Water Data'!$G$4,0,10*ROW('Water Data'!G13)),NA())</f>
        <v>#N/A</v>
      </c>
      <c r="N19" s="536" t="e">
        <f ca="1">+IF(AND(ISNUMBER(OFFSET('Water Data'!$G$6,0,10*ROW('Water Data'!G13))),'Data Summary'!CC19="Yes"),OFFSET('Water Data'!$G$6,0,10*ROW('Water Data'!G13)),NA())</f>
        <v>#N/A</v>
      </c>
      <c r="O19" s="536" t="e">
        <f ca="1">+IF(AND(ISNUMBER(OFFSET('Water Data'!$G$9,0,10*ROW('Water Data'!G13))),'Data Summary'!CD19="Yes"),OFFSET('Water Data'!$G$9,0,10*ROW('Water Data'!G13)),NA())</f>
        <v>#N/A</v>
      </c>
      <c r="P19" s="536" t="e">
        <f ca="1">+IF(AND(ISNUMBER(OFFSET('Water Data'!$H$4,0,10*ROW('Water Data'!H13))),'Data Summary'!CE19="Yes"),100-OFFSET('Water Data'!$H$4,0,10*ROW('Water Data'!H13)),NA())</f>
        <v>#N/A</v>
      </c>
      <c r="Q19" s="536" t="e">
        <f ca="1">+IF(AND(ISNUMBER(OFFSET('Water Data'!$H$6,0,10*ROW('Water Data'!H13))),'Data Summary'!CF19="Yes"),OFFSET('Water Data'!$H$6,0,10*ROW('Water Data'!H13)),NA())</f>
        <v>#N/A</v>
      </c>
      <c r="R19" s="536" t="e">
        <f ca="1">+IF(AND(ISNUMBER(OFFSET('Water Data'!$H$9,0,10*ROW('Water Data'!H13))),'Data Summary'!CG19="Yes"),OFFSET('Water Data'!$H$9,0,10*ROW('Water Data'!H13)),NA())</f>
        <v>#N/A</v>
      </c>
      <c r="S19" s="536" t="e">
        <f ca="1">+IF(AND(ISNUMBER(OFFSET('Water Data'!$I$4,0,10*ROW('Water Data'!I13))),'Data Summary'!CH19="Yes"),100-OFFSET('Water Data'!$I$4,0,10*ROW('Water Data'!I13)),NA())</f>
        <v>#N/A</v>
      </c>
      <c r="T19" s="536" t="e">
        <f ca="1">+IF(AND(ISNUMBER(OFFSET('Water Data'!$I$6,0,10*ROW('Water Data'!I13))),'Data Summary'!CI19="Yes"),OFFSET('Water Data'!$I$6,0,10*ROW('Water Data'!I13)),NA())</f>
        <v>#N/A</v>
      </c>
      <c r="U19" s="536" t="e">
        <f ca="1">+IF(AND(ISNUMBER(OFFSET('Water Data'!$I$9,0,10*ROW('Water Data'!I13))),'Data Summary'!CJ19="Yes"),OFFSET('Water Data'!$I$9,0,10*ROW('Water Data'!I13)),NA())</f>
        <v>#N/A</v>
      </c>
      <c r="V19" s="537" t="e">
        <f ca="1">+IF(AND(ISNUMBER(OFFSET('Sanitation Data'!$D$4,0,10*ROW('Sanitation Data'!D13))),'Data Summary'!CK19="Yes"),100-OFFSET('Sanitation Data'!$D$4,0,10*ROW('Sanitation Data'!D13)),NA())</f>
        <v>#N/A</v>
      </c>
      <c r="W19" s="537" t="e">
        <f ca="1">+IF(AND(ISNUMBER(OFFSET('Sanitation Data'!$D$6,0,10*ROW('Sanitation Data'!D13))),'Data Summary'!CL19="Yes"),OFFSET('Sanitation Data'!$D$6,0,10*ROW('Sanitation Data'!D13)),NA())</f>
        <v>#N/A</v>
      </c>
      <c r="X19" s="537" t="e">
        <f ca="1">+IF(AND(ISNUMBER(OFFSET('Sanitation Data'!$D$10,0,10*ROW('Sanitation Data'!D13))),'Data Summary'!CM19="Yes"),OFFSET('Sanitation Data'!$D$10,0,10*ROW('Sanitation Data'!D13)),NA())</f>
        <v>#N/A</v>
      </c>
      <c r="Y19" s="537" t="e">
        <f ca="1">+IF(AND(ISNUMBER(OFFSET('Sanitation Data'!$D$11,0,10*ROW('Sanitation Data'!D13))),'Data Summary'!CN19="Yes"),OFFSET('Sanitation Data'!$D$11,0,10*ROW('Sanitation Data'!D13)),NA())</f>
        <v>#N/A</v>
      </c>
      <c r="Z19" s="537" t="e">
        <f ca="1">+IF(AND(ISNUMBER(OFFSET('Sanitation Data'!$D$12,0,10*ROW('Sanitation Data'!D13))),'Data Summary'!CO19="Yes"),OFFSET('Sanitation Data'!$D$12,0,10*ROW('Sanitation Data'!D13)),NA())</f>
        <v>#N/A</v>
      </c>
      <c r="AA19" s="537" t="e">
        <f ca="1">+IF(AND(ISNUMBER(OFFSET('Sanitation Data'!$E$4,0,10*ROW('Sanitation Data'!E13))),'Data Summary'!CP19="Yes"),100-OFFSET('Sanitation Data'!$E$4,0,10*ROW('Sanitation Data'!E13)),NA())</f>
        <v>#N/A</v>
      </c>
      <c r="AB19" s="537" t="e">
        <f ca="1">+IF(AND(ISNUMBER(OFFSET('Sanitation Data'!$E$6,0,10*ROW('Sanitation Data'!E13))),'Data Summary'!CQ19="Yes"),OFFSET('Sanitation Data'!$E$6,0,10*ROW('Sanitation Data'!E13)),NA())</f>
        <v>#N/A</v>
      </c>
      <c r="AC19" s="537" t="e">
        <f ca="1">+IF(AND(ISNUMBER(OFFSET('Sanitation Data'!$E$10,0,10*ROW('Sanitation Data'!E13))),'Data Summary'!CR19="Yes"),OFFSET('Sanitation Data'!$E$10,0,10*ROW('Sanitation Data'!E13)),NA())</f>
        <v>#N/A</v>
      </c>
      <c r="AD19" s="537" t="e">
        <f ca="1">+IF(AND(ISNUMBER(OFFSET('Sanitation Data'!$E$11,0,10*ROW('Sanitation Data'!E13))),'Data Summary'!CS19="Yes"),OFFSET('Sanitation Data'!$E$11,0,10*ROW('Sanitation Data'!E13)),NA())</f>
        <v>#N/A</v>
      </c>
      <c r="AE19" s="537" t="e">
        <f ca="1">+IF(AND(ISNUMBER(OFFSET('Sanitation Data'!$E$12,0,10*ROW('Sanitation Data'!E13))),'Data Summary'!CT19="Yes"),OFFSET('Sanitation Data'!$E$12,0,10*ROW('Sanitation Data'!E13)),NA())</f>
        <v>#N/A</v>
      </c>
      <c r="AF19" s="537" t="e">
        <f ca="1">+IF(AND(ISNUMBER(OFFSET('Sanitation Data'!$F$4,0,10*ROW('Sanitation Data'!F13))),'Data Summary'!CU19="Yes"),100-OFFSET('Sanitation Data'!$F$4,0,10*ROW('Sanitation Data'!F13)),NA())</f>
        <v>#N/A</v>
      </c>
      <c r="AG19" s="537" t="e">
        <f ca="1">+IF(AND(ISNUMBER(OFFSET('Sanitation Data'!$F$6,0,10*ROW('Sanitation Data'!F13))),'Data Summary'!CV19="Yes"),OFFSET('Sanitation Data'!$F$6,0,10*ROW('Sanitation Data'!F13)),NA())</f>
        <v>#N/A</v>
      </c>
      <c r="AH19" s="537" t="e">
        <f ca="1">+IF(AND(ISNUMBER(OFFSET('Sanitation Data'!$F$10,0,10*ROW('Sanitation Data'!F13))),'Data Summary'!CW19="Yes"),OFFSET('Sanitation Data'!$F$10,0,10*ROW('Sanitation Data'!F13)),NA())</f>
        <v>#N/A</v>
      </c>
      <c r="AI19" s="537" t="e">
        <f ca="1">+IF(AND(ISNUMBER(OFFSET('Sanitation Data'!$F$11,0,10*ROW('Sanitation Data'!F13))),'Data Summary'!CX19="Yes"),OFFSET('Sanitation Data'!$F$11,0,10*ROW('Sanitation Data'!F13)),NA())</f>
        <v>#N/A</v>
      </c>
      <c r="AJ19" s="537" t="e">
        <f ca="1">+IF(AND(ISNUMBER(OFFSET('Sanitation Data'!$F$12,0,10*ROW('Sanitation Data'!F13))),'Data Summary'!CY19="Yes"),OFFSET('Sanitation Data'!$F$12,0,10*ROW('Sanitation Data'!F13)),NA())</f>
        <v>#N/A</v>
      </c>
      <c r="AK19" s="537" t="e">
        <f ca="1">+IF(AND(ISNUMBER(OFFSET('Sanitation Data'!$G$4,0,10*ROW('Sanitation Data'!G13))),'Data Summary'!CZ19="Yes"),100-OFFSET('Sanitation Data'!$G$4,0,10*ROW('Sanitation Data'!G13)),NA())</f>
        <v>#N/A</v>
      </c>
      <c r="AL19" s="537" t="e">
        <f ca="1">+IF(AND(ISNUMBER(OFFSET('Sanitation Data'!$G$6,0,10*ROW('Sanitation Data'!G13))),'Data Summary'!DA19="Yes"),OFFSET('Sanitation Data'!$G$6,0,10*ROW('Sanitation Data'!G13)),NA())</f>
        <v>#N/A</v>
      </c>
      <c r="AM19" s="537" t="e">
        <f ca="1">+IF(AND(ISNUMBER(OFFSET('Sanitation Data'!$G$10,0,10*ROW('Sanitation Data'!G13))),'Data Summary'!DB19="Yes"),OFFSET('Sanitation Data'!$G$10,0,10*ROW('Sanitation Data'!G13)),NA())</f>
        <v>#N/A</v>
      </c>
      <c r="AN19" s="537" t="e">
        <f ca="1">+IF(AND(ISNUMBER(OFFSET('Sanitation Data'!$G$11,0,10*ROW('Sanitation Data'!G13))),'Data Summary'!DC19="Yes"),OFFSET('Sanitation Data'!$G$11,0,10*ROW('Sanitation Data'!G13)),NA())</f>
        <v>#N/A</v>
      </c>
      <c r="AO19" s="537" t="e">
        <f ca="1">+IF(AND(ISNUMBER(OFFSET('Sanitation Data'!$G$12,0,10*ROW('Sanitation Data'!G13))),'Data Summary'!DD19="Yes"),OFFSET('Sanitation Data'!$G$12,0,10*ROW('Sanitation Data'!G13)),NA())</f>
        <v>#N/A</v>
      </c>
      <c r="AP19" s="537" t="e">
        <f ca="1">+IF(AND(ISNUMBER(OFFSET('Sanitation Data'!$H$4,0,10*ROW('Sanitation Data'!H13))),'Data Summary'!DE19="Yes"),100-OFFSET('Sanitation Data'!$H$4,0,10*ROW('Sanitation Data'!H13)),NA())</f>
        <v>#N/A</v>
      </c>
      <c r="AQ19" s="537" t="e">
        <f ca="1">+IF(AND(ISNUMBER(OFFSET('Sanitation Data'!$H$6,0,10*ROW('Sanitation Data'!H13))),'Data Summary'!DF19="Yes"),OFFSET('Sanitation Data'!$H$6,0,10*ROW('Sanitation Data'!H13)),NA())</f>
        <v>#N/A</v>
      </c>
      <c r="AR19" s="537" t="e">
        <f ca="1">+IF(AND(ISNUMBER(OFFSET('Sanitation Data'!$H$10,0,10*ROW('Sanitation Data'!H13))),'Data Summary'!DG19="Yes"),OFFSET('Sanitation Data'!$H$10,0,10*ROW('Sanitation Data'!H13)),NA())</f>
        <v>#N/A</v>
      </c>
      <c r="AS19" s="537" t="e">
        <f ca="1">+IF(AND(ISNUMBER(OFFSET('Sanitation Data'!$H$11,0,10*ROW('Sanitation Data'!H13))),'Data Summary'!DH19="Yes"),OFFSET('Sanitation Data'!$H$11,0,10*ROW('Sanitation Data'!H13)),NA())</f>
        <v>#N/A</v>
      </c>
      <c r="AT19" s="537" t="e">
        <f ca="1">+IF(AND(ISNUMBER(OFFSET('Sanitation Data'!$H$12,0,10*ROW('Sanitation Data'!H13))),'Data Summary'!DI19="Yes"),OFFSET('Sanitation Data'!$H$12,0,10*ROW('Sanitation Data'!H13)),NA())</f>
        <v>#N/A</v>
      </c>
      <c r="AU19" s="537" t="e">
        <f ca="1">+IF(AND(ISNUMBER(OFFSET('Sanitation Data'!$I$4,0,10*ROW('Sanitation Data'!I13))),'Data Summary'!DJ19="Yes"),100-OFFSET('Sanitation Data'!$I$4,0,10*ROW('Sanitation Data'!I13)),NA())</f>
        <v>#N/A</v>
      </c>
      <c r="AV19" s="537" t="e">
        <f ca="1">+IF(AND(ISNUMBER(OFFSET('Sanitation Data'!$I$6,0,10*ROW('Sanitation Data'!I13))),'Data Summary'!DK19="Yes"),OFFSET('Sanitation Data'!$I$6,0,10*ROW('Sanitation Data'!I13)),NA())</f>
        <v>#N/A</v>
      </c>
      <c r="AW19" s="537" t="e">
        <f ca="1">+IF(AND(ISNUMBER(OFFSET('Sanitation Data'!$I$10,0,10*ROW('Sanitation Data'!I13))),'Data Summary'!DL19="Yes"),OFFSET('Sanitation Data'!$I$10,0,10*ROW('Sanitation Data'!I13)),NA())</f>
        <v>#N/A</v>
      </c>
      <c r="AX19" s="537" t="e">
        <f ca="1">+IF(AND(ISNUMBER(OFFSET('Sanitation Data'!$I$11,0,10*ROW('Sanitation Data'!I13))),'Data Summary'!DM19="Yes"),OFFSET('Sanitation Data'!$I$11,0,10*ROW('Sanitation Data'!I13)),NA())</f>
        <v>#N/A</v>
      </c>
      <c r="AY19" s="537" t="e">
        <f ca="1">+IF(AND(ISNUMBER(OFFSET('Sanitation Data'!$I$12,0,10*ROW('Sanitation Data'!I13))),'Data Summary'!DN19="Yes"),OFFSET('Sanitation Data'!$I$12,0,10*ROW('Sanitation Data'!I13)),NA())</f>
        <v>#N/A</v>
      </c>
      <c r="AZ19" s="538" t="e">
        <f ca="1">+IF(AND(ISNUMBER(OFFSET('Hygiene Data'!$D$5,0,10*ROW('Hygiene Data'!D13))),'Data Summary'!DO19="Yes"),OFFSET('Hygiene Data'!$D$5,0,10*ROW('Hygiene Data'!D13)),NA())</f>
        <v>#N/A</v>
      </c>
      <c r="BA19" s="538" t="e">
        <f ca="1">+IF(AND(ISNUMBER(OFFSET('Hygiene Data'!$D$7,0,10*ROW('Hygiene Data'!D13))),'Data Summary'!DP19="Yes"),OFFSET('Hygiene Data'!$D$7,0,10*ROW('Hygiene Data'!D13)),NA())</f>
        <v>#N/A</v>
      </c>
      <c r="BB19" s="538" t="e">
        <f ca="1">+IF(AND(ISNUMBER(OFFSET('Hygiene Data'!$D$9,0,10*ROW('Hygiene Data'!D13))),'Data Summary'!DQ19="Yes"),OFFSET('Hygiene Data'!$D$9,0,10*ROW('Hygiene Data'!D13)),NA())</f>
        <v>#N/A</v>
      </c>
      <c r="BC19" s="538" t="e">
        <f ca="1">+IF(AND(ISNUMBER(OFFSET('Hygiene Data'!$E$5,0,10*ROW('Hygiene Data'!E13))),'Data Summary'!DR19="Yes"),OFFSET('Hygiene Data'!$E$5,0,10*ROW('Hygiene Data'!E13)),NA())</f>
        <v>#N/A</v>
      </c>
      <c r="BD19" s="538" t="e">
        <f ca="1">+IF(AND(ISNUMBER(OFFSET('Hygiene Data'!$E$7,0,10*ROW('Hygiene Data'!E13))),'Data Summary'!DS19="Yes"),OFFSET('Hygiene Data'!$E$7,0,10*ROW('Hygiene Data'!E13)),NA())</f>
        <v>#N/A</v>
      </c>
      <c r="BE19" s="538" t="e">
        <f ca="1">+IF(AND(ISNUMBER(OFFSET('Hygiene Data'!$E$9,0,10*ROW('Hygiene Data'!E13))),'Data Summary'!DT19="Yes"),OFFSET('Hygiene Data'!$E$9,0,10*ROW('Hygiene Data'!E13)),NA())</f>
        <v>#N/A</v>
      </c>
      <c r="BF19" s="538" t="e">
        <f ca="1">+IF(AND(ISNUMBER(OFFSET('Hygiene Data'!$F$5,0,10*ROW('Hygiene Data'!F13))),'Data Summary'!DU19="Yes"),OFFSET('Hygiene Data'!$F$5,0,10*ROW('Hygiene Data'!F13)),NA())</f>
        <v>#N/A</v>
      </c>
      <c r="BG19" s="538" t="e">
        <f ca="1">+IF(AND(ISNUMBER(OFFSET('Hygiene Data'!$F$7,0,10*ROW('Hygiene Data'!F13))),'Data Summary'!DV19="Yes"),OFFSET('Hygiene Data'!$F$7,0,10*ROW('Hygiene Data'!F13)),NA())</f>
        <v>#N/A</v>
      </c>
      <c r="BH19" s="538" t="e">
        <f ca="1">+IF(AND(ISNUMBER(OFFSET('Hygiene Data'!$F$9,0,10*ROW('Hygiene Data'!F13))),'Data Summary'!DW19="Yes"),OFFSET('Hygiene Data'!$F$9,0,10*ROW('Hygiene Data'!F13)),NA())</f>
        <v>#N/A</v>
      </c>
      <c r="BI19" s="538" t="e">
        <f ca="1">+IF(AND(ISNUMBER(OFFSET('Hygiene Data'!$G$5,0,10*ROW('Hygiene Data'!G13))),'Data Summary'!DX19="Yes"),OFFSET('Hygiene Data'!$G$5,0,10*ROW('Hygiene Data'!G13)),NA())</f>
        <v>#N/A</v>
      </c>
      <c r="BJ19" s="538" t="e">
        <f ca="1">+IF(AND(ISNUMBER(OFFSET('Hygiene Data'!$G$7,0,10*ROW('Hygiene Data'!G13))),'Data Summary'!DY19="Yes"),OFFSET('Hygiene Data'!$G$7,0,10*ROW('Hygiene Data'!G13)),NA())</f>
        <v>#N/A</v>
      </c>
      <c r="BK19" s="538" t="e">
        <f ca="1">+IF(AND(ISNUMBER(OFFSET('Hygiene Data'!$G$9,0,10*ROW('Hygiene Data'!G13))),'Data Summary'!DZ19="Yes"),OFFSET('Hygiene Data'!$G$9,0,10*ROW('Hygiene Data'!G13)),NA())</f>
        <v>#N/A</v>
      </c>
      <c r="BL19" s="538" t="e">
        <f ca="1">+IF(AND(ISNUMBER(OFFSET('Hygiene Data'!$H$5,0,10*ROW('Hygiene Data'!H13))),'Data Summary'!EA19="Yes"),OFFSET('Hygiene Data'!$H$5,0,10*ROW('Hygiene Data'!H13)),NA())</f>
        <v>#N/A</v>
      </c>
      <c r="BM19" s="538" t="e">
        <f ca="1">+IF(AND(ISNUMBER(OFFSET('Hygiene Data'!$H$7,0,10*ROW('Hygiene Data'!H13))),'Data Summary'!EB19="Yes"),OFFSET('Hygiene Data'!$H$7,0,10*ROW('Hygiene Data'!H13)),NA())</f>
        <v>#N/A</v>
      </c>
      <c r="BN19" s="538" t="e">
        <f ca="1">+IF(AND(ISNUMBER(OFFSET('Hygiene Data'!$H$9,0,10*ROW('Hygiene Data'!H13))),'Data Summary'!EC19="Yes"),OFFSET('Hygiene Data'!$H$9,0,10*ROW('Hygiene Data'!H13)),NA())</f>
        <v>#N/A</v>
      </c>
      <c r="BO19" s="538" t="e">
        <f ca="1">+IF(AND(ISNUMBER(OFFSET('Hygiene Data'!$I$5,0,10*ROW('Hygiene Data'!I13))),'Data Summary'!ED19="Yes"),OFFSET('Hygiene Data'!$I$5,0,10*ROW('Hygiene Data'!I13)),NA())</f>
        <v>#N/A</v>
      </c>
      <c r="BP19" s="538" t="e">
        <f ca="1">+IF(AND(ISNUMBER(OFFSET('Hygiene Data'!$I$7,0,10*ROW('Hygiene Data'!I13))),'Data Summary'!EE19="Yes"),OFFSET('Hygiene Data'!$I$7,0,10*ROW('Hygiene Data'!I13)),NA())</f>
        <v>#N/A</v>
      </c>
      <c r="BQ19" s="538" t="e">
        <f ca="1">+IF(AND(ISNUMBER(OFFSET('Hygiene Data'!$I$9,0,10*ROW('Hygiene Data'!I13))),'Data Summary'!EF19="Yes"),OFFSET('Hygiene Data'!$I$9,0,10*ROW('Hygiene Data'!I13)),NA())</f>
        <v>#N/A</v>
      </c>
    </row>
    <row r="20" spans="1:69" x14ac:dyDescent="0.25">
      <c r="A20" s="534" t="e">
        <f ca="1">+RIGHT('Data Summary'!A20,LEN('Data Summary'!A20)-9)</f>
        <v>#VALUE!</v>
      </c>
      <c r="B20" s="508" t="str">
        <f ca="1">+IF(ISTEXT('Data Summary'!B20),'Data Summary'!B20,"")</f>
        <v/>
      </c>
      <c r="C20" s="535" t="e">
        <f ca="1">+VALUE('Data Summary'!C20)</f>
        <v>#VALUE!</v>
      </c>
      <c r="D20" s="536" t="e">
        <f ca="1">+IF(AND(ISNUMBER(OFFSET('Water Data'!$D$4,0,10*ROW('Water Data'!D14))),'Data Summary'!BS20="Yes"),100-OFFSET('Water Data'!$D$4,0,10*ROW('Water Data'!D14)),NA())</f>
        <v>#N/A</v>
      </c>
      <c r="E20" s="536" t="e">
        <f ca="1">+IF(AND(ISNUMBER(OFFSET('Water Data'!$D$6,0,10*ROW('Water Data'!D14))),'Data Summary'!BT20="Yes"),OFFSET('Water Data'!$D$6,0,10*ROW('Water Data'!D14)),NA())</f>
        <v>#N/A</v>
      </c>
      <c r="F20" s="536" t="e">
        <f ca="1">+IF(AND(ISNUMBER(OFFSET('Water Data'!$D$9,0,10*ROW('Water Data'!D14))),'Data Summary'!BU20="Yes"),OFFSET('Water Data'!$D$9,0,10*ROW('Water Data'!D14)),NA())</f>
        <v>#N/A</v>
      </c>
      <c r="G20" s="536" t="e">
        <f ca="1">+IF(AND(ISNUMBER(OFFSET('Water Data'!$E$4,0,10*ROW('Water Data'!E14))),'Data Summary'!BV20="Yes"),100-OFFSET('Water Data'!$E$4,0,10*ROW('Water Data'!E14)),NA())</f>
        <v>#N/A</v>
      </c>
      <c r="H20" s="536" t="e">
        <f ca="1">+IF(AND(ISNUMBER(OFFSET('Water Data'!$E$6,0,10*ROW('Water Data'!E14))),'Data Summary'!BW20="Yes"),OFFSET('Water Data'!$E$6,0,10*ROW('Water Data'!E14)),NA())</f>
        <v>#N/A</v>
      </c>
      <c r="I20" s="536" t="e">
        <f ca="1">+IF(AND(ISNUMBER(OFFSET('Water Data'!$E$9,0,10*ROW('Water Data'!E14))),'Data Summary'!BX20="Yes"),OFFSET('Water Data'!$E$9,0,10*ROW('Water Data'!E14)),NA())</f>
        <v>#N/A</v>
      </c>
      <c r="J20" s="536" t="e">
        <f ca="1">+IF(AND(ISNUMBER(OFFSET('Water Data'!$F$4,0,10*ROW('Water Data'!F14))),'Data Summary'!BY20="Yes"),100-OFFSET('Water Data'!$F$4,0,10*ROW('Water Data'!F14)),NA())</f>
        <v>#N/A</v>
      </c>
      <c r="K20" s="536" t="e">
        <f ca="1">+IF(AND(ISNUMBER(OFFSET('Water Data'!$F$6,0,10*ROW('Water Data'!F14))),'Data Summary'!BZ20="Yes"),OFFSET('Water Data'!$F$6,0,10*ROW('Water Data'!F14)),NA())</f>
        <v>#N/A</v>
      </c>
      <c r="L20" s="536" t="e">
        <f ca="1">+IF(AND(ISNUMBER(OFFSET('Water Data'!$F$9,0,10*ROW('Water Data'!F14))),'Data Summary'!CA20="Yes"),OFFSET('Water Data'!$F$9,0,10*ROW('Water Data'!F14)),NA())</f>
        <v>#N/A</v>
      </c>
      <c r="M20" s="536" t="e">
        <f ca="1">+IF(AND(ISNUMBER(OFFSET('Water Data'!$G$4,0,10*ROW('Water Data'!G14))),'Data Summary'!CB20="Yes"),100-OFFSET('Water Data'!$G$4,0,10*ROW('Water Data'!G14)),NA())</f>
        <v>#N/A</v>
      </c>
      <c r="N20" s="536" t="e">
        <f ca="1">+IF(AND(ISNUMBER(OFFSET('Water Data'!$G$6,0,10*ROW('Water Data'!G14))),'Data Summary'!CC20="Yes"),OFFSET('Water Data'!$G$6,0,10*ROW('Water Data'!G14)),NA())</f>
        <v>#N/A</v>
      </c>
      <c r="O20" s="536" t="e">
        <f ca="1">+IF(AND(ISNUMBER(OFFSET('Water Data'!$G$9,0,10*ROW('Water Data'!G14))),'Data Summary'!CD20="Yes"),OFFSET('Water Data'!$G$9,0,10*ROW('Water Data'!G14)),NA())</f>
        <v>#N/A</v>
      </c>
      <c r="P20" s="536" t="e">
        <f ca="1">+IF(AND(ISNUMBER(OFFSET('Water Data'!$H$4,0,10*ROW('Water Data'!H14))),'Data Summary'!CE20="Yes"),100-OFFSET('Water Data'!$H$4,0,10*ROW('Water Data'!H14)),NA())</f>
        <v>#N/A</v>
      </c>
      <c r="Q20" s="536" t="e">
        <f ca="1">+IF(AND(ISNUMBER(OFFSET('Water Data'!$H$6,0,10*ROW('Water Data'!H14))),'Data Summary'!CF20="Yes"),OFFSET('Water Data'!$H$6,0,10*ROW('Water Data'!H14)),NA())</f>
        <v>#N/A</v>
      </c>
      <c r="R20" s="536" t="e">
        <f ca="1">+IF(AND(ISNUMBER(OFFSET('Water Data'!$H$9,0,10*ROW('Water Data'!H14))),'Data Summary'!CG20="Yes"),OFFSET('Water Data'!$H$9,0,10*ROW('Water Data'!H14)),NA())</f>
        <v>#N/A</v>
      </c>
      <c r="S20" s="536" t="e">
        <f ca="1">+IF(AND(ISNUMBER(OFFSET('Water Data'!$I$4,0,10*ROW('Water Data'!I14))),'Data Summary'!CH20="Yes"),100-OFFSET('Water Data'!$I$4,0,10*ROW('Water Data'!I14)),NA())</f>
        <v>#N/A</v>
      </c>
      <c r="T20" s="536" t="e">
        <f ca="1">+IF(AND(ISNUMBER(OFFSET('Water Data'!$I$6,0,10*ROW('Water Data'!I14))),'Data Summary'!CI20="Yes"),OFFSET('Water Data'!$I$6,0,10*ROW('Water Data'!I14)),NA())</f>
        <v>#N/A</v>
      </c>
      <c r="U20" s="536" t="e">
        <f ca="1">+IF(AND(ISNUMBER(OFFSET('Water Data'!$I$9,0,10*ROW('Water Data'!I14))),'Data Summary'!CJ20="Yes"),OFFSET('Water Data'!$I$9,0,10*ROW('Water Data'!I14)),NA())</f>
        <v>#N/A</v>
      </c>
      <c r="V20" s="537" t="e">
        <f ca="1">+IF(AND(ISNUMBER(OFFSET('Sanitation Data'!$D$4,0,10*ROW('Sanitation Data'!D14))),'Data Summary'!CK20="Yes"),100-OFFSET('Sanitation Data'!$D$4,0,10*ROW('Sanitation Data'!D14)),NA())</f>
        <v>#N/A</v>
      </c>
      <c r="W20" s="537" t="e">
        <f ca="1">+IF(AND(ISNUMBER(OFFSET('Sanitation Data'!$D$6,0,10*ROW('Sanitation Data'!D14))),'Data Summary'!CL20="Yes"),OFFSET('Sanitation Data'!$D$6,0,10*ROW('Sanitation Data'!D14)),NA())</f>
        <v>#N/A</v>
      </c>
      <c r="X20" s="537" t="e">
        <f ca="1">+IF(AND(ISNUMBER(OFFSET('Sanitation Data'!$D$10,0,10*ROW('Sanitation Data'!D14))),'Data Summary'!CM20="Yes"),OFFSET('Sanitation Data'!$D$10,0,10*ROW('Sanitation Data'!D14)),NA())</f>
        <v>#N/A</v>
      </c>
      <c r="Y20" s="537" t="e">
        <f ca="1">+IF(AND(ISNUMBER(OFFSET('Sanitation Data'!$D$11,0,10*ROW('Sanitation Data'!D14))),'Data Summary'!CN20="Yes"),OFFSET('Sanitation Data'!$D$11,0,10*ROW('Sanitation Data'!D14)),NA())</f>
        <v>#N/A</v>
      </c>
      <c r="Z20" s="537" t="e">
        <f ca="1">+IF(AND(ISNUMBER(OFFSET('Sanitation Data'!$D$12,0,10*ROW('Sanitation Data'!D14))),'Data Summary'!CO20="Yes"),OFFSET('Sanitation Data'!$D$12,0,10*ROW('Sanitation Data'!D14)),NA())</f>
        <v>#N/A</v>
      </c>
      <c r="AA20" s="537" t="e">
        <f ca="1">+IF(AND(ISNUMBER(OFFSET('Sanitation Data'!$E$4,0,10*ROW('Sanitation Data'!E14))),'Data Summary'!CP20="Yes"),100-OFFSET('Sanitation Data'!$E$4,0,10*ROW('Sanitation Data'!E14)),NA())</f>
        <v>#N/A</v>
      </c>
      <c r="AB20" s="537" t="e">
        <f ca="1">+IF(AND(ISNUMBER(OFFSET('Sanitation Data'!$E$6,0,10*ROW('Sanitation Data'!E14))),'Data Summary'!CQ20="Yes"),OFFSET('Sanitation Data'!$E$6,0,10*ROW('Sanitation Data'!E14)),NA())</f>
        <v>#N/A</v>
      </c>
      <c r="AC20" s="537" t="e">
        <f ca="1">+IF(AND(ISNUMBER(OFFSET('Sanitation Data'!$E$10,0,10*ROW('Sanitation Data'!E14))),'Data Summary'!CR20="Yes"),OFFSET('Sanitation Data'!$E$10,0,10*ROW('Sanitation Data'!E14)),NA())</f>
        <v>#N/A</v>
      </c>
      <c r="AD20" s="537" t="e">
        <f ca="1">+IF(AND(ISNUMBER(OFFSET('Sanitation Data'!$E$11,0,10*ROW('Sanitation Data'!E14))),'Data Summary'!CS20="Yes"),OFFSET('Sanitation Data'!$E$11,0,10*ROW('Sanitation Data'!E14)),NA())</f>
        <v>#N/A</v>
      </c>
      <c r="AE20" s="537" t="e">
        <f ca="1">+IF(AND(ISNUMBER(OFFSET('Sanitation Data'!$E$12,0,10*ROW('Sanitation Data'!E14))),'Data Summary'!CT20="Yes"),OFFSET('Sanitation Data'!$E$12,0,10*ROW('Sanitation Data'!E14)),NA())</f>
        <v>#N/A</v>
      </c>
      <c r="AF20" s="537" t="e">
        <f ca="1">+IF(AND(ISNUMBER(OFFSET('Sanitation Data'!$F$4,0,10*ROW('Sanitation Data'!F14))),'Data Summary'!CU20="Yes"),100-OFFSET('Sanitation Data'!$F$4,0,10*ROW('Sanitation Data'!F14)),NA())</f>
        <v>#N/A</v>
      </c>
      <c r="AG20" s="537" t="e">
        <f ca="1">+IF(AND(ISNUMBER(OFFSET('Sanitation Data'!$F$6,0,10*ROW('Sanitation Data'!F14))),'Data Summary'!CV20="Yes"),OFFSET('Sanitation Data'!$F$6,0,10*ROW('Sanitation Data'!F14)),NA())</f>
        <v>#N/A</v>
      </c>
      <c r="AH20" s="537" t="e">
        <f ca="1">+IF(AND(ISNUMBER(OFFSET('Sanitation Data'!$F$10,0,10*ROW('Sanitation Data'!F14))),'Data Summary'!CW20="Yes"),OFFSET('Sanitation Data'!$F$10,0,10*ROW('Sanitation Data'!F14)),NA())</f>
        <v>#N/A</v>
      </c>
      <c r="AI20" s="537" t="e">
        <f ca="1">+IF(AND(ISNUMBER(OFFSET('Sanitation Data'!$F$11,0,10*ROW('Sanitation Data'!F14))),'Data Summary'!CX20="Yes"),OFFSET('Sanitation Data'!$F$11,0,10*ROW('Sanitation Data'!F14)),NA())</f>
        <v>#N/A</v>
      </c>
      <c r="AJ20" s="537" t="e">
        <f ca="1">+IF(AND(ISNUMBER(OFFSET('Sanitation Data'!$F$12,0,10*ROW('Sanitation Data'!F14))),'Data Summary'!CY20="Yes"),OFFSET('Sanitation Data'!$F$12,0,10*ROW('Sanitation Data'!F14)),NA())</f>
        <v>#N/A</v>
      </c>
      <c r="AK20" s="537" t="e">
        <f ca="1">+IF(AND(ISNUMBER(OFFSET('Sanitation Data'!$G$4,0,10*ROW('Sanitation Data'!G14))),'Data Summary'!CZ20="Yes"),100-OFFSET('Sanitation Data'!$G$4,0,10*ROW('Sanitation Data'!G14)),NA())</f>
        <v>#N/A</v>
      </c>
      <c r="AL20" s="537" t="e">
        <f ca="1">+IF(AND(ISNUMBER(OFFSET('Sanitation Data'!$G$6,0,10*ROW('Sanitation Data'!G14))),'Data Summary'!DA20="Yes"),OFFSET('Sanitation Data'!$G$6,0,10*ROW('Sanitation Data'!G14)),NA())</f>
        <v>#N/A</v>
      </c>
      <c r="AM20" s="537" t="e">
        <f ca="1">+IF(AND(ISNUMBER(OFFSET('Sanitation Data'!$G$10,0,10*ROW('Sanitation Data'!G14))),'Data Summary'!DB20="Yes"),OFFSET('Sanitation Data'!$G$10,0,10*ROW('Sanitation Data'!G14)),NA())</f>
        <v>#N/A</v>
      </c>
      <c r="AN20" s="537" t="e">
        <f ca="1">+IF(AND(ISNUMBER(OFFSET('Sanitation Data'!$G$11,0,10*ROW('Sanitation Data'!G14))),'Data Summary'!DC20="Yes"),OFFSET('Sanitation Data'!$G$11,0,10*ROW('Sanitation Data'!G14)),NA())</f>
        <v>#N/A</v>
      </c>
      <c r="AO20" s="537" t="e">
        <f ca="1">+IF(AND(ISNUMBER(OFFSET('Sanitation Data'!$G$12,0,10*ROW('Sanitation Data'!G14))),'Data Summary'!DD20="Yes"),OFFSET('Sanitation Data'!$G$12,0,10*ROW('Sanitation Data'!G14)),NA())</f>
        <v>#N/A</v>
      </c>
      <c r="AP20" s="537" t="e">
        <f ca="1">+IF(AND(ISNUMBER(OFFSET('Sanitation Data'!$H$4,0,10*ROW('Sanitation Data'!H14))),'Data Summary'!DE20="Yes"),100-OFFSET('Sanitation Data'!$H$4,0,10*ROW('Sanitation Data'!H14)),NA())</f>
        <v>#N/A</v>
      </c>
      <c r="AQ20" s="537" t="e">
        <f ca="1">+IF(AND(ISNUMBER(OFFSET('Sanitation Data'!$H$6,0,10*ROW('Sanitation Data'!H14))),'Data Summary'!DF20="Yes"),OFFSET('Sanitation Data'!$H$6,0,10*ROW('Sanitation Data'!H14)),NA())</f>
        <v>#N/A</v>
      </c>
      <c r="AR20" s="537" t="e">
        <f ca="1">+IF(AND(ISNUMBER(OFFSET('Sanitation Data'!$H$10,0,10*ROW('Sanitation Data'!H14))),'Data Summary'!DG20="Yes"),OFFSET('Sanitation Data'!$H$10,0,10*ROW('Sanitation Data'!H14)),NA())</f>
        <v>#N/A</v>
      </c>
      <c r="AS20" s="537" t="e">
        <f ca="1">+IF(AND(ISNUMBER(OFFSET('Sanitation Data'!$H$11,0,10*ROW('Sanitation Data'!H14))),'Data Summary'!DH20="Yes"),OFFSET('Sanitation Data'!$H$11,0,10*ROW('Sanitation Data'!H14)),NA())</f>
        <v>#N/A</v>
      </c>
      <c r="AT20" s="537" t="e">
        <f ca="1">+IF(AND(ISNUMBER(OFFSET('Sanitation Data'!$H$12,0,10*ROW('Sanitation Data'!H14))),'Data Summary'!DI20="Yes"),OFFSET('Sanitation Data'!$H$12,0,10*ROW('Sanitation Data'!H14)),NA())</f>
        <v>#N/A</v>
      </c>
      <c r="AU20" s="537" t="e">
        <f ca="1">+IF(AND(ISNUMBER(OFFSET('Sanitation Data'!$I$4,0,10*ROW('Sanitation Data'!I14))),'Data Summary'!DJ20="Yes"),100-OFFSET('Sanitation Data'!$I$4,0,10*ROW('Sanitation Data'!I14)),NA())</f>
        <v>#N/A</v>
      </c>
      <c r="AV20" s="537" t="e">
        <f ca="1">+IF(AND(ISNUMBER(OFFSET('Sanitation Data'!$I$6,0,10*ROW('Sanitation Data'!I14))),'Data Summary'!DK20="Yes"),OFFSET('Sanitation Data'!$I$6,0,10*ROW('Sanitation Data'!I14)),NA())</f>
        <v>#N/A</v>
      </c>
      <c r="AW20" s="537" t="e">
        <f ca="1">+IF(AND(ISNUMBER(OFFSET('Sanitation Data'!$I$10,0,10*ROW('Sanitation Data'!I14))),'Data Summary'!DL20="Yes"),OFFSET('Sanitation Data'!$I$10,0,10*ROW('Sanitation Data'!I14)),NA())</f>
        <v>#N/A</v>
      </c>
      <c r="AX20" s="537" t="e">
        <f ca="1">+IF(AND(ISNUMBER(OFFSET('Sanitation Data'!$I$11,0,10*ROW('Sanitation Data'!I14))),'Data Summary'!DM20="Yes"),OFFSET('Sanitation Data'!$I$11,0,10*ROW('Sanitation Data'!I14)),NA())</f>
        <v>#N/A</v>
      </c>
      <c r="AY20" s="537" t="e">
        <f ca="1">+IF(AND(ISNUMBER(OFFSET('Sanitation Data'!$I$12,0,10*ROW('Sanitation Data'!I14))),'Data Summary'!DN20="Yes"),OFFSET('Sanitation Data'!$I$12,0,10*ROW('Sanitation Data'!I14)),NA())</f>
        <v>#N/A</v>
      </c>
      <c r="AZ20" s="538" t="e">
        <f ca="1">+IF(AND(ISNUMBER(OFFSET('Hygiene Data'!$D$5,0,10*ROW('Hygiene Data'!D14))),'Data Summary'!DO20="Yes"),OFFSET('Hygiene Data'!$D$5,0,10*ROW('Hygiene Data'!D14)),NA())</f>
        <v>#N/A</v>
      </c>
      <c r="BA20" s="538" t="e">
        <f ca="1">+IF(AND(ISNUMBER(OFFSET('Hygiene Data'!$D$7,0,10*ROW('Hygiene Data'!D14))),'Data Summary'!DP20="Yes"),OFFSET('Hygiene Data'!$D$7,0,10*ROW('Hygiene Data'!D14)),NA())</f>
        <v>#N/A</v>
      </c>
      <c r="BB20" s="538" t="e">
        <f ca="1">+IF(AND(ISNUMBER(OFFSET('Hygiene Data'!$D$9,0,10*ROW('Hygiene Data'!D14))),'Data Summary'!DQ20="Yes"),OFFSET('Hygiene Data'!$D$9,0,10*ROW('Hygiene Data'!D14)),NA())</f>
        <v>#N/A</v>
      </c>
      <c r="BC20" s="538" t="e">
        <f ca="1">+IF(AND(ISNUMBER(OFFSET('Hygiene Data'!$E$5,0,10*ROW('Hygiene Data'!E14))),'Data Summary'!DR20="Yes"),OFFSET('Hygiene Data'!$E$5,0,10*ROW('Hygiene Data'!E14)),NA())</f>
        <v>#N/A</v>
      </c>
      <c r="BD20" s="538" t="e">
        <f ca="1">+IF(AND(ISNUMBER(OFFSET('Hygiene Data'!$E$7,0,10*ROW('Hygiene Data'!E14))),'Data Summary'!DS20="Yes"),OFFSET('Hygiene Data'!$E$7,0,10*ROW('Hygiene Data'!E14)),NA())</f>
        <v>#N/A</v>
      </c>
      <c r="BE20" s="538" t="e">
        <f ca="1">+IF(AND(ISNUMBER(OFFSET('Hygiene Data'!$E$9,0,10*ROW('Hygiene Data'!E14))),'Data Summary'!DT20="Yes"),OFFSET('Hygiene Data'!$E$9,0,10*ROW('Hygiene Data'!E14)),NA())</f>
        <v>#N/A</v>
      </c>
      <c r="BF20" s="538" t="e">
        <f ca="1">+IF(AND(ISNUMBER(OFFSET('Hygiene Data'!$F$5,0,10*ROW('Hygiene Data'!F14))),'Data Summary'!DU20="Yes"),OFFSET('Hygiene Data'!$F$5,0,10*ROW('Hygiene Data'!F14)),NA())</f>
        <v>#N/A</v>
      </c>
      <c r="BG20" s="538" t="e">
        <f ca="1">+IF(AND(ISNUMBER(OFFSET('Hygiene Data'!$F$7,0,10*ROW('Hygiene Data'!F14))),'Data Summary'!DV20="Yes"),OFFSET('Hygiene Data'!$F$7,0,10*ROW('Hygiene Data'!F14)),NA())</f>
        <v>#N/A</v>
      </c>
      <c r="BH20" s="538" t="e">
        <f ca="1">+IF(AND(ISNUMBER(OFFSET('Hygiene Data'!$F$9,0,10*ROW('Hygiene Data'!F14))),'Data Summary'!DW20="Yes"),OFFSET('Hygiene Data'!$F$9,0,10*ROW('Hygiene Data'!F14)),NA())</f>
        <v>#N/A</v>
      </c>
      <c r="BI20" s="538" t="e">
        <f ca="1">+IF(AND(ISNUMBER(OFFSET('Hygiene Data'!$G$5,0,10*ROW('Hygiene Data'!G14))),'Data Summary'!DX20="Yes"),OFFSET('Hygiene Data'!$G$5,0,10*ROW('Hygiene Data'!G14)),NA())</f>
        <v>#N/A</v>
      </c>
      <c r="BJ20" s="538" t="e">
        <f ca="1">+IF(AND(ISNUMBER(OFFSET('Hygiene Data'!$G$7,0,10*ROW('Hygiene Data'!G14))),'Data Summary'!DY20="Yes"),OFFSET('Hygiene Data'!$G$7,0,10*ROW('Hygiene Data'!G14)),NA())</f>
        <v>#N/A</v>
      </c>
      <c r="BK20" s="538" t="e">
        <f ca="1">+IF(AND(ISNUMBER(OFFSET('Hygiene Data'!$G$9,0,10*ROW('Hygiene Data'!G14))),'Data Summary'!DZ20="Yes"),OFFSET('Hygiene Data'!$G$9,0,10*ROW('Hygiene Data'!G14)),NA())</f>
        <v>#N/A</v>
      </c>
      <c r="BL20" s="538" t="e">
        <f ca="1">+IF(AND(ISNUMBER(OFFSET('Hygiene Data'!$H$5,0,10*ROW('Hygiene Data'!H14))),'Data Summary'!EA20="Yes"),OFFSET('Hygiene Data'!$H$5,0,10*ROW('Hygiene Data'!H14)),NA())</f>
        <v>#N/A</v>
      </c>
      <c r="BM20" s="538" t="e">
        <f ca="1">+IF(AND(ISNUMBER(OFFSET('Hygiene Data'!$H$7,0,10*ROW('Hygiene Data'!H14))),'Data Summary'!EB20="Yes"),OFFSET('Hygiene Data'!$H$7,0,10*ROW('Hygiene Data'!H14)),NA())</f>
        <v>#N/A</v>
      </c>
      <c r="BN20" s="538" t="e">
        <f ca="1">+IF(AND(ISNUMBER(OFFSET('Hygiene Data'!$H$9,0,10*ROW('Hygiene Data'!H14))),'Data Summary'!EC20="Yes"),OFFSET('Hygiene Data'!$H$9,0,10*ROW('Hygiene Data'!H14)),NA())</f>
        <v>#N/A</v>
      </c>
      <c r="BO20" s="538" t="e">
        <f ca="1">+IF(AND(ISNUMBER(OFFSET('Hygiene Data'!$I$5,0,10*ROW('Hygiene Data'!I14))),'Data Summary'!ED20="Yes"),OFFSET('Hygiene Data'!$I$5,0,10*ROW('Hygiene Data'!I14)),NA())</f>
        <v>#N/A</v>
      </c>
      <c r="BP20" s="538" t="e">
        <f ca="1">+IF(AND(ISNUMBER(OFFSET('Hygiene Data'!$I$7,0,10*ROW('Hygiene Data'!I14))),'Data Summary'!EE20="Yes"),OFFSET('Hygiene Data'!$I$7,0,10*ROW('Hygiene Data'!I14)),NA())</f>
        <v>#N/A</v>
      </c>
      <c r="BQ20" s="538" t="e">
        <f ca="1">+IF(AND(ISNUMBER(OFFSET('Hygiene Data'!$I$9,0,10*ROW('Hygiene Data'!I14))),'Data Summary'!EF20="Yes"),OFFSET('Hygiene Data'!$I$9,0,10*ROW('Hygiene Data'!I14)),NA())</f>
        <v>#N/A</v>
      </c>
    </row>
    <row r="21" spans="1:69" x14ac:dyDescent="0.25">
      <c r="A21" s="534" t="e">
        <f ca="1">+RIGHT('Data Summary'!A21,LEN('Data Summary'!A21)-9)</f>
        <v>#VALUE!</v>
      </c>
      <c r="B21" s="508" t="str">
        <f ca="1">+IF(ISTEXT('Data Summary'!B21),'Data Summary'!B21,"")</f>
        <v/>
      </c>
      <c r="C21" s="535" t="e">
        <f ca="1">+VALUE('Data Summary'!C21)</f>
        <v>#VALUE!</v>
      </c>
      <c r="D21" s="536" t="e">
        <f ca="1">+IF(AND(ISNUMBER(OFFSET('Water Data'!$D$4,0,10*ROW('Water Data'!D15))),'Data Summary'!BS21="Yes"),100-OFFSET('Water Data'!$D$4,0,10*ROW('Water Data'!D15)),NA())</f>
        <v>#N/A</v>
      </c>
      <c r="E21" s="536" t="e">
        <f ca="1">+IF(AND(ISNUMBER(OFFSET('Water Data'!$D$6,0,10*ROW('Water Data'!D15))),'Data Summary'!BT21="Yes"),OFFSET('Water Data'!$D$6,0,10*ROW('Water Data'!D15)),NA())</f>
        <v>#N/A</v>
      </c>
      <c r="F21" s="536" t="e">
        <f ca="1">+IF(AND(ISNUMBER(OFFSET('Water Data'!$D$9,0,10*ROW('Water Data'!D15))),'Data Summary'!BU21="Yes"),OFFSET('Water Data'!$D$9,0,10*ROW('Water Data'!D15)),NA())</f>
        <v>#N/A</v>
      </c>
      <c r="G21" s="536" t="e">
        <f ca="1">+IF(AND(ISNUMBER(OFFSET('Water Data'!$E$4,0,10*ROW('Water Data'!E15))),'Data Summary'!BV21="Yes"),100-OFFSET('Water Data'!$E$4,0,10*ROW('Water Data'!E15)),NA())</f>
        <v>#N/A</v>
      </c>
      <c r="H21" s="536" t="e">
        <f ca="1">+IF(AND(ISNUMBER(OFFSET('Water Data'!$E$6,0,10*ROW('Water Data'!E15))),'Data Summary'!BW21="Yes"),OFFSET('Water Data'!$E$6,0,10*ROW('Water Data'!E15)),NA())</f>
        <v>#N/A</v>
      </c>
      <c r="I21" s="536" t="e">
        <f ca="1">+IF(AND(ISNUMBER(OFFSET('Water Data'!$E$9,0,10*ROW('Water Data'!E15))),'Data Summary'!BX21="Yes"),OFFSET('Water Data'!$E$9,0,10*ROW('Water Data'!E15)),NA())</f>
        <v>#N/A</v>
      </c>
      <c r="J21" s="536" t="e">
        <f ca="1">+IF(AND(ISNUMBER(OFFSET('Water Data'!$F$4,0,10*ROW('Water Data'!F15))),'Data Summary'!BY21="Yes"),100-OFFSET('Water Data'!$F$4,0,10*ROW('Water Data'!F15)),NA())</f>
        <v>#N/A</v>
      </c>
      <c r="K21" s="536" t="e">
        <f ca="1">+IF(AND(ISNUMBER(OFFSET('Water Data'!$F$6,0,10*ROW('Water Data'!F15))),'Data Summary'!BZ21="Yes"),OFFSET('Water Data'!$F$6,0,10*ROW('Water Data'!F15)),NA())</f>
        <v>#N/A</v>
      </c>
      <c r="L21" s="536" t="e">
        <f ca="1">+IF(AND(ISNUMBER(OFFSET('Water Data'!$F$9,0,10*ROW('Water Data'!F15))),'Data Summary'!CA21="Yes"),OFFSET('Water Data'!$F$9,0,10*ROW('Water Data'!F15)),NA())</f>
        <v>#N/A</v>
      </c>
      <c r="M21" s="536" t="e">
        <f ca="1">+IF(AND(ISNUMBER(OFFSET('Water Data'!$G$4,0,10*ROW('Water Data'!G15))),'Data Summary'!CB21="Yes"),100-OFFSET('Water Data'!$G$4,0,10*ROW('Water Data'!G15)),NA())</f>
        <v>#N/A</v>
      </c>
      <c r="N21" s="536" t="e">
        <f ca="1">+IF(AND(ISNUMBER(OFFSET('Water Data'!$G$6,0,10*ROW('Water Data'!G15))),'Data Summary'!CC21="Yes"),OFFSET('Water Data'!$G$6,0,10*ROW('Water Data'!G15)),NA())</f>
        <v>#N/A</v>
      </c>
      <c r="O21" s="536" t="e">
        <f ca="1">+IF(AND(ISNUMBER(OFFSET('Water Data'!$G$9,0,10*ROW('Water Data'!G15))),'Data Summary'!CD21="Yes"),OFFSET('Water Data'!$G$9,0,10*ROW('Water Data'!G15)),NA())</f>
        <v>#N/A</v>
      </c>
      <c r="P21" s="536" t="e">
        <f ca="1">+IF(AND(ISNUMBER(OFFSET('Water Data'!$H$4,0,10*ROW('Water Data'!H15))),'Data Summary'!CE21="Yes"),100-OFFSET('Water Data'!$H$4,0,10*ROW('Water Data'!H15)),NA())</f>
        <v>#N/A</v>
      </c>
      <c r="Q21" s="536" t="e">
        <f ca="1">+IF(AND(ISNUMBER(OFFSET('Water Data'!$H$6,0,10*ROW('Water Data'!H15))),'Data Summary'!CF21="Yes"),OFFSET('Water Data'!$H$6,0,10*ROW('Water Data'!H15)),NA())</f>
        <v>#N/A</v>
      </c>
      <c r="R21" s="536" t="e">
        <f ca="1">+IF(AND(ISNUMBER(OFFSET('Water Data'!$H$9,0,10*ROW('Water Data'!H15))),'Data Summary'!CG21="Yes"),OFFSET('Water Data'!$H$9,0,10*ROW('Water Data'!H15)),NA())</f>
        <v>#N/A</v>
      </c>
      <c r="S21" s="536" t="e">
        <f ca="1">+IF(AND(ISNUMBER(OFFSET('Water Data'!$I$4,0,10*ROW('Water Data'!I15))),'Data Summary'!CH21="Yes"),100-OFFSET('Water Data'!$I$4,0,10*ROW('Water Data'!I15)),NA())</f>
        <v>#N/A</v>
      </c>
      <c r="T21" s="536" t="e">
        <f ca="1">+IF(AND(ISNUMBER(OFFSET('Water Data'!$I$6,0,10*ROW('Water Data'!I15))),'Data Summary'!CI21="Yes"),OFFSET('Water Data'!$I$6,0,10*ROW('Water Data'!I15)),NA())</f>
        <v>#N/A</v>
      </c>
      <c r="U21" s="536" t="e">
        <f ca="1">+IF(AND(ISNUMBER(OFFSET('Water Data'!$I$9,0,10*ROW('Water Data'!I15))),'Data Summary'!CJ21="Yes"),OFFSET('Water Data'!$I$9,0,10*ROW('Water Data'!I15)),NA())</f>
        <v>#N/A</v>
      </c>
      <c r="V21" s="537" t="e">
        <f ca="1">+IF(AND(ISNUMBER(OFFSET('Sanitation Data'!$D$4,0,10*ROW('Sanitation Data'!D15))),'Data Summary'!CK21="Yes"),100-OFFSET('Sanitation Data'!$D$4,0,10*ROW('Sanitation Data'!D15)),NA())</f>
        <v>#N/A</v>
      </c>
      <c r="W21" s="537" t="e">
        <f ca="1">+IF(AND(ISNUMBER(OFFSET('Sanitation Data'!$D$6,0,10*ROW('Sanitation Data'!D15))),'Data Summary'!CL21="Yes"),OFFSET('Sanitation Data'!$D$6,0,10*ROW('Sanitation Data'!D15)),NA())</f>
        <v>#N/A</v>
      </c>
      <c r="X21" s="537" t="e">
        <f ca="1">+IF(AND(ISNUMBER(OFFSET('Sanitation Data'!$D$10,0,10*ROW('Sanitation Data'!D15))),'Data Summary'!CM21="Yes"),OFFSET('Sanitation Data'!$D$10,0,10*ROW('Sanitation Data'!D15)),NA())</f>
        <v>#N/A</v>
      </c>
      <c r="Y21" s="537" t="e">
        <f ca="1">+IF(AND(ISNUMBER(OFFSET('Sanitation Data'!$D$11,0,10*ROW('Sanitation Data'!D15))),'Data Summary'!CN21="Yes"),OFFSET('Sanitation Data'!$D$11,0,10*ROW('Sanitation Data'!D15)),NA())</f>
        <v>#N/A</v>
      </c>
      <c r="Z21" s="537" t="e">
        <f ca="1">+IF(AND(ISNUMBER(OFFSET('Sanitation Data'!$D$12,0,10*ROW('Sanitation Data'!D15))),'Data Summary'!CO21="Yes"),OFFSET('Sanitation Data'!$D$12,0,10*ROW('Sanitation Data'!D15)),NA())</f>
        <v>#N/A</v>
      </c>
      <c r="AA21" s="537" t="e">
        <f ca="1">+IF(AND(ISNUMBER(OFFSET('Sanitation Data'!$E$4,0,10*ROW('Sanitation Data'!E15))),'Data Summary'!CP21="Yes"),100-OFFSET('Sanitation Data'!$E$4,0,10*ROW('Sanitation Data'!E15)),NA())</f>
        <v>#N/A</v>
      </c>
      <c r="AB21" s="537" t="e">
        <f ca="1">+IF(AND(ISNUMBER(OFFSET('Sanitation Data'!$E$6,0,10*ROW('Sanitation Data'!E15))),'Data Summary'!CQ21="Yes"),OFFSET('Sanitation Data'!$E$6,0,10*ROW('Sanitation Data'!E15)),NA())</f>
        <v>#N/A</v>
      </c>
      <c r="AC21" s="537" t="e">
        <f ca="1">+IF(AND(ISNUMBER(OFFSET('Sanitation Data'!$E$10,0,10*ROW('Sanitation Data'!E15))),'Data Summary'!CR21="Yes"),OFFSET('Sanitation Data'!$E$10,0,10*ROW('Sanitation Data'!E15)),NA())</f>
        <v>#N/A</v>
      </c>
      <c r="AD21" s="537" t="e">
        <f ca="1">+IF(AND(ISNUMBER(OFFSET('Sanitation Data'!$E$11,0,10*ROW('Sanitation Data'!E15))),'Data Summary'!CS21="Yes"),OFFSET('Sanitation Data'!$E$11,0,10*ROW('Sanitation Data'!E15)),NA())</f>
        <v>#N/A</v>
      </c>
      <c r="AE21" s="537" t="e">
        <f ca="1">+IF(AND(ISNUMBER(OFFSET('Sanitation Data'!$E$12,0,10*ROW('Sanitation Data'!E15))),'Data Summary'!CT21="Yes"),OFFSET('Sanitation Data'!$E$12,0,10*ROW('Sanitation Data'!E15)),NA())</f>
        <v>#N/A</v>
      </c>
      <c r="AF21" s="537" t="e">
        <f ca="1">+IF(AND(ISNUMBER(OFFSET('Sanitation Data'!$F$4,0,10*ROW('Sanitation Data'!F15))),'Data Summary'!CU21="Yes"),100-OFFSET('Sanitation Data'!$F$4,0,10*ROW('Sanitation Data'!F15)),NA())</f>
        <v>#N/A</v>
      </c>
      <c r="AG21" s="537" t="e">
        <f ca="1">+IF(AND(ISNUMBER(OFFSET('Sanitation Data'!$F$6,0,10*ROW('Sanitation Data'!F15))),'Data Summary'!CV21="Yes"),OFFSET('Sanitation Data'!$F$6,0,10*ROW('Sanitation Data'!F15)),NA())</f>
        <v>#N/A</v>
      </c>
      <c r="AH21" s="537" t="e">
        <f ca="1">+IF(AND(ISNUMBER(OFFSET('Sanitation Data'!$F$10,0,10*ROW('Sanitation Data'!F15))),'Data Summary'!CW21="Yes"),OFFSET('Sanitation Data'!$F$10,0,10*ROW('Sanitation Data'!F15)),NA())</f>
        <v>#N/A</v>
      </c>
      <c r="AI21" s="537" t="e">
        <f ca="1">+IF(AND(ISNUMBER(OFFSET('Sanitation Data'!$F$11,0,10*ROW('Sanitation Data'!F15))),'Data Summary'!CX21="Yes"),OFFSET('Sanitation Data'!$F$11,0,10*ROW('Sanitation Data'!F15)),NA())</f>
        <v>#N/A</v>
      </c>
      <c r="AJ21" s="537" t="e">
        <f ca="1">+IF(AND(ISNUMBER(OFFSET('Sanitation Data'!$F$12,0,10*ROW('Sanitation Data'!F15))),'Data Summary'!CY21="Yes"),OFFSET('Sanitation Data'!$F$12,0,10*ROW('Sanitation Data'!F15)),NA())</f>
        <v>#N/A</v>
      </c>
      <c r="AK21" s="537" t="e">
        <f ca="1">+IF(AND(ISNUMBER(OFFSET('Sanitation Data'!$G$4,0,10*ROW('Sanitation Data'!G15))),'Data Summary'!CZ21="Yes"),100-OFFSET('Sanitation Data'!$G$4,0,10*ROW('Sanitation Data'!G15)),NA())</f>
        <v>#N/A</v>
      </c>
      <c r="AL21" s="537" t="e">
        <f ca="1">+IF(AND(ISNUMBER(OFFSET('Sanitation Data'!$G$6,0,10*ROW('Sanitation Data'!G15))),'Data Summary'!DA21="Yes"),OFFSET('Sanitation Data'!$G$6,0,10*ROW('Sanitation Data'!G15)),NA())</f>
        <v>#N/A</v>
      </c>
      <c r="AM21" s="537" t="e">
        <f ca="1">+IF(AND(ISNUMBER(OFFSET('Sanitation Data'!$G$10,0,10*ROW('Sanitation Data'!G15))),'Data Summary'!DB21="Yes"),OFFSET('Sanitation Data'!$G$10,0,10*ROW('Sanitation Data'!G15)),NA())</f>
        <v>#N/A</v>
      </c>
      <c r="AN21" s="537" t="e">
        <f ca="1">+IF(AND(ISNUMBER(OFFSET('Sanitation Data'!$G$11,0,10*ROW('Sanitation Data'!G15))),'Data Summary'!DC21="Yes"),OFFSET('Sanitation Data'!$G$11,0,10*ROW('Sanitation Data'!G15)),NA())</f>
        <v>#N/A</v>
      </c>
      <c r="AO21" s="537" t="e">
        <f ca="1">+IF(AND(ISNUMBER(OFFSET('Sanitation Data'!$G$12,0,10*ROW('Sanitation Data'!G15))),'Data Summary'!DD21="Yes"),OFFSET('Sanitation Data'!$G$12,0,10*ROW('Sanitation Data'!G15)),NA())</f>
        <v>#N/A</v>
      </c>
      <c r="AP21" s="537" t="e">
        <f ca="1">+IF(AND(ISNUMBER(OFFSET('Sanitation Data'!$H$4,0,10*ROW('Sanitation Data'!H15))),'Data Summary'!DE21="Yes"),100-OFFSET('Sanitation Data'!$H$4,0,10*ROW('Sanitation Data'!H15)),NA())</f>
        <v>#N/A</v>
      </c>
      <c r="AQ21" s="537" t="e">
        <f ca="1">+IF(AND(ISNUMBER(OFFSET('Sanitation Data'!$H$6,0,10*ROW('Sanitation Data'!H15))),'Data Summary'!DF21="Yes"),OFFSET('Sanitation Data'!$H$6,0,10*ROW('Sanitation Data'!H15)),NA())</f>
        <v>#N/A</v>
      </c>
      <c r="AR21" s="537" t="e">
        <f ca="1">+IF(AND(ISNUMBER(OFFSET('Sanitation Data'!$H$10,0,10*ROW('Sanitation Data'!H15))),'Data Summary'!DG21="Yes"),OFFSET('Sanitation Data'!$H$10,0,10*ROW('Sanitation Data'!H15)),NA())</f>
        <v>#N/A</v>
      </c>
      <c r="AS21" s="537" t="e">
        <f ca="1">+IF(AND(ISNUMBER(OFFSET('Sanitation Data'!$H$11,0,10*ROW('Sanitation Data'!H15))),'Data Summary'!DH21="Yes"),OFFSET('Sanitation Data'!$H$11,0,10*ROW('Sanitation Data'!H15)),NA())</f>
        <v>#N/A</v>
      </c>
      <c r="AT21" s="537" t="e">
        <f ca="1">+IF(AND(ISNUMBER(OFFSET('Sanitation Data'!$H$12,0,10*ROW('Sanitation Data'!H15))),'Data Summary'!DI21="Yes"),OFFSET('Sanitation Data'!$H$12,0,10*ROW('Sanitation Data'!H15)),NA())</f>
        <v>#N/A</v>
      </c>
      <c r="AU21" s="537" t="e">
        <f ca="1">+IF(AND(ISNUMBER(OFFSET('Sanitation Data'!$I$4,0,10*ROW('Sanitation Data'!I15))),'Data Summary'!DJ21="Yes"),100-OFFSET('Sanitation Data'!$I$4,0,10*ROW('Sanitation Data'!I15)),NA())</f>
        <v>#N/A</v>
      </c>
      <c r="AV21" s="537" t="e">
        <f ca="1">+IF(AND(ISNUMBER(OFFSET('Sanitation Data'!$I$6,0,10*ROW('Sanitation Data'!I15))),'Data Summary'!DK21="Yes"),OFFSET('Sanitation Data'!$I$6,0,10*ROW('Sanitation Data'!I15)),NA())</f>
        <v>#N/A</v>
      </c>
      <c r="AW21" s="537" t="e">
        <f ca="1">+IF(AND(ISNUMBER(OFFSET('Sanitation Data'!$I$10,0,10*ROW('Sanitation Data'!I15))),'Data Summary'!DL21="Yes"),OFFSET('Sanitation Data'!$I$10,0,10*ROW('Sanitation Data'!I15)),NA())</f>
        <v>#N/A</v>
      </c>
      <c r="AX21" s="537" t="e">
        <f ca="1">+IF(AND(ISNUMBER(OFFSET('Sanitation Data'!$I$11,0,10*ROW('Sanitation Data'!I15))),'Data Summary'!DM21="Yes"),OFFSET('Sanitation Data'!$I$11,0,10*ROW('Sanitation Data'!I15)),NA())</f>
        <v>#N/A</v>
      </c>
      <c r="AY21" s="537" t="e">
        <f ca="1">+IF(AND(ISNUMBER(OFFSET('Sanitation Data'!$I$12,0,10*ROW('Sanitation Data'!I15))),'Data Summary'!DN21="Yes"),OFFSET('Sanitation Data'!$I$12,0,10*ROW('Sanitation Data'!I15)),NA())</f>
        <v>#N/A</v>
      </c>
      <c r="AZ21" s="538" t="e">
        <f ca="1">+IF(AND(ISNUMBER(OFFSET('Hygiene Data'!$D$5,0,10*ROW('Hygiene Data'!D15))),'Data Summary'!DO21="Yes"),OFFSET('Hygiene Data'!$D$5,0,10*ROW('Hygiene Data'!D15)),NA())</f>
        <v>#N/A</v>
      </c>
      <c r="BA21" s="538" t="e">
        <f ca="1">+IF(AND(ISNUMBER(OFFSET('Hygiene Data'!$D$7,0,10*ROW('Hygiene Data'!D15))),'Data Summary'!DP21="Yes"),OFFSET('Hygiene Data'!$D$7,0,10*ROW('Hygiene Data'!D15)),NA())</f>
        <v>#N/A</v>
      </c>
      <c r="BB21" s="538" t="e">
        <f ca="1">+IF(AND(ISNUMBER(OFFSET('Hygiene Data'!$D$9,0,10*ROW('Hygiene Data'!D15))),'Data Summary'!DQ21="Yes"),OFFSET('Hygiene Data'!$D$9,0,10*ROW('Hygiene Data'!D15)),NA())</f>
        <v>#N/A</v>
      </c>
      <c r="BC21" s="538" t="e">
        <f ca="1">+IF(AND(ISNUMBER(OFFSET('Hygiene Data'!$E$5,0,10*ROW('Hygiene Data'!E15))),'Data Summary'!DR21="Yes"),OFFSET('Hygiene Data'!$E$5,0,10*ROW('Hygiene Data'!E15)),NA())</f>
        <v>#N/A</v>
      </c>
      <c r="BD21" s="538" t="e">
        <f ca="1">+IF(AND(ISNUMBER(OFFSET('Hygiene Data'!$E$7,0,10*ROW('Hygiene Data'!E15))),'Data Summary'!DS21="Yes"),OFFSET('Hygiene Data'!$E$7,0,10*ROW('Hygiene Data'!E15)),NA())</f>
        <v>#N/A</v>
      </c>
      <c r="BE21" s="538" t="e">
        <f ca="1">+IF(AND(ISNUMBER(OFFSET('Hygiene Data'!$E$9,0,10*ROW('Hygiene Data'!E15))),'Data Summary'!DT21="Yes"),OFFSET('Hygiene Data'!$E$9,0,10*ROW('Hygiene Data'!E15)),NA())</f>
        <v>#N/A</v>
      </c>
      <c r="BF21" s="538" t="e">
        <f ca="1">+IF(AND(ISNUMBER(OFFSET('Hygiene Data'!$F$5,0,10*ROW('Hygiene Data'!F15))),'Data Summary'!DU21="Yes"),OFFSET('Hygiene Data'!$F$5,0,10*ROW('Hygiene Data'!F15)),NA())</f>
        <v>#N/A</v>
      </c>
      <c r="BG21" s="538" t="e">
        <f ca="1">+IF(AND(ISNUMBER(OFFSET('Hygiene Data'!$F$7,0,10*ROW('Hygiene Data'!F15))),'Data Summary'!DV21="Yes"),OFFSET('Hygiene Data'!$F$7,0,10*ROW('Hygiene Data'!F15)),NA())</f>
        <v>#N/A</v>
      </c>
      <c r="BH21" s="538" t="e">
        <f ca="1">+IF(AND(ISNUMBER(OFFSET('Hygiene Data'!$F$9,0,10*ROW('Hygiene Data'!F15))),'Data Summary'!DW21="Yes"),OFFSET('Hygiene Data'!$F$9,0,10*ROW('Hygiene Data'!F15)),NA())</f>
        <v>#N/A</v>
      </c>
      <c r="BI21" s="538" t="e">
        <f ca="1">+IF(AND(ISNUMBER(OFFSET('Hygiene Data'!$G$5,0,10*ROW('Hygiene Data'!G15))),'Data Summary'!DX21="Yes"),OFFSET('Hygiene Data'!$G$5,0,10*ROW('Hygiene Data'!G15)),NA())</f>
        <v>#N/A</v>
      </c>
      <c r="BJ21" s="538" t="e">
        <f ca="1">+IF(AND(ISNUMBER(OFFSET('Hygiene Data'!$G$7,0,10*ROW('Hygiene Data'!G15))),'Data Summary'!DY21="Yes"),OFFSET('Hygiene Data'!$G$7,0,10*ROW('Hygiene Data'!G15)),NA())</f>
        <v>#N/A</v>
      </c>
      <c r="BK21" s="538" t="e">
        <f ca="1">+IF(AND(ISNUMBER(OFFSET('Hygiene Data'!$G$9,0,10*ROW('Hygiene Data'!G15))),'Data Summary'!DZ21="Yes"),OFFSET('Hygiene Data'!$G$9,0,10*ROW('Hygiene Data'!G15)),NA())</f>
        <v>#N/A</v>
      </c>
      <c r="BL21" s="538" t="e">
        <f ca="1">+IF(AND(ISNUMBER(OFFSET('Hygiene Data'!$H$5,0,10*ROW('Hygiene Data'!H15))),'Data Summary'!EA21="Yes"),OFFSET('Hygiene Data'!$H$5,0,10*ROW('Hygiene Data'!H15)),NA())</f>
        <v>#N/A</v>
      </c>
      <c r="BM21" s="538" t="e">
        <f ca="1">+IF(AND(ISNUMBER(OFFSET('Hygiene Data'!$H$7,0,10*ROW('Hygiene Data'!H15))),'Data Summary'!EB21="Yes"),OFFSET('Hygiene Data'!$H$7,0,10*ROW('Hygiene Data'!H15)),NA())</f>
        <v>#N/A</v>
      </c>
      <c r="BN21" s="538" t="e">
        <f ca="1">+IF(AND(ISNUMBER(OFFSET('Hygiene Data'!$H$9,0,10*ROW('Hygiene Data'!H15))),'Data Summary'!EC21="Yes"),OFFSET('Hygiene Data'!$H$9,0,10*ROW('Hygiene Data'!H15)),NA())</f>
        <v>#N/A</v>
      </c>
      <c r="BO21" s="538" t="e">
        <f ca="1">+IF(AND(ISNUMBER(OFFSET('Hygiene Data'!$I$5,0,10*ROW('Hygiene Data'!I15))),'Data Summary'!ED21="Yes"),OFFSET('Hygiene Data'!$I$5,0,10*ROW('Hygiene Data'!I15)),NA())</f>
        <v>#N/A</v>
      </c>
      <c r="BP21" s="538" t="e">
        <f ca="1">+IF(AND(ISNUMBER(OFFSET('Hygiene Data'!$I$7,0,10*ROW('Hygiene Data'!I15))),'Data Summary'!EE21="Yes"),OFFSET('Hygiene Data'!$I$7,0,10*ROW('Hygiene Data'!I15)),NA())</f>
        <v>#N/A</v>
      </c>
      <c r="BQ21" s="538" t="e">
        <f ca="1">+IF(AND(ISNUMBER(OFFSET('Hygiene Data'!$I$9,0,10*ROW('Hygiene Data'!I15))),'Data Summary'!EF21="Yes"),OFFSET('Hygiene Data'!$I$9,0,10*ROW('Hygiene Data'!I15)),NA())</f>
        <v>#N/A</v>
      </c>
    </row>
    <row r="22" spans="1:69" x14ac:dyDescent="0.25">
      <c r="A22" s="534" t="e">
        <f ca="1">+RIGHT('Data Summary'!A22,LEN('Data Summary'!A22)-9)</f>
        <v>#VALUE!</v>
      </c>
      <c r="B22" s="508" t="str">
        <f ca="1">+IF(ISTEXT('Data Summary'!B22),'Data Summary'!B22,"")</f>
        <v/>
      </c>
      <c r="C22" s="535" t="e">
        <f ca="1">+VALUE('Data Summary'!C22)</f>
        <v>#VALUE!</v>
      </c>
      <c r="D22" s="536" t="e">
        <f ca="1">+IF(AND(ISNUMBER(OFFSET('Water Data'!$D$4,0,10*ROW('Water Data'!D16))),'Data Summary'!BS22="Yes"),100-OFFSET('Water Data'!$D$4,0,10*ROW('Water Data'!D16)),NA())</f>
        <v>#N/A</v>
      </c>
      <c r="E22" s="536" t="e">
        <f ca="1">+IF(AND(ISNUMBER(OFFSET('Water Data'!$D$6,0,10*ROW('Water Data'!D16))),'Data Summary'!BT22="Yes"),OFFSET('Water Data'!$D$6,0,10*ROW('Water Data'!D16)),NA())</f>
        <v>#N/A</v>
      </c>
      <c r="F22" s="536" t="e">
        <f ca="1">+IF(AND(ISNUMBER(OFFSET('Water Data'!$D$9,0,10*ROW('Water Data'!D16))),'Data Summary'!BU22="Yes"),OFFSET('Water Data'!$D$9,0,10*ROW('Water Data'!D16)),NA())</f>
        <v>#N/A</v>
      </c>
      <c r="G22" s="536" t="e">
        <f ca="1">+IF(AND(ISNUMBER(OFFSET('Water Data'!$E$4,0,10*ROW('Water Data'!E16))),'Data Summary'!BV22="Yes"),100-OFFSET('Water Data'!$E$4,0,10*ROW('Water Data'!E16)),NA())</f>
        <v>#N/A</v>
      </c>
      <c r="H22" s="536" t="e">
        <f ca="1">+IF(AND(ISNUMBER(OFFSET('Water Data'!$E$6,0,10*ROW('Water Data'!E16))),'Data Summary'!BW22="Yes"),OFFSET('Water Data'!$E$6,0,10*ROW('Water Data'!E16)),NA())</f>
        <v>#N/A</v>
      </c>
      <c r="I22" s="536" t="e">
        <f ca="1">+IF(AND(ISNUMBER(OFFSET('Water Data'!$E$9,0,10*ROW('Water Data'!E16))),'Data Summary'!BX22="Yes"),OFFSET('Water Data'!$E$9,0,10*ROW('Water Data'!E16)),NA())</f>
        <v>#N/A</v>
      </c>
      <c r="J22" s="536" t="e">
        <f ca="1">+IF(AND(ISNUMBER(OFFSET('Water Data'!$F$4,0,10*ROW('Water Data'!F16))),'Data Summary'!BY22="Yes"),100-OFFSET('Water Data'!$F$4,0,10*ROW('Water Data'!F16)),NA())</f>
        <v>#N/A</v>
      </c>
      <c r="K22" s="536" t="e">
        <f ca="1">+IF(AND(ISNUMBER(OFFSET('Water Data'!$F$6,0,10*ROW('Water Data'!F16))),'Data Summary'!BZ22="Yes"),OFFSET('Water Data'!$F$6,0,10*ROW('Water Data'!F16)),NA())</f>
        <v>#N/A</v>
      </c>
      <c r="L22" s="536" t="e">
        <f ca="1">+IF(AND(ISNUMBER(OFFSET('Water Data'!$F$9,0,10*ROW('Water Data'!F16))),'Data Summary'!CA22="Yes"),OFFSET('Water Data'!$F$9,0,10*ROW('Water Data'!F16)),NA())</f>
        <v>#N/A</v>
      </c>
      <c r="M22" s="536" t="e">
        <f ca="1">+IF(AND(ISNUMBER(OFFSET('Water Data'!$G$4,0,10*ROW('Water Data'!G16))),'Data Summary'!CB22="Yes"),100-OFFSET('Water Data'!$G$4,0,10*ROW('Water Data'!G16)),NA())</f>
        <v>#N/A</v>
      </c>
      <c r="N22" s="536" t="e">
        <f ca="1">+IF(AND(ISNUMBER(OFFSET('Water Data'!$G$6,0,10*ROW('Water Data'!G16))),'Data Summary'!CC22="Yes"),OFFSET('Water Data'!$G$6,0,10*ROW('Water Data'!G16)),NA())</f>
        <v>#N/A</v>
      </c>
      <c r="O22" s="536" t="e">
        <f ca="1">+IF(AND(ISNUMBER(OFFSET('Water Data'!$G$9,0,10*ROW('Water Data'!G16))),'Data Summary'!CD22="Yes"),OFFSET('Water Data'!$G$9,0,10*ROW('Water Data'!G16)),NA())</f>
        <v>#N/A</v>
      </c>
      <c r="P22" s="536" t="e">
        <f ca="1">+IF(AND(ISNUMBER(OFFSET('Water Data'!$H$4,0,10*ROW('Water Data'!H16))),'Data Summary'!CE22="Yes"),100-OFFSET('Water Data'!$H$4,0,10*ROW('Water Data'!H16)),NA())</f>
        <v>#N/A</v>
      </c>
      <c r="Q22" s="536" t="e">
        <f ca="1">+IF(AND(ISNUMBER(OFFSET('Water Data'!$H$6,0,10*ROW('Water Data'!H16))),'Data Summary'!CF22="Yes"),OFFSET('Water Data'!$H$6,0,10*ROW('Water Data'!H16)),NA())</f>
        <v>#N/A</v>
      </c>
      <c r="R22" s="536" t="e">
        <f ca="1">+IF(AND(ISNUMBER(OFFSET('Water Data'!$H$9,0,10*ROW('Water Data'!H16))),'Data Summary'!CG22="Yes"),OFFSET('Water Data'!$H$9,0,10*ROW('Water Data'!H16)),NA())</f>
        <v>#N/A</v>
      </c>
      <c r="S22" s="536" t="e">
        <f ca="1">+IF(AND(ISNUMBER(OFFSET('Water Data'!$I$4,0,10*ROW('Water Data'!I16))),'Data Summary'!CH22="Yes"),100-OFFSET('Water Data'!$I$4,0,10*ROW('Water Data'!I16)),NA())</f>
        <v>#N/A</v>
      </c>
      <c r="T22" s="536" t="e">
        <f ca="1">+IF(AND(ISNUMBER(OFFSET('Water Data'!$I$6,0,10*ROW('Water Data'!I16))),'Data Summary'!CI22="Yes"),OFFSET('Water Data'!$I$6,0,10*ROW('Water Data'!I16)),NA())</f>
        <v>#N/A</v>
      </c>
      <c r="U22" s="536" t="e">
        <f ca="1">+IF(AND(ISNUMBER(OFFSET('Water Data'!$I$9,0,10*ROW('Water Data'!I16))),'Data Summary'!CJ22="Yes"),OFFSET('Water Data'!$I$9,0,10*ROW('Water Data'!I16)),NA())</f>
        <v>#N/A</v>
      </c>
      <c r="V22" s="537" t="e">
        <f ca="1">+IF(AND(ISNUMBER(OFFSET('Sanitation Data'!$D$4,0,10*ROW('Sanitation Data'!D16))),'Data Summary'!CK22="Yes"),100-OFFSET('Sanitation Data'!$D$4,0,10*ROW('Sanitation Data'!D16)),NA())</f>
        <v>#N/A</v>
      </c>
      <c r="W22" s="537" t="e">
        <f ca="1">+IF(AND(ISNUMBER(OFFSET('Sanitation Data'!$D$6,0,10*ROW('Sanitation Data'!D16))),'Data Summary'!CL22="Yes"),OFFSET('Sanitation Data'!$D$6,0,10*ROW('Sanitation Data'!D16)),NA())</f>
        <v>#N/A</v>
      </c>
      <c r="X22" s="537" t="e">
        <f ca="1">+IF(AND(ISNUMBER(OFFSET('Sanitation Data'!$D$10,0,10*ROW('Sanitation Data'!D16))),'Data Summary'!CM22="Yes"),OFFSET('Sanitation Data'!$D$10,0,10*ROW('Sanitation Data'!D16)),NA())</f>
        <v>#N/A</v>
      </c>
      <c r="Y22" s="537" t="e">
        <f ca="1">+IF(AND(ISNUMBER(OFFSET('Sanitation Data'!$D$11,0,10*ROW('Sanitation Data'!D16))),'Data Summary'!CN22="Yes"),OFFSET('Sanitation Data'!$D$11,0,10*ROW('Sanitation Data'!D16)),NA())</f>
        <v>#N/A</v>
      </c>
      <c r="Z22" s="537" t="e">
        <f ca="1">+IF(AND(ISNUMBER(OFFSET('Sanitation Data'!$D$12,0,10*ROW('Sanitation Data'!D16))),'Data Summary'!CO22="Yes"),OFFSET('Sanitation Data'!$D$12,0,10*ROW('Sanitation Data'!D16)),NA())</f>
        <v>#N/A</v>
      </c>
      <c r="AA22" s="537" t="e">
        <f ca="1">+IF(AND(ISNUMBER(OFFSET('Sanitation Data'!$E$4,0,10*ROW('Sanitation Data'!E16))),'Data Summary'!CP22="Yes"),100-OFFSET('Sanitation Data'!$E$4,0,10*ROW('Sanitation Data'!E16)),NA())</f>
        <v>#N/A</v>
      </c>
      <c r="AB22" s="537" t="e">
        <f ca="1">+IF(AND(ISNUMBER(OFFSET('Sanitation Data'!$E$6,0,10*ROW('Sanitation Data'!E16))),'Data Summary'!CQ22="Yes"),OFFSET('Sanitation Data'!$E$6,0,10*ROW('Sanitation Data'!E16)),NA())</f>
        <v>#N/A</v>
      </c>
      <c r="AC22" s="537" t="e">
        <f ca="1">+IF(AND(ISNUMBER(OFFSET('Sanitation Data'!$E$10,0,10*ROW('Sanitation Data'!E16))),'Data Summary'!CR22="Yes"),OFFSET('Sanitation Data'!$E$10,0,10*ROW('Sanitation Data'!E16)),NA())</f>
        <v>#N/A</v>
      </c>
      <c r="AD22" s="537" t="e">
        <f ca="1">+IF(AND(ISNUMBER(OFFSET('Sanitation Data'!$E$11,0,10*ROW('Sanitation Data'!E16))),'Data Summary'!CS22="Yes"),OFFSET('Sanitation Data'!$E$11,0,10*ROW('Sanitation Data'!E16)),NA())</f>
        <v>#N/A</v>
      </c>
      <c r="AE22" s="537" t="e">
        <f ca="1">+IF(AND(ISNUMBER(OFFSET('Sanitation Data'!$E$12,0,10*ROW('Sanitation Data'!E16))),'Data Summary'!CT22="Yes"),OFFSET('Sanitation Data'!$E$12,0,10*ROW('Sanitation Data'!E16)),NA())</f>
        <v>#N/A</v>
      </c>
      <c r="AF22" s="537" t="e">
        <f ca="1">+IF(AND(ISNUMBER(OFFSET('Sanitation Data'!$F$4,0,10*ROW('Sanitation Data'!F16))),'Data Summary'!CU22="Yes"),100-OFFSET('Sanitation Data'!$F$4,0,10*ROW('Sanitation Data'!F16)),NA())</f>
        <v>#N/A</v>
      </c>
      <c r="AG22" s="537" t="e">
        <f ca="1">+IF(AND(ISNUMBER(OFFSET('Sanitation Data'!$F$6,0,10*ROW('Sanitation Data'!F16))),'Data Summary'!CV22="Yes"),OFFSET('Sanitation Data'!$F$6,0,10*ROW('Sanitation Data'!F16)),NA())</f>
        <v>#N/A</v>
      </c>
      <c r="AH22" s="537" t="e">
        <f ca="1">+IF(AND(ISNUMBER(OFFSET('Sanitation Data'!$F$10,0,10*ROW('Sanitation Data'!F16))),'Data Summary'!CW22="Yes"),OFFSET('Sanitation Data'!$F$10,0,10*ROW('Sanitation Data'!F16)),NA())</f>
        <v>#N/A</v>
      </c>
      <c r="AI22" s="537" t="e">
        <f ca="1">+IF(AND(ISNUMBER(OFFSET('Sanitation Data'!$F$11,0,10*ROW('Sanitation Data'!F16))),'Data Summary'!CX22="Yes"),OFFSET('Sanitation Data'!$F$11,0,10*ROW('Sanitation Data'!F16)),NA())</f>
        <v>#N/A</v>
      </c>
      <c r="AJ22" s="537" t="e">
        <f ca="1">+IF(AND(ISNUMBER(OFFSET('Sanitation Data'!$F$12,0,10*ROW('Sanitation Data'!F16))),'Data Summary'!CY22="Yes"),OFFSET('Sanitation Data'!$F$12,0,10*ROW('Sanitation Data'!F16)),NA())</f>
        <v>#N/A</v>
      </c>
      <c r="AK22" s="537" t="e">
        <f ca="1">+IF(AND(ISNUMBER(OFFSET('Sanitation Data'!$G$4,0,10*ROW('Sanitation Data'!G16))),'Data Summary'!CZ22="Yes"),100-OFFSET('Sanitation Data'!$G$4,0,10*ROW('Sanitation Data'!G16)),NA())</f>
        <v>#N/A</v>
      </c>
      <c r="AL22" s="537" t="e">
        <f ca="1">+IF(AND(ISNUMBER(OFFSET('Sanitation Data'!$G$6,0,10*ROW('Sanitation Data'!G16))),'Data Summary'!DA22="Yes"),OFFSET('Sanitation Data'!$G$6,0,10*ROW('Sanitation Data'!G16)),NA())</f>
        <v>#N/A</v>
      </c>
      <c r="AM22" s="537" t="e">
        <f ca="1">+IF(AND(ISNUMBER(OFFSET('Sanitation Data'!$G$10,0,10*ROW('Sanitation Data'!G16))),'Data Summary'!DB22="Yes"),OFFSET('Sanitation Data'!$G$10,0,10*ROW('Sanitation Data'!G16)),NA())</f>
        <v>#N/A</v>
      </c>
      <c r="AN22" s="537" t="e">
        <f ca="1">+IF(AND(ISNUMBER(OFFSET('Sanitation Data'!$G$11,0,10*ROW('Sanitation Data'!G16))),'Data Summary'!DC22="Yes"),OFFSET('Sanitation Data'!$G$11,0,10*ROW('Sanitation Data'!G16)),NA())</f>
        <v>#N/A</v>
      </c>
      <c r="AO22" s="537" t="e">
        <f ca="1">+IF(AND(ISNUMBER(OFFSET('Sanitation Data'!$G$12,0,10*ROW('Sanitation Data'!G16))),'Data Summary'!DD22="Yes"),OFFSET('Sanitation Data'!$G$12,0,10*ROW('Sanitation Data'!G16)),NA())</f>
        <v>#N/A</v>
      </c>
      <c r="AP22" s="537" t="e">
        <f ca="1">+IF(AND(ISNUMBER(OFFSET('Sanitation Data'!$H$4,0,10*ROW('Sanitation Data'!H16))),'Data Summary'!DE22="Yes"),100-OFFSET('Sanitation Data'!$H$4,0,10*ROW('Sanitation Data'!H16)),NA())</f>
        <v>#N/A</v>
      </c>
      <c r="AQ22" s="537" t="e">
        <f ca="1">+IF(AND(ISNUMBER(OFFSET('Sanitation Data'!$H$6,0,10*ROW('Sanitation Data'!H16))),'Data Summary'!DF22="Yes"),OFFSET('Sanitation Data'!$H$6,0,10*ROW('Sanitation Data'!H16)),NA())</f>
        <v>#N/A</v>
      </c>
      <c r="AR22" s="537" t="e">
        <f ca="1">+IF(AND(ISNUMBER(OFFSET('Sanitation Data'!$H$10,0,10*ROW('Sanitation Data'!H16))),'Data Summary'!DG22="Yes"),OFFSET('Sanitation Data'!$H$10,0,10*ROW('Sanitation Data'!H16)),NA())</f>
        <v>#N/A</v>
      </c>
      <c r="AS22" s="537" t="e">
        <f ca="1">+IF(AND(ISNUMBER(OFFSET('Sanitation Data'!$H$11,0,10*ROW('Sanitation Data'!H16))),'Data Summary'!DH22="Yes"),OFFSET('Sanitation Data'!$H$11,0,10*ROW('Sanitation Data'!H16)),NA())</f>
        <v>#N/A</v>
      </c>
      <c r="AT22" s="537" t="e">
        <f ca="1">+IF(AND(ISNUMBER(OFFSET('Sanitation Data'!$H$12,0,10*ROW('Sanitation Data'!H16))),'Data Summary'!DI22="Yes"),OFFSET('Sanitation Data'!$H$12,0,10*ROW('Sanitation Data'!H16)),NA())</f>
        <v>#N/A</v>
      </c>
      <c r="AU22" s="537" t="e">
        <f ca="1">+IF(AND(ISNUMBER(OFFSET('Sanitation Data'!$I$4,0,10*ROW('Sanitation Data'!I16))),'Data Summary'!DJ22="Yes"),100-OFFSET('Sanitation Data'!$I$4,0,10*ROW('Sanitation Data'!I16)),NA())</f>
        <v>#N/A</v>
      </c>
      <c r="AV22" s="537" t="e">
        <f ca="1">+IF(AND(ISNUMBER(OFFSET('Sanitation Data'!$I$6,0,10*ROW('Sanitation Data'!I16))),'Data Summary'!DK22="Yes"),OFFSET('Sanitation Data'!$I$6,0,10*ROW('Sanitation Data'!I16)),NA())</f>
        <v>#N/A</v>
      </c>
      <c r="AW22" s="537" t="e">
        <f ca="1">+IF(AND(ISNUMBER(OFFSET('Sanitation Data'!$I$10,0,10*ROW('Sanitation Data'!I16))),'Data Summary'!DL22="Yes"),OFFSET('Sanitation Data'!$I$10,0,10*ROW('Sanitation Data'!I16)),NA())</f>
        <v>#N/A</v>
      </c>
      <c r="AX22" s="537" t="e">
        <f ca="1">+IF(AND(ISNUMBER(OFFSET('Sanitation Data'!$I$11,0,10*ROW('Sanitation Data'!I16))),'Data Summary'!DM22="Yes"),OFFSET('Sanitation Data'!$I$11,0,10*ROW('Sanitation Data'!I16)),NA())</f>
        <v>#N/A</v>
      </c>
      <c r="AY22" s="537" t="e">
        <f ca="1">+IF(AND(ISNUMBER(OFFSET('Sanitation Data'!$I$12,0,10*ROW('Sanitation Data'!I16))),'Data Summary'!DN22="Yes"),OFFSET('Sanitation Data'!$I$12,0,10*ROW('Sanitation Data'!I16)),NA())</f>
        <v>#N/A</v>
      </c>
      <c r="AZ22" s="538" t="e">
        <f ca="1">+IF(AND(ISNUMBER(OFFSET('Hygiene Data'!$D$5,0,10*ROW('Hygiene Data'!D16))),'Data Summary'!DO22="Yes"),OFFSET('Hygiene Data'!$D$5,0,10*ROW('Hygiene Data'!D16)),NA())</f>
        <v>#N/A</v>
      </c>
      <c r="BA22" s="538" t="e">
        <f ca="1">+IF(AND(ISNUMBER(OFFSET('Hygiene Data'!$D$7,0,10*ROW('Hygiene Data'!D16))),'Data Summary'!DP22="Yes"),OFFSET('Hygiene Data'!$D$7,0,10*ROW('Hygiene Data'!D16)),NA())</f>
        <v>#N/A</v>
      </c>
      <c r="BB22" s="538" t="e">
        <f ca="1">+IF(AND(ISNUMBER(OFFSET('Hygiene Data'!$D$9,0,10*ROW('Hygiene Data'!D16))),'Data Summary'!DQ22="Yes"),OFFSET('Hygiene Data'!$D$9,0,10*ROW('Hygiene Data'!D16)),NA())</f>
        <v>#N/A</v>
      </c>
      <c r="BC22" s="538" t="e">
        <f ca="1">+IF(AND(ISNUMBER(OFFSET('Hygiene Data'!$E$5,0,10*ROW('Hygiene Data'!E16))),'Data Summary'!DR22="Yes"),OFFSET('Hygiene Data'!$E$5,0,10*ROW('Hygiene Data'!E16)),NA())</f>
        <v>#N/A</v>
      </c>
      <c r="BD22" s="538" t="e">
        <f ca="1">+IF(AND(ISNUMBER(OFFSET('Hygiene Data'!$E$7,0,10*ROW('Hygiene Data'!E16))),'Data Summary'!DS22="Yes"),OFFSET('Hygiene Data'!$E$7,0,10*ROW('Hygiene Data'!E16)),NA())</f>
        <v>#N/A</v>
      </c>
      <c r="BE22" s="538" t="e">
        <f ca="1">+IF(AND(ISNUMBER(OFFSET('Hygiene Data'!$E$9,0,10*ROW('Hygiene Data'!E16))),'Data Summary'!DT22="Yes"),OFFSET('Hygiene Data'!$E$9,0,10*ROW('Hygiene Data'!E16)),NA())</f>
        <v>#N/A</v>
      </c>
      <c r="BF22" s="538" t="e">
        <f ca="1">+IF(AND(ISNUMBER(OFFSET('Hygiene Data'!$F$5,0,10*ROW('Hygiene Data'!F16))),'Data Summary'!DU22="Yes"),OFFSET('Hygiene Data'!$F$5,0,10*ROW('Hygiene Data'!F16)),NA())</f>
        <v>#N/A</v>
      </c>
      <c r="BG22" s="538" t="e">
        <f ca="1">+IF(AND(ISNUMBER(OFFSET('Hygiene Data'!$F$7,0,10*ROW('Hygiene Data'!F16))),'Data Summary'!DV22="Yes"),OFFSET('Hygiene Data'!$F$7,0,10*ROW('Hygiene Data'!F16)),NA())</f>
        <v>#N/A</v>
      </c>
      <c r="BH22" s="538" t="e">
        <f ca="1">+IF(AND(ISNUMBER(OFFSET('Hygiene Data'!$F$9,0,10*ROW('Hygiene Data'!F16))),'Data Summary'!DW22="Yes"),OFFSET('Hygiene Data'!$F$9,0,10*ROW('Hygiene Data'!F16)),NA())</f>
        <v>#N/A</v>
      </c>
      <c r="BI22" s="538" t="e">
        <f ca="1">+IF(AND(ISNUMBER(OFFSET('Hygiene Data'!$G$5,0,10*ROW('Hygiene Data'!G16))),'Data Summary'!DX22="Yes"),OFFSET('Hygiene Data'!$G$5,0,10*ROW('Hygiene Data'!G16)),NA())</f>
        <v>#N/A</v>
      </c>
      <c r="BJ22" s="538" t="e">
        <f ca="1">+IF(AND(ISNUMBER(OFFSET('Hygiene Data'!$G$7,0,10*ROW('Hygiene Data'!G16))),'Data Summary'!DY22="Yes"),OFFSET('Hygiene Data'!$G$7,0,10*ROW('Hygiene Data'!G16)),NA())</f>
        <v>#N/A</v>
      </c>
      <c r="BK22" s="538" t="e">
        <f ca="1">+IF(AND(ISNUMBER(OFFSET('Hygiene Data'!$G$9,0,10*ROW('Hygiene Data'!G16))),'Data Summary'!DZ22="Yes"),OFFSET('Hygiene Data'!$G$9,0,10*ROW('Hygiene Data'!G16)),NA())</f>
        <v>#N/A</v>
      </c>
      <c r="BL22" s="538" t="e">
        <f ca="1">+IF(AND(ISNUMBER(OFFSET('Hygiene Data'!$H$5,0,10*ROW('Hygiene Data'!H16))),'Data Summary'!EA22="Yes"),OFFSET('Hygiene Data'!$H$5,0,10*ROW('Hygiene Data'!H16)),NA())</f>
        <v>#N/A</v>
      </c>
      <c r="BM22" s="538" t="e">
        <f ca="1">+IF(AND(ISNUMBER(OFFSET('Hygiene Data'!$H$7,0,10*ROW('Hygiene Data'!H16))),'Data Summary'!EB22="Yes"),OFFSET('Hygiene Data'!$H$7,0,10*ROW('Hygiene Data'!H16)),NA())</f>
        <v>#N/A</v>
      </c>
      <c r="BN22" s="538" t="e">
        <f ca="1">+IF(AND(ISNUMBER(OFFSET('Hygiene Data'!$H$9,0,10*ROW('Hygiene Data'!H16))),'Data Summary'!EC22="Yes"),OFFSET('Hygiene Data'!$H$9,0,10*ROW('Hygiene Data'!H16)),NA())</f>
        <v>#N/A</v>
      </c>
      <c r="BO22" s="538" t="e">
        <f ca="1">+IF(AND(ISNUMBER(OFFSET('Hygiene Data'!$I$5,0,10*ROW('Hygiene Data'!I16))),'Data Summary'!ED22="Yes"),OFFSET('Hygiene Data'!$I$5,0,10*ROW('Hygiene Data'!I16)),NA())</f>
        <v>#N/A</v>
      </c>
      <c r="BP22" s="538" t="e">
        <f ca="1">+IF(AND(ISNUMBER(OFFSET('Hygiene Data'!$I$7,0,10*ROW('Hygiene Data'!I16))),'Data Summary'!EE22="Yes"),OFFSET('Hygiene Data'!$I$7,0,10*ROW('Hygiene Data'!I16)),NA())</f>
        <v>#N/A</v>
      </c>
      <c r="BQ22" s="538" t="e">
        <f ca="1">+IF(AND(ISNUMBER(OFFSET('Hygiene Data'!$I$9,0,10*ROW('Hygiene Data'!I16))),'Data Summary'!EF22="Yes"),OFFSET('Hygiene Data'!$I$9,0,10*ROW('Hygiene Data'!I16)),NA())</f>
        <v>#N/A</v>
      </c>
    </row>
    <row r="23" spans="1:69" x14ac:dyDescent="0.25">
      <c r="A23" s="534" t="e">
        <f ca="1">+RIGHT('Data Summary'!A23,LEN('Data Summary'!A23)-9)</f>
        <v>#VALUE!</v>
      </c>
      <c r="B23" s="508" t="str">
        <f ca="1">+IF(ISTEXT('Data Summary'!B23),'Data Summary'!B23,"")</f>
        <v/>
      </c>
      <c r="C23" s="535" t="e">
        <f ca="1">+VALUE('Data Summary'!C23)</f>
        <v>#VALUE!</v>
      </c>
      <c r="D23" s="536" t="e">
        <f ca="1">+IF(AND(ISNUMBER(OFFSET('Water Data'!$D$4,0,10*ROW('Water Data'!D17))),'Data Summary'!BS23="Yes"),100-OFFSET('Water Data'!$D$4,0,10*ROW('Water Data'!D17)),NA())</f>
        <v>#N/A</v>
      </c>
      <c r="E23" s="536" t="e">
        <f ca="1">+IF(AND(ISNUMBER(OFFSET('Water Data'!$D$6,0,10*ROW('Water Data'!D17))),'Data Summary'!BT23="Yes"),OFFSET('Water Data'!$D$6,0,10*ROW('Water Data'!D17)),NA())</f>
        <v>#N/A</v>
      </c>
      <c r="F23" s="536" t="e">
        <f ca="1">+IF(AND(ISNUMBER(OFFSET('Water Data'!$D$9,0,10*ROW('Water Data'!D17))),'Data Summary'!BU23="Yes"),OFFSET('Water Data'!$D$9,0,10*ROW('Water Data'!D17)),NA())</f>
        <v>#N/A</v>
      </c>
      <c r="G23" s="536" t="e">
        <f ca="1">+IF(AND(ISNUMBER(OFFSET('Water Data'!$E$4,0,10*ROW('Water Data'!E17))),'Data Summary'!BV23="Yes"),100-OFFSET('Water Data'!$E$4,0,10*ROW('Water Data'!E17)),NA())</f>
        <v>#N/A</v>
      </c>
      <c r="H23" s="536" t="e">
        <f ca="1">+IF(AND(ISNUMBER(OFFSET('Water Data'!$E$6,0,10*ROW('Water Data'!E17))),'Data Summary'!BW23="Yes"),OFFSET('Water Data'!$E$6,0,10*ROW('Water Data'!E17)),NA())</f>
        <v>#N/A</v>
      </c>
      <c r="I23" s="536" t="e">
        <f ca="1">+IF(AND(ISNUMBER(OFFSET('Water Data'!$E$9,0,10*ROW('Water Data'!E17))),'Data Summary'!BX23="Yes"),OFFSET('Water Data'!$E$9,0,10*ROW('Water Data'!E17)),NA())</f>
        <v>#N/A</v>
      </c>
      <c r="J23" s="536" t="e">
        <f ca="1">+IF(AND(ISNUMBER(OFFSET('Water Data'!$F$4,0,10*ROW('Water Data'!F17))),'Data Summary'!BY23="Yes"),100-OFFSET('Water Data'!$F$4,0,10*ROW('Water Data'!F17)),NA())</f>
        <v>#N/A</v>
      </c>
      <c r="K23" s="536" t="e">
        <f ca="1">+IF(AND(ISNUMBER(OFFSET('Water Data'!$F$6,0,10*ROW('Water Data'!F17))),'Data Summary'!BZ23="Yes"),OFFSET('Water Data'!$F$6,0,10*ROW('Water Data'!F17)),NA())</f>
        <v>#N/A</v>
      </c>
      <c r="L23" s="536" t="e">
        <f ca="1">+IF(AND(ISNUMBER(OFFSET('Water Data'!$F$9,0,10*ROW('Water Data'!F17))),'Data Summary'!CA23="Yes"),OFFSET('Water Data'!$F$9,0,10*ROW('Water Data'!F17)),NA())</f>
        <v>#N/A</v>
      </c>
      <c r="M23" s="536" t="e">
        <f ca="1">+IF(AND(ISNUMBER(OFFSET('Water Data'!$G$4,0,10*ROW('Water Data'!G17))),'Data Summary'!CB23="Yes"),100-OFFSET('Water Data'!$G$4,0,10*ROW('Water Data'!G17)),NA())</f>
        <v>#N/A</v>
      </c>
      <c r="N23" s="536" t="e">
        <f ca="1">+IF(AND(ISNUMBER(OFFSET('Water Data'!$G$6,0,10*ROW('Water Data'!G17))),'Data Summary'!CC23="Yes"),OFFSET('Water Data'!$G$6,0,10*ROW('Water Data'!G17)),NA())</f>
        <v>#N/A</v>
      </c>
      <c r="O23" s="536" t="e">
        <f ca="1">+IF(AND(ISNUMBER(OFFSET('Water Data'!$G$9,0,10*ROW('Water Data'!G17))),'Data Summary'!CD23="Yes"),OFFSET('Water Data'!$G$9,0,10*ROW('Water Data'!G17)),NA())</f>
        <v>#N/A</v>
      </c>
      <c r="P23" s="536" t="e">
        <f ca="1">+IF(AND(ISNUMBER(OFFSET('Water Data'!$H$4,0,10*ROW('Water Data'!H17))),'Data Summary'!CE23="Yes"),100-OFFSET('Water Data'!$H$4,0,10*ROW('Water Data'!H17)),NA())</f>
        <v>#N/A</v>
      </c>
      <c r="Q23" s="536" t="e">
        <f ca="1">+IF(AND(ISNUMBER(OFFSET('Water Data'!$H$6,0,10*ROW('Water Data'!H17))),'Data Summary'!CF23="Yes"),OFFSET('Water Data'!$H$6,0,10*ROW('Water Data'!H17)),NA())</f>
        <v>#N/A</v>
      </c>
      <c r="R23" s="536" t="e">
        <f ca="1">+IF(AND(ISNUMBER(OFFSET('Water Data'!$H$9,0,10*ROW('Water Data'!H17))),'Data Summary'!CG23="Yes"),OFFSET('Water Data'!$H$9,0,10*ROW('Water Data'!H17)),NA())</f>
        <v>#N/A</v>
      </c>
      <c r="S23" s="536" t="e">
        <f ca="1">+IF(AND(ISNUMBER(OFFSET('Water Data'!$I$4,0,10*ROW('Water Data'!I17))),'Data Summary'!CH23="Yes"),100-OFFSET('Water Data'!$I$4,0,10*ROW('Water Data'!I17)),NA())</f>
        <v>#N/A</v>
      </c>
      <c r="T23" s="536" t="e">
        <f ca="1">+IF(AND(ISNUMBER(OFFSET('Water Data'!$I$6,0,10*ROW('Water Data'!I17))),'Data Summary'!CI23="Yes"),OFFSET('Water Data'!$I$6,0,10*ROW('Water Data'!I17)),NA())</f>
        <v>#N/A</v>
      </c>
      <c r="U23" s="536" t="e">
        <f ca="1">+IF(AND(ISNUMBER(OFFSET('Water Data'!$I$9,0,10*ROW('Water Data'!I17))),'Data Summary'!CJ23="Yes"),OFFSET('Water Data'!$I$9,0,10*ROW('Water Data'!I17)),NA())</f>
        <v>#N/A</v>
      </c>
      <c r="V23" s="537" t="e">
        <f ca="1">+IF(AND(ISNUMBER(OFFSET('Sanitation Data'!$D$4,0,10*ROW('Sanitation Data'!D17))),'Data Summary'!CK23="Yes"),100-OFFSET('Sanitation Data'!$D$4,0,10*ROW('Sanitation Data'!D17)),NA())</f>
        <v>#N/A</v>
      </c>
      <c r="W23" s="537" t="e">
        <f ca="1">+IF(AND(ISNUMBER(OFFSET('Sanitation Data'!$D$6,0,10*ROW('Sanitation Data'!D17))),'Data Summary'!CL23="Yes"),OFFSET('Sanitation Data'!$D$6,0,10*ROW('Sanitation Data'!D17)),NA())</f>
        <v>#N/A</v>
      </c>
      <c r="X23" s="537" t="e">
        <f ca="1">+IF(AND(ISNUMBER(OFFSET('Sanitation Data'!$D$10,0,10*ROW('Sanitation Data'!D17))),'Data Summary'!CM23="Yes"),OFFSET('Sanitation Data'!$D$10,0,10*ROW('Sanitation Data'!D17)),NA())</f>
        <v>#N/A</v>
      </c>
      <c r="Y23" s="537" t="e">
        <f ca="1">+IF(AND(ISNUMBER(OFFSET('Sanitation Data'!$D$11,0,10*ROW('Sanitation Data'!D17))),'Data Summary'!CN23="Yes"),OFFSET('Sanitation Data'!$D$11,0,10*ROW('Sanitation Data'!D17)),NA())</f>
        <v>#N/A</v>
      </c>
      <c r="Z23" s="537" t="e">
        <f ca="1">+IF(AND(ISNUMBER(OFFSET('Sanitation Data'!$D$12,0,10*ROW('Sanitation Data'!D17))),'Data Summary'!CO23="Yes"),OFFSET('Sanitation Data'!$D$12,0,10*ROW('Sanitation Data'!D17)),NA())</f>
        <v>#N/A</v>
      </c>
      <c r="AA23" s="537" t="e">
        <f ca="1">+IF(AND(ISNUMBER(OFFSET('Sanitation Data'!$E$4,0,10*ROW('Sanitation Data'!E17))),'Data Summary'!CP23="Yes"),100-OFFSET('Sanitation Data'!$E$4,0,10*ROW('Sanitation Data'!E17)),NA())</f>
        <v>#N/A</v>
      </c>
      <c r="AB23" s="537" t="e">
        <f ca="1">+IF(AND(ISNUMBER(OFFSET('Sanitation Data'!$E$6,0,10*ROW('Sanitation Data'!E17))),'Data Summary'!CQ23="Yes"),OFFSET('Sanitation Data'!$E$6,0,10*ROW('Sanitation Data'!E17)),NA())</f>
        <v>#N/A</v>
      </c>
      <c r="AC23" s="537" t="e">
        <f ca="1">+IF(AND(ISNUMBER(OFFSET('Sanitation Data'!$E$10,0,10*ROW('Sanitation Data'!E17))),'Data Summary'!CR23="Yes"),OFFSET('Sanitation Data'!$E$10,0,10*ROW('Sanitation Data'!E17)),NA())</f>
        <v>#N/A</v>
      </c>
      <c r="AD23" s="537" t="e">
        <f ca="1">+IF(AND(ISNUMBER(OFFSET('Sanitation Data'!$E$11,0,10*ROW('Sanitation Data'!E17))),'Data Summary'!CS23="Yes"),OFFSET('Sanitation Data'!$E$11,0,10*ROW('Sanitation Data'!E17)),NA())</f>
        <v>#N/A</v>
      </c>
      <c r="AE23" s="537" t="e">
        <f ca="1">+IF(AND(ISNUMBER(OFFSET('Sanitation Data'!$E$12,0,10*ROW('Sanitation Data'!E17))),'Data Summary'!CT23="Yes"),OFFSET('Sanitation Data'!$E$12,0,10*ROW('Sanitation Data'!E17)),NA())</f>
        <v>#N/A</v>
      </c>
      <c r="AF23" s="537" t="e">
        <f ca="1">+IF(AND(ISNUMBER(OFFSET('Sanitation Data'!$F$4,0,10*ROW('Sanitation Data'!F17))),'Data Summary'!CU23="Yes"),100-OFFSET('Sanitation Data'!$F$4,0,10*ROW('Sanitation Data'!F17)),NA())</f>
        <v>#N/A</v>
      </c>
      <c r="AG23" s="537" t="e">
        <f ca="1">+IF(AND(ISNUMBER(OFFSET('Sanitation Data'!$F$6,0,10*ROW('Sanitation Data'!F17))),'Data Summary'!CV23="Yes"),OFFSET('Sanitation Data'!$F$6,0,10*ROW('Sanitation Data'!F17)),NA())</f>
        <v>#N/A</v>
      </c>
      <c r="AH23" s="537" t="e">
        <f ca="1">+IF(AND(ISNUMBER(OFFSET('Sanitation Data'!$F$10,0,10*ROW('Sanitation Data'!F17))),'Data Summary'!CW23="Yes"),OFFSET('Sanitation Data'!$F$10,0,10*ROW('Sanitation Data'!F17)),NA())</f>
        <v>#N/A</v>
      </c>
      <c r="AI23" s="537" t="e">
        <f ca="1">+IF(AND(ISNUMBER(OFFSET('Sanitation Data'!$F$11,0,10*ROW('Sanitation Data'!F17))),'Data Summary'!CX23="Yes"),OFFSET('Sanitation Data'!$F$11,0,10*ROW('Sanitation Data'!F17)),NA())</f>
        <v>#N/A</v>
      </c>
      <c r="AJ23" s="537" t="e">
        <f ca="1">+IF(AND(ISNUMBER(OFFSET('Sanitation Data'!$F$12,0,10*ROW('Sanitation Data'!F17))),'Data Summary'!CY23="Yes"),OFFSET('Sanitation Data'!$F$12,0,10*ROW('Sanitation Data'!F17)),NA())</f>
        <v>#N/A</v>
      </c>
      <c r="AK23" s="537" t="e">
        <f ca="1">+IF(AND(ISNUMBER(OFFSET('Sanitation Data'!$G$4,0,10*ROW('Sanitation Data'!G17))),'Data Summary'!CZ23="Yes"),100-OFFSET('Sanitation Data'!$G$4,0,10*ROW('Sanitation Data'!G17)),NA())</f>
        <v>#N/A</v>
      </c>
      <c r="AL23" s="537" t="e">
        <f ca="1">+IF(AND(ISNUMBER(OFFSET('Sanitation Data'!$G$6,0,10*ROW('Sanitation Data'!G17))),'Data Summary'!DA23="Yes"),OFFSET('Sanitation Data'!$G$6,0,10*ROW('Sanitation Data'!G17)),NA())</f>
        <v>#N/A</v>
      </c>
      <c r="AM23" s="537" t="e">
        <f ca="1">+IF(AND(ISNUMBER(OFFSET('Sanitation Data'!$G$10,0,10*ROW('Sanitation Data'!G17))),'Data Summary'!DB23="Yes"),OFFSET('Sanitation Data'!$G$10,0,10*ROW('Sanitation Data'!G17)),NA())</f>
        <v>#N/A</v>
      </c>
      <c r="AN23" s="537" t="e">
        <f ca="1">+IF(AND(ISNUMBER(OFFSET('Sanitation Data'!$G$11,0,10*ROW('Sanitation Data'!G17))),'Data Summary'!DC23="Yes"),OFFSET('Sanitation Data'!$G$11,0,10*ROW('Sanitation Data'!G17)),NA())</f>
        <v>#N/A</v>
      </c>
      <c r="AO23" s="537" t="e">
        <f ca="1">+IF(AND(ISNUMBER(OFFSET('Sanitation Data'!$G$12,0,10*ROW('Sanitation Data'!G17))),'Data Summary'!DD23="Yes"),OFFSET('Sanitation Data'!$G$12,0,10*ROW('Sanitation Data'!G17)),NA())</f>
        <v>#N/A</v>
      </c>
      <c r="AP23" s="537" t="e">
        <f ca="1">+IF(AND(ISNUMBER(OFFSET('Sanitation Data'!$H$4,0,10*ROW('Sanitation Data'!H17))),'Data Summary'!DE23="Yes"),100-OFFSET('Sanitation Data'!$H$4,0,10*ROW('Sanitation Data'!H17)),NA())</f>
        <v>#N/A</v>
      </c>
      <c r="AQ23" s="537" t="e">
        <f ca="1">+IF(AND(ISNUMBER(OFFSET('Sanitation Data'!$H$6,0,10*ROW('Sanitation Data'!H17))),'Data Summary'!DF23="Yes"),OFFSET('Sanitation Data'!$H$6,0,10*ROW('Sanitation Data'!H17)),NA())</f>
        <v>#N/A</v>
      </c>
      <c r="AR23" s="537" t="e">
        <f ca="1">+IF(AND(ISNUMBER(OFFSET('Sanitation Data'!$H$10,0,10*ROW('Sanitation Data'!H17))),'Data Summary'!DG23="Yes"),OFFSET('Sanitation Data'!$H$10,0,10*ROW('Sanitation Data'!H17)),NA())</f>
        <v>#N/A</v>
      </c>
      <c r="AS23" s="537" t="e">
        <f ca="1">+IF(AND(ISNUMBER(OFFSET('Sanitation Data'!$H$11,0,10*ROW('Sanitation Data'!H17))),'Data Summary'!DH23="Yes"),OFFSET('Sanitation Data'!$H$11,0,10*ROW('Sanitation Data'!H17)),NA())</f>
        <v>#N/A</v>
      </c>
      <c r="AT23" s="537" t="e">
        <f ca="1">+IF(AND(ISNUMBER(OFFSET('Sanitation Data'!$H$12,0,10*ROW('Sanitation Data'!H17))),'Data Summary'!DI23="Yes"),OFFSET('Sanitation Data'!$H$12,0,10*ROW('Sanitation Data'!H17)),NA())</f>
        <v>#N/A</v>
      </c>
      <c r="AU23" s="537" t="e">
        <f ca="1">+IF(AND(ISNUMBER(OFFSET('Sanitation Data'!$I$4,0,10*ROW('Sanitation Data'!I17))),'Data Summary'!DJ23="Yes"),100-OFFSET('Sanitation Data'!$I$4,0,10*ROW('Sanitation Data'!I17)),NA())</f>
        <v>#N/A</v>
      </c>
      <c r="AV23" s="537" t="e">
        <f ca="1">+IF(AND(ISNUMBER(OFFSET('Sanitation Data'!$I$6,0,10*ROW('Sanitation Data'!I17))),'Data Summary'!DK23="Yes"),OFFSET('Sanitation Data'!$I$6,0,10*ROW('Sanitation Data'!I17)),NA())</f>
        <v>#N/A</v>
      </c>
      <c r="AW23" s="537" t="e">
        <f ca="1">+IF(AND(ISNUMBER(OFFSET('Sanitation Data'!$I$10,0,10*ROW('Sanitation Data'!I17))),'Data Summary'!DL23="Yes"),OFFSET('Sanitation Data'!$I$10,0,10*ROW('Sanitation Data'!I17)),NA())</f>
        <v>#N/A</v>
      </c>
      <c r="AX23" s="537" t="e">
        <f ca="1">+IF(AND(ISNUMBER(OFFSET('Sanitation Data'!$I$11,0,10*ROW('Sanitation Data'!I17))),'Data Summary'!DM23="Yes"),OFFSET('Sanitation Data'!$I$11,0,10*ROW('Sanitation Data'!I17)),NA())</f>
        <v>#N/A</v>
      </c>
      <c r="AY23" s="537" t="e">
        <f ca="1">+IF(AND(ISNUMBER(OFFSET('Sanitation Data'!$I$12,0,10*ROW('Sanitation Data'!I17))),'Data Summary'!DN23="Yes"),OFFSET('Sanitation Data'!$I$12,0,10*ROW('Sanitation Data'!I17)),NA())</f>
        <v>#N/A</v>
      </c>
      <c r="AZ23" s="538" t="e">
        <f ca="1">+IF(AND(ISNUMBER(OFFSET('Hygiene Data'!$D$5,0,10*ROW('Hygiene Data'!D17))),'Data Summary'!DO23="Yes"),OFFSET('Hygiene Data'!$D$5,0,10*ROW('Hygiene Data'!D17)),NA())</f>
        <v>#N/A</v>
      </c>
      <c r="BA23" s="538" t="e">
        <f ca="1">+IF(AND(ISNUMBER(OFFSET('Hygiene Data'!$D$7,0,10*ROW('Hygiene Data'!D17))),'Data Summary'!DP23="Yes"),OFFSET('Hygiene Data'!$D$7,0,10*ROW('Hygiene Data'!D17)),NA())</f>
        <v>#N/A</v>
      </c>
      <c r="BB23" s="538" t="e">
        <f ca="1">+IF(AND(ISNUMBER(OFFSET('Hygiene Data'!$D$9,0,10*ROW('Hygiene Data'!D17))),'Data Summary'!DQ23="Yes"),OFFSET('Hygiene Data'!$D$9,0,10*ROW('Hygiene Data'!D17)),NA())</f>
        <v>#N/A</v>
      </c>
      <c r="BC23" s="538" t="e">
        <f ca="1">+IF(AND(ISNUMBER(OFFSET('Hygiene Data'!$E$5,0,10*ROW('Hygiene Data'!E17))),'Data Summary'!DR23="Yes"),OFFSET('Hygiene Data'!$E$5,0,10*ROW('Hygiene Data'!E17)),NA())</f>
        <v>#N/A</v>
      </c>
      <c r="BD23" s="538" t="e">
        <f ca="1">+IF(AND(ISNUMBER(OFFSET('Hygiene Data'!$E$7,0,10*ROW('Hygiene Data'!E17))),'Data Summary'!DS23="Yes"),OFFSET('Hygiene Data'!$E$7,0,10*ROW('Hygiene Data'!E17)),NA())</f>
        <v>#N/A</v>
      </c>
      <c r="BE23" s="538" t="e">
        <f ca="1">+IF(AND(ISNUMBER(OFFSET('Hygiene Data'!$E$9,0,10*ROW('Hygiene Data'!E17))),'Data Summary'!DT23="Yes"),OFFSET('Hygiene Data'!$E$9,0,10*ROW('Hygiene Data'!E17)),NA())</f>
        <v>#N/A</v>
      </c>
      <c r="BF23" s="538" t="e">
        <f ca="1">+IF(AND(ISNUMBER(OFFSET('Hygiene Data'!$F$5,0,10*ROW('Hygiene Data'!F17))),'Data Summary'!DU23="Yes"),OFFSET('Hygiene Data'!$F$5,0,10*ROW('Hygiene Data'!F17)),NA())</f>
        <v>#N/A</v>
      </c>
      <c r="BG23" s="538" t="e">
        <f ca="1">+IF(AND(ISNUMBER(OFFSET('Hygiene Data'!$F$7,0,10*ROW('Hygiene Data'!F17))),'Data Summary'!DV23="Yes"),OFFSET('Hygiene Data'!$F$7,0,10*ROW('Hygiene Data'!F17)),NA())</f>
        <v>#N/A</v>
      </c>
      <c r="BH23" s="538" t="e">
        <f ca="1">+IF(AND(ISNUMBER(OFFSET('Hygiene Data'!$F$9,0,10*ROW('Hygiene Data'!F17))),'Data Summary'!DW23="Yes"),OFFSET('Hygiene Data'!$F$9,0,10*ROW('Hygiene Data'!F17)),NA())</f>
        <v>#N/A</v>
      </c>
      <c r="BI23" s="538" t="e">
        <f ca="1">+IF(AND(ISNUMBER(OFFSET('Hygiene Data'!$G$5,0,10*ROW('Hygiene Data'!G17))),'Data Summary'!DX23="Yes"),OFFSET('Hygiene Data'!$G$5,0,10*ROW('Hygiene Data'!G17)),NA())</f>
        <v>#N/A</v>
      </c>
      <c r="BJ23" s="538" t="e">
        <f ca="1">+IF(AND(ISNUMBER(OFFSET('Hygiene Data'!$G$7,0,10*ROW('Hygiene Data'!G17))),'Data Summary'!DY23="Yes"),OFFSET('Hygiene Data'!$G$7,0,10*ROW('Hygiene Data'!G17)),NA())</f>
        <v>#N/A</v>
      </c>
      <c r="BK23" s="538" t="e">
        <f ca="1">+IF(AND(ISNUMBER(OFFSET('Hygiene Data'!$G$9,0,10*ROW('Hygiene Data'!G17))),'Data Summary'!DZ23="Yes"),OFFSET('Hygiene Data'!$G$9,0,10*ROW('Hygiene Data'!G17)),NA())</f>
        <v>#N/A</v>
      </c>
      <c r="BL23" s="538" t="e">
        <f ca="1">+IF(AND(ISNUMBER(OFFSET('Hygiene Data'!$H$5,0,10*ROW('Hygiene Data'!H17))),'Data Summary'!EA23="Yes"),OFFSET('Hygiene Data'!$H$5,0,10*ROW('Hygiene Data'!H17)),NA())</f>
        <v>#N/A</v>
      </c>
      <c r="BM23" s="538" t="e">
        <f ca="1">+IF(AND(ISNUMBER(OFFSET('Hygiene Data'!$H$7,0,10*ROW('Hygiene Data'!H17))),'Data Summary'!EB23="Yes"),OFFSET('Hygiene Data'!$H$7,0,10*ROW('Hygiene Data'!H17)),NA())</f>
        <v>#N/A</v>
      </c>
      <c r="BN23" s="538" t="e">
        <f ca="1">+IF(AND(ISNUMBER(OFFSET('Hygiene Data'!$H$9,0,10*ROW('Hygiene Data'!H17))),'Data Summary'!EC23="Yes"),OFFSET('Hygiene Data'!$H$9,0,10*ROW('Hygiene Data'!H17)),NA())</f>
        <v>#N/A</v>
      </c>
      <c r="BO23" s="538" t="e">
        <f ca="1">+IF(AND(ISNUMBER(OFFSET('Hygiene Data'!$I$5,0,10*ROW('Hygiene Data'!I17))),'Data Summary'!ED23="Yes"),OFFSET('Hygiene Data'!$I$5,0,10*ROW('Hygiene Data'!I17)),NA())</f>
        <v>#N/A</v>
      </c>
      <c r="BP23" s="538" t="e">
        <f ca="1">+IF(AND(ISNUMBER(OFFSET('Hygiene Data'!$I$7,0,10*ROW('Hygiene Data'!I17))),'Data Summary'!EE23="Yes"),OFFSET('Hygiene Data'!$I$7,0,10*ROW('Hygiene Data'!I17)),NA())</f>
        <v>#N/A</v>
      </c>
      <c r="BQ23" s="538" t="e">
        <f ca="1">+IF(AND(ISNUMBER(OFFSET('Hygiene Data'!$I$9,0,10*ROW('Hygiene Data'!I17))),'Data Summary'!EF23="Yes"),OFFSET('Hygiene Data'!$I$9,0,10*ROW('Hygiene Data'!I17)),NA())</f>
        <v>#N/A</v>
      </c>
    </row>
    <row r="24" spans="1:69" x14ac:dyDescent="0.25">
      <c r="A24" s="534" t="e">
        <f ca="1">+RIGHT('Data Summary'!A24,LEN('Data Summary'!A24)-9)</f>
        <v>#VALUE!</v>
      </c>
      <c r="B24" s="508" t="str">
        <f ca="1">+IF(ISTEXT('Data Summary'!B24),'Data Summary'!B24,"")</f>
        <v/>
      </c>
      <c r="C24" s="535" t="e">
        <f ca="1">+VALUE('Data Summary'!C24)</f>
        <v>#VALUE!</v>
      </c>
      <c r="D24" s="536" t="e">
        <f ca="1">+IF(AND(ISNUMBER(OFFSET('Water Data'!$D$4,0,10*ROW('Water Data'!D18))),'Data Summary'!BS24="Yes"),100-OFFSET('Water Data'!$D$4,0,10*ROW('Water Data'!D18)),NA())</f>
        <v>#N/A</v>
      </c>
      <c r="E24" s="536" t="e">
        <f ca="1">+IF(AND(ISNUMBER(OFFSET('Water Data'!$D$6,0,10*ROW('Water Data'!D18))),'Data Summary'!BT24="Yes"),OFFSET('Water Data'!$D$6,0,10*ROW('Water Data'!D18)),NA())</f>
        <v>#N/A</v>
      </c>
      <c r="F24" s="536" t="e">
        <f ca="1">+IF(AND(ISNUMBER(OFFSET('Water Data'!$D$9,0,10*ROW('Water Data'!D18))),'Data Summary'!BU24="Yes"),OFFSET('Water Data'!$D$9,0,10*ROW('Water Data'!D18)),NA())</f>
        <v>#N/A</v>
      </c>
      <c r="G24" s="536" t="e">
        <f ca="1">+IF(AND(ISNUMBER(OFFSET('Water Data'!$E$4,0,10*ROW('Water Data'!E18))),'Data Summary'!BV24="Yes"),100-OFFSET('Water Data'!$E$4,0,10*ROW('Water Data'!E18)),NA())</f>
        <v>#N/A</v>
      </c>
      <c r="H24" s="536" t="e">
        <f ca="1">+IF(AND(ISNUMBER(OFFSET('Water Data'!$E$6,0,10*ROW('Water Data'!E18))),'Data Summary'!BW24="Yes"),OFFSET('Water Data'!$E$6,0,10*ROW('Water Data'!E18)),NA())</f>
        <v>#N/A</v>
      </c>
      <c r="I24" s="536" t="e">
        <f ca="1">+IF(AND(ISNUMBER(OFFSET('Water Data'!$E$9,0,10*ROW('Water Data'!E18))),'Data Summary'!BX24="Yes"),OFFSET('Water Data'!$E$9,0,10*ROW('Water Data'!E18)),NA())</f>
        <v>#N/A</v>
      </c>
      <c r="J24" s="536" t="e">
        <f ca="1">+IF(AND(ISNUMBER(OFFSET('Water Data'!$F$4,0,10*ROW('Water Data'!F18))),'Data Summary'!BY24="Yes"),100-OFFSET('Water Data'!$F$4,0,10*ROW('Water Data'!F18)),NA())</f>
        <v>#N/A</v>
      </c>
      <c r="K24" s="536" t="e">
        <f ca="1">+IF(AND(ISNUMBER(OFFSET('Water Data'!$F$6,0,10*ROW('Water Data'!F18))),'Data Summary'!BZ24="Yes"),OFFSET('Water Data'!$F$6,0,10*ROW('Water Data'!F18)),NA())</f>
        <v>#N/A</v>
      </c>
      <c r="L24" s="536" t="e">
        <f ca="1">+IF(AND(ISNUMBER(OFFSET('Water Data'!$F$9,0,10*ROW('Water Data'!F18))),'Data Summary'!CA24="Yes"),OFFSET('Water Data'!$F$9,0,10*ROW('Water Data'!F18)),NA())</f>
        <v>#N/A</v>
      </c>
      <c r="M24" s="536" t="e">
        <f ca="1">+IF(AND(ISNUMBER(OFFSET('Water Data'!$G$4,0,10*ROW('Water Data'!G18))),'Data Summary'!CB24="Yes"),100-OFFSET('Water Data'!$G$4,0,10*ROW('Water Data'!G18)),NA())</f>
        <v>#N/A</v>
      </c>
      <c r="N24" s="536" t="e">
        <f ca="1">+IF(AND(ISNUMBER(OFFSET('Water Data'!$G$6,0,10*ROW('Water Data'!G18))),'Data Summary'!CC24="Yes"),OFFSET('Water Data'!$G$6,0,10*ROW('Water Data'!G18)),NA())</f>
        <v>#N/A</v>
      </c>
      <c r="O24" s="536" t="e">
        <f ca="1">+IF(AND(ISNUMBER(OFFSET('Water Data'!$G$9,0,10*ROW('Water Data'!G18))),'Data Summary'!CD24="Yes"),OFFSET('Water Data'!$G$9,0,10*ROW('Water Data'!G18)),NA())</f>
        <v>#N/A</v>
      </c>
      <c r="P24" s="536" t="e">
        <f ca="1">+IF(AND(ISNUMBER(OFFSET('Water Data'!$H$4,0,10*ROW('Water Data'!H18))),'Data Summary'!CE24="Yes"),100-OFFSET('Water Data'!$H$4,0,10*ROW('Water Data'!H18)),NA())</f>
        <v>#N/A</v>
      </c>
      <c r="Q24" s="536" t="e">
        <f ca="1">+IF(AND(ISNUMBER(OFFSET('Water Data'!$H$6,0,10*ROW('Water Data'!H18))),'Data Summary'!CF24="Yes"),OFFSET('Water Data'!$H$6,0,10*ROW('Water Data'!H18)),NA())</f>
        <v>#N/A</v>
      </c>
      <c r="R24" s="536" t="e">
        <f ca="1">+IF(AND(ISNUMBER(OFFSET('Water Data'!$H$9,0,10*ROW('Water Data'!H18))),'Data Summary'!CG24="Yes"),OFFSET('Water Data'!$H$9,0,10*ROW('Water Data'!H18)),NA())</f>
        <v>#N/A</v>
      </c>
      <c r="S24" s="536" t="e">
        <f ca="1">+IF(AND(ISNUMBER(OFFSET('Water Data'!$I$4,0,10*ROW('Water Data'!I18))),'Data Summary'!CH24="Yes"),100-OFFSET('Water Data'!$I$4,0,10*ROW('Water Data'!I18)),NA())</f>
        <v>#N/A</v>
      </c>
      <c r="T24" s="536" t="e">
        <f ca="1">+IF(AND(ISNUMBER(OFFSET('Water Data'!$I$6,0,10*ROW('Water Data'!I18))),'Data Summary'!CI24="Yes"),OFFSET('Water Data'!$I$6,0,10*ROW('Water Data'!I18)),NA())</f>
        <v>#N/A</v>
      </c>
      <c r="U24" s="536" t="e">
        <f ca="1">+IF(AND(ISNUMBER(OFFSET('Water Data'!$I$9,0,10*ROW('Water Data'!I18))),'Data Summary'!CJ24="Yes"),OFFSET('Water Data'!$I$9,0,10*ROW('Water Data'!I18)),NA())</f>
        <v>#N/A</v>
      </c>
      <c r="V24" s="537" t="e">
        <f ca="1">+IF(AND(ISNUMBER(OFFSET('Sanitation Data'!$D$4,0,10*ROW('Sanitation Data'!D18))),'Data Summary'!CK24="Yes"),100-OFFSET('Sanitation Data'!$D$4,0,10*ROW('Sanitation Data'!D18)),NA())</f>
        <v>#N/A</v>
      </c>
      <c r="W24" s="537" t="e">
        <f ca="1">+IF(AND(ISNUMBER(OFFSET('Sanitation Data'!$D$6,0,10*ROW('Sanitation Data'!D18))),'Data Summary'!CL24="Yes"),OFFSET('Sanitation Data'!$D$6,0,10*ROW('Sanitation Data'!D18)),NA())</f>
        <v>#N/A</v>
      </c>
      <c r="X24" s="537" t="e">
        <f ca="1">+IF(AND(ISNUMBER(OFFSET('Sanitation Data'!$D$10,0,10*ROW('Sanitation Data'!D18))),'Data Summary'!CM24="Yes"),OFFSET('Sanitation Data'!$D$10,0,10*ROW('Sanitation Data'!D18)),NA())</f>
        <v>#N/A</v>
      </c>
      <c r="Y24" s="537" t="e">
        <f ca="1">+IF(AND(ISNUMBER(OFFSET('Sanitation Data'!$D$11,0,10*ROW('Sanitation Data'!D18))),'Data Summary'!CN24="Yes"),OFFSET('Sanitation Data'!$D$11,0,10*ROW('Sanitation Data'!D18)),NA())</f>
        <v>#N/A</v>
      </c>
      <c r="Z24" s="537" t="e">
        <f ca="1">+IF(AND(ISNUMBER(OFFSET('Sanitation Data'!$D$12,0,10*ROW('Sanitation Data'!D18))),'Data Summary'!CO24="Yes"),OFFSET('Sanitation Data'!$D$12,0,10*ROW('Sanitation Data'!D18)),NA())</f>
        <v>#N/A</v>
      </c>
      <c r="AA24" s="537" t="e">
        <f ca="1">+IF(AND(ISNUMBER(OFFSET('Sanitation Data'!$E$4,0,10*ROW('Sanitation Data'!E18))),'Data Summary'!CP24="Yes"),100-OFFSET('Sanitation Data'!$E$4,0,10*ROW('Sanitation Data'!E18)),NA())</f>
        <v>#N/A</v>
      </c>
      <c r="AB24" s="537" t="e">
        <f ca="1">+IF(AND(ISNUMBER(OFFSET('Sanitation Data'!$E$6,0,10*ROW('Sanitation Data'!E18))),'Data Summary'!CQ24="Yes"),OFFSET('Sanitation Data'!$E$6,0,10*ROW('Sanitation Data'!E18)),NA())</f>
        <v>#N/A</v>
      </c>
      <c r="AC24" s="537" t="e">
        <f ca="1">+IF(AND(ISNUMBER(OFFSET('Sanitation Data'!$E$10,0,10*ROW('Sanitation Data'!E18))),'Data Summary'!CR24="Yes"),OFFSET('Sanitation Data'!$E$10,0,10*ROW('Sanitation Data'!E18)),NA())</f>
        <v>#N/A</v>
      </c>
      <c r="AD24" s="537" t="e">
        <f ca="1">+IF(AND(ISNUMBER(OFFSET('Sanitation Data'!$E$11,0,10*ROW('Sanitation Data'!E18))),'Data Summary'!CS24="Yes"),OFFSET('Sanitation Data'!$E$11,0,10*ROW('Sanitation Data'!E18)),NA())</f>
        <v>#N/A</v>
      </c>
      <c r="AE24" s="537" t="e">
        <f ca="1">+IF(AND(ISNUMBER(OFFSET('Sanitation Data'!$E$12,0,10*ROW('Sanitation Data'!E18))),'Data Summary'!CT24="Yes"),OFFSET('Sanitation Data'!$E$12,0,10*ROW('Sanitation Data'!E18)),NA())</f>
        <v>#N/A</v>
      </c>
      <c r="AF24" s="537" t="e">
        <f ca="1">+IF(AND(ISNUMBER(OFFSET('Sanitation Data'!$F$4,0,10*ROW('Sanitation Data'!F18))),'Data Summary'!CU24="Yes"),100-OFFSET('Sanitation Data'!$F$4,0,10*ROW('Sanitation Data'!F18)),NA())</f>
        <v>#N/A</v>
      </c>
      <c r="AG24" s="537" t="e">
        <f ca="1">+IF(AND(ISNUMBER(OFFSET('Sanitation Data'!$F$6,0,10*ROW('Sanitation Data'!F18))),'Data Summary'!CV24="Yes"),OFFSET('Sanitation Data'!$F$6,0,10*ROW('Sanitation Data'!F18)),NA())</f>
        <v>#N/A</v>
      </c>
      <c r="AH24" s="537" t="e">
        <f ca="1">+IF(AND(ISNUMBER(OFFSET('Sanitation Data'!$F$10,0,10*ROW('Sanitation Data'!F18))),'Data Summary'!CW24="Yes"),OFFSET('Sanitation Data'!$F$10,0,10*ROW('Sanitation Data'!F18)),NA())</f>
        <v>#N/A</v>
      </c>
      <c r="AI24" s="537" t="e">
        <f ca="1">+IF(AND(ISNUMBER(OFFSET('Sanitation Data'!$F$11,0,10*ROW('Sanitation Data'!F18))),'Data Summary'!CX24="Yes"),OFFSET('Sanitation Data'!$F$11,0,10*ROW('Sanitation Data'!F18)),NA())</f>
        <v>#N/A</v>
      </c>
      <c r="AJ24" s="537" t="e">
        <f ca="1">+IF(AND(ISNUMBER(OFFSET('Sanitation Data'!$F$12,0,10*ROW('Sanitation Data'!F18))),'Data Summary'!CY24="Yes"),OFFSET('Sanitation Data'!$F$12,0,10*ROW('Sanitation Data'!F18)),NA())</f>
        <v>#N/A</v>
      </c>
      <c r="AK24" s="537" t="e">
        <f ca="1">+IF(AND(ISNUMBER(OFFSET('Sanitation Data'!$G$4,0,10*ROW('Sanitation Data'!G18))),'Data Summary'!CZ24="Yes"),100-OFFSET('Sanitation Data'!$G$4,0,10*ROW('Sanitation Data'!G18)),NA())</f>
        <v>#N/A</v>
      </c>
      <c r="AL24" s="537" t="e">
        <f ca="1">+IF(AND(ISNUMBER(OFFSET('Sanitation Data'!$G$6,0,10*ROW('Sanitation Data'!G18))),'Data Summary'!DA24="Yes"),OFFSET('Sanitation Data'!$G$6,0,10*ROW('Sanitation Data'!G18)),NA())</f>
        <v>#N/A</v>
      </c>
      <c r="AM24" s="537" t="e">
        <f ca="1">+IF(AND(ISNUMBER(OFFSET('Sanitation Data'!$G$10,0,10*ROW('Sanitation Data'!G18))),'Data Summary'!DB24="Yes"),OFFSET('Sanitation Data'!$G$10,0,10*ROW('Sanitation Data'!G18)),NA())</f>
        <v>#N/A</v>
      </c>
      <c r="AN24" s="537" t="e">
        <f ca="1">+IF(AND(ISNUMBER(OFFSET('Sanitation Data'!$G$11,0,10*ROW('Sanitation Data'!G18))),'Data Summary'!DC24="Yes"),OFFSET('Sanitation Data'!$G$11,0,10*ROW('Sanitation Data'!G18)),NA())</f>
        <v>#N/A</v>
      </c>
      <c r="AO24" s="537" t="e">
        <f ca="1">+IF(AND(ISNUMBER(OFFSET('Sanitation Data'!$G$12,0,10*ROW('Sanitation Data'!G18))),'Data Summary'!DD24="Yes"),OFFSET('Sanitation Data'!$G$12,0,10*ROW('Sanitation Data'!G18)),NA())</f>
        <v>#N/A</v>
      </c>
      <c r="AP24" s="537" t="e">
        <f ca="1">+IF(AND(ISNUMBER(OFFSET('Sanitation Data'!$H$4,0,10*ROW('Sanitation Data'!H18))),'Data Summary'!DE24="Yes"),100-OFFSET('Sanitation Data'!$H$4,0,10*ROW('Sanitation Data'!H18)),NA())</f>
        <v>#N/A</v>
      </c>
      <c r="AQ24" s="537" t="e">
        <f ca="1">+IF(AND(ISNUMBER(OFFSET('Sanitation Data'!$H$6,0,10*ROW('Sanitation Data'!H18))),'Data Summary'!DF24="Yes"),OFFSET('Sanitation Data'!$H$6,0,10*ROW('Sanitation Data'!H18)),NA())</f>
        <v>#N/A</v>
      </c>
      <c r="AR24" s="537" t="e">
        <f ca="1">+IF(AND(ISNUMBER(OFFSET('Sanitation Data'!$H$10,0,10*ROW('Sanitation Data'!H18))),'Data Summary'!DG24="Yes"),OFFSET('Sanitation Data'!$H$10,0,10*ROW('Sanitation Data'!H18)),NA())</f>
        <v>#N/A</v>
      </c>
      <c r="AS24" s="537" t="e">
        <f ca="1">+IF(AND(ISNUMBER(OFFSET('Sanitation Data'!$H$11,0,10*ROW('Sanitation Data'!H18))),'Data Summary'!DH24="Yes"),OFFSET('Sanitation Data'!$H$11,0,10*ROW('Sanitation Data'!H18)),NA())</f>
        <v>#N/A</v>
      </c>
      <c r="AT24" s="537" t="e">
        <f ca="1">+IF(AND(ISNUMBER(OFFSET('Sanitation Data'!$H$12,0,10*ROW('Sanitation Data'!H18))),'Data Summary'!DI24="Yes"),OFFSET('Sanitation Data'!$H$12,0,10*ROW('Sanitation Data'!H18)),NA())</f>
        <v>#N/A</v>
      </c>
      <c r="AU24" s="537" t="e">
        <f ca="1">+IF(AND(ISNUMBER(OFFSET('Sanitation Data'!$I$4,0,10*ROW('Sanitation Data'!I18))),'Data Summary'!DJ24="Yes"),100-OFFSET('Sanitation Data'!$I$4,0,10*ROW('Sanitation Data'!I18)),NA())</f>
        <v>#N/A</v>
      </c>
      <c r="AV24" s="537" t="e">
        <f ca="1">+IF(AND(ISNUMBER(OFFSET('Sanitation Data'!$I$6,0,10*ROW('Sanitation Data'!I18))),'Data Summary'!DK24="Yes"),OFFSET('Sanitation Data'!$I$6,0,10*ROW('Sanitation Data'!I18)),NA())</f>
        <v>#N/A</v>
      </c>
      <c r="AW24" s="537" t="e">
        <f ca="1">+IF(AND(ISNUMBER(OFFSET('Sanitation Data'!$I$10,0,10*ROW('Sanitation Data'!I18))),'Data Summary'!DL24="Yes"),OFFSET('Sanitation Data'!$I$10,0,10*ROW('Sanitation Data'!I18)),NA())</f>
        <v>#N/A</v>
      </c>
      <c r="AX24" s="537" t="e">
        <f ca="1">+IF(AND(ISNUMBER(OFFSET('Sanitation Data'!$I$11,0,10*ROW('Sanitation Data'!I18))),'Data Summary'!DM24="Yes"),OFFSET('Sanitation Data'!$I$11,0,10*ROW('Sanitation Data'!I18)),NA())</f>
        <v>#N/A</v>
      </c>
      <c r="AY24" s="537" t="e">
        <f ca="1">+IF(AND(ISNUMBER(OFFSET('Sanitation Data'!$I$12,0,10*ROW('Sanitation Data'!I18))),'Data Summary'!DN24="Yes"),OFFSET('Sanitation Data'!$I$12,0,10*ROW('Sanitation Data'!I18)),NA())</f>
        <v>#N/A</v>
      </c>
      <c r="AZ24" s="538" t="e">
        <f ca="1">+IF(AND(ISNUMBER(OFFSET('Hygiene Data'!$D$5,0,10*ROW('Hygiene Data'!D18))),'Data Summary'!DO24="Yes"),OFFSET('Hygiene Data'!$D$5,0,10*ROW('Hygiene Data'!D18)),NA())</f>
        <v>#N/A</v>
      </c>
      <c r="BA24" s="538" t="e">
        <f ca="1">+IF(AND(ISNUMBER(OFFSET('Hygiene Data'!$D$7,0,10*ROW('Hygiene Data'!D18))),'Data Summary'!DP24="Yes"),OFFSET('Hygiene Data'!$D$7,0,10*ROW('Hygiene Data'!D18)),NA())</f>
        <v>#N/A</v>
      </c>
      <c r="BB24" s="538" t="e">
        <f ca="1">+IF(AND(ISNUMBER(OFFSET('Hygiene Data'!$D$9,0,10*ROW('Hygiene Data'!D18))),'Data Summary'!DQ24="Yes"),OFFSET('Hygiene Data'!$D$9,0,10*ROW('Hygiene Data'!D18)),NA())</f>
        <v>#N/A</v>
      </c>
      <c r="BC24" s="538" t="e">
        <f ca="1">+IF(AND(ISNUMBER(OFFSET('Hygiene Data'!$E$5,0,10*ROW('Hygiene Data'!E18))),'Data Summary'!DR24="Yes"),OFFSET('Hygiene Data'!$E$5,0,10*ROW('Hygiene Data'!E18)),NA())</f>
        <v>#N/A</v>
      </c>
      <c r="BD24" s="538" t="e">
        <f ca="1">+IF(AND(ISNUMBER(OFFSET('Hygiene Data'!$E$7,0,10*ROW('Hygiene Data'!E18))),'Data Summary'!DS24="Yes"),OFFSET('Hygiene Data'!$E$7,0,10*ROW('Hygiene Data'!E18)),NA())</f>
        <v>#N/A</v>
      </c>
      <c r="BE24" s="538" t="e">
        <f ca="1">+IF(AND(ISNUMBER(OFFSET('Hygiene Data'!$E$9,0,10*ROW('Hygiene Data'!E18))),'Data Summary'!DT24="Yes"),OFFSET('Hygiene Data'!$E$9,0,10*ROW('Hygiene Data'!E18)),NA())</f>
        <v>#N/A</v>
      </c>
      <c r="BF24" s="538" t="e">
        <f ca="1">+IF(AND(ISNUMBER(OFFSET('Hygiene Data'!$F$5,0,10*ROW('Hygiene Data'!F18))),'Data Summary'!DU24="Yes"),OFFSET('Hygiene Data'!$F$5,0,10*ROW('Hygiene Data'!F18)),NA())</f>
        <v>#N/A</v>
      </c>
      <c r="BG24" s="538" t="e">
        <f ca="1">+IF(AND(ISNUMBER(OFFSET('Hygiene Data'!$F$7,0,10*ROW('Hygiene Data'!F18))),'Data Summary'!DV24="Yes"),OFFSET('Hygiene Data'!$F$7,0,10*ROW('Hygiene Data'!F18)),NA())</f>
        <v>#N/A</v>
      </c>
      <c r="BH24" s="538" t="e">
        <f ca="1">+IF(AND(ISNUMBER(OFFSET('Hygiene Data'!$F$9,0,10*ROW('Hygiene Data'!F18))),'Data Summary'!DW24="Yes"),OFFSET('Hygiene Data'!$F$9,0,10*ROW('Hygiene Data'!F18)),NA())</f>
        <v>#N/A</v>
      </c>
      <c r="BI24" s="538" t="e">
        <f ca="1">+IF(AND(ISNUMBER(OFFSET('Hygiene Data'!$G$5,0,10*ROW('Hygiene Data'!G18))),'Data Summary'!DX24="Yes"),OFFSET('Hygiene Data'!$G$5,0,10*ROW('Hygiene Data'!G18)),NA())</f>
        <v>#N/A</v>
      </c>
      <c r="BJ24" s="538" t="e">
        <f ca="1">+IF(AND(ISNUMBER(OFFSET('Hygiene Data'!$G$7,0,10*ROW('Hygiene Data'!G18))),'Data Summary'!DY24="Yes"),OFFSET('Hygiene Data'!$G$7,0,10*ROW('Hygiene Data'!G18)),NA())</f>
        <v>#N/A</v>
      </c>
      <c r="BK24" s="538" t="e">
        <f ca="1">+IF(AND(ISNUMBER(OFFSET('Hygiene Data'!$G$9,0,10*ROW('Hygiene Data'!G18))),'Data Summary'!DZ24="Yes"),OFFSET('Hygiene Data'!$G$9,0,10*ROW('Hygiene Data'!G18)),NA())</f>
        <v>#N/A</v>
      </c>
      <c r="BL24" s="538" t="e">
        <f ca="1">+IF(AND(ISNUMBER(OFFSET('Hygiene Data'!$H$5,0,10*ROW('Hygiene Data'!H18))),'Data Summary'!EA24="Yes"),OFFSET('Hygiene Data'!$H$5,0,10*ROW('Hygiene Data'!H18)),NA())</f>
        <v>#N/A</v>
      </c>
      <c r="BM24" s="538" t="e">
        <f ca="1">+IF(AND(ISNUMBER(OFFSET('Hygiene Data'!$H$7,0,10*ROW('Hygiene Data'!H18))),'Data Summary'!EB24="Yes"),OFFSET('Hygiene Data'!$H$7,0,10*ROW('Hygiene Data'!H18)),NA())</f>
        <v>#N/A</v>
      </c>
      <c r="BN24" s="538" t="e">
        <f ca="1">+IF(AND(ISNUMBER(OFFSET('Hygiene Data'!$H$9,0,10*ROW('Hygiene Data'!H18))),'Data Summary'!EC24="Yes"),OFFSET('Hygiene Data'!$H$9,0,10*ROW('Hygiene Data'!H18)),NA())</f>
        <v>#N/A</v>
      </c>
      <c r="BO24" s="538" t="e">
        <f ca="1">+IF(AND(ISNUMBER(OFFSET('Hygiene Data'!$I$5,0,10*ROW('Hygiene Data'!I18))),'Data Summary'!ED24="Yes"),OFFSET('Hygiene Data'!$I$5,0,10*ROW('Hygiene Data'!I18)),NA())</f>
        <v>#N/A</v>
      </c>
      <c r="BP24" s="538" t="e">
        <f ca="1">+IF(AND(ISNUMBER(OFFSET('Hygiene Data'!$I$7,0,10*ROW('Hygiene Data'!I18))),'Data Summary'!EE24="Yes"),OFFSET('Hygiene Data'!$I$7,0,10*ROW('Hygiene Data'!I18)),NA())</f>
        <v>#N/A</v>
      </c>
      <c r="BQ24" s="538" t="e">
        <f ca="1">+IF(AND(ISNUMBER(OFFSET('Hygiene Data'!$I$9,0,10*ROW('Hygiene Data'!I18))),'Data Summary'!EF24="Yes"),OFFSET('Hygiene Data'!$I$9,0,10*ROW('Hygiene Data'!I18)),NA())</f>
        <v>#N/A</v>
      </c>
    </row>
    <row r="25" spans="1:69" x14ac:dyDescent="0.25">
      <c r="A25" s="534" t="e">
        <f ca="1">+RIGHT('Data Summary'!A25,LEN('Data Summary'!A25)-9)</f>
        <v>#VALUE!</v>
      </c>
      <c r="B25" s="508" t="str">
        <f ca="1">+IF(ISTEXT('Data Summary'!B25),'Data Summary'!B25,"")</f>
        <v/>
      </c>
      <c r="C25" s="535" t="e">
        <f ca="1">+VALUE('Data Summary'!C25)</f>
        <v>#VALUE!</v>
      </c>
      <c r="D25" s="536" t="e">
        <f ca="1">+IF(AND(ISNUMBER(OFFSET('Water Data'!$D$4,0,10*ROW('Water Data'!D19))),'Data Summary'!BS25="Yes"),100-OFFSET('Water Data'!$D$4,0,10*ROW('Water Data'!D19)),NA())</f>
        <v>#N/A</v>
      </c>
      <c r="E25" s="536" t="e">
        <f ca="1">+IF(AND(ISNUMBER(OFFSET('Water Data'!$D$6,0,10*ROW('Water Data'!D19))),'Data Summary'!BT25="Yes"),OFFSET('Water Data'!$D$6,0,10*ROW('Water Data'!D19)),NA())</f>
        <v>#N/A</v>
      </c>
      <c r="F25" s="536" t="e">
        <f ca="1">+IF(AND(ISNUMBER(OFFSET('Water Data'!$D$9,0,10*ROW('Water Data'!D19))),'Data Summary'!BU25="Yes"),OFFSET('Water Data'!$D$9,0,10*ROW('Water Data'!D19)),NA())</f>
        <v>#N/A</v>
      </c>
      <c r="G25" s="536" t="e">
        <f ca="1">+IF(AND(ISNUMBER(OFFSET('Water Data'!$E$4,0,10*ROW('Water Data'!E19))),'Data Summary'!BV25="Yes"),100-OFFSET('Water Data'!$E$4,0,10*ROW('Water Data'!E19)),NA())</f>
        <v>#N/A</v>
      </c>
      <c r="H25" s="536" t="e">
        <f ca="1">+IF(AND(ISNUMBER(OFFSET('Water Data'!$E$6,0,10*ROW('Water Data'!E19))),'Data Summary'!BW25="Yes"),OFFSET('Water Data'!$E$6,0,10*ROW('Water Data'!E19)),NA())</f>
        <v>#N/A</v>
      </c>
      <c r="I25" s="536" t="e">
        <f ca="1">+IF(AND(ISNUMBER(OFFSET('Water Data'!$E$9,0,10*ROW('Water Data'!E19))),'Data Summary'!BX25="Yes"),OFFSET('Water Data'!$E$9,0,10*ROW('Water Data'!E19)),NA())</f>
        <v>#N/A</v>
      </c>
      <c r="J25" s="536" t="e">
        <f ca="1">+IF(AND(ISNUMBER(OFFSET('Water Data'!$F$4,0,10*ROW('Water Data'!F19))),'Data Summary'!BY25="Yes"),100-OFFSET('Water Data'!$F$4,0,10*ROW('Water Data'!F19)),NA())</f>
        <v>#N/A</v>
      </c>
      <c r="K25" s="536" t="e">
        <f ca="1">+IF(AND(ISNUMBER(OFFSET('Water Data'!$F$6,0,10*ROW('Water Data'!F19))),'Data Summary'!BZ25="Yes"),OFFSET('Water Data'!$F$6,0,10*ROW('Water Data'!F19)),NA())</f>
        <v>#N/A</v>
      </c>
      <c r="L25" s="536" t="e">
        <f ca="1">+IF(AND(ISNUMBER(OFFSET('Water Data'!$F$9,0,10*ROW('Water Data'!F19))),'Data Summary'!CA25="Yes"),OFFSET('Water Data'!$F$9,0,10*ROW('Water Data'!F19)),NA())</f>
        <v>#N/A</v>
      </c>
      <c r="M25" s="536" t="e">
        <f ca="1">+IF(AND(ISNUMBER(OFFSET('Water Data'!$G$4,0,10*ROW('Water Data'!G19))),'Data Summary'!CB25="Yes"),100-OFFSET('Water Data'!$G$4,0,10*ROW('Water Data'!G19)),NA())</f>
        <v>#N/A</v>
      </c>
      <c r="N25" s="536" t="e">
        <f ca="1">+IF(AND(ISNUMBER(OFFSET('Water Data'!$G$6,0,10*ROW('Water Data'!G19))),'Data Summary'!CC25="Yes"),OFFSET('Water Data'!$G$6,0,10*ROW('Water Data'!G19)),NA())</f>
        <v>#N/A</v>
      </c>
      <c r="O25" s="536" t="e">
        <f ca="1">+IF(AND(ISNUMBER(OFFSET('Water Data'!$G$9,0,10*ROW('Water Data'!G19))),'Data Summary'!CD25="Yes"),OFFSET('Water Data'!$G$9,0,10*ROW('Water Data'!G19)),NA())</f>
        <v>#N/A</v>
      </c>
      <c r="P25" s="536" t="e">
        <f ca="1">+IF(AND(ISNUMBER(OFFSET('Water Data'!$H$4,0,10*ROW('Water Data'!H19))),'Data Summary'!CE25="Yes"),100-OFFSET('Water Data'!$H$4,0,10*ROW('Water Data'!H19)),NA())</f>
        <v>#N/A</v>
      </c>
      <c r="Q25" s="536" t="e">
        <f ca="1">+IF(AND(ISNUMBER(OFFSET('Water Data'!$H$6,0,10*ROW('Water Data'!H19))),'Data Summary'!CF25="Yes"),OFFSET('Water Data'!$H$6,0,10*ROW('Water Data'!H19)),NA())</f>
        <v>#N/A</v>
      </c>
      <c r="R25" s="536" t="e">
        <f ca="1">+IF(AND(ISNUMBER(OFFSET('Water Data'!$H$9,0,10*ROW('Water Data'!H19))),'Data Summary'!CG25="Yes"),OFFSET('Water Data'!$H$9,0,10*ROW('Water Data'!H19)),NA())</f>
        <v>#N/A</v>
      </c>
      <c r="S25" s="536" t="e">
        <f ca="1">+IF(AND(ISNUMBER(OFFSET('Water Data'!$I$4,0,10*ROW('Water Data'!I19))),'Data Summary'!CH25="Yes"),100-OFFSET('Water Data'!$I$4,0,10*ROW('Water Data'!I19)),NA())</f>
        <v>#N/A</v>
      </c>
      <c r="T25" s="536" t="e">
        <f ca="1">+IF(AND(ISNUMBER(OFFSET('Water Data'!$I$6,0,10*ROW('Water Data'!I19))),'Data Summary'!CI25="Yes"),OFFSET('Water Data'!$I$6,0,10*ROW('Water Data'!I19)),NA())</f>
        <v>#N/A</v>
      </c>
      <c r="U25" s="536" t="e">
        <f ca="1">+IF(AND(ISNUMBER(OFFSET('Water Data'!$I$9,0,10*ROW('Water Data'!I19))),'Data Summary'!CJ25="Yes"),OFFSET('Water Data'!$I$9,0,10*ROW('Water Data'!I19)),NA())</f>
        <v>#N/A</v>
      </c>
      <c r="V25" s="537" t="e">
        <f ca="1">+IF(AND(ISNUMBER(OFFSET('Sanitation Data'!$D$4,0,10*ROW('Sanitation Data'!D19))),'Data Summary'!CK25="Yes"),100-OFFSET('Sanitation Data'!$D$4,0,10*ROW('Sanitation Data'!D19)),NA())</f>
        <v>#N/A</v>
      </c>
      <c r="W25" s="537" t="e">
        <f ca="1">+IF(AND(ISNUMBER(OFFSET('Sanitation Data'!$D$6,0,10*ROW('Sanitation Data'!D19))),'Data Summary'!CL25="Yes"),OFFSET('Sanitation Data'!$D$6,0,10*ROW('Sanitation Data'!D19)),NA())</f>
        <v>#N/A</v>
      </c>
      <c r="X25" s="537" t="e">
        <f ca="1">+IF(AND(ISNUMBER(OFFSET('Sanitation Data'!$D$10,0,10*ROW('Sanitation Data'!D19))),'Data Summary'!CM25="Yes"),OFFSET('Sanitation Data'!$D$10,0,10*ROW('Sanitation Data'!D19)),NA())</f>
        <v>#N/A</v>
      </c>
      <c r="Y25" s="537" t="e">
        <f ca="1">+IF(AND(ISNUMBER(OFFSET('Sanitation Data'!$D$11,0,10*ROW('Sanitation Data'!D19))),'Data Summary'!CN25="Yes"),OFFSET('Sanitation Data'!$D$11,0,10*ROW('Sanitation Data'!D19)),NA())</f>
        <v>#N/A</v>
      </c>
      <c r="Z25" s="537" t="e">
        <f ca="1">+IF(AND(ISNUMBER(OFFSET('Sanitation Data'!$D$12,0,10*ROW('Sanitation Data'!D19))),'Data Summary'!CO25="Yes"),OFFSET('Sanitation Data'!$D$12,0,10*ROW('Sanitation Data'!D19)),NA())</f>
        <v>#N/A</v>
      </c>
      <c r="AA25" s="537" t="e">
        <f ca="1">+IF(AND(ISNUMBER(OFFSET('Sanitation Data'!$E$4,0,10*ROW('Sanitation Data'!E19))),'Data Summary'!CP25="Yes"),100-OFFSET('Sanitation Data'!$E$4,0,10*ROW('Sanitation Data'!E19)),NA())</f>
        <v>#N/A</v>
      </c>
      <c r="AB25" s="537" t="e">
        <f ca="1">+IF(AND(ISNUMBER(OFFSET('Sanitation Data'!$E$6,0,10*ROW('Sanitation Data'!E19))),'Data Summary'!CQ25="Yes"),OFFSET('Sanitation Data'!$E$6,0,10*ROW('Sanitation Data'!E19)),NA())</f>
        <v>#N/A</v>
      </c>
      <c r="AC25" s="537" t="e">
        <f ca="1">+IF(AND(ISNUMBER(OFFSET('Sanitation Data'!$E$10,0,10*ROW('Sanitation Data'!E19))),'Data Summary'!CR25="Yes"),OFFSET('Sanitation Data'!$E$10,0,10*ROW('Sanitation Data'!E19)),NA())</f>
        <v>#N/A</v>
      </c>
      <c r="AD25" s="537" t="e">
        <f ca="1">+IF(AND(ISNUMBER(OFFSET('Sanitation Data'!$E$11,0,10*ROW('Sanitation Data'!E19))),'Data Summary'!CS25="Yes"),OFFSET('Sanitation Data'!$E$11,0,10*ROW('Sanitation Data'!E19)),NA())</f>
        <v>#N/A</v>
      </c>
      <c r="AE25" s="537" t="e">
        <f ca="1">+IF(AND(ISNUMBER(OFFSET('Sanitation Data'!$E$12,0,10*ROW('Sanitation Data'!E19))),'Data Summary'!CT25="Yes"),OFFSET('Sanitation Data'!$E$12,0,10*ROW('Sanitation Data'!E19)),NA())</f>
        <v>#N/A</v>
      </c>
      <c r="AF25" s="537" t="e">
        <f ca="1">+IF(AND(ISNUMBER(OFFSET('Sanitation Data'!$F$4,0,10*ROW('Sanitation Data'!F19))),'Data Summary'!CU25="Yes"),100-OFFSET('Sanitation Data'!$F$4,0,10*ROW('Sanitation Data'!F19)),NA())</f>
        <v>#N/A</v>
      </c>
      <c r="AG25" s="537" t="e">
        <f ca="1">+IF(AND(ISNUMBER(OFFSET('Sanitation Data'!$F$6,0,10*ROW('Sanitation Data'!F19))),'Data Summary'!CV25="Yes"),OFFSET('Sanitation Data'!$F$6,0,10*ROW('Sanitation Data'!F19)),NA())</f>
        <v>#N/A</v>
      </c>
      <c r="AH25" s="537" t="e">
        <f ca="1">+IF(AND(ISNUMBER(OFFSET('Sanitation Data'!$F$10,0,10*ROW('Sanitation Data'!F19))),'Data Summary'!CW25="Yes"),OFFSET('Sanitation Data'!$F$10,0,10*ROW('Sanitation Data'!F19)),NA())</f>
        <v>#N/A</v>
      </c>
      <c r="AI25" s="537" t="e">
        <f ca="1">+IF(AND(ISNUMBER(OFFSET('Sanitation Data'!$F$11,0,10*ROW('Sanitation Data'!F19))),'Data Summary'!CX25="Yes"),OFFSET('Sanitation Data'!$F$11,0,10*ROW('Sanitation Data'!F19)),NA())</f>
        <v>#N/A</v>
      </c>
      <c r="AJ25" s="537" t="e">
        <f ca="1">+IF(AND(ISNUMBER(OFFSET('Sanitation Data'!$F$12,0,10*ROW('Sanitation Data'!F19))),'Data Summary'!CY25="Yes"),OFFSET('Sanitation Data'!$F$12,0,10*ROW('Sanitation Data'!F19)),NA())</f>
        <v>#N/A</v>
      </c>
      <c r="AK25" s="537" t="e">
        <f ca="1">+IF(AND(ISNUMBER(OFFSET('Sanitation Data'!$G$4,0,10*ROW('Sanitation Data'!G19))),'Data Summary'!CZ25="Yes"),100-OFFSET('Sanitation Data'!$G$4,0,10*ROW('Sanitation Data'!G19)),NA())</f>
        <v>#N/A</v>
      </c>
      <c r="AL25" s="537" t="e">
        <f ca="1">+IF(AND(ISNUMBER(OFFSET('Sanitation Data'!$G$6,0,10*ROW('Sanitation Data'!G19))),'Data Summary'!DA25="Yes"),OFFSET('Sanitation Data'!$G$6,0,10*ROW('Sanitation Data'!G19)),NA())</f>
        <v>#N/A</v>
      </c>
      <c r="AM25" s="537" t="e">
        <f ca="1">+IF(AND(ISNUMBER(OFFSET('Sanitation Data'!$G$10,0,10*ROW('Sanitation Data'!G19))),'Data Summary'!DB25="Yes"),OFFSET('Sanitation Data'!$G$10,0,10*ROW('Sanitation Data'!G19)),NA())</f>
        <v>#N/A</v>
      </c>
      <c r="AN25" s="537" t="e">
        <f ca="1">+IF(AND(ISNUMBER(OFFSET('Sanitation Data'!$G$11,0,10*ROW('Sanitation Data'!G19))),'Data Summary'!DC25="Yes"),OFFSET('Sanitation Data'!$G$11,0,10*ROW('Sanitation Data'!G19)),NA())</f>
        <v>#N/A</v>
      </c>
      <c r="AO25" s="537" t="e">
        <f ca="1">+IF(AND(ISNUMBER(OFFSET('Sanitation Data'!$G$12,0,10*ROW('Sanitation Data'!G19))),'Data Summary'!DD25="Yes"),OFFSET('Sanitation Data'!$G$12,0,10*ROW('Sanitation Data'!G19)),NA())</f>
        <v>#N/A</v>
      </c>
      <c r="AP25" s="537" t="e">
        <f ca="1">+IF(AND(ISNUMBER(OFFSET('Sanitation Data'!$H$4,0,10*ROW('Sanitation Data'!H19))),'Data Summary'!DE25="Yes"),100-OFFSET('Sanitation Data'!$H$4,0,10*ROW('Sanitation Data'!H19)),NA())</f>
        <v>#N/A</v>
      </c>
      <c r="AQ25" s="537" t="e">
        <f ca="1">+IF(AND(ISNUMBER(OFFSET('Sanitation Data'!$H$6,0,10*ROW('Sanitation Data'!H19))),'Data Summary'!DF25="Yes"),OFFSET('Sanitation Data'!$H$6,0,10*ROW('Sanitation Data'!H19)),NA())</f>
        <v>#N/A</v>
      </c>
      <c r="AR25" s="537" t="e">
        <f ca="1">+IF(AND(ISNUMBER(OFFSET('Sanitation Data'!$H$10,0,10*ROW('Sanitation Data'!H19))),'Data Summary'!DG25="Yes"),OFFSET('Sanitation Data'!$H$10,0,10*ROW('Sanitation Data'!H19)),NA())</f>
        <v>#N/A</v>
      </c>
      <c r="AS25" s="537" t="e">
        <f ca="1">+IF(AND(ISNUMBER(OFFSET('Sanitation Data'!$H$11,0,10*ROW('Sanitation Data'!H19))),'Data Summary'!DH25="Yes"),OFFSET('Sanitation Data'!$H$11,0,10*ROW('Sanitation Data'!H19)),NA())</f>
        <v>#N/A</v>
      </c>
      <c r="AT25" s="537" t="e">
        <f ca="1">+IF(AND(ISNUMBER(OFFSET('Sanitation Data'!$H$12,0,10*ROW('Sanitation Data'!H19))),'Data Summary'!DI25="Yes"),OFFSET('Sanitation Data'!$H$12,0,10*ROW('Sanitation Data'!H19)),NA())</f>
        <v>#N/A</v>
      </c>
      <c r="AU25" s="537" t="e">
        <f ca="1">+IF(AND(ISNUMBER(OFFSET('Sanitation Data'!$I$4,0,10*ROW('Sanitation Data'!I19))),'Data Summary'!DJ25="Yes"),100-OFFSET('Sanitation Data'!$I$4,0,10*ROW('Sanitation Data'!I19)),NA())</f>
        <v>#N/A</v>
      </c>
      <c r="AV25" s="537" t="e">
        <f ca="1">+IF(AND(ISNUMBER(OFFSET('Sanitation Data'!$I$6,0,10*ROW('Sanitation Data'!I19))),'Data Summary'!DK25="Yes"),OFFSET('Sanitation Data'!$I$6,0,10*ROW('Sanitation Data'!I19)),NA())</f>
        <v>#N/A</v>
      </c>
      <c r="AW25" s="537" t="e">
        <f ca="1">+IF(AND(ISNUMBER(OFFSET('Sanitation Data'!$I$10,0,10*ROW('Sanitation Data'!I19))),'Data Summary'!DL25="Yes"),OFFSET('Sanitation Data'!$I$10,0,10*ROW('Sanitation Data'!I19)),NA())</f>
        <v>#N/A</v>
      </c>
      <c r="AX25" s="537" t="e">
        <f ca="1">+IF(AND(ISNUMBER(OFFSET('Sanitation Data'!$I$11,0,10*ROW('Sanitation Data'!I19))),'Data Summary'!DM25="Yes"),OFFSET('Sanitation Data'!$I$11,0,10*ROW('Sanitation Data'!I19)),NA())</f>
        <v>#N/A</v>
      </c>
      <c r="AY25" s="537" t="e">
        <f ca="1">+IF(AND(ISNUMBER(OFFSET('Sanitation Data'!$I$12,0,10*ROW('Sanitation Data'!I19))),'Data Summary'!DN25="Yes"),OFFSET('Sanitation Data'!$I$12,0,10*ROW('Sanitation Data'!I19)),NA())</f>
        <v>#N/A</v>
      </c>
      <c r="AZ25" s="538" t="e">
        <f ca="1">+IF(AND(ISNUMBER(OFFSET('Hygiene Data'!$D$5,0,10*ROW('Hygiene Data'!D19))),'Data Summary'!DO25="Yes"),OFFSET('Hygiene Data'!$D$5,0,10*ROW('Hygiene Data'!D19)),NA())</f>
        <v>#N/A</v>
      </c>
      <c r="BA25" s="538" t="e">
        <f ca="1">+IF(AND(ISNUMBER(OFFSET('Hygiene Data'!$D$7,0,10*ROW('Hygiene Data'!D19))),'Data Summary'!DP25="Yes"),OFFSET('Hygiene Data'!$D$7,0,10*ROW('Hygiene Data'!D19)),NA())</f>
        <v>#N/A</v>
      </c>
      <c r="BB25" s="538" t="e">
        <f ca="1">+IF(AND(ISNUMBER(OFFSET('Hygiene Data'!$D$9,0,10*ROW('Hygiene Data'!D19))),'Data Summary'!DQ25="Yes"),OFFSET('Hygiene Data'!$D$9,0,10*ROW('Hygiene Data'!D19)),NA())</f>
        <v>#N/A</v>
      </c>
      <c r="BC25" s="538" t="e">
        <f ca="1">+IF(AND(ISNUMBER(OFFSET('Hygiene Data'!$E$5,0,10*ROW('Hygiene Data'!E19))),'Data Summary'!DR25="Yes"),OFFSET('Hygiene Data'!$E$5,0,10*ROW('Hygiene Data'!E19)),NA())</f>
        <v>#N/A</v>
      </c>
      <c r="BD25" s="538" t="e">
        <f ca="1">+IF(AND(ISNUMBER(OFFSET('Hygiene Data'!$E$7,0,10*ROW('Hygiene Data'!E19))),'Data Summary'!DS25="Yes"),OFFSET('Hygiene Data'!$E$7,0,10*ROW('Hygiene Data'!E19)),NA())</f>
        <v>#N/A</v>
      </c>
      <c r="BE25" s="538" t="e">
        <f ca="1">+IF(AND(ISNUMBER(OFFSET('Hygiene Data'!$E$9,0,10*ROW('Hygiene Data'!E19))),'Data Summary'!DT25="Yes"),OFFSET('Hygiene Data'!$E$9,0,10*ROW('Hygiene Data'!E19)),NA())</f>
        <v>#N/A</v>
      </c>
      <c r="BF25" s="538" t="e">
        <f ca="1">+IF(AND(ISNUMBER(OFFSET('Hygiene Data'!$F$5,0,10*ROW('Hygiene Data'!F19))),'Data Summary'!DU25="Yes"),OFFSET('Hygiene Data'!$F$5,0,10*ROW('Hygiene Data'!F19)),NA())</f>
        <v>#N/A</v>
      </c>
      <c r="BG25" s="538" t="e">
        <f ca="1">+IF(AND(ISNUMBER(OFFSET('Hygiene Data'!$F$7,0,10*ROW('Hygiene Data'!F19))),'Data Summary'!DV25="Yes"),OFFSET('Hygiene Data'!$F$7,0,10*ROW('Hygiene Data'!F19)),NA())</f>
        <v>#N/A</v>
      </c>
      <c r="BH25" s="538" t="e">
        <f ca="1">+IF(AND(ISNUMBER(OFFSET('Hygiene Data'!$F$9,0,10*ROW('Hygiene Data'!F19))),'Data Summary'!DW25="Yes"),OFFSET('Hygiene Data'!$F$9,0,10*ROW('Hygiene Data'!F19)),NA())</f>
        <v>#N/A</v>
      </c>
      <c r="BI25" s="538" t="e">
        <f ca="1">+IF(AND(ISNUMBER(OFFSET('Hygiene Data'!$G$5,0,10*ROW('Hygiene Data'!G19))),'Data Summary'!DX25="Yes"),OFFSET('Hygiene Data'!$G$5,0,10*ROW('Hygiene Data'!G19)),NA())</f>
        <v>#N/A</v>
      </c>
      <c r="BJ25" s="538" t="e">
        <f ca="1">+IF(AND(ISNUMBER(OFFSET('Hygiene Data'!$G$7,0,10*ROW('Hygiene Data'!G19))),'Data Summary'!DY25="Yes"),OFFSET('Hygiene Data'!$G$7,0,10*ROW('Hygiene Data'!G19)),NA())</f>
        <v>#N/A</v>
      </c>
      <c r="BK25" s="538" t="e">
        <f ca="1">+IF(AND(ISNUMBER(OFFSET('Hygiene Data'!$G$9,0,10*ROW('Hygiene Data'!G19))),'Data Summary'!DZ25="Yes"),OFFSET('Hygiene Data'!$G$9,0,10*ROW('Hygiene Data'!G19)),NA())</f>
        <v>#N/A</v>
      </c>
      <c r="BL25" s="538" t="e">
        <f ca="1">+IF(AND(ISNUMBER(OFFSET('Hygiene Data'!$H$5,0,10*ROW('Hygiene Data'!H19))),'Data Summary'!EA25="Yes"),OFFSET('Hygiene Data'!$H$5,0,10*ROW('Hygiene Data'!H19)),NA())</f>
        <v>#N/A</v>
      </c>
      <c r="BM25" s="538" t="e">
        <f ca="1">+IF(AND(ISNUMBER(OFFSET('Hygiene Data'!$H$7,0,10*ROW('Hygiene Data'!H19))),'Data Summary'!EB25="Yes"),OFFSET('Hygiene Data'!$H$7,0,10*ROW('Hygiene Data'!H19)),NA())</f>
        <v>#N/A</v>
      </c>
      <c r="BN25" s="538" t="e">
        <f ca="1">+IF(AND(ISNUMBER(OFFSET('Hygiene Data'!$H$9,0,10*ROW('Hygiene Data'!H19))),'Data Summary'!EC25="Yes"),OFFSET('Hygiene Data'!$H$9,0,10*ROW('Hygiene Data'!H19)),NA())</f>
        <v>#N/A</v>
      </c>
      <c r="BO25" s="538" t="e">
        <f ca="1">+IF(AND(ISNUMBER(OFFSET('Hygiene Data'!$I$5,0,10*ROW('Hygiene Data'!I19))),'Data Summary'!ED25="Yes"),OFFSET('Hygiene Data'!$I$5,0,10*ROW('Hygiene Data'!I19)),NA())</f>
        <v>#N/A</v>
      </c>
      <c r="BP25" s="538" t="e">
        <f ca="1">+IF(AND(ISNUMBER(OFFSET('Hygiene Data'!$I$7,0,10*ROW('Hygiene Data'!I19))),'Data Summary'!EE25="Yes"),OFFSET('Hygiene Data'!$I$7,0,10*ROW('Hygiene Data'!I19)),NA())</f>
        <v>#N/A</v>
      </c>
      <c r="BQ25" s="538" t="e">
        <f ca="1">+IF(AND(ISNUMBER(OFFSET('Hygiene Data'!$I$9,0,10*ROW('Hygiene Data'!I19))),'Data Summary'!EF25="Yes"),OFFSET('Hygiene Data'!$I$9,0,10*ROW('Hygiene Data'!I19)),NA())</f>
        <v>#N/A</v>
      </c>
    </row>
    <row r="26" spans="1:69" x14ac:dyDescent="0.25">
      <c r="A26" s="534" t="e">
        <f ca="1">+RIGHT('Data Summary'!A26,LEN('Data Summary'!A26)-9)</f>
        <v>#VALUE!</v>
      </c>
      <c r="B26" s="508" t="str">
        <f ca="1">+IF(ISTEXT('Data Summary'!B26),'Data Summary'!B26,"")</f>
        <v/>
      </c>
      <c r="C26" s="535" t="e">
        <f ca="1">+VALUE('Data Summary'!C26)</f>
        <v>#VALUE!</v>
      </c>
      <c r="D26" s="536" t="e">
        <f ca="1">+IF(AND(ISNUMBER(OFFSET('Water Data'!$D$4,0,10*ROW('Water Data'!D20))),'Data Summary'!BS26="Yes"),100-OFFSET('Water Data'!$D$4,0,10*ROW('Water Data'!D20)),NA())</f>
        <v>#N/A</v>
      </c>
      <c r="E26" s="536" t="e">
        <f ca="1">+IF(AND(ISNUMBER(OFFSET('Water Data'!$D$6,0,10*ROW('Water Data'!D20))),'Data Summary'!BT26="Yes"),OFFSET('Water Data'!$D$6,0,10*ROW('Water Data'!D20)),NA())</f>
        <v>#N/A</v>
      </c>
      <c r="F26" s="536" t="e">
        <f ca="1">+IF(AND(ISNUMBER(OFFSET('Water Data'!$D$9,0,10*ROW('Water Data'!D20))),'Data Summary'!BU26="Yes"),OFFSET('Water Data'!$D$9,0,10*ROW('Water Data'!D20)),NA())</f>
        <v>#N/A</v>
      </c>
      <c r="G26" s="536" t="e">
        <f ca="1">+IF(AND(ISNUMBER(OFFSET('Water Data'!$E$4,0,10*ROW('Water Data'!E20))),'Data Summary'!BV26="Yes"),100-OFFSET('Water Data'!$E$4,0,10*ROW('Water Data'!E20)),NA())</f>
        <v>#N/A</v>
      </c>
      <c r="H26" s="536" t="e">
        <f ca="1">+IF(AND(ISNUMBER(OFFSET('Water Data'!$E$6,0,10*ROW('Water Data'!E20))),'Data Summary'!BW26="Yes"),OFFSET('Water Data'!$E$6,0,10*ROW('Water Data'!E20)),NA())</f>
        <v>#N/A</v>
      </c>
      <c r="I26" s="536" t="e">
        <f ca="1">+IF(AND(ISNUMBER(OFFSET('Water Data'!$E$9,0,10*ROW('Water Data'!E20))),'Data Summary'!BX26="Yes"),OFFSET('Water Data'!$E$9,0,10*ROW('Water Data'!E20)),NA())</f>
        <v>#N/A</v>
      </c>
      <c r="J26" s="536" t="e">
        <f ca="1">+IF(AND(ISNUMBER(OFFSET('Water Data'!$F$4,0,10*ROW('Water Data'!F20))),'Data Summary'!BY26="Yes"),100-OFFSET('Water Data'!$F$4,0,10*ROW('Water Data'!F20)),NA())</f>
        <v>#N/A</v>
      </c>
      <c r="K26" s="536" t="e">
        <f ca="1">+IF(AND(ISNUMBER(OFFSET('Water Data'!$F$6,0,10*ROW('Water Data'!F20))),'Data Summary'!BZ26="Yes"),OFFSET('Water Data'!$F$6,0,10*ROW('Water Data'!F20)),NA())</f>
        <v>#N/A</v>
      </c>
      <c r="L26" s="536" t="e">
        <f ca="1">+IF(AND(ISNUMBER(OFFSET('Water Data'!$F$9,0,10*ROW('Water Data'!F20))),'Data Summary'!CA26="Yes"),OFFSET('Water Data'!$F$9,0,10*ROW('Water Data'!F20)),NA())</f>
        <v>#N/A</v>
      </c>
      <c r="M26" s="536" t="e">
        <f ca="1">+IF(AND(ISNUMBER(OFFSET('Water Data'!$G$4,0,10*ROW('Water Data'!G20))),'Data Summary'!CB26="Yes"),100-OFFSET('Water Data'!$G$4,0,10*ROW('Water Data'!G20)),NA())</f>
        <v>#N/A</v>
      </c>
      <c r="N26" s="536" t="e">
        <f ca="1">+IF(AND(ISNUMBER(OFFSET('Water Data'!$G$6,0,10*ROW('Water Data'!G20))),'Data Summary'!CC26="Yes"),OFFSET('Water Data'!$G$6,0,10*ROW('Water Data'!G20)),NA())</f>
        <v>#N/A</v>
      </c>
      <c r="O26" s="536" t="e">
        <f ca="1">+IF(AND(ISNUMBER(OFFSET('Water Data'!$G$9,0,10*ROW('Water Data'!G20))),'Data Summary'!CD26="Yes"),OFFSET('Water Data'!$G$9,0,10*ROW('Water Data'!G20)),NA())</f>
        <v>#N/A</v>
      </c>
      <c r="P26" s="536" t="e">
        <f ca="1">+IF(AND(ISNUMBER(OFFSET('Water Data'!$H$4,0,10*ROW('Water Data'!H20))),'Data Summary'!CE26="Yes"),100-OFFSET('Water Data'!$H$4,0,10*ROW('Water Data'!H20)),NA())</f>
        <v>#N/A</v>
      </c>
      <c r="Q26" s="536" t="e">
        <f ca="1">+IF(AND(ISNUMBER(OFFSET('Water Data'!$H$6,0,10*ROW('Water Data'!H20))),'Data Summary'!CF26="Yes"),OFFSET('Water Data'!$H$6,0,10*ROW('Water Data'!H20)),NA())</f>
        <v>#N/A</v>
      </c>
      <c r="R26" s="536" t="e">
        <f ca="1">+IF(AND(ISNUMBER(OFFSET('Water Data'!$H$9,0,10*ROW('Water Data'!H20))),'Data Summary'!CG26="Yes"),OFFSET('Water Data'!$H$9,0,10*ROW('Water Data'!H20)),NA())</f>
        <v>#N/A</v>
      </c>
      <c r="S26" s="536" t="e">
        <f ca="1">+IF(AND(ISNUMBER(OFFSET('Water Data'!$I$4,0,10*ROW('Water Data'!I20))),'Data Summary'!CH26="Yes"),100-OFFSET('Water Data'!$I$4,0,10*ROW('Water Data'!I20)),NA())</f>
        <v>#N/A</v>
      </c>
      <c r="T26" s="536" t="e">
        <f ca="1">+IF(AND(ISNUMBER(OFFSET('Water Data'!$I$6,0,10*ROW('Water Data'!I20))),'Data Summary'!CI26="Yes"),OFFSET('Water Data'!$I$6,0,10*ROW('Water Data'!I20)),NA())</f>
        <v>#N/A</v>
      </c>
      <c r="U26" s="536" t="e">
        <f ca="1">+IF(AND(ISNUMBER(OFFSET('Water Data'!$I$9,0,10*ROW('Water Data'!I20))),'Data Summary'!CJ26="Yes"),OFFSET('Water Data'!$I$9,0,10*ROW('Water Data'!I20)),NA())</f>
        <v>#N/A</v>
      </c>
      <c r="V26" s="537" t="e">
        <f ca="1">+IF(AND(ISNUMBER(OFFSET('Sanitation Data'!$D$4,0,10*ROW('Sanitation Data'!D20))),'Data Summary'!CK26="Yes"),100-OFFSET('Sanitation Data'!$D$4,0,10*ROW('Sanitation Data'!D20)),NA())</f>
        <v>#N/A</v>
      </c>
      <c r="W26" s="537" t="e">
        <f ca="1">+IF(AND(ISNUMBER(OFFSET('Sanitation Data'!$D$6,0,10*ROW('Sanitation Data'!D20))),'Data Summary'!CL26="Yes"),OFFSET('Sanitation Data'!$D$6,0,10*ROW('Sanitation Data'!D20)),NA())</f>
        <v>#N/A</v>
      </c>
      <c r="X26" s="537" t="e">
        <f ca="1">+IF(AND(ISNUMBER(OFFSET('Sanitation Data'!$D$10,0,10*ROW('Sanitation Data'!D20))),'Data Summary'!CM26="Yes"),OFFSET('Sanitation Data'!$D$10,0,10*ROW('Sanitation Data'!D20)),NA())</f>
        <v>#N/A</v>
      </c>
      <c r="Y26" s="537" t="e">
        <f ca="1">+IF(AND(ISNUMBER(OFFSET('Sanitation Data'!$D$11,0,10*ROW('Sanitation Data'!D20))),'Data Summary'!CN26="Yes"),OFFSET('Sanitation Data'!$D$11,0,10*ROW('Sanitation Data'!D20)),NA())</f>
        <v>#N/A</v>
      </c>
      <c r="Z26" s="537" t="e">
        <f ca="1">+IF(AND(ISNUMBER(OFFSET('Sanitation Data'!$D$12,0,10*ROW('Sanitation Data'!D20))),'Data Summary'!CO26="Yes"),OFFSET('Sanitation Data'!$D$12,0,10*ROW('Sanitation Data'!D20)),NA())</f>
        <v>#N/A</v>
      </c>
      <c r="AA26" s="537" t="e">
        <f ca="1">+IF(AND(ISNUMBER(OFFSET('Sanitation Data'!$E$4,0,10*ROW('Sanitation Data'!E20))),'Data Summary'!CP26="Yes"),100-OFFSET('Sanitation Data'!$E$4,0,10*ROW('Sanitation Data'!E20)),NA())</f>
        <v>#N/A</v>
      </c>
      <c r="AB26" s="537" t="e">
        <f ca="1">+IF(AND(ISNUMBER(OFFSET('Sanitation Data'!$E$6,0,10*ROW('Sanitation Data'!E20))),'Data Summary'!CQ26="Yes"),OFFSET('Sanitation Data'!$E$6,0,10*ROW('Sanitation Data'!E20)),NA())</f>
        <v>#N/A</v>
      </c>
      <c r="AC26" s="537" t="e">
        <f ca="1">+IF(AND(ISNUMBER(OFFSET('Sanitation Data'!$E$10,0,10*ROW('Sanitation Data'!E20))),'Data Summary'!CR26="Yes"),OFFSET('Sanitation Data'!$E$10,0,10*ROW('Sanitation Data'!E20)),NA())</f>
        <v>#N/A</v>
      </c>
      <c r="AD26" s="537" t="e">
        <f ca="1">+IF(AND(ISNUMBER(OFFSET('Sanitation Data'!$E$11,0,10*ROW('Sanitation Data'!E20))),'Data Summary'!CS26="Yes"),OFFSET('Sanitation Data'!$E$11,0,10*ROW('Sanitation Data'!E20)),NA())</f>
        <v>#N/A</v>
      </c>
      <c r="AE26" s="537" t="e">
        <f ca="1">+IF(AND(ISNUMBER(OFFSET('Sanitation Data'!$E$12,0,10*ROW('Sanitation Data'!E20))),'Data Summary'!CT26="Yes"),OFFSET('Sanitation Data'!$E$12,0,10*ROW('Sanitation Data'!E20)),NA())</f>
        <v>#N/A</v>
      </c>
      <c r="AF26" s="537" t="e">
        <f ca="1">+IF(AND(ISNUMBER(OFFSET('Sanitation Data'!$F$4,0,10*ROW('Sanitation Data'!F20))),'Data Summary'!CU26="Yes"),100-OFFSET('Sanitation Data'!$F$4,0,10*ROW('Sanitation Data'!F20)),NA())</f>
        <v>#N/A</v>
      </c>
      <c r="AG26" s="537" t="e">
        <f ca="1">+IF(AND(ISNUMBER(OFFSET('Sanitation Data'!$F$6,0,10*ROW('Sanitation Data'!F20))),'Data Summary'!CV26="Yes"),OFFSET('Sanitation Data'!$F$6,0,10*ROW('Sanitation Data'!F20)),NA())</f>
        <v>#N/A</v>
      </c>
      <c r="AH26" s="537" t="e">
        <f ca="1">+IF(AND(ISNUMBER(OFFSET('Sanitation Data'!$F$10,0,10*ROW('Sanitation Data'!F20))),'Data Summary'!CW26="Yes"),OFFSET('Sanitation Data'!$F$10,0,10*ROW('Sanitation Data'!F20)),NA())</f>
        <v>#N/A</v>
      </c>
      <c r="AI26" s="537" t="e">
        <f ca="1">+IF(AND(ISNUMBER(OFFSET('Sanitation Data'!$F$11,0,10*ROW('Sanitation Data'!F20))),'Data Summary'!CX26="Yes"),OFFSET('Sanitation Data'!$F$11,0,10*ROW('Sanitation Data'!F20)),NA())</f>
        <v>#N/A</v>
      </c>
      <c r="AJ26" s="537" t="e">
        <f ca="1">+IF(AND(ISNUMBER(OFFSET('Sanitation Data'!$F$12,0,10*ROW('Sanitation Data'!F20))),'Data Summary'!CY26="Yes"),OFFSET('Sanitation Data'!$F$12,0,10*ROW('Sanitation Data'!F20)),NA())</f>
        <v>#N/A</v>
      </c>
      <c r="AK26" s="537" t="e">
        <f ca="1">+IF(AND(ISNUMBER(OFFSET('Sanitation Data'!$G$4,0,10*ROW('Sanitation Data'!G20))),'Data Summary'!CZ26="Yes"),100-OFFSET('Sanitation Data'!$G$4,0,10*ROW('Sanitation Data'!G20)),NA())</f>
        <v>#N/A</v>
      </c>
      <c r="AL26" s="537" t="e">
        <f ca="1">+IF(AND(ISNUMBER(OFFSET('Sanitation Data'!$G$6,0,10*ROW('Sanitation Data'!G20))),'Data Summary'!DA26="Yes"),OFFSET('Sanitation Data'!$G$6,0,10*ROW('Sanitation Data'!G20)),NA())</f>
        <v>#N/A</v>
      </c>
      <c r="AM26" s="537" t="e">
        <f ca="1">+IF(AND(ISNUMBER(OFFSET('Sanitation Data'!$G$10,0,10*ROW('Sanitation Data'!G20))),'Data Summary'!DB26="Yes"),OFFSET('Sanitation Data'!$G$10,0,10*ROW('Sanitation Data'!G20)),NA())</f>
        <v>#N/A</v>
      </c>
      <c r="AN26" s="537" t="e">
        <f ca="1">+IF(AND(ISNUMBER(OFFSET('Sanitation Data'!$G$11,0,10*ROW('Sanitation Data'!G20))),'Data Summary'!DC26="Yes"),OFFSET('Sanitation Data'!$G$11,0,10*ROW('Sanitation Data'!G20)),NA())</f>
        <v>#N/A</v>
      </c>
      <c r="AO26" s="537" t="e">
        <f ca="1">+IF(AND(ISNUMBER(OFFSET('Sanitation Data'!$G$12,0,10*ROW('Sanitation Data'!G20))),'Data Summary'!DD26="Yes"),OFFSET('Sanitation Data'!$G$12,0,10*ROW('Sanitation Data'!G20)),NA())</f>
        <v>#N/A</v>
      </c>
      <c r="AP26" s="537" t="e">
        <f ca="1">+IF(AND(ISNUMBER(OFFSET('Sanitation Data'!$H$4,0,10*ROW('Sanitation Data'!H20))),'Data Summary'!DE26="Yes"),100-OFFSET('Sanitation Data'!$H$4,0,10*ROW('Sanitation Data'!H20)),NA())</f>
        <v>#N/A</v>
      </c>
      <c r="AQ26" s="537" t="e">
        <f ca="1">+IF(AND(ISNUMBER(OFFSET('Sanitation Data'!$H$6,0,10*ROW('Sanitation Data'!H20))),'Data Summary'!DF26="Yes"),OFFSET('Sanitation Data'!$H$6,0,10*ROW('Sanitation Data'!H20)),NA())</f>
        <v>#N/A</v>
      </c>
      <c r="AR26" s="537" t="e">
        <f ca="1">+IF(AND(ISNUMBER(OFFSET('Sanitation Data'!$H$10,0,10*ROW('Sanitation Data'!H20))),'Data Summary'!DG26="Yes"),OFFSET('Sanitation Data'!$H$10,0,10*ROW('Sanitation Data'!H20)),NA())</f>
        <v>#N/A</v>
      </c>
      <c r="AS26" s="537" t="e">
        <f ca="1">+IF(AND(ISNUMBER(OFFSET('Sanitation Data'!$H$11,0,10*ROW('Sanitation Data'!H20))),'Data Summary'!DH26="Yes"),OFFSET('Sanitation Data'!$H$11,0,10*ROW('Sanitation Data'!H20)),NA())</f>
        <v>#N/A</v>
      </c>
      <c r="AT26" s="537" t="e">
        <f ca="1">+IF(AND(ISNUMBER(OFFSET('Sanitation Data'!$H$12,0,10*ROW('Sanitation Data'!H20))),'Data Summary'!DI26="Yes"),OFFSET('Sanitation Data'!$H$12,0,10*ROW('Sanitation Data'!H20)),NA())</f>
        <v>#N/A</v>
      </c>
      <c r="AU26" s="537" t="e">
        <f ca="1">+IF(AND(ISNUMBER(OFFSET('Sanitation Data'!$I$4,0,10*ROW('Sanitation Data'!I20))),'Data Summary'!DJ26="Yes"),100-OFFSET('Sanitation Data'!$I$4,0,10*ROW('Sanitation Data'!I20)),NA())</f>
        <v>#N/A</v>
      </c>
      <c r="AV26" s="537" t="e">
        <f ca="1">+IF(AND(ISNUMBER(OFFSET('Sanitation Data'!$I$6,0,10*ROW('Sanitation Data'!I20))),'Data Summary'!DK26="Yes"),OFFSET('Sanitation Data'!$I$6,0,10*ROW('Sanitation Data'!I20)),NA())</f>
        <v>#N/A</v>
      </c>
      <c r="AW26" s="537" t="e">
        <f ca="1">+IF(AND(ISNUMBER(OFFSET('Sanitation Data'!$I$10,0,10*ROW('Sanitation Data'!I20))),'Data Summary'!DL26="Yes"),OFFSET('Sanitation Data'!$I$10,0,10*ROW('Sanitation Data'!I20)),NA())</f>
        <v>#N/A</v>
      </c>
      <c r="AX26" s="537" t="e">
        <f ca="1">+IF(AND(ISNUMBER(OFFSET('Sanitation Data'!$I$11,0,10*ROW('Sanitation Data'!I20))),'Data Summary'!DM26="Yes"),OFFSET('Sanitation Data'!$I$11,0,10*ROW('Sanitation Data'!I20)),NA())</f>
        <v>#N/A</v>
      </c>
      <c r="AY26" s="537" t="e">
        <f ca="1">+IF(AND(ISNUMBER(OFFSET('Sanitation Data'!$I$12,0,10*ROW('Sanitation Data'!I20))),'Data Summary'!DN26="Yes"),OFFSET('Sanitation Data'!$I$12,0,10*ROW('Sanitation Data'!I20)),NA())</f>
        <v>#N/A</v>
      </c>
      <c r="AZ26" s="538" t="e">
        <f ca="1">+IF(AND(ISNUMBER(OFFSET('Hygiene Data'!$D$5,0,10*ROW('Hygiene Data'!D20))),'Data Summary'!DO26="Yes"),OFFSET('Hygiene Data'!$D$5,0,10*ROW('Hygiene Data'!D20)),NA())</f>
        <v>#N/A</v>
      </c>
      <c r="BA26" s="538" t="e">
        <f ca="1">+IF(AND(ISNUMBER(OFFSET('Hygiene Data'!$D$7,0,10*ROW('Hygiene Data'!D20))),'Data Summary'!DP26="Yes"),OFFSET('Hygiene Data'!$D$7,0,10*ROW('Hygiene Data'!D20)),NA())</f>
        <v>#N/A</v>
      </c>
      <c r="BB26" s="538" t="e">
        <f ca="1">+IF(AND(ISNUMBER(OFFSET('Hygiene Data'!$D$9,0,10*ROW('Hygiene Data'!D20))),'Data Summary'!DQ26="Yes"),OFFSET('Hygiene Data'!$D$9,0,10*ROW('Hygiene Data'!D20)),NA())</f>
        <v>#N/A</v>
      </c>
      <c r="BC26" s="538" t="e">
        <f ca="1">+IF(AND(ISNUMBER(OFFSET('Hygiene Data'!$E$5,0,10*ROW('Hygiene Data'!E20))),'Data Summary'!DR26="Yes"),OFFSET('Hygiene Data'!$E$5,0,10*ROW('Hygiene Data'!E20)),NA())</f>
        <v>#N/A</v>
      </c>
      <c r="BD26" s="538" t="e">
        <f ca="1">+IF(AND(ISNUMBER(OFFSET('Hygiene Data'!$E$7,0,10*ROW('Hygiene Data'!E20))),'Data Summary'!DS26="Yes"),OFFSET('Hygiene Data'!$E$7,0,10*ROW('Hygiene Data'!E20)),NA())</f>
        <v>#N/A</v>
      </c>
      <c r="BE26" s="538" t="e">
        <f ca="1">+IF(AND(ISNUMBER(OFFSET('Hygiene Data'!$E$9,0,10*ROW('Hygiene Data'!E20))),'Data Summary'!DT26="Yes"),OFFSET('Hygiene Data'!$E$9,0,10*ROW('Hygiene Data'!E20)),NA())</f>
        <v>#N/A</v>
      </c>
      <c r="BF26" s="538" t="e">
        <f ca="1">+IF(AND(ISNUMBER(OFFSET('Hygiene Data'!$F$5,0,10*ROW('Hygiene Data'!F20))),'Data Summary'!DU26="Yes"),OFFSET('Hygiene Data'!$F$5,0,10*ROW('Hygiene Data'!F20)),NA())</f>
        <v>#N/A</v>
      </c>
      <c r="BG26" s="538" t="e">
        <f ca="1">+IF(AND(ISNUMBER(OFFSET('Hygiene Data'!$F$7,0,10*ROW('Hygiene Data'!F20))),'Data Summary'!DV26="Yes"),OFFSET('Hygiene Data'!$F$7,0,10*ROW('Hygiene Data'!F20)),NA())</f>
        <v>#N/A</v>
      </c>
      <c r="BH26" s="538" t="e">
        <f ca="1">+IF(AND(ISNUMBER(OFFSET('Hygiene Data'!$F$9,0,10*ROW('Hygiene Data'!F20))),'Data Summary'!DW26="Yes"),OFFSET('Hygiene Data'!$F$9,0,10*ROW('Hygiene Data'!F20)),NA())</f>
        <v>#N/A</v>
      </c>
      <c r="BI26" s="538" t="e">
        <f ca="1">+IF(AND(ISNUMBER(OFFSET('Hygiene Data'!$G$5,0,10*ROW('Hygiene Data'!G20))),'Data Summary'!DX26="Yes"),OFFSET('Hygiene Data'!$G$5,0,10*ROW('Hygiene Data'!G20)),NA())</f>
        <v>#N/A</v>
      </c>
      <c r="BJ26" s="538" t="e">
        <f ca="1">+IF(AND(ISNUMBER(OFFSET('Hygiene Data'!$G$7,0,10*ROW('Hygiene Data'!G20))),'Data Summary'!DY26="Yes"),OFFSET('Hygiene Data'!$G$7,0,10*ROW('Hygiene Data'!G20)),NA())</f>
        <v>#N/A</v>
      </c>
      <c r="BK26" s="538" t="e">
        <f ca="1">+IF(AND(ISNUMBER(OFFSET('Hygiene Data'!$G$9,0,10*ROW('Hygiene Data'!G20))),'Data Summary'!DZ26="Yes"),OFFSET('Hygiene Data'!$G$9,0,10*ROW('Hygiene Data'!G20)),NA())</f>
        <v>#N/A</v>
      </c>
      <c r="BL26" s="538" t="e">
        <f ca="1">+IF(AND(ISNUMBER(OFFSET('Hygiene Data'!$H$5,0,10*ROW('Hygiene Data'!H20))),'Data Summary'!EA26="Yes"),OFFSET('Hygiene Data'!$H$5,0,10*ROW('Hygiene Data'!H20)),NA())</f>
        <v>#N/A</v>
      </c>
      <c r="BM26" s="538" t="e">
        <f ca="1">+IF(AND(ISNUMBER(OFFSET('Hygiene Data'!$H$7,0,10*ROW('Hygiene Data'!H20))),'Data Summary'!EB26="Yes"),OFFSET('Hygiene Data'!$H$7,0,10*ROW('Hygiene Data'!H20)),NA())</f>
        <v>#N/A</v>
      </c>
      <c r="BN26" s="538" t="e">
        <f ca="1">+IF(AND(ISNUMBER(OFFSET('Hygiene Data'!$H$9,0,10*ROW('Hygiene Data'!H20))),'Data Summary'!EC26="Yes"),OFFSET('Hygiene Data'!$H$9,0,10*ROW('Hygiene Data'!H20)),NA())</f>
        <v>#N/A</v>
      </c>
      <c r="BO26" s="538" t="e">
        <f ca="1">+IF(AND(ISNUMBER(OFFSET('Hygiene Data'!$I$5,0,10*ROW('Hygiene Data'!I20))),'Data Summary'!ED26="Yes"),OFFSET('Hygiene Data'!$I$5,0,10*ROW('Hygiene Data'!I20)),NA())</f>
        <v>#N/A</v>
      </c>
      <c r="BP26" s="538" t="e">
        <f ca="1">+IF(AND(ISNUMBER(OFFSET('Hygiene Data'!$I$7,0,10*ROW('Hygiene Data'!I20))),'Data Summary'!EE26="Yes"),OFFSET('Hygiene Data'!$I$7,0,10*ROW('Hygiene Data'!I20)),NA())</f>
        <v>#N/A</v>
      </c>
      <c r="BQ26" s="538" t="e">
        <f ca="1">+IF(AND(ISNUMBER(OFFSET('Hygiene Data'!$I$9,0,10*ROW('Hygiene Data'!I20))),'Data Summary'!EF26="Yes"),OFFSET('Hygiene Data'!$I$9,0,10*ROW('Hygiene Data'!I20)),NA())</f>
        <v>#N/A</v>
      </c>
    </row>
    <row r="27" spans="1:69" x14ac:dyDescent="0.25">
      <c r="A27" s="534" t="e">
        <f ca="1">+RIGHT('Data Summary'!A27,LEN('Data Summary'!A27)-9)</f>
        <v>#VALUE!</v>
      </c>
      <c r="B27" s="508" t="str">
        <f ca="1">+IF(ISTEXT('Data Summary'!B27),'Data Summary'!B27,"")</f>
        <v/>
      </c>
      <c r="C27" s="535" t="e">
        <f ca="1">+VALUE('Data Summary'!C27)</f>
        <v>#VALUE!</v>
      </c>
      <c r="D27" s="536" t="e">
        <f ca="1">+IF(AND(ISNUMBER(OFFSET('Water Data'!$D$4,0,10*ROW('Water Data'!D21))),'Data Summary'!BS27="Yes"),100-OFFSET('Water Data'!$D$4,0,10*ROW('Water Data'!D21)),NA())</f>
        <v>#N/A</v>
      </c>
      <c r="E27" s="536" t="e">
        <f ca="1">+IF(AND(ISNUMBER(OFFSET('Water Data'!$D$6,0,10*ROW('Water Data'!D21))),'Data Summary'!BT27="Yes"),OFFSET('Water Data'!$D$6,0,10*ROW('Water Data'!D21)),NA())</f>
        <v>#N/A</v>
      </c>
      <c r="F27" s="536" t="e">
        <f ca="1">+IF(AND(ISNUMBER(OFFSET('Water Data'!$D$9,0,10*ROW('Water Data'!D21))),'Data Summary'!BU27="Yes"),OFFSET('Water Data'!$D$9,0,10*ROW('Water Data'!D21)),NA())</f>
        <v>#N/A</v>
      </c>
      <c r="G27" s="536" t="e">
        <f ca="1">+IF(AND(ISNUMBER(OFFSET('Water Data'!$E$4,0,10*ROW('Water Data'!E21))),'Data Summary'!BV27="Yes"),100-OFFSET('Water Data'!$E$4,0,10*ROW('Water Data'!E21)),NA())</f>
        <v>#N/A</v>
      </c>
      <c r="H27" s="536" t="e">
        <f ca="1">+IF(AND(ISNUMBER(OFFSET('Water Data'!$E$6,0,10*ROW('Water Data'!E21))),'Data Summary'!BW27="Yes"),OFFSET('Water Data'!$E$6,0,10*ROW('Water Data'!E21)),NA())</f>
        <v>#N/A</v>
      </c>
      <c r="I27" s="536" t="e">
        <f ca="1">+IF(AND(ISNUMBER(OFFSET('Water Data'!$E$9,0,10*ROW('Water Data'!E21))),'Data Summary'!BX27="Yes"),OFFSET('Water Data'!$E$9,0,10*ROW('Water Data'!E21)),NA())</f>
        <v>#N/A</v>
      </c>
      <c r="J27" s="536" t="e">
        <f ca="1">+IF(AND(ISNUMBER(OFFSET('Water Data'!$F$4,0,10*ROW('Water Data'!F21))),'Data Summary'!BY27="Yes"),100-OFFSET('Water Data'!$F$4,0,10*ROW('Water Data'!F21)),NA())</f>
        <v>#N/A</v>
      </c>
      <c r="K27" s="536" t="e">
        <f ca="1">+IF(AND(ISNUMBER(OFFSET('Water Data'!$F$6,0,10*ROW('Water Data'!F21))),'Data Summary'!BZ27="Yes"),OFFSET('Water Data'!$F$6,0,10*ROW('Water Data'!F21)),NA())</f>
        <v>#N/A</v>
      </c>
      <c r="L27" s="536" t="e">
        <f ca="1">+IF(AND(ISNUMBER(OFFSET('Water Data'!$F$9,0,10*ROW('Water Data'!F21))),'Data Summary'!CA27="Yes"),OFFSET('Water Data'!$F$9,0,10*ROW('Water Data'!F21)),NA())</f>
        <v>#N/A</v>
      </c>
      <c r="M27" s="536" t="e">
        <f ca="1">+IF(AND(ISNUMBER(OFFSET('Water Data'!$G$4,0,10*ROW('Water Data'!G21))),'Data Summary'!CB27="Yes"),100-OFFSET('Water Data'!$G$4,0,10*ROW('Water Data'!G21)),NA())</f>
        <v>#N/A</v>
      </c>
      <c r="N27" s="536" t="e">
        <f ca="1">+IF(AND(ISNUMBER(OFFSET('Water Data'!$G$6,0,10*ROW('Water Data'!G21))),'Data Summary'!CC27="Yes"),OFFSET('Water Data'!$G$6,0,10*ROW('Water Data'!G21)),NA())</f>
        <v>#N/A</v>
      </c>
      <c r="O27" s="536" t="e">
        <f ca="1">+IF(AND(ISNUMBER(OFFSET('Water Data'!$G$9,0,10*ROW('Water Data'!G21))),'Data Summary'!CD27="Yes"),OFFSET('Water Data'!$G$9,0,10*ROW('Water Data'!G21)),NA())</f>
        <v>#N/A</v>
      </c>
      <c r="P27" s="536" t="e">
        <f ca="1">+IF(AND(ISNUMBER(OFFSET('Water Data'!$H$4,0,10*ROW('Water Data'!H21))),'Data Summary'!CE27="Yes"),100-OFFSET('Water Data'!$H$4,0,10*ROW('Water Data'!H21)),NA())</f>
        <v>#N/A</v>
      </c>
      <c r="Q27" s="536" t="e">
        <f ca="1">+IF(AND(ISNUMBER(OFFSET('Water Data'!$H$6,0,10*ROW('Water Data'!H21))),'Data Summary'!CF27="Yes"),OFFSET('Water Data'!$H$6,0,10*ROW('Water Data'!H21)),NA())</f>
        <v>#N/A</v>
      </c>
      <c r="R27" s="536" t="e">
        <f ca="1">+IF(AND(ISNUMBER(OFFSET('Water Data'!$H$9,0,10*ROW('Water Data'!H21))),'Data Summary'!CG27="Yes"),OFFSET('Water Data'!$H$9,0,10*ROW('Water Data'!H21)),NA())</f>
        <v>#N/A</v>
      </c>
      <c r="S27" s="536" t="e">
        <f ca="1">+IF(AND(ISNUMBER(OFFSET('Water Data'!$I$4,0,10*ROW('Water Data'!I21))),'Data Summary'!CH27="Yes"),100-OFFSET('Water Data'!$I$4,0,10*ROW('Water Data'!I21)),NA())</f>
        <v>#N/A</v>
      </c>
      <c r="T27" s="536" t="e">
        <f ca="1">+IF(AND(ISNUMBER(OFFSET('Water Data'!$I$6,0,10*ROW('Water Data'!I21))),'Data Summary'!CI27="Yes"),OFFSET('Water Data'!$I$6,0,10*ROW('Water Data'!I21)),NA())</f>
        <v>#N/A</v>
      </c>
      <c r="U27" s="536" t="e">
        <f ca="1">+IF(AND(ISNUMBER(OFFSET('Water Data'!$I$9,0,10*ROW('Water Data'!I21))),'Data Summary'!CJ27="Yes"),OFFSET('Water Data'!$I$9,0,10*ROW('Water Data'!I21)),NA())</f>
        <v>#N/A</v>
      </c>
      <c r="V27" s="537" t="e">
        <f ca="1">+IF(AND(ISNUMBER(OFFSET('Sanitation Data'!$D$4,0,10*ROW('Sanitation Data'!D21))),'Data Summary'!CK27="Yes"),100-OFFSET('Sanitation Data'!$D$4,0,10*ROW('Sanitation Data'!D21)),NA())</f>
        <v>#N/A</v>
      </c>
      <c r="W27" s="537" t="e">
        <f ca="1">+IF(AND(ISNUMBER(OFFSET('Sanitation Data'!$D$6,0,10*ROW('Sanitation Data'!D21))),'Data Summary'!CL27="Yes"),OFFSET('Sanitation Data'!$D$6,0,10*ROW('Sanitation Data'!D21)),NA())</f>
        <v>#N/A</v>
      </c>
      <c r="X27" s="537" t="e">
        <f ca="1">+IF(AND(ISNUMBER(OFFSET('Sanitation Data'!$D$10,0,10*ROW('Sanitation Data'!D21))),'Data Summary'!CM27="Yes"),OFFSET('Sanitation Data'!$D$10,0,10*ROW('Sanitation Data'!D21)),NA())</f>
        <v>#N/A</v>
      </c>
      <c r="Y27" s="537" t="e">
        <f ca="1">+IF(AND(ISNUMBER(OFFSET('Sanitation Data'!$D$11,0,10*ROW('Sanitation Data'!D21))),'Data Summary'!CN27="Yes"),OFFSET('Sanitation Data'!$D$11,0,10*ROW('Sanitation Data'!D21)),NA())</f>
        <v>#N/A</v>
      </c>
      <c r="Z27" s="537" t="e">
        <f ca="1">+IF(AND(ISNUMBER(OFFSET('Sanitation Data'!$D$12,0,10*ROW('Sanitation Data'!D21))),'Data Summary'!CO27="Yes"),OFFSET('Sanitation Data'!$D$12,0,10*ROW('Sanitation Data'!D21)),NA())</f>
        <v>#N/A</v>
      </c>
      <c r="AA27" s="537" t="e">
        <f ca="1">+IF(AND(ISNUMBER(OFFSET('Sanitation Data'!$E$4,0,10*ROW('Sanitation Data'!E21))),'Data Summary'!CP27="Yes"),100-OFFSET('Sanitation Data'!$E$4,0,10*ROW('Sanitation Data'!E21)),NA())</f>
        <v>#N/A</v>
      </c>
      <c r="AB27" s="537" t="e">
        <f ca="1">+IF(AND(ISNUMBER(OFFSET('Sanitation Data'!$E$6,0,10*ROW('Sanitation Data'!E21))),'Data Summary'!CQ27="Yes"),OFFSET('Sanitation Data'!$E$6,0,10*ROW('Sanitation Data'!E21)),NA())</f>
        <v>#N/A</v>
      </c>
      <c r="AC27" s="537" t="e">
        <f ca="1">+IF(AND(ISNUMBER(OFFSET('Sanitation Data'!$E$10,0,10*ROW('Sanitation Data'!E21))),'Data Summary'!CR27="Yes"),OFFSET('Sanitation Data'!$E$10,0,10*ROW('Sanitation Data'!E21)),NA())</f>
        <v>#N/A</v>
      </c>
      <c r="AD27" s="537" t="e">
        <f ca="1">+IF(AND(ISNUMBER(OFFSET('Sanitation Data'!$E$11,0,10*ROW('Sanitation Data'!E21))),'Data Summary'!CS27="Yes"),OFFSET('Sanitation Data'!$E$11,0,10*ROW('Sanitation Data'!E21)),NA())</f>
        <v>#N/A</v>
      </c>
      <c r="AE27" s="537" t="e">
        <f ca="1">+IF(AND(ISNUMBER(OFFSET('Sanitation Data'!$E$12,0,10*ROW('Sanitation Data'!E21))),'Data Summary'!CT27="Yes"),OFFSET('Sanitation Data'!$E$12,0,10*ROW('Sanitation Data'!E21)),NA())</f>
        <v>#N/A</v>
      </c>
      <c r="AF27" s="537" t="e">
        <f ca="1">+IF(AND(ISNUMBER(OFFSET('Sanitation Data'!$F$4,0,10*ROW('Sanitation Data'!F21))),'Data Summary'!CU27="Yes"),100-OFFSET('Sanitation Data'!$F$4,0,10*ROW('Sanitation Data'!F21)),NA())</f>
        <v>#N/A</v>
      </c>
      <c r="AG27" s="537" t="e">
        <f ca="1">+IF(AND(ISNUMBER(OFFSET('Sanitation Data'!$F$6,0,10*ROW('Sanitation Data'!F21))),'Data Summary'!CV27="Yes"),OFFSET('Sanitation Data'!$F$6,0,10*ROW('Sanitation Data'!F21)),NA())</f>
        <v>#N/A</v>
      </c>
      <c r="AH27" s="537" t="e">
        <f ca="1">+IF(AND(ISNUMBER(OFFSET('Sanitation Data'!$F$10,0,10*ROW('Sanitation Data'!F21))),'Data Summary'!CW27="Yes"),OFFSET('Sanitation Data'!$F$10,0,10*ROW('Sanitation Data'!F21)),NA())</f>
        <v>#N/A</v>
      </c>
      <c r="AI27" s="537" t="e">
        <f ca="1">+IF(AND(ISNUMBER(OFFSET('Sanitation Data'!$F$11,0,10*ROW('Sanitation Data'!F21))),'Data Summary'!CX27="Yes"),OFFSET('Sanitation Data'!$F$11,0,10*ROW('Sanitation Data'!F21)),NA())</f>
        <v>#N/A</v>
      </c>
      <c r="AJ27" s="537" t="e">
        <f ca="1">+IF(AND(ISNUMBER(OFFSET('Sanitation Data'!$F$12,0,10*ROW('Sanitation Data'!F21))),'Data Summary'!CY27="Yes"),OFFSET('Sanitation Data'!$F$12,0,10*ROW('Sanitation Data'!F21)),NA())</f>
        <v>#N/A</v>
      </c>
      <c r="AK27" s="537" t="e">
        <f ca="1">+IF(AND(ISNUMBER(OFFSET('Sanitation Data'!$G$4,0,10*ROW('Sanitation Data'!G21))),'Data Summary'!CZ27="Yes"),100-OFFSET('Sanitation Data'!$G$4,0,10*ROW('Sanitation Data'!G21)),NA())</f>
        <v>#N/A</v>
      </c>
      <c r="AL27" s="537" t="e">
        <f ca="1">+IF(AND(ISNUMBER(OFFSET('Sanitation Data'!$G$6,0,10*ROW('Sanitation Data'!G21))),'Data Summary'!DA27="Yes"),OFFSET('Sanitation Data'!$G$6,0,10*ROW('Sanitation Data'!G21)),NA())</f>
        <v>#N/A</v>
      </c>
      <c r="AM27" s="537" t="e">
        <f ca="1">+IF(AND(ISNUMBER(OFFSET('Sanitation Data'!$G$10,0,10*ROW('Sanitation Data'!G21))),'Data Summary'!DB27="Yes"),OFFSET('Sanitation Data'!$G$10,0,10*ROW('Sanitation Data'!G21)),NA())</f>
        <v>#N/A</v>
      </c>
      <c r="AN27" s="537" t="e">
        <f ca="1">+IF(AND(ISNUMBER(OFFSET('Sanitation Data'!$G$11,0,10*ROW('Sanitation Data'!G21))),'Data Summary'!DC27="Yes"),OFFSET('Sanitation Data'!$G$11,0,10*ROW('Sanitation Data'!G21)),NA())</f>
        <v>#N/A</v>
      </c>
      <c r="AO27" s="537" t="e">
        <f ca="1">+IF(AND(ISNUMBER(OFFSET('Sanitation Data'!$G$12,0,10*ROW('Sanitation Data'!G21))),'Data Summary'!DD27="Yes"),OFFSET('Sanitation Data'!$G$12,0,10*ROW('Sanitation Data'!G21)),NA())</f>
        <v>#N/A</v>
      </c>
      <c r="AP27" s="537" t="e">
        <f ca="1">+IF(AND(ISNUMBER(OFFSET('Sanitation Data'!$H$4,0,10*ROW('Sanitation Data'!H21))),'Data Summary'!DE27="Yes"),100-OFFSET('Sanitation Data'!$H$4,0,10*ROW('Sanitation Data'!H21)),NA())</f>
        <v>#N/A</v>
      </c>
      <c r="AQ27" s="537" t="e">
        <f ca="1">+IF(AND(ISNUMBER(OFFSET('Sanitation Data'!$H$6,0,10*ROW('Sanitation Data'!H21))),'Data Summary'!DF27="Yes"),OFFSET('Sanitation Data'!$H$6,0,10*ROW('Sanitation Data'!H21)),NA())</f>
        <v>#N/A</v>
      </c>
      <c r="AR27" s="537" t="e">
        <f ca="1">+IF(AND(ISNUMBER(OFFSET('Sanitation Data'!$H$10,0,10*ROW('Sanitation Data'!H21))),'Data Summary'!DG27="Yes"),OFFSET('Sanitation Data'!$H$10,0,10*ROW('Sanitation Data'!H21)),NA())</f>
        <v>#N/A</v>
      </c>
      <c r="AS27" s="537" t="e">
        <f ca="1">+IF(AND(ISNUMBER(OFFSET('Sanitation Data'!$H$11,0,10*ROW('Sanitation Data'!H21))),'Data Summary'!DH27="Yes"),OFFSET('Sanitation Data'!$H$11,0,10*ROW('Sanitation Data'!H21)),NA())</f>
        <v>#N/A</v>
      </c>
      <c r="AT27" s="537" t="e">
        <f ca="1">+IF(AND(ISNUMBER(OFFSET('Sanitation Data'!$H$12,0,10*ROW('Sanitation Data'!H21))),'Data Summary'!DI27="Yes"),OFFSET('Sanitation Data'!$H$12,0,10*ROW('Sanitation Data'!H21)),NA())</f>
        <v>#N/A</v>
      </c>
      <c r="AU27" s="537" t="e">
        <f ca="1">+IF(AND(ISNUMBER(OFFSET('Sanitation Data'!$I$4,0,10*ROW('Sanitation Data'!I21))),'Data Summary'!DJ27="Yes"),100-OFFSET('Sanitation Data'!$I$4,0,10*ROW('Sanitation Data'!I21)),NA())</f>
        <v>#N/A</v>
      </c>
      <c r="AV27" s="537" t="e">
        <f ca="1">+IF(AND(ISNUMBER(OFFSET('Sanitation Data'!$I$6,0,10*ROW('Sanitation Data'!I21))),'Data Summary'!DK27="Yes"),OFFSET('Sanitation Data'!$I$6,0,10*ROW('Sanitation Data'!I21)),NA())</f>
        <v>#N/A</v>
      </c>
      <c r="AW27" s="537" t="e">
        <f ca="1">+IF(AND(ISNUMBER(OFFSET('Sanitation Data'!$I$10,0,10*ROW('Sanitation Data'!I21))),'Data Summary'!DL27="Yes"),OFFSET('Sanitation Data'!$I$10,0,10*ROW('Sanitation Data'!I21)),NA())</f>
        <v>#N/A</v>
      </c>
      <c r="AX27" s="537" t="e">
        <f ca="1">+IF(AND(ISNUMBER(OFFSET('Sanitation Data'!$I$11,0,10*ROW('Sanitation Data'!I21))),'Data Summary'!DM27="Yes"),OFFSET('Sanitation Data'!$I$11,0,10*ROW('Sanitation Data'!I21)),NA())</f>
        <v>#N/A</v>
      </c>
      <c r="AY27" s="537" t="e">
        <f ca="1">+IF(AND(ISNUMBER(OFFSET('Sanitation Data'!$I$12,0,10*ROW('Sanitation Data'!I21))),'Data Summary'!DN27="Yes"),OFFSET('Sanitation Data'!$I$12,0,10*ROW('Sanitation Data'!I21)),NA())</f>
        <v>#N/A</v>
      </c>
      <c r="AZ27" s="538" t="e">
        <f ca="1">+IF(AND(ISNUMBER(OFFSET('Hygiene Data'!$D$5,0,10*ROW('Hygiene Data'!D21))),'Data Summary'!DO27="Yes"),OFFSET('Hygiene Data'!$D$5,0,10*ROW('Hygiene Data'!D21)),NA())</f>
        <v>#N/A</v>
      </c>
      <c r="BA27" s="538" t="e">
        <f ca="1">+IF(AND(ISNUMBER(OFFSET('Hygiene Data'!$D$7,0,10*ROW('Hygiene Data'!D21))),'Data Summary'!DP27="Yes"),OFFSET('Hygiene Data'!$D$7,0,10*ROW('Hygiene Data'!D21)),NA())</f>
        <v>#N/A</v>
      </c>
      <c r="BB27" s="538" t="e">
        <f ca="1">+IF(AND(ISNUMBER(OFFSET('Hygiene Data'!$D$9,0,10*ROW('Hygiene Data'!D21))),'Data Summary'!DQ27="Yes"),OFFSET('Hygiene Data'!$D$9,0,10*ROW('Hygiene Data'!D21)),NA())</f>
        <v>#N/A</v>
      </c>
      <c r="BC27" s="538" t="e">
        <f ca="1">+IF(AND(ISNUMBER(OFFSET('Hygiene Data'!$E$5,0,10*ROW('Hygiene Data'!E21))),'Data Summary'!DR27="Yes"),OFFSET('Hygiene Data'!$E$5,0,10*ROW('Hygiene Data'!E21)),NA())</f>
        <v>#N/A</v>
      </c>
      <c r="BD27" s="538" t="e">
        <f ca="1">+IF(AND(ISNUMBER(OFFSET('Hygiene Data'!$E$7,0,10*ROW('Hygiene Data'!E21))),'Data Summary'!DS27="Yes"),OFFSET('Hygiene Data'!$E$7,0,10*ROW('Hygiene Data'!E21)),NA())</f>
        <v>#N/A</v>
      </c>
      <c r="BE27" s="538" t="e">
        <f ca="1">+IF(AND(ISNUMBER(OFFSET('Hygiene Data'!$E$9,0,10*ROW('Hygiene Data'!E21))),'Data Summary'!DT27="Yes"),OFFSET('Hygiene Data'!$E$9,0,10*ROW('Hygiene Data'!E21)),NA())</f>
        <v>#N/A</v>
      </c>
      <c r="BF27" s="538" t="e">
        <f ca="1">+IF(AND(ISNUMBER(OFFSET('Hygiene Data'!$F$5,0,10*ROW('Hygiene Data'!F21))),'Data Summary'!DU27="Yes"),OFFSET('Hygiene Data'!$F$5,0,10*ROW('Hygiene Data'!F21)),NA())</f>
        <v>#N/A</v>
      </c>
      <c r="BG27" s="538" t="e">
        <f ca="1">+IF(AND(ISNUMBER(OFFSET('Hygiene Data'!$F$7,0,10*ROW('Hygiene Data'!F21))),'Data Summary'!DV27="Yes"),OFFSET('Hygiene Data'!$F$7,0,10*ROW('Hygiene Data'!F21)),NA())</f>
        <v>#N/A</v>
      </c>
      <c r="BH27" s="538" t="e">
        <f ca="1">+IF(AND(ISNUMBER(OFFSET('Hygiene Data'!$F$9,0,10*ROW('Hygiene Data'!F21))),'Data Summary'!DW27="Yes"),OFFSET('Hygiene Data'!$F$9,0,10*ROW('Hygiene Data'!F21)),NA())</f>
        <v>#N/A</v>
      </c>
      <c r="BI27" s="538" t="e">
        <f ca="1">+IF(AND(ISNUMBER(OFFSET('Hygiene Data'!$G$5,0,10*ROW('Hygiene Data'!G21))),'Data Summary'!DX27="Yes"),OFFSET('Hygiene Data'!$G$5,0,10*ROW('Hygiene Data'!G21)),NA())</f>
        <v>#N/A</v>
      </c>
      <c r="BJ27" s="538" t="e">
        <f ca="1">+IF(AND(ISNUMBER(OFFSET('Hygiene Data'!$G$7,0,10*ROW('Hygiene Data'!G21))),'Data Summary'!DY27="Yes"),OFFSET('Hygiene Data'!$G$7,0,10*ROW('Hygiene Data'!G21)),NA())</f>
        <v>#N/A</v>
      </c>
      <c r="BK27" s="538" t="e">
        <f ca="1">+IF(AND(ISNUMBER(OFFSET('Hygiene Data'!$G$9,0,10*ROW('Hygiene Data'!G21))),'Data Summary'!DZ27="Yes"),OFFSET('Hygiene Data'!$G$9,0,10*ROW('Hygiene Data'!G21)),NA())</f>
        <v>#N/A</v>
      </c>
      <c r="BL27" s="538" t="e">
        <f ca="1">+IF(AND(ISNUMBER(OFFSET('Hygiene Data'!$H$5,0,10*ROW('Hygiene Data'!H21))),'Data Summary'!EA27="Yes"),OFFSET('Hygiene Data'!$H$5,0,10*ROW('Hygiene Data'!H21)),NA())</f>
        <v>#N/A</v>
      </c>
      <c r="BM27" s="538" t="e">
        <f ca="1">+IF(AND(ISNUMBER(OFFSET('Hygiene Data'!$H$7,0,10*ROW('Hygiene Data'!H21))),'Data Summary'!EB27="Yes"),OFFSET('Hygiene Data'!$H$7,0,10*ROW('Hygiene Data'!H21)),NA())</f>
        <v>#N/A</v>
      </c>
      <c r="BN27" s="538" t="e">
        <f ca="1">+IF(AND(ISNUMBER(OFFSET('Hygiene Data'!$H$9,0,10*ROW('Hygiene Data'!H21))),'Data Summary'!EC27="Yes"),OFFSET('Hygiene Data'!$H$9,0,10*ROW('Hygiene Data'!H21)),NA())</f>
        <v>#N/A</v>
      </c>
      <c r="BO27" s="538" t="e">
        <f ca="1">+IF(AND(ISNUMBER(OFFSET('Hygiene Data'!$I$5,0,10*ROW('Hygiene Data'!I21))),'Data Summary'!ED27="Yes"),OFFSET('Hygiene Data'!$I$5,0,10*ROW('Hygiene Data'!I21)),NA())</f>
        <v>#N/A</v>
      </c>
      <c r="BP27" s="538" t="e">
        <f ca="1">+IF(AND(ISNUMBER(OFFSET('Hygiene Data'!$I$7,0,10*ROW('Hygiene Data'!I21))),'Data Summary'!EE27="Yes"),OFFSET('Hygiene Data'!$I$7,0,10*ROW('Hygiene Data'!I21)),NA())</f>
        <v>#N/A</v>
      </c>
      <c r="BQ27" s="538" t="e">
        <f ca="1">+IF(AND(ISNUMBER(OFFSET('Hygiene Data'!$I$9,0,10*ROW('Hygiene Data'!I21))),'Data Summary'!EF27="Yes"),OFFSET('Hygiene Data'!$I$9,0,10*ROW('Hygiene Data'!I21)),NA())</f>
        <v>#N/A</v>
      </c>
    </row>
    <row r="28" spans="1:69" x14ac:dyDescent="0.25">
      <c r="A28" s="534" t="e">
        <f ca="1">+RIGHT('Data Summary'!A28,LEN('Data Summary'!A28)-9)</f>
        <v>#VALUE!</v>
      </c>
      <c r="B28" s="508" t="str">
        <f ca="1">+IF(ISTEXT('Data Summary'!B28),'Data Summary'!B28,"")</f>
        <v/>
      </c>
      <c r="C28" s="535" t="e">
        <f ca="1">+VALUE('Data Summary'!C28)</f>
        <v>#VALUE!</v>
      </c>
      <c r="D28" s="536" t="e">
        <f ca="1">+IF(AND(ISNUMBER(OFFSET('Water Data'!$D$4,0,10*ROW('Water Data'!D22))),'Data Summary'!BS28="Yes"),100-OFFSET('Water Data'!$D$4,0,10*ROW('Water Data'!D22)),NA())</f>
        <v>#N/A</v>
      </c>
      <c r="E28" s="536" t="e">
        <f ca="1">+IF(AND(ISNUMBER(OFFSET('Water Data'!$D$6,0,10*ROW('Water Data'!D22))),'Data Summary'!BT28="Yes"),OFFSET('Water Data'!$D$6,0,10*ROW('Water Data'!D22)),NA())</f>
        <v>#N/A</v>
      </c>
      <c r="F28" s="536" t="e">
        <f ca="1">+IF(AND(ISNUMBER(OFFSET('Water Data'!$D$9,0,10*ROW('Water Data'!D22))),'Data Summary'!BU28="Yes"),OFFSET('Water Data'!$D$9,0,10*ROW('Water Data'!D22)),NA())</f>
        <v>#N/A</v>
      </c>
      <c r="G28" s="536" t="e">
        <f ca="1">+IF(AND(ISNUMBER(OFFSET('Water Data'!$E$4,0,10*ROW('Water Data'!E22))),'Data Summary'!BV28="Yes"),100-OFFSET('Water Data'!$E$4,0,10*ROW('Water Data'!E22)),NA())</f>
        <v>#N/A</v>
      </c>
      <c r="H28" s="536" t="e">
        <f ca="1">+IF(AND(ISNUMBER(OFFSET('Water Data'!$E$6,0,10*ROW('Water Data'!E22))),'Data Summary'!BW28="Yes"),OFFSET('Water Data'!$E$6,0,10*ROW('Water Data'!E22)),NA())</f>
        <v>#N/A</v>
      </c>
      <c r="I28" s="536" t="e">
        <f ca="1">+IF(AND(ISNUMBER(OFFSET('Water Data'!$E$9,0,10*ROW('Water Data'!E22))),'Data Summary'!BX28="Yes"),OFFSET('Water Data'!$E$9,0,10*ROW('Water Data'!E22)),NA())</f>
        <v>#N/A</v>
      </c>
      <c r="J28" s="536" t="e">
        <f ca="1">+IF(AND(ISNUMBER(OFFSET('Water Data'!$F$4,0,10*ROW('Water Data'!F22))),'Data Summary'!BY28="Yes"),100-OFFSET('Water Data'!$F$4,0,10*ROW('Water Data'!F22)),NA())</f>
        <v>#N/A</v>
      </c>
      <c r="K28" s="536" t="e">
        <f ca="1">+IF(AND(ISNUMBER(OFFSET('Water Data'!$F$6,0,10*ROW('Water Data'!F22))),'Data Summary'!BZ28="Yes"),OFFSET('Water Data'!$F$6,0,10*ROW('Water Data'!F22)),NA())</f>
        <v>#N/A</v>
      </c>
      <c r="L28" s="536" t="e">
        <f ca="1">+IF(AND(ISNUMBER(OFFSET('Water Data'!$F$9,0,10*ROW('Water Data'!F22))),'Data Summary'!CA28="Yes"),OFFSET('Water Data'!$F$9,0,10*ROW('Water Data'!F22)),NA())</f>
        <v>#N/A</v>
      </c>
      <c r="M28" s="536" t="e">
        <f ca="1">+IF(AND(ISNUMBER(OFFSET('Water Data'!$G$4,0,10*ROW('Water Data'!G22))),'Data Summary'!CB28="Yes"),100-OFFSET('Water Data'!$G$4,0,10*ROW('Water Data'!G22)),NA())</f>
        <v>#N/A</v>
      </c>
      <c r="N28" s="536" t="e">
        <f ca="1">+IF(AND(ISNUMBER(OFFSET('Water Data'!$G$6,0,10*ROW('Water Data'!G22))),'Data Summary'!CC28="Yes"),OFFSET('Water Data'!$G$6,0,10*ROW('Water Data'!G22)),NA())</f>
        <v>#N/A</v>
      </c>
      <c r="O28" s="536" t="e">
        <f ca="1">+IF(AND(ISNUMBER(OFFSET('Water Data'!$G$9,0,10*ROW('Water Data'!G22))),'Data Summary'!CD28="Yes"),OFFSET('Water Data'!$G$9,0,10*ROW('Water Data'!G22)),NA())</f>
        <v>#N/A</v>
      </c>
      <c r="P28" s="536" t="e">
        <f ca="1">+IF(AND(ISNUMBER(OFFSET('Water Data'!$H$4,0,10*ROW('Water Data'!H22))),'Data Summary'!CE28="Yes"),100-OFFSET('Water Data'!$H$4,0,10*ROW('Water Data'!H22)),NA())</f>
        <v>#N/A</v>
      </c>
      <c r="Q28" s="536" t="e">
        <f ca="1">+IF(AND(ISNUMBER(OFFSET('Water Data'!$H$6,0,10*ROW('Water Data'!H22))),'Data Summary'!CF28="Yes"),OFFSET('Water Data'!$H$6,0,10*ROW('Water Data'!H22)),NA())</f>
        <v>#N/A</v>
      </c>
      <c r="R28" s="536" t="e">
        <f ca="1">+IF(AND(ISNUMBER(OFFSET('Water Data'!$H$9,0,10*ROW('Water Data'!H22))),'Data Summary'!CG28="Yes"),OFFSET('Water Data'!$H$9,0,10*ROW('Water Data'!H22)),NA())</f>
        <v>#N/A</v>
      </c>
      <c r="S28" s="536" t="e">
        <f ca="1">+IF(AND(ISNUMBER(OFFSET('Water Data'!$I$4,0,10*ROW('Water Data'!I22))),'Data Summary'!CH28="Yes"),100-OFFSET('Water Data'!$I$4,0,10*ROW('Water Data'!I22)),NA())</f>
        <v>#N/A</v>
      </c>
      <c r="T28" s="536" t="e">
        <f ca="1">+IF(AND(ISNUMBER(OFFSET('Water Data'!$I$6,0,10*ROW('Water Data'!I22))),'Data Summary'!CI28="Yes"),OFFSET('Water Data'!$I$6,0,10*ROW('Water Data'!I22)),NA())</f>
        <v>#N/A</v>
      </c>
      <c r="U28" s="536" t="e">
        <f ca="1">+IF(AND(ISNUMBER(OFFSET('Water Data'!$I$9,0,10*ROW('Water Data'!I22))),'Data Summary'!CJ28="Yes"),OFFSET('Water Data'!$I$9,0,10*ROW('Water Data'!I22)),NA())</f>
        <v>#N/A</v>
      </c>
      <c r="V28" s="537" t="e">
        <f ca="1">+IF(AND(ISNUMBER(OFFSET('Sanitation Data'!$D$4,0,10*ROW('Sanitation Data'!D22))),'Data Summary'!CK28="Yes"),100-OFFSET('Sanitation Data'!$D$4,0,10*ROW('Sanitation Data'!D22)),NA())</f>
        <v>#N/A</v>
      </c>
      <c r="W28" s="537" t="e">
        <f ca="1">+IF(AND(ISNUMBER(OFFSET('Sanitation Data'!$D$6,0,10*ROW('Sanitation Data'!D22))),'Data Summary'!CL28="Yes"),OFFSET('Sanitation Data'!$D$6,0,10*ROW('Sanitation Data'!D22)),NA())</f>
        <v>#N/A</v>
      </c>
      <c r="X28" s="537" t="e">
        <f ca="1">+IF(AND(ISNUMBER(OFFSET('Sanitation Data'!$D$10,0,10*ROW('Sanitation Data'!D22))),'Data Summary'!CM28="Yes"),OFFSET('Sanitation Data'!$D$10,0,10*ROW('Sanitation Data'!D22)),NA())</f>
        <v>#N/A</v>
      </c>
      <c r="Y28" s="537" t="e">
        <f ca="1">+IF(AND(ISNUMBER(OFFSET('Sanitation Data'!$D$11,0,10*ROW('Sanitation Data'!D22))),'Data Summary'!CN28="Yes"),OFFSET('Sanitation Data'!$D$11,0,10*ROW('Sanitation Data'!D22)),NA())</f>
        <v>#N/A</v>
      </c>
      <c r="Z28" s="537" t="e">
        <f ca="1">+IF(AND(ISNUMBER(OFFSET('Sanitation Data'!$D$12,0,10*ROW('Sanitation Data'!D22))),'Data Summary'!CO28="Yes"),OFFSET('Sanitation Data'!$D$12,0,10*ROW('Sanitation Data'!D22)),NA())</f>
        <v>#N/A</v>
      </c>
      <c r="AA28" s="537" t="e">
        <f ca="1">+IF(AND(ISNUMBER(OFFSET('Sanitation Data'!$E$4,0,10*ROW('Sanitation Data'!E22))),'Data Summary'!CP28="Yes"),100-OFFSET('Sanitation Data'!$E$4,0,10*ROW('Sanitation Data'!E22)),NA())</f>
        <v>#N/A</v>
      </c>
      <c r="AB28" s="537" t="e">
        <f ca="1">+IF(AND(ISNUMBER(OFFSET('Sanitation Data'!$E$6,0,10*ROW('Sanitation Data'!E22))),'Data Summary'!CQ28="Yes"),OFFSET('Sanitation Data'!$E$6,0,10*ROW('Sanitation Data'!E22)),NA())</f>
        <v>#N/A</v>
      </c>
      <c r="AC28" s="537" t="e">
        <f ca="1">+IF(AND(ISNUMBER(OFFSET('Sanitation Data'!$E$10,0,10*ROW('Sanitation Data'!E22))),'Data Summary'!CR28="Yes"),OFFSET('Sanitation Data'!$E$10,0,10*ROW('Sanitation Data'!E22)),NA())</f>
        <v>#N/A</v>
      </c>
      <c r="AD28" s="537" t="e">
        <f ca="1">+IF(AND(ISNUMBER(OFFSET('Sanitation Data'!$E$11,0,10*ROW('Sanitation Data'!E22))),'Data Summary'!CS28="Yes"),OFFSET('Sanitation Data'!$E$11,0,10*ROW('Sanitation Data'!E22)),NA())</f>
        <v>#N/A</v>
      </c>
      <c r="AE28" s="537" t="e">
        <f ca="1">+IF(AND(ISNUMBER(OFFSET('Sanitation Data'!$E$12,0,10*ROW('Sanitation Data'!E22))),'Data Summary'!CT28="Yes"),OFFSET('Sanitation Data'!$E$12,0,10*ROW('Sanitation Data'!E22)),NA())</f>
        <v>#N/A</v>
      </c>
      <c r="AF28" s="537" t="e">
        <f ca="1">+IF(AND(ISNUMBER(OFFSET('Sanitation Data'!$F$4,0,10*ROW('Sanitation Data'!F22))),'Data Summary'!CU28="Yes"),100-OFFSET('Sanitation Data'!$F$4,0,10*ROW('Sanitation Data'!F22)),NA())</f>
        <v>#N/A</v>
      </c>
      <c r="AG28" s="537" t="e">
        <f ca="1">+IF(AND(ISNUMBER(OFFSET('Sanitation Data'!$F$6,0,10*ROW('Sanitation Data'!F22))),'Data Summary'!CV28="Yes"),OFFSET('Sanitation Data'!$F$6,0,10*ROW('Sanitation Data'!F22)),NA())</f>
        <v>#N/A</v>
      </c>
      <c r="AH28" s="537" t="e">
        <f ca="1">+IF(AND(ISNUMBER(OFFSET('Sanitation Data'!$F$10,0,10*ROW('Sanitation Data'!F22))),'Data Summary'!CW28="Yes"),OFFSET('Sanitation Data'!$F$10,0,10*ROW('Sanitation Data'!F22)),NA())</f>
        <v>#N/A</v>
      </c>
      <c r="AI28" s="537" t="e">
        <f ca="1">+IF(AND(ISNUMBER(OFFSET('Sanitation Data'!$F$11,0,10*ROW('Sanitation Data'!F22))),'Data Summary'!CX28="Yes"),OFFSET('Sanitation Data'!$F$11,0,10*ROW('Sanitation Data'!F22)),NA())</f>
        <v>#N/A</v>
      </c>
      <c r="AJ28" s="537" t="e">
        <f ca="1">+IF(AND(ISNUMBER(OFFSET('Sanitation Data'!$F$12,0,10*ROW('Sanitation Data'!F22))),'Data Summary'!CY28="Yes"),OFFSET('Sanitation Data'!$F$12,0,10*ROW('Sanitation Data'!F22)),NA())</f>
        <v>#N/A</v>
      </c>
      <c r="AK28" s="537" t="e">
        <f ca="1">+IF(AND(ISNUMBER(OFFSET('Sanitation Data'!$G$4,0,10*ROW('Sanitation Data'!G22))),'Data Summary'!CZ28="Yes"),100-OFFSET('Sanitation Data'!$G$4,0,10*ROW('Sanitation Data'!G22)),NA())</f>
        <v>#N/A</v>
      </c>
      <c r="AL28" s="537" t="e">
        <f ca="1">+IF(AND(ISNUMBER(OFFSET('Sanitation Data'!$G$6,0,10*ROW('Sanitation Data'!G22))),'Data Summary'!DA28="Yes"),OFFSET('Sanitation Data'!$G$6,0,10*ROW('Sanitation Data'!G22)),NA())</f>
        <v>#N/A</v>
      </c>
      <c r="AM28" s="537" t="e">
        <f ca="1">+IF(AND(ISNUMBER(OFFSET('Sanitation Data'!$G$10,0,10*ROW('Sanitation Data'!G22))),'Data Summary'!DB28="Yes"),OFFSET('Sanitation Data'!$G$10,0,10*ROW('Sanitation Data'!G22)),NA())</f>
        <v>#N/A</v>
      </c>
      <c r="AN28" s="537" t="e">
        <f ca="1">+IF(AND(ISNUMBER(OFFSET('Sanitation Data'!$G$11,0,10*ROW('Sanitation Data'!G22))),'Data Summary'!DC28="Yes"),OFFSET('Sanitation Data'!$G$11,0,10*ROW('Sanitation Data'!G22)),NA())</f>
        <v>#N/A</v>
      </c>
      <c r="AO28" s="537" t="e">
        <f ca="1">+IF(AND(ISNUMBER(OFFSET('Sanitation Data'!$G$12,0,10*ROW('Sanitation Data'!G22))),'Data Summary'!DD28="Yes"),OFFSET('Sanitation Data'!$G$12,0,10*ROW('Sanitation Data'!G22)),NA())</f>
        <v>#N/A</v>
      </c>
      <c r="AP28" s="537" t="e">
        <f ca="1">+IF(AND(ISNUMBER(OFFSET('Sanitation Data'!$H$4,0,10*ROW('Sanitation Data'!H22))),'Data Summary'!DE28="Yes"),100-OFFSET('Sanitation Data'!$H$4,0,10*ROW('Sanitation Data'!H22)),NA())</f>
        <v>#N/A</v>
      </c>
      <c r="AQ28" s="537" t="e">
        <f ca="1">+IF(AND(ISNUMBER(OFFSET('Sanitation Data'!$H$6,0,10*ROW('Sanitation Data'!H22))),'Data Summary'!DF28="Yes"),OFFSET('Sanitation Data'!$H$6,0,10*ROW('Sanitation Data'!H22)),NA())</f>
        <v>#N/A</v>
      </c>
      <c r="AR28" s="537" t="e">
        <f ca="1">+IF(AND(ISNUMBER(OFFSET('Sanitation Data'!$H$10,0,10*ROW('Sanitation Data'!H22))),'Data Summary'!DG28="Yes"),OFFSET('Sanitation Data'!$H$10,0,10*ROW('Sanitation Data'!H22)),NA())</f>
        <v>#N/A</v>
      </c>
      <c r="AS28" s="537" t="e">
        <f ca="1">+IF(AND(ISNUMBER(OFFSET('Sanitation Data'!$H$11,0,10*ROW('Sanitation Data'!H22))),'Data Summary'!DH28="Yes"),OFFSET('Sanitation Data'!$H$11,0,10*ROW('Sanitation Data'!H22)),NA())</f>
        <v>#N/A</v>
      </c>
      <c r="AT28" s="537" t="e">
        <f ca="1">+IF(AND(ISNUMBER(OFFSET('Sanitation Data'!$H$12,0,10*ROW('Sanitation Data'!H22))),'Data Summary'!DI28="Yes"),OFFSET('Sanitation Data'!$H$12,0,10*ROW('Sanitation Data'!H22)),NA())</f>
        <v>#N/A</v>
      </c>
      <c r="AU28" s="537" t="e">
        <f ca="1">+IF(AND(ISNUMBER(OFFSET('Sanitation Data'!$I$4,0,10*ROW('Sanitation Data'!I22))),'Data Summary'!DJ28="Yes"),100-OFFSET('Sanitation Data'!$I$4,0,10*ROW('Sanitation Data'!I22)),NA())</f>
        <v>#N/A</v>
      </c>
      <c r="AV28" s="537" t="e">
        <f ca="1">+IF(AND(ISNUMBER(OFFSET('Sanitation Data'!$I$6,0,10*ROW('Sanitation Data'!I22))),'Data Summary'!DK28="Yes"),OFFSET('Sanitation Data'!$I$6,0,10*ROW('Sanitation Data'!I22)),NA())</f>
        <v>#N/A</v>
      </c>
      <c r="AW28" s="537" t="e">
        <f ca="1">+IF(AND(ISNUMBER(OFFSET('Sanitation Data'!$I$10,0,10*ROW('Sanitation Data'!I22))),'Data Summary'!DL28="Yes"),OFFSET('Sanitation Data'!$I$10,0,10*ROW('Sanitation Data'!I22)),NA())</f>
        <v>#N/A</v>
      </c>
      <c r="AX28" s="537" t="e">
        <f ca="1">+IF(AND(ISNUMBER(OFFSET('Sanitation Data'!$I$11,0,10*ROW('Sanitation Data'!I22))),'Data Summary'!DM28="Yes"),OFFSET('Sanitation Data'!$I$11,0,10*ROW('Sanitation Data'!I22)),NA())</f>
        <v>#N/A</v>
      </c>
      <c r="AY28" s="537" t="e">
        <f ca="1">+IF(AND(ISNUMBER(OFFSET('Sanitation Data'!$I$12,0,10*ROW('Sanitation Data'!I22))),'Data Summary'!DN28="Yes"),OFFSET('Sanitation Data'!$I$12,0,10*ROW('Sanitation Data'!I22)),NA())</f>
        <v>#N/A</v>
      </c>
      <c r="AZ28" s="538" t="e">
        <f ca="1">+IF(AND(ISNUMBER(OFFSET('Hygiene Data'!$D$5,0,10*ROW('Hygiene Data'!D22))),'Data Summary'!DO28="Yes"),OFFSET('Hygiene Data'!$D$5,0,10*ROW('Hygiene Data'!D22)),NA())</f>
        <v>#N/A</v>
      </c>
      <c r="BA28" s="538" t="e">
        <f ca="1">+IF(AND(ISNUMBER(OFFSET('Hygiene Data'!$D$7,0,10*ROW('Hygiene Data'!D22))),'Data Summary'!DP28="Yes"),OFFSET('Hygiene Data'!$D$7,0,10*ROW('Hygiene Data'!D22)),NA())</f>
        <v>#N/A</v>
      </c>
      <c r="BB28" s="538" t="e">
        <f ca="1">+IF(AND(ISNUMBER(OFFSET('Hygiene Data'!$D$9,0,10*ROW('Hygiene Data'!D22))),'Data Summary'!DQ28="Yes"),OFFSET('Hygiene Data'!$D$9,0,10*ROW('Hygiene Data'!D22)),NA())</f>
        <v>#N/A</v>
      </c>
      <c r="BC28" s="538" t="e">
        <f ca="1">+IF(AND(ISNUMBER(OFFSET('Hygiene Data'!$E$5,0,10*ROW('Hygiene Data'!E22))),'Data Summary'!DR28="Yes"),OFFSET('Hygiene Data'!$E$5,0,10*ROW('Hygiene Data'!E22)),NA())</f>
        <v>#N/A</v>
      </c>
      <c r="BD28" s="538" t="e">
        <f ca="1">+IF(AND(ISNUMBER(OFFSET('Hygiene Data'!$E$7,0,10*ROW('Hygiene Data'!E22))),'Data Summary'!DS28="Yes"),OFFSET('Hygiene Data'!$E$7,0,10*ROW('Hygiene Data'!E22)),NA())</f>
        <v>#N/A</v>
      </c>
      <c r="BE28" s="538" t="e">
        <f ca="1">+IF(AND(ISNUMBER(OFFSET('Hygiene Data'!$E$9,0,10*ROW('Hygiene Data'!E22))),'Data Summary'!DT28="Yes"),OFFSET('Hygiene Data'!$E$9,0,10*ROW('Hygiene Data'!E22)),NA())</f>
        <v>#N/A</v>
      </c>
      <c r="BF28" s="538" t="e">
        <f ca="1">+IF(AND(ISNUMBER(OFFSET('Hygiene Data'!$F$5,0,10*ROW('Hygiene Data'!F22))),'Data Summary'!DU28="Yes"),OFFSET('Hygiene Data'!$F$5,0,10*ROW('Hygiene Data'!F22)),NA())</f>
        <v>#N/A</v>
      </c>
      <c r="BG28" s="538" t="e">
        <f ca="1">+IF(AND(ISNUMBER(OFFSET('Hygiene Data'!$F$7,0,10*ROW('Hygiene Data'!F22))),'Data Summary'!DV28="Yes"),OFFSET('Hygiene Data'!$F$7,0,10*ROW('Hygiene Data'!F22)),NA())</f>
        <v>#N/A</v>
      </c>
      <c r="BH28" s="538" t="e">
        <f ca="1">+IF(AND(ISNUMBER(OFFSET('Hygiene Data'!$F$9,0,10*ROW('Hygiene Data'!F22))),'Data Summary'!DW28="Yes"),OFFSET('Hygiene Data'!$F$9,0,10*ROW('Hygiene Data'!F22)),NA())</f>
        <v>#N/A</v>
      </c>
      <c r="BI28" s="538" t="e">
        <f ca="1">+IF(AND(ISNUMBER(OFFSET('Hygiene Data'!$G$5,0,10*ROW('Hygiene Data'!G22))),'Data Summary'!DX28="Yes"),OFFSET('Hygiene Data'!$G$5,0,10*ROW('Hygiene Data'!G22)),NA())</f>
        <v>#N/A</v>
      </c>
      <c r="BJ28" s="538" t="e">
        <f ca="1">+IF(AND(ISNUMBER(OFFSET('Hygiene Data'!$G$7,0,10*ROW('Hygiene Data'!G22))),'Data Summary'!DY28="Yes"),OFFSET('Hygiene Data'!$G$7,0,10*ROW('Hygiene Data'!G22)),NA())</f>
        <v>#N/A</v>
      </c>
      <c r="BK28" s="538" t="e">
        <f ca="1">+IF(AND(ISNUMBER(OFFSET('Hygiene Data'!$G$9,0,10*ROW('Hygiene Data'!G22))),'Data Summary'!DZ28="Yes"),OFFSET('Hygiene Data'!$G$9,0,10*ROW('Hygiene Data'!G22)),NA())</f>
        <v>#N/A</v>
      </c>
      <c r="BL28" s="538" t="e">
        <f ca="1">+IF(AND(ISNUMBER(OFFSET('Hygiene Data'!$H$5,0,10*ROW('Hygiene Data'!H22))),'Data Summary'!EA28="Yes"),OFFSET('Hygiene Data'!$H$5,0,10*ROW('Hygiene Data'!H22)),NA())</f>
        <v>#N/A</v>
      </c>
      <c r="BM28" s="538" t="e">
        <f ca="1">+IF(AND(ISNUMBER(OFFSET('Hygiene Data'!$H$7,0,10*ROW('Hygiene Data'!H22))),'Data Summary'!EB28="Yes"),OFFSET('Hygiene Data'!$H$7,0,10*ROW('Hygiene Data'!H22)),NA())</f>
        <v>#N/A</v>
      </c>
      <c r="BN28" s="538" t="e">
        <f ca="1">+IF(AND(ISNUMBER(OFFSET('Hygiene Data'!$H$9,0,10*ROW('Hygiene Data'!H22))),'Data Summary'!EC28="Yes"),OFFSET('Hygiene Data'!$H$9,0,10*ROW('Hygiene Data'!H22)),NA())</f>
        <v>#N/A</v>
      </c>
      <c r="BO28" s="538" t="e">
        <f ca="1">+IF(AND(ISNUMBER(OFFSET('Hygiene Data'!$I$5,0,10*ROW('Hygiene Data'!I22))),'Data Summary'!ED28="Yes"),OFFSET('Hygiene Data'!$I$5,0,10*ROW('Hygiene Data'!I22)),NA())</f>
        <v>#N/A</v>
      </c>
      <c r="BP28" s="538" t="e">
        <f ca="1">+IF(AND(ISNUMBER(OFFSET('Hygiene Data'!$I$7,0,10*ROW('Hygiene Data'!I22))),'Data Summary'!EE28="Yes"),OFFSET('Hygiene Data'!$I$7,0,10*ROW('Hygiene Data'!I22)),NA())</f>
        <v>#N/A</v>
      </c>
      <c r="BQ28" s="538" t="e">
        <f ca="1">+IF(AND(ISNUMBER(OFFSET('Hygiene Data'!$I$9,0,10*ROW('Hygiene Data'!I22))),'Data Summary'!EF28="Yes"),OFFSET('Hygiene Data'!$I$9,0,10*ROW('Hygiene Data'!I22)),NA())</f>
        <v>#N/A</v>
      </c>
    </row>
    <row r="29" spans="1:69" x14ac:dyDescent="0.25">
      <c r="A29" s="534" t="e">
        <f ca="1">+RIGHT('Data Summary'!A29,LEN('Data Summary'!A29)-9)</f>
        <v>#VALUE!</v>
      </c>
      <c r="B29" s="508" t="str">
        <f ca="1">+IF(ISTEXT('Data Summary'!B29),'Data Summary'!B29,"")</f>
        <v/>
      </c>
      <c r="C29" s="535" t="e">
        <f ca="1">+VALUE('Data Summary'!C29)</f>
        <v>#VALUE!</v>
      </c>
      <c r="D29" s="536" t="e">
        <f ca="1">+IF(AND(ISNUMBER(OFFSET('Water Data'!$D$4,0,10*ROW('Water Data'!D23))),'Data Summary'!BS29="Yes"),100-OFFSET('Water Data'!$D$4,0,10*ROW('Water Data'!D23)),NA())</f>
        <v>#N/A</v>
      </c>
      <c r="E29" s="536" t="e">
        <f ca="1">+IF(AND(ISNUMBER(OFFSET('Water Data'!$D$6,0,10*ROW('Water Data'!D23))),'Data Summary'!BT29="Yes"),OFFSET('Water Data'!$D$6,0,10*ROW('Water Data'!D23)),NA())</f>
        <v>#N/A</v>
      </c>
      <c r="F29" s="536" t="e">
        <f ca="1">+IF(AND(ISNUMBER(OFFSET('Water Data'!$D$9,0,10*ROW('Water Data'!D23))),'Data Summary'!BU29="Yes"),OFFSET('Water Data'!$D$9,0,10*ROW('Water Data'!D23)),NA())</f>
        <v>#N/A</v>
      </c>
      <c r="G29" s="536" t="e">
        <f ca="1">+IF(AND(ISNUMBER(OFFSET('Water Data'!$E$4,0,10*ROW('Water Data'!E23))),'Data Summary'!BV29="Yes"),100-OFFSET('Water Data'!$E$4,0,10*ROW('Water Data'!E23)),NA())</f>
        <v>#N/A</v>
      </c>
      <c r="H29" s="536" t="e">
        <f ca="1">+IF(AND(ISNUMBER(OFFSET('Water Data'!$E$6,0,10*ROW('Water Data'!E23))),'Data Summary'!BW29="Yes"),OFFSET('Water Data'!$E$6,0,10*ROW('Water Data'!E23)),NA())</f>
        <v>#N/A</v>
      </c>
      <c r="I29" s="536" t="e">
        <f ca="1">+IF(AND(ISNUMBER(OFFSET('Water Data'!$E$9,0,10*ROW('Water Data'!E23))),'Data Summary'!BX29="Yes"),OFFSET('Water Data'!$E$9,0,10*ROW('Water Data'!E23)),NA())</f>
        <v>#N/A</v>
      </c>
      <c r="J29" s="536" t="e">
        <f ca="1">+IF(AND(ISNUMBER(OFFSET('Water Data'!$F$4,0,10*ROW('Water Data'!F23))),'Data Summary'!BY29="Yes"),100-OFFSET('Water Data'!$F$4,0,10*ROW('Water Data'!F23)),NA())</f>
        <v>#N/A</v>
      </c>
      <c r="K29" s="536" t="e">
        <f ca="1">+IF(AND(ISNUMBER(OFFSET('Water Data'!$F$6,0,10*ROW('Water Data'!F23))),'Data Summary'!BZ29="Yes"),OFFSET('Water Data'!$F$6,0,10*ROW('Water Data'!F23)),NA())</f>
        <v>#N/A</v>
      </c>
      <c r="L29" s="536" t="e">
        <f ca="1">+IF(AND(ISNUMBER(OFFSET('Water Data'!$F$9,0,10*ROW('Water Data'!F23))),'Data Summary'!CA29="Yes"),OFFSET('Water Data'!$F$9,0,10*ROW('Water Data'!F23)),NA())</f>
        <v>#N/A</v>
      </c>
      <c r="M29" s="536" t="e">
        <f ca="1">+IF(AND(ISNUMBER(OFFSET('Water Data'!$G$4,0,10*ROW('Water Data'!G23))),'Data Summary'!CB29="Yes"),100-OFFSET('Water Data'!$G$4,0,10*ROW('Water Data'!G23)),NA())</f>
        <v>#N/A</v>
      </c>
      <c r="N29" s="536" t="e">
        <f ca="1">+IF(AND(ISNUMBER(OFFSET('Water Data'!$G$6,0,10*ROW('Water Data'!G23))),'Data Summary'!CC29="Yes"),OFFSET('Water Data'!$G$6,0,10*ROW('Water Data'!G23)),NA())</f>
        <v>#N/A</v>
      </c>
      <c r="O29" s="536" t="e">
        <f ca="1">+IF(AND(ISNUMBER(OFFSET('Water Data'!$G$9,0,10*ROW('Water Data'!G23))),'Data Summary'!CD29="Yes"),OFFSET('Water Data'!$G$9,0,10*ROW('Water Data'!G23)),NA())</f>
        <v>#N/A</v>
      </c>
      <c r="P29" s="536" t="e">
        <f ca="1">+IF(AND(ISNUMBER(OFFSET('Water Data'!$H$4,0,10*ROW('Water Data'!H23))),'Data Summary'!CE29="Yes"),100-OFFSET('Water Data'!$H$4,0,10*ROW('Water Data'!H23)),NA())</f>
        <v>#N/A</v>
      </c>
      <c r="Q29" s="536" t="e">
        <f ca="1">+IF(AND(ISNUMBER(OFFSET('Water Data'!$H$6,0,10*ROW('Water Data'!H23))),'Data Summary'!CF29="Yes"),OFFSET('Water Data'!$H$6,0,10*ROW('Water Data'!H23)),NA())</f>
        <v>#N/A</v>
      </c>
      <c r="R29" s="536" t="e">
        <f ca="1">+IF(AND(ISNUMBER(OFFSET('Water Data'!$H$9,0,10*ROW('Water Data'!H23))),'Data Summary'!CG29="Yes"),OFFSET('Water Data'!$H$9,0,10*ROW('Water Data'!H23)),NA())</f>
        <v>#N/A</v>
      </c>
      <c r="S29" s="536" t="e">
        <f ca="1">+IF(AND(ISNUMBER(OFFSET('Water Data'!$I$4,0,10*ROW('Water Data'!I23))),'Data Summary'!CH29="Yes"),100-OFFSET('Water Data'!$I$4,0,10*ROW('Water Data'!I23)),NA())</f>
        <v>#N/A</v>
      </c>
      <c r="T29" s="536" t="e">
        <f ca="1">+IF(AND(ISNUMBER(OFFSET('Water Data'!$I$6,0,10*ROW('Water Data'!I23))),'Data Summary'!CI29="Yes"),OFFSET('Water Data'!$I$6,0,10*ROW('Water Data'!I23)),NA())</f>
        <v>#N/A</v>
      </c>
      <c r="U29" s="536" t="e">
        <f ca="1">+IF(AND(ISNUMBER(OFFSET('Water Data'!$I$9,0,10*ROW('Water Data'!I23))),'Data Summary'!CJ29="Yes"),OFFSET('Water Data'!$I$9,0,10*ROW('Water Data'!I23)),NA())</f>
        <v>#N/A</v>
      </c>
      <c r="V29" s="537" t="e">
        <f ca="1">+IF(AND(ISNUMBER(OFFSET('Sanitation Data'!$D$4,0,10*ROW('Sanitation Data'!D23))),'Data Summary'!CK29="Yes"),100-OFFSET('Sanitation Data'!$D$4,0,10*ROW('Sanitation Data'!D23)),NA())</f>
        <v>#N/A</v>
      </c>
      <c r="W29" s="537" t="e">
        <f ca="1">+IF(AND(ISNUMBER(OFFSET('Sanitation Data'!$D$6,0,10*ROW('Sanitation Data'!D23))),'Data Summary'!CL29="Yes"),OFFSET('Sanitation Data'!$D$6,0,10*ROW('Sanitation Data'!D23)),NA())</f>
        <v>#N/A</v>
      </c>
      <c r="X29" s="537" t="e">
        <f ca="1">+IF(AND(ISNUMBER(OFFSET('Sanitation Data'!$D$10,0,10*ROW('Sanitation Data'!D23))),'Data Summary'!CM29="Yes"),OFFSET('Sanitation Data'!$D$10,0,10*ROW('Sanitation Data'!D23)),NA())</f>
        <v>#N/A</v>
      </c>
      <c r="Y29" s="537" t="e">
        <f ca="1">+IF(AND(ISNUMBER(OFFSET('Sanitation Data'!$D$11,0,10*ROW('Sanitation Data'!D23))),'Data Summary'!CN29="Yes"),OFFSET('Sanitation Data'!$D$11,0,10*ROW('Sanitation Data'!D23)),NA())</f>
        <v>#N/A</v>
      </c>
      <c r="Z29" s="537" t="e">
        <f ca="1">+IF(AND(ISNUMBER(OFFSET('Sanitation Data'!$D$12,0,10*ROW('Sanitation Data'!D23))),'Data Summary'!CO29="Yes"),OFFSET('Sanitation Data'!$D$12,0,10*ROW('Sanitation Data'!D23)),NA())</f>
        <v>#N/A</v>
      </c>
      <c r="AA29" s="537" t="e">
        <f ca="1">+IF(AND(ISNUMBER(OFFSET('Sanitation Data'!$E$4,0,10*ROW('Sanitation Data'!E23))),'Data Summary'!CP29="Yes"),100-OFFSET('Sanitation Data'!$E$4,0,10*ROW('Sanitation Data'!E23)),NA())</f>
        <v>#N/A</v>
      </c>
      <c r="AB29" s="537" t="e">
        <f ca="1">+IF(AND(ISNUMBER(OFFSET('Sanitation Data'!$E$6,0,10*ROW('Sanitation Data'!E23))),'Data Summary'!CQ29="Yes"),OFFSET('Sanitation Data'!$E$6,0,10*ROW('Sanitation Data'!E23)),NA())</f>
        <v>#N/A</v>
      </c>
      <c r="AC29" s="537" t="e">
        <f ca="1">+IF(AND(ISNUMBER(OFFSET('Sanitation Data'!$E$10,0,10*ROW('Sanitation Data'!E23))),'Data Summary'!CR29="Yes"),OFFSET('Sanitation Data'!$E$10,0,10*ROW('Sanitation Data'!E23)),NA())</f>
        <v>#N/A</v>
      </c>
      <c r="AD29" s="537" t="e">
        <f ca="1">+IF(AND(ISNUMBER(OFFSET('Sanitation Data'!$E$11,0,10*ROW('Sanitation Data'!E23))),'Data Summary'!CS29="Yes"),OFFSET('Sanitation Data'!$E$11,0,10*ROW('Sanitation Data'!E23)),NA())</f>
        <v>#N/A</v>
      </c>
      <c r="AE29" s="537" t="e">
        <f ca="1">+IF(AND(ISNUMBER(OFFSET('Sanitation Data'!$E$12,0,10*ROW('Sanitation Data'!E23))),'Data Summary'!CT29="Yes"),OFFSET('Sanitation Data'!$E$12,0,10*ROW('Sanitation Data'!E23)),NA())</f>
        <v>#N/A</v>
      </c>
      <c r="AF29" s="537" t="e">
        <f ca="1">+IF(AND(ISNUMBER(OFFSET('Sanitation Data'!$F$4,0,10*ROW('Sanitation Data'!F23))),'Data Summary'!CU29="Yes"),100-OFFSET('Sanitation Data'!$F$4,0,10*ROW('Sanitation Data'!F23)),NA())</f>
        <v>#N/A</v>
      </c>
      <c r="AG29" s="537" t="e">
        <f ca="1">+IF(AND(ISNUMBER(OFFSET('Sanitation Data'!$F$6,0,10*ROW('Sanitation Data'!F23))),'Data Summary'!CV29="Yes"),OFFSET('Sanitation Data'!$F$6,0,10*ROW('Sanitation Data'!F23)),NA())</f>
        <v>#N/A</v>
      </c>
      <c r="AH29" s="537" t="e">
        <f ca="1">+IF(AND(ISNUMBER(OFFSET('Sanitation Data'!$F$10,0,10*ROW('Sanitation Data'!F23))),'Data Summary'!CW29="Yes"),OFFSET('Sanitation Data'!$F$10,0,10*ROW('Sanitation Data'!F23)),NA())</f>
        <v>#N/A</v>
      </c>
      <c r="AI29" s="537" t="e">
        <f ca="1">+IF(AND(ISNUMBER(OFFSET('Sanitation Data'!$F$11,0,10*ROW('Sanitation Data'!F23))),'Data Summary'!CX29="Yes"),OFFSET('Sanitation Data'!$F$11,0,10*ROW('Sanitation Data'!F23)),NA())</f>
        <v>#N/A</v>
      </c>
      <c r="AJ29" s="537" t="e">
        <f ca="1">+IF(AND(ISNUMBER(OFFSET('Sanitation Data'!$F$12,0,10*ROW('Sanitation Data'!F23))),'Data Summary'!CY29="Yes"),OFFSET('Sanitation Data'!$F$12,0,10*ROW('Sanitation Data'!F23)),NA())</f>
        <v>#N/A</v>
      </c>
      <c r="AK29" s="537" t="e">
        <f ca="1">+IF(AND(ISNUMBER(OFFSET('Sanitation Data'!$G$4,0,10*ROW('Sanitation Data'!G23))),'Data Summary'!CZ29="Yes"),100-OFFSET('Sanitation Data'!$G$4,0,10*ROW('Sanitation Data'!G23)),NA())</f>
        <v>#N/A</v>
      </c>
      <c r="AL29" s="537" t="e">
        <f ca="1">+IF(AND(ISNUMBER(OFFSET('Sanitation Data'!$G$6,0,10*ROW('Sanitation Data'!G23))),'Data Summary'!DA29="Yes"),OFFSET('Sanitation Data'!$G$6,0,10*ROW('Sanitation Data'!G23)),NA())</f>
        <v>#N/A</v>
      </c>
      <c r="AM29" s="537" t="e">
        <f ca="1">+IF(AND(ISNUMBER(OFFSET('Sanitation Data'!$G$10,0,10*ROW('Sanitation Data'!G23))),'Data Summary'!DB29="Yes"),OFFSET('Sanitation Data'!$G$10,0,10*ROW('Sanitation Data'!G23)),NA())</f>
        <v>#N/A</v>
      </c>
      <c r="AN29" s="537" t="e">
        <f ca="1">+IF(AND(ISNUMBER(OFFSET('Sanitation Data'!$G$11,0,10*ROW('Sanitation Data'!G23))),'Data Summary'!DC29="Yes"),OFFSET('Sanitation Data'!$G$11,0,10*ROW('Sanitation Data'!G23)),NA())</f>
        <v>#N/A</v>
      </c>
      <c r="AO29" s="537" t="e">
        <f ca="1">+IF(AND(ISNUMBER(OFFSET('Sanitation Data'!$G$12,0,10*ROW('Sanitation Data'!G23))),'Data Summary'!DD29="Yes"),OFFSET('Sanitation Data'!$G$12,0,10*ROW('Sanitation Data'!G23)),NA())</f>
        <v>#N/A</v>
      </c>
      <c r="AP29" s="537" t="e">
        <f ca="1">+IF(AND(ISNUMBER(OFFSET('Sanitation Data'!$H$4,0,10*ROW('Sanitation Data'!H23))),'Data Summary'!DE29="Yes"),100-OFFSET('Sanitation Data'!$H$4,0,10*ROW('Sanitation Data'!H23)),NA())</f>
        <v>#N/A</v>
      </c>
      <c r="AQ29" s="537" t="e">
        <f ca="1">+IF(AND(ISNUMBER(OFFSET('Sanitation Data'!$H$6,0,10*ROW('Sanitation Data'!H23))),'Data Summary'!DF29="Yes"),OFFSET('Sanitation Data'!$H$6,0,10*ROW('Sanitation Data'!H23)),NA())</f>
        <v>#N/A</v>
      </c>
      <c r="AR29" s="537" t="e">
        <f ca="1">+IF(AND(ISNUMBER(OFFSET('Sanitation Data'!$H$10,0,10*ROW('Sanitation Data'!H23))),'Data Summary'!DG29="Yes"),OFFSET('Sanitation Data'!$H$10,0,10*ROW('Sanitation Data'!H23)),NA())</f>
        <v>#N/A</v>
      </c>
      <c r="AS29" s="537" t="e">
        <f ca="1">+IF(AND(ISNUMBER(OFFSET('Sanitation Data'!$H$11,0,10*ROW('Sanitation Data'!H23))),'Data Summary'!DH29="Yes"),OFFSET('Sanitation Data'!$H$11,0,10*ROW('Sanitation Data'!H23)),NA())</f>
        <v>#N/A</v>
      </c>
      <c r="AT29" s="537" t="e">
        <f ca="1">+IF(AND(ISNUMBER(OFFSET('Sanitation Data'!$H$12,0,10*ROW('Sanitation Data'!H23))),'Data Summary'!DI29="Yes"),OFFSET('Sanitation Data'!$H$12,0,10*ROW('Sanitation Data'!H23)),NA())</f>
        <v>#N/A</v>
      </c>
      <c r="AU29" s="537" t="e">
        <f ca="1">+IF(AND(ISNUMBER(OFFSET('Sanitation Data'!$I$4,0,10*ROW('Sanitation Data'!I23))),'Data Summary'!DJ29="Yes"),100-OFFSET('Sanitation Data'!$I$4,0,10*ROW('Sanitation Data'!I23)),NA())</f>
        <v>#N/A</v>
      </c>
      <c r="AV29" s="537" t="e">
        <f ca="1">+IF(AND(ISNUMBER(OFFSET('Sanitation Data'!$I$6,0,10*ROW('Sanitation Data'!I23))),'Data Summary'!DK29="Yes"),OFFSET('Sanitation Data'!$I$6,0,10*ROW('Sanitation Data'!I23)),NA())</f>
        <v>#N/A</v>
      </c>
      <c r="AW29" s="537" t="e">
        <f ca="1">+IF(AND(ISNUMBER(OFFSET('Sanitation Data'!$I$10,0,10*ROW('Sanitation Data'!I23))),'Data Summary'!DL29="Yes"),OFFSET('Sanitation Data'!$I$10,0,10*ROW('Sanitation Data'!I23)),NA())</f>
        <v>#N/A</v>
      </c>
      <c r="AX29" s="537" t="e">
        <f ca="1">+IF(AND(ISNUMBER(OFFSET('Sanitation Data'!$I$11,0,10*ROW('Sanitation Data'!I23))),'Data Summary'!DM29="Yes"),OFFSET('Sanitation Data'!$I$11,0,10*ROW('Sanitation Data'!I23)),NA())</f>
        <v>#N/A</v>
      </c>
      <c r="AY29" s="537" t="e">
        <f ca="1">+IF(AND(ISNUMBER(OFFSET('Sanitation Data'!$I$12,0,10*ROW('Sanitation Data'!I23))),'Data Summary'!DN29="Yes"),OFFSET('Sanitation Data'!$I$12,0,10*ROW('Sanitation Data'!I23)),NA())</f>
        <v>#N/A</v>
      </c>
      <c r="AZ29" s="538" t="e">
        <f ca="1">+IF(AND(ISNUMBER(OFFSET('Hygiene Data'!$D$5,0,10*ROW('Hygiene Data'!D23))),'Data Summary'!DO29="Yes"),OFFSET('Hygiene Data'!$D$5,0,10*ROW('Hygiene Data'!D23)),NA())</f>
        <v>#N/A</v>
      </c>
      <c r="BA29" s="538" t="e">
        <f ca="1">+IF(AND(ISNUMBER(OFFSET('Hygiene Data'!$D$7,0,10*ROW('Hygiene Data'!D23))),'Data Summary'!DP29="Yes"),OFFSET('Hygiene Data'!$D$7,0,10*ROW('Hygiene Data'!D23)),NA())</f>
        <v>#N/A</v>
      </c>
      <c r="BB29" s="538" t="e">
        <f ca="1">+IF(AND(ISNUMBER(OFFSET('Hygiene Data'!$D$9,0,10*ROW('Hygiene Data'!D23))),'Data Summary'!DQ29="Yes"),OFFSET('Hygiene Data'!$D$9,0,10*ROW('Hygiene Data'!D23)),NA())</f>
        <v>#N/A</v>
      </c>
      <c r="BC29" s="538" t="e">
        <f ca="1">+IF(AND(ISNUMBER(OFFSET('Hygiene Data'!$E$5,0,10*ROW('Hygiene Data'!E23))),'Data Summary'!DR29="Yes"),OFFSET('Hygiene Data'!$E$5,0,10*ROW('Hygiene Data'!E23)),NA())</f>
        <v>#N/A</v>
      </c>
      <c r="BD29" s="538" t="e">
        <f ca="1">+IF(AND(ISNUMBER(OFFSET('Hygiene Data'!$E$7,0,10*ROW('Hygiene Data'!E23))),'Data Summary'!DS29="Yes"),OFFSET('Hygiene Data'!$E$7,0,10*ROW('Hygiene Data'!E23)),NA())</f>
        <v>#N/A</v>
      </c>
      <c r="BE29" s="538" t="e">
        <f ca="1">+IF(AND(ISNUMBER(OFFSET('Hygiene Data'!$E$9,0,10*ROW('Hygiene Data'!E23))),'Data Summary'!DT29="Yes"),OFFSET('Hygiene Data'!$E$9,0,10*ROW('Hygiene Data'!E23)),NA())</f>
        <v>#N/A</v>
      </c>
      <c r="BF29" s="538" t="e">
        <f ca="1">+IF(AND(ISNUMBER(OFFSET('Hygiene Data'!$F$5,0,10*ROW('Hygiene Data'!F23))),'Data Summary'!DU29="Yes"),OFFSET('Hygiene Data'!$F$5,0,10*ROW('Hygiene Data'!F23)),NA())</f>
        <v>#N/A</v>
      </c>
      <c r="BG29" s="538" t="e">
        <f ca="1">+IF(AND(ISNUMBER(OFFSET('Hygiene Data'!$F$7,0,10*ROW('Hygiene Data'!F23))),'Data Summary'!DV29="Yes"),OFFSET('Hygiene Data'!$F$7,0,10*ROW('Hygiene Data'!F23)),NA())</f>
        <v>#N/A</v>
      </c>
      <c r="BH29" s="538" t="e">
        <f ca="1">+IF(AND(ISNUMBER(OFFSET('Hygiene Data'!$F$9,0,10*ROW('Hygiene Data'!F23))),'Data Summary'!DW29="Yes"),OFFSET('Hygiene Data'!$F$9,0,10*ROW('Hygiene Data'!F23)),NA())</f>
        <v>#N/A</v>
      </c>
      <c r="BI29" s="538" t="e">
        <f ca="1">+IF(AND(ISNUMBER(OFFSET('Hygiene Data'!$G$5,0,10*ROW('Hygiene Data'!G23))),'Data Summary'!DX29="Yes"),OFFSET('Hygiene Data'!$G$5,0,10*ROW('Hygiene Data'!G23)),NA())</f>
        <v>#N/A</v>
      </c>
      <c r="BJ29" s="538" t="e">
        <f ca="1">+IF(AND(ISNUMBER(OFFSET('Hygiene Data'!$G$7,0,10*ROW('Hygiene Data'!G23))),'Data Summary'!DY29="Yes"),OFFSET('Hygiene Data'!$G$7,0,10*ROW('Hygiene Data'!G23)),NA())</f>
        <v>#N/A</v>
      </c>
      <c r="BK29" s="538" t="e">
        <f ca="1">+IF(AND(ISNUMBER(OFFSET('Hygiene Data'!$G$9,0,10*ROW('Hygiene Data'!G23))),'Data Summary'!DZ29="Yes"),OFFSET('Hygiene Data'!$G$9,0,10*ROW('Hygiene Data'!G23)),NA())</f>
        <v>#N/A</v>
      </c>
      <c r="BL29" s="538" t="e">
        <f ca="1">+IF(AND(ISNUMBER(OFFSET('Hygiene Data'!$H$5,0,10*ROW('Hygiene Data'!H23))),'Data Summary'!EA29="Yes"),OFFSET('Hygiene Data'!$H$5,0,10*ROW('Hygiene Data'!H23)),NA())</f>
        <v>#N/A</v>
      </c>
      <c r="BM29" s="538" t="e">
        <f ca="1">+IF(AND(ISNUMBER(OFFSET('Hygiene Data'!$H$7,0,10*ROW('Hygiene Data'!H23))),'Data Summary'!EB29="Yes"),OFFSET('Hygiene Data'!$H$7,0,10*ROW('Hygiene Data'!H23)),NA())</f>
        <v>#N/A</v>
      </c>
      <c r="BN29" s="538" t="e">
        <f ca="1">+IF(AND(ISNUMBER(OFFSET('Hygiene Data'!$H$9,0,10*ROW('Hygiene Data'!H23))),'Data Summary'!EC29="Yes"),OFFSET('Hygiene Data'!$H$9,0,10*ROW('Hygiene Data'!H23)),NA())</f>
        <v>#N/A</v>
      </c>
      <c r="BO29" s="538" t="e">
        <f ca="1">+IF(AND(ISNUMBER(OFFSET('Hygiene Data'!$I$5,0,10*ROW('Hygiene Data'!I23))),'Data Summary'!ED29="Yes"),OFFSET('Hygiene Data'!$I$5,0,10*ROW('Hygiene Data'!I23)),NA())</f>
        <v>#N/A</v>
      </c>
      <c r="BP29" s="538" t="e">
        <f ca="1">+IF(AND(ISNUMBER(OFFSET('Hygiene Data'!$I$7,0,10*ROW('Hygiene Data'!I23))),'Data Summary'!EE29="Yes"),OFFSET('Hygiene Data'!$I$7,0,10*ROW('Hygiene Data'!I23)),NA())</f>
        <v>#N/A</v>
      </c>
      <c r="BQ29" s="538" t="e">
        <f ca="1">+IF(AND(ISNUMBER(OFFSET('Hygiene Data'!$I$9,0,10*ROW('Hygiene Data'!I23))),'Data Summary'!EF29="Yes"),OFFSET('Hygiene Data'!$I$9,0,10*ROW('Hygiene Data'!I23)),NA())</f>
        <v>#N/A</v>
      </c>
    </row>
    <row r="30" spans="1:69" x14ac:dyDescent="0.25">
      <c r="A30" s="534" t="e">
        <f ca="1">+RIGHT('Data Summary'!A30,LEN('Data Summary'!A30)-9)</f>
        <v>#VALUE!</v>
      </c>
      <c r="B30" s="508" t="str">
        <f ca="1">+IF(ISTEXT('Data Summary'!B30),'Data Summary'!B30,"")</f>
        <v/>
      </c>
      <c r="C30" s="535" t="e">
        <f ca="1">+VALUE('Data Summary'!C30)</f>
        <v>#VALUE!</v>
      </c>
      <c r="D30" s="536" t="e">
        <f ca="1">+IF(AND(ISNUMBER(OFFSET('Water Data'!$D$4,0,10*ROW('Water Data'!D24))),'Data Summary'!BS30="Yes"),100-OFFSET('Water Data'!$D$4,0,10*ROW('Water Data'!D24)),NA())</f>
        <v>#N/A</v>
      </c>
      <c r="E30" s="536" t="e">
        <f ca="1">+IF(AND(ISNUMBER(OFFSET('Water Data'!$D$6,0,10*ROW('Water Data'!D24))),'Data Summary'!BT30="Yes"),OFFSET('Water Data'!$D$6,0,10*ROW('Water Data'!D24)),NA())</f>
        <v>#N/A</v>
      </c>
      <c r="F30" s="536" t="e">
        <f ca="1">+IF(AND(ISNUMBER(OFFSET('Water Data'!$D$9,0,10*ROW('Water Data'!D24))),'Data Summary'!BU30="Yes"),OFFSET('Water Data'!$D$9,0,10*ROW('Water Data'!D24)),NA())</f>
        <v>#N/A</v>
      </c>
      <c r="G30" s="536" t="e">
        <f ca="1">+IF(AND(ISNUMBER(OFFSET('Water Data'!$E$4,0,10*ROW('Water Data'!E24))),'Data Summary'!BV30="Yes"),100-OFFSET('Water Data'!$E$4,0,10*ROW('Water Data'!E24)),NA())</f>
        <v>#N/A</v>
      </c>
      <c r="H30" s="536" t="e">
        <f ca="1">+IF(AND(ISNUMBER(OFFSET('Water Data'!$E$6,0,10*ROW('Water Data'!E24))),'Data Summary'!BW30="Yes"),OFFSET('Water Data'!$E$6,0,10*ROW('Water Data'!E24)),NA())</f>
        <v>#N/A</v>
      </c>
      <c r="I30" s="536" t="e">
        <f ca="1">+IF(AND(ISNUMBER(OFFSET('Water Data'!$E$9,0,10*ROW('Water Data'!E24))),'Data Summary'!BX30="Yes"),OFFSET('Water Data'!$E$9,0,10*ROW('Water Data'!E24)),NA())</f>
        <v>#N/A</v>
      </c>
      <c r="J30" s="536" t="e">
        <f ca="1">+IF(AND(ISNUMBER(OFFSET('Water Data'!$F$4,0,10*ROW('Water Data'!F24))),'Data Summary'!BY30="Yes"),100-OFFSET('Water Data'!$F$4,0,10*ROW('Water Data'!F24)),NA())</f>
        <v>#N/A</v>
      </c>
      <c r="K30" s="536" t="e">
        <f ca="1">+IF(AND(ISNUMBER(OFFSET('Water Data'!$F$6,0,10*ROW('Water Data'!F24))),'Data Summary'!BZ30="Yes"),OFFSET('Water Data'!$F$6,0,10*ROW('Water Data'!F24)),NA())</f>
        <v>#N/A</v>
      </c>
      <c r="L30" s="536" t="e">
        <f ca="1">+IF(AND(ISNUMBER(OFFSET('Water Data'!$F$9,0,10*ROW('Water Data'!F24))),'Data Summary'!CA30="Yes"),OFFSET('Water Data'!$F$9,0,10*ROW('Water Data'!F24)),NA())</f>
        <v>#N/A</v>
      </c>
      <c r="M30" s="536" t="e">
        <f ca="1">+IF(AND(ISNUMBER(OFFSET('Water Data'!$G$4,0,10*ROW('Water Data'!G24))),'Data Summary'!CB30="Yes"),100-OFFSET('Water Data'!$G$4,0,10*ROW('Water Data'!G24)),NA())</f>
        <v>#N/A</v>
      </c>
      <c r="N30" s="536" t="e">
        <f ca="1">+IF(AND(ISNUMBER(OFFSET('Water Data'!$G$6,0,10*ROW('Water Data'!G24))),'Data Summary'!CC30="Yes"),OFFSET('Water Data'!$G$6,0,10*ROW('Water Data'!G24)),NA())</f>
        <v>#N/A</v>
      </c>
      <c r="O30" s="536" t="e">
        <f ca="1">+IF(AND(ISNUMBER(OFFSET('Water Data'!$G$9,0,10*ROW('Water Data'!G24))),'Data Summary'!CD30="Yes"),OFFSET('Water Data'!$G$9,0,10*ROW('Water Data'!G24)),NA())</f>
        <v>#N/A</v>
      </c>
      <c r="P30" s="536" t="e">
        <f ca="1">+IF(AND(ISNUMBER(OFFSET('Water Data'!$H$4,0,10*ROW('Water Data'!H24))),'Data Summary'!CE30="Yes"),100-OFFSET('Water Data'!$H$4,0,10*ROW('Water Data'!H24)),NA())</f>
        <v>#N/A</v>
      </c>
      <c r="Q30" s="536" t="e">
        <f ca="1">+IF(AND(ISNUMBER(OFFSET('Water Data'!$H$6,0,10*ROW('Water Data'!H24))),'Data Summary'!CF30="Yes"),OFFSET('Water Data'!$H$6,0,10*ROW('Water Data'!H24)),NA())</f>
        <v>#N/A</v>
      </c>
      <c r="R30" s="536" t="e">
        <f ca="1">+IF(AND(ISNUMBER(OFFSET('Water Data'!$H$9,0,10*ROW('Water Data'!H24))),'Data Summary'!CG30="Yes"),OFFSET('Water Data'!$H$9,0,10*ROW('Water Data'!H24)),NA())</f>
        <v>#N/A</v>
      </c>
      <c r="S30" s="536" t="e">
        <f ca="1">+IF(AND(ISNUMBER(OFFSET('Water Data'!$I$4,0,10*ROW('Water Data'!I24))),'Data Summary'!CH30="Yes"),100-OFFSET('Water Data'!$I$4,0,10*ROW('Water Data'!I24)),NA())</f>
        <v>#N/A</v>
      </c>
      <c r="T30" s="536" t="e">
        <f ca="1">+IF(AND(ISNUMBER(OFFSET('Water Data'!$I$6,0,10*ROW('Water Data'!I24))),'Data Summary'!CI30="Yes"),OFFSET('Water Data'!$I$6,0,10*ROW('Water Data'!I24)),NA())</f>
        <v>#N/A</v>
      </c>
      <c r="U30" s="536" t="e">
        <f ca="1">+IF(AND(ISNUMBER(OFFSET('Water Data'!$I$9,0,10*ROW('Water Data'!I24))),'Data Summary'!CJ30="Yes"),OFFSET('Water Data'!$I$9,0,10*ROW('Water Data'!I24)),NA())</f>
        <v>#N/A</v>
      </c>
      <c r="V30" s="537" t="e">
        <f ca="1">+IF(AND(ISNUMBER(OFFSET('Sanitation Data'!$D$4,0,10*ROW('Sanitation Data'!D24))),'Data Summary'!CK30="Yes"),100-OFFSET('Sanitation Data'!$D$4,0,10*ROW('Sanitation Data'!D24)),NA())</f>
        <v>#N/A</v>
      </c>
      <c r="W30" s="537" t="e">
        <f ca="1">+IF(AND(ISNUMBER(OFFSET('Sanitation Data'!$D$6,0,10*ROW('Sanitation Data'!D24))),'Data Summary'!CL30="Yes"),OFFSET('Sanitation Data'!$D$6,0,10*ROW('Sanitation Data'!D24)),NA())</f>
        <v>#N/A</v>
      </c>
      <c r="X30" s="537" t="e">
        <f ca="1">+IF(AND(ISNUMBER(OFFSET('Sanitation Data'!$D$10,0,10*ROW('Sanitation Data'!D24))),'Data Summary'!CM30="Yes"),OFFSET('Sanitation Data'!$D$10,0,10*ROW('Sanitation Data'!D24)),NA())</f>
        <v>#N/A</v>
      </c>
      <c r="Y30" s="537" t="e">
        <f ca="1">+IF(AND(ISNUMBER(OFFSET('Sanitation Data'!$D$11,0,10*ROW('Sanitation Data'!D24))),'Data Summary'!CN30="Yes"),OFFSET('Sanitation Data'!$D$11,0,10*ROW('Sanitation Data'!D24)),NA())</f>
        <v>#N/A</v>
      </c>
      <c r="Z30" s="537" t="e">
        <f ca="1">+IF(AND(ISNUMBER(OFFSET('Sanitation Data'!$D$12,0,10*ROW('Sanitation Data'!D24))),'Data Summary'!CO30="Yes"),OFFSET('Sanitation Data'!$D$12,0,10*ROW('Sanitation Data'!D24)),NA())</f>
        <v>#N/A</v>
      </c>
      <c r="AA30" s="537" t="e">
        <f ca="1">+IF(AND(ISNUMBER(OFFSET('Sanitation Data'!$E$4,0,10*ROW('Sanitation Data'!E24))),'Data Summary'!CP30="Yes"),100-OFFSET('Sanitation Data'!$E$4,0,10*ROW('Sanitation Data'!E24)),NA())</f>
        <v>#N/A</v>
      </c>
      <c r="AB30" s="537" t="e">
        <f ca="1">+IF(AND(ISNUMBER(OFFSET('Sanitation Data'!$E$6,0,10*ROW('Sanitation Data'!E24))),'Data Summary'!CQ30="Yes"),OFFSET('Sanitation Data'!$E$6,0,10*ROW('Sanitation Data'!E24)),NA())</f>
        <v>#N/A</v>
      </c>
      <c r="AC30" s="537" t="e">
        <f ca="1">+IF(AND(ISNUMBER(OFFSET('Sanitation Data'!$E$10,0,10*ROW('Sanitation Data'!E24))),'Data Summary'!CR30="Yes"),OFFSET('Sanitation Data'!$E$10,0,10*ROW('Sanitation Data'!E24)),NA())</f>
        <v>#N/A</v>
      </c>
      <c r="AD30" s="537" t="e">
        <f ca="1">+IF(AND(ISNUMBER(OFFSET('Sanitation Data'!$E$11,0,10*ROW('Sanitation Data'!E24))),'Data Summary'!CS30="Yes"),OFFSET('Sanitation Data'!$E$11,0,10*ROW('Sanitation Data'!E24)),NA())</f>
        <v>#N/A</v>
      </c>
      <c r="AE30" s="537" t="e">
        <f ca="1">+IF(AND(ISNUMBER(OFFSET('Sanitation Data'!$E$12,0,10*ROW('Sanitation Data'!E24))),'Data Summary'!CT30="Yes"),OFFSET('Sanitation Data'!$E$12,0,10*ROW('Sanitation Data'!E24)),NA())</f>
        <v>#N/A</v>
      </c>
      <c r="AF30" s="537" t="e">
        <f ca="1">+IF(AND(ISNUMBER(OFFSET('Sanitation Data'!$F$4,0,10*ROW('Sanitation Data'!F24))),'Data Summary'!CU30="Yes"),100-OFFSET('Sanitation Data'!$F$4,0,10*ROW('Sanitation Data'!F24)),NA())</f>
        <v>#N/A</v>
      </c>
      <c r="AG30" s="537" t="e">
        <f ca="1">+IF(AND(ISNUMBER(OFFSET('Sanitation Data'!$F$6,0,10*ROW('Sanitation Data'!F24))),'Data Summary'!CV30="Yes"),OFFSET('Sanitation Data'!$F$6,0,10*ROW('Sanitation Data'!F24)),NA())</f>
        <v>#N/A</v>
      </c>
      <c r="AH30" s="537" t="e">
        <f ca="1">+IF(AND(ISNUMBER(OFFSET('Sanitation Data'!$F$10,0,10*ROW('Sanitation Data'!F24))),'Data Summary'!CW30="Yes"),OFFSET('Sanitation Data'!$F$10,0,10*ROW('Sanitation Data'!F24)),NA())</f>
        <v>#N/A</v>
      </c>
      <c r="AI30" s="537" t="e">
        <f ca="1">+IF(AND(ISNUMBER(OFFSET('Sanitation Data'!$F$11,0,10*ROW('Sanitation Data'!F24))),'Data Summary'!CX30="Yes"),OFFSET('Sanitation Data'!$F$11,0,10*ROW('Sanitation Data'!F24)),NA())</f>
        <v>#N/A</v>
      </c>
      <c r="AJ30" s="537" t="e">
        <f ca="1">+IF(AND(ISNUMBER(OFFSET('Sanitation Data'!$F$12,0,10*ROW('Sanitation Data'!F24))),'Data Summary'!CY30="Yes"),OFFSET('Sanitation Data'!$F$12,0,10*ROW('Sanitation Data'!F24)),NA())</f>
        <v>#N/A</v>
      </c>
      <c r="AK30" s="537" t="e">
        <f ca="1">+IF(AND(ISNUMBER(OFFSET('Sanitation Data'!$G$4,0,10*ROW('Sanitation Data'!G24))),'Data Summary'!CZ30="Yes"),100-OFFSET('Sanitation Data'!$G$4,0,10*ROW('Sanitation Data'!G24)),NA())</f>
        <v>#N/A</v>
      </c>
      <c r="AL30" s="537" t="e">
        <f ca="1">+IF(AND(ISNUMBER(OFFSET('Sanitation Data'!$G$6,0,10*ROW('Sanitation Data'!G24))),'Data Summary'!DA30="Yes"),OFFSET('Sanitation Data'!$G$6,0,10*ROW('Sanitation Data'!G24)),NA())</f>
        <v>#N/A</v>
      </c>
      <c r="AM30" s="537" t="e">
        <f ca="1">+IF(AND(ISNUMBER(OFFSET('Sanitation Data'!$G$10,0,10*ROW('Sanitation Data'!G24))),'Data Summary'!DB30="Yes"),OFFSET('Sanitation Data'!$G$10,0,10*ROW('Sanitation Data'!G24)),NA())</f>
        <v>#N/A</v>
      </c>
      <c r="AN30" s="537" t="e">
        <f ca="1">+IF(AND(ISNUMBER(OFFSET('Sanitation Data'!$G$11,0,10*ROW('Sanitation Data'!G24))),'Data Summary'!DC30="Yes"),OFFSET('Sanitation Data'!$G$11,0,10*ROW('Sanitation Data'!G24)),NA())</f>
        <v>#N/A</v>
      </c>
      <c r="AO30" s="537" t="e">
        <f ca="1">+IF(AND(ISNUMBER(OFFSET('Sanitation Data'!$G$12,0,10*ROW('Sanitation Data'!G24))),'Data Summary'!DD30="Yes"),OFFSET('Sanitation Data'!$G$12,0,10*ROW('Sanitation Data'!G24)),NA())</f>
        <v>#N/A</v>
      </c>
      <c r="AP30" s="537" t="e">
        <f ca="1">+IF(AND(ISNUMBER(OFFSET('Sanitation Data'!$H$4,0,10*ROW('Sanitation Data'!H24))),'Data Summary'!DE30="Yes"),100-OFFSET('Sanitation Data'!$H$4,0,10*ROW('Sanitation Data'!H24)),NA())</f>
        <v>#N/A</v>
      </c>
      <c r="AQ30" s="537" t="e">
        <f ca="1">+IF(AND(ISNUMBER(OFFSET('Sanitation Data'!$H$6,0,10*ROW('Sanitation Data'!H24))),'Data Summary'!DF30="Yes"),OFFSET('Sanitation Data'!$H$6,0,10*ROW('Sanitation Data'!H24)),NA())</f>
        <v>#N/A</v>
      </c>
      <c r="AR30" s="537" t="e">
        <f ca="1">+IF(AND(ISNUMBER(OFFSET('Sanitation Data'!$H$10,0,10*ROW('Sanitation Data'!H24))),'Data Summary'!DG30="Yes"),OFFSET('Sanitation Data'!$H$10,0,10*ROW('Sanitation Data'!H24)),NA())</f>
        <v>#N/A</v>
      </c>
      <c r="AS30" s="537" t="e">
        <f ca="1">+IF(AND(ISNUMBER(OFFSET('Sanitation Data'!$H$11,0,10*ROW('Sanitation Data'!H24))),'Data Summary'!DH30="Yes"),OFFSET('Sanitation Data'!$H$11,0,10*ROW('Sanitation Data'!H24)),NA())</f>
        <v>#N/A</v>
      </c>
      <c r="AT30" s="537" t="e">
        <f ca="1">+IF(AND(ISNUMBER(OFFSET('Sanitation Data'!$H$12,0,10*ROW('Sanitation Data'!H24))),'Data Summary'!DI30="Yes"),OFFSET('Sanitation Data'!$H$12,0,10*ROW('Sanitation Data'!H24)),NA())</f>
        <v>#N/A</v>
      </c>
      <c r="AU30" s="537" t="e">
        <f ca="1">+IF(AND(ISNUMBER(OFFSET('Sanitation Data'!$I$4,0,10*ROW('Sanitation Data'!I24))),'Data Summary'!DJ30="Yes"),100-OFFSET('Sanitation Data'!$I$4,0,10*ROW('Sanitation Data'!I24)),NA())</f>
        <v>#N/A</v>
      </c>
      <c r="AV30" s="537" t="e">
        <f ca="1">+IF(AND(ISNUMBER(OFFSET('Sanitation Data'!$I$6,0,10*ROW('Sanitation Data'!I24))),'Data Summary'!DK30="Yes"),OFFSET('Sanitation Data'!$I$6,0,10*ROW('Sanitation Data'!I24)),NA())</f>
        <v>#N/A</v>
      </c>
      <c r="AW30" s="537" t="e">
        <f ca="1">+IF(AND(ISNUMBER(OFFSET('Sanitation Data'!$I$10,0,10*ROW('Sanitation Data'!I24))),'Data Summary'!DL30="Yes"),OFFSET('Sanitation Data'!$I$10,0,10*ROW('Sanitation Data'!I24)),NA())</f>
        <v>#N/A</v>
      </c>
      <c r="AX30" s="537" t="e">
        <f ca="1">+IF(AND(ISNUMBER(OFFSET('Sanitation Data'!$I$11,0,10*ROW('Sanitation Data'!I24))),'Data Summary'!DM30="Yes"),OFFSET('Sanitation Data'!$I$11,0,10*ROW('Sanitation Data'!I24)),NA())</f>
        <v>#N/A</v>
      </c>
      <c r="AY30" s="537" t="e">
        <f ca="1">+IF(AND(ISNUMBER(OFFSET('Sanitation Data'!$I$12,0,10*ROW('Sanitation Data'!I24))),'Data Summary'!DN30="Yes"),OFFSET('Sanitation Data'!$I$12,0,10*ROW('Sanitation Data'!I24)),NA())</f>
        <v>#N/A</v>
      </c>
      <c r="AZ30" s="538" t="e">
        <f ca="1">+IF(AND(ISNUMBER(OFFSET('Hygiene Data'!$D$5,0,10*ROW('Hygiene Data'!D24))),'Data Summary'!DO30="Yes"),OFFSET('Hygiene Data'!$D$5,0,10*ROW('Hygiene Data'!D24)),NA())</f>
        <v>#N/A</v>
      </c>
      <c r="BA30" s="538" t="e">
        <f ca="1">+IF(AND(ISNUMBER(OFFSET('Hygiene Data'!$D$7,0,10*ROW('Hygiene Data'!D24))),'Data Summary'!DP30="Yes"),OFFSET('Hygiene Data'!$D$7,0,10*ROW('Hygiene Data'!D24)),NA())</f>
        <v>#N/A</v>
      </c>
      <c r="BB30" s="538" t="e">
        <f ca="1">+IF(AND(ISNUMBER(OFFSET('Hygiene Data'!$D$9,0,10*ROW('Hygiene Data'!D24))),'Data Summary'!DQ30="Yes"),OFFSET('Hygiene Data'!$D$9,0,10*ROW('Hygiene Data'!D24)),NA())</f>
        <v>#N/A</v>
      </c>
      <c r="BC30" s="538" t="e">
        <f ca="1">+IF(AND(ISNUMBER(OFFSET('Hygiene Data'!$E$5,0,10*ROW('Hygiene Data'!E24))),'Data Summary'!DR30="Yes"),OFFSET('Hygiene Data'!$E$5,0,10*ROW('Hygiene Data'!E24)),NA())</f>
        <v>#N/A</v>
      </c>
      <c r="BD30" s="538" t="e">
        <f ca="1">+IF(AND(ISNUMBER(OFFSET('Hygiene Data'!$E$7,0,10*ROW('Hygiene Data'!E24))),'Data Summary'!DS30="Yes"),OFFSET('Hygiene Data'!$E$7,0,10*ROW('Hygiene Data'!E24)),NA())</f>
        <v>#N/A</v>
      </c>
      <c r="BE30" s="538" t="e">
        <f ca="1">+IF(AND(ISNUMBER(OFFSET('Hygiene Data'!$E$9,0,10*ROW('Hygiene Data'!E24))),'Data Summary'!DT30="Yes"),OFFSET('Hygiene Data'!$E$9,0,10*ROW('Hygiene Data'!E24)),NA())</f>
        <v>#N/A</v>
      </c>
      <c r="BF30" s="538" t="e">
        <f ca="1">+IF(AND(ISNUMBER(OFFSET('Hygiene Data'!$F$5,0,10*ROW('Hygiene Data'!F24))),'Data Summary'!DU30="Yes"),OFFSET('Hygiene Data'!$F$5,0,10*ROW('Hygiene Data'!F24)),NA())</f>
        <v>#N/A</v>
      </c>
      <c r="BG30" s="538" t="e">
        <f ca="1">+IF(AND(ISNUMBER(OFFSET('Hygiene Data'!$F$7,0,10*ROW('Hygiene Data'!F24))),'Data Summary'!DV30="Yes"),OFFSET('Hygiene Data'!$F$7,0,10*ROW('Hygiene Data'!F24)),NA())</f>
        <v>#N/A</v>
      </c>
      <c r="BH30" s="538" t="e">
        <f ca="1">+IF(AND(ISNUMBER(OFFSET('Hygiene Data'!$F$9,0,10*ROW('Hygiene Data'!F24))),'Data Summary'!DW30="Yes"),OFFSET('Hygiene Data'!$F$9,0,10*ROW('Hygiene Data'!F24)),NA())</f>
        <v>#N/A</v>
      </c>
      <c r="BI30" s="538" t="e">
        <f ca="1">+IF(AND(ISNUMBER(OFFSET('Hygiene Data'!$G$5,0,10*ROW('Hygiene Data'!G24))),'Data Summary'!DX30="Yes"),OFFSET('Hygiene Data'!$G$5,0,10*ROW('Hygiene Data'!G24)),NA())</f>
        <v>#N/A</v>
      </c>
      <c r="BJ30" s="538" t="e">
        <f ca="1">+IF(AND(ISNUMBER(OFFSET('Hygiene Data'!$G$7,0,10*ROW('Hygiene Data'!G24))),'Data Summary'!DY30="Yes"),OFFSET('Hygiene Data'!$G$7,0,10*ROW('Hygiene Data'!G24)),NA())</f>
        <v>#N/A</v>
      </c>
      <c r="BK30" s="538" t="e">
        <f ca="1">+IF(AND(ISNUMBER(OFFSET('Hygiene Data'!$G$9,0,10*ROW('Hygiene Data'!G24))),'Data Summary'!DZ30="Yes"),OFFSET('Hygiene Data'!$G$9,0,10*ROW('Hygiene Data'!G24)),NA())</f>
        <v>#N/A</v>
      </c>
      <c r="BL30" s="538" t="e">
        <f ca="1">+IF(AND(ISNUMBER(OFFSET('Hygiene Data'!$H$5,0,10*ROW('Hygiene Data'!H24))),'Data Summary'!EA30="Yes"),OFFSET('Hygiene Data'!$H$5,0,10*ROW('Hygiene Data'!H24)),NA())</f>
        <v>#N/A</v>
      </c>
      <c r="BM30" s="538" t="e">
        <f ca="1">+IF(AND(ISNUMBER(OFFSET('Hygiene Data'!$H$7,0,10*ROW('Hygiene Data'!H24))),'Data Summary'!EB30="Yes"),OFFSET('Hygiene Data'!$H$7,0,10*ROW('Hygiene Data'!H24)),NA())</f>
        <v>#N/A</v>
      </c>
      <c r="BN30" s="538" t="e">
        <f ca="1">+IF(AND(ISNUMBER(OFFSET('Hygiene Data'!$H$9,0,10*ROW('Hygiene Data'!H24))),'Data Summary'!EC30="Yes"),OFFSET('Hygiene Data'!$H$9,0,10*ROW('Hygiene Data'!H24)),NA())</f>
        <v>#N/A</v>
      </c>
      <c r="BO30" s="538" t="e">
        <f ca="1">+IF(AND(ISNUMBER(OFFSET('Hygiene Data'!$I$5,0,10*ROW('Hygiene Data'!I24))),'Data Summary'!ED30="Yes"),OFFSET('Hygiene Data'!$I$5,0,10*ROW('Hygiene Data'!I24)),NA())</f>
        <v>#N/A</v>
      </c>
      <c r="BP30" s="538" t="e">
        <f ca="1">+IF(AND(ISNUMBER(OFFSET('Hygiene Data'!$I$7,0,10*ROW('Hygiene Data'!I24))),'Data Summary'!EE30="Yes"),OFFSET('Hygiene Data'!$I$7,0,10*ROW('Hygiene Data'!I24)),NA())</f>
        <v>#N/A</v>
      </c>
      <c r="BQ30" s="538" t="e">
        <f ca="1">+IF(AND(ISNUMBER(OFFSET('Hygiene Data'!$I$9,0,10*ROW('Hygiene Data'!I24))),'Data Summary'!EF30="Yes"),OFFSET('Hygiene Data'!$I$9,0,10*ROW('Hygiene Data'!I24)),NA())</f>
        <v>#N/A</v>
      </c>
    </row>
    <row r="31" spans="1:69" x14ac:dyDescent="0.25">
      <c r="A31" s="534" t="e">
        <f ca="1">+RIGHT('Data Summary'!A31,LEN('Data Summary'!A31)-9)</f>
        <v>#VALUE!</v>
      </c>
      <c r="B31" s="508" t="str">
        <f ca="1">+IF(ISTEXT('Data Summary'!B31),'Data Summary'!B31,"")</f>
        <v/>
      </c>
      <c r="C31" s="535" t="e">
        <f ca="1">+VALUE('Data Summary'!C31)</f>
        <v>#VALUE!</v>
      </c>
      <c r="D31" s="536" t="e">
        <f ca="1">+IF(AND(ISNUMBER(OFFSET('Water Data'!$D$4,0,10*ROW('Water Data'!D25))),'Data Summary'!BS31="Yes"),100-OFFSET('Water Data'!$D$4,0,10*ROW('Water Data'!D25)),NA())</f>
        <v>#N/A</v>
      </c>
      <c r="E31" s="536" t="e">
        <f ca="1">+IF(AND(ISNUMBER(OFFSET('Water Data'!$D$6,0,10*ROW('Water Data'!D25))),'Data Summary'!BT31="Yes"),OFFSET('Water Data'!$D$6,0,10*ROW('Water Data'!D25)),NA())</f>
        <v>#N/A</v>
      </c>
      <c r="F31" s="536" t="e">
        <f ca="1">+IF(AND(ISNUMBER(OFFSET('Water Data'!$D$9,0,10*ROW('Water Data'!D25))),'Data Summary'!BU31="Yes"),OFFSET('Water Data'!$D$9,0,10*ROW('Water Data'!D25)),NA())</f>
        <v>#N/A</v>
      </c>
      <c r="G31" s="536" t="e">
        <f ca="1">+IF(AND(ISNUMBER(OFFSET('Water Data'!$E$4,0,10*ROW('Water Data'!E25))),'Data Summary'!BV31="Yes"),100-OFFSET('Water Data'!$E$4,0,10*ROW('Water Data'!E25)),NA())</f>
        <v>#N/A</v>
      </c>
      <c r="H31" s="536" t="e">
        <f ca="1">+IF(AND(ISNUMBER(OFFSET('Water Data'!$E$6,0,10*ROW('Water Data'!E25))),'Data Summary'!BW31="Yes"),OFFSET('Water Data'!$E$6,0,10*ROW('Water Data'!E25)),NA())</f>
        <v>#N/A</v>
      </c>
      <c r="I31" s="536" t="e">
        <f ca="1">+IF(AND(ISNUMBER(OFFSET('Water Data'!$E$9,0,10*ROW('Water Data'!E25))),'Data Summary'!BX31="Yes"),OFFSET('Water Data'!$E$9,0,10*ROW('Water Data'!E25)),NA())</f>
        <v>#N/A</v>
      </c>
      <c r="J31" s="536" t="e">
        <f ca="1">+IF(AND(ISNUMBER(OFFSET('Water Data'!$F$4,0,10*ROW('Water Data'!F25))),'Data Summary'!BY31="Yes"),100-OFFSET('Water Data'!$F$4,0,10*ROW('Water Data'!F25)),NA())</f>
        <v>#N/A</v>
      </c>
      <c r="K31" s="536" t="e">
        <f ca="1">+IF(AND(ISNUMBER(OFFSET('Water Data'!$F$6,0,10*ROW('Water Data'!F25))),'Data Summary'!BZ31="Yes"),OFFSET('Water Data'!$F$6,0,10*ROW('Water Data'!F25)),NA())</f>
        <v>#N/A</v>
      </c>
      <c r="L31" s="536" t="e">
        <f ca="1">+IF(AND(ISNUMBER(OFFSET('Water Data'!$F$9,0,10*ROW('Water Data'!F25))),'Data Summary'!CA31="Yes"),OFFSET('Water Data'!$F$9,0,10*ROW('Water Data'!F25)),NA())</f>
        <v>#N/A</v>
      </c>
      <c r="M31" s="536" t="e">
        <f ca="1">+IF(AND(ISNUMBER(OFFSET('Water Data'!$G$4,0,10*ROW('Water Data'!G25))),'Data Summary'!CB31="Yes"),100-OFFSET('Water Data'!$G$4,0,10*ROW('Water Data'!G25)),NA())</f>
        <v>#N/A</v>
      </c>
      <c r="N31" s="536" t="e">
        <f ca="1">+IF(AND(ISNUMBER(OFFSET('Water Data'!$G$6,0,10*ROW('Water Data'!G25))),'Data Summary'!CC31="Yes"),OFFSET('Water Data'!$G$6,0,10*ROW('Water Data'!G25)),NA())</f>
        <v>#N/A</v>
      </c>
      <c r="O31" s="536" t="e">
        <f ca="1">+IF(AND(ISNUMBER(OFFSET('Water Data'!$G$9,0,10*ROW('Water Data'!G25))),'Data Summary'!CD31="Yes"),OFFSET('Water Data'!$G$9,0,10*ROW('Water Data'!G25)),NA())</f>
        <v>#N/A</v>
      </c>
      <c r="P31" s="536" t="e">
        <f ca="1">+IF(AND(ISNUMBER(OFFSET('Water Data'!$H$4,0,10*ROW('Water Data'!H25))),'Data Summary'!CE31="Yes"),100-OFFSET('Water Data'!$H$4,0,10*ROW('Water Data'!H25)),NA())</f>
        <v>#N/A</v>
      </c>
      <c r="Q31" s="536" t="e">
        <f ca="1">+IF(AND(ISNUMBER(OFFSET('Water Data'!$H$6,0,10*ROW('Water Data'!H25))),'Data Summary'!CF31="Yes"),OFFSET('Water Data'!$H$6,0,10*ROW('Water Data'!H25)),NA())</f>
        <v>#N/A</v>
      </c>
      <c r="R31" s="536" t="e">
        <f ca="1">+IF(AND(ISNUMBER(OFFSET('Water Data'!$H$9,0,10*ROW('Water Data'!H25))),'Data Summary'!CG31="Yes"),OFFSET('Water Data'!$H$9,0,10*ROW('Water Data'!H25)),NA())</f>
        <v>#N/A</v>
      </c>
      <c r="S31" s="536" t="e">
        <f ca="1">+IF(AND(ISNUMBER(OFFSET('Water Data'!$I$4,0,10*ROW('Water Data'!I25))),'Data Summary'!CH31="Yes"),100-OFFSET('Water Data'!$I$4,0,10*ROW('Water Data'!I25)),NA())</f>
        <v>#N/A</v>
      </c>
      <c r="T31" s="536" t="e">
        <f ca="1">+IF(AND(ISNUMBER(OFFSET('Water Data'!$I$6,0,10*ROW('Water Data'!I25))),'Data Summary'!CI31="Yes"),OFFSET('Water Data'!$I$6,0,10*ROW('Water Data'!I25)),NA())</f>
        <v>#N/A</v>
      </c>
      <c r="U31" s="536" t="e">
        <f ca="1">+IF(AND(ISNUMBER(OFFSET('Water Data'!$I$9,0,10*ROW('Water Data'!I25))),'Data Summary'!CJ31="Yes"),OFFSET('Water Data'!$I$9,0,10*ROW('Water Data'!I25)),NA())</f>
        <v>#N/A</v>
      </c>
      <c r="V31" s="537" t="e">
        <f ca="1">+IF(AND(ISNUMBER(OFFSET('Sanitation Data'!$D$4,0,10*ROW('Sanitation Data'!D25))),'Data Summary'!CK31="Yes"),100-OFFSET('Sanitation Data'!$D$4,0,10*ROW('Sanitation Data'!D25)),NA())</f>
        <v>#N/A</v>
      </c>
      <c r="W31" s="537" t="e">
        <f ca="1">+IF(AND(ISNUMBER(OFFSET('Sanitation Data'!$D$6,0,10*ROW('Sanitation Data'!D25))),'Data Summary'!CL31="Yes"),OFFSET('Sanitation Data'!$D$6,0,10*ROW('Sanitation Data'!D25)),NA())</f>
        <v>#N/A</v>
      </c>
      <c r="X31" s="537" t="e">
        <f ca="1">+IF(AND(ISNUMBER(OFFSET('Sanitation Data'!$D$10,0,10*ROW('Sanitation Data'!D25))),'Data Summary'!CM31="Yes"),OFFSET('Sanitation Data'!$D$10,0,10*ROW('Sanitation Data'!D25)),NA())</f>
        <v>#N/A</v>
      </c>
      <c r="Y31" s="537" t="e">
        <f ca="1">+IF(AND(ISNUMBER(OFFSET('Sanitation Data'!$D$11,0,10*ROW('Sanitation Data'!D25))),'Data Summary'!CN31="Yes"),OFFSET('Sanitation Data'!$D$11,0,10*ROW('Sanitation Data'!D25)),NA())</f>
        <v>#N/A</v>
      </c>
      <c r="Z31" s="537" t="e">
        <f ca="1">+IF(AND(ISNUMBER(OFFSET('Sanitation Data'!$D$12,0,10*ROW('Sanitation Data'!D25))),'Data Summary'!CO31="Yes"),OFFSET('Sanitation Data'!$D$12,0,10*ROW('Sanitation Data'!D25)),NA())</f>
        <v>#N/A</v>
      </c>
      <c r="AA31" s="537" t="e">
        <f ca="1">+IF(AND(ISNUMBER(OFFSET('Sanitation Data'!$E$4,0,10*ROW('Sanitation Data'!E25))),'Data Summary'!CP31="Yes"),100-OFFSET('Sanitation Data'!$E$4,0,10*ROW('Sanitation Data'!E25)),NA())</f>
        <v>#N/A</v>
      </c>
      <c r="AB31" s="537" t="e">
        <f ca="1">+IF(AND(ISNUMBER(OFFSET('Sanitation Data'!$E$6,0,10*ROW('Sanitation Data'!E25))),'Data Summary'!CQ31="Yes"),OFFSET('Sanitation Data'!$E$6,0,10*ROW('Sanitation Data'!E25)),NA())</f>
        <v>#N/A</v>
      </c>
      <c r="AC31" s="537" t="e">
        <f ca="1">+IF(AND(ISNUMBER(OFFSET('Sanitation Data'!$E$10,0,10*ROW('Sanitation Data'!E25))),'Data Summary'!CR31="Yes"),OFFSET('Sanitation Data'!$E$10,0,10*ROW('Sanitation Data'!E25)),NA())</f>
        <v>#N/A</v>
      </c>
      <c r="AD31" s="537" t="e">
        <f ca="1">+IF(AND(ISNUMBER(OFFSET('Sanitation Data'!$E$11,0,10*ROW('Sanitation Data'!E25))),'Data Summary'!CS31="Yes"),OFFSET('Sanitation Data'!$E$11,0,10*ROW('Sanitation Data'!E25)),NA())</f>
        <v>#N/A</v>
      </c>
      <c r="AE31" s="537" t="e">
        <f ca="1">+IF(AND(ISNUMBER(OFFSET('Sanitation Data'!$E$12,0,10*ROW('Sanitation Data'!E25))),'Data Summary'!CT31="Yes"),OFFSET('Sanitation Data'!$E$12,0,10*ROW('Sanitation Data'!E25)),NA())</f>
        <v>#N/A</v>
      </c>
      <c r="AF31" s="537" t="e">
        <f ca="1">+IF(AND(ISNUMBER(OFFSET('Sanitation Data'!$F$4,0,10*ROW('Sanitation Data'!F25))),'Data Summary'!CU31="Yes"),100-OFFSET('Sanitation Data'!$F$4,0,10*ROW('Sanitation Data'!F25)),NA())</f>
        <v>#N/A</v>
      </c>
      <c r="AG31" s="537" t="e">
        <f ca="1">+IF(AND(ISNUMBER(OFFSET('Sanitation Data'!$F$6,0,10*ROW('Sanitation Data'!F25))),'Data Summary'!CV31="Yes"),OFFSET('Sanitation Data'!$F$6,0,10*ROW('Sanitation Data'!F25)),NA())</f>
        <v>#N/A</v>
      </c>
      <c r="AH31" s="537" t="e">
        <f ca="1">+IF(AND(ISNUMBER(OFFSET('Sanitation Data'!$F$10,0,10*ROW('Sanitation Data'!F25))),'Data Summary'!CW31="Yes"),OFFSET('Sanitation Data'!$F$10,0,10*ROW('Sanitation Data'!F25)),NA())</f>
        <v>#N/A</v>
      </c>
      <c r="AI31" s="537" t="e">
        <f ca="1">+IF(AND(ISNUMBER(OFFSET('Sanitation Data'!$F$11,0,10*ROW('Sanitation Data'!F25))),'Data Summary'!CX31="Yes"),OFFSET('Sanitation Data'!$F$11,0,10*ROW('Sanitation Data'!F25)),NA())</f>
        <v>#N/A</v>
      </c>
      <c r="AJ31" s="537" t="e">
        <f ca="1">+IF(AND(ISNUMBER(OFFSET('Sanitation Data'!$F$12,0,10*ROW('Sanitation Data'!F25))),'Data Summary'!CY31="Yes"),OFFSET('Sanitation Data'!$F$12,0,10*ROW('Sanitation Data'!F25)),NA())</f>
        <v>#N/A</v>
      </c>
      <c r="AK31" s="537" t="e">
        <f ca="1">+IF(AND(ISNUMBER(OFFSET('Sanitation Data'!$G$4,0,10*ROW('Sanitation Data'!G25))),'Data Summary'!CZ31="Yes"),100-OFFSET('Sanitation Data'!$G$4,0,10*ROW('Sanitation Data'!G25)),NA())</f>
        <v>#N/A</v>
      </c>
      <c r="AL31" s="537" t="e">
        <f ca="1">+IF(AND(ISNUMBER(OFFSET('Sanitation Data'!$G$6,0,10*ROW('Sanitation Data'!G25))),'Data Summary'!DA31="Yes"),OFFSET('Sanitation Data'!$G$6,0,10*ROW('Sanitation Data'!G25)),NA())</f>
        <v>#N/A</v>
      </c>
      <c r="AM31" s="537" t="e">
        <f ca="1">+IF(AND(ISNUMBER(OFFSET('Sanitation Data'!$G$10,0,10*ROW('Sanitation Data'!G25))),'Data Summary'!DB31="Yes"),OFFSET('Sanitation Data'!$G$10,0,10*ROW('Sanitation Data'!G25)),NA())</f>
        <v>#N/A</v>
      </c>
      <c r="AN31" s="537" t="e">
        <f ca="1">+IF(AND(ISNUMBER(OFFSET('Sanitation Data'!$G$11,0,10*ROW('Sanitation Data'!G25))),'Data Summary'!DC31="Yes"),OFFSET('Sanitation Data'!$G$11,0,10*ROW('Sanitation Data'!G25)),NA())</f>
        <v>#N/A</v>
      </c>
      <c r="AO31" s="537" t="e">
        <f ca="1">+IF(AND(ISNUMBER(OFFSET('Sanitation Data'!$G$12,0,10*ROW('Sanitation Data'!G25))),'Data Summary'!DD31="Yes"),OFFSET('Sanitation Data'!$G$12,0,10*ROW('Sanitation Data'!G25)),NA())</f>
        <v>#N/A</v>
      </c>
      <c r="AP31" s="537" t="e">
        <f ca="1">+IF(AND(ISNUMBER(OFFSET('Sanitation Data'!$H$4,0,10*ROW('Sanitation Data'!H25))),'Data Summary'!DE31="Yes"),100-OFFSET('Sanitation Data'!$H$4,0,10*ROW('Sanitation Data'!H25)),NA())</f>
        <v>#N/A</v>
      </c>
      <c r="AQ31" s="537" t="e">
        <f ca="1">+IF(AND(ISNUMBER(OFFSET('Sanitation Data'!$H$6,0,10*ROW('Sanitation Data'!H25))),'Data Summary'!DF31="Yes"),OFFSET('Sanitation Data'!$H$6,0,10*ROW('Sanitation Data'!H25)),NA())</f>
        <v>#N/A</v>
      </c>
      <c r="AR31" s="537" t="e">
        <f ca="1">+IF(AND(ISNUMBER(OFFSET('Sanitation Data'!$H$10,0,10*ROW('Sanitation Data'!H25))),'Data Summary'!DG31="Yes"),OFFSET('Sanitation Data'!$H$10,0,10*ROW('Sanitation Data'!H25)),NA())</f>
        <v>#N/A</v>
      </c>
      <c r="AS31" s="537" t="e">
        <f ca="1">+IF(AND(ISNUMBER(OFFSET('Sanitation Data'!$H$11,0,10*ROW('Sanitation Data'!H25))),'Data Summary'!DH31="Yes"),OFFSET('Sanitation Data'!$H$11,0,10*ROW('Sanitation Data'!H25)),NA())</f>
        <v>#N/A</v>
      </c>
      <c r="AT31" s="537" t="e">
        <f ca="1">+IF(AND(ISNUMBER(OFFSET('Sanitation Data'!$H$12,0,10*ROW('Sanitation Data'!H25))),'Data Summary'!DI31="Yes"),OFFSET('Sanitation Data'!$H$12,0,10*ROW('Sanitation Data'!H25)),NA())</f>
        <v>#N/A</v>
      </c>
      <c r="AU31" s="537" t="e">
        <f ca="1">+IF(AND(ISNUMBER(OFFSET('Sanitation Data'!$I$4,0,10*ROW('Sanitation Data'!I25))),'Data Summary'!DJ31="Yes"),100-OFFSET('Sanitation Data'!$I$4,0,10*ROW('Sanitation Data'!I25)),NA())</f>
        <v>#N/A</v>
      </c>
      <c r="AV31" s="537" t="e">
        <f ca="1">+IF(AND(ISNUMBER(OFFSET('Sanitation Data'!$I$6,0,10*ROW('Sanitation Data'!I25))),'Data Summary'!DK31="Yes"),OFFSET('Sanitation Data'!$I$6,0,10*ROW('Sanitation Data'!I25)),NA())</f>
        <v>#N/A</v>
      </c>
      <c r="AW31" s="537" t="e">
        <f ca="1">+IF(AND(ISNUMBER(OFFSET('Sanitation Data'!$I$10,0,10*ROW('Sanitation Data'!I25))),'Data Summary'!DL31="Yes"),OFFSET('Sanitation Data'!$I$10,0,10*ROW('Sanitation Data'!I25)),NA())</f>
        <v>#N/A</v>
      </c>
      <c r="AX31" s="537" t="e">
        <f ca="1">+IF(AND(ISNUMBER(OFFSET('Sanitation Data'!$I$11,0,10*ROW('Sanitation Data'!I25))),'Data Summary'!DM31="Yes"),OFFSET('Sanitation Data'!$I$11,0,10*ROW('Sanitation Data'!I25)),NA())</f>
        <v>#N/A</v>
      </c>
      <c r="AY31" s="537" t="e">
        <f ca="1">+IF(AND(ISNUMBER(OFFSET('Sanitation Data'!$I$12,0,10*ROW('Sanitation Data'!I25))),'Data Summary'!DN31="Yes"),OFFSET('Sanitation Data'!$I$12,0,10*ROW('Sanitation Data'!I25)),NA())</f>
        <v>#N/A</v>
      </c>
      <c r="AZ31" s="538" t="e">
        <f ca="1">+IF(AND(ISNUMBER(OFFSET('Hygiene Data'!$D$5,0,10*ROW('Hygiene Data'!D25))),'Data Summary'!DO31="Yes"),OFFSET('Hygiene Data'!$D$5,0,10*ROW('Hygiene Data'!D25)),NA())</f>
        <v>#N/A</v>
      </c>
      <c r="BA31" s="538" t="e">
        <f ca="1">+IF(AND(ISNUMBER(OFFSET('Hygiene Data'!$D$7,0,10*ROW('Hygiene Data'!D25))),'Data Summary'!DP31="Yes"),OFFSET('Hygiene Data'!$D$7,0,10*ROW('Hygiene Data'!D25)),NA())</f>
        <v>#N/A</v>
      </c>
      <c r="BB31" s="538" t="e">
        <f ca="1">+IF(AND(ISNUMBER(OFFSET('Hygiene Data'!$D$9,0,10*ROW('Hygiene Data'!D25))),'Data Summary'!DQ31="Yes"),OFFSET('Hygiene Data'!$D$9,0,10*ROW('Hygiene Data'!D25)),NA())</f>
        <v>#N/A</v>
      </c>
      <c r="BC31" s="538" t="e">
        <f ca="1">+IF(AND(ISNUMBER(OFFSET('Hygiene Data'!$E$5,0,10*ROW('Hygiene Data'!E25))),'Data Summary'!DR31="Yes"),OFFSET('Hygiene Data'!$E$5,0,10*ROW('Hygiene Data'!E25)),NA())</f>
        <v>#N/A</v>
      </c>
      <c r="BD31" s="538" t="e">
        <f ca="1">+IF(AND(ISNUMBER(OFFSET('Hygiene Data'!$E$7,0,10*ROW('Hygiene Data'!E25))),'Data Summary'!DS31="Yes"),OFFSET('Hygiene Data'!$E$7,0,10*ROW('Hygiene Data'!E25)),NA())</f>
        <v>#N/A</v>
      </c>
      <c r="BE31" s="538" t="e">
        <f ca="1">+IF(AND(ISNUMBER(OFFSET('Hygiene Data'!$E$9,0,10*ROW('Hygiene Data'!E25))),'Data Summary'!DT31="Yes"),OFFSET('Hygiene Data'!$E$9,0,10*ROW('Hygiene Data'!E25)),NA())</f>
        <v>#N/A</v>
      </c>
      <c r="BF31" s="538" t="e">
        <f ca="1">+IF(AND(ISNUMBER(OFFSET('Hygiene Data'!$F$5,0,10*ROW('Hygiene Data'!F25))),'Data Summary'!DU31="Yes"),OFFSET('Hygiene Data'!$F$5,0,10*ROW('Hygiene Data'!F25)),NA())</f>
        <v>#N/A</v>
      </c>
      <c r="BG31" s="538" t="e">
        <f ca="1">+IF(AND(ISNUMBER(OFFSET('Hygiene Data'!$F$7,0,10*ROW('Hygiene Data'!F25))),'Data Summary'!DV31="Yes"),OFFSET('Hygiene Data'!$F$7,0,10*ROW('Hygiene Data'!F25)),NA())</f>
        <v>#N/A</v>
      </c>
      <c r="BH31" s="538" t="e">
        <f ca="1">+IF(AND(ISNUMBER(OFFSET('Hygiene Data'!$F$9,0,10*ROW('Hygiene Data'!F25))),'Data Summary'!DW31="Yes"),OFFSET('Hygiene Data'!$F$9,0,10*ROW('Hygiene Data'!F25)),NA())</f>
        <v>#N/A</v>
      </c>
      <c r="BI31" s="538" t="e">
        <f ca="1">+IF(AND(ISNUMBER(OFFSET('Hygiene Data'!$G$5,0,10*ROW('Hygiene Data'!G25))),'Data Summary'!DX31="Yes"),OFFSET('Hygiene Data'!$G$5,0,10*ROW('Hygiene Data'!G25)),NA())</f>
        <v>#N/A</v>
      </c>
      <c r="BJ31" s="538" t="e">
        <f ca="1">+IF(AND(ISNUMBER(OFFSET('Hygiene Data'!$G$7,0,10*ROW('Hygiene Data'!G25))),'Data Summary'!DY31="Yes"),OFFSET('Hygiene Data'!$G$7,0,10*ROW('Hygiene Data'!G25)),NA())</f>
        <v>#N/A</v>
      </c>
      <c r="BK31" s="538" t="e">
        <f ca="1">+IF(AND(ISNUMBER(OFFSET('Hygiene Data'!$G$9,0,10*ROW('Hygiene Data'!G25))),'Data Summary'!DZ31="Yes"),OFFSET('Hygiene Data'!$G$9,0,10*ROW('Hygiene Data'!G25)),NA())</f>
        <v>#N/A</v>
      </c>
      <c r="BL31" s="538" t="e">
        <f ca="1">+IF(AND(ISNUMBER(OFFSET('Hygiene Data'!$H$5,0,10*ROW('Hygiene Data'!H25))),'Data Summary'!EA31="Yes"),OFFSET('Hygiene Data'!$H$5,0,10*ROW('Hygiene Data'!H25)),NA())</f>
        <v>#N/A</v>
      </c>
      <c r="BM31" s="538" t="e">
        <f ca="1">+IF(AND(ISNUMBER(OFFSET('Hygiene Data'!$H$7,0,10*ROW('Hygiene Data'!H25))),'Data Summary'!EB31="Yes"),OFFSET('Hygiene Data'!$H$7,0,10*ROW('Hygiene Data'!H25)),NA())</f>
        <v>#N/A</v>
      </c>
      <c r="BN31" s="538" t="e">
        <f ca="1">+IF(AND(ISNUMBER(OFFSET('Hygiene Data'!$H$9,0,10*ROW('Hygiene Data'!H25))),'Data Summary'!EC31="Yes"),OFFSET('Hygiene Data'!$H$9,0,10*ROW('Hygiene Data'!H25)),NA())</f>
        <v>#N/A</v>
      </c>
      <c r="BO31" s="538" t="e">
        <f ca="1">+IF(AND(ISNUMBER(OFFSET('Hygiene Data'!$I$5,0,10*ROW('Hygiene Data'!I25))),'Data Summary'!ED31="Yes"),OFFSET('Hygiene Data'!$I$5,0,10*ROW('Hygiene Data'!I25)),NA())</f>
        <v>#N/A</v>
      </c>
      <c r="BP31" s="538" t="e">
        <f ca="1">+IF(AND(ISNUMBER(OFFSET('Hygiene Data'!$I$7,0,10*ROW('Hygiene Data'!I25))),'Data Summary'!EE31="Yes"),OFFSET('Hygiene Data'!$I$7,0,10*ROW('Hygiene Data'!I25)),NA())</f>
        <v>#N/A</v>
      </c>
      <c r="BQ31" s="538" t="e">
        <f ca="1">+IF(AND(ISNUMBER(OFFSET('Hygiene Data'!$I$9,0,10*ROW('Hygiene Data'!I25))),'Data Summary'!EF31="Yes"),OFFSET('Hygiene Data'!$I$9,0,10*ROW('Hygiene Data'!I25)),NA())</f>
        <v>#N/A</v>
      </c>
    </row>
    <row r="32" spans="1:69" x14ac:dyDescent="0.25">
      <c r="A32" s="534" t="e">
        <f ca="1">+RIGHT('Data Summary'!A32,LEN('Data Summary'!A32)-9)</f>
        <v>#VALUE!</v>
      </c>
      <c r="B32" s="508" t="str">
        <f ca="1">+IF(ISTEXT('Data Summary'!B32),'Data Summary'!B32,"")</f>
        <v/>
      </c>
      <c r="C32" s="535" t="e">
        <f ca="1">+VALUE('Data Summary'!C32)</f>
        <v>#VALUE!</v>
      </c>
      <c r="D32" s="536" t="e">
        <f ca="1">+IF(AND(ISNUMBER(OFFSET('Water Data'!$D$4,0,10*ROW('Water Data'!D26))),'Data Summary'!BS32="Yes"),100-OFFSET('Water Data'!$D$4,0,10*ROW('Water Data'!D26)),NA())</f>
        <v>#N/A</v>
      </c>
      <c r="E32" s="536" t="e">
        <f ca="1">+IF(AND(ISNUMBER(OFFSET('Water Data'!$D$6,0,10*ROW('Water Data'!D26))),'Data Summary'!BT32="Yes"),OFFSET('Water Data'!$D$6,0,10*ROW('Water Data'!D26)),NA())</f>
        <v>#N/A</v>
      </c>
      <c r="F32" s="536" t="e">
        <f ca="1">+IF(AND(ISNUMBER(OFFSET('Water Data'!$D$9,0,10*ROW('Water Data'!D26))),'Data Summary'!BU32="Yes"),OFFSET('Water Data'!$D$9,0,10*ROW('Water Data'!D26)),NA())</f>
        <v>#N/A</v>
      </c>
      <c r="G32" s="536" t="e">
        <f ca="1">+IF(AND(ISNUMBER(OFFSET('Water Data'!$E$4,0,10*ROW('Water Data'!E26))),'Data Summary'!BV32="Yes"),100-OFFSET('Water Data'!$E$4,0,10*ROW('Water Data'!E26)),NA())</f>
        <v>#N/A</v>
      </c>
      <c r="H32" s="536" t="e">
        <f ca="1">+IF(AND(ISNUMBER(OFFSET('Water Data'!$E$6,0,10*ROW('Water Data'!E26))),'Data Summary'!BW32="Yes"),OFFSET('Water Data'!$E$6,0,10*ROW('Water Data'!E26)),NA())</f>
        <v>#N/A</v>
      </c>
      <c r="I32" s="536" t="e">
        <f ca="1">+IF(AND(ISNUMBER(OFFSET('Water Data'!$E$9,0,10*ROW('Water Data'!E26))),'Data Summary'!BX32="Yes"),OFFSET('Water Data'!$E$9,0,10*ROW('Water Data'!E26)),NA())</f>
        <v>#N/A</v>
      </c>
      <c r="J32" s="536" t="e">
        <f ca="1">+IF(AND(ISNUMBER(OFFSET('Water Data'!$F$4,0,10*ROW('Water Data'!F26))),'Data Summary'!BY32="Yes"),100-OFFSET('Water Data'!$F$4,0,10*ROW('Water Data'!F26)),NA())</f>
        <v>#N/A</v>
      </c>
      <c r="K32" s="536" t="e">
        <f ca="1">+IF(AND(ISNUMBER(OFFSET('Water Data'!$F$6,0,10*ROW('Water Data'!F26))),'Data Summary'!BZ32="Yes"),OFFSET('Water Data'!$F$6,0,10*ROW('Water Data'!F26)),NA())</f>
        <v>#N/A</v>
      </c>
      <c r="L32" s="536" t="e">
        <f ca="1">+IF(AND(ISNUMBER(OFFSET('Water Data'!$F$9,0,10*ROW('Water Data'!F26))),'Data Summary'!CA32="Yes"),OFFSET('Water Data'!$F$9,0,10*ROW('Water Data'!F26)),NA())</f>
        <v>#N/A</v>
      </c>
      <c r="M32" s="536" t="e">
        <f ca="1">+IF(AND(ISNUMBER(OFFSET('Water Data'!$G$4,0,10*ROW('Water Data'!G26))),'Data Summary'!CB32="Yes"),100-OFFSET('Water Data'!$G$4,0,10*ROW('Water Data'!G26)),NA())</f>
        <v>#N/A</v>
      </c>
      <c r="N32" s="536" t="e">
        <f ca="1">+IF(AND(ISNUMBER(OFFSET('Water Data'!$G$6,0,10*ROW('Water Data'!G26))),'Data Summary'!CC32="Yes"),OFFSET('Water Data'!$G$6,0,10*ROW('Water Data'!G26)),NA())</f>
        <v>#N/A</v>
      </c>
      <c r="O32" s="536" t="e">
        <f ca="1">+IF(AND(ISNUMBER(OFFSET('Water Data'!$G$9,0,10*ROW('Water Data'!G26))),'Data Summary'!CD32="Yes"),OFFSET('Water Data'!$G$9,0,10*ROW('Water Data'!G26)),NA())</f>
        <v>#N/A</v>
      </c>
      <c r="P32" s="536" t="e">
        <f ca="1">+IF(AND(ISNUMBER(OFFSET('Water Data'!$H$4,0,10*ROW('Water Data'!H26))),'Data Summary'!CE32="Yes"),100-OFFSET('Water Data'!$H$4,0,10*ROW('Water Data'!H26)),NA())</f>
        <v>#N/A</v>
      </c>
      <c r="Q32" s="536" t="e">
        <f ca="1">+IF(AND(ISNUMBER(OFFSET('Water Data'!$H$6,0,10*ROW('Water Data'!H26))),'Data Summary'!CF32="Yes"),OFFSET('Water Data'!$H$6,0,10*ROW('Water Data'!H26)),NA())</f>
        <v>#N/A</v>
      </c>
      <c r="R32" s="536" t="e">
        <f ca="1">+IF(AND(ISNUMBER(OFFSET('Water Data'!$H$9,0,10*ROW('Water Data'!H26))),'Data Summary'!CG32="Yes"),OFFSET('Water Data'!$H$9,0,10*ROW('Water Data'!H26)),NA())</f>
        <v>#N/A</v>
      </c>
      <c r="S32" s="536" t="e">
        <f ca="1">+IF(AND(ISNUMBER(OFFSET('Water Data'!$I$4,0,10*ROW('Water Data'!I26))),'Data Summary'!CH32="Yes"),100-OFFSET('Water Data'!$I$4,0,10*ROW('Water Data'!I26)),NA())</f>
        <v>#N/A</v>
      </c>
      <c r="T32" s="536" t="e">
        <f ca="1">+IF(AND(ISNUMBER(OFFSET('Water Data'!$I$6,0,10*ROW('Water Data'!I26))),'Data Summary'!CI32="Yes"),OFFSET('Water Data'!$I$6,0,10*ROW('Water Data'!I26)),NA())</f>
        <v>#N/A</v>
      </c>
      <c r="U32" s="536" t="e">
        <f ca="1">+IF(AND(ISNUMBER(OFFSET('Water Data'!$I$9,0,10*ROW('Water Data'!I26))),'Data Summary'!CJ32="Yes"),OFFSET('Water Data'!$I$9,0,10*ROW('Water Data'!I26)),NA())</f>
        <v>#N/A</v>
      </c>
      <c r="V32" s="537" t="e">
        <f ca="1">+IF(AND(ISNUMBER(OFFSET('Sanitation Data'!$D$4,0,10*ROW('Sanitation Data'!D26))),'Data Summary'!CK32="Yes"),100-OFFSET('Sanitation Data'!$D$4,0,10*ROW('Sanitation Data'!D26)),NA())</f>
        <v>#N/A</v>
      </c>
      <c r="W32" s="537" t="e">
        <f ca="1">+IF(AND(ISNUMBER(OFFSET('Sanitation Data'!$D$6,0,10*ROW('Sanitation Data'!D26))),'Data Summary'!CL32="Yes"),OFFSET('Sanitation Data'!$D$6,0,10*ROW('Sanitation Data'!D26)),NA())</f>
        <v>#N/A</v>
      </c>
      <c r="X32" s="537" t="e">
        <f ca="1">+IF(AND(ISNUMBER(OFFSET('Sanitation Data'!$D$10,0,10*ROW('Sanitation Data'!D26))),'Data Summary'!CM32="Yes"),OFFSET('Sanitation Data'!$D$10,0,10*ROW('Sanitation Data'!D26)),NA())</f>
        <v>#N/A</v>
      </c>
      <c r="Y32" s="537" t="e">
        <f ca="1">+IF(AND(ISNUMBER(OFFSET('Sanitation Data'!$D$11,0,10*ROW('Sanitation Data'!D26))),'Data Summary'!CN32="Yes"),OFFSET('Sanitation Data'!$D$11,0,10*ROW('Sanitation Data'!D26)),NA())</f>
        <v>#N/A</v>
      </c>
      <c r="Z32" s="537" t="e">
        <f ca="1">+IF(AND(ISNUMBER(OFFSET('Sanitation Data'!$D$12,0,10*ROW('Sanitation Data'!D26))),'Data Summary'!CO32="Yes"),OFFSET('Sanitation Data'!$D$12,0,10*ROW('Sanitation Data'!D26)),NA())</f>
        <v>#N/A</v>
      </c>
      <c r="AA32" s="537" t="e">
        <f ca="1">+IF(AND(ISNUMBER(OFFSET('Sanitation Data'!$E$4,0,10*ROW('Sanitation Data'!E26))),'Data Summary'!CP32="Yes"),100-OFFSET('Sanitation Data'!$E$4,0,10*ROW('Sanitation Data'!E26)),NA())</f>
        <v>#N/A</v>
      </c>
      <c r="AB32" s="537" t="e">
        <f ca="1">+IF(AND(ISNUMBER(OFFSET('Sanitation Data'!$E$6,0,10*ROW('Sanitation Data'!E26))),'Data Summary'!CQ32="Yes"),OFFSET('Sanitation Data'!$E$6,0,10*ROW('Sanitation Data'!E26)),NA())</f>
        <v>#N/A</v>
      </c>
      <c r="AC32" s="537" t="e">
        <f ca="1">+IF(AND(ISNUMBER(OFFSET('Sanitation Data'!$E$10,0,10*ROW('Sanitation Data'!E26))),'Data Summary'!CR32="Yes"),OFFSET('Sanitation Data'!$E$10,0,10*ROW('Sanitation Data'!E26)),NA())</f>
        <v>#N/A</v>
      </c>
      <c r="AD32" s="537" t="e">
        <f ca="1">+IF(AND(ISNUMBER(OFFSET('Sanitation Data'!$E$11,0,10*ROW('Sanitation Data'!E26))),'Data Summary'!CS32="Yes"),OFFSET('Sanitation Data'!$E$11,0,10*ROW('Sanitation Data'!E26)),NA())</f>
        <v>#N/A</v>
      </c>
      <c r="AE32" s="537" t="e">
        <f ca="1">+IF(AND(ISNUMBER(OFFSET('Sanitation Data'!$E$12,0,10*ROW('Sanitation Data'!E26))),'Data Summary'!CT32="Yes"),OFFSET('Sanitation Data'!$E$12,0,10*ROW('Sanitation Data'!E26)),NA())</f>
        <v>#N/A</v>
      </c>
      <c r="AF32" s="537" t="e">
        <f ca="1">+IF(AND(ISNUMBER(OFFSET('Sanitation Data'!$F$4,0,10*ROW('Sanitation Data'!F26))),'Data Summary'!CU32="Yes"),100-OFFSET('Sanitation Data'!$F$4,0,10*ROW('Sanitation Data'!F26)),NA())</f>
        <v>#N/A</v>
      </c>
      <c r="AG32" s="537" t="e">
        <f ca="1">+IF(AND(ISNUMBER(OFFSET('Sanitation Data'!$F$6,0,10*ROW('Sanitation Data'!F26))),'Data Summary'!CV32="Yes"),OFFSET('Sanitation Data'!$F$6,0,10*ROW('Sanitation Data'!F26)),NA())</f>
        <v>#N/A</v>
      </c>
      <c r="AH32" s="537" t="e">
        <f ca="1">+IF(AND(ISNUMBER(OFFSET('Sanitation Data'!$F$10,0,10*ROW('Sanitation Data'!F26))),'Data Summary'!CW32="Yes"),OFFSET('Sanitation Data'!$F$10,0,10*ROW('Sanitation Data'!F26)),NA())</f>
        <v>#N/A</v>
      </c>
      <c r="AI32" s="537" t="e">
        <f ca="1">+IF(AND(ISNUMBER(OFFSET('Sanitation Data'!$F$11,0,10*ROW('Sanitation Data'!F26))),'Data Summary'!CX32="Yes"),OFFSET('Sanitation Data'!$F$11,0,10*ROW('Sanitation Data'!F26)),NA())</f>
        <v>#N/A</v>
      </c>
      <c r="AJ32" s="537" t="e">
        <f ca="1">+IF(AND(ISNUMBER(OFFSET('Sanitation Data'!$F$12,0,10*ROW('Sanitation Data'!F26))),'Data Summary'!CY32="Yes"),OFFSET('Sanitation Data'!$F$12,0,10*ROW('Sanitation Data'!F26)),NA())</f>
        <v>#N/A</v>
      </c>
      <c r="AK32" s="537" t="e">
        <f ca="1">+IF(AND(ISNUMBER(OFFSET('Sanitation Data'!$G$4,0,10*ROW('Sanitation Data'!G26))),'Data Summary'!CZ32="Yes"),100-OFFSET('Sanitation Data'!$G$4,0,10*ROW('Sanitation Data'!G26)),NA())</f>
        <v>#N/A</v>
      </c>
      <c r="AL32" s="537" t="e">
        <f ca="1">+IF(AND(ISNUMBER(OFFSET('Sanitation Data'!$G$6,0,10*ROW('Sanitation Data'!G26))),'Data Summary'!DA32="Yes"),OFFSET('Sanitation Data'!$G$6,0,10*ROW('Sanitation Data'!G26)),NA())</f>
        <v>#N/A</v>
      </c>
      <c r="AM32" s="537" t="e">
        <f ca="1">+IF(AND(ISNUMBER(OFFSET('Sanitation Data'!$G$10,0,10*ROW('Sanitation Data'!G26))),'Data Summary'!DB32="Yes"),OFFSET('Sanitation Data'!$G$10,0,10*ROW('Sanitation Data'!G26)),NA())</f>
        <v>#N/A</v>
      </c>
      <c r="AN32" s="537" t="e">
        <f ca="1">+IF(AND(ISNUMBER(OFFSET('Sanitation Data'!$G$11,0,10*ROW('Sanitation Data'!G26))),'Data Summary'!DC32="Yes"),OFFSET('Sanitation Data'!$G$11,0,10*ROW('Sanitation Data'!G26)),NA())</f>
        <v>#N/A</v>
      </c>
      <c r="AO32" s="537" t="e">
        <f ca="1">+IF(AND(ISNUMBER(OFFSET('Sanitation Data'!$G$12,0,10*ROW('Sanitation Data'!G26))),'Data Summary'!DD32="Yes"),OFFSET('Sanitation Data'!$G$12,0,10*ROW('Sanitation Data'!G26)),NA())</f>
        <v>#N/A</v>
      </c>
      <c r="AP32" s="537" t="e">
        <f ca="1">+IF(AND(ISNUMBER(OFFSET('Sanitation Data'!$H$4,0,10*ROW('Sanitation Data'!H26))),'Data Summary'!DE32="Yes"),100-OFFSET('Sanitation Data'!$H$4,0,10*ROW('Sanitation Data'!H26)),NA())</f>
        <v>#N/A</v>
      </c>
      <c r="AQ32" s="537" t="e">
        <f ca="1">+IF(AND(ISNUMBER(OFFSET('Sanitation Data'!$H$6,0,10*ROW('Sanitation Data'!H26))),'Data Summary'!DF32="Yes"),OFFSET('Sanitation Data'!$H$6,0,10*ROW('Sanitation Data'!H26)),NA())</f>
        <v>#N/A</v>
      </c>
      <c r="AR32" s="537" t="e">
        <f ca="1">+IF(AND(ISNUMBER(OFFSET('Sanitation Data'!$H$10,0,10*ROW('Sanitation Data'!H26))),'Data Summary'!DG32="Yes"),OFFSET('Sanitation Data'!$H$10,0,10*ROW('Sanitation Data'!H26)),NA())</f>
        <v>#N/A</v>
      </c>
      <c r="AS32" s="537" t="e">
        <f ca="1">+IF(AND(ISNUMBER(OFFSET('Sanitation Data'!$H$11,0,10*ROW('Sanitation Data'!H26))),'Data Summary'!DH32="Yes"),OFFSET('Sanitation Data'!$H$11,0,10*ROW('Sanitation Data'!H26)),NA())</f>
        <v>#N/A</v>
      </c>
      <c r="AT32" s="537" t="e">
        <f ca="1">+IF(AND(ISNUMBER(OFFSET('Sanitation Data'!$H$12,0,10*ROW('Sanitation Data'!H26))),'Data Summary'!DI32="Yes"),OFFSET('Sanitation Data'!$H$12,0,10*ROW('Sanitation Data'!H26)),NA())</f>
        <v>#N/A</v>
      </c>
      <c r="AU32" s="537" t="e">
        <f ca="1">+IF(AND(ISNUMBER(OFFSET('Sanitation Data'!$I$4,0,10*ROW('Sanitation Data'!I26))),'Data Summary'!DJ32="Yes"),100-OFFSET('Sanitation Data'!$I$4,0,10*ROW('Sanitation Data'!I26)),NA())</f>
        <v>#N/A</v>
      </c>
      <c r="AV32" s="537" t="e">
        <f ca="1">+IF(AND(ISNUMBER(OFFSET('Sanitation Data'!$I$6,0,10*ROW('Sanitation Data'!I26))),'Data Summary'!DK32="Yes"),OFFSET('Sanitation Data'!$I$6,0,10*ROW('Sanitation Data'!I26)),NA())</f>
        <v>#N/A</v>
      </c>
      <c r="AW32" s="537" t="e">
        <f ca="1">+IF(AND(ISNUMBER(OFFSET('Sanitation Data'!$I$10,0,10*ROW('Sanitation Data'!I26))),'Data Summary'!DL32="Yes"),OFFSET('Sanitation Data'!$I$10,0,10*ROW('Sanitation Data'!I26)),NA())</f>
        <v>#N/A</v>
      </c>
      <c r="AX32" s="537" t="e">
        <f ca="1">+IF(AND(ISNUMBER(OFFSET('Sanitation Data'!$I$11,0,10*ROW('Sanitation Data'!I26))),'Data Summary'!DM32="Yes"),OFFSET('Sanitation Data'!$I$11,0,10*ROW('Sanitation Data'!I26)),NA())</f>
        <v>#N/A</v>
      </c>
      <c r="AY32" s="537" t="e">
        <f ca="1">+IF(AND(ISNUMBER(OFFSET('Sanitation Data'!$I$12,0,10*ROW('Sanitation Data'!I26))),'Data Summary'!DN32="Yes"),OFFSET('Sanitation Data'!$I$12,0,10*ROW('Sanitation Data'!I26)),NA())</f>
        <v>#N/A</v>
      </c>
      <c r="AZ32" s="538" t="e">
        <f ca="1">+IF(AND(ISNUMBER(OFFSET('Hygiene Data'!$D$5,0,10*ROW('Hygiene Data'!D26))),'Data Summary'!DO32="Yes"),OFFSET('Hygiene Data'!$D$5,0,10*ROW('Hygiene Data'!D26)),NA())</f>
        <v>#N/A</v>
      </c>
      <c r="BA32" s="538" t="e">
        <f ca="1">+IF(AND(ISNUMBER(OFFSET('Hygiene Data'!$D$7,0,10*ROW('Hygiene Data'!D26))),'Data Summary'!DP32="Yes"),OFFSET('Hygiene Data'!$D$7,0,10*ROW('Hygiene Data'!D26)),NA())</f>
        <v>#N/A</v>
      </c>
      <c r="BB32" s="538" t="e">
        <f ca="1">+IF(AND(ISNUMBER(OFFSET('Hygiene Data'!$D$9,0,10*ROW('Hygiene Data'!D26))),'Data Summary'!DQ32="Yes"),OFFSET('Hygiene Data'!$D$9,0,10*ROW('Hygiene Data'!D26)),NA())</f>
        <v>#N/A</v>
      </c>
      <c r="BC32" s="538" t="e">
        <f ca="1">+IF(AND(ISNUMBER(OFFSET('Hygiene Data'!$E$5,0,10*ROW('Hygiene Data'!E26))),'Data Summary'!DR32="Yes"),OFFSET('Hygiene Data'!$E$5,0,10*ROW('Hygiene Data'!E26)),NA())</f>
        <v>#N/A</v>
      </c>
      <c r="BD32" s="538" t="e">
        <f ca="1">+IF(AND(ISNUMBER(OFFSET('Hygiene Data'!$E$7,0,10*ROW('Hygiene Data'!E26))),'Data Summary'!DS32="Yes"),OFFSET('Hygiene Data'!$E$7,0,10*ROW('Hygiene Data'!E26)),NA())</f>
        <v>#N/A</v>
      </c>
      <c r="BE32" s="538" t="e">
        <f ca="1">+IF(AND(ISNUMBER(OFFSET('Hygiene Data'!$E$9,0,10*ROW('Hygiene Data'!E26))),'Data Summary'!DT32="Yes"),OFFSET('Hygiene Data'!$E$9,0,10*ROW('Hygiene Data'!E26)),NA())</f>
        <v>#N/A</v>
      </c>
      <c r="BF32" s="538" t="e">
        <f ca="1">+IF(AND(ISNUMBER(OFFSET('Hygiene Data'!$F$5,0,10*ROW('Hygiene Data'!F26))),'Data Summary'!DU32="Yes"),OFFSET('Hygiene Data'!$F$5,0,10*ROW('Hygiene Data'!F26)),NA())</f>
        <v>#N/A</v>
      </c>
      <c r="BG32" s="538" t="e">
        <f ca="1">+IF(AND(ISNUMBER(OFFSET('Hygiene Data'!$F$7,0,10*ROW('Hygiene Data'!F26))),'Data Summary'!DV32="Yes"),OFFSET('Hygiene Data'!$F$7,0,10*ROW('Hygiene Data'!F26)),NA())</f>
        <v>#N/A</v>
      </c>
      <c r="BH32" s="538" t="e">
        <f ca="1">+IF(AND(ISNUMBER(OFFSET('Hygiene Data'!$F$9,0,10*ROW('Hygiene Data'!F26))),'Data Summary'!DW32="Yes"),OFFSET('Hygiene Data'!$F$9,0,10*ROW('Hygiene Data'!F26)),NA())</f>
        <v>#N/A</v>
      </c>
      <c r="BI32" s="538" t="e">
        <f ca="1">+IF(AND(ISNUMBER(OFFSET('Hygiene Data'!$G$5,0,10*ROW('Hygiene Data'!G26))),'Data Summary'!DX32="Yes"),OFFSET('Hygiene Data'!$G$5,0,10*ROW('Hygiene Data'!G26)),NA())</f>
        <v>#N/A</v>
      </c>
      <c r="BJ32" s="538" t="e">
        <f ca="1">+IF(AND(ISNUMBER(OFFSET('Hygiene Data'!$G$7,0,10*ROW('Hygiene Data'!G26))),'Data Summary'!DY32="Yes"),OFFSET('Hygiene Data'!$G$7,0,10*ROW('Hygiene Data'!G26)),NA())</f>
        <v>#N/A</v>
      </c>
      <c r="BK32" s="538" t="e">
        <f ca="1">+IF(AND(ISNUMBER(OFFSET('Hygiene Data'!$G$9,0,10*ROW('Hygiene Data'!G26))),'Data Summary'!DZ32="Yes"),OFFSET('Hygiene Data'!$G$9,0,10*ROW('Hygiene Data'!G26)),NA())</f>
        <v>#N/A</v>
      </c>
      <c r="BL32" s="538" t="e">
        <f ca="1">+IF(AND(ISNUMBER(OFFSET('Hygiene Data'!$H$5,0,10*ROW('Hygiene Data'!H26))),'Data Summary'!EA32="Yes"),OFFSET('Hygiene Data'!$H$5,0,10*ROW('Hygiene Data'!H26)),NA())</f>
        <v>#N/A</v>
      </c>
      <c r="BM32" s="538" t="e">
        <f ca="1">+IF(AND(ISNUMBER(OFFSET('Hygiene Data'!$H$7,0,10*ROW('Hygiene Data'!H26))),'Data Summary'!EB32="Yes"),OFFSET('Hygiene Data'!$H$7,0,10*ROW('Hygiene Data'!H26)),NA())</f>
        <v>#N/A</v>
      </c>
      <c r="BN32" s="538" t="e">
        <f ca="1">+IF(AND(ISNUMBER(OFFSET('Hygiene Data'!$H$9,0,10*ROW('Hygiene Data'!H26))),'Data Summary'!EC32="Yes"),OFFSET('Hygiene Data'!$H$9,0,10*ROW('Hygiene Data'!H26)),NA())</f>
        <v>#N/A</v>
      </c>
      <c r="BO32" s="538" t="e">
        <f ca="1">+IF(AND(ISNUMBER(OFFSET('Hygiene Data'!$I$5,0,10*ROW('Hygiene Data'!I26))),'Data Summary'!ED32="Yes"),OFFSET('Hygiene Data'!$I$5,0,10*ROW('Hygiene Data'!I26)),NA())</f>
        <v>#N/A</v>
      </c>
      <c r="BP32" s="538" t="e">
        <f ca="1">+IF(AND(ISNUMBER(OFFSET('Hygiene Data'!$I$7,0,10*ROW('Hygiene Data'!I26))),'Data Summary'!EE32="Yes"),OFFSET('Hygiene Data'!$I$7,0,10*ROW('Hygiene Data'!I26)),NA())</f>
        <v>#N/A</v>
      </c>
      <c r="BQ32" s="538" t="e">
        <f ca="1">+IF(AND(ISNUMBER(OFFSET('Hygiene Data'!$I$9,0,10*ROW('Hygiene Data'!I26))),'Data Summary'!EF32="Yes"),OFFSET('Hygiene Data'!$I$9,0,10*ROW('Hygiene Data'!I26)),NA())</f>
        <v>#N/A</v>
      </c>
    </row>
    <row r="33" spans="1:69" x14ac:dyDescent="0.25">
      <c r="A33" s="534" t="e">
        <f ca="1">+RIGHT('Data Summary'!A33,LEN('Data Summary'!A33)-9)</f>
        <v>#VALUE!</v>
      </c>
      <c r="B33" s="508" t="str">
        <f ca="1">+IF(ISTEXT('Data Summary'!B33),'Data Summary'!B33,"")</f>
        <v/>
      </c>
      <c r="C33" s="535" t="e">
        <f ca="1">+VALUE('Data Summary'!C33)</f>
        <v>#VALUE!</v>
      </c>
      <c r="D33" s="536" t="e">
        <f ca="1">+IF(AND(ISNUMBER(OFFSET('Water Data'!$D$4,0,10*ROW('Water Data'!D27))),'Data Summary'!BS33="Yes"),100-OFFSET('Water Data'!$D$4,0,10*ROW('Water Data'!D27)),NA())</f>
        <v>#N/A</v>
      </c>
      <c r="E33" s="536" t="e">
        <f ca="1">+IF(AND(ISNUMBER(OFFSET('Water Data'!$D$6,0,10*ROW('Water Data'!D27))),'Data Summary'!BT33="Yes"),OFFSET('Water Data'!$D$6,0,10*ROW('Water Data'!D27)),NA())</f>
        <v>#N/A</v>
      </c>
      <c r="F33" s="536" t="e">
        <f ca="1">+IF(AND(ISNUMBER(OFFSET('Water Data'!$D$9,0,10*ROW('Water Data'!D27))),'Data Summary'!BU33="Yes"),OFFSET('Water Data'!$D$9,0,10*ROW('Water Data'!D27)),NA())</f>
        <v>#N/A</v>
      </c>
      <c r="G33" s="536" t="e">
        <f ca="1">+IF(AND(ISNUMBER(OFFSET('Water Data'!$E$4,0,10*ROW('Water Data'!E27))),'Data Summary'!BV33="Yes"),100-OFFSET('Water Data'!$E$4,0,10*ROW('Water Data'!E27)),NA())</f>
        <v>#N/A</v>
      </c>
      <c r="H33" s="536" t="e">
        <f ca="1">+IF(AND(ISNUMBER(OFFSET('Water Data'!$E$6,0,10*ROW('Water Data'!E27))),'Data Summary'!BW33="Yes"),OFFSET('Water Data'!$E$6,0,10*ROW('Water Data'!E27)),NA())</f>
        <v>#N/A</v>
      </c>
      <c r="I33" s="536" t="e">
        <f ca="1">+IF(AND(ISNUMBER(OFFSET('Water Data'!$E$9,0,10*ROW('Water Data'!E27))),'Data Summary'!BX33="Yes"),OFFSET('Water Data'!$E$9,0,10*ROW('Water Data'!E27)),NA())</f>
        <v>#N/A</v>
      </c>
      <c r="J33" s="536" t="e">
        <f ca="1">+IF(AND(ISNUMBER(OFFSET('Water Data'!$F$4,0,10*ROW('Water Data'!F27))),'Data Summary'!BY33="Yes"),100-OFFSET('Water Data'!$F$4,0,10*ROW('Water Data'!F27)),NA())</f>
        <v>#N/A</v>
      </c>
      <c r="K33" s="536" t="e">
        <f ca="1">+IF(AND(ISNUMBER(OFFSET('Water Data'!$F$6,0,10*ROW('Water Data'!F27))),'Data Summary'!BZ33="Yes"),OFFSET('Water Data'!$F$6,0,10*ROW('Water Data'!F27)),NA())</f>
        <v>#N/A</v>
      </c>
      <c r="L33" s="536" t="e">
        <f ca="1">+IF(AND(ISNUMBER(OFFSET('Water Data'!$F$9,0,10*ROW('Water Data'!F27))),'Data Summary'!CA33="Yes"),OFFSET('Water Data'!$F$9,0,10*ROW('Water Data'!F27)),NA())</f>
        <v>#N/A</v>
      </c>
      <c r="M33" s="536" t="e">
        <f ca="1">+IF(AND(ISNUMBER(OFFSET('Water Data'!$G$4,0,10*ROW('Water Data'!G27))),'Data Summary'!CB33="Yes"),100-OFFSET('Water Data'!$G$4,0,10*ROW('Water Data'!G27)),NA())</f>
        <v>#N/A</v>
      </c>
      <c r="N33" s="536" t="e">
        <f ca="1">+IF(AND(ISNUMBER(OFFSET('Water Data'!$G$6,0,10*ROW('Water Data'!G27))),'Data Summary'!CC33="Yes"),OFFSET('Water Data'!$G$6,0,10*ROW('Water Data'!G27)),NA())</f>
        <v>#N/A</v>
      </c>
      <c r="O33" s="536" t="e">
        <f ca="1">+IF(AND(ISNUMBER(OFFSET('Water Data'!$G$9,0,10*ROW('Water Data'!G27))),'Data Summary'!CD33="Yes"),OFFSET('Water Data'!$G$9,0,10*ROW('Water Data'!G27)),NA())</f>
        <v>#N/A</v>
      </c>
      <c r="P33" s="536" t="e">
        <f ca="1">+IF(AND(ISNUMBER(OFFSET('Water Data'!$H$4,0,10*ROW('Water Data'!H27))),'Data Summary'!CE33="Yes"),100-OFFSET('Water Data'!$H$4,0,10*ROW('Water Data'!H27)),NA())</f>
        <v>#N/A</v>
      </c>
      <c r="Q33" s="536" t="e">
        <f ca="1">+IF(AND(ISNUMBER(OFFSET('Water Data'!$H$6,0,10*ROW('Water Data'!H27))),'Data Summary'!CF33="Yes"),OFFSET('Water Data'!$H$6,0,10*ROW('Water Data'!H27)),NA())</f>
        <v>#N/A</v>
      </c>
      <c r="R33" s="536" t="e">
        <f ca="1">+IF(AND(ISNUMBER(OFFSET('Water Data'!$H$9,0,10*ROW('Water Data'!H27))),'Data Summary'!CG33="Yes"),OFFSET('Water Data'!$H$9,0,10*ROW('Water Data'!H27)),NA())</f>
        <v>#N/A</v>
      </c>
      <c r="S33" s="536" t="e">
        <f ca="1">+IF(AND(ISNUMBER(OFFSET('Water Data'!$I$4,0,10*ROW('Water Data'!I27))),'Data Summary'!CH33="Yes"),100-OFFSET('Water Data'!$I$4,0,10*ROW('Water Data'!I27)),NA())</f>
        <v>#N/A</v>
      </c>
      <c r="T33" s="536" t="e">
        <f ca="1">+IF(AND(ISNUMBER(OFFSET('Water Data'!$I$6,0,10*ROW('Water Data'!I27))),'Data Summary'!CI33="Yes"),OFFSET('Water Data'!$I$6,0,10*ROW('Water Data'!I27)),NA())</f>
        <v>#N/A</v>
      </c>
      <c r="U33" s="536" t="e">
        <f ca="1">+IF(AND(ISNUMBER(OFFSET('Water Data'!$I$9,0,10*ROW('Water Data'!I27))),'Data Summary'!CJ33="Yes"),OFFSET('Water Data'!$I$9,0,10*ROW('Water Data'!I27)),NA())</f>
        <v>#N/A</v>
      </c>
      <c r="V33" s="537" t="e">
        <f ca="1">+IF(AND(ISNUMBER(OFFSET('Sanitation Data'!$D$4,0,10*ROW('Sanitation Data'!D27))),'Data Summary'!CK33="Yes"),100-OFFSET('Sanitation Data'!$D$4,0,10*ROW('Sanitation Data'!D27)),NA())</f>
        <v>#N/A</v>
      </c>
      <c r="W33" s="537" t="e">
        <f ca="1">+IF(AND(ISNUMBER(OFFSET('Sanitation Data'!$D$6,0,10*ROW('Sanitation Data'!D27))),'Data Summary'!CL33="Yes"),OFFSET('Sanitation Data'!$D$6,0,10*ROW('Sanitation Data'!D27)),NA())</f>
        <v>#N/A</v>
      </c>
      <c r="X33" s="537" t="e">
        <f ca="1">+IF(AND(ISNUMBER(OFFSET('Sanitation Data'!$D$10,0,10*ROW('Sanitation Data'!D27))),'Data Summary'!CM33="Yes"),OFFSET('Sanitation Data'!$D$10,0,10*ROW('Sanitation Data'!D27)),NA())</f>
        <v>#N/A</v>
      </c>
      <c r="Y33" s="537" t="e">
        <f ca="1">+IF(AND(ISNUMBER(OFFSET('Sanitation Data'!$D$11,0,10*ROW('Sanitation Data'!D27))),'Data Summary'!CN33="Yes"),OFFSET('Sanitation Data'!$D$11,0,10*ROW('Sanitation Data'!D27)),NA())</f>
        <v>#N/A</v>
      </c>
      <c r="Z33" s="537" t="e">
        <f ca="1">+IF(AND(ISNUMBER(OFFSET('Sanitation Data'!$D$12,0,10*ROW('Sanitation Data'!D27))),'Data Summary'!CO33="Yes"),OFFSET('Sanitation Data'!$D$12,0,10*ROW('Sanitation Data'!D27)),NA())</f>
        <v>#N/A</v>
      </c>
      <c r="AA33" s="537" t="e">
        <f ca="1">+IF(AND(ISNUMBER(OFFSET('Sanitation Data'!$E$4,0,10*ROW('Sanitation Data'!E27))),'Data Summary'!CP33="Yes"),100-OFFSET('Sanitation Data'!$E$4,0,10*ROW('Sanitation Data'!E27)),NA())</f>
        <v>#N/A</v>
      </c>
      <c r="AB33" s="537" t="e">
        <f ca="1">+IF(AND(ISNUMBER(OFFSET('Sanitation Data'!$E$6,0,10*ROW('Sanitation Data'!E27))),'Data Summary'!CQ33="Yes"),OFFSET('Sanitation Data'!$E$6,0,10*ROW('Sanitation Data'!E27)),NA())</f>
        <v>#N/A</v>
      </c>
      <c r="AC33" s="537" t="e">
        <f ca="1">+IF(AND(ISNUMBER(OFFSET('Sanitation Data'!$E$10,0,10*ROW('Sanitation Data'!E27))),'Data Summary'!CR33="Yes"),OFFSET('Sanitation Data'!$E$10,0,10*ROW('Sanitation Data'!E27)),NA())</f>
        <v>#N/A</v>
      </c>
      <c r="AD33" s="537" t="e">
        <f ca="1">+IF(AND(ISNUMBER(OFFSET('Sanitation Data'!$E$11,0,10*ROW('Sanitation Data'!E27))),'Data Summary'!CS33="Yes"),OFFSET('Sanitation Data'!$E$11,0,10*ROW('Sanitation Data'!E27)),NA())</f>
        <v>#N/A</v>
      </c>
      <c r="AE33" s="537" t="e">
        <f ca="1">+IF(AND(ISNUMBER(OFFSET('Sanitation Data'!$E$12,0,10*ROW('Sanitation Data'!E27))),'Data Summary'!CT33="Yes"),OFFSET('Sanitation Data'!$E$12,0,10*ROW('Sanitation Data'!E27)),NA())</f>
        <v>#N/A</v>
      </c>
      <c r="AF33" s="537" t="e">
        <f ca="1">+IF(AND(ISNUMBER(OFFSET('Sanitation Data'!$F$4,0,10*ROW('Sanitation Data'!F27))),'Data Summary'!CU33="Yes"),100-OFFSET('Sanitation Data'!$F$4,0,10*ROW('Sanitation Data'!F27)),NA())</f>
        <v>#N/A</v>
      </c>
      <c r="AG33" s="537" t="e">
        <f ca="1">+IF(AND(ISNUMBER(OFFSET('Sanitation Data'!$F$6,0,10*ROW('Sanitation Data'!F27))),'Data Summary'!CV33="Yes"),OFFSET('Sanitation Data'!$F$6,0,10*ROW('Sanitation Data'!F27)),NA())</f>
        <v>#N/A</v>
      </c>
      <c r="AH33" s="537" t="e">
        <f ca="1">+IF(AND(ISNUMBER(OFFSET('Sanitation Data'!$F$10,0,10*ROW('Sanitation Data'!F27))),'Data Summary'!CW33="Yes"),OFFSET('Sanitation Data'!$F$10,0,10*ROW('Sanitation Data'!F27)),NA())</f>
        <v>#N/A</v>
      </c>
      <c r="AI33" s="537" t="e">
        <f ca="1">+IF(AND(ISNUMBER(OFFSET('Sanitation Data'!$F$11,0,10*ROW('Sanitation Data'!F27))),'Data Summary'!CX33="Yes"),OFFSET('Sanitation Data'!$F$11,0,10*ROW('Sanitation Data'!F27)),NA())</f>
        <v>#N/A</v>
      </c>
      <c r="AJ33" s="537" t="e">
        <f ca="1">+IF(AND(ISNUMBER(OFFSET('Sanitation Data'!$F$12,0,10*ROW('Sanitation Data'!F27))),'Data Summary'!CY33="Yes"),OFFSET('Sanitation Data'!$F$12,0,10*ROW('Sanitation Data'!F27)),NA())</f>
        <v>#N/A</v>
      </c>
      <c r="AK33" s="537" t="e">
        <f ca="1">+IF(AND(ISNUMBER(OFFSET('Sanitation Data'!$G$4,0,10*ROW('Sanitation Data'!G27))),'Data Summary'!CZ33="Yes"),100-OFFSET('Sanitation Data'!$G$4,0,10*ROW('Sanitation Data'!G27)),NA())</f>
        <v>#N/A</v>
      </c>
      <c r="AL33" s="537" t="e">
        <f ca="1">+IF(AND(ISNUMBER(OFFSET('Sanitation Data'!$G$6,0,10*ROW('Sanitation Data'!G27))),'Data Summary'!DA33="Yes"),OFFSET('Sanitation Data'!$G$6,0,10*ROW('Sanitation Data'!G27)),NA())</f>
        <v>#N/A</v>
      </c>
      <c r="AM33" s="537" t="e">
        <f ca="1">+IF(AND(ISNUMBER(OFFSET('Sanitation Data'!$G$10,0,10*ROW('Sanitation Data'!G27))),'Data Summary'!DB33="Yes"),OFFSET('Sanitation Data'!$G$10,0,10*ROW('Sanitation Data'!G27)),NA())</f>
        <v>#N/A</v>
      </c>
      <c r="AN33" s="537" t="e">
        <f ca="1">+IF(AND(ISNUMBER(OFFSET('Sanitation Data'!$G$11,0,10*ROW('Sanitation Data'!G27))),'Data Summary'!DC33="Yes"),OFFSET('Sanitation Data'!$G$11,0,10*ROW('Sanitation Data'!G27)),NA())</f>
        <v>#N/A</v>
      </c>
      <c r="AO33" s="537" t="e">
        <f ca="1">+IF(AND(ISNUMBER(OFFSET('Sanitation Data'!$G$12,0,10*ROW('Sanitation Data'!G27))),'Data Summary'!DD33="Yes"),OFFSET('Sanitation Data'!$G$12,0,10*ROW('Sanitation Data'!G27)),NA())</f>
        <v>#N/A</v>
      </c>
      <c r="AP33" s="537" t="e">
        <f ca="1">+IF(AND(ISNUMBER(OFFSET('Sanitation Data'!$H$4,0,10*ROW('Sanitation Data'!H27))),'Data Summary'!DE33="Yes"),100-OFFSET('Sanitation Data'!$H$4,0,10*ROW('Sanitation Data'!H27)),NA())</f>
        <v>#N/A</v>
      </c>
      <c r="AQ33" s="537" t="e">
        <f ca="1">+IF(AND(ISNUMBER(OFFSET('Sanitation Data'!$H$6,0,10*ROW('Sanitation Data'!H27))),'Data Summary'!DF33="Yes"),OFFSET('Sanitation Data'!$H$6,0,10*ROW('Sanitation Data'!H27)),NA())</f>
        <v>#N/A</v>
      </c>
      <c r="AR33" s="537" t="e">
        <f ca="1">+IF(AND(ISNUMBER(OFFSET('Sanitation Data'!$H$10,0,10*ROW('Sanitation Data'!H27))),'Data Summary'!DG33="Yes"),OFFSET('Sanitation Data'!$H$10,0,10*ROW('Sanitation Data'!H27)),NA())</f>
        <v>#N/A</v>
      </c>
      <c r="AS33" s="537" t="e">
        <f ca="1">+IF(AND(ISNUMBER(OFFSET('Sanitation Data'!$H$11,0,10*ROW('Sanitation Data'!H27))),'Data Summary'!DH33="Yes"),OFFSET('Sanitation Data'!$H$11,0,10*ROW('Sanitation Data'!H27)),NA())</f>
        <v>#N/A</v>
      </c>
      <c r="AT33" s="537" t="e">
        <f ca="1">+IF(AND(ISNUMBER(OFFSET('Sanitation Data'!$H$12,0,10*ROW('Sanitation Data'!H27))),'Data Summary'!DI33="Yes"),OFFSET('Sanitation Data'!$H$12,0,10*ROW('Sanitation Data'!H27)),NA())</f>
        <v>#N/A</v>
      </c>
      <c r="AU33" s="537" t="e">
        <f ca="1">+IF(AND(ISNUMBER(OFFSET('Sanitation Data'!$I$4,0,10*ROW('Sanitation Data'!I27))),'Data Summary'!DJ33="Yes"),100-OFFSET('Sanitation Data'!$I$4,0,10*ROW('Sanitation Data'!I27)),NA())</f>
        <v>#N/A</v>
      </c>
      <c r="AV33" s="537" t="e">
        <f ca="1">+IF(AND(ISNUMBER(OFFSET('Sanitation Data'!$I$6,0,10*ROW('Sanitation Data'!I27))),'Data Summary'!DK33="Yes"),OFFSET('Sanitation Data'!$I$6,0,10*ROW('Sanitation Data'!I27)),NA())</f>
        <v>#N/A</v>
      </c>
      <c r="AW33" s="537" t="e">
        <f ca="1">+IF(AND(ISNUMBER(OFFSET('Sanitation Data'!$I$10,0,10*ROW('Sanitation Data'!I27))),'Data Summary'!DL33="Yes"),OFFSET('Sanitation Data'!$I$10,0,10*ROW('Sanitation Data'!I27)),NA())</f>
        <v>#N/A</v>
      </c>
      <c r="AX33" s="537" t="e">
        <f ca="1">+IF(AND(ISNUMBER(OFFSET('Sanitation Data'!$I$11,0,10*ROW('Sanitation Data'!I27))),'Data Summary'!DM33="Yes"),OFFSET('Sanitation Data'!$I$11,0,10*ROW('Sanitation Data'!I27)),NA())</f>
        <v>#N/A</v>
      </c>
      <c r="AY33" s="537" t="e">
        <f ca="1">+IF(AND(ISNUMBER(OFFSET('Sanitation Data'!$I$12,0,10*ROW('Sanitation Data'!I27))),'Data Summary'!DN33="Yes"),OFFSET('Sanitation Data'!$I$12,0,10*ROW('Sanitation Data'!I27)),NA())</f>
        <v>#N/A</v>
      </c>
      <c r="AZ33" s="538" t="e">
        <f ca="1">+IF(AND(ISNUMBER(OFFSET('Hygiene Data'!$D$5,0,10*ROW('Hygiene Data'!D27))),'Data Summary'!DO33="Yes"),OFFSET('Hygiene Data'!$D$5,0,10*ROW('Hygiene Data'!D27)),NA())</f>
        <v>#N/A</v>
      </c>
      <c r="BA33" s="538" t="e">
        <f ca="1">+IF(AND(ISNUMBER(OFFSET('Hygiene Data'!$D$7,0,10*ROW('Hygiene Data'!D27))),'Data Summary'!DP33="Yes"),OFFSET('Hygiene Data'!$D$7,0,10*ROW('Hygiene Data'!D27)),NA())</f>
        <v>#N/A</v>
      </c>
      <c r="BB33" s="538" t="e">
        <f ca="1">+IF(AND(ISNUMBER(OFFSET('Hygiene Data'!$D$9,0,10*ROW('Hygiene Data'!D27))),'Data Summary'!DQ33="Yes"),OFFSET('Hygiene Data'!$D$9,0,10*ROW('Hygiene Data'!D27)),NA())</f>
        <v>#N/A</v>
      </c>
      <c r="BC33" s="538" t="e">
        <f ca="1">+IF(AND(ISNUMBER(OFFSET('Hygiene Data'!$E$5,0,10*ROW('Hygiene Data'!E27))),'Data Summary'!DR33="Yes"),OFFSET('Hygiene Data'!$E$5,0,10*ROW('Hygiene Data'!E27)),NA())</f>
        <v>#N/A</v>
      </c>
      <c r="BD33" s="538" t="e">
        <f ca="1">+IF(AND(ISNUMBER(OFFSET('Hygiene Data'!$E$7,0,10*ROW('Hygiene Data'!E27))),'Data Summary'!DS33="Yes"),OFFSET('Hygiene Data'!$E$7,0,10*ROW('Hygiene Data'!E27)),NA())</f>
        <v>#N/A</v>
      </c>
      <c r="BE33" s="538" t="e">
        <f ca="1">+IF(AND(ISNUMBER(OFFSET('Hygiene Data'!$E$9,0,10*ROW('Hygiene Data'!E27))),'Data Summary'!DT33="Yes"),OFFSET('Hygiene Data'!$E$9,0,10*ROW('Hygiene Data'!E27)),NA())</f>
        <v>#N/A</v>
      </c>
      <c r="BF33" s="538" t="e">
        <f ca="1">+IF(AND(ISNUMBER(OFFSET('Hygiene Data'!$F$5,0,10*ROW('Hygiene Data'!F27))),'Data Summary'!DU33="Yes"),OFFSET('Hygiene Data'!$F$5,0,10*ROW('Hygiene Data'!F27)),NA())</f>
        <v>#N/A</v>
      </c>
      <c r="BG33" s="538" t="e">
        <f ca="1">+IF(AND(ISNUMBER(OFFSET('Hygiene Data'!$F$7,0,10*ROW('Hygiene Data'!F27))),'Data Summary'!DV33="Yes"),OFFSET('Hygiene Data'!$F$7,0,10*ROW('Hygiene Data'!F27)),NA())</f>
        <v>#N/A</v>
      </c>
      <c r="BH33" s="538" t="e">
        <f ca="1">+IF(AND(ISNUMBER(OFFSET('Hygiene Data'!$F$9,0,10*ROW('Hygiene Data'!F27))),'Data Summary'!DW33="Yes"),OFFSET('Hygiene Data'!$F$9,0,10*ROW('Hygiene Data'!F27)),NA())</f>
        <v>#N/A</v>
      </c>
      <c r="BI33" s="538" t="e">
        <f ca="1">+IF(AND(ISNUMBER(OFFSET('Hygiene Data'!$G$5,0,10*ROW('Hygiene Data'!G27))),'Data Summary'!DX33="Yes"),OFFSET('Hygiene Data'!$G$5,0,10*ROW('Hygiene Data'!G27)),NA())</f>
        <v>#N/A</v>
      </c>
      <c r="BJ33" s="538" t="e">
        <f ca="1">+IF(AND(ISNUMBER(OFFSET('Hygiene Data'!$G$7,0,10*ROW('Hygiene Data'!G27))),'Data Summary'!DY33="Yes"),OFFSET('Hygiene Data'!$G$7,0,10*ROW('Hygiene Data'!G27)),NA())</f>
        <v>#N/A</v>
      </c>
      <c r="BK33" s="538" t="e">
        <f ca="1">+IF(AND(ISNUMBER(OFFSET('Hygiene Data'!$G$9,0,10*ROW('Hygiene Data'!G27))),'Data Summary'!DZ33="Yes"),OFFSET('Hygiene Data'!$G$9,0,10*ROW('Hygiene Data'!G27)),NA())</f>
        <v>#N/A</v>
      </c>
      <c r="BL33" s="538" t="e">
        <f ca="1">+IF(AND(ISNUMBER(OFFSET('Hygiene Data'!$H$5,0,10*ROW('Hygiene Data'!H27))),'Data Summary'!EA33="Yes"),OFFSET('Hygiene Data'!$H$5,0,10*ROW('Hygiene Data'!H27)),NA())</f>
        <v>#N/A</v>
      </c>
      <c r="BM33" s="538" t="e">
        <f ca="1">+IF(AND(ISNUMBER(OFFSET('Hygiene Data'!$H$7,0,10*ROW('Hygiene Data'!H27))),'Data Summary'!EB33="Yes"),OFFSET('Hygiene Data'!$H$7,0,10*ROW('Hygiene Data'!H27)),NA())</f>
        <v>#N/A</v>
      </c>
      <c r="BN33" s="538" t="e">
        <f ca="1">+IF(AND(ISNUMBER(OFFSET('Hygiene Data'!$H$9,0,10*ROW('Hygiene Data'!H27))),'Data Summary'!EC33="Yes"),OFFSET('Hygiene Data'!$H$9,0,10*ROW('Hygiene Data'!H27)),NA())</f>
        <v>#N/A</v>
      </c>
      <c r="BO33" s="538" t="e">
        <f ca="1">+IF(AND(ISNUMBER(OFFSET('Hygiene Data'!$I$5,0,10*ROW('Hygiene Data'!I27))),'Data Summary'!ED33="Yes"),OFFSET('Hygiene Data'!$I$5,0,10*ROW('Hygiene Data'!I27)),NA())</f>
        <v>#N/A</v>
      </c>
      <c r="BP33" s="538" t="e">
        <f ca="1">+IF(AND(ISNUMBER(OFFSET('Hygiene Data'!$I$7,0,10*ROW('Hygiene Data'!I27))),'Data Summary'!EE33="Yes"),OFFSET('Hygiene Data'!$I$7,0,10*ROW('Hygiene Data'!I27)),NA())</f>
        <v>#N/A</v>
      </c>
      <c r="BQ33" s="538" t="e">
        <f ca="1">+IF(AND(ISNUMBER(OFFSET('Hygiene Data'!$I$9,0,10*ROW('Hygiene Data'!I27))),'Data Summary'!EF33="Yes"),OFFSET('Hygiene Data'!$I$9,0,10*ROW('Hygiene Data'!I27)),NA())</f>
        <v>#N/A</v>
      </c>
    </row>
    <row r="34" spans="1:69" x14ac:dyDescent="0.25">
      <c r="A34" s="534" t="e">
        <f ca="1">+RIGHT('Data Summary'!A34,LEN('Data Summary'!A34)-9)</f>
        <v>#VALUE!</v>
      </c>
      <c r="B34" s="508" t="str">
        <f ca="1">+IF(ISTEXT('Data Summary'!B34),'Data Summary'!B34,"")</f>
        <v/>
      </c>
      <c r="C34" s="535" t="e">
        <f ca="1">+VALUE('Data Summary'!C34)</f>
        <v>#VALUE!</v>
      </c>
      <c r="D34" s="536" t="e">
        <f ca="1">+IF(AND(ISNUMBER(OFFSET('Water Data'!$D$4,0,10*ROW('Water Data'!D28))),'Data Summary'!BS34="Yes"),100-OFFSET('Water Data'!$D$4,0,10*ROW('Water Data'!D28)),NA())</f>
        <v>#N/A</v>
      </c>
      <c r="E34" s="536" t="e">
        <f ca="1">+IF(AND(ISNUMBER(OFFSET('Water Data'!$D$6,0,10*ROW('Water Data'!D28))),'Data Summary'!BT34="Yes"),OFFSET('Water Data'!$D$6,0,10*ROW('Water Data'!D28)),NA())</f>
        <v>#N/A</v>
      </c>
      <c r="F34" s="536" t="e">
        <f ca="1">+IF(AND(ISNUMBER(OFFSET('Water Data'!$D$9,0,10*ROW('Water Data'!D28))),'Data Summary'!BU34="Yes"),OFFSET('Water Data'!$D$9,0,10*ROW('Water Data'!D28)),NA())</f>
        <v>#N/A</v>
      </c>
      <c r="G34" s="536" t="e">
        <f ca="1">+IF(AND(ISNUMBER(OFFSET('Water Data'!$E$4,0,10*ROW('Water Data'!E28))),'Data Summary'!BV34="Yes"),100-OFFSET('Water Data'!$E$4,0,10*ROW('Water Data'!E28)),NA())</f>
        <v>#N/A</v>
      </c>
      <c r="H34" s="536" t="e">
        <f ca="1">+IF(AND(ISNUMBER(OFFSET('Water Data'!$E$6,0,10*ROW('Water Data'!E28))),'Data Summary'!BW34="Yes"),OFFSET('Water Data'!$E$6,0,10*ROW('Water Data'!E28)),NA())</f>
        <v>#N/A</v>
      </c>
      <c r="I34" s="536" t="e">
        <f ca="1">+IF(AND(ISNUMBER(OFFSET('Water Data'!$E$9,0,10*ROW('Water Data'!E28))),'Data Summary'!BX34="Yes"),OFFSET('Water Data'!$E$9,0,10*ROW('Water Data'!E28)),NA())</f>
        <v>#N/A</v>
      </c>
      <c r="J34" s="536" t="e">
        <f ca="1">+IF(AND(ISNUMBER(OFFSET('Water Data'!$F$4,0,10*ROW('Water Data'!F28))),'Data Summary'!BY34="Yes"),100-OFFSET('Water Data'!$F$4,0,10*ROW('Water Data'!F28)),NA())</f>
        <v>#N/A</v>
      </c>
      <c r="K34" s="536" t="e">
        <f ca="1">+IF(AND(ISNUMBER(OFFSET('Water Data'!$F$6,0,10*ROW('Water Data'!F28))),'Data Summary'!BZ34="Yes"),OFFSET('Water Data'!$F$6,0,10*ROW('Water Data'!F28)),NA())</f>
        <v>#N/A</v>
      </c>
      <c r="L34" s="536" t="e">
        <f ca="1">+IF(AND(ISNUMBER(OFFSET('Water Data'!$F$9,0,10*ROW('Water Data'!F28))),'Data Summary'!CA34="Yes"),OFFSET('Water Data'!$F$9,0,10*ROW('Water Data'!F28)),NA())</f>
        <v>#N/A</v>
      </c>
      <c r="M34" s="536" t="e">
        <f ca="1">+IF(AND(ISNUMBER(OFFSET('Water Data'!$G$4,0,10*ROW('Water Data'!G28))),'Data Summary'!CB34="Yes"),100-OFFSET('Water Data'!$G$4,0,10*ROW('Water Data'!G28)),NA())</f>
        <v>#N/A</v>
      </c>
      <c r="N34" s="536" t="e">
        <f ca="1">+IF(AND(ISNUMBER(OFFSET('Water Data'!$G$6,0,10*ROW('Water Data'!G28))),'Data Summary'!CC34="Yes"),OFFSET('Water Data'!$G$6,0,10*ROW('Water Data'!G28)),NA())</f>
        <v>#N/A</v>
      </c>
      <c r="O34" s="536" t="e">
        <f ca="1">+IF(AND(ISNUMBER(OFFSET('Water Data'!$G$9,0,10*ROW('Water Data'!G28))),'Data Summary'!CD34="Yes"),OFFSET('Water Data'!$G$9,0,10*ROW('Water Data'!G28)),NA())</f>
        <v>#N/A</v>
      </c>
      <c r="P34" s="536" t="e">
        <f ca="1">+IF(AND(ISNUMBER(OFFSET('Water Data'!$H$4,0,10*ROW('Water Data'!H28))),'Data Summary'!CE34="Yes"),100-OFFSET('Water Data'!$H$4,0,10*ROW('Water Data'!H28)),NA())</f>
        <v>#N/A</v>
      </c>
      <c r="Q34" s="536" t="e">
        <f ca="1">+IF(AND(ISNUMBER(OFFSET('Water Data'!$H$6,0,10*ROW('Water Data'!H28))),'Data Summary'!CF34="Yes"),OFFSET('Water Data'!$H$6,0,10*ROW('Water Data'!H28)),NA())</f>
        <v>#N/A</v>
      </c>
      <c r="R34" s="536" t="e">
        <f ca="1">+IF(AND(ISNUMBER(OFFSET('Water Data'!$H$9,0,10*ROW('Water Data'!H28))),'Data Summary'!CG34="Yes"),OFFSET('Water Data'!$H$9,0,10*ROW('Water Data'!H28)),NA())</f>
        <v>#N/A</v>
      </c>
      <c r="S34" s="536" t="e">
        <f ca="1">+IF(AND(ISNUMBER(OFFSET('Water Data'!$I$4,0,10*ROW('Water Data'!I28))),'Data Summary'!CH34="Yes"),100-OFFSET('Water Data'!$I$4,0,10*ROW('Water Data'!I28)),NA())</f>
        <v>#N/A</v>
      </c>
      <c r="T34" s="536" t="e">
        <f ca="1">+IF(AND(ISNUMBER(OFFSET('Water Data'!$I$6,0,10*ROW('Water Data'!I28))),'Data Summary'!CI34="Yes"),OFFSET('Water Data'!$I$6,0,10*ROW('Water Data'!I28)),NA())</f>
        <v>#N/A</v>
      </c>
      <c r="U34" s="536" t="e">
        <f ca="1">+IF(AND(ISNUMBER(OFFSET('Water Data'!$I$9,0,10*ROW('Water Data'!I28))),'Data Summary'!CJ34="Yes"),OFFSET('Water Data'!$I$9,0,10*ROW('Water Data'!I28)),NA())</f>
        <v>#N/A</v>
      </c>
      <c r="V34" s="537" t="e">
        <f ca="1">+IF(AND(ISNUMBER(OFFSET('Sanitation Data'!$D$4,0,10*ROW('Sanitation Data'!D28))),'Data Summary'!CK34="Yes"),100-OFFSET('Sanitation Data'!$D$4,0,10*ROW('Sanitation Data'!D28)),NA())</f>
        <v>#N/A</v>
      </c>
      <c r="W34" s="537" t="e">
        <f ca="1">+IF(AND(ISNUMBER(OFFSET('Sanitation Data'!$D$6,0,10*ROW('Sanitation Data'!D28))),'Data Summary'!CL34="Yes"),OFFSET('Sanitation Data'!$D$6,0,10*ROW('Sanitation Data'!D28)),NA())</f>
        <v>#N/A</v>
      </c>
      <c r="X34" s="537" t="e">
        <f ca="1">+IF(AND(ISNUMBER(OFFSET('Sanitation Data'!$D$10,0,10*ROW('Sanitation Data'!D28))),'Data Summary'!CM34="Yes"),OFFSET('Sanitation Data'!$D$10,0,10*ROW('Sanitation Data'!D28)),NA())</f>
        <v>#N/A</v>
      </c>
      <c r="Y34" s="537" t="e">
        <f ca="1">+IF(AND(ISNUMBER(OFFSET('Sanitation Data'!$D$11,0,10*ROW('Sanitation Data'!D28))),'Data Summary'!CN34="Yes"),OFFSET('Sanitation Data'!$D$11,0,10*ROW('Sanitation Data'!D28)),NA())</f>
        <v>#N/A</v>
      </c>
      <c r="Z34" s="537" t="e">
        <f ca="1">+IF(AND(ISNUMBER(OFFSET('Sanitation Data'!$D$12,0,10*ROW('Sanitation Data'!D28))),'Data Summary'!CO34="Yes"),OFFSET('Sanitation Data'!$D$12,0,10*ROW('Sanitation Data'!D28)),NA())</f>
        <v>#N/A</v>
      </c>
      <c r="AA34" s="537" t="e">
        <f ca="1">+IF(AND(ISNUMBER(OFFSET('Sanitation Data'!$E$4,0,10*ROW('Sanitation Data'!E28))),'Data Summary'!CP34="Yes"),100-OFFSET('Sanitation Data'!$E$4,0,10*ROW('Sanitation Data'!E28)),NA())</f>
        <v>#N/A</v>
      </c>
      <c r="AB34" s="537" t="e">
        <f ca="1">+IF(AND(ISNUMBER(OFFSET('Sanitation Data'!$E$6,0,10*ROW('Sanitation Data'!E28))),'Data Summary'!CQ34="Yes"),OFFSET('Sanitation Data'!$E$6,0,10*ROW('Sanitation Data'!E28)),NA())</f>
        <v>#N/A</v>
      </c>
      <c r="AC34" s="537" t="e">
        <f ca="1">+IF(AND(ISNUMBER(OFFSET('Sanitation Data'!$E$10,0,10*ROW('Sanitation Data'!E28))),'Data Summary'!CR34="Yes"),OFFSET('Sanitation Data'!$E$10,0,10*ROW('Sanitation Data'!E28)),NA())</f>
        <v>#N/A</v>
      </c>
      <c r="AD34" s="537" t="e">
        <f ca="1">+IF(AND(ISNUMBER(OFFSET('Sanitation Data'!$E$11,0,10*ROW('Sanitation Data'!E28))),'Data Summary'!CS34="Yes"),OFFSET('Sanitation Data'!$E$11,0,10*ROW('Sanitation Data'!E28)),NA())</f>
        <v>#N/A</v>
      </c>
      <c r="AE34" s="537" t="e">
        <f ca="1">+IF(AND(ISNUMBER(OFFSET('Sanitation Data'!$E$12,0,10*ROW('Sanitation Data'!E28))),'Data Summary'!CT34="Yes"),OFFSET('Sanitation Data'!$E$12,0,10*ROW('Sanitation Data'!E28)),NA())</f>
        <v>#N/A</v>
      </c>
      <c r="AF34" s="537" t="e">
        <f ca="1">+IF(AND(ISNUMBER(OFFSET('Sanitation Data'!$F$4,0,10*ROW('Sanitation Data'!F28))),'Data Summary'!CU34="Yes"),100-OFFSET('Sanitation Data'!$F$4,0,10*ROW('Sanitation Data'!F28)),NA())</f>
        <v>#N/A</v>
      </c>
      <c r="AG34" s="537" t="e">
        <f ca="1">+IF(AND(ISNUMBER(OFFSET('Sanitation Data'!$F$6,0,10*ROW('Sanitation Data'!F28))),'Data Summary'!CV34="Yes"),OFFSET('Sanitation Data'!$F$6,0,10*ROW('Sanitation Data'!F28)),NA())</f>
        <v>#N/A</v>
      </c>
      <c r="AH34" s="537" t="e">
        <f ca="1">+IF(AND(ISNUMBER(OFFSET('Sanitation Data'!$F$10,0,10*ROW('Sanitation Data'!F28))),'Data Summary'!CW34="Yes"),OFFSET('Sanitation Data'!$F$10,0,10*ROW('Sanitation Data'!F28)),NA())</f>
        <v>#N/A</v>
      </c>
      <c r="AI34" s="537" t="e">
        <f ca="1">+IF(AND(ISNUMBER(OFFSET('Sanitation Data'!$F$11,0,10*ROW('Sanitation Data'!F28))),'Data Summary'!CX34="Yes"),OFFSET('Sanitation Data'!$F$11,0,10*ROW('Sanitation Data'!F28)),NA())</f>
        <v>#N/A</v>
      </c>
      <c r="AJ34" s="537" t="e">
        <f ca="1">+IF(AND(ISNUMBER(OFFSET('Sanitation Data'!$F$12,0,10*ROW('Sanitation Data'!F28))),'Data Summary'!CY34="Yes"),OFFSET('Sanitation Data'!$F$12,0,10*ROW('Sanitation Data'!F28)),NA())</f>
        <v>#N/A</v>
      </c>
      <c r="AK34" s="537" t="e">
        <f ca="1">+IF(AND(ISNUMBER(OFFSET('Sanitation Data'!$G$4,0,10*ROW('Sanitation Data'!G28))),'Data Summary'!CZ34="Yes"),100-OFFSET('Sanitation Data'!$G$4,0,10*ROW('Sanitation Data'!G28)),NA())</f>
        <v>#N/A</v>
      </c>
      <c r="AL34" s="537" t="e">
        <f ca="1">+IF(AND(ISNUMBER(OFFSET('Sanitation Data'!$G$6,0,10*ROW('Sanitation Data'!G28))),'Data Summary'!DA34="Yes"),OFFSET('Sanitation Data'!$G$6,0,10*ROW('Sanitation Data'!G28)),NA())</f>
        <v>#N/A</v>
      </c>
      <c r="AM34" s="537" t="e">
        <f ca="1">+IF(AND(ISNUMBER(OFFSET('Sanitation Data'!$G$10,0,10*ROW('Sanitation Data'!G28))),'Data Summary'!DB34="Yes"),OFFSET('Sanitation Data'!$G$10,0,10*ROW('Sanitation Data'!G28)),NA())</f>
        <v>#N/A</v>
      </c>
      <c r="AN34" s="537" t="e">
        <f ca="1">+IF(AND(ISNUMBER(OFFSET('Sanitation Data'!$G$11,0,10*ROW('Sanitation Data'!G28))),'Data Summary'!DC34="Yes"),OFFSET('Sanitation Data'!$G$11,0,10*ROW('Sanitation Data'!G28)),NA())</f>
        <v>#N/A</v>
      </c>
      <c r="AO34" s="537" t="e">
        <f ca="1">+IF(AND(ISNUMBER(OFFSET('Sanitation Data'!$G$12,0,10*ROW('Sanitation Data'!G28))),'Data Summary'!DD34="Yes"),OFFSET('Sanitation Data'!$G$12,0,10*ROW('Sanitation Data'!G28)),NA())</f>
        <v>#N/A</v>
      </c>
      <c r="AP34" s="537" t="e">
        <f ca="1">+IF(AND(ISNUMBER(OFFSET('Sanitation Data'!$H$4,0,10*ROW('Sanitation Data'!H28))),'Data Summary'!DE34="Yes"),100-OFFSET('Sanitation Data'!$H$4,0,10*ROW('Sanitation Data'!H28)),NA())</f>
        <v>#N/A</v>
      </c>
      <c r="AQ34" s="537" t="e">
        <f ca="1">+IF(AND(ISNUMBER(OFFSET('Sanitation Data'!$H$6,0,10*ROW('Sanitation Data'!H28))),'Data Summary'!DF34="Yes"),OFFSET('Sanitation Data'!$H$6,0,10*ROW('Sanitation Data'!H28)),NA())</f>
        <v>#N/A</v>
      </c>
      <c r="AR34" s="537" t="e">
        <f ca="1">+IF(AND(ISNUMBER(OFFSET('Sanitation Data'!$H$10,0,10*ROW('Sanitation Data'!H28))),'Data Summary'!DG34="Yes"),OFFSET('Sanitation Data'!$H$10,0,10*ROW('Sanitation Data'!H28)),NA())</f>
        <v>#N/A</v>
      </c>
      <c r="AS34" s="537" t="e">
        <f ca="1">+IF(AND(ISNUMBER(OFFSET('Sanitation Data'!$H$11,0,10*ROW('Sanitation Data'!H28))),'Data Summary'!DH34="Yes"),OFFSET('Sanitation Data'!$H$11,0,10*ROW('Sanitation Data'!H28)),NA())</f>
        <v>#N/A</v>
      </c>
      <c r="AT34" s="537" t="e">
        <f ca="1">+IF(AND(ISNUMBER(OFFSET('Sanitation Data'!$H$12,0,10*ROW('Sanitation Data'!H28))),'Data Summary'!DI34="Yes"),OFFSET('Sanitation Data'!$H$12,0,10*ROW('Sanitation Data'!H28)),NA())</f>
        <v>#N/A</v>
      </c>
      <c r="AU34" s="537" t="e">
        <f ca="1">+IF(AND(ISNUMBER(OFFSET('Sanitation Data'!$I$4,0,10*ROW('Sanitation Data'!I28))),'Data Summary'!DJ34="Yes"),100-OFFSET('Sanitation Data'!$I$4,0,10*ROW('Sanitation Data'!I28)),NA())</f>
        <v>#N/A</v>
      </c>
      <c r="AV34" s="537" t="e">
        <f ca="1">+IF(AND(ISNUMBER(OFFSET('Sanitation Data'!$I$6,0,10*ROW('Sanitation Data'!I28))),'Data Summary'!DK34="Yes"),OFFSET('Sanitation Data'!$I$6,0,10*ROW('Sanitation Data'!I28)),NA())</f>
        <v>#N/A</v>
      </c>
      <c r="AW34" s="537" t="e">
        <f ca="1">+IF(AND(ISNUMBER(OFFSET('Sanitation Data'!$I$10,0,10*ROW('Sanitation Data'!I28))),'Data Summary'!DL34="Yes"),OFFSET('Sanitation Data'!$I$10,0,10*ROW('Sanitation Data'!I28)),NA())</f>
        <v>#N/A</v>
      </c>
      <c r="AX34" s="537" t="e">
        <f ca="1">+IF(AND(ISNUMBER(OFFSET('Sanitation Data'!$I$11,0,10*ROW('Sanitation Data'!I28))),'Data Summary'!DM34="Yes"),OFFSET('Sanitation Data'!$I$11,0,10*ROW('Sanitation Data'!I28)),NA())</f>
        <v>#N/A</v>
      </c>
      <c r="AY34" s="537" t="e">
        <f ca="1">+IF(AND(ISNUMBER(OFFSET('Sanitation Data'!$I$12,0,10*ROW('Sanitation Data'!I28))),'Data Summary'!DN34="Yes"),OFFSET('Sanitation Data'!$I$12,0,10*ROW('Sanitation Data'!I28)),NA())</f>
        <v>#N/A</v>
      </c>
      <c r="AZ34" s="538" t="e">
        <f ca="1">+IF(AND(ISNUMBER(OFFSET('Hygiene Data'!$D$5,0,10*ROW('Hygiene Data'!D28))),'Data Summary'!DO34="Yes"),OFFSET('Hygiene Data'!$D$5,0,10*ROW('Hygiene Data'!D28)),NA())</f>
        <v>#N/A</v>
      </c>
      <c r="BA34" s="538" t="e">
        <f ca="1">+IF(AND(ISNUMBER(OFFSET('Hygiene Data'!$D$7,0,10*ROW('Hygiene Data'!D28))),'Data Summary'!DP34="Yes"),OFFSET('Hygiene Data'!$D$7,0,10*ROW('Hygiene Data'!D28)),NA())</f>
        <v>#N/A</v>
      </c>
      <c r="BB34" s="538" t="e">
        <f ca="1">+IF(AND(ISNUMBER(OFFSET('Hygiene Data'!$D$9,0,10*ROW('Hygiene Data'!D28))),'Data Summary'!DQ34="Yes"),OFFSET('Hygiene Data'!$D$9,0,10*ROW('Hygiene Data'!D28)),NA())</f>
        <v>#N/A</v>
      </c>
      <c r="BC34" s="538" t="e">
        <f ca="1">+IF(AND(ISNUMBER(OFFSET('Hygiene Data'!$E$5,0,10*ROW('Hygiene Data'!E28))),'Data Summary'!DR34="Yes"),OFFSET('Hygiene Data'!$E$5,0,10*ROW('Hygiene Data'!E28)),NA())</f>
        <v>#N/A</v>
      </c>
      <c r="BD34" s="538" t="e">
        <f ca="1">+IF(AND(ISNUMBER(OFFSET('Hygiene Data'!$E$7,0,10*ROW('Hygiene Data'!E28))),'Data Summary'!DS34="Yes"),OFFSET('Hygiene Data'!$E$7,0,10*ROW('Hygiene Data'!E28)),NA())</f>
        <v>#N/A</v>
      </c>
      <c r="BE34" s="538" t="e">
        <f ca="1">+IF(AND(ISNUMBER(OFFSET('Hygiene Data'!$E$9,0,10*ROW('Hygiene Data'!E28))),'Data Summary'!DT34="Yes"),OFFSET('Hygiene Data'!$E$9,0,10*ROW('Hygiene Data'!E28)),NA())</f>
        <v>#N/A</v>
      </c>
      <c r="BF34" s="538" t="e">
        <f ca="1">+IF(AND(ISNUMBER(OFFSET('Hygiene Data'!$F$5,0,10*ROW('Hygiene Data'!F28))),'Data Summary'!DU34="Yes"),OFFSET('Hygiene Data'!$F$5,0,10*ROW('Hygiene Data'!F28)),NA())</f>
        <v>#N/A</v>
      </c>
      <c r="BG34" s="538" t="e">
        <f ca="1">+IF(AND(ISNUMBER(OFFSET('Hygiene Data'!$F$7,0,10*ROW('Hygiene Data'!F28))),'Data Summary'!DV34="Yes"),OFFSET('Hygiene Data'!$F$7,0,10*ROW('Hygiene Data'!F28)),NA())</f>
        <v>#N/A</v>
      </c>
      <c r="BH34" s="538" t="e">
        <f ca="1">+IF(AND(ISNUMBER(OFFSET('Hygiene Data'!$F$9,0,10*ROW('Hygiene Data'!F28))),'Data Summary'!DW34="Yes"),OFFSET('Hygiene Data'!$F$9,0,10*ROW('Hygiene Data'!F28)),NA())</f>
        <v>#N/A</v>
      </c>
      <c r="BI34" s="538" t="e">
        <f ca="1">+IF(AND(ISNUMBER(OFFSET('Hygiene Data'!$G$5,0,10*ROW('Hygiene Data'!G28))),'Data Summary'!DX34="Yes"),OFFSET('Hygiene Data'!$G$5,0,10*ROW('Hygiene Data'!G28)),NA())</f>
        <v>#N/A</v>
      </c>
      <c r="BJ34" s="538" t="e">
        <f ca="1">+IF(AND(ISNUMBER(OFFSET('Hygiene Data'!$G$7,0,10*ROW('Hygiene Data'!G28))),'Data Summary'!DY34="Yes"),OFFSET('Hygiene Data'!$G$7,0,10*ROW('Hygiene Data'!G28)),NA())</f>
        <v>#N/A</v>
      </c>
      <c r="BK34" s="538" t="e">
        <f ca="1">+IF(AND(ISNUMBER(OFFSET('Hygiene Data'!$G$9,0,10*ROW('Hygiene Data'!G28))),'Data Summary'!DZ34="Yes"),OFFSET('Hygiene Data'!$G$9,0,10*ROW('Hygiene Data'!G28)),NA())</f>
        <v>#N/A</v>
      </c>
      <c r="BL34" s="538" t="e">
        <f ca="1">+IF(AND(ISNUMBER(OFFSET('Hygiene Data'!$H$5,0,10*ROW('Hygiene Data'!H28))),'Data Summary'!EA34="Yes"),OFFSET('Hygiene Data'!$H$5,0,10*ROW('Hygiene Data'!H28)),NA())</f>
        <v>#N/A</v>
      </c>
      <c r="BM34" s="538" t="e">
        <f ca="1">+IF(AND(ISNUMBER(OFFSET('Hygiene Data'!$H$7,0,10*ROW('Hygiene Data'!H28))),'Data Summary'!EB34="Yes"),OFFSET('Hygiene Data'!$H$7,0,10*ROW('Hygiene Data'!H28)),NA())</f>
        <v>#N/A</v>
      </c>
      <c r="BN34" s="538" t="e">
        <f ca="1">+IF(AND(ISNUMBER(OFFSET('Hygiene Data'!$H$9,0,10*ROW('Hygiene Data'!H28))),'Data Summary'!EC34="Yes"),OFFSET('Hygiene Data'!$H$9,0,10*ROW('Hygiene Data'!H28)),NA())</f>
        <v>#N/A</v>
      </c>
      <c r="BO34" s="538" t="e">
        <f ca="1">+IF(AND(ISNUMBER(OFFSET('Hygiene Data'!$I$5,0,10*ROW('Hygiene Data'!I28))),'Data Summary'!ED34="Yes"),OFFSET('Hygiene Data'!$I$5,0,10*ROW('Hygiene Data'!I28)),NA())</f>
        <v>#N/A</v>
      </c>
      <c r="BP34" s="538" t="e">
        <f ca="1">+IF(AND(ISNUMBER(OFFSET('Hygiene Data'!$I$7,0,10*ROW('Hygiene Data'!I28))),'Data Summary'!EE34="Yes"),OFFSET('Hygiene Data'!$I$7,0,10*ROW('Hygiene Data'!I28)),NA())</f>
        <v>#N/A</v>
      </c>
      <c r="BQ34" s="538" t="e">
        <f ca="1">+IF(AND(ISNUMBER(OFFSET('Hygiene Data'!$I$9,0,10*ROW('Hygiene Data'!I28))),'Data Summary'!EF34="Yes"),OFFSET('Hygiene Data'!$I$9,0,10*ROW('Hygiene Data'!I28)),NA())</f>
        <v>#N/A</v>
      </c>
    </row>
    <row r="35" spans="1:69" x14ac:dyDescent="0.25">
      <c r="A35" s="534" t="e">
        <f ca="1">+RIGHT('Data Summary'!A35,LEN('Data Summary'!A35)-9)</f>
        <v>#VALUE!</v>
      </c>
      <c r="B35" s="508" t="str">
        <f ca="1">+IF(ISTEXT('Data Summary'!B35),'Data Summary'!B35,"")</f>
        <v/>
      </c>
      <c r="C35" s="535" t="e">
        <f ca="1">+VALUE('Data Summary'!C35)</f>
        <v>#VALUE!</v>
      </c>
      <c r="D35" s="536" t="e">
        <f ca="1">+IF(AND(ISNUMBER(OFFSET('Water Data'!$D$4,0,10*ROW('Water Data'!D29))),'Data Summary'!BS35="Yes"),100-OFFSET('Water Data'!$D$4,0,10*ROW('Water Data'!D29)),NA())</f>
        <v>#N/A</v>
      </c>
      <c r="E35" s="536" t="e">
        <f ca="1">+IF(AND(ISNUMBER(OFFSET('Water Data'!$D$6,0,10*ROW('Water Data'!D29))),'Data Summary'!BT35="Yes"),OFFSET('Water Data'!$D$6,0,10*ROW('Water Data'!D29)),NA())</f>
        <v>#N/A</v>
      </c>
      <c r="F35" s="536" t="e">
        <f ca="1">+IF(AND(ISNUMBER(OFFSET('Water Data'!$D$9,0,10*ROW('Water Data'!D29))),'Data Summary'!BU35="Yes"),OFFSET('Water Data'!$D$9,0,10*ROW('Water Data'!D29)),NA())</f>
        <v>#N/A</v>
      </c>
      <c r="G35" s="536" t="e">
        <f ca="1">+IF(AND(ISNUMBER(OFFSET('Water Data'!$E$4,0,10*ROW('Water Data'!E29))),'Data Summary'!BV35="Yes"),100-OFFSET('Water Data'!$E$4,0,10*ROW('Water Data'!E29)),NA())</f>
        <v>#N/A</v>
      </c>
      <c r="H35" s="536" t="e">
        <f ca="1">+IF(AND(ISNUMBER(OFFSET('Water Data'!$E$6,0,10*ROW('Water Data'!E29))),'Data Summary'!BW35="Yes"),OFFSET('Water Data'!$E$6,0,10*ROW('Water Data'!E29)),NA())</f>
        <v>#N/A</v>
      </c>
      <c r="I35" s="536" t="e">
        <f ca="1">+IF(AND(ISNUMBER(OFFSET('Water Data'!$E$9,0,10*ROW('Water Data'!E29))),'Data Summary'!BX35="Yes"),OFFSET('Water Data'!$E$9,0,10*ROW('Water Data'!E29)),NA())</f>
        <v>#N/A</v>
      </c>
      <c r="J35" s="536" t="e">
        <f ca="1">+IF(AND(ISNUMBER(OFFSET('Water Data'!$F$4,0,10*ROW('Water Data'!F29))),'Data Summary'!BY35="Yes"),100-OFFSET('Water Data'!$F$4,0,10*ROW('Water Data'!F29)),NA())</f>
        <v>#N/A</v>
      </c>
      <c r="K35" s="536" t="e">
        <f ca="1">+IF(AND(ISNUMBER(OFFSET('Water Data'!$F$6,0,10*ROW('Water Data'!F29))),'Data Summary'!BZ35="Yes"),OFFSET('Water Data'!$F$6,0,10*ROW('Water Data'!F29)),NA())</f>
        <v>#N/A</v>
      </c>
      <c r="L35" s="536" t="e">
        <f ca="1">+IF(AND(ISNUMBER(OFFSET('Water Data'!$F$9,0,10*ROW('Water Data'!F29))),'Data Summary'!CA35="Yes"),OFFSET('Water Data'!$F$9,0,10*ROW('Water Data'!F29)),NA())</f>
        <v>#N/A</v>
      </c>
      <c r="M35" s="536" t="e">
        <f ca="1">+IF(AND(ISNUMBER(OFFSET('Water Data'!$G$4,0,10*ROW('Water Data'!G29))),'Data Summary'!CB35="Yes"),100-OFFSET('Water Data'!$G$4,0,10*ROW('Water Data'!G29)),NA())</f>
        <v>#N/A</v>
      </c>
      <c r="N35" s="536" t="e">
        <f ca="1">+IF(AND(ISNUMBER(OFFSET('Water Data'!$G$6,0,10*ROW('Water Data'!G29))),'Data Summary'!CC35="Yes"),OFFSET('Water Data'!$G$6,0,10*ROW('Water Data'!G29)),NA())</f>
        <v>#N/A</v>
      </c>
      <c r="O35" s="536" t="e">
        <f ca="1">+IF(AND(ISNUMBER(OFFSET('Water Data'!$G$9,0,10*ROW('Water Data'!G29))),'Data Summary'!CD35="Yes"),OFFSET('Water Data'!$G$9,0,10*ROW('Water Data'!G29)),NA())</f>
        <v>#N/A</v>
      </c>
      <c r="P35" s="536" t="e">
        <f ca="1">+IF(AND(ISNUMBER(OFFSET('Water Data'!$H$4,0,10*ROW('Water Data'!H29))),'Data Summary'!CE35="Yes"),100-OFFSET('Water Data'!$H$4,0,10*ROW('Water Data'!H29)),NA())</f>
        <v>#N/A</v>
      </c>
      <c r="Q35" s="536" t="e">
        <f ca="1">+IF(AND(ISNUMBER(OFFSET('Water Data'!$H$6,0,10*ROW('Water Data'!H29))),'Data Summary'!CF35="Yes"),OFFSET('Water Data'!$H$6,0,10*ROW('Water Data'!H29)),NA())</f>
        <v>#N/A</v>
      </c>
      <c r="R35" s="536" t="e">
        <f ca="1">+IF(AND(ISNUMBER(OFFSET('Water Data'!$H$9,0,10*ROW('Water Data'!H29))),'Data Summary'!CG35="Yes"),OFFSET('Water Data'!$H$9,0,10*ROW('Water Data'!H29)),NA())</f>
        <v>#N/A</v>
      </c>
      <c r="S35" s="536" t="e">
        <f ca="1">+IF(AND(ISNUMBER(OFFSET('Water Data'!$I$4,0,10*ROW('Water Data'!I29))),'Data Summary'!CH35="Yes"),100-OFFSET('Water Data'!$I$4,0,10*ROW('Water Data'!I29)),NA())</f>
        <v>#N/A</v>
      </c>
      <c r="T35" s="536" t="e">
        <f ca="1">+IF(AND(ISNUMBER(OFFSET('Water Data'!$I$6,0,10*ROW('Water Data'!I29))),'Data Summary'!CI35="Yes"),OFFSET('Water Data'!$I$6,0,10*ROW('Water Data'!I29)),NA())</f>
        <v>#N/A</v>
      </c>
      <c r="U35" s="536" t="e">
        <f ca="1">+IF(AND(ISNUMBER(OFFSET('Water Data'!$I$9,0,10*ROW('Water Data'!I29))),'Data Summary'!CJ35="Yes"),OFFSET('Water Data'!$I$9,0,10*ROW('Water Data'!I29)),NA())</f>
        <v>#N/A</v>
      </c>
      <c r="V35" s="537" t="e">
        <f ca="1">+IF(AND(ISNUMBER(OFFSET('Sanitation Data'!$D$4,0,10*ROW('Sanitation Data'!D29))),'Data Summary'!CK35="Yes"),100-OFFSET('Sanitation Data'!$D$4,0,10*ROW('Sanitation Data'!D29)),NA())</f>
        <v>#N/A</v>
      </c>
      <c r="W35" s="537" t="e">
        <f ca="1">+IF(AND(ISNUMBER(OFFSET('Sanitation Data'!$D$6,0,10*ROW('Sanitation Data'!D29))),'Data Summary'!CL35="Yes"),OFFSET('Sanitation Data'!$D$6,0,10*ROW('Sanitation Data'!D29)),NA())</f>
        <v>#N/A</v>
      </c>
      <c r="X35" s="537" t="e">
        <f ca="1">+IF(AND(ISNUMBER(OFFSET('Sanitation Data'!$D$10,0,10*ROW('Sanitation Data'!D29))),'Data Summary'!CM35="Yes"),OFFSET('Sanitation Data'!$D$10,0,10*ROW('Sanitation Data'!D29)),NA())</f>
        <v>#N/A</v>
      </c>
      <c r="Y35" s="537" t="e">
        <f ca="1">+IF(AND(ISNUMBER(OFFSET('Sanitation Data'!$D$11,0,10*ROW('Sanitation Data'!D29))),'Data Summary'!CN35="Yes"),OFFSET('Sanitation Data'!$D$11,0,10*ROW('Sanitation Data'!D29)),NA())</f>
        <v>#N/A</v>
      </c>
      <c r="Z35" s="537" t="e">
        <f ca="1">+IF(AND(ISNUMBER(OFFSET('Sanitation Data'!$D$12,0,10*ROW('Sanitation Data'!D29))),'Data Summary'!CO35="Yes"),OFFSET('Sanitation Data'!$D$12,0,10*ROW('Sanitation Data'!D29)),NA())</f>
        <v>#N/A</v>
      </c>
      <c r="AA35" s="537" t="e">
        <f ca="1">+IF(AND(ISNUMBER(OFFSET('Sanitation Data'!$E$4,0,10*ROW('Sanitation Data'!E29))),'Data Summary'!CP35="Yes"),100-OFFSET('Sanitation Data'!$E$4,0,10*ROW('Sanitation Data'!E29)),NA())</f>
        <v>#N/A</v>
      </c>
      <c r="AB35" s="537" t="e">
        <f ca="1">+IF(AND(ISNUMBER(OFFSET('Sanitation Data'!$E$6,0,10*ROW('Sanitation Data'!E29))),'Data Summary'!CQ35="Yes"),OFFSET('Sanitation Data'!$E$6,0,10*ROW('Sanitation Data'!E29)),NA())</f>
        <v>#N/A</v>
      </c>
      <c r="AC35" s="537" t="e">
        <f ca="1">+IF(AND(ISNUMBER(OFFSET('Sanitation Data'!$E$10,0,10*ROW('Sanitation Data'!E29))),'Data Summary'!CR35="Yes"),OFFSET('Sanitation Data'!$E$10,0,10*ROW('Sanitation Data'!E29)),NA())</f>
        <v>#N/A</v>
      </c>
      <c r="AD35" s="537" t="e">
        <f ca="1">+IF(AND(ISNUMBER(OFFSET('Sanitation Data'!$E$11,0,10*ROW('Sanitation Data'!E29))),'Data Summary'!CS35="Yes"),OFFSET('Sanitation Data'!$E$11,0,10*ROW('Sanitation Data'!E29)),NA())</f>
        <v>#N/A</v>
      </c>
      <c r="AE35" s="537" t="e">
        <f ca="1">+IF(AND(ISNUMBER(OFFSET('Sanitation Data'!$E$12,0,10*ROW('Sanitation Data'!E29))),'Data Summary'!CT35="Yes"),OFFSET('Sanitation Data'!$E$12,0,10*ROW('Sanitation Data'!E29)),NA())</f>
        <v>#N/A</v>
      </c>
      <c r="AF35" s="537" t="e">
        <f ca="1">+IF(AND(ISNUMBER(OFFSET('Sanitation Data'!$F$4,0,10*ROW('Sanitation Data'!F29))),'Data Summary'!CU35="Yes"),100-OFFSET('Sanitation Data'!$F$4,0,10*ROW('Sanitation Data'!F29)),NA())</f>
        <v>#N/A</v>
      </c>
      <c r="AG35" s="537" t="e">
        <f ca="1">+IF(AND(ISNUMBER(OFFSET('Sanitation Data'!$F$6,0,10*ROW('Sanitation Data'!F29))),'Data Summary'!CV35="Yes"),OFFSET('Sanitation Data'!$F$6,0,10*ROW('Sanitation Data'!F29)),NA())</f>
        <v>#N/A</v>
      </c>
      <c r="AH35" s="537" t="e">
        <f ca="1">+IF(AND(ISNUMBER(OFFSET('Sanitation Data'!$F$10,0,10*ROW('Sanitation Data'!F29))),'Data Summary'!CW35="Yes"),OFFSET('Sanitation Data'!$F$10,0,10*ROW('Sanitation Data'!F29)),NA())</f>
        <v>#N/A</v>
      </c>
      <c r="AI35" s="537" t="e">
        <f ca="1">+IF(AND(ISNUMBER(OFFSET('Sanitation Data'!$F$11,0,10*ROW('Sanitation Data'!F29))),'Data Summary'!CX35="Yes"),OFFSET('Sanitation Data'!$F$11,0,10*ROW('Sanitation Data'!F29)),NA())</f>
        <v>#N/A</v>
      </c>
      <c r="AJ35" s="537" t="e">
        <f ca="1">+IF(AND(ISNUMBER(OFFSET('Sanitation Data'!$F$12,0,10*ROW('Sanitation Data'!F29))),'Data Summary'!CY35="Yes"),OFFSET('Sanitation Data'!$F$12,0,10*ROW('Sanitation Data'!F29)),NA())</f>
        <v>#N/A</v>
      </c>
      <c r="AK35" s="537" t="e">
        <f ca="1">+IF(AND(ISNUMBER(OFFSET('Sanitation Data'!$G$4,0,10*ROW('Sanitation Data'!G29))),'Data Summary'!CZ35="Yes"),100-OFFSET('Sanitation Data'!$G$4,0,10*ROW('Sanitation Data'!G29)),NA())</f>
        <v>#N/A</v>
      </c>
      <c r="AL35" s="537" t="e">
        <f ca="1">+IF(AND(ISNUMBER(OFFSET('Sanitation Data'!$G$6,0,10*ROW('Sanitation Data'!G29))),'Data Summary'!DA35="Yes"),OFFSET('Sanitation Data'!$G$6,0,10*ROW('Sanitation Data'!G29)),NA())</f>
        <v>#N/A</v>
      </c>
      <c r="AM35" s="537" t="e">
        <f ca="1">+IF(AND(ISNUMBER(OFFSET('Sanitation Data'!$G$10,0,10*ROW('Sanitation Data'!G29))),'Data Summary'!DB35="Yes"),OFFSET('Sanitation Data'!$G$10,0,10*ROW('Sanitation Data'!G29)),NA())</f>
        <v>#N/A</v>
      </c>
      <c r="AN35" s="537" t="e">
        <f ca="1">+IF(AND(ISNUMBER(OFFSET('Sanitation Data'!$G$11,0,10*ROW('Sanitation Data'!G29))),'Data Summary'!DC35="Yes"),OFFSET('Sanitation Data'!$G$11,0,10*ROW('Sanitation Data'!G29)),NA())</f>
        <v>#N/A</v>
      </c>
      <c r="AO35" s="537" t="e">
        <f ca="1">+IF(AND(ISNUMBER(OFFSET('Sanitation Data'!$G$12,0,10*ROW('Sanitation Data'!G29))),'Data Summary'!DD35="Yes"),OFFSET('Sanitation Data'!$G$12,0,10*ROW('Sanitation Data'!G29)),NA())</f>
        <v>#N/A</v>
      </c>
      <c r="AP35" s="537" t="e">
        <f ca="1">+IF(AND(ISNUMBER(OFFSET('Sanitation Data'!$H$4,0,10*ROW('Sanitation Data'!H29))),'Data Summary'!DE35="Yes"),100-OFFSET('Sanitation Data'!$H$4,0,10*ROW('Sanitation Data'!H29)),NA())</f>
        <v>#N/A</v>
      </c>
      <c r="AQ35" s="537" t="e">
        <f ca="1">+IF(AND(ISNUMBER(OFFSET('Sanitation Data'!$H$6,0,10*ROW('Sanitation Data'!H29))),'Data Summary'!DF35="Yes"),OFFSET('Sanitation Data'!$H$6,0,10*ROW('Sanitation Data'!H29)),NA())</f>
        <v>#N/A</v>
      </c>
      <c r="AR35" s="537" t="e">
        <f ca="1">+IF(AND(ISNUMBER(OFFSET('Sanitation Data'!$H$10,0,10*ROW('Sanitation Data'!H29))),'Data Summary'!DG35="Yes"),OFFSET('Sanitation Data'!$H$10,0,10*ROW('Sanitation Data'!H29)),NA())</f>
        <v>#N/A</v>
      </c>
      <c r="AS35" s="537" t="e">
        <f ca="1">+IF(AND(ISNUMBER(OFFSET('Sanitation Data'!$H$11,0,10*ROW('Sanitation Data'!H29))),'Data Summary'!DH35="Yes"),OFFSET('Sanitation Data'!$H$11,0,10*ROW('Sanitation Data'!H29)),NA())</f>
        <v>#N/A</v>
      </c>
      <c r="AT35" s="537" t="e">
        <f ca="1">+IF(AND(ISNUMBER(OFFSET('Sanitation Data'!$H$12,0,10*ROW('Sanitation Data'!H29))),'Data Summary'!DI35="Yes"),OFFSET('Sanitation Data'!$H$12,0,10*ROW('Sanitation Data'!H29)),NA())</f>
        <v>#N/A</v>
      </c>
      <c r="AU35" s="537" t="e">
        <f ca="1">+IF(AND(ISNUMBER(OFFSET('Sanitation Data'!$I$4,0,10*ROW('Sanitation Data'!I29))),'Data Summary'!DJ35="Yes"),100-OFFSET('Sanitation Data'!$I$4,0,10*ROW('Sanitation Data'!I29)),NA())</f>
        <v>#N/A</v>
      </c>
      <c r="AV35" s="537" t="e">
        <f ca="1">+IF(AND(ISNUMBER(OFFSET('Sanitation Data'!$I$6,0,10*ROW('Sanitation Data'!I29))),'Data Summary'!DK35="Yes"),OFFSET('Sanitation Data'!$I$6,0,10*ROW('Sanitation Data'!I29)),NA())</f>
        <v>#N/A</v>
      </c>
      <c r="AW35" s="537" t="e">
        <f ca="1">+IF(AND(ISNUMBER(OFFSET('Sanitation Data'!$I$10,0,10*ROW('Sanitation Data'!I29))),'Data Summary'!DL35="Yes"),OFFSET('Sanitation Data'!$I$10,0,10*ROW('Sanitation Data'!I29)),NA())</f>
        <v>#N/A</v>
      </c>
      <c r="AX35" s="537" t="e">
        <f ca="1">+IF(AND(ISNUMBER(OFFSET('Sanitation Data'!$I$11,0,10*ROW('Sanitation Data'!I29))),'Data Summary'!DM35="Yes"),OFFSET('Sanitation Data'!$I$11,0,10*ROW('Sanitation Data'!I29)),NA())</f>
        <v>#N/A</v>
      </c>
      <c r="AY35" s="537" t="e">
        <f ca="1">+IF(AND(ISNUMBER(OFFSET('Sanitation Data'!$I$12,0,10*ROW('Sanitation Data'!I29))),'Data Summary'!DN35="Yes"),OFFSET('Sanitation Data'!$I$12,0,10*ROW('Sanitation Data'!I29)),NA())</f>
        <v>#N/A</v>
      </c>
      <c r="AZ35" s="538" t="e">
        <f ca="1">+IF(AND(ISNUMBER(OFFSET('Hygiene Data'!$D$5,0,10*ROW('Hygiene Data'!D29))),'Data Summary'!DO35="Yes"),OFFSET('Hygiene Data'!$D$5,0,10*ROW('Hygiene Data'!D29)),NA())</f>
        <v>#N/A</v>
      </c>
      <c r="BA35" s="538" t="e">
        <f ca="1">+IF(AND(ISNUMBER(OFFSET('Hygiene Data'!$D$7,0,10*ROW('Hygiene Data'!D29))),'Data Summary'!DP35="Yes"),OFFSET('Hygiene Data'!$D$7,0,10*ROW('Hygiene Data'!D29)),NA())</f>
        <v>#N/A</v>
      </c>
      <c r="BB35" s="538" t="e">
        <f ca="1">+IF(AND(ISNUMBER(OFFSET('Hygiene Data'!$D$9,0,10*ROW('Hygiene Data'!D29))),'Data Summary'!DQ35="Yes"),OFFSET('Hygiene Data'!$D$9,0,10*ROW('Hygiene Data'!D29)),NA())</f>
        <v>#N/A</v>
      </c>
      <c r="BC35" s="538" t="e">
        <f ca="1">+IF(AND(ISNUMBER(OFFSET('Hygiene Data'!$E$5,0,10*ROW('Hygiene Data'!E29))),'Data Summary'!DR35="Yes"),OFFSET('Hygiene Data'!$E$5,0,10*ROW('Hygiene Data'!E29)),NA())</f>
        <v>#N/A</v>
      </c>
      <c r="BD35" s="538" t="e">
        <f ca="1">+IF(AND(ISNUMBER(OFFSET('Hygiene Data'!$E$7,0,10*ROW('Hygiene Data'!E29))),'Data Summary'!DS35="Yes"),OFFSET('Hygiene Data'!$E$7,0,10*ROW('Hygiene Data'!E29)),NA())</f>
        <v>#N/A</v>
      </c>
      <c r="BE35" s="538" t="e">
        <f ca="1">+IF(AND(ISNUMBER(OFFSET('Hygiene Data'!$E$9,0,10*ROW('Hygiene Data'!E29))),'Data Summary'!DT35="Yes"),OFFSET('Hygiene Data'!$E$9,0,10*ROW('Hygiene Data'!E29)),NA())</f>
        <v>#N/A</v>
      </c>
      <c r="BF35" s="538" t="e">
        <f ca="1">+IF(AND(ISNUMBER(OFFSET('Hygiene Data'!$F$5,0,10*ROW('Hygiene Data'!F29))),'Data Summary'!DU35="Yes"),OFFSET('Hygiene Data'!$F$5,0,10*ROW('Hygiene Data'!F29)),NA())</f>
        <v>#N/A</v>
      </c>
      <c r="BG35" s="538" t="e">
        <f ca="1">+IF(AND(ISNUMBER(OFFSET('Hygiene Data'!$F$7,0,10*ROW('Hygiene Data'!F29))),'Data Summary'!DV35="Yes"),OFFSET('Hygiene Data'!$F$7,0,10*ROW('Hygiene Data'!F29)),NA())</f>
        <v>#N/A</v>
      </c>
      <c r="BH35" s="538" t="e">
        <f ca="1">+IF(AND(ISNUMBER(OFFSET('Hygiene Data'!$F$9,0,10*ROW('Hygiene Data'!F29))),'Data Summary'!DW35="Yes"),OFFSET('Hygiene Data'!$F$9,0,10*ROW('Hygiene Data'!F29)),NA())</f>
        <v>#N/A</v>
      </c>
      <c r="BI35" s="538" t="e">
        <f ca="1">+IF(AND(ISNUMBER(OFFSET('Hygiene Data'!$G$5,0,10*ROW('Hygiene Data'!G29))),'Data Summary'!DX35="Yes"),OFFSET('Hygiene Data'!$G$5,0,10*ROW('Hygiene Data'!G29)),NA())</f>
        <v>#N/A</v>
      </c>
      <c r="BJ35" s="538" t="e">
        <f ca="1">+IF(AND(ISNUMBER(OFFSET('Hygiene Data'!$G$7,0,10*ROW('Hygiene Data'!G29))),'Data Summary'!DY35="Yes"),OFFSET('Hygiene Data'!$G$7,0,10*ROW('Hygiene Data'!G29)),NA())</f>
        <v>#N/A</v>
      </c>
      <c r="BK35" s="538" t="e">
        <f ca="1">+IF(AND(ISNUMBER(OFFSET('Hygiene Data'!$G$9,0,10*ROW('Hygiene Data'!G29))),'Data Summary'!DZ35="Yes"),OFFSET('Hygiene Data'!$G$9,0,10*ROW('Hygiene Data'!G29)),NA())</f>
        <v>#N/A</v>
      </c>
      <c r="BL35" s="538" t="e">
        <f ca="1">+IF(AND(ISNUMBER(OFFSET('Hygiene Data'!$H$5,0,10*ROW('Hygiene Data'!H29))),'Data Summary'!EA35="Yes"),OFFSET('Hygiene Data'!$H$5,0,10*ROW('Hygiene Data'!H29)),NA())</f>
        <v>#N/A</v>
      </c>
      <c r="BM35" s="538" t="e">
        <f ca="1">+IF(AND(ISNUMBER(OFFSET('Hygiene Data'!$H$7,0,10*ROW('Hygiene Data'!H29))),'Data Summary'!EB35="Yes"),OFFSET('Hygiene Data'!$H$7,0,10*ROW('Hygiene Data'!H29)),NA())</f>
        <v>#N/A</v>
      </c>
      <c r="BN35" s="538" t="e">
        <f ca="1">+IF(AND(ISNUMBER(OFFSET('Hygiene Data'!$H$9,0,10*ROW('Hygiene Data'!H29))),'Data Summary'!EC35="Yes"),OFFSET('Hygiene Data'!$H$9,0,10*ROW('Hygiene Data'!H29)),NA())</f>
        <v>#N/A</v>
      </c>
      <c r="BO35" s="538" t="e">
        <f ca="1">+IF(AND(ISNUMBER(OFFSET('Hygiene Data'!$I$5,0,10*ROW('Hygiene Data'!I29))),'Data Summary'!ED35="Yes"),OFFSET('Hygiene Data'!$I$5,0,10*ROW('Hygiene Data'!I29)),NA())</f>
        <v>#N/A</v>
      </c>
      <c r="BP35" s="538" t="e">
        <f ca="1">+IF(AND(ISNUMBER(OFFSET('Hygiene Data'!$I$7,0,10*ROW('Hygiene Data'!I29))),'Data Summary'!EE35="Yes"),OFFSET('Hygiene Data'!$I$7,0,10*ROW('Hygiene Data'!I29)),NA())</f>
        <v>#N/A</v>
      </c>
      <c r="BQ35" s="538" t="e">
        <f ca="1">+IF(AND(ISNUMBER(OFFSET('Hygiene Data'!$I$9,0,10*ROW('Hygiene Data'!I29))),'Data Summary'!EF35="Yes"),OFFSET('Hygiene Data'!$I$9,0,10*ROW('Hygiene Data'!I29)),NA())</f>
        <v>#N/A</v>
      </c>
    </row>
    <row r="36" spans="1:69" x14ac:dyDescent="0.25">
      <c r="A36" s="534" t="e">
        <f ca="1">+RIGHT('Data Summary'!A36,LEN('Data Summary'!A36)-9)</f>
        <v>#VALUE!</v>
      </c>
      <c r="B36" s="508" t="str">
        <f ca="1">+IF(ISTEXT('Data Summary'!B36),'Data Summary'!B36,"")</f>
        <v/>
      </c>
      <c r="C36" s="535" t="e">
        <f ca="1">+VALUE('Data Summary'!C36)</f>
        <v>#VALUE!</v>
      </c>
      <c r="D36" s="536" t="e">
        <f ca="1">+IF(AND(ISNUMBER(OFFSET('Water Data'!$D$4,0,10*ROW('Water Data'!D30))),'Data Summary'!BS36="Yes"),100-OFFSET('Water Data'!$D$4,0,10*ROW('Water Data'!D30)),NA())</f>
        <v>#N/A</v>
      </c>
      <c r="E36" s="536" t="e">
        <f ca="1">+IF(AND(ISNUMBER(OFFSET('Water Data'!$D$6,0,10*ROW('Water Data'!D30))),'Data Summary'!BT36="Yes"),OFFSET('Water Data'!$D$6,0,10*ROW('Water Data'!D30)),NA())</f>
        <v>#N/A</v>
      </c>
      <c r="F36" s="536" t="e">
        <f ca="1">+IF(AND(ISNUMBER(OFFSET('Water Data'!$D$9,0,10*ROW('Water Data'!D30))),'Data Summary'!BU36="Yes"),OFFSET('Water Data'!$D$9,0,10*ROW('Water Data'!D30)),NA())</f>
        <v>#N/A</v>
      </c>
      <c r="G36" s="536" t="e">
        <f ca="1">+IF(AND(ISNUMBER(OFFSET('Water Data'!$E$4,0,10*ROW('Water Data'!E30))),'Data Summary'!BV36="Yes"),100-OFFSET('Water Data'!$E$4,0,10*ROW('Water Data'!E30)),NA())</f>
        <v>#N/A</v>
      </c>
      <c r="H36" s="536" t="e">
        <f ca="1">+IF(AND(ISNUMBER(OFFSET('Water Data'!$E$6,0,10*ROW('Water Data'!E30))),'Data Summary'!BW36="Yes"),OFFSET('Water Data'!$E$6,0,10*ROW('Water Data'!E30)),NA())</f>
        <v>#N/A</v>
      </c>
      <c r="I36" s="536" t="e">
        <f ca="1">+IF(AND(ISNUMBER(OFFSET('Water Data'!$E$9,0,10*ROW('Water Data'!E30))),'Data Summary'!BX36="Yes"),OFFSET('Water Data'!$E$9,0,10*ROW('Water Data'!E30)),NA())</f>
        <v>#N/A</v>
      </c>
      <c r="J36" s="536" t="e">
        <f ca="1">+IF(AND(ISNUMBER(OFFSET('Water Data'!$F$4,0,10*ROW('Water Data'!F30))),'Data Summary'!BY36="Yes"),100-OFFSET('Water Data'!$F$4,0,10*ROW('Water Data'!F30)),NA())</f>
        <v>#N/A</v>
      </c>
      <c r="K36" s="536" t="e">
        <f ca="1">+IF(AND(ISNUMBER(OFFSET('Water Data'!$F$6,0,10*ROW('Water Data'!F30))),'Data Summary'!BZ36="Yes"),OFFSET('Water Data'!$F$6,0,10*ROW('Water Data'!F30)),NA())</f>
        <v>#N/A</v>
      </c>
      <c r="L36" s="536" t="e">
        <f ca="1">+IF(AND(ISNUMBER(OFFSET('Water Data'!$F$9,0,10*ROW('Water Data'!F30))),'Data Summary'!CA36="Yes"),OFFSET('Water Data'!$F$9,0,10*ROW('Water Data'!F30)),NA())</f>
        <v>#N/A</v>
      </c>
      <c r="M36" s="536" t="e">
        <f ca="1">+IF(AND(ISNUMBER(OFFSET('Water Data'!$G$4,0,10*ROW('Water Data'!G30))),'Data Summary'!CB36="Yes"),100-OFFSET('Water Data'!$G$4,0,10*ROW('Water Data'!G30)),NA())</f>
        <v>#N/A</v>
      </c>
      <c r="N36" s="536" t="e">
        <f ca="1">+IF(AND(ISNUMBER(OFFSET('Water Data'!$G$6,0,10*ROW('Water Data'!G30))),'Data Summary'!CC36="Yes"),OFFSET('Water Data'!$G$6,0,10*ROW('Water Data'!G30)),NA())</f>
        <v>#N/A</v>
      </c>
      <c r="O36" s="536" t="e">
        <f ca="1">+IF(AND(ISNUMBER(OFFSET('Water Data'!$G$9,0,10*ROW('Water Data'!G30))),'Data Summary'!CD36="Yes"),OFFSET('Water Data'!$G$9,0,10*ROW('Water Data'!G30)),NA())</f>
        <v>#N/A</v>
      </c>
      <c r="P36" s="536" t="e">
        <f ca="1">+IF(AND(ISNUMBER(OFFSET('Water Data'!$H$4,0,10*ROW('Water Data'!H30))),'Data Summary'!CE36="Yes"),100-OFFSET('Water Data'!$H$4,0,10*ROW('Water Data'!H30)),NA())</f>
        <v>#N/A</v>
      </c>
      <c r="Q36" s="536" t="e">
        <f ca="1">+IF(AND(ISNUMBER(OFFSET('Water Data'!$H$6,0,10*ROW('Water Data'!H30))),'Data Summary'!CF36="Yes"),OFFSET('Water Data'!$H$6,0,10*ROW('Water Data'!H30)),NA())</f>
        <v>#N/A</v>
      </c>
      <c r="R36" s="536" t="e">
        <f ca="1">+IF(AND(ISNUMBER(OFFSET('Water Data'!$H$9,0,10*ROW('Water Data'!H30))),'Data Summary'!CG36="Yes"),OFFSET('Water Data'!$H$9,0,10*ROW('Water Data'!H30)),NA())</f>
        <v>#N/A</v>
      </c>
      <c r="S36" s="536" t="e">
        <f ca="1">+IF(AND(ISNUMBER(OFFSET('Water Data'!$I$4,0,10*ROW('Water Data'!I30))),'Data Summary'!CH36="Yes"),100-OFFSET('Water Data'!$I$4,0,10*ROW('Water Data'!I30)),NA())</f>
        <v>#N/A</v>
      </c>
      <c r="T36" s="536" t="e">
        <f ca="1">+IF(AND(ISNUMBER(OFFSET('Water Data'!$I$6,0,10*ROW('Water Data'!I30))),'Data Summary'!CI36="Yes"),OFFSET('Water Data'!$I$6,0,10*ROW('Water Data'!I30)),NA())</f>
        <v>#N/A</v>
      </c>
      <c r="U36" s="536" t="e">
        <f ca="1">+IF(AND(ISNUMBER(OFFSET('Water Data'!$I$9,0,10*ROW('Water Data'!I30))),'Data Summary'!CJ36="Yes"),OFFSET('Water Data'!$I$9,0,10*ROW('Water Data'!I30)),NA())</f>
        <v>#N/A</v>
      </c>
      <c r="V36" s="537" t="e">
        <f ca="1">+IF(AND(ISNUMBER(OFFSET('Sanitation Data'!$D$4,0,10*ROW('Sanitation Data'!D30))),'Data Summary'!CK36="Yes"),100-OFFSET('Sanitation Data'!$D$4,0,10*ROW('Sanitation Data'!D30)),NA())</f>
        <v>#N/A</v>
      </c>
      <c r="W36" s="537" t="e">
        <f ca="1">+IF(AND(ISNUMBER(OFFSET('Sanitation Data'!$D$6,0,10*ROW('Sanitation Data'!D30))),'Data Summary'!CL36="Yes"),OFFSET('Sanitation Data'!$D$6,0,10*ROW('Sanitation Data'!D30)),NA())</f>
        <v>#N/A</v>
      </c>
      <c r="X36" s="537" t="e">
        <f ca="1">+IF(AND(ISNUMBER(OFFSET('Sanitation Data'!$D$10,0,10*ROW('Sanitation Data'!D30))),'Data Summary'!CM36="Yes"),OFFSET('Sanitation Data'!$D$10,0,10*ROW('Sanitation Data'!D30)),NA())</f>
        <v>#N/A</v>
      </c>
      <c r="Y36" s="537" t="e">
        <f ca="1">+IF(AND(ISNUMBER(OFFSET('Sanitation Data'!$D$11,0,10*ROW('Sanitation Data'!D30))),'Data Summary'!CN36="Yes"),OFFSET('Sanitation Data'!$D$11,0,10*ROW('Sanitation Data'!D30)),NA())</f>
        <v>#N/A</v>
      </c>
      <c r="Z36" s="537" t="e">
        <f ca="1">+IF(AND(ISNUMBER(OFFSET('Sanitation Data'!$D$12,0,10*ROW('Sanitation Data'!D30))),'Data Summary'!CO36="Yes"),OFFSET('Sanitation Data'!$D$12,0,10*ROW('Sanitation Data'!D30)),NA())</f>
        <v>#N/A</v>
      </c>
      <c r="AA36" s="537" t="e">
        <f ca="1">+IF(AND(ISNUMBER(OFFSET('Sanitation Data'!$E$4,0,10*ROW('Sanitation Data'!E30))),'Data Summary'!CP36="Yes"),100-OFFSET('Sanitation Data'!$E$4,0,10*ROW('Sanitation Data'!E30)),NA())</f>
        <v>#N/A</v>
      </c>
      <c r="AB36" s="537" t="e">
        <f ca="1">+IF(AND(ISNUMBER(OFFSET('Sanitation Data'!$E$6,0,10*ROW('Sanitation Data'!E30))),'Data Summary'!CQ36="Yes"),OFFSET('Sanitation Data'!$E$6,0,10*ROW('Sanitation Data'!E30)),NA())</f>
        <v>#N/A</v>
      </c>
      <c r="AC36" s="537" t="e">
        <f ca="1">+IF(AND(ISNUMBER(OFFSET('Sanitation Data'!$E$10,0,10*ROW('Sanitation Data'!E30))),'Data Summary'!CR36="Yes"),OFFSET('Sanitation Data'!$E$10,0,10*ROW('Sanitation Data'!E30)),NA())</f>
        <v>#N/A</v>
      </c>
      <c r="AD36" s="537" t="e">
        <f ca="1">+IF(AND(ISNUMBER(OFFSET('Sanitation Data'!$E$11,0,10*ROW('Sanitation Data'!E30))),'Data Summary'!CS36="Yes"),OFFSET('Sanitation Data'!$E$11,0,10*ROW('Sanitation Data'!E30)),NA())</f>
        <v>#N/A</v>
      </c>
      <c r="AE36" s="537" t="e">
        <f ca="1">+IF(AND(ISNUMBER(OFFSET('Sanitation Data'!$E$12,0,10*ROW('Sanitation Data'!E30))),'Data Summary'!CT36="Yes"),OFFSET('Sanitation Data'!$E$12,0,10*ROW('Sanitation Data'!E30)),NA())</f>
        <v>#N/A</v>
      </c>
      <c r="AF36" s="537" t="e">
        <f ca="1">+IF(AND(ISNUMBER(OFFSET('Sanitation Data'!$F$4,0,10*ROW('Sanitation Data'!F30))),'Data Summary'!CU36="Yes"),100-OFFSET('Sanitation Data'!$F$4,0,10*ROW('Sanitation Data'!F30)),NA())</f>
        <v>#N/A</v>
      </c>
      <c r="AG36" s="537" t="e">
        <f ca="1">+IF(AND(ISNUMBER(OFFSET('Sanitation Data'!$F$6,0,10*ROW('Sanitation Data'!F30))),'Data Summary'!CV36="Yes"),OFFSET('Sanitation Data'!$F$6,0,10*ROW('Sanitation Data'!F30)),NA())</f>
        <v>#N/A</v>
      </c>
      <c r="AH36" s="537" t="e">
        <f ca="1">+IF(AND(ISNUMBER(OFFSET('Sanitation Data'!$F$10,0,10*ROW('Sanitation Data'!F30))),'Data Summary'!CW36="Yes"),OFFSET('Sanitation Data'!$F$10,0,10*ROW('Sanitation Data'!F30)),NA())</f>
        <v>#N/A</v>
      </c>
      <c r="AI36" s="537" t="e">
        <f ca="1">+IF(AND(ISNUMBER(OFFSET('Sanitation Data'!$F$11,0,10*ROW('Sanitation Data'!F30))),'Data Summary'!CX36="Yes"),OFFSET('Sanitation Data'!$F$11,0,10*ROW('Sanitation Data'!F30)),NA())</f>
        <v>#N/A</v>
      </c>
      <c r="AJ36" s="537" t="e">
        <f ca="1">+IF(AND(ISNUMBER(OFFSET('Sanitation Data'!$F$12,0,10*ROW('Sanitation Data'!F30))),'Data Summary'!CY36="Yes"),OFFSET('Sanitation Data'!$F$12,0,10*ROW('Sanitation Data'!F30)),NA())</f>
        <v>#N/A</v>
      </c>
      <c r="AK36" s="537" t="e">
        <f ca="1">+IF(AND(ISNUMBER(OFFSET('Sanitation Data'!$G$4,0,10*ROW('Sanitation Data'!G30))),'Data Summary'!CZ36="Yes"),100-OFFSET('Sanitation Data'!$G$4,0,10*ROW('Sanitation Data'!G30)),NA())</f>
        <v>#N/A</v>
      </c>
      <c r="AL36" s="537" t="e">
        <f ca="1">+IF(AND(ISNUMBER(OFFSET('Sanitation Data'!$G$6,0,10*ROW('Sanitation Data'!G30))),'Data Summary'!DA36="Yes"),OFFSET('Sanitation Data'!$G$6,0,10*ROW('Sanitation Data'!G30)),NA())</f>
        <v>#N/A</v>
      </c>
      <c r="AM36" s="537" t="e">
        <f ca="1">+IF(AND(ISNUMBER(OFFSET('Sanitation Data'!$G$10,0,10*ROW('Sanitation Data'!G30))),'Data Summary'!DB36="Yes"),OFFSET('Sanitation Data'!$G$10,0,10*ROW('Sanitation Data'!G30)),NA())</f>
        <v>#N/A</v>
      </c>
      <c r="AN36" s="537" t="e">
        <f ca="1">+IF(AND(ISNUMBER(OFFSET('Sanitation Data'!$G$11,0,10*ROW('Sanitation Data'!G30))),'Data Summary'!DC36="Yes"),OFFSET('Sanitation Data'!$G$11,0,10*ROW('Sanitation Data'!G30)),NA())</f>
        <v>#N/A</v>
      </c>
      <c r="AO36" s="537" t="e">
        <f ca="1">+IF(AND(ISNUMBER(OFFSET('Sanitation Data'!$G$12,0,10*ROW('Sanitation Data'!G30))),'Data Summary'!DD36="Yes"),OFFSET('Sanitation Data'!$G$12,0,10*ROW('Sanitation Data'!G30)),NA())</f>
        <v>#N/A</v>
      </c>
      <c r="AP36" s="537" t="e">
        <f ca="1">+IF(AND(ISNUMBER(OFFSET('Sanitation Data'!$H$4,0,10*ROW('Sanitation Data'!H30))),'Data Summary'!DE36="Yes"),100-OFFSET('Sanitation Data'!$H$4,0,10*ROW('Sanitation Data'!H30)),NA())</f>
        <v>#N/A</v>
      </c>
      <c r="AQ36" s="537" t="e">
        <f ca="1">+IF(AND(ISNUMBER(OFFSET('Sanitation Data'!$H$6,0,10*ROW('Sanitation Data'!H30))),'Data Summary'!DF36="Yes"),OFFSET('Sanitation Data'!$H$6,0,10*ROW('Sanitation Data'!H30)),NA())</f>
        <v>#N/A</v>
      </c>
      <c r="AR36" s="537" t="e">
        <f ca="1">+IF(AND(ISNUMBER(OFFSET('Sanitation Data'!$H$10,0,10*ROW('Sanitation Data'!H30))),'Data Summary'!DG36="Yes"),OFFSET('Sanitation Data'!$H$10,0,10*ROW('Sanitation Data'!H30)),NA())</f>
        <v>#N/A</v>
      </c>
      <c r="AS36" s="537" t="e">
        <f ca="1">+IF(AND(ISNUMBER(OFFSET('Sanitation Data'!$H$11,0,10*ROW('Sanitation Data'!H30))),'Data Summary'!DH36="Yes"),OFFSET('Sanitation Data'!$H$11,0,10*ROW('Sanitation Data'!H30)),NA())</f>
        <v>#N/A</v>
      </c>
      <c r="AT36" s="537" t="e">
        <f ca="1">+IF(AND(ISNUMBER(OFFSET('Sanitation Data'!$H$12,0,10*ROW('Sanitation Data'!H30))),'Data Summary'!DI36="Yes"),OFFSET('Sanitation Data'!$H$12,0,10*ROW('Sanitation Data'!H30)),NA())</f>
        <v>#N/A</v>
      </c>
      <c r="AU36" s="537" t="e">
        <f ca="1">+IF(AND(ISNUMBER(OFFSET('Sanitation Data'!$I$4,0,10*ROW('Sanitation Data'!I30))),'Data Summary'!DJ36="Yes"),100-OFFSET('Sanitation Data'!$I$4,0,10*ROW('Sanitation Data'!I30)),NA())</f>
        <v>#N/A</v>
      </c>
      <c r="AV36" s="537" t="e">
        <f ca="1">+IF(AND(ISNUMBER(OFFSET('Sanitation Data'!$I$6,0,10*ROW('Sanitation Data'!I30))),'Data Summary'!DK36="Yes"),OFFSET('Sanitation Data'!$I$6,0,10*ROW('Sanitation Data'!I30)),NA())</f>
        <v>#N/A</v>
      </c>
      <c r="AW36" s="537" t="e">
        <f ca="1">+IF(AND(ISNUMBER(OFFSET('Sanitation Data'!$I$10,0,10*ROW('Sanitation Data'!I30))),'Data Summary'!DL36="Yes"),OFFSET('Sanitation Data'!$I$10,0,10*ROW('Sanitation Data'!I30)),NA())</f>
        <v>#N/A</v>
      </c>
      <c r="AX36" s="537" t="e">
        <f ca="1">+IF(AND(ISNUMBER(OFFSET('Sanitation Data'!$I$11,0,10*ROW('Sanitation Data'!I30))),'Data Summary'!DM36="Yes"),OFFSET('Sanitation Data'!$I$11,0,10*ROW('Sanitation Data'!I30)),NA())</f>
        <v>#N/A</v>
      </c>
      <c r="AY36" s="537" t="e">
        <f ca="1">+IF(AND(ISNUMBER(OFFSET('Sanitation Data'!$I$12,0,10*ROW('Sanitation Data'!I30))),'Data Summary'!DN36="Yes"),OFFSET('Sanitation Data'!$I$12,0,10*ROW('Sanitation Data'!I30)),NA())</f>
        <v>#N/A</v>
      </c>
      <c r="AZ36" s="538" t="e">
        <f ca="1">+IF(AND(ISNUMBER(OFFSET('Hygiene Data'!$D$5,0,10*ROW('Hygiene Data'!D30))),'Data Summary'!DO36="Yes"),OFFSET('Hygiene Data'!$D$5,0,10*ROW('Hygiene Data'!D30)),NA())</f>
        <v>#N/A</v>
      </c>
      <c r="BA36" s="538" t="e">
        <f ca="1">+IF(AND(ISNUMBER(OFFSET('Hygiene Data'!$D$7,0,10*ROW('Hygiene Data'!D30))),'Data Summary'!DP36="Yes"),OFFSET('Hygiene Data'!$D$7,0,10*ROW('Hygiene Data'!D30)),NA())</f>
        <v>#N/A</v>
      </c>
      <c r="BB36" s="538" t="e">
        <f ca="1">+IF(AND(ISNUMBER(OFFSET('Hygiene Data'!$D$9,0,10*ROW('Hygiene Data'!D30))),'Data Summary'!DQ36="Yes"),OFFSET('Hygiene Data'!$D$9,0,10*ROW('Hygiene Data'!D30)),NA())</f>
        <v>#N/A</v>
      </c>
      <c r="BC36" s="538" t="e">
        <f ca="1">+IF(AND(ISNUMBER(OFFSET('Hygiene Data'!$E$5,0,10*ROW('Hygiene Data'!E30))),'Data Summary'!DR36="Yes"),OFFSET('Hygiene Data'!$E$5,0,10*ROW('Hygiene Data'!E30)),NA())</f>
        <v>#N/A</v>
      </c>
      <c r="BD36" s="538" t="e">
        <f ca="1">+IF(AND(ISNUMBER(OFFSET('Hygiene Data'!$E$7,0,10*ROW('Hygiene Data'!E30))),'Data Summary'!DS36="Yes"),OFFSET('Hygiene Data'!$E$7,0,10*ROW('Hygiene Data'!E30)),NA())</f>
        <v>#N/A</v>
      </c>
      <c r="BE36" s="538" t="e">
        <f ca="1">+IF(AND(ISNUMBER(OFFSET('Hygiene Data'!$E$9,0,10*ROW('Hygiene Data'!E30))),'Data Summary'!DT36="Yes"),OFFSET('Hygiene Data'!$E$9,0,10*ROW('Hygiene Data'!E30)),NA())</f>
        <v>#N/A</v>
      </c>
      <c r="BF36" s="538" t="e">
        <f ca="1">+IF(AND(ISNUMBER(OFFSET('Hygiene Data'!$F$5,0,10*ROW('Hygiene Data'!F30))),'Data Summary'!DU36="Yes"),OFFSET('Hygiene Data'!$F$5,0,10*ROW('Hygiene Data'!F30)),NA())</f>
        <v>#N/A</v>
      </c>
      <c r="BG36" s="538" t="e">
        <f ca="1">+IF(AND(ISNUMBER(OFFSET('Hygiene Data'!$F$7,0,10*ROW('Hygiene Data'!F30))),'Data Summary'!DV36="Yes"),OFFSET('Hygiene Data'!$F$7,0,10*ROW('Hygiene Data'!F30)),NA())</f>
        <v>#N/A</v>
      </c>
      <c r="BH36" s="538" t="e">
        <f ca="1">+IF(AND(ISNUMBER(OFFSET('Hygiene Data'!$F$9,0,10*ROW('Hygiene Data'!F30))),'Data Summary'!DW36="Yes"),OFFSET('Hygiene Data'!$F$9,0,10*ROW('Hygiene Data'!F30)),NA())</f>
        <v>#N/A</v>
      </c>
      <c r="BI36" s="538" t="e">
        <f ca="1">+IF(AND(ISNUMBER(OFFSET('Hygiene Data'!$G$5,0,10*ROW('Hygiene Data'!G30))),'Data Summary'!DX36="Yes"),OFFSET('Hygiene Data'!$G$5,0,10*ROW('Hygiene Data'!G30)),NA())</f>
        <v>#N/A</v>
      </c>
      <c r="BJ36" s="538" t="e">
        <f ca="1">+IF(AND(ISNUMBER(OFFSET('Hygiene Data'!$G$7,0,10*ROW('Hygiene Data'!G30))),'Data Summary'!DY36="Yes"),OFFSET('Hygiene Data'!$G$7,0,10*ROW('Hygiene Data'!G30)),NA())</f>
        <v>#N/A</v>
      </c>
      <c r="BK36" s="538" t="e">
        <f ca="1">+IF(AND(ISNUMBER(OFFSET('Hygiene Data'!$G$9,0,10*ROW('Hygiene Data'!G30))),'Data Summary'!DZ36="Yes"),OFFSET('Hygiene Data'!$G$9,0,10*ROW('Hygiene Data'!G30)),NA())</f>
        <v>#N/A</v>
      </c>
      <c r="BL36" s="538" t="e">
        <f ca="1">+IF(AND(ISNUMBER(OFFSET('Hygiene Data'!$H$5,0,10*ROW('Hygiene Data'!H30))),'Data Summary'!EA36="Yes"),OFFSET('Hygiene Data'!$H$5,0,10*ROW('Hygiene Data'!H30)),NA())</f>
        <v>#N/A</v>
      </c>
      <c r="BM36" s="538" t="e">
        <f ca="1">+IF(AND(ISNUMBER(OFFSET('Hygiene Data'!$H$7,0,10*ROW('Hygiene Data'!H30))),'Data Summary'!EB36="Yes"),OFFSET('Hygiene Data'!$H$7,0,10*ROW('Hygiene Data'!H30)),NA())</f>
        <v>#N/A</v>
      </c>
      <c r="BN36" s="538" t="e">
        <f ca="1">+IF(AND(ISNUMBER(OFFSET('Hygiene Data'!$H$9,0,10*ROW('Hygiene Data'!H30))),'Data Summary'!EC36="Yes"),OFFSET('Hygiene Data'!$H$9,0,10*ROW('Hygiene Data'!H30)),NA())</f>
        <v>#N/A</v>
      </c>
      <c r="BO36" s="538" t="e">
        <f ca="1">+IF(AND(ISNUMBER(OFFSET('Hygiene Data'!$I$5,0,10*ROW('Hygiene Data'!I30))),'Data Summary'!ED36="Yes"),OFFSET('Hygiene Data'!$I$5,0,10*ROW('Hygiene Data'!I30)),NA())</f>
        <v>#N/A</v>
      </c>
      <c r="BP36" s="538" t="e">
        <f ca="1">+IF(AND(ISNUMBER(OFFSET('Hygiene Data'!$I$7,0,10*ROW('Hygiene Data'!I30))),'Data Summary'!EE36="Yes"),OFFSET('Hygiene Data'!$I$7,0,10*ROW('Hygiene Data'!I30)),NA())</f>
        <v>#N/A</v>
      </c>
      <c r="BQ36" s="538" t="e">
        <f ca="1">+IF(AND(ISNUMBER(OFFSET('Hygiene Data'!$I$9,0,10*ROW('Hygiene Data'!I30))),'Data Summary'!EF36="Yes"),OFFSET('Hygiene Data'!$I$9,0,10*ROW('Hygiene Data'!I30)),NA())</f>
        <v>#N/A</v>
      </c>
    </row>
    <row r="37" spans="1:69" x14ac:dyDescent="0.25">
      <c r="A37" s="534" t="e">
        <f ca="1">+RIGHT('Data Summary'!A37,LEN('Data Summary'!A37)-9)</f>
        <v>#VALUE!</v>
      </c>
      <c r="B37" s="508" t="str">
        <f ca="1">+IF(ISTEXT('Data Summary'!B37),'Data Summary'!B37,"")</f>
        <v/>
      </c>
      <c r="C37" s="535" t="e">
        <f ca="1">+VALUE('Data Summary'!C37)</f>
        <v>#VALUE!</v>
      </c>
      <c r="D37" s="536" t="e">
        <f ca="1">+IF(AND(ISNUMBER(OFFSET('Water Data'!$D$4,0,10*ROW('Water Data'!D31))),'Data Summary'!BS37="Yes"),100-OFFSET('Water Data'!$D$4,0,10*ROW('Water Data'!D31)),NA())</f>
        <v>#N/A</v>
      </c>
      <c r="E37" s="536" t="e">
        <f ca="1">+IF(AND(ISNUMBER(OFFSET('Water Data'!$D$6,0,10*ROW('Water Data'!D31))),'Data Summary'!BT37="Yes"),OFFSET('Water Data'!$D$6,0,10*ROW('Water Data'!D31)),NA())</f>
        <v>#N/A</v>
      </c>
      <c r="F37" s="536" t="e">
        <f ca="1">+IF(AND(ISNUMBER(OFFSET('Water Data'!$D$9,0,10*ROW('Water Data'!D31))),'Data Summary'!BU37="Yes"),OFFSET('Water Data'!$D$9,0,10*ROW('Water Data'!D31)),NA())</f>
        <v>#N/A</v>
      </c>
      <c r="G37" s="536" t="e">
        <f ca="1">+IF(AND(ISNUMBER(OFFSET('Water Data'!$E$4,0,10*ROW('Water Data'!E31))),'Data Summary'!BV37="Yes"),100-OFFSET('Water Data'!$E$4,0,10*ROW('Water Data'!E31)),NA())</f>
        <v>#N/A</v>
      </c>
      <c r="H37" s="536" t="e">
        <f ca="1">+IF(AND(ISNUMBER(OFFSET('Water Data'!$E$6,0,10*ROW('Water Data'!E31))),'Data Summary'!BW37="Yes"),OFFSET('Water Data'!$E$6,0,10*ROW('Water Data'!E31)),NA())</f>
        <v>#N/A</v>
      </c>
      <c r="I37" s="536" t="e">
        <f ca="1">+IF(AND(ISNUMBER(OFFSET('Water Data'!$E$9,0,10*ROW('Water Data'!E31))),'Data Summary'!BX37="Yes"),OFFSET('Water Data'!$E$9,0,10*ROW('Water Data'!E31)),NA())</f>
        <v>#N/A</v>
      </c>
      <c r="J37" s="536" t="e">
        <f ca="1">+IF(AND(ISNUMBER(OFFSET('Water Data'!$F$4,0,10*ROW('Water Data'!F31))),'Data Summary'!BY37="Yes"),100-OFFSET('Water Data'!$F$4,0,10*ROW('Water Data'!F31)),NA())</f>
        <v>#N/A</v>
      </c>
      <c r="K37" s="536" t="e">
        <f ca="1">+IF(AND(ISNUMBER(OFFSET('Water Data'!$F$6,0,10*ROW('Water Data'!F31))),'Data Summary'!BZ37="Yes"),OFFSET('Water Data'!$F$6,0,10*ROW('Water Data'!F31)),NA())</f>
        <v>#N/A</v>
      </c>
      <c r="L37" s="536" t="e">
        <f ca="1">+IF(AND(ISNUMBER(OFFSET('Water Data'!$F$9,0,10*ROW('Water Data'!F31))),'Data Summary'!CA37="Yes"),OFFSET('Water Data'!$F$9,0,10*ROW('Water Data'!F31)),NA())</f>
        <v>#N/A</v>
      </c>
      <c r="M37" s="536" t="e">
        <f ca="1">+IF(AND(ISNUMBER(OFFSET('Water Data'!$G$4,0,10*ROW('Water Data'!G31))),'Data Summary'!CB37="Yes"),100-OFFSET('Water Data'!$G$4,0,10*ROW('Water Data'!G31)),NA())</f>
        <v>#N/A</v>
      </c>
      <c r="N37" s="536" t="e">
        <f ca="1">+IF(AND(ISNUMBER(OFFSET('Water Data'!$G$6,0,10*ROW('Water Data'!G31))),'Data Summary'!CC37="Yes"),OFFSET('Water Data'!$G$6,0,10*ROW('Water Data'!G31)),NA())</f>
        <v>#N/A</v>
      </c>
      <c r="O37" s="536" t="e">
        <f ca="1">+IF(AND(ISNUMBER(OFFSET('Water Data'!$G$9,0,10*ROW('Water Data'!G31))),'Data Summary'!CD37="Yes"),OFFSET('Water Data'!$G$9,0,10*ROW('Water Data'!G31)),NA())</f>
        <v>#N/A</v>
      </c>
      <c r="P37" s="536" t="e">
        <f ca="1">+IF(AND(ISNUMBER(OFFSET('Water Data'!$H$4,0,10*ROW('Water Data'!H31))),'Data Summary'!CE37="Yes"),100-OFFSET('Water Data'!$H$4,0,10*ROW('Water Data'!H31)),NA())</f>
        <v>#N/A</v>
      </c>
      <c r="Q37" s="536" t="e">
        <f ca="1">+IF(AND(ISNUMBER(OFFSET('Water Data'!$H$6,0,10*ROW('Water Data'!H31))),'Data Summary'!CF37="Yes"),OFFSET('Water Data'!$H$6,0,10*ROW('Water Data'!H31)),NA())</f>
        <v>#N/A</v>
      </c>
      <c r="R37" s="536" t="e">
        <f ca="1">+IF(AND(ISNUMBER(OFFSET('Water Data'!$H$9,0,10*ROW('Water Data'!H31))),'Data Summary'!CG37="Yes"),OFFSET('Water Data'!$H$9,0,10*ROW('Water Data'!H31)),NA())</f>
        <v>#N/A</v>
      </c>
      <c r="S37" s="536" t="e">
        <f ca="1">+IF(AND(ISNUMBER(OFFSET('Water Data'!$I$4,0,10*ROW('Water Data'!I31))),'Data Summary'!CH37="Yes"),100-OFFSET('Water Data'!$I$4,0,10*ROW('Water Data'!I31)),NA())</f>
        <v>#N/A</v>
      </c>
      <c r="T37" s="536" t="e">
        <f ca="1">+IF(AND(ISNUMBER(OFFSET('Water Data'!$I$6,0,10*ROW('Water Data'!I31))),'Data Summary'!CI37="Yes"),OFFSET('Water Data'!$I$6,0,10*ROW('Water Data'!I31)),NA())</f>
        <v>#N/A</v>
      </c>
      <c r="U37" s="536" t="e">
        <f ca="1">+IF(AND(ISNUMBER(OFFSET('Water Data'!$I$9,0,10*ROW('Water Data'!I31))),'Data Summary'!CJ37="Yes"),OFFSET('Water Data'!$I$9,0,10*ROW('Water Data'!I31)),NA())</f>
        <v>#N/A</v>
      </c>
      <c r="V37" s="537" t="e">
        <f ca="1">+IF(AND(ISNUMBER(OFFSET('Sanitation Data'!$D$4,0,10*ROW('Sanitation Data'!D31))),'Data Summary'!CK37="Yes"),100-OFFSET('Sanitation Data'!$D$4,0,10*ROW('Sanitation Data'!D31)),NA())</f>
        <v>#N/A</v>
      </c>
      <c r="W37" s="537" t="e">
        <f ca="1">+IF(AND(ISNUMBER(OFFSET('Sanitation Data'!$D$6,0,10*ROW('Sanitation Data'!D31))),'Data Summary'!CL37="Yes"),OFFSET('Sanitation Data'!$D$6,0,10*ROW('Sanitation Data'!D31)),NA())</f>
        <v>#N/A</v>
      </c>
      <c r="X37" s="537" t="e">
        <f ca="1">+IF(AND(ISNUMBER(OFFSET('Sanitation Data'!$D$10,0,10*ROW('Sanitation Data'!D31))),'Data Summary'!CM37="Yes"),OFFSET('Sanitation Data'!$D$10,0,10*ROW('Sanitation Data'!D31)),NA())</f>
        <v>#N/A</v>
      </c>
      <c r="Y37" s="537" t="e">
        <f ca="1">+IF(AND(ISNUMBER(OFFSET('Sanitation Data'!$D$11,0,10*ROW('Sanitation Data'!D31))),'Data Summary'!CN37="Yes"),OFFSET('Sanitation Data'!$D$11,0,10*ROW('Sanitation Data'!D31)),NA())</f>
        <v>#N/A</v>
      </c>
      <c r="Z37" s="537" t="e">
        <f ca="1">+IF(AND(ISNUMBER(OFFSET('Sanitation Data'!$D$12,0,10*ROW('Sanitation Data'!D31))),'Data Summary'!CO37="Yes"),OFFSET('Sanitation Data'!$D$12,0,10*ROW('Sanitation Data'!D31)),NA())</f>
        <v>#N/A</v>
      </c>
      <c r="AA37" s="537" t="e">
        <f ca="1">+IF(AND(ISNUMBER(OFFSET('Sanitation Data'!$E$4,0,10*ROW('Sanitation Data'!E31))),'Data Summary'!CP37="Yes"),100-OFFSET('Sanitation Data'!$E$4,0,10*ROW('Sanitation Data'!E31)),NA())</f>
        <v>#N/A</v>
      </c>
      <c r="AB37" s="537" t="e">
        <f ca="1">+IF(AND(ISNUMBER(OFFSET('Sanitation Data'!$E$6,0,10*ROW('Sanitation Data'!E31))),'Data Summary'!CQ37="Yes"),OFFSET('Sanitation Data'!$E$6,0,10*ROW('Sanitation Data'!E31)),NA())</f>
        <v>#N/A</v>
      </c>
      <c r="AC37" s="537" t="e">
        <f ca="1">+IF(AND(ISNUMBER(OFFSET('Sanitation Data'!$E$10,0,10*ROW('Sanitation Data'!E31))),'Data Summary'!CR37="Yes"),OFFSET('Sanitation Data'!$E$10,0,10*ROW('Sanitation Data'!E31)),NA())</f>
        <v>#N/A</v>
      </c>
      <c r="AD37" s="537" t="e">
        <f ca="1">+IF(AND(ISNUMBER(OFFSET('Sanitation Data'!$E$11,0,10*ROW('Sanitation Data'!E31))),'Data Summary'!CS37="Yes"),OFFSET('Sanitation Data'!$E$11,0,10*ROW('Sanitation Data'!E31)),NA())</f>
        <v>#N/A</v>
      </c>
      <c r="AE37" s="537" t="e">
        <f ca="1">+IF(AND(ISNUMBER(OFFSET('Sanitation Data'!$E$12,0,10*ROW('Sanitation Data'!E31))),'Data Summary'!CT37="Yes"),OFFSET('Sanitation Data'!$E$12,0,10*ROW('Sanitation Data'!E31)),NA())</f>
        <v>#N/A</v>
      </c>
      <c r="AF37" s="537" t="e">
        <f ca="1">+IF(AND(ISNUMBER(OFFSET('Sanitation Data'!$F$4,0,10*ROW('Sanitation Data'!F31))),'Data Summary'!CU37="Yes"),100-OFFSET('Sanitation Data'!$F$4,0,10*ROW('Sanitation Data'!F31)),NA())</f>
        <v>#N/A</v>
      </c>
      <c r="AG37" s="537" t="e">
        <f ca="1">+IF(AND(ISNUMBER(OFFSET('Sanitation Data'!$F$6,0,10*ROW('Sanitation Data'!F31))),'Data Summary'!CV37="Yes"),OFFSET('Sanitation Data'!$F$6,0,10*ROW('Sanitation Data'!F31)),NA())</f>
        <v>#N/A</v>
      </c>
      <c r="AH37" s="537" t="e">
        <f ca="1">+IF(AND(ISNUMBER(OFFSET('Sanitation Data'!$F$10,0,10*ROW('Sanitation Data'!F31))),'Data Summary'!CW37="Yes"),OFFSET('Sanitation Data'!$F$10,0,10*ROW('Sanitation Data'!F31)),NA())</f>
        <v>#N/A</v>
      </c>
      <c r="AI37" s="537" t="e">
        <f ca="1">+IF(AND(ISNUMBER(OFFSET('Sanitation Data'!$F$11,0,10*ROW('Sanitation Data'!F31))),'Data Summary'!CX37="Yes"),OFFSET('Sanitation Data'!$F$11,0,10*ROW('Sanitation Data'!F31)),NA())</f>
        <v>#N/A</v>
      </c>
      <c r="AJ37" s="537" t="e">
        <f ca="1">+IF(AND(ISNUMBER(OFFSET('Sanitation Data'!$F$12,0,10*ROW('Sanitation Data'!F31))),'Data Summary'!CY37="Yes"),OFFSET('Sanitation Data'!$F$12,0,10*ROW('Sanitation Data'!F31)),NA())</f>
        <v>#N/A</v>
      </c>
      <c r="AK37" s="537" t="e">
        <f ca="1">+IF(AND(ISNUMBER(OFFSET('Sanitation Data'!$G$4,0,10*ROW('Sanitation Data'!G31))),'Data Summary'!CZ37="Yes"),100-OFFSET('Sanitation Data'!$G$4,0,10*ROW('Sanitation Data'!G31)),NA())</f>
        <v>#N/A</v>
      </c>
      <c r="AL37" s="537" t="e">
        <f ca="1">+IF(AND(ISNUMBER(OFFSET('Sanitation Data'!$G$6,0,10*ROW('Sanitation Data'!G31))),'Data Summary'!DA37="Yes"),OFFSET('Sanitation Data'!$G$6,0,10*ROW('Sanitation Data'!G31)),NA())</f>
        <v>#N/A</v>
      </c>
      <c r="AM37" s="537" t="e">
        <f ca="1">+IF(AND(ISNUMBER(OFFSET('Sanitation Data'!$G$10,0,10*ROW('Sanitation Data'!G31))),'Data Summary'!DB37="Yes"),OFFSET('Sanitation Data'!$G$10,0,10*ROW('Sanitation Data'!G31)),NA())</f>
        <v>#N/A</v>
      </c>
      <c r="AN37" s="537" t="e">
        <f ca="1">+IF(AND(ISNUMBER(OFFSET('Sanitation Data'!$G$11,0,10*ROW('Sanitation Data'!G31))),'Data Summary'!DC37="Yes"),OFFSET('Sanitation Data'!$G$11,0,10*ROW('Sanitation Data'!G31)),NA())</f>
        <v>#N/A</v>
      </c>
      <c r="AO37" s="537" t="e">
        <f ca="1">+IF(AND(ISNUMBER(OFFSET('Sanitation Data'!$G$12,0,10*ROW('Sanitation Data'!G31))),'Data Summary'!DD37="Yes"),OFFSET('Sanitation Data'!$G$12,0,10*ROW('Sanitation Data'!G31)),NA())</f>
        <v>#N/A</v>
      </c>
      <c r="AP37" s="537" t="e">
        <f ca="1">+IF(AND(ISNUMBER(OFFSET('Sanitation Data'!$H$4,0,10*ROW('Sanitation Data'!H31))),'Data Summary'!DE37="Yes"),100-OFFSET('Sanitation Data'!$H$4,0,10*ROW('Sanitation Data'!H31)),NA())</f>
        <v>#N/A</v>
      </c>
      <c r="AQ37" s="537" t="e">
        <f ca="1">+IF(AND(ISNUMBER(OFFSET('Sanitation Data'!$H$6,0,10*ROW('Sanitation Data'!H31))),'Data Summary'!DF37="Yes"),OFFSET('Sanitation Data'!$H$6,0,10*ROW('Sanitation Data'!H31)),NA())</f>
        <v>#N/A</v>
      </c>
      <c r="AR37" s="537" t="e">
        <f ca="1">+IF(AND(ISNUMBER(OFFSET('Sanitation Data'!$H$10,0,10*ROW('Sanitation Data'!H31))),'Data Summary'!DG37="Yes"),OFFSET('Sanitation Data'!$H$10,0,10*ROW('Sanitation Data'!H31)),NA())</f>
        <v>#N/A</v>
      </c>
      <c r="AS37" s="537" t="e">
        <f ca="1">+IF(AND(ISNUMBER(OFFSET('Sanitation Data'!$H$11,0,10*ROW('Sanitation Data'!H31))),'Data Summary'!DH37="Yes"),OFFSET('Sanitation Data'!$H$11,0,10*ROW('Sanitation Data'!H31)),NA())</f>
        <v>#N/A</v>
      </c>
      <c r="AT37" s="537" t="e">
        <f ca="1">+IF(AND(ISNUMBER(OFFSET('Sanitation Data'!$H$12,0,10*ROW('Sanitation Data'!H31))),'Data Summary'!DI37="Yes"),OFFSET('Sanitation Data'!$H$12,0,10*ROW('Sanitation Data'!H31)),NA())</f>
        <v>#N/A</v>
      </c>
      <c r="AU37" s="537" t="e">
        <f ca="1">+IF(AND(ISNUMBER(OFFSET('Sanitation Data'!$I$4,0,10*ROW('Sanitation Data'!I31))),'Data Summary'!DJ37="Yes"),100-OFFSET('Sanitation Data'!$I$4,0,10*ROW('Sanitation Data'!I31)),NA())</f>
        <v>#N/A</v>
      </c>
      <c r="AV37" s="537" t="e">
        <f ca="1">+IF(AND(ISNUMBER(OFFSET('Sanitation Data'!$I$6,0,10*ROW('Sanitation Data'!I31))),'Data Summary'!DK37="Yes"),OFFSET('Sanitation Data'!$I$6,0,10*ROW('Sanitation Data'!I31)),NA())</f>
        <v>#N/A</v>
      </c>
      <c r="AW37" s="537" t="e">
        <f ca="1">+IF(AND(ISNUMBER(OFFSET('Sanitation Data'!$I$10,0,10*ROW('Sanitation Data'!I31))),'Data Summary'!DL37="Yes"),OFFSET('Sanitation Data'!$I$10,0,10*ROW('Sanitation Data'!I31)),NA())</f>
        <v>#N/A</v>
      </c>
      <c r="AX37" s="537" t="e">
        <f ca="1">+IF(AND(ISNUMBER(OFFSET('Sanitation Data'!$I$11,0,10*ROW('Sanitation Data'!I31))),'Data Summary'!DM37="Yes"),OFFSET('Sanitation Data'!$I$11,0,10*ROW('Sanitation Data'!I31)),NA())</f>
        <v>#N/A</v>
      </c>
      <c r="AY37" s="537" t="e">
        <f ca="1">+IF(AND(ISNUMBER(OFFSET('Sanitation Data'!$I$12,0,10*ROW('Sanitation Data'!I31))),'Data Summary'!DN37="Yes"),OFFSET('Sanitation Data'!$I$12,0,10*ROW('Sanitation Data'!I31)),NA())</f>
        <v>#N/A</v>
      </c>
      <c r="AZ37" s="538" t="e">
        <f ca="1">+IF(AND(ISNUMBER(OFFSET('Hygiene Data'!$D$5,0,10*ROW('Hygiene Data'!D31))),'Data Summary'!DO37="Yes"),OFFSET('Hygiene Data'!$D$5,0,10*ROW('Hygiene Data'!D31)),NA())</f>
        <v>#N/A</v>
      </c>
      <c r="BA37" s="538" t="e">
        <f ca="1">+IF(AND(ISNUMBER(OFFSET('Hygiene Data'!$D$7,0,10*ROW('Hygiene Data'!D31))),'Data Summary'!DP37="Yes"),OFFSET('Hygiene Data'!$D$7,0,10*ROW('Hygiene Data'!D31)),NA())</f>
        <v>#N/A</v>
      </c>
      <c r="BB37" s="538" t="e">
        <f ca="1">+IF(AND(ISNUMBER(OFFSET('Hygiene Data'!$D$9,0,10*ROW('Hygiene Data'!D31))),'Data Summary'!DQ37="Yes"),OFFSET('Hygiene Data'!$D$9,0,10*ROW('Hygiene Data'!D31)),NA())</f>
        <v>#N/A</v>
      </c>
      <c r="BC37" s="538" t="e">
        <f ca="1">+IF(AND(ISNUMBER(OFFSET('Hygiene Data'!$E$5,0,10*ROW('Hygiene Data'!E31))),'Data Summary'!DR37="Yes"),OFFSET('Hygiene Data'!$E$5,0,10*ROW('Hygiene Data'!E31)),NA())</f>
        <v>#N/A</v>
      </c>
      <c r="BD37" s="538" t="e">
        <f ca="1">+IF(AND(ISNUMBER(OFFSET('Hygiene Data'!$E$7,0,10*ROW('Hygiene Data'!E31))),'Data Summary'!DS37="Yes"),OFFSET('Hygiene Data'!$E$7,0,10*ROW('Hygiene Data'!E31)),NA())</f>
        <v>#N/A</v>
      </c>
      <c r="BE37" s="538" t="e">
        <f ca="1">+IF(AND(ISNUMBER(OFFSET('Hygiene Data'!$E$9,0,10*ROW('Hygiene Data'!E31))),'Data Summary'!DT37="Yes"),OFFSET('Hygiene Data'!$E$9,0,10*ROW('Hygiene Data'!E31)),NA())</f>
        <v>#N/A</v>
      </c>
      <c r="BF37" s="538" t="e">
        <f ca="1">+IF(AND(ISNUMBER(OFFSET('Hygiene Data'!$F$5,0,10*ROW('Hygiene Data'!F31))),'Data Summary'!DU37="Yes"),OFFSET('Hygiene Data'!$F$5,0,10*ROW('Hygiene Data'!F31)),NA())</f>
        <v>#N/A</v>
      </c>
      <c r="BG37" s="538" t="e">
        <f ca="1">+IF(AND(ISNUMBER(OFFSET('Hygiene Data'!$F$7,0,10*ROW('Hygiene Data'!F31))),'Data Summary'!DV37="Yes"),OFFSET('Hygiene Data'!$F$7,0,10*ROW('Hygiene Data'!F31)),NA())</f>
        <v>#N/A</v>
      </c>
      <c r="BH37" s="538" t="e">
        <f ca="1">+IF(AND(ISNUMBER(OFFSET('Hygiene Data'!$F$9,0,10*ROW('Hygiene Data'!F31))),'Data Summary'!DW37="Yes"),OFFSET('Hygiene Data'!$F$9,0,10*ROW('Hygiene Data'!F31)),NA())</f>
        <v>#N/A</v>
      </c>
      <c r="BI37" s="538" t="e">
        <f ca="1">+IF(AND(ISNUMBER(OFFSET('Hygiene Data'!$G$5,0,10*ROW('Hygiene Data'!G31))),'Data Summary'!DX37="Yes"),OFFSET('Hygiene Data'!$G$5,0,10*ROW('Hygiene Data'!G31)),NA())</f>
        <v>#N/A</v>
      </c>
      <c r="BJ37" s="538" t="e">
        <f ca="1">+IF(AND(ISNUMBER(OFFSET('Hygiene Data'!$G$7,0,10*ROW('Hygiene Data'!G31))),'Data Summary'!DY37="Yes"),OFFSET('Hygiene Data'!$G$7,0,10*ROW('Hygiene Data'!G31)),NA())</f>
        <v>#N/A</v>
      </c>
      <c r="BK37" s="538" t="e">
        <f ca="1">+IF(AND(ISNUMBER(OFFSET('Hygiene Data'!$G$9,0,10*ROW('Hygiene Data'!G31))),'Data Summary'!DZ37="Yes"),OFFSET('Hygiene Data'!$G$9,0,10*ROW('Hygiene Data'!G31)),NA())</f>
        <v>#N/A</v>
      </c>
      <c r="BL37" s="538" t="e">
        <f ca="1">+IF(AND(ISNUMBER(OFFSET('Hygiene Data'!$H$5,0,10*ROW('Hygiene Data'!H31))),'Data Summary'!EA37="Yes"),OFFSET('Hygiene Data'!$H$5,0,10*ROW('Hygiene Data'!H31)),NA())</f>
        <v>#N/A</v>
      </c>
      <c r="BM37" s="538" t="e">
        <f ca="1">+IF(AND(ISNUMBER(OFFSET('Hygiene Data'!$H$7,0,10*ROW('Hygiene Data'!H31))),'Data Summary'!EB37="Yes"),OFFSET('Hygiene Data'!$H$7,0,10*ROW('Hygiene Data'!H31)),NA())</f>
        <v>#N/A</v>
      </c>
      <c r="BN37" s="538" t="e">
        <f ca="1">+IF(AND(ISNUMBER(OFFSET('Hygiene Data'!$H$9,0,10*ROW('Hygiene Data'!H31))),'Data Summary'!EC37="Yes"),OFFSET('Hygiene Data'!$H$9,0,10*ROW('Hygiene Data'!H31)),NA())</f>
        <v>#N/A</v>
      </c>
      <c r="BO37" s="538" t="e">
        <f ca="1">+IF(AND(ISNUMBER(OFFSET('Hygiene Data'!$I$5,0,10*ROW('Hygiene Data'!I31))),'Data Summary'!ED37="Yes"),OFFSET('Hygiene Data'!$I$5,0,10*ROW('Hygiene Data'!I31)),NA())</f>
        <v>#N/A</v>
      </c>
      <c r="BP37" s="538" t="e">
        <f ca="1">+IF(AND(ISNUMBER(OFFSET('Hygiene Data'!$I$7,0,10*ROW('Hygiene Data'!I31))),'Data Summary'!EE37="Yes"),OFFSET('Hygiene Data'!$I$7,0,10*ROW('Hygiene Data'!I31)),NA())</f>
        <v>#N/A</v>
      </c>
      <c r="BQ37" s="538" t="e">
        <f ca="1">+IF(AND(ISNUMBER(OFFSET('Hygiene Data'!$I$9,0,10*ROW('Hygiene Data'!I31))),'Data Summary'!EF37="Yes"),OFFSET('Hygiene Data'!$I$9,0,10*ROW('Hygiene Data'!I31)),NA())</f>
        <v>#N/A</v>
      </c>
    </row>
    <row r="38" spans="1:69" x14ac:dyDescent="0.25">
      <c r="A38" s="534" t="e">
        <f ca="1">+RIGHT('Data Summary'!A38,LEN('Data Summary'!A38)-9)</f>
        <v>#VALUE!</v>
      </c>
      <c r="B38" s="508" t="str">
        <f ca="1">+IF(ISTEXT('Data Summary'!B38),'Data Summary'!B38,"")</f>
        <v/>
      </c>
      <c r="C38" s="535" t="e">
        <f ca="1">+VALUE('Data Summary'!C38)</f>
        <v>#VALUE!</v>
      </c>
      <c r="D38" s="536" t="e">
        <f ca="1">+IF(AND(ISNUMBER(OFFSET('Water Data'!$D$4,0,10*ROW('Water Data'!D32))),'Data Summary'!BS38="Yes"),100-OFFSET('Water Data'!$D$4,0,10*ROW('Water Data'!D32)),NA())</f>
        <v>#N/A</v>
      </c>
      <c r="E38" s="536" t="e">
        <f ca="1">+IF(AND(ISNUMBER(OFFSET('Water Data'!$D$6,0,10*ROW('Water Data'!D32))),'Data Summary'!BT38="Yes"),OFFSET('Water Data'!$D$6,0,10*ROW('Water Data'!D32)),NA())</f>
        <v>#N/A</v>
      </c>
      <c r="F38" s="536" t="e">
        <f ca="1">+IF(AND(ISNUMBER(OFFSET('Water Data'!$D$9,0,10*ROW('Water Data'!D32))),'Data Summary'!BU38="Yes"),OFFSET('Water Data'!$D$9,0,10*ROW('Water Data'!D32)),NA())</f>
        <v>#N/A</v>
      </c>
      <c r="G38" s="536" t="e">
        <f ca="1">+IF(AND(ISNUMBER(OFFSET('Water Data'!$E$4,0,10*ROW('Water Data'!E32))),'Data Summary'!BV38="Yes"),100-OFFSET('Water Data'!$E$4,0,10*ROW('Water Data'!E32)),NA())</f>
        <v>#N/A</v>
      </c>
      <c r="H38" s="536" t="e">
        <f ca="1">+IF(AND(ISNUMBER(OFFSET('Water Data'!$E$6,0,10*ROW('Water Data'!E32))),'Data Summary'!BW38="Yes"),OFFSET('Water Data'!$E$6,0,10*ROW('Water Data'!E32)),NA())</f>
        <v>#N/A</v>
      </c>
      <c r="I38" s="536" t="e">
        <f ca="1">+IF(AND(ISNUMBER(OFFSET('Water Data'!$E$9,0,10*ROW('Water Data'!E32))),'Data Summary'!BX38="Yes"),OFFSET('Water Data'!$E$9,0,10*ROW('Water Data'!E32)),NA())</f>
        <v>#N/A</v>
      </c>
      <c r="J38" s="536" t="e">
        <f ca="1">+IF(AND(ISNUMBER(OFFSET('Water Data'!$F$4,0,10*ROW('Water Data'!F32))),'Data Summary'!BY38="Yes"),100-OFFSET('Water Data'!$F$4,0,10*ROW('Water Data'!F32)),NA())</f>
        <v>#N/A</v>
      </c>
      <c r="K38" s="536" t="e">
        <f ca="1">+IF(AND(ISNUMBER(OFFSET('Water Data'!$F$6,0,10*ROW('Water Data'!F32))),'Data Summary'!BZ38="Yes"),OFFSET('Water Data'!$F$6,0,10*ROW('Water Data'!F32)),NA())</f>
        <v>#N/A</v>
      </c>
      <c r="L38" s="536" t="e">
        <f ca="1">+IF(AND(ISNUMBER(OFFSET('Water Data'!$F$9,0,10*ROW('Water Data'!F32))),'Data Summary'!CA38="Yes"),OFFSET('Water Data'!$F$9,0,10*ROW('Water Data'!F32)),NA())</f>
        <v>#N/A</v>
      </c>
      <c r="M38" s="536" t="e">
        <f ca="1">+IF(AND(ISNUMBER(OFFSET('Water Data'!$G$4,0,10*ROW('Water Data'!G32))),'Data Summary'!CB38="Yes"),100-OFFSET('Water Data'!$G$4,0,10*ROW('Water Data'!G32)),NA())</f>
        <v>#N/A</v>
      </c>
      <c r="N38" s="536" t="e">
        <f ca="1">+IF(AND(ISNUMBER(OFFSET('Water Data'!$G$6,0,10*ROW('Water Data'!G32))),'Data Summary'!CC38="Yes"),OFFSET('Water Data'!$G$6,0,10*ROW('Water Data'!G32)),NA())</f>
        <v>#N/A</v>
      </c>
      <c r="O38" s="536" t="e">
        <f ca="1">+IF(AND(ISNUMBER(OFFSET('Water Data'!$G$9,0,10*ROW('Water Data'!G32))),'Data Summary'!CD38="Yes"),OFFSET('Water Data'!$G$9,0,10*ROW('Water Data'!G32)),NA())</f>
        <v>#N/A</v>
      </c>
      <c r="P38" s="536" t="e">
        <f ca="1">+IF(AND(ISNUMBER(OFFSET('Water Data'!$H$4,0,10*ROW('Water Data'!H32))),'Data Summary'!CE38="Yes"),100-OFFSET('Water Data'!$H$4,0,10*ROW('Water Data'!H32)),NA())</f>
        <v>#N/A</v>
      </c>
      <c r="Q38" s="536" t="e">
        <f ca="1">+IF(AND(ISNUMBER(OFFSET('Water Data'!$H$6,0,10*ROW('Water Data'!H32))),'Data Summary'!CF38="Yes"),OFFSET('Water Data'!$H$6,0,10*ROW('Water Data'!H32)),NA())</f>
        <v>#N/A</v>
      </c>
      <c r="R38" s="536" t="e">
        <f ca="1">+IF(AND(ISNUMBER(OFFSET('Water Data'!$H$9,0,10*ROW('Water Data'!H32))),'Data Summary'!CG38="Yes"),OFFSET('Water Data'!$H$9,0,10*ROW('Water Data'!H32)),NA())</f>
        <v>#N/A</v>
      </c>
      <c r="S38" s="536" t="e">
        <f ca="1">+IF(AND(ISNUMBER(OFFSET('Water Data'!$I$4,0,10*ROW('Water Data'!I32))),'Data Summary'!CH38="Yes"),100-OFFSET('Water Data'!$I$4,0,10*ROW('Water Data'!I32)),NA())</f>
        <v>#N/A</v>
      </c>
      <c r="T38" s="536" t="e">
        <f ca="1">+IF(AND(ISNUMBER(OFFSET('Water Data'!$I$6,0,10*ROW('Water Data'!I32))),'Data Summary'!CI38="Yes"),OFFSET('Water Data'!$I$6,0,10*ROW('Water Data'!I32)),NA())</f>
        <v>#N/A</v>
      </c>
      <c r="U38" s="536" t="e">
        <f ca="1">+IF(AND(ISNUMBER(OFFSET('Water Data'!$I$9,0,10*ROW('Water Data'!I32))),'Data Summary'!CJ38="Yes"),OFFSET('Water Data'!$I$9,0,10*ROW('Water Data'!I32)),NA())</f>
        <v>#N/A</v>
      </c>
      <c r="V38" s="537" t="e">
        <f ca="1">+IF(AND(ISNUMBER(OFFSET('Sanitation Data'!$D$4,0,10*ROW('Sanitation Data'!D32))),'Data Summary'!CK38="Yes"),100-OFFSET('Sanitation Data'!$D$4,0,10*ROW('Sanitation Data'!D32)),NA())</f>
        <v>#N/A</v>
      </c>
      <c r="W38" s="537" t="e">
        <f ca="1">+IF(AND(ISNUMBER(OFFSET('Sanitation Data'!$D$6,0,10*ROW('Sanitation Data'!D32))),'Data Summary'!CL38="Yes"),OFFSET('Sanitation Data'!$D$6,0,10*ROW('Sanitation Data'!D32)),NA())</f>
        <v>#N/A</v>
      </c>
      <c r="X38" s="537" t="e">
        <f ca="1">+IF(AND(ISNUMBER(OFFSET('Sanitation Data'!$D$10,0,10*ROW('Sanitation Data'!D32))),'Data Summary'!CM38="Yes"),OFFSET('Sanitation Data'!$D$10,0,10*ROW('Sanitation Data'!D32)),NA())</f>
        <v>#N/A</v>
      </c>
      <c r="Y38" s="537" t="e">
        <f ca="1">+IF(AND(ISNUMBER(OFFSET('Sanitation Data'!$D$11,0,10*ROW('Sanitation Data'!D32))),'Data Summary'!CN38="Yes"),OFFSET('Sanitation Data'!$D$11,0,10*ROW('Sanitation Data'!D32)),NA())</f>
        <v>#N/A</v>
      </c>
      <c r="Z38" s="537" t="e">
        <f ca="1">+IF(AND(ISNUMBER(OFFSET('Sanitation Data'!$D$12,0,10*ROW('Sanitation Data'!D32))),'Data Summary'!CO38="Yes"),OFFSET('Sanitation Data'!$D$12,0,10*ROW('Sanitation Data'!D32)),NA())</f>
        <v>#N/A</v>
      </c>
      <c r="AA38" s="537" t="e">
        <f ca="1">+IF(AND(ISNUMBER(OFFSET('Sanitation Data'!$E$4,0,10*ROW('Sanitation Data'!E32))),'Data Summary'!CP38="Yes"),100-OFFSET('Sanitation Data'!$E$4,0,10*ROW('Sanitation Data'!E32)),NA())</f>
        <v>#N/A</v>
      </c>
      <c r="AB38" s="537" t="e">
        <f ca="1">+IF(AND(ISNUMBER(OFFSET('Sanitation Data'!$E$6,0,10*ROW('Sanitation Data'!E32))),'Data Summary'!CQ38="Yes"),OFFSET('Sanitation Data'!$E$6,0,10*ROW('Sanitation Data'!E32)),NA())</f>
        <v>#N/A</v>
      </c>
      <c r="AC38" s="537" t="e">
        <f ca="1">+IF(AND(ISNUMBER(OFFSET('Sanitation Data'!$E$10,0,10*ROW('Sanitation Data'!E32))),'Data Summary'!CR38="Yes"),OFFSET('Sanitation Data'!$E$10,0,10*ROW('Sanitation Data'!E32)),NA())</f>
        <v>#N/A</v>
      </c>
      <c r="AD38" s="537" t="e">
        <f ca="1">+IF(AND(ISNUMBER(OFFSET('Sanitation Data'!$E$11,0,10*ROW('Sanitation Data'!E32))),'Data Summary'!CS38="Yes"),OFFSET('Sanitation Data'!$E$11,0,10*ROW('Sanitation Data'!E32)),NA())</f>
        <v>#N/A</v>
      </c>
      <c r="AE38" s="537" t="e">
        <f ca="1">+IF(AND(ISNUMBER(OFFSET('Sanitation Data'!$E$12,0,10*ROW('Sanitation Data'!E32))),'Data Summary'!CT38="Yes"),OFFSET('Sanitation Data'!$E$12,0,10*ROW('Sanitation Data'!E32)),NA())</f>
        <v>#N/A</v>
      </c>
      <c r="AF38" s="537" t="e">
        <f ca="1">+IF(AND(ISNUMBER(OFFSET('Sanitation Data'!$F$4,0,10*ROW('Sanitation Data'!F32))),'Data Summary'!CU38="Yes"),100-OFFSET('Sanitation Data'!$F$4,0,10*ROW('Sanitation Data'!F32)),NA())</f>
        <v>#N/A</v>
      </c>
      <c r="AG38" s="537" t="e">
        <f ca="1">+IF(AND(ISNUMBER(OFFSET('Sanitation Data'!$F$6,0,10*ROW('Sanitation Data'!F32))),'Data Summary'!CV38="Yes"),OFFSET('Sanitation Data'!$F$6,0,10*ROW('Sanitation Data'!F32)),NA())</f>
        <v>#N/A</v>
      </c>
      <c r="AH38" s="537" t="e">
        <f ca="1">+IF(AND(ISNUMBER(OFFSET('Sanitation Data'!$F$10,0,10*ROW('Sanitation Data'!F32))),'Data Summary'!CW38="Yes"),OFFSET('Sanitation Data'!$F$10,0,10*ROW('Sanitation Data'!F32)),NA())</f>
        <v>#N/A</v>
      </c>
      <c r="AI38" s="537" t="e">
        <f ca="1">+IF(AND(ISNUMBER(OFFSET('Sanitation Data'!$F$11,0,10*ROW('Sanitation Data'!F32))),'Data Summary'!CX38="Yes"),OFFSET('Sanitation Data'!$F$11,0,10*ROW('Sanitation Data'!F32)),NA())</f>
        <v>#N/A</v>
      </c>
      <c r="AJ38" s="537" t="e">
        <f ca="1">+IF(AND(ISNUMBER(OFFSET('Sanitation Data'!$F$12,0,10*ROW('Sanitation Data'!F32))),'Data Summary'!CY38="Yes"),OFFSET('Sanitation Data'!$F$12,0,10*ROW('Sanitation Data'!F32)),NA())</f>
        <v>#N/A</v>
      </c>
      <c r="AK38" s="537" t="e">
        <f ca="1">+IF(AND(ISNUMBER(OFFSET('Sanitation Data'!$G$4,0,10*ROW('Sanitation Data'!G32))),'Data Summary'!CZ38="Yes"),100-OFFSET('Sanitation Data'!$G$4,0,10*ROW('Sanitation Data'!G32)),NA())</f>
        <v>#N/A</v>
      </c>
      <c r="AL38" s="537" t="e">
        <f ca="1">+IF(AND(ISNUMBER(OFFSET('Sanitation Data'!$G$6,0,10*ROW('Sanitation Data'!G32))),'Data Summary'!DA38="Yes"),OFFSET('Sanitation Data'!$G$6,0,10*ROW('Sanitation Data'!G32)),NA())</f>
        <v>#N/A</v>
      </c>
      <c r="AM38" s="537" t="e">
        <f ca="1">+IF(AND(ISNUMBER(OFFSET('Sanitation Data'!$G$10,0,10*ROW('Sanitation Data'!G32))),'Data Summary'!DB38="Yes"),OFFSET('Sanitation Data'!$G$10,0,10*ROW('Sanitation Data'!G32)),NA())</f>
        <v>#N/A</v>
      </c>
      <c r="AN38" s="537" t="e">
        <f ca="1">+IF(AND(ISNUMBER(OFFSET('Sanitation Data'!$G$11,0,10*ROW('Sanitation Data'!G32))),'Data Summary'!DC38="Yes"),OFFSET('Sanitation Data'!$G$11,0,10*ROW('Sanitation Data'!G32)),NA())</f>
        <v>#N/A</v>
      </c>
      <c r="AO38" s="537" t="e">
        <f ca="1">+IF(AND(ISNUMBER(OFFSET('Sanitation Data'!$G$12,0,10*ROW('Sanitation Data'!G32))),'Data Summary'!DD38="Yes"),OFFSET('Sanitation Data'!$G$12,0,10*ROW('Sanitation Data'!G32)),NA())</f>
        <v>#N/A</v>
      </c>
      <c r="AP38" s="537" t="e">
        <f ca="1">+IF(AND(ISNUMBER(OFFSET('Sanitation Data'!$H$4,0,10*ROW('Sanitation Data'!H32))),'Data Summary'!DE38="Yes"),100-OFFSET('Sanitation Data'!$H$4,0,10*ROW('Sanitation Data'!H32)),NA())</f>
        <v>#N/A</v>
      </c>
      <c r="AQ38" s="537" t="e">
        <f ca="1">+IF(AND(ISNUMBER(OFFSET('Sanitation Data'!$H$6,0,10*ROW('Sanitation Data'!H32))),'Data Summary'!DF38="Yes"),OFFSET('Sanitation Data'!$H$6,0,10*ROW('Sanitation Data'!H32)),NA())</f>
        <v>#N/A</v>
      </c>
      <c r="AR38" s="537" t="e">
        <f ca="1">+IF(AND(ISNUMBER(OFFSET('Sanitation Data'!$H$10,0,10*ROW('Sanitation Data'!H32))),'Data Summary'!DG38="Yes"),OFFSET('Sanitation Data'!$H$10,0,10*ROW('Sanitation Data'!H32)),NA())</f>
        <v>#N/A</v>
      </c>
      <c r="AS38" s="537" t="e">
        <f ca="1">+IF(AND(ISNUMBER(OFFSET('Sanitation Data'!$H$11,0,10*ROW('Sanitation Data'!H32))),'Data Summary'!DH38="Yes"),OFFSET('Sanitation Data'!$H$11,0,10*ROW('Sanitation Data'!H32)),NA())</f>
        <v>#N/A</v>
      </c>
      <c r="AT38" s="537" t="e">
        <f ca="1">+IF(AND(ISNUMBER(OFFSET('Sanitation Data'!$H$12,0,10*ROW('Sanitation Data'!H32))),'Data Summary'!DI38="Yes"),OFFSET('Sanitation Data'!$H$12,0,10*ROW('Sanitation Data'!H32)),NA())</f>
        <v>#N/A</v>
      </c>
      <c r="AU38" s="537" t="e">
        <f ca="1">+IF(AND(ISNUMBER(OFFSET('Sanitation Data'!$I$4,0,10*ROW('Sanitation Data'!I32))),'Data Summary'!DJ38="Yes"),100-OFFSET('Sanitation Data'!$I$4,0,10*ROW('Sanitation Data'!I32)),NA())</f>
        <v>#N/A</v>
      </c>
      <c r="AV38" s="537" t="e">
        <f ca="1">+IF(AND(ISNUMBER(OFFSET('Sanitation Data'!$I$6,0,10*ROW('Sanitation Data'!I32))),'Data Summary'!DK38="Yes"),OFFSET('Sanitation Data'!$I$6,0,10*ROW('Sanitation Data'!I32)),NA())</f>
        <v>#N/A</v>
      </c>
      <c r="AW38" s="537" t="e">
        <f ca="1">+IF(AND(ISNUMBER(OFFSET('Sanitation Data'!$I$10,0,10*ROW('Sanitation Data'!I32))),'Data Summary'!DL38="Yes"),OFFSET('Sanitation Data'!$I$10,0,10*ROW('Sanitation Data'!I32)),NA())</f>
        <v>#N/A</v>
      </c>
      <c r="AX38" s="537" t="e">
        <f ca="1">+IF(AND(ISNUMBER(OFFSET('Sanitation Data'!$I$11,0,10*ROW('Sanitation Data'!I32))),'Data Summary'!DM38="Yes"),OFFSET('Sanitation Data'!$I$11,0,10*ROW('Sanitation Data'!I32)),NA())</f>
        <v>#N/A</v>
      </c>
      <c r="AY38" s="537" t="e">
        <f ca="1">+IF(AND(ISNUMBER(OFFSET('Sanitation Data'!$I$12,0,10*ROW('Sanitation Data'!I32))),'Data Summary'!DN38="Yes"),OFFSET('Sanitation Data'!$I$12,0,10*ROW('Sanitation Data'!I32)),NA())</f>
        <v>#N/A</v>
      </c>
      <c r="AZ38" s="538" t="e">
        <f ca="1">+IF(AND(ISNUMBER(OFFSET('Hygiene Data'!$D$5,0,10*ROW('Hygiene Data'!D32))),'Data Summary'!DO38="Yes"),OFFSET('Hygiene Data'!$D$5,0,10*ROW('Hygiene Data'!D32)),NA())</f>
        <v>#N/A</v>
      </c>
      <c r="BA38" s="538" t="e">
        <f ca="1">+IF(AND(ISNUMBER(OFFSET('Hygiene Data'!$D$7,0,10*ROW('Hygiene Data'!D32))),'Data Summary'!DP38="Yes"),OFFSET('Hygiene Data'!$D$7,0,10*ROW('Hygiene Data'!D32)),NA())</f>
        <v>#N/A</v>
      </c>
      <c r="BB38" s="538" t="e">
        <f ca="1">+IF(AND(ISNUMBER(OFFSET('Hygiene Data'!$D$9,0,10*ROW('Hygiene Data'!D32))),'Data Summary'!DQ38="Yes"),OFFSET('Hygiene Data'!$D$9,0,10*ROW('Hygiene Data'!D32)),NA())</f>
        <v>#N/A</v>
      </c>
      <c r="BC38" s="538" t="e">
        <f ca="1">+IF(AND(ISNUMBER(OFFSET('Hygiene Data'!$E$5,0,10*ROW('Hygiene Data'!E32))),'Data Summary'!DR38="Yes"),OFFSET('Hygiene Data'!$E$5,0,10*ROW('Hygiene Data'!E32)),NA())</f>
        <v>#N/A</v>
      </c>
      <c r="BD38" s="538" t="e">
        <f ca="1">+IF(AND(ISNUMBER(OFFSET('Hygiene Data'!$E$7,0,10*ROW('Hygiene Data'!E32))),'Data Summary'!DS38="Yes"),OFFSET('Hygiene Data'!$E$7,0,10*ROW('Hygiene Data'!E32)),NA())</f>
        <v>#N/A</v>
      </c>
      <c r="BE38" s="538" t="e">
        <f ca="1">+IF(AND(ISNUMBER(OFFSET('Hygiene Data'!$E$9,0,10*ROW('Hygiene Data'!E32))),'Data Summary'!DT38="Yes"),OFFSET('Hygiene Data'!$E$9,0,10*ROW('Hygiene Data'!E32)),NA())</f>
        <v>#N/A</v>
      </c>
      <c r="BF38" s="538" t="e">
        <f ca="1">+IF(AND(ISNUMBER(OFFSET('Hygiene Data'!$F$5,0,10*ROW('Hygiene Data'!F32))),'Data Summary'!DU38="Yes"),OFFSET('Hygiene Data'!$F$5,0,10*ROW('Hygiene Data'!F32)),NA())</f>
        <v>#N/A</v>
      </c>
      <c r="BG38" s="538" t="e">
        <f ca="1">+IF(AND(ISNUMBER(OFFSET('Hygiene Data'!$F$7,0,10*ROW('Hygiene Data'!F32))),'Data Summary'!DV38="Yes"),OFFSET('Hygiene Data'!$F$7,0,10*ROW('Hygiene Data'!F32)),NA())</f>
        <v>#N/A</v>
      </c>
      <c r="BH38" s="538" t="e">
        <f ca="1">+IF(AND(ISNUMBER(OFFSET('Hygiene Data'!$F$9,0,10*ROW('Hygiene Data'!F32))),'Data Summary'!DW38="Yes"),OFFSET('Hygiene Data'!$F$9,0,10*ROW('Hygiene Data'!F32)),NA())</f>
        <v>#N/A</v>
      </c>
      <c r="BI38" s="538" t="e">
        <f ca="1">+IF(AND(ISNUMBER(OFFSET('Hygiene Data'!$G$5,0,10*ROW('Hygiene Data'!G32))),'Data Summary'!DX38="Yes"),OFFSET('Hygiene Data'!$G$5,0,10*ROW('Hygiene Data'!G32)),NA())</f>
        <v>#N/A</v>
      </c>
      <c r="BJ38" s="538" t="e">
        <f ca="1">+IF(AND(ISNUMBER(OFFSET('Hygiene Data'!$G$7,0,10*ROW('Hygiene Data'!G32))),'Data Summary'!DY38="Yes"),OFFSET('Hygiene Data'!$G$7,0,10*ROW('Hygiene Data'!G32)),NA())</f>
        <v>#N/A</v>
      </c>
      <c r="BK38" s="538" t="e">
        <f ca="1">+IF(AND(ISNUMBER(OFFSET('Hygiene Data'!$G$9,0,10*ROW('Hygiene Data'!G32))),'Data Summary'!DZ38="Yes"),OFFSET('Hygiene Data'!$G$9,0,10*ROW('Hygiene Data'!G32)),NA())</f>
        <v>#N/A</v>
      </c>
      <c r="BL38" s="538" t="e">
        <f ca="1">+IF(AND(ISNUMBER(OFFSET('Hygiene Data'!$H$5,0,10*ROW('Hygiene Data'!H32))),'Data Summary'!EA38="Yes"),OFFSET('Hygiene Data'!$H$5,0,10*ROW('Hygiene Data'!H32)),NA())</f>
        <v>#N/A</v>
      </c>
      <c r="BM38" s="538" t="e">
        <f ca="1">+IF(AND(ISNUMBER(OFFSET('Hygiene Data'!$H$7,0,10*ROW('Hygiene Data'!H32))),'Data Summary'!EB38="Yes"),OFFSET('Hygiene Data'!$H$7,0,10*ROW('Hygiene Data'!H32)),NA())</f>
        <v>#N/A</v>
      </c>
      <c r="BN38" s="538" t="e">
        <f ca="1">+IF(AND(ISNUMBER(OFFSET('Hygiene Data'!$H$9,0,10*ROW('Hygiene Data'!H32))),'Data Summary'!EC38="Yes"),OFFSET('Hygiene Data'!$H$9,0,10*ROW('Hygiene Data'!H32)),NA())</f>
        <v>#N/A</v>
      </c>
      <c r="BO38" s="538" t="e">
        <f ca="1">+IF(AND(ISNUMBER(OFFSET('Hygiene Data'!$I$5,0,10*ROW('Hygiene Data'!I32))),'Data Summary'!ED38="Yes"),OFFSET('Hygiene Data'!$I$5,0,10*ROW('Hygiene Data'!I32)),NA())</f>
        <v>#N/A</v>
      </c>
      <c r="BP38" s="538" t="e">
        <f ca="1">+IF(AND(ISNUMBER(OFFSET('Hygiene Data'!$I$7,0,10*ROW('Hygiene Data'!I32))),'Data Summary'!EE38="Yes"),OFFSET('Hygiene Data'!$I$7,0,10*ROW('Hygiene Data'!I32)),NA())</f>
        <v>#N/A</v>
      </c>
      <c r="BQ38" s="538" t="e">
        <f ca="1">+IF(AND(ISNUMBER(OFFSET('Hygiene Data'!$I$9,0,10*ROW('Hygiene Data'!I32))),'Data Summary'!EF38="Yes"),OFFSET('Hygiene Data'!$I$9,0,10*ROW('Hygiene Data'!I32)),NA())</f>
        <v>#N/A</v>
      </c>
    </row>
    <row r="39" spans="1:69" x14ac:dyDescent="0.25">
      <c r="A39" s="534" t="e">
        <f ca="1">+RIGHT('Data Summary'!A39,LEN('Data Summary'!A39)-9)</f>
        <v>#VALUE!</v>
      </c>
      <c r="B39" s="508" t="str">
        <f ca="1">+IF(ISTEXT('Data Summary'!B39),'Data Summary'!B39,"")</f>
        <v/>
      </c>
      <c r="C39" s="535" t="e">
        <f ca="1">+VALUE('Data Summary'!C39)</f>
        <v>#VALUE!</v>
      </c>
      <c r="D39" s="536" t="e">
        <f ca="1">+IF(AND(ISNUMBER(OFFSET('Water Data'!$D$4,0,10*ROW('Water Data'!D33))),'Data Summary'!BS39="Yes"),100-OFFSET('Water Data'!$D$4,0,10*ROW('Water Data'!D33)),NA())</f>
        <v>#N/A</v>
      </c>
      <c r="E39" s="536" t="e">
        <f ca="1">+IF(AND(ISNUMBER(OFFSET('Water Data'!$D$6,0,10*ROW('Water Data'!D33))),'Data Summary'!BT39="Yes"),OFFSET('Water Data'!$D$6,0,10*ROW('Water Data'!D33)),NA())</f>
        <v>#N/A</v>
      </c>
      <c r="F39" s="536" t="e">
        <f ca="1">+IF(AND(ISNUMBER(OFFSET('Water Data'!$D$9,0,10*ROW('Water Data'!D33))),'Data Summary'!BU39="Yes"),OFFSET('Water Data'!$D$9,0,10*ROW('Water Data'!D33)),NA())</f>
        <v>#N/A</v>
      </c>
      <c r="G39" s="536" t="e">
        <f ca="1">+IF(AND(ISNUMBER(OFFSET('Water Data'!$E$4,0,10*ROW('Water Data'!E33))),'Data Summary'!BV39="Yes"),100-OFFSET('Water Data'!$E$4,0,10*ROW('Water Data'!E33)),NA())</f>
        <v>#N/A</v>
      </c>
      <c r="H39" s="536" t="e">
        <f ca="1">+IF(AND(ISNUMBER(OFFSET('Water Data'!$E$6,0,10*ROW('Water Data'!E33))),'Data Summary'!BW39="Yes"),OFFSET('Water Data'!$E$6,0,10*ROW('Water Data'!E33)),NA())</f>
        <v>#N/A</v>
      </c>
      <c r="I39" s="536" t="e">
        <f ca="1">+IF(AND(ISNUMBER(OFFSET('Water Data'!$E$9,0,10*ROW('Water Data'!E33))),'Data Summary'!BX39="Yes"),OFFSET('Water Data'!$E$9,0,10*ROW('Water Data'!E33)),NA())</f>
        <v>#N/A</v>
      </c>
      <c r="J39" s="536" t="e">
        <f ca="1">+IF(AND(ISNUMBER(OFFSET('Water Data'!$F$4,0,10*ROW('Water Data'!F33))),'Data Summary'!BY39="Yes"),100-OFFSET('Water Data'!$F$4,0,10*ROW('Water Data'!F33)),NA())</f>
        <v>#N/A</v>
      </c>
      <c r="K39" s="536" t="e">
        <f ca="1">+IF(AND(ISNUMBER(OFFSET('Water Data'!$F$6,0,10*ROW('Water Data'!F33))),'Data Summary'!BZ39="Yes"),OFFSET('Water Data'!$F$6,0,10*ROW('Water Data'!F33)),NA())</f>
        <v>#N/A</v>
      </c>
      <c r="L39" s="536" t="e">
        <f ca="1">+IF(AND(ISNUMBER(OFFSET('Water Data'!$F$9,0,10*ROW('Water Data'!F33))),'Data Summary'!CA39="Yes"),OFFSET('Water Data'!$F$9,0,10*ROW('Water Data'!F33)),NA())</f>
        <v>#N/A</v>
      </c>
      <c r="M39" s="536" t="e">
        <f ca="1">+IF(AND(ISNUMBER(OFFSET('Water Data'!$G$4,0,10*ROW('Water Data'!G33))),'Data Summary'!CB39="Yes"),100-OFFSET('Water Data'!$G$4,0,10*ROW('Water Data'!G33)),NA())</f>
        <v>#N/A</v>
      </c>
      <c r="N39" s="536" t="e">
        <f ca="1">+IF(AND(ISNUMBER(OFFSET('Water Data'!$G$6,0,10*ROW('Water Data'!G33))),'Data Summary'!CC39="Yes"),OFFSET('Water Data'!$G$6,0,10*ROW('Water Data'!G33)),NA())</f>
        <v>#N/A</v>
      </c>
      <c r="O39" s="536" t="e">
        <f ca="1">+IF(AND(ISNUMBER(OFFSET('Water Data'!$G$9,0,10*ROW('Water Data'!G33))),'Data Summary'!CD39="Yes"),OFFSET('Water Data'!$G$9,0,10*ROW('Water Data'!G33)),NA())</f>
        <v>#N/A</v>
      </c>
      <c r="P39" s="536" t="e">
        <f ca="1">+IF(AND(ISNUMBER(OFFSET('Water Data'!$H$4,0,10*ROW('Water Data'!H33))),'Data Summary'!CE39="Yes"),100-OFFSET('Water Data'!$H$4,0,10*ROW('Water Data'!H33)),NA())</f>
        <v>#N/A</v>
      </c>
      <c r="Q39" s="536" t="e">
        <f ca="1">+IF(AND(ISNUMBER(OFFSET('Water Data'!$H$6,0,10*ROW('Water Data'!H33))),'Data Summary'!CF39="Yes"),OFFSET('Water Data'!$H$6,0,10*ROW('Water Data'!H33)),NA())</f>
        <v>#N/A</v>
      </c>
      <c r="R39" s="536" t="e">
        <f ca="1">+IF(AND(ISNUMBER(OFFSET('Water Data'!$H$9,0,10*ROW('Water Data'!H33))),'Data Summary'!CG39="Yes"),OFFSET('Water Data'!$H$9,0,10*ROW('Water Data'!H33)),NA())</f>
        <v>#N/A</v>
      </c>
      <c r="S39" s="536" t="e">
        <f ca="1">+IF(AND(ISNUMBER(OFFSET('Water Data'!$I$4,0,10*ROW('Water Data'!I33))),'Data Summary'!CH39="Yes"),100-OFFSET('Water Data'!$I$4,0,10*ROW('Water Data'!I33)),NA())</f>
        <v>#N/A</v>
      </c>
      <c r="T39" s="536" t="e">
        <f ca="1">+IF(AND(ISNUMBER(OFFSET('Water Data'!$I$6,0,10*ROW('Water Data'!I33))),'Data Summary'!CI39="Yes"),OFFSET('Water Data'!$I$6,0,10*ROW('Water Data'!I33)),NA())</f>
        <v>#N/A</v>
      </c>
      <c r="U39" s="536" t="e">
        <f ca="1">+IF(AND(ISNUMBER(OFFSET('Water Data'!$I$9,0,10*ROW('Water Data'!I33))),'Data Summary'!CJ39="Yes"),OFFSET('Water Data'!$I$9,0,10*ROW('Water Data'!I33)),NA())</f>
        <v>#N/A</v>
      </c>
      <c r="V39" s="537" t="e">
        <f ca="1">+IF(AND(ISNUMBER(OFFSET('Sanitation Data'!$D$4,0,10*ROW('Sanitation Data'!D33))),'Data Summary'!CK39="Yes"),100-OFFSET('Sanitation Data'!$D$4,0,10*ROW('Sanitation Data'!D33)),NA())</f>
        <v>#N/A</v>
      </c>
      <c r="W39" s="537" t="e">
        <f ca="1">+IF(AND(ISNUMBER(OFFSET('Sanitation Data'!$D$6,0,10*ROW('Sanitation Data'!D33))),'Data Summary'!CL39="Yes"),OFFSET('Sanitation Data'!$D$6,0,10*ROW('Sanitation Data'!D33)),NA())</f>
        <v>#N/A</v>
      </c>
      <c r="X39" s="537" t="e">
        <f ca="1">+IF(AND(ISNUMBER(OFFSET('Sanitation Data'!$D$10,0,10*ROW('Sanitation Data'!D33))),'Data Summary'!CM39="Yes"),OFFSET('Sanitation Data'!$D$10,0,10*ROW('Sanitation Data'!D33)),NA())</f>
        <v>#N/A</v>
      </c>
      <c r="Y39" s="537" t="e">
        <f ca="1">+IF(AND(ISNUMBER(OFFSET('Sanitation Data'!$D$11,0,10*ROW('Sanitation Data'!D33))),'Data Summary'!CN39="Yes"),OFFSET('Sanitation Data'!$D$11,0,10*ROW('Sanitation Data'!D33)),NA())</f>
        <v>#N/A</v>
      </c>
      <c r="Z39" s="537" t="e">
        <f ca="1">+IF(AND(ISNUMBER(OFFSET('Sanitation Data'!$D$12,0,10*ROW('Sanitation Data'!D33))),'Data Summary'!CO39="Yes"),OFFSET('Sanitation Data'!$D$12,0,10*ROW('Sanitation Data'!D33)),NA())</f>
        <v>#N/A</v>
      </c>
      <c r="AA39" s="537" t="e">
        <f ca="1">+IF(AND(ISNUMBER(OFFSET('Sanitation Data'!$E$4,0,10*ROW('Sanitation Data'!E33))),'Data Summary'!CP39="Yes"),100-OFFSET('Sanitation Data'!$E$4,0,10*ROW('Sanitation Data'!E33)),NA())</f>
        <v>#N/A</v>
      </c>
      <c r="AB39" s="537" t="e">
        <f ca="1">+IF(AND(ISNUMBER(OFFSET('Sanitation Data'!$E$6,0,10*ROW('Sanitation Data'!E33))),'Data Summary'!CQ39="Yes"),OFFSET('Sanitation Data'!$E$6,0,10*ROW('Sanitation Data'!E33)),NA())</f>
        <v>#N/A</v>
      </c>
      <c r="AC39" s="537" t="e">
        <f ca="1">+IF(AND(ISNUMBER(OFFSET('Sanitation Data'!$E$10,0,10*ROW('Sanitation Data'!E33))),'Data Summary'!CR39="Yes"),OFFSET('Sanitation Data'!$E$10,0,10*ROW('Sanitation Data'!E33)),NA())</f>
        <v>#N/A</v>
      </c>
      <c r="AD39" s="537" t="e">
        <f ca="1">+IF(AND(ISNUMBER(OFFSET('Sanitation Data'!$E$11,0,10*ROW('Sanitation Data'!E33))),'Data Summary'!CS39="Yes"),OFFSET('Sanitation Data'!$E$11,0,10*ROW('Sanitation Data'!E33)),NA())</f>
        <v>#N/A</v>
      </c>
      <c r="AE39" s="537" t="e">
        <f ca="1">+IF(AND(ISNUMBER(OFFSET('Sanitation Data'!$E$12,0,10*ROW('Sanitation Data'!E33))),'Data Summary'!CT39="Yes"),OFFSET('Sanitation Data'!$E$12,0,10*ROW('Sanitation Data'!E33)),NA())</f>
        <v>#N/A</v>
      </c>
      <c r="AF39" s="537" t="e">
        <f ca="1">+IF(AND(ISNUMBER(OFFSET('Sanitation Data'!$F$4,0,10*ROW('Sanitation Data'!F33))),'Data Summary'!CU39="Yes"),100-OFFSET('Sanitation Data'!$F$4,0,10*ROW('Sanitation Data'!F33)),NA())</f>
        <v>#N/A</v>
      </c>
      <c r="AG39" s="537" t="e">
        <f ca="1">+IF(AND(ISNUMBER(OFFSET('Sanitation Data'!$F$6,0,10*ROW('Sanitation Data'!F33))),'Data Summary'!CV39="Yes"),OFFSET('Sanitation Data'!$F$6,0,10*ROW('Sanitation Data'!F33)),NA())</f>
        <v>#N/A</v>
      </c>
      <c r="AH39" s="537" t="e">
        <f ca="1">+IF(AND(ISNUMBER(OFFSET('Sanitation Data'!$F$10,0,10*ROW('Sanitation Data'!F33))),'Data Summary'!CW39="Yes"),OFFSET('Sanitation Data'!$F$10,0,10*ROW('Sanitation Data'!F33)),NA())</f>
        <v>#N/A</v>
      </c>
      <c r="AI39" s="537" t="e">
        <f ca="1">+IF(AND(ISNUMBER(OFFSET('Sanitation Data'!$F$11,0,10*ROW('Sanitation Data'!F33))),'Data Summary'!CX39="Yes"),OFFSET('Sanitation Data'!$F$11,0,10*ROW('Sanitation Data'!F33)),NA())</f>
        <v>#N/A</v>
      </c>
      <c r="AJ39" s="537" t="e">
        <f ca="1">+IF(AND(ISNUMBER(OFFSET('Sanitation Data'!$F$12,0,10*ROW('Sanitation Data'!F33))),'Data Summary'!CY39="Yes"),OFFSET('Sanitation Data'!$F$12,0,10*ROW('Sanitation Data'!F33)),NA())</f>
        <v>#N/A</v>
      </c>
      <c r="AK39" s="537" t="e">
        <f ca="1">+IF(AND(ISNUMBER(OFFSET('Sanitation Data'!$G$4,0,10*ROW('Sanitation Data'!G33))),'Data Summary'!CZ39="Yes"),100-OFFSET('Sanitation Data'!$G$4,0,10*ROW('Sanitation Data'!G33)),NA())</f>
        <v>#N/A</v>
      </c>
      <c r="AL39" s="537" t="e">
        <f ca="1">+IF(AND(ISNUMBER(OFFSET('Sanitation Data'!$G$6,0,10*ROW('Sanitation Data'!G33))),'Data Summary'!DA39="Yes"),OFFSET('Sanitation Data'!$G$6,0,10*ROW('Sanitation Data'!G33)),NA())</f>
        <v>#N/A</v>
      </c>
      <c r="AM39" s="537" t="e">
        <f ca="1">+IF(AND(ISNUMBER(OFFSET('Sanitation Data'!$G$10,0,10*ROW('Sanitation Data'!G33))),'Data Summary'!DB39="Yes"),OFFSET('Sanitation Data'!$G$10,0,10*ROW('Sanitation Data'!G33)),NA())</f>
        <v>#N/A</v>
      </c>
      <c r="AN39" s="537" t="e">
        <f ca="1">+IF(AND(ISNUMBER(OFFSET('Sanitation Data'!$G$11,0,10*ROW('Sanitation Data'!G33))),'Data Summary'!DC39="Yes"),OFFSET('Sanitation Data'!$G$11,0,10*ROW('Sanitation Data'!G33)),NA())</f>
        <v>#N/A</v>
      </c>
      <c r="AO39" s="537" t="e">
        <f ca="1">+IF(AND(ISNUMBER(OFFSET('Sanitation Data'!$G$12,0,10*ROW('Sanitation Data'!G33))),'Data Summary'!DD39="Yes"),OFFSET('Sanitation Data'!$G$12,0,10*ROW('Sanitation Data'!G33)),NA())</f>
        <v>#N/A</v>
      </c>
      <c r="AP39" s="537" t="e">
        <f ca="1">+IF(AND(ISNUMBER(OFFSET('Sanitation Data'!$H$4,0,10*ROW('Sanitation Data'!H33))),'Data Summary'!DE39="Yes"),100-OFFSET('Sanitation Data'!$H$4,0,10*ROW('Sanitation Data'!H33)),NA())</f>
        <v>#N/A</v>
      </c>
      <c r="AQ39" s="537" t="e">
        <f ca="1">+IF(AND(ISNUMBER(OFFSET('Sanitation Data'!$H$6,0,10*ROW('Sanitation Data'!H33))),'Data Summary'!DF39="Yes"),OFFSET('Sanitation Data'!$H$6,0,10*ROW('Sanitation Data'!H33)),NA())</f>
        <v>#N/A</v>
      </c>
      <c r="AR39" s="537" t="e">
        <f ca="1">+IF(AND(ISNUMBER(OFFSET('Sanitation Data'!$H$10,0,10*ROW('Sanitation Data'!H33))),'Data Summary'!DG39="Yes"),OFFSET('Sanitation Data'!$H$10,0,10*ROW('Sanitation Data'!H33)),NA())</f>
        <v>#N/A</v>
      </c>
      <c r="AS39" s="537" t="e">
        <f ca="1">+IF(AND(ISNUMBER(OFFSET('Sanitation Data'!$H$11,0,10*ROW('Sanitation Data'!H33))),'Data Summary'!DH39="Yes"),OFFSET('Sanitation Data'!$H$11,0,10*ROW('Sanitation Data'!H33)),NA())</f>
        <v>#N/A</v>
      </c>
      <c r="AT39" s="537" t="e">
        <f ca="1">+IF(AND(ISNUMBER(OFFSET('Sanitation Data'!$H$12,0,10*ROW('Sanitation Data'!H33))),'Data Summary'!DI39="Yes"),OFFSET('Sanitation Data'!$H$12,0,10*ROW('Sanitation Data'!H33)),NA())</f>
        <v>#N/A</v>
      </c>
      <c r="AU39" s="537" t="e">
        <f ca="1">+IF(AND(ISNUMBER(OFFSET('Sanitation Data'!$I$4,0,10*ROW('Sanitation Data'!I33))),'Data Summary'!DJ39="Yes"),100-OFFSET('Sanitation Data'!$I$4,0,10*ROW('Sanitation Data'!I33)),NA())</f>
        <v>#N/A</v>
      </c>
      <c r="AV39" s="537" t="e">
        <f ca="1">+IF(AND(ISNUMBER(OFFSET('Sanitation Data'!$I$6,0,10*ROW('Sanitation Data'!I33))),'Data Summary'!DK39="Yes"),OFFSET('Sanitation Data'!$I$6,0,10*ROW('Sanitation Data'!I33)),NA())</f>
        <v>#N/A</v>
      </c>
      <c r="AW39" s="537" t="e">
        <f ca="1">+IF(AND(ISNUMBER(OFFSET('Sanitation Data'!$I$10,0,10*ROW('Sanitation Data'!I33))),'Data Summary'!DL39="Yes"),OFFSET('Sanitation Data'!$I$10,0,10*ROW('Sanitation Data'!I33)),NA())</f>
        <v>#N/A</v>
      </c>
      <c r="AX39" s="537" t="e">
        <f ca="1">+IF(AND(ISNUMBER(OFFSET('Sanitation Data'!$I$11,0,10*ROW('Sanitation Data'!I33))),'Data Summary'!DM39="Yes"),OFFSET('Sanitation Data'!$I$11,0,10*ROW('Sanitation Data'!I33)),NA())</f>
        <v>#N/A</v>
      </c>
      <c r="AY39" s="537" t="e">
        <f ca="1">+IF(AND(ISNUMBER(OFFSET('Sanitation Data'!$I$12,0,10*ROW('Sanitation Data'!I33))),'Data Summary'!DN39="Yes"),OFFSET('Sanitation Data'!$I$12,0,10*ROW('Sanitation Data'!I33)),NA())</f>
        <v>#N/A</v>
      </c>
      <c r="AZ39" s="538" t="e">
        <f ca="1">+IF(AND(ISNUMBER(OFFSET('Hygiene Data'!$D$5,0,10*ROW('Hygiene Data'!D33))),'Data Summary'!DO39="Yes"),OFFSET('Hygiene Data'!$D$5,0,10*ROW('Hygiene Data'!D33)),NA())</f>
        <v>#N/A</v>
      </c>
      <c r="BA39" s="538" t="e">
        <f ca="1">+IF(AND(ISNUMBER(OFFSET('Hygiene Data'!$D$7,0,10*ROW('Hygiene Data'!D33))),'Data Summary'!DP39="Yes"),OFFSET('Hygiene Data'!$D$7,0,10*ROW('Hygiene Data'!D33)),NA())</f>
        <v>#N/A</v>
      </c>
      <c r="BB39" s="538" t="e">
        <f ca="1">+IF(AND(ISNUMBER(OFFSET('Hygiene Data'!$D$9,0,10*ROW('Hygiene Data'!D33))),'Data Summary'!DQ39="Yes"),OFFSET('Hygiene Data'!$D$9,0,10*ROW('Hygiene Data'!D33)),NA())</f>
        <v>#N/A</v>
      </c>
      <c r="BC39" s="538" t="e">
        <f ca="1">+IF(AND(ISNUMBER(OFFSET('Hygiene Data'!$E$5,0,10*ROW('Hygiene Data'!E33))),'Data Summary'!DR39="Yes"),OFFSET('Hygiene Data'!$E$5,0,10*ROW('Hygiene Data'!E33)),NA())</f>
        <v>#N/A</v>
      </c>
      <c r="BD39" s="538" t="e">
        <f ca="1">+IF(AND(ISNUMBER(OFFSET('Hygiene Data'!$E$7,0,10*ROW('Hygiene Data'!E33))),'Data Summary'!DS39="Yes"),OFFSET('Hygiene Data'!$E$7,0,10*ROW('Hygiene Data'!E33)),NA())</f>
        <v>#N/A</v>
      </c>
      <c r="BE39" s="538" t="e">
        <f ca="1">+IF(AND(ISNUMBER(OFFSET('Hygiene Data'!$E$9,0,10*ROW('Hygiene Data'!E33))),'Data Summary'!DT39="Yes"),OFFSET('Hygiene Data'!$E$9,0,10*ROW('Hygiene Data'!E33)),NA())</f>
        <v>#N/A</v>
      </c>
      <c r="BF39" s="538" t="e">
        <f ca="1">+IF(AND(ISNUMBER(OFFSET('Hygiene Data'!$F$5,0,10*ROW('Hygiene Data'!F33))),'Data Summary'!DU39="Yes"),OFFSET('Hygiene Data'!$F$5,0,10*ROW('Hygiene Data'!F33)),NA())</f>
        <v>#N/A</v>
      </c>
      <c r="BG39" s="538" t="e">
        <f ca="1">+IF(AND(ISNUMBER(OFFSET('Hygiene Data'!$F$7,0,10*ROW('Hygiene Data'!F33))),'Data Summary'!DV39="Yes"),OFFSET('Hygiene Data'!$F$7,0,10*ROW('Hygiene Data'!F33)),NA())</f>
        <v>#N/A</v>
      </c>
      <c r="BH39" s="538" t="e">
        <f ca="1">+IF(AND(ISNUMBER(OFFSET('Hygiene Data'!$F$9,0,10*ROW('Hygiene Data'!F33))),'Data Summary'!DW39="Yes"),OFFSET('Hygiene Data'!$F$9,0,10*ROW('Hygiene Data'!F33)),NA())</f>
        <v>#N/A</v>
      </c>
      <c r="BI39" s="538" t="e">
        <f ca="1">+IF(AND(ISNUMBER(OFFSET('Hygiene Data'!$G$5,0,10*ROW('Hygiene Data'!G33))),'Data Summary'!DX39="Yes"),OFFSET('Hygiene Data'!$G$5,0,10*ROW('Hygiene Data'!G33)),NA())</f>
        <v>#N/A</v>
      </c>
      <c r="BJ39" s="538" t="e">
        <f ca="1">+IF(AND(ISNUMBER(OFFSET('Hygiene Data'!$G$7,0,10*ROW('Hygiene Data'!G33))),'Data Summary'!DY39="Yes"),OFFSET('Hygiene Data'!$G$7,0,10*ROW('Hygiene Data'!G33)),NA())</f>
        <v>#N/A</v>
      </c>
      <c r="BK39" s="538" t="e">
        <f ca="1">+IF(AND(ISNUMBER(OFFSET('Hygiene Data'!$G$9,0,10*ROW('Hygiene Data'!G33))),'Data Summary'!DZ39="Yes"),OFFSET('Hygiene Data'!$G$9,0,10*ROW('Hygiene Data'!G33)),NA())</f>
        <v>#N/A</v>
      </c>
      <c r="BL39" s="538" t="e">
        <f ca="1">+IF(AND(ISNUMBER(OFFSET('Hygiene Data'!$H$5,0,10*ROW('Hygiene Data'!H33))),'Data Summary'!EA39="Yes"),OFFSET('Hygiene Data'!$H$5,0,10*ROW('Hygiene Data'!H33)),NA())</f>
        <v>#N/A</v>
      </c>
      <c r="BM39" s="538" t="e">
        <f ca="1">+IF(AND(ISNUMBER(OFFSET('Hygiene Data'!$H$7,0,10*ROW('Hygiene Data'!H33))),'Data Summary'!EB39="Yes"),OFFSET('Hygiene Data'!$H$7,0,10*ROW('Hygiene Data'!H33)),NA())</f>
        <v>#N/A</v>
      </c>
      <c r="BN39" s="538" t="e">
        <f ca="1">+IF(AND(ISNUMBER(OFFSET('Hygiene Data'!$H$9,0,10*ROW('Hygiene Data'!H33))),'Data Summary'!EC39="Yes"),OFFSET('Hygiene Data'!$H$9,0,10*ROW('Hygiene Data'!H33)),NA())</f>
        <v>#N/A</v>
      </c>
      <c r="BO39" s="538" t="e">
        <f ca="1">+IF(AND(ISNUMBER(OFFSET('Hygiene Data'!$I$5,0,10*ROW('Hygiene Data'!I33))),'Data Summary'!ED39="Yes"),OFFSET('Hygiene Data'!$I$5,0,10*ROW('Hygiene Data'!I33)),NA())</f>
        <v>#N/A</v>
      </c>
      <c r="BP39" s="538" t="e">
        <f ca="1">+IF(AND(ISNUMBER(OFFSET('Hygiene Data'!$I$7,0,10*ROW('Hygiene Data'!I33))),'Data Summary'!EE39="Yes"),OFFSET('Hygiene Data'!$I$7,0,10*ROW('Hygiene Data'!I33)),NA())</f>
        <v>#N/A</v>
      </c>
      <c r="BQ39" s="538" t="e">
        <f ca="1">+IF(AND(ISNUMBER(OFFSET('Hygiene Data'!$I$9,0,10*ROW('Hygiene Data'!I33))),'Data Summary'!EF39="Yes"),OFFSET('Hygiene Data'!$I$9,0,10*ROW('Hygiene Data'!I33)),NA())</f>
        <v>#N/A</v>
      </c>
    </row>
    <row r="40" spans="1:69" x14ac:dyDescent="0.25">
      <c r="A40" s="534" t="e">
        <f ca="1">+RIGHT('Data Summary'!A40,LEN('Data Summary'!A40)-9)</f>
        <v>#VALUE!</v>
      </c>
      <c r="B40" s="508" t="str">
        <f ca="1">+IF(ISTEXT('Data Summary'!B40),'Data Summary'!B40,"")</f>
        <v/>
      </c>
      <c r="C40" s="535" t="e">
        <f ca="1">+VALUE('Data Summary'!C40)</f>
        <v>#VALUE!</v>
      </c>
      <c r="D40" s="536" t="e">
        <f ca="1">+IF(AND(ISNUMBER(OFFSET('Water Data'!$D$4,0,10*ROW('Water Data'!D34))),'Data Summary'!BS40="Yes"),100-OFFSET('Water Data'!$D$4,0,10*ROW('Water Data'!D34)),NA())</f>
        <v>#N/A</v>
      </c>
      <c r="E40" s="536" t="e">
        <f ca="1">+IF(AND(ISNUMBER(OFFSET('Water Data'!$D$6,0,10*ROW('Water Data'!D34))),'Data Summary'!BT40="Yes"),OFFSET('Water Data'!$D$6,0,10*ROW('Water Data'!D34)),NA())</f>
        <v>#N/A</v>
      </c>
      <c r="F40" s="536" t="e">
        <f ca="1">+IF(AND(ISNUMBER(OFFSET('Water Data'!$D$9,0,10*ROW('Water Data'!D34))),'Data Summary'!BU40="Yes"),OFFSET('Water Data'!$D$9,0,10*ROW('Water Data'!D34)),NA())</f>
        <v>#N/A</v>
      </c>
      <c r="G40" s="536" t="e">
        <f ca="1">+IF(AND(ISNUMBER(OFFSET('Water Data'!$E$4,0,10*ROW('Water Data'!E34))),'Data Summary'!BV40="Yes"),100-OFFSET('Water Data'!$E$4,0,10*ROW('Water Data'!E34)),NA())</f>
        <v>#N/A</v>
      </c>
      <c r="H40" s="536" t="e">
        <f ca="1">+IF(AND(ISNUMBER(OFFSET('Water Data'!$E$6,0,10*ROW('Water Data'!E34))),'Data Summary'!BW40="Yes"),OFFSET('Water Data'!$E$6,0,10*ROW('Water Data'!E34)),NA())</f>
        <v>#N/A</v>
      </c>
      <c r="I40" s="536" t="e">
        <f ca="1">+IF(AND(ISNUMBER(OFFSET('Water Data'!$E$9,0,10*ROW('Water Data'!E34))),'Data Summary'!BX40="Yes"),OFFSET('Water Data'!$E$9,0,10*ROW('Water Data'!E34)),NA())</f>
        <v>#N/A</v>
      </c>
      <c r="J40" s="536" t="e">
        <f ca="1">+IF(AND(ISNUMBER(OFFSET('Water Data'!$F$4,0,10*ROW('Water Data'!F34))),'Data Summary'!BY40="Yes"),100-OFFSET('Water Data'!$F$4,0,10*ROW('Water Data'!F34)),NA())</f>
        <v>#N/A</v>
      </c>
      <c r="K40" s="536" t="e">
        <f ca="1">+IF(AND(ISNUMBER(OFFSET('Water Data'!$F$6,0,10*ROW('Water Data'!F34))),'Data Summary'!BZ40="Yes"),OFFSET('Water Data'!$F$6,0,10*ROW('Water Data'!F34)),NA())</f>
        <v>#N/A</v>
      </c>
      <c r="L40" s="536" t="e">
        <f ca="1">+IF(AND(ISNUMBER(OFFSET('Water Data'!$F$9,0,10*ROW('Water Data'!F34))),'Data Summary'!CA40="Yes"),OFFSET('Water Data'!$F$9,0,10*ROW('Water Data'!F34)),NA())</f>
        <v>#N/A</v>
      </c>
      <c r="M40" s="536" t="e">
        <f ca="1">+IF(AND(ISNUMBER(OFFSET('Water Data'!$G$4,0,10*ROW('Water Data'!G34))),'Data Summary'!CB40="Yes"),100-OFFSET('Water Data'!$G$4,0,10*ROW('Water Data'!G34)),NA())</f>
        <v>#N/A</v>
      </c>
      <c r="N40" s="536" t="e">
        <f ca="1">+IF(AND(ISNUMBER(OFFSET('Water Data'!$G$6,0,10*ROW('Water Data'!G34))),'Data Summary'!CC40="Yes"),OFFSET('Water Data'!$G$6,0,10*ROW('Water Data'!G34)),NA())</f>
        <v>#N/A</v>
      </c>
      <c r="O40" s="536" t="e">
        <f ca="1">+IF(AND(ISNUMBER(OFFSET('Water Data'!$G$9,0,10*ROW('Water Data'!G34))),'Data Summary'!CD40="Yes"),OFFSET('Water Data'!$G$9,0,10*ROW('Water Data'!G34)),NA())</f>
        <v>#N/A</v>
      </c>
      <c r="P40" s="536" t="e">
        <f ca="1">+IF(AND(ISNUMBER(OFFSET('Water Data'!$H$4,0,10*ROW('Water Data'!H34))),'Data Summary'!CE40="Yes"),100-OFFSET('Water Data'!$H$4,0,10*ROW('Water Data'!H34)),NA())</f>
        <v>#N/A</v>
      </c>
      <c r="Q40" s="536" t="e">
        <f ca="1">+IF(AND(ISNUMBER(OFFSET('Water Data'!$H$6,0,10*ROW('Water Data'!H34))),'Data Summary'!CF40="Yes"),OFFSET('Water Data'!$H$6,0,10*ROW('Water Data'!H34)),NA())</f>
        <v>#N/A</v>
      </c>
      <c r="R40" s="536" t="e">
        <f ca="1">+IF(AND(ISNUMBER(OFFSET('Water Data'!$H$9,0,10*ROW('Water Data'!H34))),'Data Summary'!CG40="Yes"),OFFSET('Water Data'!$H$9,0,10*ROW('Water Data'!H34)),NA())</f>
        <v>#N/A</v>
      </c>
      <c r="S40" s="536" t="e">
        <f ca="1">+IF(AND(ISNUMBER(OFFSET('Water Data'!$I$4,0,10*ROW('Water Data'!I34))),'Data Summary'!CH40="Yes"),100-OFFSET('Water Data'!$I$4,0,10*ROW('Water Data'!I34)),NA())</f>
        <v>#N/A</v>
      </c>
      <c r="T40" s="536" t="e">
        <f ca="1">+IF(AND(ISNUMBER(OFFSET('Water Data'!$I$6,0,10*ROW('Water Data'!I34))),'Data Summary'!CI40="Yes"),OFFSET('Water Data'!$I$6,0,10*ROW('Water Data'!I34)),NA())</f>
        <v>#N/A</v>
      </c>
      <c r="U40" s="536" t="e">
        <f ca="1">+IF(AND(ISNUMBER(OFFSET('Water Data'!$I$9,0,10*ROW('Water Data'!I34))),'Data Summary'!CJ40="Yes"),OFFSET('Water Data'!$I$9,0,10*ROW('Water Data'!I34)),NA())</f>
        <v>#N/A</v>
      </c>
      <c r="V40" s="537" t="e">
        <f ca="1">+IF(AND(ISNUMBER(OFFSET('Sanitation Data'!$D$4,0,10*ROW('Sanitation Data'!D34))),'Data Summary'!CK40="Yes"),100-OFFSET('Sanitation Data'!$D$4,0,10*ROW('Sanitation Data'!D34)),NA())</f>
        <v>#N/A</v>
      </c>
      <c r="W40" s="537" t="e">
        <f ca="1">+IF(AND(ISNUMBER(OFFSET('Sanitation Data'!$D$6,0,10*ROW('Sanitation Data'!D34))),'Data Summary'!CL40="Yes"),OFFSET('Sanitation Data'!$D$6,0,10*ROW('Sanitation Data'!D34)),NA())</f>
        <v>#N/A</v>
      </c>
      <c r="X40" s="537" t="e">
        <f ca="1">+IF(AND(ISNUMBER(OFFSET('Sanitation Data'!$D$10,0,10*ROW('Sanitation Data'!D34))),'Data Summary'!CM40="Yes"),OFFSET('Sanitation Data'!$D$10,0,10*ROW('Sanitation Data'!D34)),NA())</f>
        <v>#N/A</v>
      </c>
      <c r="Y40" s="537" t="e">
        <f ca="1">+IF(AND(ISNUMBER(OFFSET('Sanitation Data'!$D$11,0,10*ROW('Sanitation Data'!D34))),'Data Summary'!CN40="Yes"),OFFSET('Sanitation Data'!$D$11,0,10*ROW('Sanitation Data'!D34)),NA())</f>
        <v>#N/A</v>
      </c>
      <c r="Z40" s="537" t="e">
        <f ca="1">+IF(AND(ISNUMBER(OFFSET('Sanitation Data'!$D$12,0,10*ROW('Sanitation Data'!D34))),'Data Summary'!CO40="Yes"),OFFSET('Sanitation Data'!$D$12,0,10*ROW('Sanitation Data'!D34)),NA())</f>
        <v>#N/A</v>
      </c>
      <c r="AA40" s="537" t="e">
        <f ca="1">+IF(AND(ISNUMBER(OFFSET('Sanitation Data'!$E$4,0,10*ROW('Sanitation Data'!E34))),'Data Summary'!CP40="Yes"),100-OFFSET('Sanitation Data'!$E$4,0,10*ROW('Sanitation Data'!E34)),NA())</f>
        <v>#N/A</v>
      </c>
      <c r="AB40" s="537" t="e">
        <f ca="1">+IF(AND(ISNUMBER(OFFSET('Sanitation Data'!$E$6,0,10*ROW('Sanitation Data'!E34))),'Data Summary'!CQ40="Yes"),OFFSET('Sanitation Data'!$E$6,0,10*ROW('Sanitation Data'!E34)),NA())</f>
        <v>#N/A</v>
      </c>
      <c r="AC40" s="537" t="e">
        <f ca="1">+IF(AND(ISNUMBER(OFFSET('Sanitation Data'!$E$10,0,10*ROW('Sanitation Data'!E34))),'Data Summary'!CR40="Yes"),OFFSET('Sanitation Data'!$E$10,0,10*ROW('Sanitation Data'!E34)),NA())</f>
        <v>#N/A</v>
      </c>
      <c r="AD40" s="537" t="e">
        <f ca="1">+IF(AND(ISNUMBER(OFFSET('Sanitation Data'!$E$11,0,10*ROW('Sanitation Data'!E34))),'Data Summary'!CS40="Yes"),OFFSET('Sanitation Data'!$E$11,0,10*ROW('Sanitation Data'!E34)),NA())</f>
        <v>#N/A</v>
      </c>
      <c r="AE40" s="537" t="e">
        <f ca="1">+IF(AND(ISNUMBER(OFFSET('Sanitation Data'!$E$12,0,10*ROW('Sanitation Data'!E34))),'Data Summary'!CT40="Yes"),OFFSET('Sanitation Data'!$E$12,0,10*ROW('Sanitation Data'!E34)),NA())</f>
        <v>#N/A</v>
      </c>
      <c r="AF40" s="537" t="e">
        <f ca="1">+IF(AND(ISNUMBER(OFFSET('Sanitation Data'!$F$4,0,10*ROW('Sanitation Data'!F34))),'Data Summary'!CU40="Yes"),100-OFFSET('Sanitation Data'!$F$4,0,10*ROW('Sanitation Data'!F34)),NA())</f>
        <v>#N/A</v>
      </c>
      <c r="AG40" s="537" t="e">
        <f ca="1">+IF(AND(ISNUMBER(OFFSET('Sanitation Data'!$F$6,0,10*ROW('Sanitation Data'!F34))),'Data Summary'!CV40="Yes"),OFFSET('Sanitation Data'!$F$6,0,10*ROW('Sanitation Data'!F34)),NA())</f>
        <v>#N/A</v>
      </c>
      <c r="AH40" s="537" t="e">
        <f ca="1">+IF(AND(ISNUMBER(OFFSET('Sanitation Data'!$F$10,0,10*ROW('Sanitation Data'!F34))),'Data Summary'!CW40="Yes"),OFFSET('Sanitation Data'!$F$10,0,10*ROW('Sanitation Data'!F34)),NA())</f>
        <v>#N/A</v>
      </c>
      <c r="AI40" s="537" t="e">
        <f ca="1">+IF(AND(ISNUMBER(OFFSET('Sanitation Data'!$F$11,0,10*ROW('Sanitation Data'!F34))),'Data Summary'!CX40="Yes"),OFFSET('Sanitation Data'!$F$11,0,10*ROW('Sanitation Data'!F34)),NA())</f>
        <v>#N/A</v>
      </c>
      <c r="AJ40" s="537" t="e">
        <f ca="1">+IF(AND(ISNUMBER(OFFSET('Sanitation Data'!$F$12,0,10*ROW('Sanitation Data'!F34))),'Data Summary'!CY40="Yes"),OFFSET('Sanitation Data'!$F$12,0,10*ROW('Sanitation Data'!F34)),NA())</f>
        <v>#N/A</v>
      </c>
      <c r="AK40" s="537" t="e">
        <f ca="1">+IF(AND(ISNUMBER(OFFSET('Sanitation Data'!$G$4,0,10*ROW('Sanitation Data'!G34))),'Data Summary'!CZ40="Yes"),100-OFFSET('Sanitation Data'!$G$4,0,10*ROW('Sanitation Data'!G34)),NA())</f>
        <v>#N/A</v>
      </c>
      <c r="AL40" s="537" t="e">
        <f ca="1">+IF(AND(ISNUMBER(OFFSET('Sanitation Data'!$G$6,0,10*ROW('Sanitation Data'!G34))),'Data Summary'!DA40="Yes"),OFFSET('Sanitation Data'!$G$6,0,10*ROW('Sanitation Data'!G34)),NA())</f>
        <v>#N/A</v>
      </c>
      <c r="AM40" s="537" t="e">
        <f ca="1">+IF(AND(ISNUMBER(OFFSET('Sanitation Data'!$G$10,0,10*ROW('Sanitation Data'!G34))),'Data Summary'!DB40="Yes"),OFFSET('Sanitation Data'!$G$10,0,10*ROW('Sanitation Data'!G34)),NA())</f>
        <v>#N/A</v>
      </c>
      <c r="AN40" s="537" t="e">
        <f ca="1">+IF(AND(ISNUMBER(OFFSET('Sanitation Data'!$G$11,0,10*ROW('Sanitation Data'!G34))),'Data Summary'!DC40="Yes"),OFFSET('Sanitation Data'!$G$11,0,10*ROW('Sanitation Data'!G34)),NA())</f>
        <v>#N/A</v>
      </c>
      <c r="AO40" s="537" t="e">
        <f ca="1">+IF(AND(ISNUMBER(OFFSET('Sanitation Data'!$G$12,0,10*ROW('Sanitation Data'!G34))),'Data Summary'!DD40="Yes"),OFFSET('Sanitation Data'!$G$12,0,10*ROW('Sanitation Data'!G34)),NA())</f>
        <v>#N/A</v>
      </c>
      <c r="AP40" s="537" t="e">
        <f ca="1">+IF(AND(ISNUMBER(OFFSET('Sanitation Data'!$H$4,0,10*ROW('Sanitation Data'!H34))),'Data Summary'!DE40="Yes"),100-OFFSET('Sanitation Data'!$H$4,0,10*ROW('Sanitation Data'!H34)),NA())</f>
        <v>#N/A</v>
      </c>
      <c r="AQ40" s="537" t="e">
        <f ca="1">+IF(AND(ISNUMBER(OFFSET('Sanitation Data'!$H$6,0,10*ROW('Sanitation Data'!H34))),'Data Summary'!DF40="Yes"),OFFSET('Sanitation Data'!$H$6,0,10*ROW('Sanitation Data'!H34)),NA())</f>
        <v>#N/A</v>
      </c>
      <c r="AR40" s="537" t="e">
        <f ca="1">+IF(AND(ISNUMBER(OFFSET('Sanitation Data'!$H$10,0,10*ROW('Sanitation Data'!H34))),'Data Summary'!DG40="Yes"),OFFSET('Sanitation Data'!$H$10,0,10*ROW('Sanitation Data'!H34)),NA())</f>
        <v>#N/A</v>
      </c>
      <c r="AS40" s="537" t="e">
        <f ca="1">+IF(AND(ISNUMBER(OFFSET('Sanitation Data'!$H$11,0,10*ROW('Sanitation Data'!H34))),'Data Summary'!DH40="Yes"),OFFSET('Sanitation Data'!$H$11,0,10*ROW('Sanitation Data'!H34)),NA())</f>
        <v>#N/A</v>
      </c>
      <c r="AT40" s="537" t="e">
        <f ca="1">+IF(AND(ISNUMBER(OFFSET('Sanitation Data'!$H$12,0,10*ROW('Sanitation Data'!H34))),'Data Summary'!DI40="Yes"),OFFSET('Sanitation Data'!$H$12,0,10*ROW('Sanitation Data'!H34)),NA())</f>
        <v>#N/A</v>
      </c>
      <c r="AU40" s="537" t="e">
        <f ca="1">+IF(AND(ISNUMBER(OFFSET('Sanitation Data'!$I$4,0,10*ROW('Sanitation Data'!I34))),'Data Summary'!DJ40="Yes"),100-OFFSET('Sanitation Data'!$I$4,0,10*ROW('Sanitation Data'!I34)),NA())</f>
        <v>#N/A</v>
      </c>
      <c r="AV40" s="537" t="e">
        <f ca="1">+IF(AND(ISNUMBER(OFFSET('Sanitation Data'!$I$6,0,10*ROW('Sanitation Data'!I34))),'Data Summary'!DK40="Yes"),OFFSET('Sanitation Data'!$I$6,0,10*ROW('Sanitation Data'!I34)),NA())</f>
        <v>#N/A</v>
      </c>
      <c r="AW40" s="537" t="e">
        <f ca="1">+IF(AND(ISNUMBER(OFFSET('Sanitation Data'!$I$10,0,10*ROW('Sanitation Data'!I34))),'Data Summary'!DL40="Yes"),OFFSET('Sanitation Data'!$I$10,0,10*ROW('Sanitation Data'!I34)),NA())</f>
        <v>#N/A</v>
      </c>
      <c r="AX40" s="537" t="e">
        <f ca="1">+IF(AND(ISNUMBER(OFFSET('Sanitation Data'!$I$11,0,10*ROW('Sanitation Data'!I34))),'Data Summary'!DM40="Yes"),OFFSET('Sanitation Data'!$I$11,0,10*ROW('Sanitation Data'!I34)),NA())</f>
        <v>#N/A</v>
      </c>
      <c r="AY40" s="537" t="e">
        <f ca="1">+IF(AND(ISNUMBER(OFFSET('Sanitation Data'!$I$12,0,10*ROW('Sanitation Data'!I34))),'Data Summary'!DN40="Yes"),OFFSET('Sanitation Data'!$I$12,0,10*ROW('Sanitation Data'!I34)),NA())</f>
        <v>#N/A</v>
      </c>
      <c r="AZ40" s="538" t="e">
        <f ca="1">+IF(AND(ISNUMBER(OFFSET('Hygiene Data'!$D$5,0,10*ROW('Hygiene Data'!D34))),'Data Summary'!DO40="Yes"),OFFSET('Hygiene Data'!$D$5,0,10*ROW('Hygiene Data'!D34)),NA())</f>
        <v>#N/A</v>
      </c>
      <c r="BA40" s="538" t="e">
        <f ca="1">+IF(AND(ISNUMBER(OFFSET('Hygiene Data'!$D$7,0,10*ROW('Hygiene Data'!D34))),'Data Summary'!DP40="Yes"),OFFSET('Hygiene Data'!$D$7,0,10*ROW('Hygiene Data'!D34)),NA())</f>
        <v>#N/A</v>
      </c>
      <c r="BB40" s="538" t="e">
        <f ca="1">+IF(AND(ISNUMBER(OFFSET('Hygiene Data'!$D$9,0,10*ROW('Hygiene Data'!D34))),'Data Summary'!DQ40="Yes"),OFFSET('Hygiene Data'!$D$9,0,10*ROW('Hygiene Data'!D34)),NA())</f>
        <v>#N/A</v>
      </c>
      <c r="BC40" s="538" t="e">
        <f ca="1">+IF(AND(ISNUMBER(OFFSET('Hygiene Data'!$E$5,0,10*ROW('Hygiene Data'!E34))),'Data Summary'!DR40="Yes"),OFFSET('Hygiene Data'!$E$5,0,10*ROW('Hygiene Data'!E34)),NA())</f>
        <v>#N/A</v>
      </c>
      <c r="BD40" s="538" t="e">
        <f ca="1">+IF(AND(ISNUMBER(OFFSET('Hygiene Data'!$E$7,0,10*ROW('Hygiene Data'!E34))),'Data Summary'!DS40="Yes"),OFFSET('Hygiene Data'!$E$7,0,10*ROW('Hygiene Data'!E34)),NA())</f>
        <v>#N/A</v>
      </c>
      <c r="BE40" s="538" t="e">
        <f ca="1">+IF(AND(ISNUMBER(OFFSET('Hygiene Data'!$E$9,0,10*ROW('Hygiene Data'!E34))),'Data Summary'!DT40="Yes"),OFFSET('Hygiene Data'!$E$9,0,10*ROW('Hygiene Data'!E34)),NA())</f>
        <v>#N/A</v>
      </c>
      <c r="BF40" s="538" t="e">
        <f ca="1">+IF(AND(ISNUMBER(OFFSET('Hygiene Data'!$F$5,0,10*ROW('Hygiene Data'!F34))),'Data Summary'!DU40="Yes"),OFFSET('Hygiene Data'!$F$5,0,10*ROW('Hygiene Data'!F34)),NA())</f>
        <v>#N/A</v>
      </c>
      <c r="BG40" s="538" t="e">
        <f ca="1">+IF(AND(ISNUMBER(OFFSET('Hygiene Data'!$F$7,0,10*ROW('Hygiene Data'!F34))),'Data Summary'!DV40="Yes"),OFFSET('Hygiene Data'!$F$7,0,10*ROW('Hygiene Data'!F34)),NA())</f>
        <v>#N/A</v>
      </c>
      <c r="BH40" s="538" t="e">
        <f ca="1">+IF(AND(ISNUMBER(OFFSET('Hygiene Data'!$F$9,0,10*ROW('Hygiene Data'!F34))),'Data Summary'!DW40="Yes"),OFFSET('Hygiene Data'!$F$9,0,10*ROW('Hygiene Data'!F34)),NA())</f>
        <v>#N/A</v>
      </c>
      <c r="BI40" s="538" t="e">
        <f ca="1">+IF(AND(ISNUMBER(OFFSET('Hygiene Data'!$G$5,0,10*ROW('Hygiene Data'!G34))),'Data Summary'!DX40="Yes"),OFFSET('Hygiene Data'!$G$5,0,10*ROW('Hygiene Data'!G34)),NA())</f>
        <v>#N/A</v>
      </c>
      <c r="BJ40" s="538" t="e">
        <f ca="1">+IF(AND(ISNUMBER(OFFSET('Hygiene Data'!$G$7,0,10*ROW('Hygiene Data'!G34))),'Data Summary'!DY40="Yes"),OFFSET('Hygiene Data'!$G$7,0,10*ROW('Hygiene Data'!G34)),NA())</f>
        <v>#N/A</v>
      </c>
      <c r="BK40" s="538" t="e">
        <f ca="1">+IF(AND(ISNUMBER(OFFSET('Hygiene Data'!$G$9,0,10*ROW('Hygiene Data'!G34))),'Data Summary'!DZ40="Yes"),OFFSET('Hygiene Data'!$G$9,0,10*ROW('Hygiene Data'!G34)),NA())</f>
        <v>#N/A</v>
      </c>
      <c r="BL40" s="538" t="e">
        <f ca="1">+IF(AND(ISNUMBER(OFFSET('Hygiene Data'!$H$5,0,10*ROW('Hygiene Data'!H34))),'Data Summary'!EA40="Yes"),OFFSET('Hygiene Data'!$H$5,0,10*ROW('Hygiene Data'!H34)),NA())</f>
        <v>#N/A</v>
      </c>
      <c r="BM40" s="538" t="e">
        <f ca="1">+IF(AND(ISNUMBER(OFFSET('Hygiene Data'!$H$7,0,10*ROW('Hygiene Data'!H34))),'Data Summary'!EB40="Yes"),OFFSET('Hygiene Data'!$H$7,0,10*ROW('Hygiene Data'!H34)),NA())</f>
        <v>#N/A</v>
      </c>
      <c r="BN40" s="538" t="e">
        <f ca="1">+IF(AND(ISNUMBER(OFFSET('Hygiene Data'!$H$9,0,10*ROW('Hygiene Data'!H34))),'Data Summary'!EC40="Yes"),OFFSET('Hygiene Data'!$H$9,0,10*ROW('Hygiene Data'!H34)),NA())</f>
        <v>#N/A</v>
      </c>
      <c r="BO40" s="538" t="e">
        <f ca="1">+IF(AND(ISNUMBER(OFFSET('Hygiene Data'!$I$5,0,10*ROW('Hygiene Data'!I34))),'Data Summary'!ED40="Yes"),OFFSET('Hygiene Data'!$I$5,0,10*ROW('Hygiene Data'!I34)),NA())</f>
        <v>#N/A</v>
      </c>
      <c r="BP40" s="538" t="e">
        <f ca="1">+IF(AND(ISNUMBER(OFFSET('Hygiene Data'!$I$7,0,10*ROW('Hygiene Data'!I34))),'Data Summary'!EE40="Yes"),OFFSET('Hygiene Data'!$I$7,0,10*ROW('Hygiene Data'!I34)),NA())</f>
        <v>#N/A</v>
      </c>
      <c r="BQ40" s="538" t="e">
        <f ca="1">+IF(AND(ISNUMBER(OFFSET('Hygiene Data'!$I$9,0,10*ROW('Hygiene Data'!I34))),'Data Summary'!EF40="Yes"),OFFSET('Hygiene Data'!$I$9,0,10*ROW('Hygiene Data'!I34)),NA())</f>
        <v>#N/A</v>
      </c>
    </row>
    <row r="41" spans="1:69" x14ac:dyDescent="0.25">
      <c r="A41" s="534" t="e">
        <f ca="1">+RIGHT('Data Summary'!A41,LEN('Data Summary'!A41)-9)</f>
        <v>#VALUE!</v>
      </c>
      <c r="B41" s="508" t="str">
        <f ca="1">+IF(ISTEXT('Data Summary'!B41),'Data Summary'!B41,"")</f>
        <v/>
      </c>
      <c r="C41" s="535" t="e">
        <f ca="1">+VALUE('Data Summary'!C41)</f>
        <v>#VALUE!</v>
      </c>
      <c r="D41" s="536" t="e">
        <f ca="1">+IF(AND(ISNUMBER(OFFSET('Water Data'!$D$4,0,10*ROW('Water Data'!D35))),'Data Summary'!BS41="Yes"),100-OFFSET('Water Data'!$D$4,0,10*ROW('Water Data'!D35)),NA())</f>
        <v>#N/A</v>
      </c>
      <c r="E41" s="536" t="e">
        <f ca="1">+IF(AND(ISNUMBER(OFFSET('Water Data'!$D$6,0,10*ROW('Water Data'!D35))),'Data Summary'!BT41="Yes"),OFFSET('Water Data'!$D$6,0,10*ROW('Water Data'!D35)),NA())</f>
        <v>#N/A</v>
      </c>
      <c r="F41" s="536" t="e">
        <f ca="1">+IF(AND(ISNUMBER(OFFSET('Water Data'!$D$9,0,10*ROW('Water Data'!D35))),'Data Summary'!BU41="Yes"),OFFSET('Water Data'!$D$9,0,10*ROW('Water Data'!D35)),NA())</f>
        <v>#N/A</v>
      </c>
      <c r="G41" s="536" t="e">
        <f ca="1">+IF(AND(ISNUMBER(OFFSET('Water Data'!$E$4,0,10*ROW('Water Data'!E35))),'Data Summary'!BV41="Yes"),100-OFFSET('Water Data'!$E$4,0,10*ROW('Water Data'!E35)),NA())</f>
        <v>#N/A</v>
      </c>
      <c r="H41" s="536" t="e">
        <f ca="1">+IF(AND(ISNUMBER(OFFSET('Water Data'!$E$6,0,10*ROW('Water Data'!E35))),'Data Summary'!BW41="Yes"),OFFSET('Water Data'!$E$6,0,10*ROW('Water Data'!E35)),NA())</f>
        <v>#N/A</v>
      </c>
      <c r="I41" s="536" t="e">
        <f ca="1">+IF(AND(ISNUMBER(OFFSET('Water Data'!$E$9,0,10*ROW('Water Data'!E35))),'Data Summary'!BX41="Yes"),OFFSET('Water Data'!$E$9,0,10*ROW('Water Data'!E35)),NA())</f>
        <v>#N/A</v>
      </c>
      <c r="J41" s="536" t="e">
        <f ca="1">+IF(AND(ISNUMBER(OFFSET('Water Data'!$F$4,0,10*ROW('Water Data'!F35))),'Data Summary'!BY41="Yes"),100-OFFSET('Water Data'!$F$4,0,10*ROW('Water Data'!F35)),NA())</f>
        <v>#N/A</v>
      </c>
      <c r="K41" s="536" t="e">
        <f ca="1">+IF(AND(ISNUMBER(OFFSET('Water Data'!$F$6,0,10*ROW('Water Data'!F35))),'Data Summary'!BZ41="Yes"),OFFSET('Water Data'!$F$6,0,10*ROW('Water Data'!F35)),NA())</f>
        <v>#N/A</v>
      </c>
      <c r="L41" s="536" t="e">
        <f ca="1">+IF(AND(ISNUMBER(OFFSET('Water Data'!$F$9,0,10*ROW('Water Data'!F35))),'Data Summary'!CA41="Yes"),OFFSET('Water Data'!$F$9,0,10*ROW('Water Data'!F35)),NA())</f>
        <v>#N/A</v>
      </c>
      <c r="M41" s="536" t="e">
        <f ca="1">+IF(AND(ISNUMBER(OFFSET('Water Data'!$G$4,0,10*ROW('Water Data'!G35))),'Data Summary'!CB41="Yes"),100-OFFSET('Water Data'!$G$4,0,10*ROW('Water Data'!G35)),NA())</f>
        <v>#N/A</v>
      </c>
      <c r="N41" s="536" t="e">
        <f ca="1">+IF(AND(ISNUMBER(OFFSET('Water Data'!$G$6,0,10*ROW('Water Data'!G35))),'Data Summary'!CC41="Yes"),OFFSET('Water Data'!$G$6,0,10*ROW('Water Data'!G35)),NA())</f>
        <v>#N/A</v>
      </c>
      <c r="O41" s="536" t="e">
        <f ca="1">+IF(AND(ISNUMBER(OFFSET('Water Data'!$G$9,0,10*ROW('Water Data'!G35))),'Data Summary'!CD41="Yes"),OFFSET('Water Data'!$G$9,0,10*ROW('Water Data'!G35)),NA())</f>
        <v>#N/A</v>
      </c>
      <c r="P41" s="536" t="e">
        <f ca="1">+IF(AND(ISNUMBER(OFFSET('Water Data'!$H$4,0,10*ROW('Water Data'!H35))),'Data Summary'!CE41="Yes"),100-OFFSET('Water Data'!$H$4,0,10*ROW('Water Data'!H35)),NA())</f>
        <v>#N/A</v>
      </c>
      <c r="Q41" s="536" t="e">
        <f ca="1">+IF(AND(ISNUMBER(OFFSET('Water Data'!$H$6,0,10*ROW('Water Data'!H35))),'Data Summary'!CF41="Yes"),OFFSET('Water Data'!$H$6,0,10*ROW('Water Data'!H35)),NA())</f>
        <v>#N/A</v>
      </c>
      <c r="R41" s="536" t="e">
        <f ca="1">+IF(AND(ISNUMBER(OFFSET('Water Data'!$H$9,0,10*ROW('Water Data'!H35))),'Data Summary'!CG41="Yes"),OFFSET('Water Data'!$H$9,0,10*ROW('Water Data'!H35)),NA())</f>
        <v>#N/A</v>
      </c>
      <c r="S41" s="536" t="e">
        <f ca="1">+IF(AND(ISNUMBER(OFFSET('Water Data'!$I$4,0,10*ROW('Water Data'!I35))),'Data Summary'!CH41="Yes"),100-OFFSET('Water Data'!$I$4,0,10*ROW('Water Data'!I35)),NA())</f>
        <v>#N/A</v>
      </c>
      <c r="T41" s="536" t="e">
        <f ca="1">+IF(AND(ISNUMBER(OFFSET('Water Data'!$I$6,0,10*ROW('Water Data'!I35))),'Data Summary'!CI41="Yes"),OFFSET('Water Data'!$I$6,0,10*ROW('Water Data'!I35)),NA())</f>
        <v>#N/A</v>
      </c>
      <c r="U41" s="536" t="e">
        <f ca="1">+IF(AND(ISNUMBER(OFFSET('Water Data'!$I$9,0,10*ROW('Water Data'!I35))),'Data Summary'!CJ41="Yes"),OFFSET('Water Data'!$I$9,0,10*ROW('Water Data'!I35)),NA())</f>
        <v>#N/A</v>
      </c>
      <c r="V41" s="537" t="e">
        <f ca="1">+IF(AND(ISNUMBER(OFFSET('Sanitation Data'!$D$4,0,10*ROW('Sanitation Data'!D35))),'Data Summary'!CK41="Yes"),100-OFFSET('Sanitation Data'!$D$4,0,10*ROW('Sanitation Data'!D35)),NA())</f>
        <v>#N/A</v>
      </c>
      <c r="W41" s="537" t="e">
        <f ca="1">+IF(AND(ISNUMBER(OFFSET('Sanitation Data'!$D$6,0,10*ROW('Sanitation Data'!D35))),'Data Summary'!CL41="Yes"),OFFSET('Sanitation Data'!$D$6,0,10*ROW('Sanitation Data'!D35)),NA())</f>
        <v>#N/A</v>
      </c>
      <c r="X41" s="537" t="e">
        <f ca="1">+IF(AND(ISNUMBER(OFFSET('Sanitation Data'!$D$10,0,10*ROW('Sanitation Data'!D35))),'Data Summary'!CM41="Yes"),OFFSET('Sanitation Data'!$D$10,0,10*ROW('Sanitation Data'!D35)),NA())</f>
        <v>#N/A</v>
      </c>
      <c r="Y41" s="537" t="e">
        <f ca="1">+IF(AND(ISNUMBER(OFFSET('Sanitation Data'!$D$11,0,10*ROW('Sanitation Data'!D35))),'Data Summary'!CN41="Yes"),OFFSET('Sanitation Data'!$D$11,0,10*ROW('Sanitation Data'!D35)),NA())</f>
        <v>#N/A</v>
      </c>
      <c r="Z41" s="537" t="e">
        <f ca="1">+IF(AND(ISNUMBER(OFFSET('Sanitation Data'!$D$12,0,10*ROW('Sanitation Data'!D35))),'Data Summary'!CO41="Yes"),OFFSET('Sanitation Data'!$D$12,0,10*ROW('Sanitation Data'!D35)),NA())</f>
        <v>#N/A</v>
      </c>
      <c r="AA41" s="537" t="e">
        <f ca="1">+IF(AND(ISNUMBER(OFFSET('Sanitation Data'!$E$4,0,10*ROW('Sanitation Data'!E35))),'Data Summary'!CP41="Yes"),100-OFFSET('Sanitation Data'!$E$4,0,10*ROW('Sanitation Data'!E35)),NA())</f>
        <v>#N/A</v>
      </c>
      <c r="AB41" s="537" t="e">
        <f ca="1">+IF(AND(ISNUMBER(OFFSET('Sanitation Data'!$E$6,0,10*ROW('Sanitation Data'!E35))),'Data Summary'!CQ41="Yes"),OFFSET('Sanitation Data'!$E$6,0,10*ROW('Sanitation Data'!E35)),NA())</f>
        <v>#N/A</v>
      </c>
      <c r="AC41" s="537" t="e">
        <f ca="1">+IF(AND(ISNUMBER(OFFSET('Sanitation Data'!$E$10,0,10*ROW('Sanitation Data'!E35))),'Data Summary'!CR41="Yes"),OFFSET('Sanitation Data'!$E$10,0,10*ROW('Sanitation Data'!E35)),NA())</f>
        <v>#N/A</v>
      </c>
      <c r="AD41" s="537" t="e">
        <f ca="1">+IF(AND(ISNUMBER(OFFSET('Sanitation Data'!$E$11,0,10*ROW('Sanitation Data'!E35))),'Data Summary'!CS41="Yes"),OFFSET('Sanitation Data'!$E$11,0,10*ROW('Sanitation Data'!E35)),NA())</f>
        <v>#N/A</v>
      </c>
      <c r="AE41" s="537" t="e">
        <f ca="1">+IF(AND(ISNUMBER(OFFSET('Sanitation Data'!$E$12,0,10*ROW('Sanitation Data'!E35))),'Data Summary'!CT41="Yes"),OFFSET('Sanitation Data'!$E$12,0,10*ROW('Sanitation Data'!E35)),NA())</f>
        <v>#N/A</v>
      </c>
      <c r="AF41" s="537" t="e">
        <f ca="1">+IF(AND(ISNUMBER(OFFSET('Sanitation Data'!$F$4,0,10*ROW('Sanitation Data'!F35))),'Data Summary'!CU41="Yes"),100-OFFSET('Sanitation Data'!$F$4,0,10*ROW('Sanitation Data'!F35)),NA())</f>
        <v>#N/A</v>
      </c>
      <c r="AG41" s="537" t="e">
        <f ca="1">+IF(AND(ISNUMBER(OFFSET('Sanitation Data'!$F$6,0,10*ROW('Sanitation Data'!F35))),'Data Summary'!CV41="Yes"),OFFSET('Sanitation Data'!$F$6,0,10*ROW('Sanitation Data'!F35)),NA())</f>
        <v>#N/A</v>
      </c>
      <c r="AH41" s="537" t="e">
        <f ca="1">+IF(AND(ISNUMBER(OFFSET('Sanitation Data'!$F$10,0,10*ROW('Sanitation Data'!F35))),'Data Summary'!CW41="Yes"),OFFSET('Sanitation Data'!$F$10,0,10*ROW('Sanitation Data'!F35)),NA())</f>
        <v>#N/A</v>
      </c>
      <c r="AI41" s="537" t="e">
        <f ca="1">+IF(AND(ISNUMBER(OFFSET('Sanitation Data'!$F$11,0,10*ROW('Sanitation Data'!F35))),'Data Summary'!CX41="Yes"),OFFSET('Sanitation Data'!$F$11,0,10*ROW('Sanitation Data'!F35)),NA())</f>
        <v>#N/A</v>
      </c>
      <c r="AJ41" s="537" t="e">
        <f ca="1">+IF(AND(ISNUMBER(OFFSET('Sanitation Data'!$F$12,0,10*ROW('Sanitation Data'!F35))),'Data Summary'!CY41="Yes"),OFFSET('Sanitation Data'!$F$12,0,10*ROW('Sanitation Data'!F35)),NA())</f>
        <v>#N/A</v>
      </c>
      <c r="AK41" s="537" t="e">
        <f ca="1">+IF(AND(ISNUMBER(OFFSET('Sanitation Data'!$G$4,0,10*ROW('Sanitation Data'!G35))),'Data Summary'!CZ41="Yes"),100-OFFSET('Sanitation Data'!$G$4,0,10*ROW('Sanitation Data'!G35)),NA())</f>
        <v>#N/A</v>
      </c>
      <c r="AL41" s="537" t="e">
        <f ca="1">+IF(AND(ISNUMBER(OFFSET('Sanitation Data'!$G$6,0,10*ROW('Sanitation Data'!G35))),'Data Summary'!DA41="Yes"),OFFSET('Sanitation Data'!$G$6,0,10*ROW('Sanitation Data'!G35)),NA())</f>
        <v>#N/A</v>
      </c>
      <c r="AM41" s="537" t="e">
        <f ca="1">+IF(AND(ISNUMBER(OFFSET('Sanitation Data'!$G$10,0,10*ROW('Sanitation Data'!G35))),'Data Summary'!DB41="Yes"),OFFSET('Sanitation Data'!$G$10,0,10*ROW('Sanitation Data'!G35)),NA())</f>
        <v>#N/A</v>
      </c>
      <c r="AN41" s="537" t="e">
        <f ca="1">+IF(AND(ISNUMBER(OFFSET('Sanitation Data'!$G$11,0,10*ROW('Sanitation Data'!G35))),'Data Summary'!DC41="Yes"),OFFSET('Sanitation Data'!$G$11,0,10*ROW('Sanitation Data'!G35)),NA())</f>
        <v>#N/A</v>
      </c>
      <c r="AO41" s="537" t="e">
        <f ca="1">+IF(AND(ISNUMBER(OFFSET('Sanitation Data'!$G$12,0,10*ROW('Sanitation Data'!G35))),'Data Summary'!DD41="Yes"),OFFSET('Sanitation Data'!$G$12,0,10*ROW('Sanitation Data'!G35)),NA())</f>
        <v>#N/A</v>
      </c>
      <c r="AP41" s="537" t="e">
        <f ca="1">+IF(AND(ISNUMBER(OFFSET('Sanitation Data'!$H$4,0,10*ROW('Sanitation Data'!H35))),'Data Summary'!DE41="Yes"),100-OFFSET('Sanitation Data'!$H$4,0,10*ROW('Sanitation Data'!H35)),NA())</f>
        <v>#N/A</v>
      </c>
      <c r="AQ41" s="537" t="e">
        <f ca="1">+IF(AND(ISNUMBER(OFFSET('Sanitation Data'!$H$6,0,10*ROW('Sanitation Data'!H35))),'Data Summary'!DF41="Yes"),OFFSET('Sanitation Data'!$H$6,0,10*ROW('Sanitation Data'!H35)),NA())</f>
        <v>#N/A</v>
      </c>
      <c r="AR41" s="537" t="e">
        <f ca="1">+IF(AND(ISNUMBER(OFFSET('Sanitation Data'!$H$10,0,10*ROW('Sanitation Data'!H35))),'Data Summary'!DG41="Yes"),OFFSET('Sanitation Data'!$H$10,0,10*ROW('Sanitation Data'!H35)),NA())</f>
        <v>#N/A</v>
      </c>
      <c r="AS41" s="537" t="e">
        <f ca="1">+IF(AND(ISNUMBER(OFFSET('Sanitation Data'!$H$11,0,10*ROW('Sanitation Data'!H35))),'Data Summary'!DH41="Yes"),OFFSET('Sanitation Data'!$H$11,0,10*ROW('Sanitation Data'!H35)),NA())</f>
        <v>#N/A</v>
      </c>
      <c r="AT41" s="537" t="e">
        <f ca="1">+IF(AND(ISNUMBER(OFFSET('Sanitation Data'!$H$12,0,10*ROW('Sanitation Data'!H35))),'Data Summary'!DI41="Yes"),OFFSET('Sanitation Data'!$H$12,0,10*ROW('Sanitation Data'!H35)),NA())</f>
        <v>#N/A</v>
      </c>
      <c r="AU41" s="537" t="e">
        <f ca="1">+IF(AND(ISNUMBER(OFFSET('Sanitation Data'!$I$4,0,10*ROW('Sanitation Data'!I35))),'Data Summary'!DJ41="Yes"),100-OFFSET('Sanitation Data'!$I$4,0,10*ROW('Sanitation Data'!I35)),NA())</f>
        <v>#N/A</v>
      </c>
      <c r="AV41" s="537" t="e">
        <f ca="1">+IF(AND(ISNUMBER(OFFSET('Sanitation Data'!$I$6,0,10*ROW('Sanitation Data'!I35))),'Data Summary'!DK41="Yes"),OFFSET('Sanitation Data'!$I$6,0,10*ROW('Sanitation Data'!I35)),NA())</f>
        <v>#N/A</v>
      </c>
      <c r="AW41" s="537" t="e">
        <f ca="1">+IF(AND(ISNUMBER(OFFSET('Sanitation Data'!$I$10,0,10*ROW('Sanitation Data'!I35))),'Data Summary'!DL41="Yes"),OFFSET('Sanitation Data'!$I$10,0,10*ROW('Sanitation Data'!I35)),NA())</f>
        <v>#N/A</v>
      </c>
      <c r="AX41" s="537" t="e">
        <f ca="1">+IF(AND(ISNUMBER(OFFSET('Sanitation Data'!$I$11,0,10*ROW('Sanitation Data'!I35))),'Data Summary'!DM41="Yes"),OFFSET('Sanitation Data'!$I$11,0,10*ROW('Sanitation Data'!I35)),NA())</f>
        <v>#N/A</v>
      </c>
      <c r="AY41" s="537" t="e">
        <f ca="1">+IF(AND(ISNUMBER(OFFSET('Sanitation Data'!$I$12,0,10*ROW('Sanitation Data'!I35))),'Data Summary'!DN41="Yes"),OFFSET('Sanitation Data'!$I$12,0,10*ROW('Sanitation Data'!I35)),NA())</f>
        <v>#N/A</v>
      </c>
      <c r="AZ41" s="538" t="e">
        <f ca="1">+IF(AND(ISNUMBER(OFFSET('Hygiene Data'!$D$5,0,10*ROW('Hygiene Data'!D35))),'Data Summary'!DO41="Yes"),OFFSET('Hygiene Data'!$D$5,0,10*ROW('Hygiene Data'!D35)),NA())</f>
        <v>#N/A</v>
      </c>
      <c r="BA41" s="538" t="e">
        <f ca="1">+IF(AND(ISNUMBER(OFFSET('Hygiene Data'!$D$7,0,10*ROW('Hygiene Data'!D35))),'Data Summary'!DP41="Yes"),OFFSET('Hygiene Data'!$D$7,0,10*ROW('Hygiene Data'!D35)),NA())</f>
        <v>#N/A</v>
      </c>
      <c r="BB41" s="538" t="e">
        <f ca="1">+IF(AND(ISNUMBER(OFFSET('Hygiene Data'!$D$9,0,10*ROW('Hygiene Data'!D35))),'Data Summary'!DQ41="Yes"),OFFSET('Hygiene Data'!$D$9,0,10*ROW('Hygiene Data'!D35)),NA())</f>
        <v>#N/A</v>
      </c>
      <c r="BC41" s="538" t="e">
        <f ca="1">+IF(AND(ISNUMBER(OFFSET('Hygiene Data'!$E$5,0,10*ROW('Hygiene Data'!E35))),'Data Summary'!DR41="Yes"),OFFSET('Hygiene Data'!$E$5,0,10*ROW('Hygiene Data'!E35)),NA())</f>
        <v>#N/A</v>
      </c>
      <c r="BD41" s="538" t="e">
        <f ca="1">+IF(AND(ISNUMBER(OFFSET('Hygiene Data'!$E$7,0,10*ROW('Hygiene Data'!E35))),'Data Summary'!DS41="Yes"),OFFSET('Hygiene Data'!$E$7,0,10*ROW('Hygiene Data'!E35)),NA())</f>
        <v>#N/A</v>
      </c>
      <c r="BE41" s="538" t="e">
        <f ca="1">+IF(AND(ISNUMBER(OFFSET('Hygiene Data'!$E$9,0,10*ROW('Hygiene Data'!E35))),'Data Summary'!DT41="Yes"),OFFSET('Hygiene Data'!$E$9,0,10*ROW('Hygiene Data'!E35)),NA())</f>
        <v>#N/A</v>
      </c>
      <c r="BF41" s="538" t="e">
        <f ca="1">+IF(AND(ISNUMBER(OFFSET('Hygiene Data'!$F$5,0,10*ROW('Hygiene Data'!F35))),'Data Summary'!DU41="Yes"),OFFSET('Hygiene Data'!$F$5,0,10*ROW('Hygiene Data'!F35)),NA())</f>
        <v>#N/A</v>
      </c>
      <c r="BG41" s="538" t="e">
        <f ca="1">+IF(AND(ISNUMBER(OFFSET('Hygiene Data'!$F$7,0,10*ROW('Hygiene Data'!F35))),'Data Summary'!DV41="Yes"),OFFSET('Hygiene Data'!$F$7,0,10*ROW('Hygiene Data'!F35)),NA())</f>
        <v>#N/A</v>
      </c>
      <c r="BH41" s="538" t="e">
        <f ca="1">+IF(AND(ISNUMBER(OFFSET('Hygiene Data'!$F$9,0,10*ROW('Hygiene Data'!F35))),'Data Summary'!DW41="Yes"),OFFSET('Hygiene Data'!$F$9,0,10*ROW('Hygiene Data'!F35)),NA())</f>
        <v>#N/A</v>
      </c>
      <c r="BI41" s="538" t="e">
        <f ca="1">+IF(AND(ISNUMBER(OFFSET('Hygiene Data'!$G$5,0,10*ROW('Hygiene Data'!G35))),'Data Summary'!DX41="Yes"),OFFSET('Hygiene Data'!$G$5,0,10*ROW('Hygiene Data'!G35)),NA())</f>
        <v>#N/A</v>
      </c>
      <c r="BJ41" s="538" t="e">
        <f ca="1">+IF(AND(ISNUMBER(OFFSET('Hygiene Data'!$G$7,0,10*ROW('Hygiene Data'!G35))),'Data Summary'!DY41="Yes"),OFFSET('Hygiene Data'!$G$7,0,10*ROW('Hygiene Data'!G35)),NA())</f>
        <v>#N/A</v>
      </c>
      <c r="BK41" s="538" t="e">
        <f ca="1">+IF(AND(ISNUMBER(OFFSET('Hygiene Data'!$G$9,0,10*ROW('Hygiene Data'!G35))),'Data Summary'!DZ41="Yes"),OFFSET('Hygiene Data'!$G$9,0,10*ROW('Hygiene Data'!G35)),NA())</f>
        <v>#N/A</v>
      </c>
      <c r="BL41" s="538" t="e">
        <f ca="1">+IF(AND(ISNUMBER(OFFSET('Hygiene Data'!$H$5,0,10*ROW('Hygiene Data'!H35))),'Data Summary'!EA41="Yes"),OFFSET('Hygiene Data'!$H$5,0,10*ROW('Hygiene Data'!H35)),NA())</f>
        <v>#N/A</v>
      </c>
      <c r="BM41" s="538" t="e">
        <f ca="1">+IF(AND(ISNUMBER(OFFSET('Hygiene Data'!$H$7,0,10*ROW('Hygiene Data'!H35))),'Data Summary'!EB41="Yes"),OFFSET('Hygiene Data'!$H$7,0,10*ROW('Hygiene Data'!H35)),NA())</f>
        <v>#N/A</v>
      </c>
      <c r="BN41" s="538" t="e">
        <f ca="1">+IF(AND(ISNUMBER(OFFSET('Hygiene Data'!$H$9,0,10*ROW('Hygiene Data'!H35))),'Data Summary'!EC41="Yes"),OFFSET('Hygiene Data'!$H$9,0,10*ROW('Hygiene Data'!H35)),NA())</f>
        <v>#N/A</v>
      </c>
      <c r="BO41" s="538" t="e">
        <f ca="1">+IF(AND(ISNUMBER(OFFSET('Hygiene Data'!$I$5,0,10*ROW('Hygiene Data'!I35))),'Data Summary'!ED41="Yes"),OFFSET('Hygiene Data'!$I$5,0,10*ROW('Hygiene Data'!I35)),NA())</f>
        <v>#N/A</v>
      </c>
      <c r="BP41" s="538" t="e">
        <f ca="1">+IF(AND(ISNUMBER(OFFSET('Hygiene Data'!$I$7,0,10*ROW('Hygiene Data'!I35))),'Data Summary'!EE41="Yes"),OFFSET('Hygiene Data'!$I$7,0,10*ROW('Hygiene Data'!I35)),NA())</f>
        <v>#N/A</v>
      </c>
      <c r="BQ41" s="538" t="e">
        <f ca="1">+IF(AND(ISNUMBER(OFFSET('Hygiene Data'!$I$9,0,10*ROW('Hygiene Data'!I35))),'Data Summary'!EF41="Yes"),OFFSET('Hygiene Data'!$I$9,0,10*ROW('Hygiene Data'!I35)),NA())</f>
        <v>#N/A</v>
      </c>
    </row>
    <row r="42" spans="1:69" x14ac:dyDescent="0.25">
      <c r="A42" s="534" t="e">
        <f ca="1">+RIGHT('Data Summary'!A42,LEN('Data Summary'!A42)-9)</f>
        <v>#VALUE!</v>
      </c>
      <c r="B42" s="508" t="str">
        <f ca="1">+IF(ISTEXT('Data Summary'!B42),'Data Summary'!B42,"")</f>
        <v/>
      </c>
      <c r="C42" s="535" t="e">
        <f ca="1">+VALUE('Data Summary'!C42)</f>
        <v>#VALUE!</v>
      </c>
      <c r="D42" s="536" t="e">
        <f ca="1">+IF(AND(ISNUMBER(OFFSET('Water Data'!$D$4,0,10*ROW('Water Data'!D36))),'Data Summary'!BS42="Yes"),100-OFFSET('Water Data'!$D$4,0,10*ROW('Water Data'!D36)),NA())</f>
        <v>#N/A</v>
      </c>
      <c r="E42" s="536" t="e">
        <f ca="1">+IF(AND(ISNUMBER(OFFSET('Water Data'!$D$6,0,10*ROW('Water Data'!D36))),'Data Summary'!BT42="Yes"),OFFSET('Water Data'!$D$6,0,10*ROW('Water Data'!D36)),NA())</f>
        <v>#N/A</v>
      </c>
      <c r="F42" s="536" t="e">
        <f ca="1">+IF(AND(ISNUMBER(OFFSET('Water Data'!$D$9,0,10*ROW('Water Data'!D36))),'Data Summary'!BU42="Yes"),OFFSET('Water Data'!$D$9,0,10*ROW('Water Data'!D36)),NA())</f>
        <v>#N/A</v>
      </c>
      <c r="G42" s="536" t="e">
        <f ca="1">+IF(AND(ISNUMBER(OFFSET('Water Data'!$E$4,0,10*ROW('Water Data'!E36))),'Data Summary'!BV42="Yes"),100-OFFSET('Water Data'!$E$4,0,10*ROW('Water Data'!E36)),NA())</f>
        <v>#N/A</v>
      </c>
      <c r="H42" s="536" t="e">
        <f ca="1">+IF(AND(ISNUMBER(OFFSET('Water Data'!$E$6,0,10*ROW('Water Data'!E36))),'Data Summary'!BW42="Yes"),OFFSET('Water Data'!$E$6,0,10*ROW('Water Data'!E36)),NA())</f>
        <v>#N/A</v>
      </c>
      <c r="I42" s="536" t="e">
        <f ca="1">+IF(AND(ISNUMBER(OFFSET('Water Data'!$E$9,0,10*ROW('Water Data'!E36))),'Data Summary'!BX42="Yes"),OFFSET('Water Data'!$E$9,0,10*ROW('Water Data'!E36)),NA())</f>
        <v>#N/A</v>
      </c>
      <c r="J42" s="536" t="e">
        <f ca="1">+IF(AND(ISNUMBER(OFFSET('Water Data'!$F$4,0,10*ROW('Water Data'!F36))),'Data Summary'!BY42="Yes"),100-OFFSET('Water Data'!$F$4,0,10*ROW('Water Data'!F36)),NA())</f>
        <v>#N/A</v>
      </c>
      <c r="K42" s="536" t="e">
        <f ca="1">+IF(AND(ISNUMBER(OFFSET('Water Data'!$F$6,0,10*ROW('Water Data'!F36))),'Data Summary'!BZ42="Yes"),OFFSET('Water Data'!$F$6,0,10*ROW('Water Data'!F36)),NA())</f>
        <v>#N/A</v>
      </c>
      <c r="L42" s="536" t="e">
        <f ca="1">+IF(AND(ISNUMBER(OFFSET('Water Data'!$F$9,0,10*ROW('Water Data'!F36))),'Data Summary'!CA42="Yes"),OFFSET('Water Data'!$F$9,0,10*ROW('Water Data'!F36)),NA())</f>
        <v>#N/A</v>
      </c>
      <c r="M42" s="536" t="e">
        <f ca="1">+IF(AND(ISNUMBER(OFFSET('Water Data'!$G$4,0,10*ROW('Water Data'!G36))),'Data Summary'!CB42="Yes"),100-OFFSET('Water Data'!$G$4,0,10*ROW('Water Data'!G36)),NA())</f>
        <v>#N/A</v>
      </c>
      <c r="N42" s="536" t="e">
        <f ca="1">+IF(AND(ISNUMBER(OFFSET('Water Data'!$G$6,0,10*ROW('Water Data'!G36))),'Data Summary'!CC42="Yes"),OFFSET('Water Data'!$G$6,0,10*ROW('Water Data'!G36)),NA())</f>
        <v>#N/A</v>
      </c>
      <c r="O42" s="536" t="e">
        <f ca="1">+IF(AND(ISNUMBER(OFFSET('Water Data'!$G$9,0,10*ROW('Water Data'!G36))),'Data Summary'!CD42="Yes"),OFFSET('Water Data'!$G$9,0,10*ROW('Water Data'!G36)),NA())</f>
        <v>#N/A</v>
      </c>
      <c r="P42" s="536" t="e">
        <f ca="1">+IF(AND(ISNUMBER(OFFSET('Water Data'!$H$4,0,10*ROW('Water Data'!H36))),'Data Summary'!CE42="Yes"),100-OFFSET('Water Data'!$H$4,0,10*ROW('Water Data'!H36)),NA())</f>
        <v>#N/A</v>
      </c>
      <c r="Q42" s="536" t="e">
        <f ca="1">+IF(AND(ISNUMBER(OFFSET('Water Data'!$H$6,0,10*ROW('Water Data'!H36))),'Data Summary'!CF42="Yes"),OFFSET('Water Data'!$H$6,0,10*ROW('Water Data'!H36)),NA())</f>
        <v>#N/A</v>
      </c>
      <c r="R42" s="536" t="e">
        <f ca="1">+IF(AND(ISNUMBER(OFFSET('Water Data'!$H$9,0,10*ROW('Water Data'!H36))),'Data Summary'!CG42="Yes"),OFFSET('Water Data'!$H$9,0,10*ROW('Water Data'!H36)),NA())</f>
        <v>#N/A</v>
      </c>
      <c r="S42" s="536" t="e">
        <f ca="1">+IF(AND(ISNUMBER(OFFSET('Water Data'!$I$4,0,10*ROW('Water Data'!I36))),'Data Summary'!CH42="Yes"),100-OFFSET('Water Data'!$I$4,0,10*ROW('Water Data'!I36)),NA())</f>
        <v>#N/A</v>
      </c>
      <c r="T42" s="536" t="e">
        <f ca="1">+IF(AND(ISNUMBER(OFFSET('Water Data'!$I$6,0,10*ROW('Water Data'!I36))),'Data Summary'!CI42="Yes"),OFFSET('Water Data'!$I$6,0,10*ROW('Water Data'!I36)),NA())</f>
        <v>#N/A</v>
      </c>
      <c r="U42" s="536" t="e">
        <f ca="1">+IF(AND(ISNUMBER(OFFSET('Water Data'!$I$9,0,10*ROW('Water Data'!I36))),'Data Summary'!CJ42="Yes"),OFFSET('Water Data'!$I$9,0,10*ROW('Water Data'!I36)),NA())</f>
        <v>#N/A</v>
      </c>
      <c r="V42" s="537" t="e">
        <f ca="1">+IF(AND(ISNUMBER(OFFSET('Sanitation Data'!$D$4,0,10*ROW('Sanitation Data'!D36))),'Data Summary'!CK42="Yes"),100-OFFSET('Sanitation Data'!$D$4,0,10*ROW('Sanitation Data'!D36)),NA())</f>
        <v>#N/A</v>
      </c>
      <c r="W42" s="537" t="e">
        <f ca="1">+IF(AND(ISNUMBER(OFFSET('Sanitation Data'!$D$6,0,10*ROW('Sanitation Data'!D36))),'Data Summary'!CL42="Yes"),OFFSET('Sanitation Data'!$D$6,0,10*ROW('Sanitation Data'!D36)),NA())</f>
        <v>#N/A</v>
      </c>
      <c r="X42" s="537" t="e">
        <f ca="1">+IF(AND(ISNUMBER(OFFSET('Sanitation Data'!$D$10,0,10*ROW('Sanitation Data'!D36))),'Data Summary'!CM42="Yes"),OFFSET('Sanitation Data'!$D$10,0,10*ROW('Sanitation Data'!D36)),NA())</f>
        <v>#N/A</v>
      </c>
      <c r="Y42" s="537" t="e">
        <f ca="1">+IF(AND(ISNUMBER(OFFSET('Sanitation Data'!$D$11,0,10*ROW('Sanitation Data'!D36))),'Data Summary'!CN42="Yes"),OFFSET('Sanitation Data'!$D$11,0,10*ROW('Sanitation Data'!D36)),NA())</f>
        <v>#N/A</v>
      </c>
      <c r="Z42" s="537" t="e">
        <f ca="1">+IF(AND(ISNUMBER(OFFSET('Sanitation Data'!$D$12,0,10*ROW('Sanitation Data'!D36))),'Data Summary'!CO42="Yes"),OFFSET('Sanitation Data'!$D$12,0,10*ROW('Sanitation Data'!D36)),NA())</f>
        <v>#N/A</v>
      </c>
      <c r="AA42" s="537" t="e">
        <f ca="1">+IF(AND(ISNUMBER(OFFSET('Sanitation Data'!$E$4,0,10*ROW('Sanitation Data'!E36))),'Data Summary'!CP42="Yes"),100-OFFSET('Sanitation Data'!$E$4,0,10*ROW('Sanitation Data'!E36)),NA())</f>
        <v>#N/A</v>
      </c>
      <c r="AB42" s="537" t="e">
        <f ca="1">+IF(AND(ISNUMBER(OFFSET('Sanitation Data'!$E$6,0,10*ROW('Sanitation Data'!E36))),'Data Summary'!CQ42="Yes"),OFFSET('Sanitation Data'!$E$6,0,10*ROW('Sanitation Data'!E36)),NA())</f>
        <v>#N/A</v>
      </c>
      <c r="AC42" s="537" t="e">
        <f ca="1">+IF(AND(ISNUMBER(OFFSET('Sanitation Data'!$E$10,0,10*ROW('Sanitation Data'!E36))),'Data Summary'!CR42="Yes"),OFFSET('Sanitation Data'!$E$10,0,10*ROW('Sanitation Data'!E36)),NA())</f>
        <v>#N/A</v>
      </c>
      <c r="AD42" s="537" t="e">
        <f ca="1">+IF(AND(ISNUMBER(OFFSET('Sanitation Data'!$E$11,0,10*ROW('Sanitation Data'!E36))),'Data Summary'!CS42="Yes"),OFFSET('Sanitation Data'!$E$11,0,10*ROW('Sanitation Data'!E36)),NA())</f>
        <v>#N/A</v>
      </c>
      <c r="AE42" s="537" t="e">
        <f ca="1">+IF(AND(ISNUMBER(OFFSET('Sanitation Data'!$E$12,0,10*ROW('Sanitation Data'!E36))),'Data Summary'!CT42="Yes"),OFFSET('Sanitation Data'!$E$12,0,10*ROW('Sanitation Data'!E36)),NA())</f>
        <v>#N/A</v>
      </c>
      <c r="AF42" s="537" t="e">
        <f ca="1">+IF(AND(ISNUMBER(OFFSET('Sanitation Data'!$F$4,0,10*ROW('Sanitation Data'!F36))),'Data Summary'!CU42="Yes"),100-OFFSET('Sanitation Data'!$F$4,0,10*ROW('Sanitation Data'!F36)),NA())</f>
        <v>#N/A</v>
      </c>
      <c r="AG42" s="537" t="e">
        <f ca="1">+IF(AND(ISNUMBER(OFFSET('Sanitation Data'!$F$6,0,10*ROW('Sanitation Data'!F36))),'Data Summary'!CV42="Yes"),OFFSET('Sanitation Data'!$F$6,0,10*ROW('Sanitation Data'!F36)),NA())</f>
        <v>#N/A</v>
      </c>
      <c r="AH42" s="537" t="e">
        <f ca="1">+IF(AND(ISNUMBER(OFFSET('Sanitation Data'!$F$10,0,10*ROW('Sanitation Data'!F36))),'Data Summary'!CW42="Yes"),OFFSET('Sanitation Data'!$F$10,0,10*ROW('Sanitation Data'!F36)),NA())</f>
        <v>#N/A</v>
      </c>
      <c r="AI42" s="537" t="e">
        <f ca="1">+IF(AND(ISNUMBER(OFFSET('Sanitation Data'!$F$11,0,10*ROW('Sanitation Data'!F36))),'Data Summary'!CX42="Yes"),OFFSET('Sanitation Data'!$F$11,0,10*ROW('Sanitation Data'!F36)),NA())</f>
        <v>#N/A</v>
      </c>
      <c r="AJ42" s="537" t="e">
        <f ca="1">+IF(AND(ISNUMBER(OFFSET('Sanitation Data'!$F$12,0,10*ROW('Sanitation Data'!F36))),'Data Summary'!CY42="Yes"),OFFSET('Sanitation Data'!$F$12,0,10*ROW('Sanitation Data'!F36)),NA())</f>
        <v>#N/A</v>
      </c>
      <c r="AK42" s="537" t="e">
        <f ca="1">+IF(AND(ISNUMBER(OFFSET('Sanitation Data'!$G$4,0,10*ROW('Sanitation Data'!G36))),'Data Summary'!CZ42="Yes"),100-OFFSET('Sanitation Data'!$G$4,0,10*ROW('Sanitation Data'!G36)),NA())</f>
        <v>#N/A</v>
      </c>
      <c r="AL42" s="537" t="e">
        <f ca="1">+IF(AND(ISNUMBER(OFFSET('Sanitation Data'!$G$6,0,10*ROW('Sanitation Data'!G36))),'Data Summary'!DA42="Yes"),OFFSET('Sanitation Data'!$G$6,0,10*ROW('Sanitation Data'!G36)),NA())</f>
        <v>#N/A</v>
      </c>
      <c r="AM42" s="537" t="e">
        <f ca="1">+IF(AND(ISNUMBER(OFFSET('Sanitation Data'!$G$10,0,10*ROW('Sanitation Data'!G36))),'Data Summary'!DB42="Yes"),OFFSET('Sanitation Data'!$G$10,0,10*ROW('Sanitation Data'!G36)),NA())</f>
        <v>#N/A</v>
      </c>
      <c r="AN42" s="537" t="e">
        <f ca="1">+IF(AND(ISNUMBER(OFFSET('Sanitation Data'!$G$11,0,10*ROW('Sanitation Data'!G36))),'Data Summary'!DC42="Yes"),OFFSET('Sanitation Data'!$G$11,0,10*ROW('Sanitation Data'!G36)),NA())</f>
        <v>#N/A</v>
      </c>
      <c r="AO42" s="537" t="e">
        <f ca="1">+IF(AND(ISNUMBER(OFFSET('Sanitation Data'!$G$12,0,10*ROW('Sanitation Data'!G36))),'Data Summary'!DD42="Yes"),OFFSET('Sanitation Data'!$G$12,0,10*ROW('Sanitation Data'!G36)),NA())</f>
        <v>#N/A</v>
      </c>
      <c r="AP42" s="537" t="e">
        <f ca="1">+IF(AND(ISNUMBER(OFFSET('Sanitation Data'!$H$4,0,10*ROW('Sanitation Data'!H36))),'Data Summary'!DE42="Yes"),100-OFFSET('Sanitation Data'!$H$4,0,10*ROW('Sanitation Data'!H36)),NA())</f>
        <v>#N/A</v>
      </c>
      <c r="AQ42" s="537" t="e">
        <f ca="1">+IF(AND(ISNUMBER(OFFSET('Sanitation Data'!$H$6,0,10*ROW('Sanitation Data'!H36))),'Data Summary'!DF42="Yes"),OFFSET('Sanitation Data'!$H$6,0,10*ROW('Sanitation Data'!H36)),NA())</f>
        <v>#N/A</v>
      </c>
      <c r="AR42" s="537" t="e">
        <f ca="1">+IF(AND(ISNUMBER(OFFSET('Sanitation Data'!$H$10,0,10*ROW('Sanitation Data'!H36))),'Data Summary'!DG42="Yes"),OFFSET('Sanitation Data'!$H$10,0,10*ROW('Sanitation Data'!H36)),NA())</f>
        <v>#N/A</v>
      </c>
      <c r="AS42" s="537" t="e">
        <f ca="1">+IF(AND(ISNUMBER(OFFSET('Sanitation Data'!$H$11,0,10*ROW('Sanitation Data'!H36))),'Data Summary'!DH42="Yes"),OFFSET('Sanitation Data'!$H$11,0,10*ROW('Sanitation Data'!H36)),NA())</f>
        <v>#N/A</v>
      </c>
      <c r="AT42" s="537" t="e">
        <f ca="1">+IF(AND(ISNUMBER(OFFSET('Sanitation Data'!$H$12,0,10*ROW('Sanitation Data'!H36))),'Data Summary'!DI42="Yes"),OFFSET('Sanitation Data'!$H$12,0,10*ROW('Sanitation Data'!H36)),NA())</f>
        <v>#N/A</v>
      </c>
      <c r="AU42" s="537" t="e">
        <f ca="1">+IF(AND(ISNUMBER(OFFSET('Sanitation Data'!$I$4,0,10*ROW('Sanitation Data'!I36))),'Data Summary'!DJ42="Yes"),100-OFFSET('Sanitation Data'!$I$4,0,10*ROW('Sanitation Data'!I36)),NA())</f>
        <v>#N/A</v>
      </c>
      <c r="AV42" s="537" t="e">
        <f ca="1">+IF(AND(ISNUMBER(OFFSET('Sanitation Data'!$I$6,0,10*ROW('Sanitation Data'!I36))),'Data Summary'!DK42="Yes"),OFFSET('Sanitation Data'!$I$6,0,10*ROW('Sanitation Data'!I36)),NA())</f>
        <v>#N/A</v>
      </c>
      <c r="AW42" s="537" t="e">
        <f ca="1">+IF(AND(ISNUMBER(OFFSET('Sanitation Data'!$I$10,0,10*ROW('Sanitation Data'!I36))),'Data Summary'!DL42="Yes"),OFFSET('Sanitation Data'!$I$10,0,10*ROW('Sanitation Data'!I36)),NA())</f>
        <v>#N/A</v>
      </c>
      <c r="AX42" s="537" t="e">
        <f ca="1">+IF(AND(ISNUMBER(OFFSET('Sanitation Data'!$I$11,0,10*ROW('Sanitation Data'!I36))),'Data Summary'!DM42="Yes"),OFFSET('Sanitation Data'!$I$11,0,10*ROW('Sanitation Data'!I36)),NA())</f>
        <v>#N/A</v>
      </c>
      <c r="AY42" s="537" t="e">
        <f ca="1">+IF(AND(ISNUMBER(OFFSET('Sanitation Data'!$I$12,0,10*ROW('Sanitation Data'!I36))),'Data Summary'!DN42="Yes"),OFFSET('Sanitation Data'!$I$12,0,10*ROW('Sanitation Data'!I36)),NA())</f>
        <v>#N/A</v>
      </c>
      <c r="AZ42" s="538" t="e">
        <f ca="1">+IF(AND(ISNUMBER(OFFSET('Hygiene Data'!$D$5,0,10*ROW('Hygiene Data'!D36))),'Data Summary'!DO42="Yes"),OFFSET('Hygiene Data'!$D$5,0,10*ROW('Hygiene Data'!D36)),NA())</f>
        <v>#N/A</v>
      </c>
      <c r="BA42" s="538" t="e">
        <f ca="1">+IF(AND(ISNUMBER(OFFSET('Hygiene Data'!$D$7,0,10*ROW('Hygiene Data'!D36))),'Data Summary'!DP42="Yes"),OFFSET('Hygiene Data'!$D$7,0,10*ROW('Hygiene Data'!D36)),NA())</f>
        <v>#N/A</v>
      </c>
      <c r="BB42" s="538" t="e">
        <f ca="1">+IF(AND(ISNUMBER(OFFSET('Hygiene Data'!$D$9,0,10*ROW('Hygiene Data'!D36))),'Data Summary'!DQ42="Yes"),OFFSET('Hygiene Data'!$D$9,0,10*ROW('Hygiene Data'!D36)),NA())</f>
        <v>#N/A</v>
      </c>
      <c r="BC42" s="538" t="e">
        <f ca="1">+IF(AND(ISNUMBER(OFFSET('Hygiene Data'!$E$5,0,10*ROW('Hygiene Data'!E36))),'Data Summary'!DR42="Yes"),OFFSET('Hygiene Data'!$E$5,0,10*ROW('Hygiene Data'!E36)),NA())</f>
        <v>#N/A</v>
      </c>
      <c r="BD42" s="538" t="e">
        <f ca="1">+IF(AND(ISNUMBER(OFFSET('Hygiene Data'!$E$7,0,10*ROW('Hygiene Data'!E36))),'Data Summary'!DS42="Yes"),OFFSET('Hygiene Data'!$E$7,0,10*ROW('Hygiene Data'!E36)),NA())</f>
        <v>#N/A</v>
      </c>
      <c r="BE42" s="538" t="e">
        <f ca="1">+IF(AND(ISNUMBER(OFFSET('Hygiene Data'!$E$9,0,10*ROW('Hygiene Data'!E36))),'Data Summary'!DT42="Yes"),OFFSET('Hygiene Data'!$E$9,0,10*ROW('Hygiene Data'!E36)),NA())</f>
        <v>#N/A</v>
      </c>
      <c r="BF42" s="538" t="e">
        <f ca="1">+IF(AND(ISNUMBER(OFFSET('Hygiene Data'!$F$5,0,10*ROW('Hygiene Data'!F36))),'Data Summary'!DU42="Yes"),OFFSET('Hygiene Data'!$F$5,0,10*ROW('Hygiene Data'!F36)),NA())</f>
        <v>#N/A</v>
      </c>
      <c r="BG42" s="538" t="e">
        <f ca="1">+IF(AND(ISNUMBER(OFFSET('Hygiene Data'!$F$7,0,10*ROW('Hygiene Data'!F36))),'Data Summary'!DV42="Yes"),OFFSET('Hygiene Data'!$F$7,0,10*ROW('Hygiene Data'!F36)),NA())</f>
        <v>#N/A</v>
      </c>
      <c r="BH42" s="538" t="e">
        <f ca="1">+IF(AND(ISNUMBER(OFFSET('Hygiene Data'!$F$9,0,10*ROW('Hygiene Data'!F36))),'Data Summary'!DW42="Yes"),OFFSET('Hygiene Data'!$F$9,0,10*ROW('Hygiene Data'!F36)),NA())</f>
        <v>#N/A</v>
      </c>
      <c r="BI42" s="538" t="e">
        <f ca="1">+IF(AND(ISNUMBER(OFFSET('Hygiene Data'!$G$5,0,10*ROW('Hygiene Data'!G36))),'Data Summary'!DX42="Yes"),OFFSET('Hygiene Data'!$G$5,0,10*ROW('Hygiene Data'!G36)),NA())</f>
        <v>#N/A</v>
      </c>
      <c r="BJ42" s="538" t="e">
        <f ca="1">+IF(AND(ISNUMBER(OFFSET('Hygiene Data'!$G$7,0,10*ROW('Hygiene Data'!G36))),'Data Summary'!DY42="Yes"),OFFSET('Hygiene Data'!$G$7,0,10*ROW('Hygiene Data'!G36)),NA())</f>
        <v>#N/A</v>
      </c>
      <c r="BK42" s="538" t="e">
        <f ca="1">+IF(AND(ISNUMBER(OFFSET('Hygiene Data'!$G$9,0,10*ROW('Hygiene Data'!G36))),'Data Summary'!DZ42="Yes"),OFFSET('Hygiene Data'!$G$9,0,10*ROW('Hygiene Data'!G36)),NA())</f>
        <v>#N/A</v>
      </c>
      <c r="BL42" s="538" t="e">
        <f ca="1">+IF(AND(ISNUMBER(OFFSET('Hygiene Data'!$H$5,0,10*ROW('Hygiene Data'!H36))),'Data Summary'!EA42="Yes"),OFFSET('Hygiene Data'!$H$5,0,10*ROW('Hygiene Data'!H36)),NA())</f>
        <v>#N/A</v>
      </c>
      <c r="BM42" s="538" t="e">
        <f ca="1">+IF(AND(ISNUMBER(OFFSET('Hygiene Data'!$H$7,0,10*ROW('Hygiene Data'!H36))),'Data Summary'!EB42="Yes"),OFFSET('Hygiene Data'!$H$7,0,10*ROW('Hygiene Data'!H36)),NA())</f>
        <v>#N/A</v>
      </c>
      <c r="BN42" s="538" t="e">
        <f ca="1">+IF(AND(ISNUMBER(OFFSET('Hygiene Data'!$H$9,0,10*ROW('Hygiene Data'!H36))),'Data Summary'!EC42="Yes"),OFFSET('Hygiene Data'!$H$9,0,10*ROW('Hygiene Data'!H36)),NA())</f>
        <v>#N/A</v>
      </c>
      <c r="BO42" s="538" t="e">
        <f ca="1">+IF(AND(ISNUMBER(OFFSET('Hygiene Data'!$I$5,0,10*ROW('Hygiene Data'!I36))),'Data Summary'!ED42="Yes"),OFFSET('Hygiene Data'!$I$5,0,10*ROW('Hygiene Data'!I36)),NA())</f>
        <v>#N/A</v>
      </c>
      <c r="BP42" s="538" t="e">
        <f ca="1">+IF(AND(ISNUMBER(OFFSET('Hygiene Data'!$I$7,0,10*ROW('Hygiene Data'!I36))),'Data Summary'!EE42="Yes"),OFFSET('Hygiene Data'!$I$7,0,10*ROW('Hygiene Data'!I36)),NA())</f>
        <v>#N/A</v>
      </c>
      <c r="BQ42" s="538" t="e">
        <f ca="1">+IF(AND(ISNUMBER(OFFSET('Hygiene Data'!$I$9,0,10*ROW('Hygiene Data'!I36))),'Data Summary'!EF42="Yes"),OFFSET('Hygiene Data'!$I$9,0,10*ROW('Hygiene Data'!I36)),NA())</f>
        <v>#N/A</v>
      </c>
    </row>
    <row r="43" spans="1:69" x14ac:dyDescent="0.25">
      <c r="A43" s="534" t="e">
        <f ca="1">+RIGHT('Data Summary'!A43,LEN('Data Summary'!A43)-9)</f>
        <v>#VALUE!</v>
      </c>
      <c r="B43" s="508" t="str">
        <f ca="1">+IF(ISTEXT('Data Summary'!B43),'Data Summary'!B43,"")</f>
        <v/>
      </c>
      <c r="C43" s="535" t="e">
        <f ca="1">+VALUE('Data Summary'!C43)</f>
        <v>#VALUE!</v>
      </c>
      <c r="D43" s="536" t="e">
        <f ca="1">+IF(AND(ISNUMBER(OFFSET('Water Data'!$D$4,0,10*ROW('Water Data'!D37))),'Data Summary'!BS43="Yes"),100-OFFSET('Water Data'!$D$4,0,10*ROW('Water Data'!D37)),NA())</f>
        <v>#N/A</v>
      </c>
      <c r="E43" s="536" t="e">
        <f ca="1">+IF(AND(ISNUMBER(OFFSET('Water Data'!$D$6,0,10*ROW('Water Data'!D37))),'Data Summary'!BT43="Yes"),OFFSET('Water Data'!$D$6,0,10*ROW('Water Data'!D37)),NA())</f>
        <v>#N/A</v>
      </c>
      <c r="F43" s="536" t="e">
        <f ca="1">+IF(AND(ISNUMBER(OFFSET('Water Data'!$D$9,0,10*ROW('Water Data'!D37))),'Data Summary'!BU43="Yes"),OFFSET('Water Data'!$D$9,0,10*ROW('Water Data'!D37)),NA())</f>
        <v>#N/A</v>
      </c>
      <c r="G43" s="536" t="e">
        <f ca="1">+IF(AND(ISNUMBER(OFFSET('Water Data'!$E$4,0,10*ROW('Water Data'!E37))),'Data Summary'!BV43="Yes"),100-OFFSET('Water Data'!$E$4,0,10*ROW('Water Data'!E37)),NA())</f>
        <v>#N/A</v>
      </c>
      <c r="H43" s="536" t="e">
        <f ca="1">+IF(AND(ISNUMBER(OFFSET('Water Data'!$E$6,0,10*ROW('Water Data'!E37))),'Data Summary'!BW43="Yes"),OFFSET('Water Data'!$E$6,0,10*ROW('Water Data'!E37)),NA())</f>
        <v>#N/A</v>
      </c>
      <c r="I43" s="536" t="e">
        <f ca="1">+IF(AND(ISNUMBER(OFFSET('Water Data'!$E$9,0,10*ROW('Water Data'!E37))),'Data Summary'!BX43="Yes"),OFFSET('Water Data'!$E$9,0,10*ROW('Water Data'!E37)),NA())</f>
        <v>#N/A</v>
      </c>
      <c r="J43" s="536" t="e">
        <f ca="1">+IF(AND(ISNUMBER(OFFSET('Water Data'!$F$4,0,10*ROW('Water Data'!F37))),'Data Summary'!BY43="Yes"),100-OFFSET('Water Data'!$F$4,0,10*ROW('Water Data'!F37)),NA())</f>
        <v>#N/A</v>
      </c>
      <c r="K43" s="536" t="e">
        <f ca="1">+IF(AND(ISNUMBER(OFFSET('Water Data'!$F$6,0,10*ROW('Water Data'!F37))),'Data Summary'!BZ43="Yes"),OFFSET('Water Data'!$F$6,0,10*ROW('Water Data'!F37)),NA())</f>
        <v>#N/A</v>
      </c>
      <c r="L43" s="536" t="e">
        <f ca="1">+IF(AND(ISNUMBER(OFFSET('Water Data'!$F$9,0,10*ROW('Water Data'!F37))),'Data Summary'!CA43="Yes"),OFFSET('Water Data'!$F$9,0,10*ROW('Water Data'!F37)),NA())</f>
        <v>#N/A</v>
      </c>
      <c r="M43" s="536" t="e">
        <f ca="1">+IF(AND(ISNUMBER(OFFSET('Water Data'!$G$4,0,10*ROW('Water Data'!G37))),'Data Summary'!CB43="Yes"),100-OFFSET('Water Data'!$G$4,0,10*ROW('Water Data'!G37)),NA())</f>
        <v>#N/A</v>
      </c>
      <c r="N43" s="536" t="e">
        <f ca="1">+IF(AND(ISNUMBER(OFFSET('Water Data'!$G$6,0,10*ROW('Water Data'!G37))),'Data Summary'!CC43="Yes"),OFFSET('Water Data'!$G$6,0,10*ROW('Water Data'!G37)),NA())</f>
        <v>#N/A</v>
      </c>
      <c r="O43" s="536" t="e">
        <f ca="1">+IF(AND(ISNUMBER(OFFSET('Water Data'!$G$9,0,10*ROW('Water Data'!G37))),'Data Summary'!CD43="Yes"),OFFSET('Water Data'!$G$9,0,10*ROW('Water Data'!G37)),NA())</f>
        <v>#N/A</v>
      </c>
      <c r="P43" s="536" t="e">
        <f ca="1">+IF(AND(ISNUMBER(OFFSET('Water Data'!$H$4,0,10*ROW('Water Data'!H37))),'Data Summary'!CE43="Yes"),100-OFFSET('Water Data'!$H$4,0,10*ROW('Water Data'!H37)),NA())</f>
        <v>#N/A</v>
      </c>
      <c r="Q43" s="536" t="e">
        <f ca="1">+IF(AND(ISNUMBER(OFFSET('Water Data'!$H$6,0,10*ROW('Water Data'!H37))),'Data Summary'!CF43="Yes"),OFFSET('Water Data'!$H$6,0,10*ROW('Water Data'!H37)),NA())</f>
        <v>#N/A</v>
      </c>
      <c r="R43" s="536" t="e">
        <f ca="1">+IF(AND(ISNUMBER(OFFSET('Water Data'!$H$9,0,10*ROW('Water Data'!H37))),'Data Summary'!CG43="Yes"),OFFSET('Water Data'!$H$9,0,10*ROW('Water Data'!H37)),NA())</f>
        <v>#N/A</v>
      </c>
      <c r="S43" s="536" t="e">
        <f ca="1">+IF(AND(ISNUMBER(OFFSET('Water Data'!$I$4,0,10*ROW('Water Data'!I37))),'Data Summary'!CH43="Yes"),100-OFFSET('Water Data'!$I$4,0,10*ROW('Water Data'!I37)),NA())</f>
        <v>#N/A</v>
      </c>
      <c r="T43" s="536" t="e">
        <f ca="1">+IF(AND(ISNUMBER(OFFSET('Water Data'!$I$6,0,10*ROW('Water Data'!I37))),'Data Summary'!CI43="Yes"),OFFSET('Water Data'!$I$6,0,10*ROW('Water Data'!I37)),NA())</f>
        <v>#N/A</v>
      </c>
      <c r="U43" s="536" t="e">
        <f ca="1">+IF(AND(ISNUMBER(OFFSET('Water Data'!$I$9,0,10*ROW('Water Data'!I37))),'Data Summary'!CJ43="Yes"),OFFSET('Water Data'!$I$9,0,10*ROW('Water Data'!I37)),NA())</f>
        <v>#N/A</v>
      </c>
      <c r="V43" s="537" t="e">
        <f ca="1">+IF(AND(ISNUMBER(OFFSET('Sanitation Data'!$D$4,0,10*ROW('Sanitation Data'!D37))),'Data Summary'!CK43="Yes"),100-OFFSET('Sanitation Data'!$D$4,0,10*ROW('Sanitation Data'!D37)),NA())</f>
        <v>#N/A</v>
      </c>
      <c r="W43" s="537" t="e">
        <f ca="1">+IF(AND(ISNUMBER(OFFSET('Sanitation Data'!$D$6,0,10*ROW('Sanitation Data'!D37))),'Data Summary'!CL43="Yes"),OFFSET('Sanitation Data'!$D$6,0,10*ROW('Sanitation Data'!D37)),NA())</f>
        <v>#N/A</v>
      </c>
      <c r="X43" s="537" t="e">
        <f ca="1">+IF(AND(ISNUMBER(OFFSET('Sanitation Data'!$D$10,0,10*ROW('Sanitation Data'!D37))),'Data Summary'!CM43="Yes"),OFFSET('Sanitation Data'!$D$10,0,10*ROW('Sanitation Data'!D37)),NA())</f>
        <v>#N/A</v>
      </c>
      <c r="Y43" s="537" t="e">
        <f ca="1">+IF(AND(ISNUMBER(OFFSET('Sanitation Data'!$D$11,0,10*ROW('Sanitation Data'!D37))),'Data Summary'!CN43="Yes"),OFFSET('Sanitation Data'!$D$11,0,10*ROW('Sanitation Data'!D37)),NA())</f>
        <v>#N/A</v>
      </c>
      <c r="Z43" s="537" t="e">
        <f ca="1">+IF(AND(ISNUMBER(OFFSET('Sanitation Data'!$D$12,0,10*ROW('Sanitation Data'!D37))),'Data Summary'!CO43="Yes"),OFFSET('Sanitation Data'!$D$12,0,10*ROW('Sanitation Data'!D37)),NA())</f>
        <v>#N/A</v>
      </c>
      <c r="AA43" s="537" t="e">
        <f ca="1">+IF(AND(ISNUMBER(OFFSET('Sanitation Data'!$E$4,0,10*ROW('Sanitation Data'!E37))),'Data Summary'!CP43="Yes"),100-OFFSET('Sanitation Data'!$E$4,0,10*ROW('Sanitation Data'!E37)),NA())</f>
        <v>#N/A</v>
      </c>
      <c r="AB43" s="537" t="e">
        <f ca="1">+IF(AND(ISNUMBER(OFFSET('Sanitation Data'!$E$6,0,10*ROW('Sanitation Data'!E37))),'Data Summary'!CQ43="Yes"),OFFSET('Sanitation Data'!$E$6,0,10*ROW('Sanitation Data'!E37)),NA())</f>
        <v>#N/A</v>
      </c>
      <c r="AC43" s="537" t="e">
        <f ca="1">+IF(AND(ISNUMBER(OFFSET('Sanitation Data'!$E$10,0,10*ROW('Sanitation Data'!E37))),'Data Summary'!CR43="Yes"),OFFSET('Sanitation Data'!$E$10,0,10*ROW('Sanitation Data'!E37)),NA())</f>
        <v>#N/A</v>
      </c>
      <c r="AD43" s="537" t="e">
        <f ca="1">+IF(AND(ISNUMBER(OFFSET('Sanitation Data'!$E$11,0,10*ROW('Sanitation Data'!E37))),'Data Summary'!CS43="Yes"),OFFSET('Sanitation Data'!$E$11,0,10*ROW('Sanitation Data'!E37)),NA())</f>
        <v>#N/A</v>
      </c>
      <c r="AE43" s="537" t="e">
        <f ca="1">+IF(AND(ISNUMBER(OFFSET('Sanitation Data'!$E$12,0,10*ROW('Sanitation Data'!E37))),'Data Summary'!CT43="Yes"),OFFSET('Sanitation Data'!$E$12,0,10*ROW('Sanitation Data'!E37)),NA())</f>
        <v>#N/A</v>
      </c>
      <c r="AF43" s="537" t="e">
        <f ca="1">+IF(AND(ISNUMBER(OFFSET('Sanitation Data'!$F$4,0,10*ROW('Sanitation Data'!F37))),'Data Summary'!CU43="Yes"),100-OFFSET('Sanitation Data'!$F$4,0,10*ROW('Sanitation Data'!F37)),NA())</f>
        <v>#N/A</v>
      </c>
      <c r="AG43" s="537" t="e">
        <f ca="1">+IF(AND(ISNUMBER(OFFSET('Sanitation Data'!$F$6,0,10*ROW('Sanitation Data'!F37))),'Data Summary'!CV43="Yes"),OFFSET('Sanitation Data'!$F$6,0,10*ROW('Sanitation Data'!F37)),NA())</f>
        <v>#N/A</v>
      </c>
      <c r="AH43" s="537" t="e">
        <f ca="1">+IF(AND(ISNUMBER(OFFSET('Sanitation Data'!$F$10,0,10*ROW('Sanitation Data'!F37))),'Data Summary'!CW43="Yes"),OFFSET('Sanitation Data'!$F$10,0,10*ROW('Sanitation Data'!F37)),NA())</f>
        <v>#N/A</v>
      </c>
      <c r="AI43" s="537" t="e">
        <f ca="1">+IF(AND(ISNUMBER(OFFSET('Sanitation Data'!$F$11,0,10*ROW('Sanitation Data'!F37))),'Data Summary'!CX43="Yes"),OFFSET('Sanitation Data'!$F$11,0,10*ROW('Sanitation Data'!F37)),NA())</f>
        <v>#N/A</v>
      </c>
      <c r="AJ43" s="537" t="e">
        <f ca="1">+IF(AND(ISNUMBER(OFFSET('Sanitation Data'!$F$12,0,10*ROW('Sanitation Data'!F37))),'Data Summary'!CY43="Yes"),OFFSET('Sanitation Data'!$F$12,0,10*ROW('Sanitation Data'!F37)),NA())</f>
        <v>#N/A</v>
      </c>
      <c r="AK43" s="537" t="e">
        <f ca="1">+IF(AND(ISNUMBER(OFFSET('Sanitation Data'!$G$4,0,10*ROW('Sanitation Data'!G37))),'Data Summary'!CZ43="Yes"),100-OFFSET('Sanitation Data'!$G$4,0,10*ROW('Sanitation Data'!G37)),NA())</f>
        <v>#N/A</v>
      </c>
      <c r="AL43" s="537" t="e">
        <f ca="1">+IF(AND(ISNUMBER(OFFSET('Sanitation Data'!$G$6,0,10*ROW('Sanitation Data'!G37))),'Data Summary'!DA43="Yes"),OFFSET('Sanitation Data'!$G$6,0,10*ROW('Sanitation Data'!G37)),NA())</f>
        <v>#N/A</v>
      </c>
      <c r="AM43" s="537" t="e">
        <f ca="1">+IF(AND(ISNUMBER(OFFSET('Sanitation Data'!$G$10,0,10*ROW('Sanitation Data'!G37))),'Data Summary'!DB43="Yes"),OFFSET('Sanitation Data'!$G$10,0,10*ROW('Sanitation Data'!G37)),NA())</f>
        <v>#N/A</v>
      </c>
      <c r="AN43" s="537" t="e">
        <f ca="1">+IF(AND(ISNUMBER(OFFSET('Sanitation Data'!$G$11,0,10*ROW('Sanitation Data'!G37))),'Data Summary'!DC43="Yes"),OFFSET('Sanitation Data'!$G$11,0,10*ROW('Sanitation Data'!G37)),NA())</f>
        <v>#N/A</v>
      </c>
      <c r="AO43" s="537" t="e">
        <f ca="1">+IF(AND(ISNUMBER(OFFSET('Sanitation Data'!$G$12,0,10*ROW('Sanitation Data'!G37))),'Data Summary'!DD43="Yes"),OFFSET('Sanitation Data'!$G$12,0,10*ROW('Sanitation Data'!G37)),NA())</f>
        <v>#N/A</v>
      </c>
      <c r="AP43" s="537" t="e">
        <f ca="1">+IF(AND(ISNUMBER(OFFSET('Sanitation Data'!$H$4,0,10*ROW('Sanitation Data'!H37))),'Data Summary'!DE43="Yes"),100-OFFSET('Sanitation Data'!$H$4,0,10*ROW('Sanitation Data'!H37)),NA())</f>
        <v>#N/A</v>
      </c>
      <c r="AQ43" s="537" t="e">
        <f ca="1">+IF(AND(ISNUMBER(OFFSET('Sanitation Data'!$H$6,0,10*ROW('Sanitation Data'!H37))),'Data Summary'!DF43="Yes"),OFFSET('Sanitation Data'!$H$6,0,10*ROW('Sanitation Data'!H37)),NA())</f>
        <v>#N/A</v>
      </c>
      <c r="AR43" s="537" t="e">
        <f ca="1">+IF(AND(ISNUMBER(OFFSET('Sanitation Data'!$H$10,0,10*ROW('Sanitation Data'!H37))),'Data Summary'!DG43="Yes"),OFFSET('Sanitation Data'!$H$10,0,10*ROW('Sanitation Data'!H37)),NA())</f>
        <v>#N/A</v>
      </c>
      <c r="AS43" s="537" t="e">
        <f ca="1">+IF(AND(ISNUMBER(OFFSET('Sanitation Data'!$H$11,0,10*ROW('Sanitation Data'!H37))),'Data Summary'!DH43="Yes"),OFFSET('Sanitation Data'!$H$11,0,10*ROW('Sanitation Data'!H37)),NA())</f>
        <v>#N/A</v>
      </c>
      <c r="AT43" s="537" t="e">
        <f ca="1">+IF(AND(ISNUMBER(OFFSET('Sanitation Data'!$H$12,0,10*ROW('Sanitation Data'!H37))),'Data Summary'!DI43="Yes"),OFFSET('Sanitation Data'!$H$12,0,10*ROW('Sanitation Data'!H37)),NA())</f>
        <v>#N/A</v>
      </c>
      <c r="AU43" s="537" t="e">
        <f ca="1">+IF(AND(ISNUMBER(OFFSET('Sanitation Data'!$I$4,0,10*ROW('Sanitation Data'!I37))),'Data Summary'!DJ43="Yes"),100-OFFSET('Sanitation Data'!$I$4,0,10*ROW('Sanitation Data'!I37)),NA())</f>
        <v>#N/A</v>
      </c>
      <c r="AV43" s="537" t="e">
        <f ca="1">+IF(AND(ISNUMBER(OFFSET('Sanitation Data'!$I$6,0,10*ROW('Sanitation Data'!I37))),'Data Summary'!DK43="Yes"),OFFSET('Sanitation Data'!$I$6,0,10*ROW('Sanitation Data'!I37)),NA())</f>
        <v>#N/A</v>
      </c>
      <c r="AW43" s="537" t="e">
        <f ca="1">+IF(AND(ISNUMBER(OFFSET('Sanitation Data'!$I$10,0,10*ROW('Sanitation Data'!I37))),'Data Summary'!DL43="Yes"),OFFSET('Sanitation Data'!$I$10,0,10*ROW('Sanitation Data'!I37)),NA())</f>
        <v>#N/A</v>
      </c>
      <c r="AX43" s="537" t="e">
        <f ca="1">+IF(AND(ISNUMBER(OFFSET('Sanitation Data'!$I$11,0,10*ROW('Sanitation Data'!I37))),'Data Summary'!DM43="Yes"),OFFSET('Sanitation Data'!$I$11,0,10*ROW('Sanitation Data'!I37)),NA())</f>
        <v>#N/A</v>
      </c>
      <c r="AY43" s="537" t="e">
        <f ca="1">+IF(AND(ISNUMBER(OFFSET('Sanitation Data'!$I$12,0,10*ROW('Sanitation Data'!I37))),'Data Summary'!DN43="Yes"),OFFSET('Sanitation Data'!$I$12,0,10*ROW('Sanitation Data'!I37)),NA())</f>
        <v>#N/A</v>
      </c>
      <c r="AZ43" s="538" t="e">
        <f ca="1">+IF(AND(ISNUMBER(OFFSET('Hygiene Data'!$D$5,0,10*ROW('Hygiene Data'!D37))),'Data Summary'!DO43="Yes"),OFFSET('Hygiene Data'!$D$5,0,10*ROW('Hygiene Data'!D37)),NA())</f>
        <v>#N/A</v>
      </c>
      <c r="BA43" s="538" t="e">
        <f ca="1">+IF(AND(ISNUMBER(OFFSET('Hygiene Data'!$D$7,0,10*ROW('Hygiene Data'!D37))),'Data Summary'!DP43="Yes"),OFFSET('Hygiene Data'!$D$7,0,10*ROW('Hygiene Data'!D37)),NA())</f>
        <v>#N/A</v>
      </c>
      <c r="BB43" s="538" t="e">
        <f ca="1">+IF(AND(ISNUMBER(OFFSET('Hygiene Data'!$D$9,0,10*ROW('Hygiene Data'!D37))),'Data Summary'!DQ43="Yes"),OFFSET('Hygiene Data'!$D$9,0,10*ROW('Hygiene Data'!D37)),NA())</f>
        <v>#N/A</v>
      </c>
      <c r="BC43" s="538" t="e">
        <f ca="1">+IF(AND(ISNUMBER(OFFSET('Hygiene Data'!$E$5,0,10*ROW('Hygiene Data'!E37))),'Data Summary'!DR43="Yes"),OFFSET('Hygiene Data'!$E$5,0,10*ROW('Hygiene Data'!E37)),NA())</f>
        <v>#N/A</v>
      </c>
      <c r="BD43" s="538" t="e">
        <f ca="1">+IF(AND(ISNUMBER(OFFSET('Hygiene Data'!$E$7,0,10*ROW('Hygiene Data'!E37))),'Data Summary'!DS43="Yes"),OFFSET('Hygiene Data'!$E$7,0,10*ROW('Hygiene Data'!E37)),NA())</f>
        <v>#N/A</v>
      </c>
      <c r="BE43" s="538" t="e">
        <f ca="1">+IF(AND(ISNUMBER(OFFSET('Hygiene Data'!$E$9,0,10*ROW('Hygiene Data'!E37))),'Data Summary'!DT43="Yes"),OFFSET('Hygiene Data'!$E$9,0,10*ROW('Hygiene Data'!E37)),NA())</f>
        <v>#N/A</v>
      </c>
      <c r="BF43" s="538" t="e">
        <f ca="1">+IF(AND(ISNUMBER(OFFSET('Hygiene Data'!$F$5,0,10*ROW('Hygiene Data'!F37))),'Data Summary'!DU43="Yes"),OFFSET('Hygiene Data'!$F$5,0,10*ROW('Hygiene Data'!F37)),NA())</f>
        <v>#N/A</v>
      </c>
      <c r="BG43" s="538" t="e">
        <f ca="1">+IF(AND(ISNUMBER(OFFSET('Hygiene Data'!$F$7,0,10*ROW('Hygiene Data'!F37))),'Data Summary'!DV43="Yes"),OFFSET('Hygiene Data'!$F$7,0,10*ROW('Hygiene Data'!F37)),NA())</f>
        <v>#N/A</v>
      </c>
      <c r="BH43" s="538" t="e">
        <f ca="1">+IF(AND(ISNUMBER(OFFSET('Hygiene Data'!$F$9,0,10*ROW('Hygiene Data'!F37))),'Data Summary'!DW43="Yes"),OFFSET('Hygiene Data'!$F$9,0,10*ROW('Hygiene Data'!F37)),NA())</f>
        <v>#N/A</v>
      </c>
      <c r="BI43" s="538" t="e">
        <f ca="1">+IF(AND(ISNUMBER(OFFSET('Hygiene Data'!$G$5,0,10*ROW('Hygiene Data'!G37))),'Data Summary'!DX43="Yes"),OFFSET('Hygiene Data'!$G$5,0,10*ROW('Hygiene Data'!G37)),NA())</f>
        <v>#N/A</v>
      </c>
      <c r="BJ43" s="538" t="e">
        <f ca="1">+IF(AND(ISNUMBER(OFFSET('Hygiene Data'!$G$7,0,10*ROW('Hygiene Data'!G37))),'Data Summary'!DY43="Yes"),OFFSET('Hygiene Data'!$G$7,0,10*ROW('Hygiene Data'!G37)),NA())</f>
        <v>#N/A</v>
      </c>
      <c r="BK43" s="538" t="e">
        <f ca="1">+IF(AND(ISNUMBER(OFFSET('Hygiene Data'!$G$9,0,10*ROW('Hygiene Data'!G37))),'Data Summary'!DZ43="Yes"),OFFSET('Hygiene Data'!$G$9,0,10*ROW('Hygiene Data'!G37)),NA())</f>
        <v>#N/A</v>
      </c>
      <c r="BL43" s="538" t="e">
        <f ca="1">+IF(AND(ISNUMBER(OFFSET('Hygiene Data'!$H$5,0,10*ROW('Hygiene Data'!H37))),'Data Summary'!EA43="Yes"),OFFSET('Hygiene Data'!$H$5,0,10*ROW('Hygiene Data'!H37)),NA())</f>
        <v>#N/A</v>
      </c>
      <c r="BM43" s="538" t="e">
        <f ca="1">+IF(AND(ISNUMBER(OFFSET('Hygiene Data'!$H$7,0,10*ROW('Hygiene Data'!H37))),'Data Summary'!EB43="Yes"),OFFSET('Hygiene Data'!$H$7,0,10*ROW('Hygiene Data'!H37)),NA())</f>
        <v>#N/A</v>
      </c>
      <c r="BN43" s="538" t="e">
        <f ca="1">+IF(AND(ISNUMBER(OFFSET('Hygiene Data'!$H$9,0,10*ROW('Hygiene Data'!H37))),'Data Summary'!EC43="Yes"),OFFSET('Hygiene Data'!$H$9,0,10*ROW('Hygiene Data'!H37)),NA())</f>
        <v>#N/A</v>
      </c>
      <c r="BO43" s="538" t="e">
        <f ca="1">+IF(AND(ISNUMBER(OFFSET('Hygiene Data'!$I$5,0,10*ROW('Hygiene Data'!I37))),'Data Summary'!ED43="Yes"),OFFSET('Hygiene Data'!$I$5,0,10*ROW('Hygiene Data'!I37)),NA())</f>
        <v>#N/A</v>
      </c>
      <c r="BP43" s="538" t="e">
        <f ca="1">+IF(AND(ISNUMBER(OFFSET('Hygiene Data'!$I$7,0,10*ROW('Hygiene Data'!I37))),'Data Summary'!EE43="Yes"),OFFSET('Hygiene Data'!$I$7,0,10*ROW('Hygiene Data'!I37)),NA())</f>
        <v>#N/A</v>
      </c>
      <c r="BQ43" s="538" t="e">
        <f ca="1">+IF(AND(ISNUMBER(OFFSET('Hygiene Data'!$I$9,0,10*ROW('Hygiene Data'!I37))),'Data Summary'!EF43="Yes"),OFFSET('Hygiene Data'!$I$9,0,10*ROW('Hygiene Data'!I37)),NA())</f>
        <v>#N/A</v>
      </c>
    </row>
    <row r="44" spans="1:69" x14ac:dyDescent="0.25">
      <c r="A44" s="534" t="e">
        <f ca="1">+RIGHT('Data Summary'!A44,LEN('Data Summary'!A44)-9)</f>
        <v>#VALUE!</v>
      </c>
      <c r="B44" s="508" t="str">
        <f ca="1">+IF(ISTEXT('Data Summary'!B44),'Data Summary'!B44,"")</f>
        <v/>
      </c>
      <c r="C44" s="535" t="e">
        <f ca="1">+VALUE('Data Summary'!C44)</f>
        <v>#VALUE!</v>
      </c>
      <c r="D44" s="536" t="e">
        <f ca="1">+IF(AND(ISNUMBER(OFFSET('Water Data'!$D$4,0,10*ROW('Water Data'!D38))),'Data Summary'!BS44="Yes"),100-OFFSET('Water Data'!$D$4,0,10*ROW('Water Data'!D38)),NA())</f>
        <v>#N/A</v>
      </c>
      <c r="E44" s="536" t="e">
        <f ca="1">+IF(AND(ISNUMBER(OFFSET('Water Data'!$D$6,0,10*ROW('Water Data'!D38))),'Data Summary'!BT44="Yes"),OFFSET('Water Data'!$D$6,0,10*ROW('Water Data'!D38)),NA())</f>
        <v>#N/A</v>
      </c>
      <c r="F44" s="536" t="e">
        <f ca="1">+IF(AND(ISNUMBER(OFFSET('Water Data'!$D$9,0,10*ROW('Water Data'!D38))),'Data Summary'!BU44="Yes"),OFFSET('Water Data'!$D$9,0,10*ROW('Water Data'!D38)),NA())</f>
        <v>#N/A</v>
      </c>
      <c r="G44" s="536" t="e">
        <f ca="1">+IF(AND(ISNUMBER(OFFSET('Water Data'!$E$4,0,10*ROW('Water Data'!E38))),'Data Summary'!BV44="Yes"),100-OFFSET('Water Data'!$E$4,0,10*ROW('Water Data'!E38)),NA())</f>
        <v>#N/A</v>
      </c>
      <c r="H44" s="536" t="e">
        <f ca="1">+IF(AND(ISNUMBER(OFFSET('Water Data'!$E$6,0,10*ROW('Water Data'!E38))),'Data Summary'!BW44="Yes"),OFFSET('Water Data'!$E$6,0,10*ROW('Water Data'!E38)),NA())</f>
        <v>#N/A</v>
      </c>
      <c r="I44" s="536" t="e">
        <f ca="1">+IF(AND(ISNUMBER(OFFSET('Water Data'!$E$9,0,10*ROW('Water Data'!E38))),'Data Summary'!BX44="Yes"),OFFSET('Water Data'!$E$9,0,10*ROW('Water Data'!E38)),NA())</f>
        <v>#N/A</v>
      </c>
      <c r="J44" s="536" t="e">
        <f ca="1">+IF(AND(ISNUMBER(OFFSET('Water Data'!$F$4,0,10*ROW('Water Data'!F38))),'Data Summary'!BY44="Yes"),100-OFFSET('Water Data'!$F$4,0,10*ROW('Water Data'!F38)),NA())</f>
        <v>#N/A</v>
      </c>
      <c r="K44" s="536" t="e">
        <f ca="1">+IF(AND(ISNUMBER(OFFSET('Water Data'!$F$6,0,10*ROW('Water Data'!F38))),'Data Summary'!BZ44="Yes"),OFFSET('Water Data'!$F$6,0,10*ROW('Water Data'!F38)),NA())</f>
        <v>#N/A</v>
      </c>
      <c r="L44" s="536" t="e">
        <f ca="1">+IF(AND(ISNUMBER(OFFSET('Water Data'!$F$9,0,10*ROW('Water Data'!F38))),'Data Summary'!CA44="Yes"),OFFSET('Water Data'!$F$9,0,10*ROW('Water Data'!F38)),NA())</f>
        <v>#N/A</v>
      </c>
      <c r="M44" s="536" t="e">
        <f ca="1">+IF(AND(ISNUMBER(OFFSET('Water Data'!$G$4,0,10*ROW('Water Data'!G38))),'Data Summary'!CB44="Yes"),100-OFFSET('Water Data'!$G$4,0,10*ROW('Water Data'!G38)),NA())</f>
        <v>#N/A</v>
      </c>
      <c r="N44" s="536" t="e">
        <f ca="1">+IF(AND(ISNUMBER(OFFSET('Water Data'!$G$6,0,10*ROW('Water Data'!G38))),'Data Summary'!CC44="Yes"),OFFSET('Water Data'!$G$6,0,10*ROW('Water Data'!G38)),NA())</f>
        <v>#N/A</v>
      </c>
      <c r="O44" s="536" t="e">
        <f ca="1">+IF(AND(ISNUMBER(OFFSET('Water Data'!$G$9,0,10*ROW('Water Data'!G38))),'Data Summary'!CD44="Yes"),OFFSET('Water Data'!$G$9,0,10*ROW('Water Data'!G38)),NA())</f>
        <v>#N/A</v>
      </c>
      <c r="P44" s="536" t="e">
        <f ca="1">+IF(AND(ISNUMBER(OFFSET('Water Data'!$H$4,0,10*ROW('Water Data'!H38))),'Data Summary'!CE44="Yes"),100-OFFSET('Water Data'!$H$4,0,10*ROW('Water Data'!H38)),NA())</f>
        <v>#N/A</v>
      </c>
      <c r="Q44" s="536" t="e">
        <f ca="1">+IF(AND(ISNUMBER(OFFSET('Water Data'!$H$6,0,10*ROW('Water Data'!H38))),'Data Summary'!CF44="Yes"),OFFSET('Water Data'!$H$6,0,10*ROW('Water Data'!H38)),NA())</f>
        <v>#N/A</v>
      </c>
      <c r="R44" s="536" t="e">
        <f ca="1">+IF(AND(ISNUMBER(OFFSET('Water Data'!$H$9,0,10*ROW('Water Data'!H38))),'Data Summary'!CG44="Yes"),OFFSET('Water Data'!$H$9,0,10*ROW('Water Data'!H38)),NA())</f>
        <v>#N/A</v>
      </c>
      <c r="S44" s="536" t="e">
        <f ca="1">+IF(AND(ISNUMBER(OFFSET('Water Data'!$I$4,0,10*ROW('Water Data'!I38))),'Data Summary'!CH44="Yes"),100-OFFSET('Water Data'!$I$4,0,10*ROW('Water Data'!I38)),NA())</f>
        <v>#N/A</v>
      </c>
      <c r="T44" s="536" t="e">
        <f ca="1">+IF(AND(ISNUMBER(OFFSET('Water Data'!$I$6,0,10*ROW('Water Data'!I38))),'Data Summary'!CI44="Yes"),OFFSET('Water Data'!$I$6,0,10*ROW('Water Data'!I38)),NA())</f>
        <v>#N/A</v>
      </c>
      <c r="U44" s="536" t="e">
        <f ca="1">+IF(AND(ISNUMBER(OFFSET('Water Data'!$I$9,0,10*ROW('Water Data'!I38))),'Data Summary'!CJ44="Yes"),OFFSET('Water Data'!$I$9,0,10*ROW('Water Data'!I38)),NA())</f>
        <v>#N/A</v>
      </c>
      <c r="V44" s="537" t="e">
        <f ca="1">+IF(AND(ISNUMBER(OFFSET('Sanitation Data'!$D$4,0,10*ROW('Sanitation Data'!D38))),'Data Summary'!CK44="Yes"),100-OFFSET('Sanitation Data'!$D$4,0,10*ROW('Sanitation Data'!D38)),NA())</f>
        <v>#N/A</v>
      </c>
      <c r="W44" s="537" t="e">
        <f ca="1">+IF(AND(ISNUMBER(OFFSET('Sanitation Data'!$D$6,0,10*ROW('Sanitation Data'!D38))),'Data Summary'!CL44="Yes"),OFFSET('Sanitation Data'!$D$6,0,10*ROW('Sanitation Data'!D38)),NA())</f>
        <v>#N/A</v>
      </c>
      <c r="X44" s="537" t="e">
        <f ca="1">+IF(AND(ISNUMBER(OFFSET('Sanitation Data'!$D$10,0,10*ROW('Sanitation Data'!D38))),'Data Summary'!CM44="Yes"),OFFSET('Sanitation Data'!$D$10,0,10*ROW('Sanitation Data'!D38)),NA())</f>
        <v>#N/A</v>
      </c>
      <c r="Y44" s="537" t="e">
        <f ca="1">+IF(AND(ISNUMBER(OFFSET('Sanitation Data'!$D$11,0,10*ROW('Sanitation Data'!D38))),'Data Summary'!CN44="Yes"),OFFSET('Sanitation Data'!$D$11,0,10*ROW('Sanitation Data'!D38)),NA())</f>
        <v>#N/A</v>
      </c>
      <c r="Z44" s="537" t="e">
        <f ca="1">+IF(AND(ISNUMBER(OFFSET('Sanitation Data'!$D$12,0,10*ROW('Sanitation Data'!D38))),'Data Summary'!CO44="Yes"),OFFSET('Sanitation Data'!$D$12,0,10*ROW('Sanitation Data'!D38)),NA())</f>
        <v>#N/A</v>
      </c>
      <c r="AA44" s="537" t="e">
        <f ca="1">+IF(AND(ISNUMBER(OFFSET('Sanitation Data'!$E$4,0,10*ROW('Sanitation Data'!E38))),'Data Summary'!CP44="Yes"),100-OFFSET('Sanitation Data'!$E$4,0,10*ROW('Sanitation Data'!E38)),NA())</f>
        <v>#N/A</v>
      </c>
      <c r="AB44" s="537" t="e">
        <f ca="1">+IF(AND(ISNUMBER(OFFSET('Sanitation Data'!$E$6,0,10*ROW('Sanitation Data'!E38))),'Data Summary'!CQ44="Yes"),OFFSET('Sanitation Data'!$E$6,0,10*ROW('Sanitation Data'!E38)),NA())</f>
        <v>#N/A</v>
      </c>
      <c r="AC44" s="537" t="e">
        <f ca="1">+IF(AND(ISNUMBER(OFFSET('Sanitation Data'!$E$10,0,10*ROW('Sanitation Data'!E38))),'Data Summary'!CR44="Yes"),OFFSET('Sanitation Data'!$E$10,0,10*ROW('Sanitation Data'!E38)),NA())</f>
        <v>#N/A</v>
      </c>
      <c r="AD44" s="537" t="e">
        <f ca="1">+IF(AND(ISNUMBER(OFFSET('Sanitation Data'!$E$11,0,10*ROW('Sanitation Data'!E38))),'Data Summary'!CS44="Yes"),OFFSET('Sanitation Data'!$E$11,0,10*ROW('Sanitation Data'!E38)),NA())</f>
        <v>#N/A</v>
      </c>
      <c r="AE44" s="537" t="e">
        <f ca="1">+IF(AND(ISNUMBER(OFFSET('Sanitation Data'!$E$12,0,10*ROW('Sanitation Data'!E38))),'Data Summary'!CT44="Yes"),OFFSET('Sanitation Data'!$E$12,0,10*ROW('Sanitation Data'!E38)),NA())</f>
        <v>#N/A</v>
      </c>
      <c r="AF44" s="537" t="e">
        <f ca="1">+IF(AND(ISNUMBER(OFFSET('Sanitation Data'!$F$4,0,10*ROW('Sanitation Data'!F38))),'Data Summary'!CU44="Yes"),100-OFFSET('Sanitation Data'!$F$4,0,10*ROW('Sanitation Data'!F38)),NA())</f>
        <v>#N/A</v>
      </c>
      <c r="AG44" s="537" t="e">
        <f ca="1">+IF(AND(ISNUMBER(OFFSET('Sanitation Data'!$F$6,0,10*ROW('Sanitation Data'!F38))),'Data Summary'!CV44="Yes"),OFFSET('Sanitation Data'!$F$6,0,10*ROW('Sanitation Data'!F38)),NA())</f>
        <v>#N/A</v>
      </c>
      <c r="AH44" s="537" t="e">
        <f ca="1">+IF(AND(ISNUMBER(OFFSET('Sanitation Data'!$F$10,0,10*ROW('Sanitation Data'!F38))),'Data Summary'!CW44="Yes"),OFFSET('Sanitation Data'!$F$10,0,10*ROW('Sanitation Data'!F38)),NA())</f>
        <v>#N/A</v>
      </c>
      <c r="AI44" s="537" t="e">
        <f ca="1">+IF(AND(ISNUMBER(OFFSET('Sanitation Data'!$F$11,0,10*ROW('Sanitation Data'!F38))),'Data Summary'!CX44="Yes"),OFFSET('Sanitation Data'!$F$11,0,10*ROW('Sanitation Data'!F38)),NA())</f>
        <v>#N/A</v>
      </c>
      <c r="AJ44" s="537" t="e">
        <f ca="1">+IF(AND(ISNUMBER(OFFSET('Sanitation Data'!$F$12,0,10*ROW('Sanitation Data'!F38))),'Data Summary'!CY44="Yes"),OFFSET('Sanitation Data'!$F$12,0,10*ROW('Sanitation Data'!F38)),NA())</f>
        <v>#N/A</v>
      </c>
      <c r="AK44" s="537" t="e">
        <f ca="1">+IF(AND(ISNUMBER(OFFSET('Sanitation Data'!$G$4,0,10*ROW('Sanitation Data'!G38))),'Data Summary'!CZ44="Yes"),100-OFFSET('Sanitation Data'!$G$4,0,10*ROW('Sanitation Data'!G38)),NA())</f>
        <v>#N/A</v>
      </c>
      <c r="AL44" s="537" t="e">
        <f ca="1">+IF(AND(ISNUMBER(OFFSET('Sanitation Data'!$G$6,0,10*ROW('Sanitation Data'!G38))),'Data Summary'!DA44="Yes"),OFFSET('Sanitation Data'!$G$6,0,10*ROW('Sanitation Data'!G38)),NA())</f>
        <v>#N/A</v>
      </c>
      <c r="AM44" s="537" t="e">
        <f ca="1">+IF(AND(ISNUMBER(OFFSET('Sanitation Data'!$G$10,0,10*ROW('Sanitation Data'!G38))),'Data Summary'!DB44="Yes"),OFFSET('Sanitation Data'!$G$10,0,10*ROW('Sanitation Data'!G38)),NA())</f>
        <v>#N/A</v>
      </c>
      <c r="AN44" s="537" t="e">
        <f ca="1">+IF(AND(ISNUMBER(OFFSET('Sanitation Data'!$G$11,0,10*ROW('Sanitation Data'!G38))),'Data Summary'!DC44="Yes"),OFFSET('Sanitation Data'!$G$11,0,10*ROW('Sanitation Data'!G38)),NA())</f>
        <v>#N/A</v>
      </c>
      <c r="AO44" s="537" t="e">
        <f ca="1">+IF(AND(ISNUMBER(OFFSET('Sanitation Data'!$G$12,0,10*ROW('Sanitation Data'!G38))),'Data Summary'!DD44="Yes"),OFFSET('Sanitation Data'!$G$12,0,10*ROW('Sanitation Data'!G38)),NA())</f>
        <v>#N/A</v>
      </c>
      <c r="AP44" s="537" t="e">
        <f ca="1">+IF(AND(ISNUMBER(OFFSET('Sanitation Data'!$H$4,0,10*ROW('Sanitation Data'!H38))),'Data Summary'!DE44="Yes"),100-OFFSET('Sanitation Data'!$H$4,0,10*ROW('Sanitation Data'!H38)),NA())</f>
        <v>#N/A</v>
      </c>
      <c r="AQ44" s="537" t="e">
        <f ca="1">+IF(AND(ISNUMBER(OFFSET('Sanitation Data'!$H$6,0,10*ROW('Sanitation Data'!H38))),'Data Summary'!DF44="Yes"),OFFSET('Sanitation Data'!$H$6,0,10*ROW('Sanitation Data'!H38)),NA())</f>
        <v>#N/A</v>
      </c>
      <c r="AR44" s="537" t="e">
        <f ca="1">+IF(AND(ISNUMBER(OFFSET('Sanitation Data'!$H$10,0,10*ROW('Sanitation Data'!H38))),'Data Summary'!DG44="Yes"),OFFSET('Sanitation Data'!$H$10,0,10*ROW('Sanitation Data'!H38)),NA())</f>
        <v>#N/A</v>
      </c>
      <c r="AS44" s="537" t="e">
        <f ca="1">+IF(AND(ISNUMBER(OFFSET('Sanitation Data'!$H$11,0,10*ROW('Sanitation Data'!H38))),'Data Summary'!DH44="Yes"),OFFSET('Sanitation Data'!$H$11,0,10*ROW('Sanitation Data'!H38)),NA())</f>
        <v>#N/A</v>
      </c>
      <c r="AT44" s="537" t="e">
        <f ca="1">+IF(AND(ISNUMBER(OFFSET('Sanitation Data'!$H$12,0,10*ROW('Sanitation Data'!H38))),'Data Summary'!DI44="Yes"),OFFSET('Sanitation Data'!$H$12,0,10*ROW('Sanitation Data'!H38)),NA())</f>
        <v>#N/A</v>
      </c>
      <c r="AU44" s="537" t="e">
        <f ca="1">+IF(AND(ISNUMBER(OFFSET('Sanitation Data'!$I$4,0,10*ROW('Sanitation Data'!I38))),'Data Summary'!DJ44="Yes"),100-OFFSET('Sanitation Data'!$I$4,0,10*ROW('Sanitation Data'!I38)),NA())</f>
        <v>#N/A</v>
      </c>
      <c r="AV44" s="537" t="e">
        <f ca="1">+IF(AND(ISNUMBER(OFFSET('Sanitation Data'!$I$6,0,10*ROW('Sanitation Data'!I38))),'Data Summary'!DK44="Yes"),OFFSET('Sanitation Data'!$I$6,0,10*ROW('Sanitation Data'!I38)),NA())</f>
        <v>#N/A</v>
      </c>
      <c r="AW44" s="537" t="e">
        <f ca="1">+IF(AND(ISNUMBER(OFFSET('Sanitation Data'!$I$10,0,10*ROW('Sanitation Data'!I38))),'Data Summary'!DL44="Yes"),OFFSET('Sanitation Data'!$I$10,0,10*ROW('Sanitation Data'!I38)),NA())</f>
        <v>#N/A</v>
      </c>
      <c r="AX44" s="537" t="e">
        <f ca="1">+IF(AND(ISNUMBER(OFFSET('Sanitation Data'!$I$11,0,10*ROW('Sanitation Data'!I38))),'Data Summary'!DM44="Yes"),OFFSET('Sanitation Data'!$I$11,0,10*ROW('Sanitation Data'!I38)),NA())</f>
        <v>#N/A</v>
      </c>
      <c r="AY44" s="537" t="e">
        <f ca="1">+IF(AND(ISNUMBER(OFFSET('Sanitation Data'!$I$12,0,10*ROW('Sanitation Data'!I38))),'Data Summary'!DN44="Yes"),OFFSET('Sanitation Data'!$I$12,0,10*ROW('Sanitation Data'!I38)),NA())</f>
        <v>#N/A</v>
      </c>
      <c r="AZ44" s="538" t="e">
        <f ca="1">+IF(AND(ISNUMBER(OFFSET('Hygiene Data'!$D$5,0,10*ROW('Hygiene Data'!D38))),'Data Summary'!DO44="Yes"),OFFSET('Hygiene Data'!$D$5,0,10*ROW('Hygiene Data'!D38)),NA())</f>
        <v>#N/A</v>
      </c>
      <c r="BA44" s="538" t="e">
        <f ca="1">+IF(AND(ISNUMBER(OFFSET('Hygiene Data'!$D$7,0,10*ROW('Hygiene Data'!D38))),'Data Summary'!DP44="Yes"),OFFSET('Hygiene Data'!$D$7,0,10*ROW('Hygiene Data'!D38)),NA())</f>
        <v>#N/A</v>
      </c>
      <c r="BB44" s="538" t="e">
        <f ca="1">+IF(AND(ISNUMBER(OFFSET('Hygiene Data'!$D$9,0,10*ROW('Hygiene Data'!D38))),'Data Summary'!DQ44="Yes"),OFFSET('Hygiene Data'!$D$9,0,10*ROW('Hygiene Data'!D38)),NA())</f>
        <v>#N/A</v>
      </c>
      <c r="BC44" s="538" t="e">
        <f ca="1">+IF(AND(ISNUMBER(OFFSET('Hygiene Data'!$E$5,0,10*ROW('Hygiene Data'!E38))),'Data Summary'!DR44="Yes"),OFFSET('Hygiene Data'!$E$5,0,10*ROW('Hygiene Data'!E38)),NA())</f>
        <v>#N/A</v>
      </c>
      <c r="BD44" s="538" t="e">
        <f ca="1">+IF(AND(ISNUMBER(OFFSET('Hygiene Data'!$E$7,0,10*ROW('Hygiene Data'!E38))),'Data Summary'!DS44="Yes"),OFFSET('Hygiene Data'!$E$7,0,10*ROW('Hygiene Data'!E38)),NA())</f>
        <v>#N/A</v>
      </c>
      <c r="BE44" s="538" t="e">
        <f ca="1">+IF(AND(ISNUMBER(OFFSET('Hygiene Data'!$E$9,0,10*ROW('Hygiene Data'!E38))),'Data Summary'!DT44="Yes"),OFFSET('Hygiene Data'!$E$9,0,10*ROW('Hygiene Data'!E38)),NA())</f>
        <v>#N/A</v>
      </c>
      <c r="BF44" s="538" t="e">
        <f ca="1">+IF(AND(ISNUMBER(OFFSET('Hygiene Data'!$F$5,0,10*ROW('Hygiene Data'!F38))),'Data Summary'!DU44="Yes"),OFFSET('Hygiene Data'!$F$5,0,10*ROW('Hygiene Data'!F38)),NA())</f>
        <v>#N/A</v>
      </c>
      <c r="BG44" s="538" t="e">
        <f ca="1">+IF(AND(ISNUMBER(OFFSET('Hygiene Data'!$F$7,0,10*ROW('Hygiene Data'!F38))),'Data Summary'!DV44="Yes"),OFFSET('Hygiene Data'!$F$7,0,10*ROW('Hygiene Data'!F38)),NA())</f>
        <v>#N/A</v>
      </c>
      <c r="BH44" s="538" t="e">
        <f ca="1">+IF(AND(ISNUMBER(OFFSET('Hygiene Data'!$F$9,0,10*ROW('Hygiene Data'!F38))),'Data Summary'!DW44="Yes"),OFFSET('Hygiene Data'!$F$9,0,10*ROW('Hygiene Data'!F38)),NA())</f>
        <v>#N/A</v>
      </c>
      <c r="BI44" s="538" t="e">
        <f ca="1">+IF(AND(ISNUMBER(OFFSET('Hygiene Data'!$G$5,0,10*ROW('Hygiene Data'!G38))),'Data Summary'!DX44="Yes"),OFFSET('Hygiene Data'!$G$5,0,10*ROW('Hygiene Data'!G38)),NA())</f>
        <v>#N/A</v>
      </c>
      <c r="BJ44" s="538" t="e">
        <f ca="1">+IF(AND(ISNUMBER(OFFSET('Hygiene Data'!$G$7,0,10*ROW('Hygiene Data'!G38))),'Data Summary'!DY44="Yes"),OFFSET('Hygiene Data'!$G$7,0,10*ROW('Hygiene Data'!G38)),NA())</f>
        <v>#N/A</v>
      </c>
      <c r="BK44" s="538" t="e">
        <f ca="1">+IF(AND(ISNUMBER(OFFSET('Hygiene Data'!$G$9,0,10*ROW('Hygiene Data'!G38))),'Data Summary'!DZ44="Yes"),OFFSET('Hygiene Data'!$G$9,0,10*ROW('Hygiene Data'!G38)),NA())</f>
        <v>#N/A</v>
      </c>
      <c r="BL44" s="538" t="e">
        <f ca="1">+IF(AND(ISNUMBER(OFFSET('Hygiene Data'!$H$5,0,10*ROW('Hygiene Data'!H38))),'Data Summary'!EA44="Yes"),OFFSET('Hygiene Data'!$H$5,0,10*ROW('Hygiene Data'!H38)),NA())</f>
        <v>#N/A</v>
      </c>
      <c r="BM44" s="538" t="e">
        <f ca="1">+IF(AND(ISNUMBER(OFFSET('Hygiene Data'!$H$7,0,10*ROW('Hygiene Data'!H38))),'Data Summary'!EB44="Yes"),OFFSET('Hygiene Data'!$H$7,0,10*ROW('Hygiene Data'!H38)),NA())</f>
        <v>#N/A</v>
      </c>
      <c r="BN44" s="538" t="e">
        <f ca="1">+IF(AND(ISNUMBER(OFFSET('Hygiene Data'!$H$9,0,10*ROW('Hygiene Data'!H38))),'Data Summary'!EC44="Yes"),OFFSET('Hygiene Data'!$H$9,0,10*ROW('Hygiene Data'!H38)),NA())</f>
        <v>#N/A</v>
      </c>
      <c r="BO44" s="538" t="e">
        <f ca="1">+IF(AND(ISNUMBER(OFFSET('Hygiene Data'!$I$5,0,10*ROW('Hygiene Data'!I38))),'Data Summary'!ED44="Yes"),OFFSET('Hygiene Data'!$I$5,0,10*ROW('Hygiene Data'!I38)),NA())</f>
        <v>#N/A</v>
      </c>
      <c r="BP44" s="538" t="e">
        <f ca="1">+IF(AND(ISNUMBER(OFFSET('Hygiene Data'!$I$7,0,10*ROW('Hygiene Data'!I38))),'Data Summary'!EE44="Yes"),OFFSET('Hygiene Data'!$I$7,0,10*ROW('Hygiene Data'!I38)),NA())</f>
        <v>#N/A</v>
      </c>
      <c r="BQ44" s="538" t="e">
        <f ca="1">+IF(AND(ISNUMBER(OFFSET('Hygiene Data'!$I$9,0,10*ROW('Hygiene Data'!I38))),'Data Summary'!EF44="Yes"),OFFSET('Hygiene Data'!$I$9,0,10*ROW('Hygiene Data'!I38)),NA())</f>
        <v>#N/A</v>
      </c>
    </row>
    <row r="45" spans="1:69" x14ac:dyDescent="0.25">
      <c r="A45" s="534" t="e">
        <f ca="1">+RIGHT('Data Summary'!A45,LEN('Data Summary'!A45)-9)</f>
        <v>#VALUE!</v>
      </c>
      <c r="B45" s="508" t="str">
        <f ca="1">+IF(ISTEXT('Data Summary'!B45),'Data Summary'!B45,"")</f>
        <v/>
      </c>
      <c r="C45" s="535" t="e">
        <f ca="1">+VALUE('Data Summary'!C45)</f>
        <v>#VALUE!</v>
      </c>
      <c r="D45" s="536" t="e">
        <f ca="1">+IF(AND(ISNUMBER(OFFSET('Water Data'!$D$4,0,10*ROW('Water Data'!D39))),'Data Summary'!BS45="Yes"),100-OFFSET('Water Data'!$D$4,0,10*ROW('Water Data'!D39)),NA())</f>
        <v>#N/A</v>
      </c>
      <c r="E45" s="536" t="e">
        <f ca="1">+IF(AND(ISNUMBER(OFFSET('Water Data'!$D$6,0,10*ROW('Water Data'!D39))),'Data Summary'!BT45="Yes"),OFFSET('Water Data'!$D$6,0,10*ROW('Water Data'!D39)),NA())</f>
        <v>#N/A</v>
      </c>
      <c r="F45" s="536" t="e">
        <f ca="1">+IF(AND(ISNUMBER(OFFSET('Water Data'!$D$9,0,10*ROW('Water Data'!D39))),'Data Summary'!BU45="Yes"),OFFSET('Water Data'!$D$9,0,10*ROW('Water Data'!D39)),NA())</f>
        <v>#N/A</v>
      </c>
      <c r="G45" s="536" t="e">
        <f ca="1">+IF(AND(ISNUMBER(OFFSET('Water Data'!$E$4,0,10*ROW('Water Data'!E39))),'Data Summary'!BV45="Yes"),100-OFFSET('Water Data'!$E$4,0,10*ROW('Water Data'!E39)),NA())</f>
        <v>#N/A</v>
      </c>
      <c r="H45" s="536" t="e">
        <f ca="1">+IF(AND(ISNUMBER(OFFSET('Water Data'!$E$6,0,10*ROW('Water Data'!E39))),'Data Summary'!BW45="Yes"),OFFSET('Water Data'!$E$6,0,10*ROW('Water Data'!E39)),NA())</f>
        <v>#N/A</v>
      </c>
      <c r="I45" s="536" t="e">
        <f ca="1">+IF(AND(ISNUMBER(OFFSET('Water Data'!$E$9,0,10*ROW('Water Data'!E39))),'Data Summary'!BX45="Yes"),OFFSET('Water Data'!$E$9,0,10*ROW('Water Data'!E39)),NA())</f>
        <v>#N/A</v>
      </c>
      <c r="J45" s="536" t="e">
        <f ca="1">+IF(AND(ISNUMBER(OFFSET('Water Data'!$F$4,0,10*ROW('Water Data'!F39))),'Data Summary'!BY45="Yes"),100-OFFSET('Water Data'!$F$4,0,10*ROW('Water Data'!F39)),NA())</f>
        <v>#N/A</v>
      </c>
      <c r="K45" s="536" t="e">
        <f ca="1">+IF(AND(ISNUMBER(OFFSET('Water Data'!$F$6,0,10*ROW('Water Data'!F39))),'Data Summary'!BZ45="Yes"),OFFSET('Water Data'!$F$6,0,10*ROW('Water Data'!F39)),NA())</f>
        <v>#N/A</v>
      </c>
      <c r="L45" s="536" t="e">
        <f ca="1">+IF(AND(ISNUMBER(OFFSET('Water Data'!$F$9,0,10*ROW('Water Data'!F39))),'Data Summary'!CA45="Yes"),OFFSET('Water Data'!$F$9,0,10*ROW('Water Data'!F39)),NA())</f>
        <v>#N/A</v>
      </c>
      <c r="M45" s="536" t="e">
        <f ca="1">+IF(AND(ISNUMBER(OFFSET('Water Data'!$G$4,0,10*ROW('Water Data'!G39))),'Data Summary'!CB45="Yes"),100-OFFSET('Water Data'!$G$4,0,10*ROW('Water Data'!G39)),NA())</f>
        <v>#N/A</v>
      </c>
      <c r="N45" s="536" t="e">
        <f ca="1">+IF(AND(ISNUMBER(OFFSET('Water Data'!$G$6,0,10*ROW('Water Data'!G39))),'Data Summary'!CC45="Yes"),OFFSET('Water Data'!$G$6,0,10*ROW('Water Data'!G39)),NA())</f>
        <v>#N/A</v>
      </c>
      <c r="O45" s="536" t="e">
        <f ca="1">+IF(AND(ISNUMBER(OFFSET('Water Data'!$G$9,0,10*ROW('Water Data'!G39))),'Data Summary'!CD45="Yes"),OFFSET('Water Data'!$G$9,0,10*ROW('Water Data'!G39)),NA())</f>
        <v>#N/A</v>
      </c>
      <c r="P45" s="536" t="e">
        <f ca="1">+IF(AND(ISNUMBER(OFFSET('Water Data'!$H$4,0,10*ROW('Water Data'!H39))),'Data Summary'!CE45="Yes"),100-OFFSET('Water Data'!$H$4,0,10*ROW('Water Data'!H39)),NA())</f>
        <v>#N/A</v>
      </c>
      <c r="Q45" s="536" t="e">
        <f ca="1">+IF(AND(ISNUMBER(OFFSET('Water Data'!$H$6,0,10*ROW('Water Data'!H39))),'Data Summary'!CF45="Yes"),OFFSET('Water Data'!$H$6,0,10*ROW('Water Data'!H39)),NA())</f>
        <v>#N/A</v>
      </c>
      <c r="R45" s="536" t="e">
        <f ca="1">+IF(AND(ISNUMBER(OFFSET('Water Data'!$H$9,0,10*ROW('Water Data'!H39))),'Data Summary'!CG45="Yes"),OFFSET('Water Data'!$H$9,0,10*ROW('Water Data'!H39)),NA())</f>
        <v>#N/A</v>
      </c>
      <c r="S45" s="536" t="e">
        <f ca="1">+IF(AND(ISNUMBER(OFFSET('Water Data'!$I$4,0,10*ROW('Water Data'!I39))),'Data Summary'!CH45="Yes"),100-OFFSET('Water Data'!$I$4,0,10*ROW('Water Data'!I39)),NA())</f>
        <v>#N/A</v>
      </c>
      <c r="T45" s="536" t="e">
        <f ca="1">+IF(AND(ISNUMBER(OFFSET('Water Data'!$I$6,0,10*ROW('Water Data'!I39))),'Data Summary'!CI45="Yes"),OFFSET('Water Data'!$I$6,0,10*ROW('Water Data'!I39)),NA())</f>
        <v>#N/A</v>
      </c>
      <c r="U45" s="536" t="e">
        <f ca="1">+IF(AND(ISNUMBER(OFFSET('Water Data'!$I$9,0,10*ROW('Water Data'!I39))),'Data Summary'!CJ45="Yes"),OFFSET('Water Data'!$I$9,0,10*ROW('Water Data'!I39)),NA())</f>
        <v>#N/A</v>
      </c>
      <c r="V45" s="537" t="e">
        <f ca="1">+IF(AND(ISNUMBER(OFFSET('Sanitation Data'!$D$4,0,10*ROW('Sanitation Data'!D39))),'Data Summary'!CK45="Yes"),100-OFFSET('Sanitation Data'!$D$4,0,10*ROW('Sanitation Data'!D39)),NA())</f>
        <v>#N/A</v>
      </c>
      <c r="W45" s="537" t="e">
        <f ca="1">+IF(AND(ISNUMBER(OFFSET('Sanitation Data'!$D$6,0,10*ROW('Sanitation Data'!D39))),'Data Summary'!CL45="Yes"),OFFSET('Sanitation Data'!$D$6,0,10*ROW('Sanitation Data'!D39)),NA())</f>
        <v>#N/A</v>
      </c>
      <c r="X45" s="537" t="e">
        <f ca="1">+IF(AND(ISNUMBER(OFFSET('Sanitation Data'!$D$10,0,10*ROW('Sanitation Data'!D39))),'Data Summary'!CM45="Yes"),OFFSET('Sanitation Data'!$D$10,0,10*ROW('Sanitation Data'!D39)),NA())</f>
        <v>#N/A</v>
      </c>
      <c r="Y45" s="537" t="e">
        <f ca="1">+IF(AND(ISNUMBER(OFFSET('Sanitation Data'!$D$11,0,10*ROW('Sanitation Data'!D39))),'Data Summary'!CN45="Yes"),OFFSET('Sanitation Data'!$D$11,0,10*ROW('Sanitation Data'!D39)),NA())</f>
        <v>#N/A</v>
      </c>
      <c r="Z45" s="537" t="e">
        <f ca="1">+IF(AND(ISNUMBER(OFFSET('Sanitation Data'!$D$12,0,10*ROW('Sanitation Data'!D39))),'Data Summary'!CO45="Yes"),OFFSET('Sanitation Data'!$D$12,0,10*ROW('Sanitation Data'!D39)),NA())</f>
        <v>#N/A</v>
      </c>
      <c r="AA45" s="537" t="e">
        <f ca="1">+IF(AND(ISNUMBER(OFFSET('Sanitation Data'!$E$4,0,10*ROW('Sanitation Data'!E39))),'Data Summary'!CP45="Yes"),100-OFFSET('Sanitation Data'!$E$4,0,10*ROW('Sanitation Data'!E39)),NA())</f>
        <v>#N/A</v>
      </c>
      <c r="AB45" s="537" t="e">
        <f ca="1">+IF(AND(ISNUMBER(OFFSET('Sanitation Data'!$E$6,0,10*ROW('Sanitation Data'!E39))),'Data Summary'!CQ45="Yes"),OFFSET('Sanitation Data'!$E$6,0,10*ROW('Sanitation Data'!E39)),NA())</f>
        <v>#N/A</v>
      </c>
      <c r="AC45" s="537" t="e">
        <f ca="1">+IF(AND(ISNUMBER(OFFSET('Sanitation Data'!$E$10,0,10*ROW('Sanitation Data'!E39))),'Data Summary'!CR45="Yes"),OFFSET('Sanitation Data'!$E$10,0,10*ROW('Sanitation Data'!E39)),NA())</f>
        <v>#N/A</v>
      </c>
      <c r="AD45" s="537" t="e">
        <f ca="1">+IF(AND(ISNUMBER(OFFSET('Sanitation Data'!$E$11,0,10*ROW('Sanitation Data'!E39))),'Data Summary'!CS45="Yes"),OFFSET('Sanitation Data'!$E$11,0,10*ROW('Sanitation Data'!E39)),NA())</f>
        <v>#N/A</v>
      </c>
      <c r="AE45" s="537" t="e">
        <f ca="1">+IF(AND(ISNUMBER(OFFSET('Sanitation Data'!$E$12,0,10*ROW('Sanitation Data'!E39))),'Data Summary'!CT45="Yes"),OFFSET('Sanitation Data'!$E$12,0,10*ROW('Sanitation Data'!E39)),NA())</f>
        <v>#N/A</v>
      </c>
      <c r="AF45" s="537" t="e">
        <f ca="1">+IF(AND(ISNUMBER(OFFSET('Sanitation Data'!$F$4,0,10*ROW('Sanitation Data'!F39))),'Data Summary'!CU45="Yes"),100-OFFSET('Sanitation Data'!$F$4,0,10*ROW('Sanitation Data'!F39)),NA())</f>
        <v>#N/A</v>
      </c>
      <c r="AG45" s="537" t="e">
        <f ca="1">+IF(AND(ISNUMBER(OFFSET('Sanitation Data'!$F$6,0,10*ROW('Sanitation Data'!F39))),'Data Summary'!CV45="Yes"),OFFSET('Sanitation Data'!$F$6,0,10*ROW('Sanitation Data'!F39)),NA())</f>
        <v>#N/A</v>
      </c>
      <c r="AH45" s="537" t="e">
        <f ca="1">+IF(AND(ISNUMBER(OFFSET('Sanitation Data'!$F$10,0,10*ROW('Sanitation Data'!F39))),'Data Summary'!CW45="Yes"),OFFSET('Sanitation Data'!$F$10,0,10*ROW('Sanitation Data'!F39)),NA())</f>
        <v>#N/A</v>
      </c>
      <c r="AI45" s="537" t="e">
        <f ca="1">+IF(AND(ISNUMBER(OFFSET('Sanitation Data'!$F$11,0,10*ROW('Sanitation Data'!F39))),'Data Summary'!CX45="Yes"),OFFSET('Sanitation Data'!$F$11,0,10*ROW('Sanitation Data'!F39)),NA())</f>
        <v>#N/A</v>
      </c>
      <c r="AJ45" s="537" t="e">
        <f ca="1">+IF(AND(ISNUMBER(OFFSET('Sanitation Data'!$F$12,0,10*ROW('Sanitation Data'!F39))),'Data Summary'!CY45="Yes"),OFFSET('Sanitation Data'!$F$12,0,10*ROW('Sanitation Data'!F39)),NA())</f>
        <v>#N/A</v>
      </c>
      <c r="AK45" s="537" t="e">
        <f ca="1">+IF(AND(ISNUMBER(OFFSET('Sanitation Data'!$G$4,0,10*ROW('Sanitation Data'!G39))),'Data Summary'!CZ45="Yes"),100-OFFSET('Sanitation Data'!$G$4,0,10*ROW('Sanitation Data'!G39)),NA())</f>
        <v>#N/A</v>
      </c>
      <c r="AL45" s="537" t="e">
        <f ca="1">+IF(AND(ISNUMBER(OFFSET('Sanitation Data'!$G$6,0,10*ROW('Sanitation Data'!G39))),'Data Summary'!DA45="Yes"),OFFSET('Sanitation Data'!$G$6,0,10*ROW('Sanitation Data'!G39)),NA())</f>
        <v>#N/A</v>
      </c>
      <c r="AM45" s="537" t="e">
        <f ca="1">+IF(AND(ISNUMBER(OFFSET('Sanitation Data'!$G$10,0,10*ROW('Sanitation Data'!G39))),'Data Summary'!DB45="Yes"),OFFSET('Sanitation Data'!$G$10,0,10*ROW('Sanitation Data'!G39)),NA())</f>
        <v>#N/A</v>
      </c>
      <c r="AN45" s="537" t="e">
        <f ca="1">+IF(AND(ISNUMBER(OFFSET('Sanitation Data'!$G$11,0,10*ROW('Sanitation Data'!G39))),'Data Summary'!DC45="Yes"),OFFSET('Sanitation Data'!$G$11,0,10*ROW('Sanitation Data'!G39)),NA())</f>
        <v>#N/A</v>
      </c>
      <c r="AO45" s="537" t="e">
        <f ca="1">+IF(AND(ISNUMBER(OFFSET('Sanitation Data'!$G$12,0,10*ROW('Sanitation Data'!G39))),'Data Summary'!DD45="Yes"),OFFSET('Sanitation Data'!$G$12,0,10*ROW('Sanitation Data'!G39)),NA())</f>
        <v>#N/A</v>
      </c>
      <c r="AP45" s="537" t="e">
        <f ca="1">+IF(AND(ISNUMBER(OFFSET('Sanitation Data'!$H$4,0,10*ROW('Sanitation Data'!H39))),'Data Summary'!DE45="Yes"),100-OFFSET('Sanitation Data'!$H$4,0,10*ROW('Sanitation Data'!H39)),NA())</f>
        <v>#N/A</v>
      </c>
      <c r="AQ45" s="537" t="e">
        <f ca="1">+IF(AND(ISNUMBER(OFFSET('Sanitation Data'!$H$6,0,10*ROW('Sanitation Data'!H39))),'Data Summary'!DF45="Yes"),OFFSET('Sanitation Data'!$H$6,0,10*ROW('Sanitation Data'!H39)),NA())</f>
        <v>#N/A</v>
      </c>
      <c r="AR45" s="537" t="e">
        <f ca="1">+IF(AND(ISNUMBER(OFFSET('Sanitation Data'!$H$10,0,10*ROW('Sanitation Data'!H39))),'Data Summary'!DG45="Yes"),OFFSET('Sanitation Data'!$H$10,0,10*ROW('Sanitation Data'!H39)),NA())</f>
        <v>#N/A</v>
      </c>
      <c r="AS45" s="537" t="e">
        <f ca="1">+IF(AND(ISNUMBER(OFFSET('Sanitation Data'!$H$11,0,10*ROW('Sanitation Data'!H39))),'Data Summary'!DH45="Yes"),OFFSET('Sanitation Data'!$H$11,0,10*ROW('Sanitation Data'!H39)),NA())</f>
        <v>#N/A</v>
      </c>
      <c r="AT45" s="537" t="e">
        <f ca="1">+IF(AND(ISNUMBER(OFFSET('Sanitation Data'!$H$12,0,10*ROW('Sanitation Data'!H39))),'Data Summary'!DI45="Yes"),OFFSET('Sanitation Data'!$H$12,0,10*ROW('Sanitation Data'!H39)),NA())</f>
        <v>#N/A</v>
      </c>
      <c r="AU45" s="537" t="e">
        <f ca="1">+IF(AND(ISNUMBER(OFFSET('Sanitation Data'!$I$4,0,10*ROW('Sanitation Data'!I39))),'Data Summary'!DJ45="Yes"),100-OFFSET('Sanitation Data'!$I$4,0,10*ROW('Sanitation Data'!I39)),NA())</f>
        <v>#N/A</v>
      </c>
      <c r="AV45" s="537" t="e">
        <f ca="1">+IF(AND(ISNUMBER(OFFSET('Sanitation Data'!$I$6,0,10*ROW('Sanitation Data'!I39))),'Data Summary'!DK45="Yes"),OFFSET('Sanitation Data'!$I$6,0,10*ROW('Sanitation Data'!I39)),NA())</f>
        <v>#N/A</v>
      </c>
      <c r="AW45" s="537" t="e">
        <f ca="1">+IF(AND(ISNUMBER(OFFSET('Sanitation Data'!$I$10,0,10*ROW('Sanitation Data'!I39))),'Data Summary'!DL45="Yes"),OFFSET('Sanitation Data'!$I$10,0,10*ROW('Sanitation Data'!I39)),NA())</f>
        <v>#N/A</v>
      </c>
      <c r="AX45" s="537" t="e">
        <f ca="1">+IF(AND(ISNUMBER(OFFSET('Sanitation Data'!$I$11,0,10*ROW('Sanitation Data'!I39))),'Data Summary'!DM45="Yes"),OFFSET('Sanitation Data'!$I$11,0,10*ROW('Sanitation Data'!I39)),NA())</f>
        <v>#N/A</v>
      </c>
      <c r="AY45" s="537" t="e">
        <f ca="1">+IF(AND(ISNUMBER(OFFSET('Sanitation Data'!$I$12,0,10*ROW('Sanitation Data'!I39))),'Data Summary'!DN45="Yes"),OFFSET('Sanitation Data'!$I$12,0,10*ROW('Sanitation Data'!I39)),NA())</f>
        <v>#N/A</v>
      </c>
      <c r="AZ45" s="538" t="e">
        <f ca="1">+IF(AND(ISNUMBER(OFFSET('Hygiene Data'!$D$5,0,10*ROW('Hygiene Data'!D39))),'Data Summary'!DO45="Yes"),OFFSET('Hygiene Data'!$D$5,0,10*ROW('Hygiene Data'!D39)),NA())</f>
        <v>#N/A</v>
      </c>
      <c r="BA45" s="538" t="e">
        <f ca="1">+IF(AND(ISNUMBER(OFFSET('Hygiene Data'!$D$7,0,10*ROW('Hygiene Data'!D39))),'Data Summary'!DP45="Yes"),OFFSET('Hygiene Data'!$D$7,0,10*ROW('Hygiene Data'!D39)),NA())</f>
        <v>#N/A</v>
      </c>
      <c r="BB45" s="538" t="e">
        <f ca="1">+IF(AND(ISNUMBER(OFFSET('Hygiene Data'!$D$9,0,10*ROW('Hygiene Data'!D39))),'Data Summary'!DQ45="Yes"),OFFSET('Hygiene Data'!$D$9,0,10*ROW('Hygiene Data'!D39)),NA())</f>
        <v>#N/A</v>
      </c>
      <c r="BC45" s="538" t="e">
        <f ca="1">+IF(AND(ISNUMBER(OFFSET('Hygiene Data'!$E$5,0,10*ROW('Hygiene Data'!E39))),'Data Summary'!DR45="Yes"),OFFSET('Hygiene Data'!$E$5,0,10*ROW('Hygiene Data'!E39)),NA())</f>
        <v>#N/A</v>
      </c>
      <c r="BD45" s="538" t="e">
        <f ca="1">+IF(AND(ISNUMBER(OFFSET('Hygiene Data'!$E$7,0,10*ROW('Hygiene Data'!E39))),'Data Summary'!DS45="Yes"),OFFSET('Hygiene Data'!$E$7,0,10*ROW('Hygiene Data'!E39)),NA())</f>
        <v>#N/A</v>
      </c>
      <c r="BE45" s="538" t="e">
        <f ca="1">+IF(AND(ISNUMBER(OFFSET('Hygiene Data'!$E$9,0,10*ROW('Hygiene Data'!E39))),'Data Summary'!DT45="Yes"),OFFSET('Hygiene Data'!$E$9,0,10*ROW('Hygiene Data'!E39)),NA())</f>
        <v>#N/A</v>
      </c>
      <c r="BF45" s="538" t="e">
        <f ca="1">+IF(AND(ISNUMBER(OFFSET('Hygiene Data'!$F$5,0,10*ROW('Hygiene Data'!F39))),'Data Summary'!DU45="Yes"),OFFSET('Hygiene Data'!$F$5,0,10*ROW('Hygiene Data'!F39)),NA())</f>
        <v>#N/A</v>
      </c>
      <c r="BG45" s="538" t="e">
        <f ca="1">+IF(AND(ISNUMBER(OFFSET('Hygiene Data'!$F$7,0,10*ROW('Hygiene Data'!F39))),'Data Summary'!DV45="Yes"),OFFSET('Hygiene Data'!$F$7,0,10*ROW('Hygiene Data'!F39)),NA())</f>
        <v>#N/A</v>
      </c>
      <c r="BH45" s="538" t="e">
        <f ca="1">+IF(AND(ISNUMBER(OFFSET('Hygiene Data'!$F$9,0,10*ROW('Hygiene Data'!F39))),'Data Summary'!DW45="Yes"),OFFSET('Hygiene Data'!$F$9,0,10*ROW('Hygiene Data'!F39)),NA())</f>
        <v>#N/A</v>
      </c>
      <c r="BI45" s="538" t="e">
        <f ca="1">+IF(AND(ISNUMBER(OFFSET('Hygiene Data'!$G$5,0,10*ROW('Hygiene Data'!G39))),'Data Summary'!DX45="Yes"),OFFSET('Hygiene Data'!$G$5,0,10*ROW('Hygiene Data'!G39)),NA())</f>
        <v>#N/A</v>
      </c>
      <c r="BJ45" s="538" t="e">
        <f ca="1">+IF(AND(ISNUMBER(OFFSET('Hygiene Data'!$G$7,0,10*ROW('Hygiene Data'!G39))),'Data Summary'!DY45="Yes"),OFFSET('Hygiene Data'!$G$7,0,10*ROW('Hygiene Data'!G39)),NA())</f>
        <v>#N/A</v>
      </c>
      <c r="BK45" s="538" t="e">
        <f ca="1">+IF(AND(ISNUMBER(OFFSET('Hygiene Data'!$G$9,0,10*ROW('Hygiene Data'!G39))),'Data Summary'!DZ45="Yes"),OFFSET('Hygiene Data'!$G$9,0,10*ROW('Hygiene Data'!G39)),NA())</f>
        <v>#N/A</v>
      </c>
      <c r="BL45" s="538" t="e">
        <f ca="1">+IF(AND(ISNUMBER(OFFSET('Hygiene Data'!$H$5,0,10*ROW('Hygiene Data'!H39))),'Data Summary'!EA45="Yes"),OFFSET('Hygiene Data'!$H$5,0,10*ROW('Hygiene Data'!H39)),NA())</f>
        <v>#N/A</v>
      </c>
      <c r="BM45" s="538" t="e">
        <f ca="1">+IF(AND(ISNUMBER(OFFSET('Hygiene Data'!$H$7,0,10*ROW('Hygiene Data'!H39))),'Data Summary'!EB45="Yes"),OFFSET('Hygiene Data'!$H$7,0,10*ROW('Hygiene Data'!H39)),NA())</f>
        <v>#N/A</v>
      </c>
      <c r="BN45" s="538" t="e">
        <f ca="1">+IF(AND(ISNUMBER(OFFSET('Hygiene Data'!$H$9,0,10*ROW('Hygiene Data'!H39))),'Data Summary'!EC45="Yes"),OFFSET('Hygiene Data'!$H$9,0,10*ROW('Hygiene Data'!H39)),NA())</f>
        <v>#N/A</v>
      </c>
      <c r="BO45" s="538" t="e">
        <f ca="1">+IF(AND(ISNUMBER(OFFSET('Hygiene Data'!$I$5,0,10*ROW('Hygiene Data'!I39))),'Data Summary'!ED45="Yes"),OFFSET('Hygiene Data'!$I$5,0,10*ROW('Hygiene Data'!I39)),NA())</f>
        <v>#N/A</v>
      </c>
      <c r="BP45" s="538" t="e">
        <f ca="1">+IF(AND(ISNUMBER(OFFSET('Hygiene Data'!$I$7,0,10*ROW('Hygiene Data'!I39))),'Data Summary'!EE45="Yes"),OFFSET('Hygiene Data'!$I$7,0,10*ROW('Hygiene Data'!I39)),NA())</f>
        <v>#N/A</v>
      </c>
      <c r="BQ45" s="538" t="e">
        <f ca="1">+IF(AND(ISNUMBER(OFFSET('Hygiene Data'!$I$9,0,10*ROW('Hygiene Data'!I39))),'Data Summary'!EF45="Yes"),OFFSET('Hygiene Data'!$I$9,0,10*ROW('Hygiene Data'!I39)),NA())</f>
        <v>#N/A</v>
      </c>
    </row>
    <row r="46" spans="1:69" x14ac:dyDescent="0.25">
      <c r="A46" s="534" t="e">
        <f ca="1">+RIGHT('Data Summary'!A46,LEN('Data Summary'!A46)-9)</f>
        <v>#VALUE!</v>
      </c>
      <c r="B46" s="508" t="str">
        <f ca="1">+IF(ISTEXT('Data Summary'!B46),'Data Summary'!B46,"")</f>
        <v/>
      </c>
      <c r="C46" s="535" t="e">
        <f ca="1">+VALUE('Data Summary'!C46)</f>
        <v>#VALUE!</v>
      </c>
      <c r="D46" s="536" t="e">
        <f ca="1">+IF(AND(ISNUMBER(OFFSET('Water Data'!$D$4,0,10*ROW('Water Data'!D40))),'Data Summary'!BS46="Yes"),100-OFFSET('Water Data'!$D$4,0,10*ROW('Water Data'!D40)),NA())</f>
        <v>#N/A</v>
      </c>
      <c r="E46" s="536" t="e">
        <f ca="1">+IF(AND(ISNUMBER(OFFSET('Water Data'!$D$6,0,10*ROW('Water Data'!D40))),'Data Summary'!BT46="Yes"),OFFSET('Water Data'!$D$6,0,10*ROW('Water Data'!D40)),NA())</f>
        <v>#N/A</v>
      </c>
      <c r="F46" s="536" t="e">
        <f ca="1">+IF(AND(ISNUMBER(OFFSET('Water Data'!$D$9,0,10*ROW('Water Data'!D40))),'Data Summary'!BU46="Yes"),OFFSET('Water Data'!$D$9,0,10*ROW('Water Data'!D40)),NA())</f>
        <v>#N/A</v>
      </c>
      <c r="G46" s="536" t="e">
        <f ca="1">+IF(AND(ISNUMBER(OFFSET('Water Data'!$E$4,0,10*ROW('Water Data'!E40))),'Data Summary'!BV46="Yes"),100-OFFSET('Water Data'!$E$4,0,10*ROW('Water Data'!E40)),NA())</f>
        <v>#N/A</v>
      </c>
      <c r="H46" s="536" t="e">
        <f ca="1">+IF(AND(ISNUMBER(OFFSET('Water Data'!$E$6,0,10*ROW('Water Data'!E40))),'Data Summary'!BW46="Yes"),OFFSET('Water Data'!$E$6,0,10*ROW('Water Data'!E40)),NA())</f>
        <v>#N/A</v>
      </c>
      <c r="I46" s="536" t="e">
        <f ca="1">+IF(AND(ISNUMBER(OFFSET('Water Data'!$E$9,0,10*ROW('Water Data'!E40))),'Data Summary'!BX46="Yes"),OFFSET('Water Data'!$E$9,0,10*ROW('Water Data'!E40)),NA())</f>
        <v>#N/A</v>
      </c>
      <c r="J46" s="536" t="e">
        <f ca="1">+IF(AND(ISNUMBER(OFFSET('Water Data'!$F$4,0,10*ROW('Water Data'!F40))),'Data Summary'!BY46="Yes"),100-OFFSET('Water Data'!$F$4,0,10*ROW('Water Data'!F40)),NA())</f>
        <v>#N/A</v>
      </c>
      <c r="K46" s="536" t="e">
        <f ca="1">+IF(AND(ISNUMBER(OFFSET('Water Data'!$F$6,0,10*ROW('Water Data'!F40))),'Data Summary'!BZ46="Yes"),OFFSET('Water Data'!$F$6,0,10*ROW('Water Data'!F40)),NA())</f>
        <v>#N/A</v>
      </c>
      <c r="L46" s="536" t="e">
        <f ca="1">+IF(AND(ISNUMBER(OFFSET('Water Data'!$F$9,0,10*ROW('Water Data'!F40))),'Data Summary'!CA46="Yes"),OFFSET('Water Data'!$F$9,0,10*ROW('Water Data'!F40)),NA())</f>
        <v>#N/A</v>
      </c>
      <c r="M46" s="536" t="e">
        <f ca="1">+IF(AND(ISNUMBER(OFFSET('Water Data'!$G$4,0,10*ROW('Water Data'!G40))),'Data Summary'!CB46="Yes"),100-OFFSET('Water Data'!$G$4,0,10*ROW('Water Data'!G40)),NA())</f>
        <v>#N/A</v>
      </c>
      <c r="N46" s="536" t="e">
        <f ca="1">+IF(AND(ISNUMBER(OFFSET('Water Data'!$G$6,0,10*ROW('Water Data'!G40))),'Data Summary'!CC46="Yes"),OFFSET('Water Data'!$G$6,0,10*ROW('Water Data'!G40)),NA())</f>
        <v>#N/A</v>
      </c>
      <c r="O46" s="536" t="e">
        <f ca="1">+IF(AND(ISNUMBER(OFFSET('Water Data'!$G$9,0,10*ROW('Water Data'!G40))),'Data Summary'!CD46="Yes"),OFFSET('Water Data'!$G$9,0,10*ROW('Water Data'!G40)),NA())</f>
        <v>#N/A</v>
      </c>
      <c r="P46" s="536" t="e">
        <f ca="1">+IF(AND(ISNUMBER(OFFSET('Water Data'!$H$4,0,10*ROW('Water Data'!H40))),'Data Summary'!CE46="Yes"),100-OFFSET('Water Data'!$H$4,0,10*ROW('Water Data'!H40)),NA())</f>
        <v>#N/A</v>
      </c>
      <c r="Q46" s="536" t="e">
        <f ca="1">+IF(AND(ISNUMBER(OFFSET('Water Data'!$H$6,0,10*ROW('Water Data'!H40))),'Data Summary'!CF46="Yes"),OFFSET('Water Data'!$H$6,0,10*ROW('Water Data'!H40)),NA())</f>
        <v>#N/A</v>
      </c>
      <c r="R46" s="536" t="e">
        <f ca="1">+IF(AND(ISNUMBER(OFFSET('Water Data'!$H$9,0,10*ROW('Water Data'!H40))),'Data Summary'!CG46="Yes"),OFFSET('Water Data'!$H$9,0,10*ROW('Water Data'!H40)),NA())</f>
        <v>#N/A</v>
      </c>
      <c r="S46" s="536" t="e">
        <f ca="1">+IF(AND(ISNUMBER(OFFSET('Water Data'!$I$4,0,10*ROW('Water Data'!I40))),'Data Summary'!CH46="Yes"),100-OFFSET('Water Data'!$I$4,0,10*ROW('Water Data'!I40)),NA())</f>
        <v>#N/A</v>
      </c>
      <c r="T46" s="536" t="e">
        <f ca="1">+IF(AND(ISNUMBER(OFFSET('Water Data'!$I$6,0,10*ROW('Water Data'!I40))),'Data Summary'!CI46="Yes"),OFFSET('Water Data'!$I$6,0,10*ROW('Water Data'!I40)),NA())</f>
        <v>#N/A</v>
      </c>
      <c r="U46" s="536" t="e">
        <f ca="1">+IF(AND(ISNUMBER(OFFSET('Water Data'!$I$9,0,10*ROW('Water Data'!I40))),'Data Summary'!CJ46="Yes"),OFFSET('Water Data'!$I$9,0,10*ROW('Water Data'!I40)),NA())</f>
        <v>#N/A</v>
      </c>
      <c r="V46" s="537" t="e">
        <f ca="1">+IF(AND(ISNUMBER(OFFSET('Sanitation Data'!$D$4,0,10*ROW('Sanitation Data'!D40))),'Data Summary'!CK46="Yes"),100-OFFSET('Sanitation Data'!$D$4,0,10*ROW('Sanitation Data'!D40)),NA())</f>
        <v>#N/A</v>
      </c>
      <c r="W46" s="537" t="e">
        <f ca="1">+IF(AND(ISNUMBER(OFFSET('Sanitation Data'!$D$6,0,10*ROW('Sanitation Data'!D40))),'Data Summary'!CL46="Yes"),OFFSET('Sanitation Data'!$D$6,0,10*ROW('Sanitation Data'!D40)),NA())</f>
        <v>#N/A</v>
      </c>
      <c r="X46" s="537" t="e">
        <f ca="1">+IF(AND(ISNUMBER(OFFSET('Sanitation Data'!$D$10,0,10*ROW('Sanitation Data'!D40))),'Data Summary'!CM46="Yes"),OFFSET('Sanitation Data'!$D$10,0,10*ROW('Sanitation Data'!D40)),NA())</f>
        <v>#N/A</v>
      </c>
      <c r="Y46" s="537" t="e">
        <f ca="1">+IF(AND(ISNUMBER(OFFSET('Sanitation Data'!$D$11,0,10*ROW('Sanitation Data'!D40))),'Data Summary'!CN46="Yes"),OFFSET('Sanitation Data'!$D$11,0,10*ROW('Sanitation Data'!D40)),NA())</f>
        <v>#N/A</v>
      </c>
      <c r="Z46" s="537" t="e">
        <f ca="1">+IF(AND(ISNUMBER(OFFSET('Sanitation Data'!$D$12,0,10*ROW('Sanitation Data'!D40))),'Data Summary'!CO46="Yes"),OFFSET('Sanitation Data'!$D$12,0,10*ROW('Sanitation Data'!D40)),NA())</f>
        <v>#N/A</v>
      </c>
      <c r="AA46" s="537" t="e">
        <f ca="1">+IF(AND(ISNUMBER(OFFSET('Sanitation Data'!$E$4,0,10*ROW('Sanitation Data'!E40))),'Data Summary'!CP46="Yes"),100-OFFSET('Sanitation Data'!$E$4,0,10*ROW('Sanitation Data'!E40)),NA())</f>
        <v>#N/A</v>
      </c>
      <c r="AB46" s="537" t="e">
        <f ca="1">+IF(AND(ISNUMBER(OFFSET('Sanitation Data'!$E$6,0,10*ROW('Sanitation Data'!E40))),'Data Summary'!CQ46="Yes"),OFFSET('Sanitation Data'!$E$6,0,10*ROW('Sanitation Data'!E40)),NA())</f>
        <v>#N/A</v>
      </c>
      <c r="AC46" s="537" t="e">
        <f ca="1">+IF(AND(ISNUMBER(OFFSET('Sanitation Data'!$E$10,0,10*ROW('Sanitation Data'!E40))),'Data Summary'!CR46="Yes"),OFFSET('Sanitation Data'!$E$10,0,10*ROW('Sanitation Data'!E40)),NA())</f>
        <v>#N/A</v>
      </c>
      <c r="AD46" s="537" t="e">
        <f ca="1">+IF(AND(ISNUMBER(OFFSET('Sanitation Data'!$E$11,0,10*ROW('Sanitation Data'!E40))),'Data Summary'!CS46="Yes"),OFFSET('Sanitation Data'!$E$11,0,10*ROW('Sanitation Data'!E40)),NA())</f>
        <v>#N/A</v>
      </c>
      <c r="AE46" s="537" t="e">
        <f ca="1">+IF(AND(ISNUMBER(OFFSET('Sanitation Data'!$E$12,0,10*ROW('Sanitation Data'!E40))),'Data Summary'!CT46="Yes"),OFFSET('Sanitation Data'!$E$12,0,10*ROW('Sanitation Data'!E40)),NA())</f>
        <v>#N/A</v>
      </c>
      <c r="AF46" s="537" t="e">
        <f ca="1">+IF(AND(ISNUMBER(OFFSET('Sanitation Data'!$F$4,0,10*ROW('Sanitation Data'!F40))),'Data Summary'!CU46="Yes"),100-OFFSET('Sanitation Data'!$F$4,0,10*ROW('Sanitation Data'!F40)),NA())</f>
        <v>#N/A</v>
      </c>
      <c r="AG46" s="537" t="e">
        <f ca="1">+IF(AND(ISNUMBER(OFFSET('Sanitation Data'!$F$6,0,10*ROW('Sanitation Data'!F40))),'Data Summary'!CV46="Yes"),OFFSET('Sanitation Data'!$F$6,0,10*ROW('Sanitation Data'!F40)),NA())</f>
        <v>#N/A</v>
      </c>
      <c r="AH46" s="537" t="e">
        <f ca="1">+IF(AND(ISNUMBER(OFFSET('Sanitation Data'!$F$10,0,10*ROW('Sanitation Data'!F40))),'Data Summary'!CW46="Yes"),OFFSET('Sanitation Data'!$F$10,0,10*ROW('Sanitation Data'!F40)),NA())</f>
        <v>#N/A</v>
      </c>
      <c r="AI46" s="537" t="e">
        <f ca="1">+IF(AND(ISNUMBER(OFFSET('Sanitation Data'!$F$11,0,10*ROW('Sanitation Data'!F40))),'Data Summary'!CX46="Yes"),OFFSET('Sanitation Data'!$F$11,0,10*ROW('Sanitation Data'!F40)),NA())</f>
        <v>#N/A</v>
      </c>
      <c r="AJ46" s="537" t="e">
        <f ca="1">+IF(AND(ISNUMBER(OFFSET('Sanitation Data'!$F$12,0,10*ROW('Sanitation Data'!F40))),'Data Summary'!CY46="Yes"),OFFSET('Sanitation Data'!$F$12,0,10*ROW('Sanitation Data'!F40)),NA())</f>
        <v>#N/A</v>
      </c>
      <c r="AK46" s="537" t="e">
        <f ca="1">+IF(AND(ISNUMBER(OFFSET('Sanitation Data'!$G$4,0,10*ROW('Sanitation Data'!G40))),'Data Summary'!CZ46="Yes"),100-OFFSET('Sanitation Data'!$G$4,0,10*ROW('Sanitation Data'!G40)),NA())</f>
        <v>#N/A</v>
      </c>
      <c r="AL46" s="537" t="e">
        <f ca="1">+IF(AND(ISNUMBER(OFFSET('Sanitation Data'!$G$6,0,10*ROW('Sanitation Data'!G40))),'Data Summary'!DA46="Yes"),OFFSET('Sanitation Data'!$G$6,0,10*ROW('Sanitation Data'!G40)),NA())</f>
        <v>#N/A</v>
      </c>
      <c r="AM46" s="537" t="e">
        <f ca="1">+IF(AND(ISNUMBER(OFFSET('Sanitation Data'!$G$10,0,10*ROW('Sanitation Data'!G40))),'Data Summary'!DB46="Yes"),OFFSET('Sanitation Data'!$G$10,0,10*ROW('Sanitation Data'!G40)),NA())</f>
        <v>#N/A</v>
      </c>
      <c r="AN46" s="537" t="e">
        <f ca="1">+IF(AND(ISNUMBER(OFFSET('Sanitation Data'!$G$11,0,10*ROW('Sanitation Data'!G40))),'Data Summary'!DC46="Yes"),OFFSET('Sanitation Data'!$G$11,0,10*ROW('Sanitation Data'!G40)),NA())</f>
        <v>#N/A</v>
      </c>
      <c r="AO46" s="537" t="e">
        <f ca="1">+IF(AND(ISNUMBER(OFFSET('Sanitation Data'!$G$12,0,10*ROW('Sanitation Data'!G40))),'Data Summary'!DD46="Yes"),OFFSET('Sanitation Data'!$G$12,0,10*ROW('Sanitation Data'!G40)),NA())</f>
        <v>#N/A</v>
      </c>
      <c r="AP46" s="537" t="e">
        <f ca="1">+IF(AND(ISNUMBER(OFFSET('Sanitation Data'!$H$4,0,10*ROW('Sanitation Data'!H40))),'Data Summary'!DE46="Yes"),100-OFFSET('Sanitation Data'!$H$4,0,10*ROW('Sanitation Data'!H40)),NA())</f>
        <v>#N/A</v>
      </c>
      <c r="AQ46" s="537" t="e">
        <f ca="1">+IF(AND(ISNUMBER(OFFSET('Sanitation Data'!$H$6,0,10*ROW('Sanitation Data'!H40))),'Data Summary'!DF46="Yes"),OFFSET('Sanitation Data'!$H$6,0,10*ROW('Sanitation Data'!H40)),NA())</f>
        <v>#N/A</v>
      </c>
      <c r="AR46" s="537" t="e">
        <f ca="1">+IF(AND(ISNUMBER(OFFSET('Sanitation Data'!$H$10,0,10*ROW('Sanitation Data'!H40))),'Data Summary'!DG46="Yes"),OFFSET('Sanitation Data'!$H$10,0,10*ROW('Sanitation Data'!H40)),NA())</f>
        <v>#N/A</v>
      </c>
      <c r="AS46" s="537" t="e">
        <f ca="1">+IF(AND(ISNUMBER(OFFSET('Sanitation Data'!$H$11,0,10*ROW('Sanitation Data'!H40))),'Data Summary'!DH46="Yes"),OFFSET('Sanitation Data'!$H$11,0,10*ROW('Sanitation Data'!H40)),NA())</f>
        <v>#N/A</v>
      </c>
      <c r="AT46" s="537" t="e">
        <f ca="1">+IF(AND(ISNUMBER(OFFSET('Sanitation Data'!$H$12,0,10*ROW('Sanitation Data'!H40))),'Data Summary'!DI46="Yes"),OFFSET('Sanitation Data'!$H$12,0,10*ROW('Sanitation Data'!H40)),NA())</f>
        <v>#N/A</v>
      </c>
      <c r="AU46" s="537" t="e">
        <f ca="1">+IF(AND(ISNUMBER(OFFSET('Sanitation Data'!$I$4,0,10*ROW('Sanitation Data'!I40))),'Data Summary'!DJ46="Yes"),100-OFFSET('Sanitation Data'!$I$4,0,10*ROW('Sanitation Data'!I40)),NA())</f>
        <v>#N/A</v>
      </c>
      <c r="AV46" s="537" t="e">
        <f ca="1">+IF(AND(ISNUMBER(OFFSET('Sanitation Data'!$I$6,0,10*ROW('Sanitation Data'!I40))),'Data Summary'!DK46="Yes"),OFFSET('Sanitation Data'!$I$6,0,10*ROW('Sanitation Data'!I40)),NA())</f>
        <v>#N/A</v>
      </c>
      <c r="AW46" s="537" t="e">
        <f ca="1">+IF(AND(ISNUMBER(OFFSET('Sanitation Data'!$I$10,0,10*ROW('Sanitation Data'!I40))),'Data Summary'!DL46="Yes"),OFFSET('Sanitation Data'!$I$10,0,10*ROW('Sanitation Data'!I40)),NA())</f>
        <v>#N/A</v>
      </c>
      <c r="AX46" s="537" t="e">
        <f ca="1">+IF(AND(ISNUMBER(OFFSET('Sanitation Data'!$I$11,0,10*ROW('Sanitation Data'!I40))),'Data Summary'!DM46="Yes"),OFFSET('Sanitation Data'!$I$11,0,10*ROW('Sanitation Data'!I40)),NA())</f>
        <v>#N/A</v>
      </c>
      <c r="AY46" s="537" t="e">
        <f ca="1">+IF(AND(ISNUMBER(OFFSET('Sanitation Data'!$I$12,0,10*ROW('Sanitation Data'!I40))),'Data Summary'!DN46="Yes"),OFFSET('Sanitation Data'!$I$12,0,10*ROW('Sanitation Data'!I40)),NA())</f>
        <v>#N/A</v>
      </c>
      <c r="AZ46" s="538" t="e">
        <f ca="1">+IF(AND(ISNUMBER(OFFSET('Hygiene Data'!$D$5,0,10*ROW('Hygiene Data'!D40))),'Data Summary'!DO46="Yes"),OFFSET('Hygiene Data'!$D$5,0,10*ROW('Hygiene Data'!D40)),NA())</f>
        <v>#N/A</v>
      </c>
      <c r="BA46" s="538" t="e">
        <f ca="1">+IF(AND(ISNUMBER(OFFSET('Hygiene Data'!$D$7,0,10*ROW('Hygiene Data'!D40))),'Data Summary'!DP46="Yes"),OFFSET('Hygiene Data'!$D$7,0,10*ROW('Hygiene Data'!D40)),NA())</f>
        <v>#N/A</v>
      </c>
      <c r="BB46" s="538" t="e">
        <f ca="1">+IF(AND(ISNUMBER(OFFSET('Hygiene Data'!$D$9,0,10*ROW('Hygiene Data'!D40))),'Data Summary'!DQ46="Yes"),OFFSET('Hygiene Data'!$D$9,0,10*ROW('Hygiene Data'!D40)),NA())</f>
        <v>#N/A</v>
      </c>
      <c r="BC46" s="538" t="e">
        <f ca="1">+IF(AND(ISNUMBER(OFFSET('Hygiene Data'!$E$5,0,10*ROW('Hygiene Data'!E40))),'Data Summary'!DR46="Yes"),OFFSET('Hygiene Data'!$E$5,0,10*ROW('Hygiene Data'!E40)),NA())</f>
        <v>#N/A</v>
      </c>
      <c r="BD46" s="538" t="e">
        <f ca="1">+IF(AND(ISNUMBER(OFFSET('Hygiene Data'!$E$7,0,10*ROW('Hygiene Data'!E40))),'Data Summary'!DS46="Yes"),OFFSET('Hygiene Data'!$E$7,0,10*ROW('Hygiene Data'!E40)),NA())</f>
        <v>#N/A</v>
      </c>
      <c r="BE46" s="538" t="e">
        <f ca="1">+IF(AND(ISNUMBER(OFFSET('Hygiene Data'!$E$9,0,10*ROW('Hygiene Data'!E40))),'Data Summary'!DT46="Yes"),OFFSET('Hygiene Data'!$E$9,0,10*ROW('Hygiene Data'!E40)),NA())</f>
        <v>#N/A</v>
      </c>
      <c r="BF46" s="538" t="e">
        <f ca="1">+IF(AND(ISNUMBER(OFFSET('Hygiene Data'!$F$5,0,10*ROW('Hygiene Data'!F40))),'Data Summary'!DU46="Yes"),OFFSET('Hygiene Data'!$F$5,0,10*ROW('Hygiene Data'!F40)),NA())</f>
        <v>#N/A</v>
      </c>
      <c r="BG46" s="538" t="e">
        <f ca="1">+IF(AND(ISNUMBER(OFFSET('Hygiene Data'!$F$7,0,10*ROW('Hygiene Data'!F40))),'Data Summary'!DV46="Yes"),OFFSET('Hygiene Data'!$F$7,0,10*ROW('Hygiene Data'!F40)),NA())</f>
        <v>#N/A</v>
      </c>
      <c r="BH46" s="538" t="e">
        <f ca="1">+IF(AND(ISNUMBER(OFFSET('Hygiene Data'!$F$9,0,10*ROW('Hygiene Data'!F40))),'Data Summary'!DW46="Yes"),OFFSET('Hygiene Data'!$F$9,0,10*ROW('Hygiene Data'!F40)),NA())</f>
        <v>#N/A</v>
      </c>
      <c r="BI46" s="538" t="e">
        <f ca="1">+IF(AND(ISNUMBER(OFFSET('Hygiene Data'!$G$5,0,10*ROW('Hygiene Data'!G40))),'Data Summary'!DX46="Yes"),OFFSET('Hygiene Data'!$G$5,0,10*ROW('Hygiene Data'!G40)),NA())</f>
        <v>#N/A</v>
      </c>
      <c r="BJ46" s="538" t="e">
        <f ca="1">+IF(AND(ISNUMBER(OFFSET('Hygiene Data'!$G$7,0,10*ROW('Hygiene Data'!G40))),'Data Summary'!DY46="Yes"),OFFSET('Hygiene Data'!$G$7,0,10*ROW('Hygiene Data'!G40)),NA())</f>
        <v>#N/A</v>
      </c>
      <c r="BK46" s="538" t="e">
        <f ca="1">+IF(AND(ISNUMBER(OFFSET('Hygiene Data'!$G$9,0,10*ROW('Hygiene Data'!G40))),'Data Summary'!DZ46="Yes"),OFFSET('Hygiene Data'!$G$9,0,10*ROW('Hygiene Data'!G40)),NA())</f>
        <v>#N/A</v>
      </c>
      <c r="BL46" s="538" t="e">
        <f ca="1">+IF(AND(ISNUMBER(OFFSET('Hygiene Data'!$H$5,0,10*ROW('Hygiene Data'!H40))),'Data Summary'!EA46="Yes"),OFFSET('Hygiene Data'!$H$5,0,10*ROW('Hygiene Data'!H40)),NA())</f>
        <v>#N/A</v>
      </c>
      <c r="BM46" s="538" t="e">
        <f ca="1">+IF(AND(ISNUMBER(OFFSET('Hygiene Data'!$H$7,0,10*ROW('Hygiene Data'!H40))),'Data Summary'!EB46="Yes"),OFFSET('Hygiene Data'!$H$7,0,10*ROW('Hygiene Data'!H40)),NA())</f>
        <v>#N/A</v>
      </c>
      <c r="BN46" s="538" t="e">
        <f ca="1">+IF(AND(ISNUMBER(OFFSET('Hygiene Data'!$H$9,0,10*ROW('Hygiene Data'!H40))),'Data Summary'!EC46="Yes"),OFFSET('Hygiene Data'!$H$9,0,10*ROW('Hygiene Data'!H40)),NA())</f>
        <v>#N/A</v>
      </c>
      <c r="BO46" s="538" t="e">
        <f ca="1">+IF(AND(ISNUMBER(OFFSET('Hygiene Data'!$I$5,0,10*ROW('Hygiene Data'!I40))),'Data Summary'!ED46="Yes"),OFFSET('Hygiene Data'!$I$5,0,10*ROW('Hygiene Data'!I40)),NA())</f>
        <v>#N/A</v>
      </c>
      <c r="BP46" s="538" t="e">
        <f ca="1">+IF(AND(ISNUMBER(OFFSET('Hygiene Data'!$I$7,0,10*ROW('Hygiene Data'!I40))),'Data Summary'!EE46="Yes"),OFFSET('Hygiene Data'!$I$7,0,10*ROW('Hygiene Data'!I40)),NA())</f>
        <v>#N/A</v>
      </c>
      <c r="BQ46" s="538" t="e">
        <f ca="1">+IF(AND(ISNUMBER(OFFSET('Hygiene Data'!$I$9,0,10*ROW('Hygiene Data'!I40))),'Data Summary'!EF46="Yes"),OFFSET('Hygiene Data'!$I$9,0,10*ROW('Hygiene Data'!I40)),NA())</f>
        <v>#N/A</v>
      </c>
    </row>
    <row r="47" spans="1:69" x14ac:dyDescent="0.25">
      <c r="A47" s="534" t="e">
        <f ca="1">+RIGHT('Data Summary'!A47,LEN('Data Summary'!A47)-9)</f>
        <v>#VALUE!</v>
      </c>
      <c r="B47" s="508" t="str">
        <f ca="1">+IF(ISTEXT('Data Summary'!B47),'Data Summary'!B47,"")</f>
        <v/>
      </c>
      <c r="C47" s="535" t="e">
        <f ca="1">+VALUE('Data Summary'!C47)</f>
        <v>#VALUE!</v>
      </c>
      <c r="D47" s="536" t="e">
        <f ca="1">+IF(AND(ISNUMBER(OFFSET('Water Data'!$D$4,0,10*ROW('Water Data'!D41))),'Data Summary'!BS47="Yes"),100-OFFSET('Water Data'!$D$4,0,10*ROW('Water Data'!D41)),NA())</f>
        <v>#N/A</v>
      </c>
      <c r="E47" s="536" t="e">
        <f ca="1">+IF(AND(ISNUMBER(OFFSET('Water Data'!$D$6,0,10*ROW('Water Data'!D41))),'Data Summary'!BT47="Yes"),OFFSET('Water Data'!$D$6,0,10*ROW('Water Data'!D41)),NA())</f>
        <v>#N/A</v>
      </c>
      <c r="F47" s="536" t="e">
        <f ca="1">+IF(AND(ISNUMBER(OFFSET('Water Data'!$D$9,0,10*ROW('Water Data'!D41))),'Data Summary'!BU47="Yes"),OFFSET('Water Data'!$D$9,0,10*ROW('Water Data'!D41)),NA())</f>
        <v>#N/A</v>
      </c>
      <c r="G47" s="536" t="e">
        <f ca="1">+IF(AND(ISNUMBER(OFFSET('Water Data'!$E$4,0,10*ROW('Water Data'!E41))),'Data Summary'!BV47="Yes"),100-OFFSET('Water Data'!$E$4,0,10*ROW('Water Data'!E41)),NA())</f>
        <v>#N/A</v>
      </c>
      <c r="H47" s="536" t="e">
        <f ca="1">+IF(AND(ISNUMBER(OFFSET('Water Data'!$E$6,0,10*ROW('Water Data'!E41))),'Data Summary'!BW47="Yes"),OFFSET('Water Data'!$E$6,0,10*ROW('Water Data'!E41)),NA())</f>
        <v>#N/A</v>
      </c>
      <c r="I47" s="536" t="e">
        <f ca="1">+IF(AND(ISNUMBER(OFFSET('Water Data'!$E$9,0,10*ROW('Water Data'!E41))),'Data Summary'!BX47="Yes"),OFFSET('Water Data'!$E$9,0,10*ROW('Water Data'!E41)),NA())</f>
        <v>#N/A</v>
      </c>
      <c r="J47" s="536" t="e">
        <f ca="1">+IF(AND(ISNUMBER(OFFSET('Water Data'!$F$4,0,10*ROW('Water Data'!F41))),'Data Summary'!BY47="Yes"),100-OFFSET('Water Data'!$F$4,0,10*ROW('Water Data'!F41)),NA())</f>
        <v>#N/A</v>
      </c>
      <c r="K47" s="536" t="e">
        <f ca="1">+IF(AND(ISNUMBER(OFFSET('Water Data'!$F$6,0,10*ROW('Water Data'!F41))),'Data Summary'!BZ47="Yes"),OFFSET('Water Data'!$F$6,0,10*ROW('Water Data'!F41)),NA())</f>
        <v>#N/A</v>
      </c>
      <c r="L47" s="536" t="e">
        <f ca="1">+IF(AND(ISNUMBER(OFFSET('Water Data'!$F$9,0,10*ROW('Water Data'!F41))),'Data Summary'!CA47="Yes"),OFFSET('Water Data'!$F$9,0,10*ROW('Water Data'!F41)),NA())</f>
        <v>#N/A</v>
      </c>
      <c r="M47" s="536" t="e">
        <f ca="1">+IF(AND(ISNUMBER(OFFSET('Water Data'!$G$4,0,10*ROW('Water Data'!G41))),'Data Summary'!CB47="Yes"),100-OFFSET('Water Data'!$G$4,0,10*ROW('Water Data'!G41)),NA())</f>
        <v>#N/A</v>
      </c>
      <c r="N47" s="536" t="e">
        <f ca="1">+IF(AND(ISNUMBER(OFFSET('Water Data'!$G$6,0,10*ROW('Water Data'!G41))),'Data Summary'!CC47="Yes"),OFFSET('Water Data'!$G$6,0,10*ROW('Water Data'!G41)),NA())</f>
        <v>#N/A</v>
      </c>
      <c r="O47" s="536" t="e">
        <f ca="1">+IF(AND(ISNUMBER(OFFSET('Water Data'!$G$9,0,10*ROW('Water Data'!G41))),'Data Summary'!CD47="Yes"),OFFSET('Water Data'!$G$9,0,10*ROW('Water Data'!G41)),NA())</f>
        <v>#N/A</v>
      </c>
      <c r="P47" s="536" t="e">
        <f ca="1">+IF(AND(ISNUMBER(OFFSET('Water Data'!$H$4,0,10*ROW('Water Data'!H41))),'Data Summary'!CE47="Yes"),100-OFFSET('Water Data'!$H$4,0,10*ROW('Water Data'!H41)),NA())</f>
        <v>#N/A</v>
      </c>
      <c r="Q47" s="536" t="e">
        <f ca="1">+IF(AND(ISNUMBER(OFFSET('Water Data'!$H$6,0,10*ROW('Water Data'!H41))),'Data Summary'!CF47="Yes"),OFFSET('Water Data'!$H$6,0,10*ROW('Water Data'!H41)),NA())</f>
        <v>#N/A</v>
      </c>
      <c r="R47" s="536" t="e">
        <f ca="1">+IF(AND(ISNUMBER(OFFSET('Water Data'!$H$9,0,10*ROW('Water Data'!H41))),'Data Summary'!CG47="Yes"),OFFSET('Water Data'!$H$9,0,10*ROW('Water Data'!H41)),NA())</f>
        <v>#N/A</v>
      </c>
      <c r="S47" s="536" t="e">
        <f ca="1">+IF(AND(ISNUMBER(OFFSET('Water Data'!$I$4,0,10*ROW('Water Data'!I41))),'Data Summary'!CH47="Yes"),100-OFFSET('Water Data'!$I$4,0,10*ROW('Water Data'!I41)),NA())</f>
        <v>#N/A</v>
      </c>
      <c r="T47" s="536" t="e">
        <f ca="1">+IF(AND(ISNUMBER(OFFSET('Water Data'!$I$6,0,10*ROW('Water Data'!I41))),'Data Summary'!CI47="Yes"),OFFSET('Water Data'!$I$6,0,10*ROW('Water Data'!I41)),NA())</f>
        <v>#N/A</v>
      </c>
      <c r="U47" s="536" t="e">
        <f ca="1">+IF(AND(ISNUMBER(OFFSET('Water Data'!$I$9,0,10*ROW('Water Data'!I41))),'Data Summary'!CJ47="Yes"),OFFSET('Water Data'!$I$9,0,10*ROW('Water Data'!I41)),NA())</f>
        <v>#N/A</v>
      </c>
      <c r="V47" s="537" t="e">
        <f ca="1">+IF(AND(ISNUMBER(OFFSET('Sanitation Data'!$D$4,0,10*ROW('Sanitation Data'!D41))),'Data Summary'!CK47="Yes"),100-OFFSET('Sanitation Data'!$D$4,0,10*ROW('Sanitation Data'!D41)),NA())</f>
        <v>#N/A</v>
      </c>
      <c r="W47" s="537" t="e">
        <f ca="1">+IF(AND(ISNUMBER(OFFSET('Sanitation Data'!$D$6,0,10*ROW('Sanitation Data'!D41))),'Data Summary'!CL47="Yes"),OFFSET('Sanitation Data'!$D$6,0,10*ROW('Sanitation Data'!D41)),NA())</f>
        <v>#N/A</v>
      </c>
      <c r="X47" s="537" t="e">
        <f ca="1">+IF(AND(ISNUMBER(OFFSET('Sanitation Data'!$D$10,0,10*ROW('Sanitation Data'!D41))),'Data Summary'!CM47="Yes"),OFFSET('Sanitation Data'!$D$10,0,10*ROW('Sanitation Data'!D41)),NA())</f>
        <v>#N/A</v>
      </c>
      <c r="Y47" s="537" t="e">
        <f ca="1">+IF(AND(ISNUMBER(OFFSET('Sanitation Data'!$D$11,0,10*ROW('Sanitation Data'!D41))),'Data Summary'!CN47="Yes"),OFFSET('Sanitation Data'!$D$11,0,10*ROW('Sanitation Data'!D41)),NA())</f>
        <v>#N/A</v>
      </c>
      <c r="Z47" s="537" t="e">
        <f ca="1">+IF(AND(ISNUMBER(OFFSET('Sanitation Data'!$D$12,0,10*ROW('Sanitation Data'!D41))),'Data Summary'!CO47="Yes"),OFFSET('Sanitation Data'!$D$12,0,10*ROW('Sanitation Data'!D41)),NA())</f>
        <v>#N/A</v>
      </c>
      <c r="AA47" s="537" t="e">
        <f ca="1">+IF(AND(ISNUMBER(OFFSET('Sanitation Data'!$E$4,0,10*ROW('Sanitation Data'!E41))),'Data Summary'!CP47="Yes"),100-OFFSET('Sanitation Data'!$E$4,0,10*ROW('Sanitation Data'!E41)),NA())</f>
        <v>#N/A</v>
      </c>
      <c r="AB47" s="537" t="e">
        <f ca="1">+IF(AND(ISNUMBER(OFFSET('Sanitation Data'!$E$6,0,10*ROW('Sanitation Data'!E41))),'Data Summary'!CQ47="Yes"),OFFSET('Sanitation Data'!$E$6,0,10*ROW('Sanitation Data'!E41)),NA())</f>
        <v>#N/A</v>
      </c>
      <c r="AC47" s="537" t="e">
        <f ca="1">+IF(AND(ISNUMBER(OFFSET('Sanitation Data'!$E$10,0,10*ROW('Sanitation Data'!E41))),'Data Summary'!CR47="Yes"),OFFSET('Sanitation Data'!$E$10,0,10*ROW('Sanitation Data'!E41)),NA())</f>
        <v>#N/A</v>
      </c>
      <c r="AD47" s="537" t="e">
        <f ca="1">+IF(AND(ISNUMBER(OFFSET('Sanitation Data'!$E$11,0,10*ROW('Sanitation Data'!E41))),'Data Summary'!CS47="Yes"),OFFSET('Sanitation Data'!$E$11,0,10*ROW('Sanitation Data'!E41)),NA())</f>
        <v>#N/A</v>
      </c>
      <c r="AE47" s="537" t="e">
        <f ca="1">+IF(AND(ISNUMBER(OFFSET('Sanitation Data'!$E$12,0,10*ROW('Sanitation Data'!E41))),'Data Summary'!CT47="Yes"),OFFSET('Sanitation Data'!$E$12,0,10*ROW('Sanitation Data'!E41)),NA())</f>
        <v>#N/A</v>
      </c>
      <c r="AF47" s="537" t="e">
        <f ca="1">+IF(AND(ISNUMBER(OFFSET('Sanitation Data'!$F$4,0,10*ROW('Sanitation Data'!F41))),'Data Summary'!CU47="Yes"),100-OFFSET('Sanitation Data'!$F$4,0,10*ROW('Sanitation Data'!F41)),NA())</f>
        <v>#N/A</v>
      </c>
      <c r="AG47" s="537" t="e">
        <f ca="1">+IF(AND(ISNUMBER(OFFSET('Sanitation Data'!$F$6,0,10*ROW('Sanitation Data'!F41))),'Data Summary'!CV47="Yes"),OFFSET('Sanitation Data'!$F$6,0,10*ROW('Sanitation Data'!F41)),NA())</f>
        <v>#N/A</v>
      </c>
      <c r="AH47" s="537" t="e">
        <f ca="1">+IF(AND(ISNUMBER(OFFSET('Sanitation Data'!$F$10,0,10*ROW('Sanitation Data'!F41))),'Data Summary'!CW47="Yes"),OFFSET('Sanitation Data'!$F$10,0,10*ROW('Sanitation Data'!F41)),NA())</f>
        <v>#N/A</v>
      </c>
      <c r="AI47" s="537" t="e">
        <f ca="1">+IF(AND(ISNUMBER(OFFSET('Sanitation Data'!$F$11,0,10*ROW('Sanitation Data'!F41))),'Data Summary'!CX47="Yes"),OFFSET('Sanitation Data'!$F$11,0,10*ROW('Sanitation Data'!F41)),NA())</f>
        <v>#N/A</v>
      </c>
      <c r="AJ47" s="537" t="e">
        <f ca="1">+IF(AND(ISNUMBER(OFFSET('Sanitation Data'!$F$12,0,10*ROW('Sanitation Data'!F41))),'Data Summary'!CY47="Yes"),OFFSET('Sanitation Data'!$F$12,0,10*ROW('Sanitation Data'!F41)),NA())</f>
        <v>#N/A</v>
      </c>
      <c r="AK47" s="537" t="e">
        <f ca="1">+IF(AND(ISNUMBER(OFFSET('Sanitation Data'!$G$4,0,10*ROW('Sanitation Data'!G41))),'Data Summary'!CZ47="Yes"),100-OFFSET('Sanitation Data'!$G$4,0,10*ROW('Sanitation Data'!G41)),NA())</f>
        <v>#N/A</v>
      </c>
      <c r="AL47" s="537" t="e">
        <f ca="1">+IF(AND(ISNUMBER(OFFSET('Sanitation Data'!$G$6,0,10*ROW('Sanitation Data'!G41))),'Data Summary'!DA47="Yes"),OFFSET('Sanitation Data'!$G$6,0,10*ROW('Sanitation Data'!G41)),NA())</f>
        <v>#N/A</v>
      </c>
      <c r="AM47" s="537" t="e">
        <f ca="1">+IF(AND(ISNUMBER(OFFSET('Sanitation Data'!$G$10,0,10*ROW('Sanitation Data'!G41))),'Data Summary'!DB47="Yes"),OFFSET('Sanitation Data'!$G$10,0,10*ROW('Sanitation Data'!G41)),NA())</f>
        <v>#N/A</v>
      </c>
      <c r="AN47" s="537" t="e">
        <f ca="1">+IF(AND(ISNUMBER(OFFSET('Sanitation Data'!$G$11,0,10*ROW('Sanitation Data'!G41))),'Data Summary'!DC47="Yes"),OFFSET('Sanitation Data'!$G$11,0,10*ROW('Sanitation Data'!G41)),NA())</f>
        <v>#N/A</v>
      </c>
      <c r="AO47" s="537" t="e">
        <f ca="1">+IF(AND(ISNUMBER(OFFSET('Sanitation Data'!$G$12,0,10*ROW('Sanitation Data'!G41))),'Data Summary'!DD47="Yes"),OFFSET('Sanitation Data'!$G$12,0,10*ROW('Sanitation Data'!G41)),NA())</f>
        <v>#N/A</v>
      </c>
      <c r="AP47" s="537" t="e">
        <f ca="1">+IF(AND(ISNUMBER(OFFSET('Sanitation Data'!$H$4,0,10*ROW('Sanitation Data'!H41))),'Data Summary'!DE47="Yes"),100-OFFSET('Sanitation Data'!$H$4,0,10*ROW('Sanitation Data'!H41)),NA())</f>
        <v>#N/A</v>
      </c>
      <c r="AQ47" s="537" t="e">
        <f ca="1">+IF(AND(ISNUMBER(OFFSET('Sanitation Data'!$H$6,0,10*ROW('Sanitation Data'!H41))),'Data Summary'!DF47="Yes"),OFFSET('Sanitation Data'!$H$6,0,10*ROW('Sanitation Data'!H41)),NA())</f>
        <v>#N/A</v>
      </c>
      <c r="AR47" s="537" t="e">
        <f ca="1">+IF(AND(ISNUMBER(OFFSET('Sanitation Data'!$H$10,0,10*ROW('Sanitation Data'!H41))),'Data Summary'!DG47="Yes"),OFFSET('Sanitation Data'!$H$10,0,10*ROW('Sanitation Data'!H41)),NA())</f>
        <v>#N/A</v>
      </c>
      <c r="AS47" s="537" t="e">
        <f ca="1">+IF(AND(ISNUMBER(OFFSET('Sanitation Data'!$H$11,0,10*ROW('Sanitation Data'!H41))),'Data Summary'!DH47="Yes"),OFFSET('Sanitation Data'!$H$11,0,10*ROW('Sanitation Data'!H41)),NA())</f>
        <v>#N/A</v>
      </c>
      <c r="AT47" s="537" t="e">
        <f ca="1">+IF(AND(ISNUMBER(OFFSET('Sanitation Data'!$H$12,0,10*ROW('Sanitation Data'!H41))),'Data Summary'!DI47="Yes"),OFFSET('Sanitation Data'!$H$12,0,10*ROW('Sanitation Data'!H41)),NA())</f>
        <v>#N/A</v>
      </c>
      <c r="AU47" s="537" t="e">
        <f ca="1">+IF(AND(ISNUMBER(OFFSET('Sanitation Data'!$I$4,0,10*ROW('Sanitation Data'!I41))),'Data Summary'!DJ47="Yes"),100-OFFSET('Sanitation Data'!$I$4,0,10*ROW('Sanitation Data'!I41)),NA())</f>
        <v>#N/A</v>
      </c>
      <c r="AV47" s="537" t="e">
        <f ca="1">+IF(AND(ISNUMBER(OFFSET('Sanitation Data'!$I$6,0,10*ROW('Sanitation Data'!I41))),'Data Summary'!DK47="Yes"),OFFSET('Sanitation Data'!$I$6,0,10*ROW('Sanitation Data'!I41)),NA())</f>
        <v>#N/A</v>
      </c>
      <c r="AW47" s="537" t="e">
        <f ca="1">+IF(AND(ISNUMBER(OFFSET('Sanitation Data'!$I$10,0,10*ROW('Sanitation Data'!I41))),'Data Summary'!DL47="Yes"),OFFSET('Sanitation Data'!$I$10,0,10*ROW('Sanitation Data'!I41)),NA())</f>
        <v>#N/A</v>
      </c>
      <c r="AX47" s="537" t="e">
        <f ca="1">+IF(AND(ISNUMBER(OFFSET('Sanitation Data'!$I$11,0,10*ROW('Sanitation Data'!I41))),'Data Summary'!DM47="Yes"),OFFSET('Sanitation Data'!$I$11,0,10*ROW('Sanitation Data'!I41)),NA())</f>
        <v>#N/A</v>
      </c>
      <c r="AY47" s="537" t="e">
        <f ca="1">+IF(AND(ISNUMBER(OFFSET('Sanitation Data'!$I$12,0,10*ROW('Sanitation Data'!I41))),'Data Summary'!DN47="Yes"),OFFSET('Sanitation Data'!$I$12,0,10*ROW('Sanitation Data'!I41)),NA())</f>
        <v>#N/A</v>
      </c>
      <c r="AZ47" s="538" t="e">
        <f ca="1">+IF(AND(ISNUMBER(OFFSET('Hygiene Data'!$D$5,0,10*ROW('Hygiene Data'!D41))),'Data Summary'!DO47="Yes"),OFFSET('Hygiene Data'!$D$5,0,10*ROW('Hygiene Data'!D41)),NA())</f>
        <v>#N/A</v>
      </c>
      <c r="BA47" s="538" t="e">
        <f ca="1">+IF(AND(ISNUMBER(OFFSET('Hygiene Data'!$D$7,0,10*ROW('Hygiene Data'!D41))),'Data Summary'!DP47="Yes"),OFFSET('Hygiene Data'!$D$7,0,10*ROW('Hygiene Data'!D41)),NA())</f>
        <v>#N/A</v>
      </c>
      <c r="BB47" s="538" t="e">
        <f ca="1">+IF(AND(ISNUMBER(OFFSET('Hygiene Data'!$D$9,0,10*ROW('Hygiene Data'!D41))),'Data Summary'!DQ47="Yes"),OFFSET('Hygiene Data'!$D$9,0,10*ROW('Hygiene Data'!D41)),NA())</f>
        <v>#N/A</v>
      </c>
      <c r="BC47" s="538" t="e">
        <f ca="1">+IF(AND(ISNUMBER(OFFSET('Hygiene Data'!$E$5,0,10*ROW('Hygiene Data'!E41))),'Data Summary'!DR47="Yes"),OFFSET('Hygiene Data'!$E$5,0,10*ROW('Hygiene Data'!E41)),NA())</f>
        <v>#N/A</v>
      </c>
      <c r="BD47" s="538" t="e">
        <f ca="1">+IF(AND(ISNUMBER(OFFSET('Hygiene Data'!$E$7,0,10*ROW('Hygiene Data'!E41))),'Data Summary'!DS47="Yes"),OFFSET('Hygiene Data'!$E$7,0,10*ROW('Hygiene Data'!E41)),NA())</f>
        <v>#N/A</v>
      </c>
      <c r="BE47" s="538" t="e">
        <f ca="1">+IF(AND(ISNUMBER(OFFSET('Hygiene Data'!$E$9,0,10*ROW('Hygiene Data'!E41))),'Data Summary'!DT47="Yes"),OFFSET('Hygiene Data'!$E$9,0,10*ROW('Hygiene Data'!E41)),NA())</f>
        <v>#N/A</v>
      </c>
      <c r="BF47" s="538" t="e">
        <f ca="1">+IF(AND(ISNUMBER(OFFSET('Hygiene Data'!$F$5,0,10*ROW('Hygiene Data'!F41))),'Data Summary'!DU47="Yes"),OFFSET('Hygiene Data'!$F$5,0,10*ROW('Hygiene Data'!F41)),NA())</f>
        <v>#N/A</v>
      </c>
      <c r="BG47" s="538" t="e">
        <f ca="1">+IF(AND(ISNUMBER(OFFSET('Hygiene Data'!$F$7,0,10*ROW('Hygiene Data'!F41))),'Data Summary'!DV47="Yes"),OFFSET('Hygiene Data'!$F$7,0,10*ROW('Hygiene Data'!F41)),NA())</f>
        <v>#N/A</v>
      </c>
      <c r="BH47" s="538" t="e">
        <f ca="1">+IF(AND(ISNUMBER(OFFSET('Hygiene Data'!$F$9,0,10*ROW('Hygiene Data'!F41))),'Data Summary'!DW47="Yes"),OFFSET('Hygiene Data'!$F$9,0,10*ROW('Hygiene Data'!F41)),NA())</f>
        <v>#N/A</v>
      </c>
      <c r="BI47" s="538" t="e">
        <f ca="1">+IF(AND(ISNUMBER(OFFSET('Hygiene Data'!$G$5,0,10*ROW('Hygiene Data'!G41))),'Data Summary'!DX47="Yes"),OFFSET('Hygiene Data'!$G$5,0,10*ROW('Hygiene Data'!G41)),NA())</f>
        <v>#N/A</v>
      </c>
      <c r="BJ47" s="538" t="e">
        <f ca="1">+IF(AND(ISNUMBER(OFFSET('Hygiene Data'!$G$7,0,10*ROW('Hygiene Data'!G41))),'Data Summary'!DY47="Yes"),OFFSET('Hygiene Data'!$G$7,0,10*ROW('Hygiene Data'!G41)),NA())</f>
        <v>#N/A</v>
      </c>
      <c r="BK47" s="538" t="e">
        <f ca="1">+IF(AND(ISNUMBER(OFFSET('Hygiene Data'!$G$9,0,10*ROW('Hygiene Data'!G41))),'Data Summary'!DZ47="Yes"),OFFSET('Hygiene Data'!$G$9,0,10*ROW('Hygiene Data'!G41)),NA())</f>
        <v>#N/A</v>
      </c>
      <c r="BL47" s="538" t="e">
        <f ca="1">+IF(AND(ISNUMBER(OFFSET('Hygiene Data'!$H$5,0,10*ROW('Hygiene Data'!H41))),'Data Summary'!EA47="Yes"),OFFSET('Hygiene Data'!$H$5,0,10*ROW('Hygiene Data'!H41)),NA())</f>
        <v>#N/A</v>
      </c>
      <c r="BM47" s="538" t="e">
        <f ca="1">+IF(AND(ISNUMBER(OFFSET('Hygiene Data'!$H$7,0,10*ROW('Hygiene Data'!H41))),'Data Summary'!EB47="Yes"),OFFSET('Hygiene Data'!$H$7,0,10*ROW('Hygiene Data'!H41)),NA())</f>
        <v>#N/A</v>
      </c>
      <c r="BN47" s="538" t="e">
        <f ca="1">+IF(AND(ISNUMBER(OFFSET('Hygiene Data'!$H$9,0,10*ROW('Hygiene Data'!H41))),'Data Summary'!EC47="Yes"),OFFSET('Hygiene Data'!$H$9,0,10*ROW('Hygiene Data'!H41)),NA())</f>
        <v>#N/A</v>
      </c>
      <c r="BO47" s="538" t="e">
        <f ca="1">+IF(AND(ISNUMBER(OFFSET('Hygiene Data'!$I$5,0,10*ROW('Hygiene Data'!I41))),'Data Summary'!ED47="Yes"),OFFSET('Hygiene Data'!$I$5,0,10*ROW('Hygiene Data'!I41)),NA())</f>
        <v>#N/A</v>
      </c>
      <c r="BP47" s="538" t="e">
        <f ca="1">+IF(AND(ISNUMBER(OFFSET('Hygiene Data'!$I$7,0,10*ROW('Hygiene Data'!I41))),'Data Summary'!EE47="Yes"),OFFSET('Hygiene Data'!$I$7,0,10*ROW('Hygiene Data'!I41)),NA())</f>
        <v>#N/A</v>
      </c>
      <c r="BQ47" s="538" t="e">
        <f ca="1">+IF(AND(ISNUMBER(OFFSET('Hygiene Data'!$I$9,0,10*ROW('Hygiene Data'!I41))),'Data Summary'!EF47="Yes"),OFFSET('Hygiene Data'!$I$9,0,10*ROW('Hygiene Data'!I41)),NA())</f>
        <v>#N/A</v>
      </c>
    </row>
    <row r="48" spans="1:69" x14ac:dyDescent="0.25">
      <c r="A48" s="534" t="e">
        <f ca="1">+RIGHT('Data Summary'!A48,LEN('Data Summary'!A48)-9)</f>
        <v>#VALUE!</v>
      </c>
      <c r="B48" s="508" t="str">
        <f ca="1">+IF(ISTEXT('Data Summary'!B48),'Data Summary'!B48,"")</f>
        <v/>
      </c>
      <c r="C48" s="535" t="e">
        <f ca="1">+VALUE('Data Summary'!C48)</f>
        <v>#VALUE!</v>
      </c>
      <c r="D48" s="536" t="e">
        <f ca="1">+IF(AND(ISNUMBER(OFFSET('Water Data'!$D$4,0,10*ROW('Water Data'!D42))),'Data Summary'!BS48="Yes"),100-OFFSET('Water Data'!$D$4,0,10*ROW('Water Data'!D42)),NA())</f>
        <v>#N/A</v>
      </c>
      <c r="E48" s="536" t="e">
        <f ca="1">+IF(AND(ISNUMBER(OFFSET('Water Data'!$D$6,0,10*ROW('Water Data'!D42))),'Data Summary'!BT48="Yes"),OFFSET('Water Data'!$D$6,0,10*ROW('Water Data'!D42)),NA())</f>
        <v>#N/A</v>
      </c>
      <c r="F48" s="536" t="e">
        <f ca="1">+IF(AND(ISNUMBER(OFFSET('Water Data'!$D$9,0,10*ROW('Water Data'!D42))),'Data Summary'!BU48="Yes"),OFFSET('Water Data'!$D$9,0,10*ROW('Water Data'!D42)),NA())</f>
        <v>#N/A</v>
      </c>
      <c r="G48" s="536" t="e">
        <f ca="1">+IF(AND(ISNUMBER(OFFSET('Water Data'!$E$4,0,10*ROW('Water Data'!E42))),'Data Summary'!BV48="Yes"),100-OFFSET('Water Data'!$E$4,0,10*ROW('Water Data'!E42)),NA())</f>
        <v>#N/A</v>
      </c>
      <c r="H48" s="536" t="e">
        <f ca="1">+IF(AND(ISNUMBER(OFFSET('Water Data'!$E$6,0,10*ROW('Water Data'!E42))),'Data Summary'!BW48="Yes"),OFFSET('Water Data'!$E$6,0,10*ROW('Water Data'!E42)),NA())</f>
        <v>#N/A</v>
      </c>
      <c r="I48" s="536" t="e">
        <f ca="1">+IF(AND(ISNUMBER(OFFSET('Water Data'!$E$9,0,10*ROW('Water Data'!E42))),'Data Summary'!BX48="Yes"),OFFSET('Water Data'!$E$9,0,10*ROW('Water Data'!E42)),NA())</f>
        <v>#N/A</v>
      </c>
      <c r="J48" s="536" t="e">
        <f ca="1">+IF(AND(ISNUMBER(OFFSET('Water Data'!$F$4,0,10*ROW('Water Data'!F42))),'Data Summary'!BY48="Yes"),100-OFFSET('Water Data'!$F$4,0,10*ROW('Water Data'!F42)),NA())</f>
        <v>#N/A</v>
      </c>
      <c r="K48" s="536" t="e">
        <f ca="1">+IF(AND(ISNUMBER(OFFSET('Water Data'!$F$6,0,10*ROW('Water Data'!F42))),'Data Summary'!BZ48="Yes"),OFFSET('Water Data'!$F$6,0,10*ROW('Water Data'!F42)),NA())</f>
        <v>#N/A</v>
      </c>
      <c r="L48" s="536" t="e">
        <f ca="1">+IF(AND(ISNUMBER(OFFSET('Water Data'!$F$9,0,10*ROW('Water Data'!F42))),'Data Summary'!CA48="Yes"),OFFSET('Water Data'!$F$9,0,10*ROW('Water Data'!F42)),NA())</f>
        <v>#N/A</v>
      </c>
      <c r="M48" s="536" t="e">
        <f ca="1">+IF(AND(ISNUMBER(OFFSET('Water Data'!$G$4,0,10*ROW('Water Data'!G42))),'Data Summary'!CB48="Yes"),100-OFFSET('Water Data'!$G$4,0,10*ROW('Water Data'!G42)),NA())</f>
        <v>#N/A</v>
      </c>
      <c r="N48" s="536" t="e">
        <f ca="1">+IF(AND(ISNUMBER(OFFSET('Water Data'!$G$6,0,10*ROW('Water Data'!G42))),'Data Summary'!CC48="Yes"),OFFSET('Water Data'!$G$6,0,10*ROW('Water Data'!G42)),NA())</f>
        <v>#N/A</v>
      </c>
      <c r="O48" s="536" t="e">
        <f ca="1">+IF(AND(ISNUMBER(OFFSET('Water Data'!$G$9,0,10*ROW('Water Data'!G42))),'Data Summary'!CD48="Yes"),OFFSET('Water Data'!$G$9,0,10*ROW('Water Data'!G42)),NA())</f>
        <v>#N/A</v>
      </c>
      <c r="P48" s="536" t="e">
        <f ca="1">+IF(AND(ISNUMBER(OFFSET('Water Data'!$H$4,0,10*ROW('Water Data'!H42))),'Data Summary'!CE48="Yes"),100-OFFSET('Water Data'!$H$4,0,10*ROW('Water Data'!H42)),NA())</f>
        <v>#N/A</v>
      </c>
      <c r="Q48" s="536" t="e">
        <f ca="1">+IF(AND(ISNUMBER(OFFSET('Water Data'!$H$6,0,10*ROW('Water Data'!H42))),'Data Summary'!CF48="Yes"),OFFSET('Water Data'!$H$6,0,10*ROW('Water Data'!H42)),NA())</f>
        <v>#N/A</v>
      </c>
      <c r="R48" s="536" t="e">
        <f ca="1">+IF(AND(ISNUMBER(OFFSET('Water Data'!$H$9,0,10*ROW('Water Data'!H42))),'Data Summary'!CG48="Yes"),OFFSET('Water Data'!$H$9,0,10*ROW('Water Data'!H42)),NA())</f>
        <v>#N/A</v>
      </c>
      <c r="S48" s="536" t="e">
        <f ca="1">+IF(AND(ISNUMBER(OFFSET('Water Data'!$I$4,0,10*ROW('Water Data'!I42))),'Data Summary'!CH48="Yes"),100-OFFSET('Water Data'!$I$4,0,10*ROW('Water Data'!I42)),NA())</f>
        <v>#N/A</v>
      </c>
      <c r="T48" s="536" t="e">
        <f ca="1">+IF(AND(ISNUMBER(OFFSET('Water Data'!$I$6,0,10*ROW('Water Data'!I42))),'Data Summary'!CI48="Yes"),OFFSET('Water Data'!$I$6,0,10*ROW('Water Data'!I42)),NA())</f>
        <v>#N/A</v>
      </c>
      <c r="U48" s="536" t="e">
        <f ca="1">+IF(AND(ISNUMBER(OFFSET('Water Data'!$I$9,0,10*ROW('Water Data'!I42))),'Data Summary'!CJ48="Yes"),OFFSET('Water Data'!$I$9,0,10*ROW('Water Data'!I42)),NA())</f>
        <v>#N/A</v>
      </c>
      <c r="V48" s="537" t="e">
        <f ca="1">+IF(AND(ISNUMBER(OFFSET('Sanitation Data'!$D$4,0,10*ROW('Sanitation Data'!D42))),'Data Summary'!CK48="Yes"),100-OFFSET('Sanitation Data'!$D$4,0,10*ROW('Sanitation Data'!D42)),NA())</f>
        <v>#N/A</v>
      </c>
      <c r="W48" s="537" t="e">
        <f ca="1">+IF(AND(ISNUMBER(OFFSET('Sanitation Data'!$D$6,0,10*ROW('Sanitation Data'!D42))),'Data Summary'!CL48="Yes"),OFFSET('Sanitation Data'!$D$6,0,10*ROW('Sanitation Data'!D42)),NA())</f>
        <v>#N/A</v>
      </c>
      <c r="X48" s="537" t="e">
        <f ca="1">+IF(AND(ISNUMBER(OFFSET('Sanitation Data'!$D$10,0,10*ROW('Sanitation Data'!D42))),'Data Summary'!CM48="Yes"),OFFSET('Sanitation Data'!$D$10,0,10*ROW('Sanitation Data'!D42)),NA())</f>
        <v>#N/A</v>
      </c>
      <c r="Y48" s="537" t="e">
        <f ca="1">+IF(AND(ISNUMBER(OFFSET('Sanitation Data'!$D$11,0,10*ROW('Sanitation Data'!D42))),'Data Summary'!CN48="Yes"),OFFSET('Sanitation Data'!$D$11,0,10*ROW('Sanitation Data'!D42)),NA())</f>
        <v>#N/A</v>
      </c>
      <c r="Z48" s="537" t="e">
        <f ca="1">+IF(AND(ISNUMBER(OFFSET('Sanitation Data'!$D$12,0,10*ROW('Sanitation Data'!D42))),'Data Summary'!CO48="Yes"),OFFSET('Sanitation Data'!$D$12,0,10*ROW('Sanitation Data'!D42)),NA())</f>
        <v>#N/A</v>
      </c>
      <c r="AA48" s="537" t="e">
        <f ca="1">+IF(AND(ISNUMBER(OFFSET('Sanitation Data'!$E$4,0,10*ROW('Sanitation Data'!E42))),'Data Summary'!CP48="Yes"),100-OFFSET('Sanitation Data'!$E$4,0,10*ROW('Sanitation Data'!E42)),NA())</f>
        <v>#N/A</v>
      </c>
      <c r="AB48" s="537" t="e">
        <f ca="1">+IF(AND(ISNUMBER(OFFSET('Sanitation Data'!$E$6,0,10*ROW('Sanitation Data'!E42))),'Data Summary'!CQ48="Yes"),OFFSET('Sanitation Data'!$E$6,0,10*ROW('Sanitation Data'!E42)),NA())</f>
        <v>#N/A</v>
      </c>
      <c r="AC48" s="537" t="e">
        <f ca="1">+IF(AND(ISNUMBER(OFFSET('Sanitation Data'!$E$10,0,10*ROW('Sanitation Data'!E42))),'Data Summary'!CR48="Yes"),OFFSET('Sanitation Data'!$E$10,0,10*ROW('Sanitation Data'!E42)),NA())</f>
        <v>#N/A</v>
      </c>
      <c r="AD48" s="537" t="e">
        <f ca="1">+IF(AND(ISNUMBER(OFFSET('Sanitation Data'!$E$11,0,10*ROW('Sanitation Data'!E42))),'Data Summary'!CS48="Yes"),OFFSET('Sanitation Data'!$E$11,0,10*ROW('Sanitation Data'!E42)),NA())</f>
        <v>#N/A</v>
      </c>
      <c r="AE48" s="537" t="e">
        <f ca="1">+IF(AND(ISNUMBER(OFFSET('Sanitation Data'!$E$12,0,10*ROW('Sanitation Data'!E42))),'Data Summary'!CT48="Yes"),OFFSET('Sanitation Data'!$E$12,0,10*ROW('Sanitation Data'!E42)),NA())</f>
        <v>#N/A</v>
      </c>
      <c r="AF48" s="537" t="e">
        <f ca="1">+IF(AND(ISNUMBER(OFFSET('Sanitation Data'!$F$4,0,10*ROW('Sanitation Data'!F42))),'Data Summary'!CU48="Yes"),100-OFFSET('Sanitation Data'!$F$4,0,10*ROW('Sanitation Data'!F42)),NA())</f>
        <v>#N/A</v>
      </c>
      <c r="AG48" s="537" t="e">
        <f ca="1">+IF(AND(ISNUMBER(OFFSET('Sanitation Data'!$F$6,0,10*ROW('Sanitation Data'!F42))),'Data Summary'!CV48="Yes"),OFFSET('Sanitation Data'!$F$6,0,10*ROW('Sanitation Data'!F42)),NA())</f>
        <v>#N/A</v>
      </c>
      <c r="AH48" s="537" t="e">
        <f ca="1">+IF(AND(ISNUMBER(OFFSET('Sanitation Data'!$F$10,0,10*ROW('Sanitation Data'!F42))),'Data Summary'!CW48="Yes"),OFFSET('Sanitation Data'!$F$10,0,10*ROW('Sanitation Data'!F42)),NA())</f>
        <v>#N/A</v>
      </c>
      <c r="AI48" s="537" t="e">
        <f ca="1">+IF(AND(ISNUMBER(OFFSET('Sanitation Data'!$F$11,0,10*ROW('Sanitation Data'!F42))),'Data Summary'!CX48="Yes"),OFFSET('Sanitation Data'!$F$11,0,10*ROW('Sanitation Data'!F42)),NA())</f>
        <v>#N/A</v>
      </c>
      <c r="AJ48" s="537" t="e">
        <f ca="1">+IF(AND(ISNUMBER(OFFSET('Sanitation Data'!$F$12,0,10*ROW('Sanitation Data'!F42))),'Data Summary'!CY48="Yes"),OFFSET('Sanitation Data'!$F$12,0,10*ROW('Sanitation Data'!F42)),NA())</f>
        <v>#N/A</v>
      </c>
      <c r="AK48" s="537" t="e">
        <f ca="1">+IF(AND(ISNUMBER(OFFSET('Sanitation Data'!$G$4,0,10*ROW('Sanitation Data'!G42))),'Data Summary'!CZ48="Yes"),100-OFFSET('Sanitation Data'!$G$4,0,10*ROW('Sanitation Data'!G42)),NA())</f>
        <v>#N/A</v>
      </c>
      <c r="AL48" s="537" t="e">
        <f ca="1">+IF(AND(ISNUMBER(OFFSET('Sanitation Data'!$G$6,0,10*ROW('Sanitation Data'!G42))),'Data Summary'!DA48="Yes"),OFFSET('Sanitation Data'!$G$6,0,10*ROW('Sanitation Data'!G42)),NA())</f>
        <v>#N/A</v>
      </c>
      <c r="AM48" s="537" t="e">
        <f ca="1">+IF(AND(ISNUMBER(OFFSET('Sanitation Data'!$G$10,0,10*ROW('Sanitation Data'!G42))),'Data Summary'!DB48="Yes"),OFFSET('Sanitation Data'!$G$10,0,10*ROW('Sanitation Data'!G42)),NA())</f>
        <v>#N/A</v>
      </c>
      <c r="AN48" s="537" t="e">
        <f ca="1">+IF(AND(ISNUMBER(OFFSET('Sanitation Data'!$G$11,0,10*ROW('Sanitation Data'!G42))),'Data Summary'!DC48="Yes"),OFFSET('Sanitation Data'!$G$11,0,10*ROW('Sanitation Data'!G42)),NA())</f>
        <v>#N/A</v>
      </c>
      <c r="AO48" s="537" t="e">
        <f ca="1">+IF(AND(ISNUMBER(OFFSET('Sanitation Data'!$G$12,0,10*ROW('Sanitation Data'!G42))),'Data Summary'!DD48="Yes"),OFFSET('Sanitation Data'!$G$12,0,10*ROW('Sanitation Data'!G42)),NA())</f>
        <v>#N/A</v>
      </c>
      <c r="AP48" s="537" t="e">
        <f ca="1">+IF(AND(ISNUMBER(OFFSET('Sanitation Data'!$H$4,0,10*ROW('Sanitation Data'!H42))),'Data Summary'!DE48="Yes"),100-OFFSET('Sanitation Data'!$H$4,0,10*ROW('Sanitation Data'!H42)),NA())</f>
        <v>#N/A</v>
      </c>
      <c r="AQ48" s="537" t="e">
        <f ca="1">+IF(AND(ISNUMBER(OFFSET('Sanitation Data'!$H$6,0,10*ROW('Sanitation Data'!H42))),'Data Summary'!DF48="Yes"),OFFSET('Sanitation Data'!$H$6,0,10*ROW('Sanitation Data'!H42)),NA())</f>
        <v>#N/A</v>
      </c>
      <c r="AR48" s="537" t="e">
        <f ca="1">+IF(AND(ISNUMBER(OFFSET('Sanitation Data'!$H$10,0,10*ROW('Sanitation Data'!H42))),'Data Summary'!DG48="Yes"),OFFSET('Sanitation Data'!$H$10,0,10*ROW('Sanitation Data'!H42)),NA())</f>
        <v>#N/A</v>
      </c>
      <c r="AS48" s="537" t="e">
        <f ca="1">+IF(AND(ISNUMBER(OFFSET('Sanitation Data'!$H$11,0,10*ROW('Sanitation Data'!H42))),'Data Summary'!DH48="Yes"),OFFSET('Sanitation Data'!$H$11,0,10*ROW('Sanitation Data'!H42)),NA())</f>
        <v>#N/A</v>
      </c>
      <c r="AT48" s="537" t="e">
        <f ca="1">+IF(AND(ISNUMBER(OFFSET('Sanitation Data'!$H$12,0,10*ROW('Sanitation Data'!H42))),'Data Summary'!DI48="Yes"),OFFSET('Sanitation Data'!$H$12,0,10*ROW('Sanitation Data'!H42)),NA())</f>
        <v>#N/A</v>
      </c>
      <c r="AU48" s="537" t="e">
        <f ca="1">+IF(AND(ISNUMBER(OFFSET('Sanitation Data'!$I$4,0,10*ROW('Sanitation Data'!I42))),'Data Summary'!DJ48="Yes"),100-OFFSET('Sanitation Data'!$I$4,0,10*ROW('Sanitation Data'!I42)),NA())</f>
        <v>#N/A</v>
      </c>
      <c r="AV48" s="537" t="e">
        <f ca="1">+IF(AND(ISNUMBER(OFFSET('Sanitation Data'!$I$6,0,10*ROW('Sanitation Data'!I42))),'Data Summary'!DK48="Yes"),OFFSET('Sanitation Data'!$I$6,0,10*ROW('Sanitation Data'!I42)),NA())</f>
        <v>#N/A</v>
      </c>
      <c r="AW48" s="537" t="e">
        <f ca="1">+IF(AND(ISNUMBER(OFFSET('Sanitation Data'!$I$10,0,10*ROW('Sanitation Data'!I42))),'Data Summary'!DL48="Yes"),OFFSET('Sanitation Data'!$I$10,0,10*ROW('Sanitation Data'!I42)),NA())</f>
        <v>#N/A</v>
      </c>
      <c r="AX48" s="537" t="e">
        <f ca="1">+IF(AND(ISNUMBER(OFFSET('Sanitation Data'!$I$11,0,10*ROW('Sanitation Data'!I42))),'Data Summary'!DM48="Yes"),OFFSET('Sanitation Data'!$I$11,0,10*ROW('Sanitation Data'!I42)),NA())</f>
        <v>#N/A</v>
      </c>
      <c r="AY48" s="537" t="e">
        <f ca="1">+IF(AND(ISNUMBER(OFFSET('Sanitation Data'!$I$12,0,10*ROW('Sanitation Data'!I42))),'Data Summary'!DN48="Yes"),OFFSET('Sanitation Data'!$I$12,0,10*ROW('Sanitation Data'!I42)),NA())</f>
        <v>#N/A</v>
      </c>
      <c r="AZ48" s="538" t="e">
        <f ca="1">+IF(AND(ISNUMBER(OFFSET('Hygiene Data'!$D$5,0,10*ROW('Hygiene Data'!D42))),'Data Summary'!DO48="Yes"),OFFSET('Hygiene Data'!$D$5,0,10*ROW('Hygiene Data'!D42)),NA())</f>
        <v>#N/A</v>
      </c>
      <c r="BA48" s="538" t="e">
        <f ca="1">+IF(AND(ISNUMBER(OFFSET('Hygiene Data'!$D$7,0,10*ROW('Hygiene Data'!D42))),'Data Summary'!DP48="Yes"),OFFSET('Hygiene Data'!$D$7,0,10*ROW('Hygiene Data'!D42)),NA())</f>
        <v>#N/A</v>
      </c>
      <c r="BB48" s="538" t="e">
        <f ca="1">+IF(AND(ISNUMBER(OFFSET('Hygiene Data'!$D$9,0,10*ROW('Hygiene Data'!D42))),'Data Summary'!DQ48="Yes"),OFFSET('Hygiene Data'!$D$9,0,10*ROW('Hygiene Data'!D42)),NA())</f>
        <v>#N/A</v>
      </c>
      <c r="BC48" s="538" t="e">
        <f ca="1">+IF(AND(ISNUMBER(OFFSET('Hygiene Data'!$E$5,0,10*ROW('Hygiene Data'!E42))),'Data Summary'!DR48="Yes"),OFFSET('Hygiene Data'!$E$5,0,10*ROW('Hygiene Data'!E42)),NA())</f>
        <v>#N/A</v>
      </c>
      <c r="BD48" s="538" t="e">
        <f ca="1">+IF(AND(ISNUMBER(OFFSET('Hygiene Data'!$E$7,0,10*ROW('Hygiene Data'!E42))),'Data Summary'!DS48="Yes"),OFFSET('Hygiene Data'!$E$7,0,10*ROW('Hygiene Data'!E42)),NA())</f>
        <v>#N/A</v>
      </c>
      <c r="BE48" s="538" t="e">
        <f ca="1">+IF(AND(ISNUMBER(OFFSET('Hygiene Data'!$E$9,0,10*ROW('Hygiene Data'!E42))),'Data Summary'!DT48="Yes"),OFFSET('Hygiene Data'!$E$9,0,10*ROW('Hygiene Data'!E42)),NA())</f>
        <v>#N/A</v>
      </c>
      <c r="BF48" s="538" t="e">
        <f ca="1">+IF(AND(ISNUMBER(OFFSET('Hygiene Data'!$F$5,0,10*ROW('Hygiene Data'!F42))),'Data Summary'!DU48="Yes"),OFFSET('Hygiene Data'!$F$5,0,10*ROW('Hygiene Data'!F42)),NA())</f>
        <v>#N/A</v>
      </c>
      <c r="BG48" s="538" t="e">
        <f ca="1">+IF(AND(ISNUMBER(OFFSET('Hygiene Data'!$F$7,0,10*ROW('Hygiene Data'!F42))),'Data Summary'!DV48="Yes"),OFFSET('Hygiene Data'!$F$7,0,10*ROW('Hygiene Data'!F42)),NA())</f>
        <v>#N/A</v>
      </c>
      <c r="BH48" s="538" t="e">
        <f ca="1">+IF(AND(ISNUMBER(OFFSET('Hygiene Data'!$F$9,0,10*ROW('Hygiene Data'!F42))),'Data Summary'!DW48="Yes"),OFFSET('Hygiene Data'!$F$9,0,10*ROW('Hygiene Data'!F42)),NA())</f>
        <v>#N/A</v>
      </c>
      <c r="BI48" s="538" t="e">
        <f ca="1">+IF(AND(ISNUMBER(OFFSET('Hygiene Data'!$G$5,0,10*ROW('Hygiene Data'!G42))),'Data Summary'!DX48="Yes"),OFFSET('Hygiene Data'!$G$5,0,10*ROW('Hygiene Data'!G42)),NA())</f>
        <v>#N/A</v>
      </c>
      <c r="BJ48" s="538" t="e">
        <f ca="1">+IF(AND(ISNUMBER(OFFSET('Hygiene Data'!$G$7,0,10*ROW('Hygiene Data'!G42))),'Data Summary'!DY48="Yes"),OFFSET('Hygiene Data'!$G$7,0,10*ROW('Hygiene Data'!G42)),NA())</f>
        <v>#N/A</v>
      </c>
      <c r="BK48" s="538" t="e">
        <f ca="1">+IF(AND(ISNUMBER(OFFSET('Hygiene Data'!$G$9,0,10*ROW('Hygiene Data'!G42))),'Data Summary'!DZ48="Yes"),OFFSET('Hygiene Data'!$G$9,0,10*ROW('Hygiene Data'!G42)),NA())</f>
        <v>#N/A</v>
      </c>
      <c r="BL48" s="538" t="e">
        <f ca="1">+IF(AND(ISNUMBER(OFFSET('Hygiene Data'!$H$5,0,10*ROW('Hygiene Data'!H42))),'Data Summary'!EA48="Yes"),OFFSET('Hygiene Data'!$H$5,0,10*ROW('Hygiene Data'!H42)),NA())</f>
        <v>#N/A</v>
      </c>
      <c r="BM48" s="538" t="e">
        <f ca="1">+IF(AND(ISNUMBER(OFFSET('Hygiene Data'!$H$7,0,10*ROW('Hygiene Data'!H42))),'Data Summary'!EB48="Yes"),OFFSET('Hygiene Data'!$H$7,0,10*ROW('Hygiene Data'!H42)),NA())</f>
        <v>#N/A</v>
      </c>
      <c r="BN48" s="538" t="e">
        <f ca="1">+IF(AND(ISNUMBER(OFFSET('Hygiene Data'!$H$9,0,10*ROW('Hygiene Data'!H42))),'Data Summary'!EC48="Yes"),OFFSET('Hygiene Data'!$H$9,0,10*ROW('Hygiene Data'!H42)),NA())</f>
        <v>#N/A</v>
      </c>
      <c r="BO48" s="538" t="e">
        <f ca="1">+IF(AND(ISNUMBER(OFFSET('Hygiene Data'!$I$5,0,10*ROW('Hygiene Data'!I42))),'Data Summary'!ED48="Yes"),OFFSET('Hygiene Data'!$I$5,0,10*ROW('Hygiene Data'!I42)),NA())</f>
        <v>#N/A</v>
      </c>
      <c r="BP48" s="538" t="e">
        <f ca="1">+IF(AND(ISNUMBER(OFFSET('Hygiene Data'!$I$7,0,10*ROW('Hygiene Data'!I42))),'Data Summary'!EE48="Yes"),OFFSET('Hygiene Data'!$I$7,0,10*ROW('Hygiene Data'!I42)),NA())</f>
        <v>#N/A</v>
      </c>
      <c r="BQ48" s="538" t="e">
        <f ca="1">+IF(AND(ISNUMBER(OFFSET('Hygiene Data'!$I$9,0,10*ROW('Hygiene Data'!I42))),'Data Summary'!EF48="Yes"),OFFSET('Hygiene Data'!$I$9,0,10*ROW('Hygiene Data'!I42)),NA())</f>
        <v>#N/A</v>
      </c>
    </row>
    <row r="49" spans="1:69" x14ac:dyDescent="0.25">
      <c r="A49" s="534" t="e">
        <f ca="1">+RIGHT('Data Summary'!A49,LEN('Data Summary'!A49)-9)</f>
        <v>#VALUE!</v>
      </c>
      <c r="B49" s="508" t="str">
        <f ca="1">+IF(ISTEXT('Data Summary'!B49),'Data Summary'!B49,"")</f>
        <v/>
      </c>
      <c r="C49" s="535" t="e">
        <f ca="1">+VALUE('Data Summary'!C49)</f>
        <v>#VALUE!</v>
      </c>
      <c r="D49" s="536" t="e">
        <f ca="1">+IF(AND(ISNUMBER(OFFSET('Water Data'!$D$4,0,10*ROW('Water Data'!D43))),'Data Summary'!BS49="Yes"),100-OFFSET('Water Data'!$D$4,0,10*ROW('Water Data'!D43)),NA())</f>
        <v>#N/A</v>
      </c>
      <c r="E49" s="536" t="e">
        <f ca="1">+IF(AND(ISNUMBER(OFFSET('Water Data'!$D$6,0,10*ROW('Water Data'!D43))),'Data Summary'!BT49="Yes"),OFFSET('Water Data'!$D$6,0,10*ROW('Water Data'!D43)),NA())</f>
        <v>#N/A</v>
      </c>
      <c r="F49" s="536" t="e">
        <f ca="1">+IF(AND(ISNUMBER(OFFSET('Water Data'!$D$9,0,10*ROW('Water Data'!D43))),'Data Summary'!BU49="Yes"),OFFSET('Water Data'!$D$9,0,10*ROW('Water Data'!D43)),NA())</f>
        <v>#N/A</v>
      </c>
      <c r="G49" s="536" t="e">
        <f ca="1">+IF(AND(ISNUMBER(OFFSET('Water Data'!$E$4,0,10*ROW('Water Data'!E43))),'Data Summary'!BV49="Yes"),100-OFFSET('Water Data'!$E$4,0,10*ROW('Water Data'!E43)),NA())</f>
        <v>#N/A</v>
      </c>
      <c r="H49" s="536" t="e">
        <f ca="1">+IF(AND(ISNUMBER(OFFSET('Water Data'!$E$6,0,10*ROW('Water Data'!E43))),'Data Summary'!BW49="Yes"),OFFSET('Water Data'!$E$6,0,10*ROW('Water Data'!E43)),NA())</f>
        <v>#N/A</v>
      </c>
      <c r="I49" s="536" t="e">
        <f ca="1">+IF(AND(ISNUMBER(OFFSET('Water Data'!$E$9,0,10*ROW('Water Data'!E43))),'Data Summary'!BX49="Yes"),OFFSET('Water Data'!$E$9,0,10*ROW('Water Data'!E43)),NA())</f>
        <v>#N/A</v>
      </c>
      <c r="J49" s="536" t="e">
        <f ca="1">+IF(AND(ISNUMBER(OFFSET('Water Data'!$F$4,0,10*ROW('Water Data'!F43))),'Data Summary'!BY49="Yes"),100-OFFSET('Water Data'!$F$4,0,10*ROW('Water Data'!F43)),NA())</f>
        <v>#N/A</v>
      </c>
      <c r="K49" s="536" t="e">
        <f ca="1">+IF(AND(ISNUMBER(OFFSET('Water Data'!$F$6,0,10*ROW('Water Data'!F43))),'Data Summary'!BZ49="Yes"),OFFSET('Water Data'!$F$6,0,10*ROW('Water Data'!F43)),NA())</f>
        <v>#N/A</v>
      </c>
      <c r="L49" s="536" t="e">
        <f ca="1">+IF(AND(ISNUMBER(OFFSET('Water Data'!$F$9,0,10*ROW('Water Data'!F43))),'Data Summary'!CA49="Yes"),OFFSET('Water Data'!$F$9,0,10*ROW('Water Data'!F43)),NA())</f>
        <v>#N/A</v>
      </c>
      <c r="M49" s="536" t="e">
        <f ca="1">+IF(AND(ISNUMBER(OFFSET('Water Data'!$G$4,0,10*ROW('Water Data'!G43))),'Data Summary'!CB49="Yes"),100-OFFSET('Water Data'!$G$4,0,10*ROW('Water Data'!G43)),NA())</f>
        <v>#N/A</v>
      </c>
      <c r="N49" s="536" t="e">
        <f ca="1">+IF(AND(ISNUMBER(OFFSET('Water Data'!$G$6,0,10*ROW('Water Data'!G43))),'Data Summary'!CC49="Yes"),OFFSET('Water Data'!$G$6,0,10*ROW('Water Data'!G43)),NA())</f>
        <v>#N/A</v>
      </c>
      <c r="O49" s="536" t="e">
        <f ca="1">+IF(AND(ISNUMBER(OFFSET('Water Data'!$G$9,0,10*ROW('Water Data'!G43))),'Data Summary'!CD49="Yes"),OFFSET('Water Data'!$G$9,0,10*ROW('Water Data'!G43)),NA())</f>
        <v>#N/A</v>
      </c>
      <c r="P49" s="536" t="e">
        <f ca="1">+IF(AND(ISNUMBER(OFFSET('Water Data'!$H$4,0,10*ROW('Water Data'!H43))),'Data Summary'!CE49="Yes"),100-OFFSET('Water Data'!$H$4,0,10*ROW('Water Data'!H43)),NA())</f>
        <v>#N/A</v>
      </c>
      <c r="Q49" s="536" t="e">
        <f ca="1">+IF(AND(ISNUMBER(OFFSET('Water Data'!$H$6,0,10*ROW('Water Data'!H43))),'Data Summary'!CF49="Yes"),OFFSET('Water Data'!$H$6,0,10*ROW('Water Data'!H43)),NA())</f>
        <v>#N/A</v>
      </c>
      <c r="R49" s="536" t="e">
        <f ca="1">+IF(AND(ISNUMBER(OFFSET('Water Data'!$H$9,0,10*ROW('Water Data'!H43))),'Data Summary'!CG49="Yes"),OFFSET('Water Data'!$H$9,0,10*ROW('Water Data'!H43)),NA())</f>
        <v>#N/A</v>
      </c>
      <c r="S49" s="536" t="e">
        <f ca="1">+IF(AND(ISNUMBER(OFFSET('Water Data'!$I$4,0,10*ROW('Water Data'!I43))),'Data Summary'!CH49="Yes"),100-OFFSET('Water Data'!$I$4,0,10*ROW('Water Data'!I43)),NA())</f>
        <v>#N/A</v>
      </c>
      <c r="T49" s="536" t="e">
        <f ca="1">+IF(AND(ISNUMBER(OFFSET('Water Data'!$I$6,0,10*ROW('Water Data'!I43))),'Data Summary'!CI49="Yes"),OFFSET('Water Data'!$I$6,0,10*ROW('Water Data'!I43)),NA())</f>
        <v>#N/A</v>
      </c>
      <c r="U49" s="536" t="e">
        <f ca="1">+IF(AND(ISNUMBER(OFFSET('Water Data'!$I$9,0,10*ROW('Water Data'!I43))),'Data Summary'!CJ49="Yes"),OFFSET('Water Data'!$I$9,0,10*ROW('Water Data'!I43)),NA())</f>
        <v>#N/A</v>
      </c>
      <c r="V49" s="537" t="e">
        <f ca="1">+IF(AND(ISNUMBER(OFFSET('Sanitation Data'!$D$4,0,10*ROW('Sanitation Data'!D43))),'Data Summary'!CK49="Yes"),100-OFFSET('Sanitation Data'!$D$4,0,10*ROW('Sanitation Data'!D43)),NA())</f>
        <v>#N/A</v>
      </c>
      <c r="W49" s="537" t="e">
        <f ca="1">+IF(AND(ISNUMBER(OFFSET('Sanitation Data'!$D$6,0,10*ROW('Sanitation Data'!D43))),'Data Summary'!CL49="Yes"),OFFSET('Sanitation Data'!$D$6,0,10*ROW('Sanitation Data'!D43)),NA())</f>
        <v>#N/A</v>
      </c>
      <c r="X49" s="537" t="e">
        <f ca="1">+IF(AND(ISNUMBER(OFFSET('Sanitation Data'!$D$10,0,10*ROW('Sanitation Data'!D43))),'Data Summary'!CM49="Yes"),OFFSET('Sanitation Data'!$D$10,0,10*ROW('Sanitation Data'!D43)),NA())</f>
        <v>#N/A</v>
      </c>
      <c r="Y49" s="537" t="e">
        <f ca="1">+IF(AND(ISNUMBER(OFFSET('Sanitation Data'!$D$11,0,10*ROW('Sanitation Data'!D43))),'Data Summary'!CN49="Yes"),OFFSET('Sanitation Data'!$D$11,0,10*ROW('Sanitation Data'!D43)),NA())</f>
        <v>#N/A</v>
      </c>
      <c r="Z49" s="537" t="e">
        <f ca="1">+IF(AND(ISNUMBER(OFFSET('Sanitation Data'!$D$12,0,10*ROW('Sanitation Data'!D43))),'Data Summary'!CO49="Yes"),OFFSET('Sanitation Data'!$D$12,0,10*ROW('Sanitation Data'!D43)),NA())</f>
        <v>#N/A</v>
      </c>
      <c r="AA49" s="537" t="e">
        <f ca="1">+IF(AND(ISNUMBER(OFFSET('Sanitation Data'!$E$4,0,10*ROW('Sanitation Data'!E43))),'Data Summary'!CP49="Yes"),100-OFFSET('Sanitation Data'!$E$4,0,10*ROW('Sanitation Data'!E43)),NA())</f>
        <v>#N/A</v>
      </c>
      <c r="AB49" s="537" t="e">
        <f ca="1">+IF(AND(ISNUMBER(OFFSET('Sanitation Data'!$E$6,0,10*ROW('Sanitation Data'!E43))),'Data Summary'!CQ49="Yes"),OFFSET('Sanitation Data'!$E$6,0,10*ROW('Sanitation Data'!E43)),NA())</f>
        <v>#N/A</v>
      </c>
      <c r="AC49" s="537" t="e">
        <f ca="1">+IF(AND(ISNUMBER(OFFSET('Sanitation Data'!$E$10,0,10*ROW('Sanitation Data'!E43))),'Data Summary'!CR49="Yes"),OFFSET('Sanitation Data'!$E$10,0,10*ROW('Sanitation Data'!E43)),NA())</f>
        <v>#N/A</v>
      </c>
      <c r="AD49" s="537" t="e">
        <f ca="1">+IF(AND(ISNUMBER(OFFSET('Sanitation Data'!$E$11,0,10*ROW('Sanitation Data'!E43))),'Data Summary'!CS49="Yes"),OFFSET('Sanitation Data'!$E$11,0,10*ROW('Sanitation Data'!E43)),NA())</f>
        <v>#N/A</v>
      </c>
      <c r="AE49" s="537" t="e">
        <f ca="1">+IF(AND(ISNUMBER(OFFSET('Sanitation Data'!$E$12,0,10*ROW('Sanitation Data'!E43))),'Data Summary'!CT49="Yes"),OFFSET('Sanitation Data'!$E$12,0,10*ROW('Sanitation Data'!E43)),NA())</f>
        <v>#N/A</v>
      </c>
      <c r="AF49" s="537" t="e">
        <f ca="1">+IF(AND(ISNUMBER(OFFSET('Sanitation Data'!$F$4,0,10*ROW('Sanitation Data'!F43))),'Data Summary'!CU49="Yes"),100-OFFSET('Sanitation Data'!$F$4,0,10*ROW('Sanitation Data'!F43)),NA())</f>
        <v>#N/A</v>
      </c>
      <c r="AG49" s="537" t="e">
        <f ca="1">+IF(AND(ISNUMBER(OFFSET('Sanitation Data'!$F$6,0,10*ROW('Sanitation Data'!F43))),'Data Summary'!CV49="Yes"),OFFSET('Sanitation Data'!$F$6,0,10*ROW('Sanitation Data'!F43)),NA())</f>
        <v>#N/A</v>
      </c>
      <c r="AH49" s="537" t="e">
        <f ca="1">+IF(AND(ISNUMBER(OFFSET('Sanitation Data'!$F$10,0,10*ROW('Sanitation Data'!F43))),'Data Summary'!CW49="Yes"),OFFSET('Sanitation Data'!$F$10,0,10*ROW('Sanitation Data'!F43)),NA())</f>
        <v>#N/A</v>
      </c>
      <c r="AI49" s="537" t="e">
        <f ca="1">+IF(AND(ISNUMBER(OFFSET('Sanitation Data'!$F$11,0,10*ROW('Sanitation Data'!F43))),'Data Summary'!CX49="Yes"),OFFSET('Sanitation Data'!$F$11,0,10*ROW('Sanitation Data'!F43)),NA())</f>
        <v>#N/A</v>
      </c>
      <c r="AJ49" s="537" t="e">
        <f ca="1">+IF(AND(ISNUMBER(OFFSET('Sanitation Data'!$F$12,0,10*ROW('Sanitation Data'!F43))),'Data Summary'!CY49="Yes"),OFFSET('Sanitation Data'!$F$12,0,10*ROW('Sanitation Data'!F43)),NA())</f>
        <v>#N/A</v>
      </c>
      <c r="AK49" s="537" t="e">
        <f ca="1">+IF(AND(ISNUMBER(OFFSET('Sanitation Data'!$G$4,0,10*ROW('Sanitation Data'!G43))),'Data Summary'!CZ49="Yes"),100-OFFSET('Sanitation Data'!$G$4,0,10*ROW('Sanitation Data'!G43)),NA())</f>
        <v>#N/A</v>
      </c>
      <c r="AL49" s="537" t="e">
        <f ca="1">+IF(AND(ISNUMBER(OFFSET('Sanitation Data'!$G$6,0,10*ROW('Sanitation Data'!G43))),'Data Summary'!DA49="Yes"),OFFSET('Sanitation Data'!$G$6,0,10*ROW('Sanitation Data'!G43)),NA())</f>
        <v>#N/A</v>
      </c>
      <c r="AM49" s="537" t="e">
        <f ca="1">+IF(AND(ISNUMBER(OFFSET('Sanitation Data'!$G$10,0,10*ROW('Sanitation Data'!G43))),'Data Summary'!DB49="Yes"),OFFSET('Sanitation Data'!$G$10,0,10*ROW('Sanitation Data'!G43)),NA())</f>
        <v>#N/A</v>
      </c>
      <c r="AN49" s="537" t="e">
        <f ca="1">+IF(AND(ISNUMBER(OFFSET('Sanitation Data'!$G$11,0,10*ROW('Sanitation Data'!G43))),'Data Summary'!DC49="Yes"),OFFSET('Sanitation Data'!$G$11,0,10*ROW('Sanitation Data'!G43)),NA())</f>
        <v>#N/A</v>
      </c>
      <c r="AO49" s="537" t="e">
        <f ca="1">+IF(AND(ISNUMBER(OFFSET('Sanitation Data'!$G$12,0,10*ROW('Sanitation Data'!G43))),'Data Summary'!DD49="Yes"),OFFSET('Sanitation Data'!$G$12,0,10*ROW('Sanitation Data'!G43)),NA())</f>
        <v>#N/A</v>
      </c>
      <c r="AP49" s="537" t="e">
        <f ca="1">+IF(AND(ISNUMBER(OFFSET('Sanitation Data'!$H$4,0,10*ROW('Sanitation Data'!H43))),'Data Summary'!DE49="Yes"),100-OFFSET('Sanitation Data'!$H$4,0,10*ROW('Sanitation Data'!H43)),NA())</f>
        <v>#N/A</v>
      </c>
      <c r="AQ49" s="537" t="e">
        <f ca="1">+IF(AND(ISNUMBER(OFFSET('Sanitation Data'!$H$6,0,10*ROW('Sanitation Data'!H43))),'Data Summary'!DF49="Yes"),OFFSET('Sanitation Data'!$H$6,0,10*ROW('Sanitation Data'!H43)),NA())</f>
        <v>#N/A</v>
      </c>
      <c r="AR49" s="537" t="e">
        <f ca="1">+IF(AND(ISNUMBER(OFFSET('Sanitation Data'!$H$10,0,10*ROW('Sanitation Data'!H43))),'Data Summary'!DG49="Yes"),OFFSET('Sanitation Data'!$H$10,0,10*ROW('Sanitation Data'!H43)),NA())</f>
        <v>#N/A</v>
      </c>
      <c r="AS49" s="537" t="e">
        <f ca="1">+IF(AND(ISNUMBER(OFFSET('Sanitation Data'!$H$11,0,10*ROW('Sanitation Data'!H43))),'Data Summary'!DH49="Yes"),OFFSET('Sanitation Data'!$H$11,0,10*ROW('Sanitation Data'!H43)),NA())</f>
        <v>#N/A</v>
      </c>
      <c r="AT49" s="537" t="e">
        <f ca="1">+IF(AND(ISNUMBER(OFFSET('Sanitation Data'!$H$12,0,10*ROW('Sanitation Data'!H43))),'Data Summary'!DI49="Yes"),OFFSET('Sanitation Data'!$H$12,0,10*ROW('Sanitation Data'!H43)),NA())</f>
        <v>#N/A</v>
      </c>
      <c r="AU49" s="537" t="e">
        <f ca="1">+IF(AND(ISNUMBER(OFFSET('Sanitation Data'!$I$4,0,10*ROW('Sanitation Data'!I43))),'Data Summary'!DJ49="Yes"),100-OFFSET('Sanitation Data'!$I$4,0,10*ROW('Sanitation Data'!I43)),NA())</f>
        <v>#N/A</v>
      </c>
      <c r="AV49" s="537" t="e">
        <f ca="1">+IF(AND(ISNUMBER(OFFSET('Sanitation Data'!$I$6,0,10*ROW('Sanitation Data'!I43))),'Data Summary'!DK49="Yes"),OFFSET('Sanitation Data'!$I$6,0,10*ROW('Sanitation Data'!I43)),NA())</f>
        <v>#N/A</v>
      </c>
      <c r="AW49" s="537" t="e">
        <f ca="1">+IF(AND(ISNUMBER(OFFSET('Sanitation Data'!$I$10,0,10*ROW('Sanitation Data'!I43))),'Data Summary'!DL49="Yes"),OFFSET('Sanitation Data'!$I$10,0,10*ROW('Sanitation Data'!I43)),NA())</f>
        <v>#N/A</v>
      </c>
      <c r="AX49" s="537" t="e">
        <f ca="1">+IF(AND(ISNUMBER(OFFSET('Sanitation Data'!$I$11,0,10*ROW('Sanitation Data'!I43))),'Data Summary'!DM49="Yes"),OFFSET('Sanitation Data'!$I$11,0,10*ROW('Sanitation Data'!I43)),NA())</f>
        <v>#N/A</v>
      </c>
      <c r="AY49" s="537" t="e">
        <f ca="1">+IF(AND(ISNUMBER(OFFSET('Sanitation Data'!$I$12,0,10*ROW('Sanitation Data'!I43))),'Data Summary'!DN49="Yes"),OFFSET('Sanitation Data'!$I$12,0,10*ROW('Sanitation Data'!I43)),NA())</f>
        <v>#N/A</v>
      </c>
      <c r="AZ49" s="538" t="e">
        <f ca="1">+IF(AND(ISNUMBER(OFFSET('Hygiene Data'!$D$5,0,10*ROW('Hygiene Data'!D43))),'Data Summary'!DO49="Yes"),OFFSET('Hygiene Data'!$D$5,0,10*ROW('Hygiene Data'!D43)),NA())</f>
        <v>#N/A</v>
      </c>
      <c r="BA49" s="538" t="e">
        <f ca="1">+IF(AND(ISNUMBER(OFFSET('Hygiene Data'!$D$7,0,10*ROW('Hygiene Data'!D43))),'Data Summary'!DP49="Yes"),OFFSET('Hygiene Data'!$D$7,0,10*ROW('Hygiene Data'!D43)),NA())</f>
        <v>#N/A</v>
      </c>
      <c r="BB49" s="538" t="e">
        <f ca="1">+IF(AND(ISNUMBER(OFFSET('Hygiene Data'!$D$9,0,10*ROW('Hygiene Data'!D43))),'Data Summary'!DQ49="Yes"),OFFSET('Hygiene Data'!$D$9,0,10*ROW('Hygiene Data'!D43)),NA())</f>
        <v>#N/A</v>
      </c>
      <c r="BC49" s="538" t="e">
        <f ca="1">+IF(AND(ISNUMBER(OFFSET('Hygiene Data'!$E$5,0,10*ROW('Hygiene Data'!E43))),'Data Summary'!DR49="Yes"),OFFSET('Hygiene Data'!$E$5,0,10*ROW('Hygiene Data'!E43)),NA())</f>
        <v>#N/A</v>
      </c>
      <c r="BD49" s="538" t="e">
        <f ca="1">+IF(AND(ISNUMBER(OFFSET('Hygiene Data'!$E$7,0,10*ROW('Hygiene Data'!E43))),'Data Summary'!DS49="Yes"),OFFSET('Hygiene Data'!$E$7,0,10*ROW('Hygiene Data'!E43)),NA())</f>
        <v>#N/A</v>
      </c>
      <c r="BE49" s="538" t="e">
        <f ca="1">+IF(AND(ISNUMBER(OFFSET('Hygiene Data'!$E$9,0,10*ROW('Hygiene Data'!E43))),'Data Summary'!DT49="Yes"),OFFSET('Hygiene Data'!$E$9,0,10*ROW('Hygiene Data'!E43)),NA())</f>
        <v>#N/A</v>
      </c>
      <c r="BF49" s="538" t="e">
        <f ca="1">+IF(AND(ISNUMBER(OFFSET('Hygiene Data'!$F$5,0,10*ROW('Hygiene Data'!F43))),'Data Summary'!DU49="Yes"),OFFSET('Hygiene Data'!$F$5,0,10*ROW('Hygiene Data'!F43)),NA())</f>
        <v>#N/A</v>
      </c>
      <c r="BG49" s="538" t="e">
        <f ca="1">+IF(AND(ISNUMBER(OFFSET('Hygiene Data'!$F$7,0,10*ROW('Hygiene Data'!F43))),'Data Summary'!DV49="Yes"),OFFSET('Hygiene Data'!$F$7,0,10*ROW('Hygiene Data'!F43)),NA())</f>
        <v>#N/A</v>
      </c>
      <c r="BH49" s="538" t="e">
        <f ca="1">+IF(AND(ISNUMBER(OFFSET('Hygiene Data'!$F$9,0,10*ROW('Hygiene Data'!F43))),'Data Summary'!DW49="Yes"),OFFSET('Hygiene Data'!$F$9,0,10*ROW('Hygiene Data'!F43)),NA())</f>
        <v>#N/A</v>
      </c>
      <c r="BI49" s="538" t="e">
        <f ca="1">+IF(AND(ISNUMBER(OFFSET('Hygiene Data'!$G$5,0,10*ROW('Hygiene Data'!G43))),'Data Summary'!DX49="Yes"),OFFSET('Hygiene Data'!$G$5,0,10*ROW('Hygiene Data'!G43)),NA())</f>
        <v>#N/A</v>
      </c>
      <c r="BJ49" s="538" t="e">
        <f ca="1">+IF(AND(ISNUMBER(OFFSET('Hygiene Data'!$G$7,0,10*ROW('Hygiene Data'!G43))),'Data Summary'!DY49="Yes"),OFFSET('Hygiene Data'!$G$7,0,10*ROW('Hygiene Data'!G43)),NA())</f>
        <v>#N/A</v>
      </c>
      <c r="BK49" s="538" t="e">
        <f ca="1">+IF(AND(ISNUMBER(OFFSET('Hygiene Data'!$G$9,0,10*ROW('Hygiene Data'!G43))),'Data Summary'!DZ49="Yes"),OFFSET('Hygiene Data'!$G$9,0,10*ROW('Hygiene Data'!G43)),NA())</f>
        <v>#N/A</v>
      </c>
      <c r="BL49" s="538" t="e">
        <f ca="1">+IF(AND(ISNUMBER(OFFSET('Hygiene Data'!$H$5,0,10*ROW('Hygiene Data'!H43))),'Data Summary'!EA49="Yes"),OFFSET('Hygiene Data'!$H$5,0,10*ROW('Hygiene Data'!H43)),NA())</f>
        <v>#N/A</v>
      </c>
      <c r="BM49" s="538" t="e">
        <f ca="1">+IF(AND(ISNUMBER(OFFSET('Hygiene Data'!$H$7,0,10*ROW('Hygiene Data'!H43))),'Data Summary'!EB49="Yes"),OFFSET('Hygiene Data'!$H$7,0,10*ROW('Hygiene Data'!H43)),NA())</f>
        <v>#N/A</v>
      </c>
      <c r="BN49" s="538" t="e">
        <f ca="1">+IF(AND(ISNUMBER(OFFSET('Hygiene Data'!$H$9,0,10*ROW('Hygiene Data'!H43))),'Data Summary'!EC49="Yes"),OFFSET('Hygiene Data'!$H$9,0,10*ROW('Hygiene Data'!H43)),NA())</f>
        <v>#N/A</v>
      </c>
      <c r="BO49" s="538" t="e">
        <f ca="1">+IF(AND(ISNUMBER(OFFSET('Hygiene Data'!$I$5,0,10*ROW('Hygiene Data'!I43))),'Data Summary'!ED49="Yes"),OFFSET('Hygiene Data'!$I$5,0,10*ROW('Hygiene Data'!I43)),NA())</f>
        <v>#N/A</v>
      </c>
      <c r="BP49" s="538" t="e">
        <f ca="1">+IF(AND(ISNUMBER(OFFSET('Hygiene Data'!$I$7,0,10*ROW('Hygiene Data'!I43))),'Data Summary'!EE49="Yes"),OFFSET('Hygiene Data'!$I$7,0,10*ROW('Hygiene Data'!I43)),NA())</f>
        <v>#N/A</v>
      </c>
      <c r="BQ49" s="538" t="e">
        <f ca="1">+IF(AND(ISNUMBER(OFFSET('Hygiene Data'!$I$9,0,10*ROW('Hygiene Data'!I43))),'Data Summary'!EF49="Yes"),OFFSET('Hygiene Data'!$I$9,0,10*ROW('Hygiene Data'!I43)),NA())</f>
        <v>#N/A</v>
      </c>
    </row>
    <row r="50" spans="1:69" x14ac:dyDescent="0.25">
      <c r="A50" s="534" t="e">
        <f ca="1">+RIGHT('Data Summary'!A50,LEN('Data Summary'!A50)-9)</f>
        <v>#VALUE!</v>
      </c>
      <c r="B50" s="508" t="str">
        <f ca="1">+IF(ISTEXT('Data Summary'!B50),'Data Summary'!B50,"")</f>
        <v/>
      </c>
      <c r="C50" s="535" t="e">
        <f ca="1">+VALUE('Data Summary'!C50)</f>
        <v>#VALUE!</v>
      </c>
      <c r="D50" s="536" t="e">
        <f ca="1">+IF(AND(ISNUMBER(OFFSET('Water Data'!$D$4,0,10*ROW('Water Data'!D44))),'Data Summary'!BS50="Yes"),100-OFFSET('Water Data'!$D$4,0,10*ROW('Water Data'!D44)),NA())</f>
        <v>#N/A</v>
      </c>
      <c r="E50" s="536" t="e">
        <f ca="1">+IF(AND(ISNUMBER(OFFSET('Water Data'!$D$6,0,10*ROW('Water Data'!D44))),'Data Summary'!BT50="Yes"),OFFSET('Water Data'!$D$6,0,10*ROW('Water Data'!D44)),NA())</f>
        <v>#N/A</v>
      </c>
      <c r="F50" s="536" t="e">
        <f ca="1">+IF(AND(ISNUMBER(OFFSET('Water Data'!$D$9,0,10*ROW('Water Data'!D44))),'Data Summary'!BU50="Yes"),OFFSET('Water Data'!$D$9,0,10*ROW('Water Data'!D44)),NA())</f>
        <v>#N/A</v>
      </c>
      <c r="G50" s="536" t="e">
        <f ca="1">+IF(AND(ISNUMBER(OFFSET('Water Data'!$E$4,0,10*ROW('Water Data'!E44))),'Data Summary'!BV50="Yes"),100-OFFSET('Water Data'!$E$4,0,10*ROW('Water Data'!E44)),NA())</f>
        <v>#N/A</v>
      </c>
      <c r="H50" s="536" t="e">
        <f ca="1">+IF(AND(ISNUMBER(OFFSET('Water Data'!$E$6,0,10*ROW('Water Data'!E44))),'Data Summary'!BW50="Yes"),OFFSET('Water Data'!$E$6,0,10*ROW('Water Data'!E44)),NA())</f>
        <v>#N/A</v>
      </c>
      <c r="I50" s="536" t="e">
        <f ca="1">+IF(AND(ISNUMBER(OFFSET('Water Data'!$E$9,0,10*ROW('Water Data'!E44))),'Data Summary'!BX50="Yes"),OFFSET('Water Data'!$E$9,0,10*ROW('Water Data'!E44)),NA())</f>
        <v>#N/A</v>
      </c>
      <c r="J50" s="536" t="e">
        <f ca="1">+IF(AND(ISNUMBER(OFFSET('Water Data'!$F$4,0,10*ROW('Water Data'!F44))),'Data Summary'!BY50="Yes"),100-OFFSET('Water Data'!$F$4,0,10*ROW('Water Data'!F44)),NA())</f>
        <v>#N/A</v>
      </c>
      <c r="K50" s="536" t="e">
        <f ca="1">+IF(AND(ISNUMBER(OFFSET('Water Data'!$F$6,0,10*ROW('Water Data'!F44))),'Data Summary'!BZ50="Yes"),OFFSET('Water Data'!$F$6,0,10*ROW('Water Data'!F44)),NA())</f>
        <v>#N/A</v>
      </c>
      <c r="L50" s="536" t="e">
        <f ca="1">+IF(AND(ISNUMBER(OFFSET('Water Data'!$F$9,0,10*ROW('Water Data'!F44))),'Data Summary'!CA50="Yes"),OFFSET('Water Data'!$F$9,0,10*ROW('Water Data'!F44)),NA())</f>
        <v>#N/A</v>
      </c>
      <c r="M50" s="536" t="e">
        <f ca="1">+IF(AND(ISNUMBER(OFFSET('Water Data'!$G$4,0,10*ROW('Water Data'!G44))),'Data Summary'!CB50="Yes"),100-OFFSET('Water Data'!$G$4,0,10*ROW('Water Data'!G44)),NA())</f>
        <v>#N/A</v>
      </c>
      <c r="N50" s="536" t="e">
        <f ca="1">+IF(AND(ISNUMBER(OFFSET('Water Data'!$G$6,0,10*ROW('Water Data'!G44))),'Data Summary'!CC50="Yes"),OFFSET('Water Data'!$G$6,0,10*ROW('Water Data'!G44)),NA())</f>
        <v>#N/A</v>
      </c>
      <c r="O50" s="536" t="e">
        <f ca="1">+IF(AND(ISNUMBER(OFFSET('Water Data'!$G$9,0,10*ROW('Water Data'!G44))),'Data Summary'!CD50="Yes"),OFFSET('Water Data'!$G$9,0,10*ROW('Water Data'!G44)),NA())</f>
        <v>#N/A</v>
      </c>
      <c r="P50" s="536" t="e">
        <f ca="1">+IF(AND(ISNUMBER(OFFSET('Water Data'!$H$4,0,10*ROW('Water Data'!H44))),'Data Summary'!CE50="Yes"),100-OFFSET('Water Data'!$H$4,0,10*ROW('Water Data'!H44)),NA())</f>
        <v>#N/A</v>
      </c>
      <c r="Q50" s="536" t="e">
        <f ca="1">+IF(AND(ISNUMBER(OFFSET('Water Data'!$H$6,0,10*ROW('Water Data'!H44))),'Data Summary'!CF50="Yes"),OFFSET('Water Data'!$H$6,0,10*ROW('Water Data'!H44)),NA())</f>
        <v>#N/A</v>
      </c>
      <c r="R50" s="536" t="e">
        <f ca="1">+IF(AND(ISNUMBER(OFFSET('Water Data'!$H$9,0,10*ROW('Water Data'!H44))),'Data Summary'!CG50="Yes"),OFFSET('Water Data'!$H$9,0,10*ROW('Water Data'!H44)),NA())</f>
        <v>#N/A</v>
      </c>
      <c r="S50" s="536" t="e">
        <f ca="1">+IF(AND(ISNUMBER(OFFSET('Water Data'!$I$4,0,10*ROW('Water Data'!I44))),'Data Summary'!CH50="Yes"),100-OFFSET('Water Data'!$I$4,0,10*ROW('Water Data'!I44)),NA())</f>
        <v>#N/A</v>
      </c>
      <c r="T50" s="536" t="e">
        <f ca="1">+IF(AND(ISNUMBER(OFFSET('Water Data'!$I$6,0,10*ROW('Water Data'!I44))),'Data Summary'!CI50="Yes"),OFFSET('Water Data'!$I$6,0,10*ROW('Water Data'!I44)),NA())</f>
        <v>#N/A</v>
      </c>
      <c r="U50" s="536" t="e">
        <f ca="1">+IF(AND(ISNUMBER(OFFSET('Water Data'!$I$9,0,10*ROW('Water Data'!I44))),'Data Summary'!CJ50="Yes"),OFFSET('Water Data'!$I$9,0,10*ROW('Water Data'!I44)),NA())</f>
        <v>#N/A</v>
      </c>
      <c r="V50" s="537" t="e">
        <f ca="1">+IF(AND(ISNUMBER(OFFSET('Sanitation Data'!$D$4,0,10*ROW('Sanitation Data'!D44))),'Data Summary'!CK50="Yes"),100-OFFSET('Sanitation Data'!$D$4,0,10*ROW('Sanitation Data'!D44)),NA())</f>
        <v>#N/A</v>
      </c>
      <c r="W50" s="537" t="e">
        <f ca="1">+IF(AND(ISNUMBER(OFFSET('Sanitation Data'!$D$6,0,10*ROW('Sanitation Data'!D44))),'Data Summary'!CL50="Yes"),OFFSET('Sanitation Data'!$D$6,0,10*ROW('Sanitation Data'!D44)),NA())</f>
        <v>#N/A</v>
      </c>
      <c r="X50" s="537" t="e">
        <f ca="1">+IF(AND(ISNUMBER(OFFSET('Sanitation Data'!$D$10,0,10*ROW('Sanitation Data'!D44))),'Data Summary'!CM50="Yes"),OFFSET('Sanitation Data'!$D$10,0,10*ROW('Sanitation Data'!D44)),NA())</f>
        <v>#N/A</v>
      </c>
      <c r="Y50" s="537" t="e">
        <f ca="1">+IF(AND(ISNUMBER(OFFSET('Sanitation Data'!$D$11,0,10*ROW('Sanitation Data'!D44))),'Data Summary'!CN50="Yes"),OFFSET('Sanitation Data'!$D$11,0,10*ROW('Sanitation Data'!D44)),NA())</f>
        <v>#N/A</v>
      </c>
      <c r="Z50" s="537" t="e">
        <f ca="1">+IF(AND(ISNUMBER(OFFSET('Sanitation Data'!$D$12,0,10*ROW('Sanitation Data'!D44))),'Data Summary'!CO50="Yes"),OFFSET('Sanitation Data'!$D$12,0,10*ROW('Sanitation Data'!D44)),NA())</f>
        <v>#N/A</v>
      </c>
      <c r="AA50" s="537" t="e">
        <f ca="1">+IF(AND(ISNUMBER(OFFSET('Sanitation Data'!$E$4,0,10*ROW('Sanitation Data'!E44))),'Data Summary'!CP50="Yes"),100-OFFSET('Sanitation Data'!$E$4,0,10*ROW('Sanitation Data'!E44)),NA())</f>
        <v>#N/A</v>
      </c>
      <c r="AB50" s="537" t="e">
        <f ca="1">+IF(AND(ISNUMBER(OFFSET('Sanitation Data'!$E$6,0,10*ROW('Sanitation Data'!E44))),'Data Summary'!CQ50="Yes"),OFFSET('Sanitation Data'!$E$6,0,10*ROW('Sanitation Data'!E44)),NA())</f>
        <v>#N/A</v>
      </c>
      <c r="AC50" s="537" t="e">
        <f ca="1">+IF(AND(ISNUMBER(OFFSET('Sanitation Data'!$E$10,0,10*ROW('Sanitation Data'!E44))),'Data Summary'!CR50="Yes"),OFFSET('Sanitation Data'!$E$10,0,10*ROW('Sanitation Data'!E44)),NA())</f>
        <v>#N/A</v>
      </c>
      <c r="AD50" s="537" t="e">
        <f ca="1">+IF(AND(ISNUMBER(OFFSET('Sanitation Data'!$E$11,0,10*ROW('Sanitation Data'!E44))),'Data Summary'!CS50="Yes"),OFFSET('Sanitation Data'!$E$11,0,10*ROW('Sanitation Data'!E44)),NA())</f>
        <v>#N/A</v>
      </c>
      <c r="AE50" s="537" t="e">
        <f ca="1">+IF(AND(ISNUMBER(OFFSET('Sanitation Data'!$E$12,0,10*ROW('Sanitation Data'!E44))),'Data Summary'!CT50="Yes"),OFFSET('Sanitation Data'!$E$12,0,10*ROW('Sanitation Data'!E44)),NA())</f>
        <v>#N/A</v>
      </c>
      <c r="AF50" s="537" t="e">
        <f ca="1">+IF(AND(ISNUMBER(OFFSET('Sanitation Data'!$F$4,0,10*ROW('Sanitation Data'!F44))),'Data Summary'!CU50="Yes"),100-OFFSET('Sanitation Data'!$F$4,0,10*ROW('Sanitation Data'!F44)),NA())</f>
        <v>#N/A</v>
      </c>
      <c r="AG50" s="537" t="e">
        <f ca="1">+IF(AND(ISNUMBER(OFFSET('Sanitation Data'!$F$6,0,10*ROW('Sanitation Data'!F44))),'Data Summary'!CV50="Yes"),OFFSET('Sanitation Data'!$F$6,0,10*ROW('Sanitation Data'!F44)),NA())</f>
        <v>#N/A</v>
      </c>
      <c r="AH50" s="537" t="e">
        <f ca="1">+IF(AND(ISNUMBER(OFFSET('Sanitation Data'!$F$10,0,10*ROW('Sanitation Data'!F44))),'Data Summary'!CW50="Yes"),OFFSET('Sanitation Data'!$F$10,0,10*ROW('Sanitation Data'!F44)),NA())</f>
        <v>#N/A</v>
      </c>
      <c r="AI50" s="537" t="e">
        <f ca="1">+IF(AND(ISNUMBER(OFFSET('Sanitation Data'!$F$11,0,10*ROW('Sanitation Data'!F44))),'Data Summary'!CX50="Yes"),OFFSET('Sanitation Data'!$F$11,0,10*ROW('Sanitation Data'!F44)),NA())</f>
        <v>#N/A</v>
      </c>
      <c r="AJ50" s="537" t="e">
        <f ca="1">+IF(AND(ISNUMBER(OFFSET('Sanitation Data'!$F$12,0,10*ROW('Sanitation Data'!F44))),'Data Summary'!CY50="Yes"),OFFSET('Sanitation Data'!$F$12,0,10*ROW('Sanitation Data'!F44)),NA())</f>
        <v>#N/A</v>
      </c>
      <c r="AK50" s="537" t="e">
        <f ca="1">+IF(AND(ISNUMBER(OFFSET('Sanitation Data'!$G$4,0,10*ROW('Sanitation Data'!G44))),'Data Summary'!CZ50="Yes"),100-OFFSET('Sanitation Data'!$G$4,0,10*ROW('Sanitation Data'!G44)),NA())</f>
        <v>#N/A</v>
      </c>
      <c r="AL50" s="537" t="e">
        <f ca="1">+IF(AND(ISNUMBER(OFFSET('Sanitation Data'!$G$6,0,10*ROW('Sanitation Data'!G44))),'Data Summary'!DA50="Yes"),OFFSET('Sanitation Data'!$G$6,0,10*ROW('Sanitation Data'!G44)),NA())</f>
        <v>#N/A</v>
      </c>
      <c r="AM50" s="537" t="e">
        <f ca="1">+IF(AND(ISNUMBER(OFFSET('Sanitation Data'!$G$10,0,10*ROW('Sanitation Data'!G44))),'Data Summary'!DB50="Yes"),OFFSET('Sanitation Data'!$G$10,0,10*ROW('Sanitation Data'!G44)),NA())</f>
        <v>#N/A</v>
      </c>
      <c r="AN50" s="537" t="e">
        <f ca="1">+IF(AND(ISNUMBER(OFFSET('Sanitation Data'!$G$11,0,10*ROW('Sanitation Data'!G44))),'Data Summary'!DC50="Yes"),OFFSET('Sanitation Data'!$G$11,0,10*ROW('Sanitation Data'!G44)),NA())</f>
        <v>#N/A</v>
      </c>
      <c r="AO50" s="537" t="e">
        <f ca="1">+IF(AND(ISNUMBER(OFFSET('Sanitation Data'!$G$12,0,10*ROW('Sanitation Data'!G44))),'Data Summary'!DD50="Yes"),OFFSET('Sanitation Data'!$G$12,0,10*ROW('Sanitation Data'!G44)),NA())</f>
        <v>#N/A</v>
      </c>
      <c r="AP50" s="537" t="e">
        <f ca="1">+IF(AND(ISNUMBER(OFFSET('Sanitation Data'!$H$4,0,10*ROW('Sanitation Data'!H44))),'Data Summary'!DE50="Yes"),100-OFFSET('Sanitation Data'!$H$4,0,10*ROW('Sanitation Data'!H44)),NA())</f>
        <v>#N/A</v>
      </c>
      <c r="AQ50" s="537" t="e">
        <f ca="1">+IF(AND(ISNUMBER(OFFSET('Sanitation Data'!$H$6,0,10*ROW('Sanitation Data'!H44))),'Data Summary'!DF50="Yes"),OFFSET('Sanitation Data'!$H$6,0,10*ROW('Sanitation Data'!H44)),NA())</f>
        <v>#N/A</v>
      </c>
      <c r="AR50" s="537" t="e">
        <f ca="1">+IF(AND(ISNUMBER(OFFSET('Sanitation Data'!$H$10,0,10*ROW('Sanitation Data'!H44))),'Data Summary'!DG50="Yes"),OFFSET('Sanitation Data'!$H$10,0,10*ROW('Sanitation Data'!H44)),NA())</f>
        <v>#N/A</v>
      </c>
      <c r="AS50" s="537" t="e">
        <f ca="1">+IF(AND(ISNUMBER(OFFSET('Sanitation Data'!$H$11,0,10*ROW('Sanitation Data'!H44))),'Data Summary'!DH50="Yes"),OFFSET('Sanitation Data'!$H$11,0,10*ROW('Sanitation Data'!H44)),NA())</f>
        <v>#N/A</v>
      </c>
      <c r="AT50" s="537" t="e">
        <f ca="1">+IF(AND(ISNUMBER(OFFSET('Sanitation Data'!$H$12,0,10*ROW('Sanitation Data'!H44))),'Data Summary'!DI50="Yes"),OFFSET('Sanitation Data'!$H$12,0,10*ROW('Sanitation Data'!H44)),NA())</f>
        <v>#N/A</v>
      </c>
      <c r="AU50" s="537" t="e">
        <f ca="1">+IF(AND(ISNUMBER(OFFSET('Sanitation Data'!$I$4,0,10*ROW('Sanitation Data'!I44))),'Data Summary'!DJ50="Yes"),100-OFFSET('Sanitation Data'!$I$4,0,10*ROW('Sanitation Data'!I44)),NA())</f>
        <v>#N/A</v>
      </c>
      <c r="AV50" s="537" t="e">
        <f ca="1">+IF(AND(ISNUMBER(OFFSET('Sanitation Data'!$I$6,0,10*ROW('Sanitation Data'!I44))),'Data Summary'!DK50="Yes"),OFFSET('Sanitation Data'!$I$6,0,10*ROW('Sanitation Data'!I44)),NA())</f>
        <v>#N/A</v>
      </c>
      <c r="AW50" s="537" t="e">
        <f ca="1">+IF(AND(ISNUMBER(OFFSET('Sanitation Data'!$I$10,0,10*ROW('Sanitation Data'!I44))),'Data Summary'!DL50="Yes"),OFFSET('Sanitation Data'!$I$10,0,10*ROW('Sanitation Data'!I44)),NA())</f>
        <v>#N/A</v>
      </c>
      <c r="AX50" s="537" t="e">
        <f ca="1">+IF(AND(ISNUMBER(OFFSET('Sanitation Data'!$I$11,0,10*ROW('Sanitation Data'!I44))),'Data Summary'!DM50="Yes"),OFFSET('Sanitation Data'!$I$11,0,10*ROW('Sanitation Data'!I44)),NA())</f>
        <v>#N/A</v>
      </c>
      <c r="AY50" s="537" t="e">
        <f ca="1">+IF(AND(ISNUMBER(OFFSET('Sanitation Data'!$I$12,0,10*ROW('Sanitation Data'!I44))),'Data Summary'!DN50="Yes"),OFFSET('Sanitation Data'!$I$12,0,10*ROW('Sanitation Data'!I44)),NA())</f>
        <v>#N/A</v>
      </c>
      <c r="AZ50" s="538" t="e">
        <f ca="1">+IF(AND(ISNUMBER(OFFSET('Hygiene Data'!$D$5,0,10*ROW('Hygiene Data'!D44))),'Data Summary'!DO50="Yes"),OFFSET('Hygiene Data'!$D$5,0,10*ROW('Hygiene Data'!D44)),NA())</f>
        <v>#N/A</v>
      </c>
      <c r="BA50" s="538" t="e">
        <f ca="1">+IF(AND(ISNUMBER(OFFSET('Hygiene Data'!$D$7,0,10*ROW('Hygiene Data'!D44))),'Data Summary'!DP50="Yes"),OFFSET('Hygiene Data'!$D$7,0,10*ROW('Hygiene Data'!D44)),NA())</f>
        <v>#N/A</v>
      </c>
      <c r="BB50" s="538" t="e">
        <f ca="1">+IF(AND(ISNUMBER(OFFSET('Hygiene Data'!$D$9,0,10*ROW('Hygiene Data'!D44))),'Data Summary'!DQ50="Yes"),OFFSET('Hygiene Data'!$D$9,0,10*ROW('Hygiene Data'!D44)),NA())</f>
        <v>#N/A</v>
      </c>
      <c r="BC50" s="538" t="e">
        <f ca="1">+IF(AND(ISNUMBER(OFFSET('Hygiene Data'!$E$5,0,10*ROW('Hygiene Data'!E44))),'Data Summary'!DR50="Yes"),OFFSET('Hygiene Data'!$E$5,0,10*ROW('Hygiene Data'!E44)),NA())</f>
        <v>#N/A</v>
      </c>
      <c r="BD50" s="538" t="e">
        <f ca="1">+IF(AND(ISNUMBER(OFFSET('Hygiene Data'!$E$7,0,10*ROW('Hygiene Data'!E44))),'Data Summary'!DS50="Yes"),OFFSET('Hygiene Data'!$E$7,0,10*ROW('Hygiene Data'!E44)),NA())</f>
        <v>#N/A</v>
      </c>
      <c r="BE50" s="538" t="e">
        <f ca="1">+IF(AND(ISNUMBER(OFFSET('Hygiene Data'!$E$9,0,10*ROW('Hygiene Data'!E44))),'Data Summary'!DT50="Yes"),OFFSET('Hygiene Data'!$E$9,0,10*ROW('Hygiene Data'!E44)),NA())</f>
        <v>#N/A</v>
      </c>
      <c r="BF50" s="538" t="e">
        <f ca="1">+IF(AND(ISNUMBER(OFFSET('Hygiene Data'!$F$5,0,10*ROW('Hygiene Data'!F44))),'Data Summary'!DU50="Yes"),OFFSET('Hygiene Data'!$F$5,0,10*ROW('Hygiene Data'!F44)),NA())</f>
        <v>#N/A</v>
      </c>
      <c r="BG50" s="538" t="e">
        <f ca="1">+IF(AND(ISNUMBER(OFFSET('Hygiene Data'!$F$7,0,10*ROW('Hygiene Data'!F44))),'Data Summary'!DV50="Yes"),OFFSET('Hygiene Data'!$F$7,0,10*ROW('Hygiene Data'!F44)),NA())</f>
        <v>#N/A</v>
      </c>
      <c r="BH50" s="538" t="e">
        <f ca="1">+IF(AND(ISNUMBER(OFFSET('Hygiene Data'!$F$9,0,10*ROW('Hygiene Data'!F44))),'Data Summary'!DW50="Yes"),OFFSET('Hygiene Data'!$F$9,0,10*ROW('Hygiene Data'!F44)),NA())</f>
        <v>#N/A</v>
      </c>
      <c r="BI50" s="538" t="e">
        <f ca="1">+IF(AND(ISNUMBER(OFFSET('Hygiene Data'!$G$5,0,10*ROW('Hygiene Data'!G44))),'Data Summary'!DX50="Yes"),OFFSET('Hygiene Data'!$G$5,0,10*ROW('Hygiene Data'!G44)),NA())</f>
        <v>#N/A</v>
      </c>
      <c r="BJ50" s="538" t="e">
        <f ca="1">+IF(AND(ISNUMBER(OFFSET('Hygiene Data'!$G$7,0,10*ROW('Hygiene Data'!G44))),'Data Summary'!DY50="Yes"),OFFSET('Hygiene Data'!$G$7,0,10*ROW('Hygiene Data'!G44)),NA())</f>
        <v>#N/A</v>
      </c>
      <c r="BK50" s="538" t="e">
        <f ca="1">+IF(AND(ISNUMBER(OFFSET('Hygiene Data'!$G$9,0,10*ROW('Hygiene Data'!G44))),'Data Summary'!DZ50="Yes"),OFFSET('Hygiene Data'!$G$9,0,10*ROW('Hygiene Data'!G44)),NA())</f>
        <v>#N/A</v>
      </c>
      <c r="BL50" s="538" t="e">
        <f ca="1">+IF(AND(ISNUMBER(OFFSET('Hygiene Data'!$H$5,0,10*ROW('Hygiene Data'!H44))),'Data Summary'!EA50="Yes"),OFFSET('Hygiene Data'!$H$5,0,10*ROW('Hygiene Data'!H44)),NA())</f>
        <v>#N/A</v>
      </c>
      <c r="BM50" s="538" t="e">
        <f ca="1">+IF(AND(ISNUMBER(OFFSET('Hygiene Data'!$H$7,0,10*ROW('Hygiene Data'!H44))),'Data Summary'!EB50="Yes"),OFFSET('Hygiene Data'!$H$7,0,10*ROW('Hygiene Data'!H44)),NA())</f>
        <v>#N/A</v>
      </c>
      <c r="BN50" s="538" t="e">
        <f ca="1">+IF(AND(ISNUMBER(OFFSET('Hygiene Data'!$H$9,0,10*ROW('Hygiene Data'!H44))),'Data Summary'!EC50="Yes"),OFFSET('Hygiene Data'!$H$9,0,10*ROW('Hygiene Data'!H44)),NA())</f>
        <v>#N/A</v>
      </c>
      <c r="BO50" s="538" t="e">
        <f ca="1">+IF(AND(ISNUMBER(OFFSET('Hygiene Data'!$I$5,0,10*ROW('Hygiene Data'!I44))),'Data Summary'!ED50="Yes"),OFFSET('Hygiene Data'!$I$5,0,10*ROW('Hygiene Data'!I44)),NA())</f>
        <v>#N/A</v>
      </c>
      <c r="BP50" s="538" t="e">
        <f ca="1">+IF(AND(ISNUMBER(OFFSET('Hygiene Data'!$I$7,0,10*ROW('Hygiene Data'!I44))),'Data Summary'!EE50="Yes"),OFFSET('Hygiene Data'!$I$7,0,10*ROW('Hygiene Data'!I44)),NA())</f>
        <v>#N/A</v>
      </c>
      <c r="BQ50" s="538" t="e">
        <f ca="1">+IF(AND(ISNUMBER(OFFSET('Hygiene Data'!$I$9,0,10*ROW('Hygiene Data'!I44))),'Data Summary'!EF50="Yes"),OFFSET('Hygiene Data'!$I$9,0,10*ROW('Hygiene Data'!I44)),NA())</f>
        <v>#N/A</v>
      </c>
    </row>
    <row r="51" spans="1:69" x14ac:dyDescent="0.25">
      <c r="A51" s="534" t="e">
        <f ca="1">+RIGHT('Data Summary'!A51,LEN('Data Summary'!A51)-9)</f>
        <v>#VALUE!</v>
      </c>
      <c r="B51" s="508" t="str">
        <f ca="1">+IF(ISTEXT('Data Summary'!B51),'Data Summary'!B51,"")</f>
        <v/>
      </c>
      <c r="C51" s="535" t="e">
        <f ca="1">+VALUE('Data Summary'!C51)</f>
        <v>#VALUE!</v>
      </c>
      <c r="D51" s="536" t="e">
        <f ca="1">+IF(AND(ISNUMBER(OFFSET('Water Data'!$D$4,0,10*ROW('Water Data'!D45))),'Data Summary'!BS51="Yes"),100-OFFSET('Water Data'!$D$4,0,10*ROW('Water Data'!D45)),NA())</f>
        <v>#N/A</v>
      </c>
      <c r="E51" s="536" t="e">
        <f ca="1">+IF(AND(ISNUMBER(OFFSET('Water Data'!$D$6,0,10*ROW('Water Data'!D45))),'Data Summary'!BT51="Yes"),OFFSET('Water Data'!$D$6,0,10*ROW('Water Data'!D45)),NA())</f>
        <v>#N/A</v>
      </c>
      <c r="F51" s="536" t="e">
        <f ca="1">+IF(AND(ISNUMBER(OFFSET('Water Data'!$D$9,0,10*ROW('Water Data'!D45))),'Data Summary'!BU51="Yes"),OFFSET('Water Data'!$D$9,0,10*ROW('Water Data'!D45)),NA())</f>
        <v>#N/A</v>
      </c>
      <c r="G51" s="536" t="e">
        <f ca="1">+IF(AND(ISNUMBER(OFFSET('Water Data'!$E$4,0,10*ROW('Water Data'!E45))),'Data Summary'!BV51="Yes"),100-OFFSET('Water Data'!$E$4,0,10*ROW('Water Data'!E45)),NA())</f>
        <v>#N/A</v>
      </c>
      <c r="H51" s="536" t="e">
        <f ca="1">+IF(AND(ISNUMBER(OFFSET('Water Data'!$E$6,0,10*ROW('Water Data'!E45))),'Data Summary'!BW51="Yes"),OFFSET('Water Data'!$E$6,0,10*ROW('Water Data'!E45)),NA())</f>
        <v>#N/A</v>
      </c>
      <c r="I51" s="536" t="e">
        <f ca="1">+IF(AND(ISNUMBER(OFFSET('Water Data'!$E$9,0,10*ROW('Water Data'!E45))),'Data Summary'!BX51="Yes"),OFFSET('Water Data'!$E$9,0,10*ROW('Water Data'!E45)),NA())</f>
        <v>#N/A</v>
      </c>
      <c r="J51" s="536" t="e">
        <f ca="1">+IF(AND(ISNUMBER(OFFSET('Water Data'!$F$4,0,10*ROW('Water Data'!F45))),'Data Summary'!BY51="Yes"),100-OFFSET('Water Data'!$F$4,0,10*ROW('Water Data'!F45)),NA())</f>
        <v>#N/A</v>
      </c>
      <c r="K51" s="536" t="e">
        <f ca="1">+IF(AND(ISNUMBER(OFFSET('Water Data'!$F$6,0,10*ROW('Water Data'!F45))),'Data Summary'!BZ51="Yes"),OFFSET('Water Data'!$F$6,0,10*ROW('Water Data'!F45)),NA())</f>
        <v>#N/A</v>
      </c>
      <c r="L51" s="536" t="e">
        <f ca="1">+IF(AND(ISNUMBER(OFFSET('Water Data'!$F$9,0,10*ROW('Water Data'!F45))),'Data Summary'!CA51="Yes"),OFFSET('Water Data'!$F$9,0,10*ROW('Water Data'!F45)),NA())</f>
        <v>#N/A</v>
      </c>
      <c r="M51" s="536" t="e">
        <f ca="1">+IF(AND(ISNUMBER(OFFSET('Water Data'!$G$4,0,10*ROW('Water Data'!G45))),'Data Summary'!CB51="Yes"),100-OFFSET('Water Data'!$G$4,0,10*ROW('Water Data'!G45)),NA())</f>
        <v>#N/A</v>
      </c>
      <c r="N51" s="536" t="e">
        <f ca="1">+IF(AND(ISNUMBER(OFFSET('Water Data'!$G$6,0,10*ROW('Water Data'!G45))),'Data Summary'!CC51="Yes"),OFFSET('Water Data'!$G$6,0,10*ROW('Water Data'!G45)),NA())</f>
        <v>#N/A</v>
      </c>
      <c r="O51" s="536" t="e">
        <f ca="1">+IF(AND(ISNUMBER(OFFSET('Water Data'!$G$9,0,10*ROW('Water Data'!G45))),'Data Summary'!CD51="Yes"),OFFSET('Water Data'!$G$9,0,10*ROW('Water Data'!G45)),NA())</f>
        <v>#N/A</v>
      </c>
      <c r="P51" s="536" t="e">
        <f ca="1">+IF(AND(ISNUMBER(OFFSET('Water Data'!$H$4,0,10*ROW('Water Data'!H45))),'Data Summary'!CE51="Yes"),100-OFFSET('Water Data'!$H$4,0,10*ROW('Water Data'!H45)),NA())</f>
        <v>#N/A</v>
      </c>
      <c r="Q51" s="536" t="e">
        <f ca="1">+IF(AND(ISNUMBER(OFFSET('Water Data'!$H$6,0,10*ROW('Water Data'!H45))),'Data Summary'!CF51="Yes"),OFFSET('Water Data'!$H$6,0,10*ROW('Water Data'!H45)),NA())</f>
        <v>#N/A</v>
      </c>
      <c r="R51" s="536" t="e">
        <f ca="1">+IF(AND(ISNUMBER(OFFSET('Water Data'!$H$9,0,10*ROW('Water Data'!H45))),'Data Summary'!CG51="Yes"),OFFSET('Water Data'!$H$9,0,10*ROW('Water Data'!H45)),NA())</f>
        <v>#N/A</v>
      </c>
      <c r="S51" s="536" t="e">
        <f ca="1">+IF(AND(ISNUMBER(OFFSET('Water Data'!$I$4,0,10*ROW('Water Data'!I45))),'Data Summary'!CH51="Yes"),100-OFFSET('Water Data'!$I$4,0,10*ROW('Water Data'!I45)),NA())</f>
        <v>#N/A</v>
      </c>
      <c r="T51" s="536" t="e">
        <f ca="1">+IF(AND(ISNUMBER(OFFSET('Water Data'!$I$6,0,10*ROW('Water Data'!I45))),'Data Summary'!CI51="Yes"),OFFSET('Water Data'!$I$6,0,10*ROW('Water Data'!I45)),NA())</f>
        <v>#N/A</v>
      </c>
      <c r="U51" s="536" t="e">
        <f ca="1">+IF(AND(ISNUMBER(OFFSET('Water Data'!$I$9,0,10*ROW('Water Data'!I45))),'Data Summary'!CJ51="Yes"),OFFSET('Water Data'!$I$9,0,10*ROW('Water Data'!I45)),NA())</f>
        <v>#N/A</v>
      </c>
      <c r="V51" s="537" t="e">
        <f ca="1">+IF(AND(ISNUMBER(OFFSET('Sanitation Data'!$D$4,0,10*ROW('Sanitation Data'!D45))),'Data Summary'!CK51="Yes"),100-OFFSET('Sanitation Data'!$D$4,0,10*ROW('Sanitation Data'!D45)),NA())</f>
        <v>#N/A</v>
      </c>
      <c r="W51" s="537" t="e">
        <f ca="1">+IF(AND(ISNUMBER(OFFSET('Sanitation Data'!$D$6,0,10*ROW('Sanitation Data'!D45))),'Data Summary'!CL51="Yes"),OFFSET('Sanitation Data'!$D$6,0,10*ROW('Sanitation Data'!D45)),NA())</f>
        <v>#N/A</v>
      </c>
      <c r="X51" s="537" t="e">
        <f ca="1">+IF(AND(ISNUMBER(OFFSET('Sanitation Data'!$D$10,0,10*ROW('Sanitation Data'!D45))),'Data Summary'!CM51="Yes"),OFFSET('Sanitation Data'!$D$10,0,10*ROW('Sanitation Data'!D45)),NA())</f>
        <v>#N/A</v>
      </c>
      <c r="Y51" s="537" t="e">
        <f ca="1">+IF(AND(ISNUMBER(OFFSET('Sanitation Data'!$D$11,0,10*ROW('Sanitation Data'!D45))),'Data Summary'!CN51="Yes"),OFFSET('Sanitation Data'!$D$11,0,10*ROW('Sanitation Data'!D45)),NA())</f>
        <v>#N/A</v>
      </c>
      <c r="Z51" s="537" t="e">
        <f ca="1">+IF(AND(ISNUMBER(OFFSET('Sanitation Data'!$D$12,0,10*ROW('Sanitation Data'!D45))),'Data Summary'!CO51="Yes"),OFFSET('Sanitation Data'!$D$12,0,10*ROW('Sanitation Data'!D45)),NA())</f>
        <v>#N/A</v>
      </c>
      <c r="AA51" s="537" t="e">
        <f ca="1">+IF(AND(ISNUMBER(OFFSET('Sanitation Data'!$E$4,0,10*ROW('Sanitation Data'!E45))),'Data Summary'!CP51="Yes"),100-OFFSET('Sanitation Data'!$E$4,0,10*ROW('Sanitation Data'!E45)),NA())</f>
        <v>#N/A</v>
      </c>
      <c r="AB51" s="537" t="e">
        <f ca="1">+IF(AND(ISNUMBER(OFFSET('Sanitation Data'!$E$6,0,10*ROW('Sanitation Data'!E45))),'Data Summary'!CQ51="Yes"),OFFSET('Sanitation Data'!$E$6,0,10*ROW('Sanitation Data'!E45)),NA())</f>
        <v>#N/A</v>
      </c>
      <c r="AC51" s="537" t="e">
        <f ca="1">+IF(AND(ISNUMBER(OFFSET('Sanitation Data'!$E$10,0,10*ROW('Sanitation Data'!E45))),'Data Summary'!CR51="Yes"),OFFSET('Sanitation Data'!$E$10,0,10*ROW('Sanitation Data'!E45)),NA())</f>
        <v>#N/A</v>
      </c>
      <c r="AD51" s="537" t="e">
        <f ca="1">+IF(AND(ISNUMBER(OFFSET('Sanitation Data'!$E$11,0,10*ROW('Sanitation Data'!E45))),'Data Summary'!CS51="Yes"),OFFSET('Sanitation Data'!$E$11,0,10*ROW('Sanitation Data'!E45)),NA())</f>
        <v>#N/A</v>
      </c>
      <c r="AE51" s="537" t="e">
        <f ca="1">+IF(AND(ISNUMBER(OFFSET('Sanitation Data'!$E$12,0,10*ROW('Sanitation Data'!E45))),'Data Summary'!CT51="Yes"),OFFSET('Sanitation Data'!$E$12,0,10*ROW('Sanitation Data'!E45)),NA())</f>
        <v>#N/A</v>
      </c>
      <c r="AF51" s="537" t="e">
        <f ca="1">+IF(AND(ISNUMBER(OFFSET('Sanitation Data'!$F$4,0,10*ROW('Sanitation Data'!F45))),'Data Summary'!CU51="Yes"),100-OFFSET('Sanitation Data'!$F$4,0,10*ROW('Sanitation Data'!F45)),NA())</f>
        <v>#N/A</v>
      </c>
      <c r="AG51" s="537" t="e">
        <f ca="1">+IF(AND(ISNUMBER(OFFSET('Sanitation Data'!$F$6,0,10*ROW('Sanitation Data'!F45))),'Data Summary'!CV51="Yes"),OFFSET('Sanitation Data'!$F$6,0,10*ROW('Sanitation Data'!F45)),NA())</f>
        <v>#N/A</v>
      </c>
      <c r="AH51" s="537" t="e">
        <f ca="1">+IF(AND(ISNUMBER(OFFSET('Sanitation Data'!$F$10,0,10*ROW('Sanitation Data'!F45))),'Data Summary'!CW51="Yes"),OFFSET('Sanitation Data'!$F$10,0,10*ROW('Sanitation Data'!F45)),NA())</f>
        <v>#N/A</v>
      </c>
      <c r="AI51" s="537" t="e">
        <f ca="1">+IF(AND(ISNUMBER(OFFSET('Sanitation Data'!$F$11,0,10*ROW('Sanitation Data'!F45))),'Data Summary'!CX51="Yes"),OFFSET('Sanitation Data'!$F$11,0,10*ROW('Sanitation Data'!F45)),NA())</f>
        <v>#N/A</v>
      </c>
      <c r="AJ51" s="537" t="e">
        <f ca="1">+IF(AND(ISNUMBER(OFFSET('Sanitation Data'!$F$12,0,10*ROW('Sanitation Data'!F45))),'Data Summary'!CY51="Yes"),OFFSET('Sanitation Data'!$F$12,0,10*ROW('Sanitation Data'!F45)),NA())</f>
        <v>#N/A</v>
      </c>
      <c r="AK51" s="537" t="e">
        <f ca="1">+IF(AND(ISNUMBER(OFFSET('Sanitation Data'!$G$4,0,10*ROW('Sanitation Data'!G45))),'Data Summary'!CZ51="Yes"),100-OFFSET('Sanitation Data'!$G$4,0,10*ROW('Sanitation Data'!G45)),NA())</f>
        <v>#N/A</v>
      </c>
      <c r="AL51" s="537" t="e">
        <f ca="1">+IF(AND(ISNUMBER(OFFSET('Sanitation Data'!$G$6,0,10*ROW('Sanitation Data'!G45))),'Data Summary'!DA51="Yes"),OFFSET('Sanitation Data'!$G$6,0,10*ROW('Sanitation Data'!G45)),NA())</f>
        <v>#N/A</v>
      </c>
      <c r="AM51" s="537" t="e">
        <f ca="1">+IF(AND(ISNUMBER(OFFSET('Sanitation Data'!$G$10,0,10*ROW('Sanitation Data'!G45))),'Data Summary'!DB51="Yes"),OFFSET('Sanitation Data'!$G$10,0,10*ROW('Sanitation Data'!G45)),NA())</f>
        <v>#N/A</v>
      </c>
      <c r="AN51" s="537" t="e">
        <f ca="1">+IF(AND(ISNUMBER(OFFSET('Sanitation Data'!$G$11,0,10*ROW('Sanitation Data'!G45))),'Data Summary'!DC51="Yes"),OFFSET('Sanitation Data'!$G$11,0,10*ROW('Sanitation Data'!G45)),NA())</f>
        <v>#N/A</v>
      </c>
      <c r="AO51" s="537" t="e">
        <f ca="1">+IF(AND(ISNUMBER(OFFSET('Sanitation Data'!$G$12,0,10*ROW('Sanitation Data'!G45))),'Data Summary'!DD51="Yes"),OFFSET('Sanitation Data'!$G$12,0,10*ROW('Sanitation Data'!G45)),NA())</f>
        <v>#N/A</v>
      </c>
      <c r="AP51" s="537" t="e">
        <f ca="1">+IF(AND(ISNUMBER(OFFSET('Sanitation Data'!$H$4,0,10*ROW('Sanitation Data'!H45))),'Data Summary'!DE51="Yes"),100-OFFSET('Sanitation Data'!$H$4,0,10*ROW('Sanitation Data'!H45)),NA())</f>
        <v>#N/A</v>
      </c>
      <c r="AQ51" s="537" t="e">
        <f ca="1">+IF(AND(ISNUMBER(OFFSET('Sanitation Data'!$H$6,0,10*ROW('Sanitation Data'!H45))),'Data Summary'!DF51="Yes"),OFFSET('Sanitation Data'!$H$6,0,10*ROW('Sanitation Data'!H45)),NA())</f>
        <v>#N/A</v>
      </c>
      <c r="AR51" s="537" t="e">
        <f ca="1">+IF(AND(ISNUMBER(OFFSET('Sanitation Data'!$H$10,0,10*ROW('Sanitation Data'!H45))),'Data Summary'!DG51="Yes"),OFFSET('Sanitation Data'!$H$10,0,10*ROW('Sanitation Data'!H45)),NA())</f>
        <v>#N/A</v>
      </c>
      <c r="AS51" s="537" t="e">
        <f ca="1">+IF(AND(ISNUMBER(OFFSET('Sanitation Data'!$H$11,0,10*ROW('Sanitation Data'!H45))),'Data Summary'!DH51="Yes"),OFFSET('Sanitation Data'!$H$11,0,10*ROW('Sanitation Data'!H45)),NA())</f>
        <v>#N/A</v>
      </c>
      <c r="AT51" s="537" t="e">
        <f ca="1">+IF(AND(ISNUMBER(OFFSET('Sanitation Data'!$H$12,0,10*ROW('Sanitation Data'!H45))),'Data Summary'!DI51="Yes"),OFFSET('Sanitation Data'!$H$12,0,10*ROW('Sanitation Data'!H45)),NA())</f>
        <v>#N/A</v>
      </c>
      <c r="AU51" s="537" t="e">
        <f ca="1">+IF(AND(ISNUMBER(OFFSET('Sanitation Data'!$I$4,0,10*ROW('Sanitation Data'!I45))),'Data Summary'!DJ51="Yes"),100-OFFSET('Sanitation Data'!$I$4,0,10*ROW('Sanitation Data'!I45)),NA())</f>
        <v>#N/A</v>
      </c>
      <c r="AV51" s="537" t="e">
        <f ca="1">+IF(AND(ISNUMBER(OFFSET('Sanitation Data'!$I$6,0,10*ROW('Sanitation Data'!I45))),'Data Summary'!DK51="Yes"),OFFSET('Sanitation Data'!$I$6,0,10*ROW('Sanitation Data'!I45)),NA())</f>
        <v>#N/A</v>
      </c>
      <c r="AW51" s="537" t="e">
        <f ca="1">+IF(AND(ISNUMBER(OFFSET('Sanitation Data'!$I$10,0,10*ROW('Sanitation Data'!I45))),'Data Summary'!DL51="Yes"),OFFSET('Sanitation Data'!$I$10,0,10*ROW('Sanitation Data'!I45)),NA())</f>
        <v>#N/A</v>
      </c>
      <c r="AX51" s="537" t="e">
        <f ca="1">+IF(AND(ISNUMBER(OFFSET('Sanitation Data'!$I$11,0,10*ROW('Sanitation Data'!I45))),'Data Summary'!DM51="Yes"),OFFSET('Sanitation Data'!$I$11,0,10*ROW('Sanitation Data'!I45)),NA())</f>
        <v>#N/A</v>
      </c>
      <c r="AY51" s="537" t="e">
        <f ca="1">+IF(AND(ISNUMBER(OFFSET('Sanitation Data'!$I$12,0,10*ROW('Sanitation Data'!I45))),'Data Summary'!DN51="Yes"),OFFSET('Sanitation Data'!$I$12,0,10*ROW('Sanitation Data'!I45)),NA())</f>
        <v>#N/A</v>
      </c>
      <c r="AZ51" s="538" t="e">
        <f ca="1">+IF(AND(ISNUMBER(OFFSET('Hygiene Data'!$D$5,0,10*ROW('Hygiene Data'!D45))),'Data Summary'!DO51="Yes"),OFFSET('Hygiene Data'!$D$5,0,10*ROW('Hygiene Data'!D45)),NA())</f>
        <v>#N/A</v>
      </c>
      <c r="BA51" s="538" t="e">
        <f ca="1">+IF(AND(ISNUMBER(OFFSET('Hygiene Data'!$D$7,0,10*ROW('Hygiene Data'!D45))),'Data Summary'!DP51="Yes"),OFFSET('Hygiene Data'!$D$7,0,10*ROW('Hygiene Data'!D45)),NA())</f>
        <v>#N/A</v>
      </c>
      <c r="BB51" s="538" t="e">
        <f ca="1">+IF(AND(ISNUMBER(OFFSET('Hygiene Data'!$D$9,0,10*ROW('Hygiene Data'!D45))),'Data Summary'!DQ51="Yes"),OFFSET('Hygiene Data'!$D$9,0,10*ROW('Hygiene Data'!D45)),NA())</f>
        <v>#N/A</v>
      </c>
      <c r="BC51" s="538" t="e">
        <f ca="1">+IF(AND(ISNUMBER(OFFSET('Hygiene Data'!$E$5,0,10*ROW('Hygiene Data'!E45))),'Data Summary'!DR51="Yes"),OFFSET('Hygiene Data'!$E$5,0,10*ROW('Hygiene Data'!E45)),NA())</f>
        <v>#N/A</v>
      </c>
      <c r="BD51" s="538" t="e">
        <f ca="1">+IF(AND(ISNUMBER(OFFSET('Hygiene Data'!$E$7,0,10*ROW('Hygiene Data'!E45))),'Data Summary'!DS51="Yes"),OFFSET('Hygiene Data'!$E$7,0,10*ROW('Hygiene Data'!E45)),NA())</f>
        <v>#N/A</v>
      </c>
      <c r="BE51" s="538" t="e">
        <f ca="1">+IF(AND(ISNUMBER(OFFSET('Hygiene Data'!$E$9,0,10*ROW('Hygiene Data'!E45))),'Data Summary'!DT51="Yes"),OFFSET('Hygiene Data'!$E$9,0,10*ROW('Hygiene Data'!E45)),NA())</f>
        <v>#N/A</v>
      </c>
      <c r="BF51" s="538" t="e">
        <f ca="1">+IF(AND(ISNUMBER(OFFSET('Hygiene Data'!$F$5,0,10*ROW('Hygiene Data'!F45))),'Data Summary'!DU51="Yes"),OFFSET('Hygiene Data'!$F$5,0,10*ROW('Hygiene Data'!F45)),NA())</f>
        <v>#N/A</v>
      </c>
      <c r="BG51" s="538" t="e">
        <f ca="1">+IF(AND(ISNUMBER(OFFSET('Hygiene Data'!$F$7,0,10*ROW('Hygiene Data'!F45))),'Data Summary'!DV51="Yes"),OFFSET('Hygiene Data'!$F$7,0,10*ROW('Hygiene Data'!F45)),NA())</f>
        <v>#N/A</v>
      </c>
      <c r="BH51" s="538" t="e">
        <f ca="1">+IF(AND(ISNUMBER(OFFSET('Hygiene Data'!$F$9,0,10*ROW('Hygiene Data'!F45))),'Data Summary'!DW51="Yes"),OFFSET('Hygiene Data'!$F$9,0,10*ROW('Hygiene Data'!F45)),NA())</f>
        <v>#N/A</v>
      </c>
      <c r="BI51" s="538" t="e">
        <f ca="1">+IF(AND(ISNUMBER(OFFSET('Hygiene Data'!$G$5,0,10*ROW('Hygiene Data'!G45))),'Data Summary'!DX51="Yes"),OFFSET('Hygiene Data'!$G$5,0,10*ROW('Hygiene Data'!G45)),NA())</f>
        <v>#N/A</v>
      </c>
      <c r="BJ51" s="538" t="e">
        <f ca="1">+IF(AND(ISNUMBER(OFFSET('Hygiene Data'!$G$7,0,10*ROW('Hygiene Data'!G45))),'Data Summary'!DY51="Yes"),OFFSET('Hygiene Data'!$G$7,0,10*ROW('Hygiene Data'!G45)),NA())</f>
        <v>#N/A</v>
      </c>
      <c r="BK51" s="538" t="e">
        <f ca="1">+IF(AND(ISNUMBER(OFFSET('Hygiene Data'!$G$9,0,10*ROW('Hygiene Data'!G45))),'Data Summary'!DZ51="Yes"),OFFSET('Hygiene Data'!$G$9,0,10*ROW('Hygiene Data'!G45)),NA())</f>
        <v>#N/A</v>
      </c>
      <c r="BL51" s="538" t="e">
        <f ca="1">+IF(AND(ISNUMBER(OFFSET('Hygiene Data'!$H$5,0,10*ROW('Hygiene Data'!H45))),'Data Summary'!EA51="Yes"),OFFSET('Hygiene Data'!$H$5,0,10*ROW('Hygiene Data'!H45)),NA())</f>
        <v>#N/A</v>
      </c>
      <c r="BM51" s="538" t="e">
        <f ca="1">+IF(AND(ISNUMBER(OFFSET('Hygiene Data'!$H$7,0,10*ROW('Hygiene Data'!H45))),'Data Summary'!EB51="Yes"),OFFSET('Hygiene Data'!$H$7,0,10*ROW('Hygiene Data'!H45)),NA())</f>
        <v>#N/A</v>
      </c>
      <c r="BN51" s="538" t="e">
        <f ca="1">+IF(AND(ISNUMBER(OFFSET('Hygiene Data'!$H$9,0,10*ROW('Hygiene Data'!H45))),'Data Summary'!EC51="Yes"),OFFSET('Hygiene Data'!$H$9,0,10*ROW('Hygiene Data'!H45)),NA())</f>
        <v>#N/A</v>
      </c>
      <c r="BO51" s="538" t="e">
        <f ca="1">+IF(AND(ISNUMBER(OFFSET('Hygiene Data'!$I$5,0,10*ROW('Hygiene Data'!I45))),'Data Summary'!ED51="Yes"),OFFSET('Hygiene Data'!$I$5,0,10*ROW('Hygiene Data'!I45)),NA())</f>
        <v>#N/A</v>
      </c>
      <c r="BP51" s="538" t="e">
        <f ca="1">+IF(AND(ISNUMBER(OFFSET('Hygiene Data'!$I$7,0,10*ROW('Hygiene Data'!I45))),'Data Summary'!EE51="Yes"),OFFSET('Hygiene Data'!$I$7,0,10*ROW('Hygiene Data'!I45)),NA())</f>
        <v>#N/A</v>
      </c>
      <c r="BQ51" s="538" t="e">
        <f ca="1">+IF(AND(ISNUMBER(OFFSET('Hygiene Data'!$I$9,0,10*ROW('Hygiene Data'!I45))),'Data Summary'!EF51="Yes"),OFFSET('Hygiene Data'!$I$9,0,10*ROW('Hygiene Data'!I45)),NA())</f>
        <v>#N/A</v>
      </c>
    </row>
    <row r="52" spans="1:69" x14ac:dyDescent="0.25">
      <c r="A52" s="534" t="e">
        <f ca="1">+RIGHT('Data Summary'!A52,LEN('Data Summary'!A52)-9)</f>
        <v>#VALUE!</v>
      </c>
      <c r="B52" s="508" t="str">
        <f ca="1">+IF(ISTEXT('Data Summary'!B52),'Data Summary'!B52,"")</f>
        <v/>
      </c>
      <c r="C52" s="535" t="e">
        <f ca="1">+VALUE('Data Summary'!C52)</f>
        <v>#VALUE!</v>
      </c>
      <c r="D52" s="536" t="e">
        <f ca="1">+IF(AND(ISNUMBER(OFFSET('Water Data'!$D$4,0,10*ROW('Water Data'!D46))),'Data Summary'!BS52="Yes"),100-OFFSET('Water Data'!$D$4,0,10*ROW('Water Data'!D46)),NA())</f>
        <v>#N/A</v>
      </c>
      <c r="E52" s="536" t="e">
        <f ca="1">+IF(AND(ISNUMBER(OFFSET('Water Data'!$D$6,0,10*ROW('Water Data'!D46))),'Data Summary'!BT52="Yes"),OFFSET('Water Data'!$D$6,0,10*ROW('Water Data'!D46)),NA())</f>
        <v>#N/A</v>
      </c>
      <c r="F52" s="536" t="e">
        <f ca="1">+IF(AND(ISNUMBER(OFFSET('Water Data'!$D$9,0,10*ROW('Water Data'!D46))),'Data Summary'!BU52="Yes"),OFFSET('Water Data'!$D$9,0,10*ROW('Water Data'!D46)),NA())</f>
        <v>#N/A</v>
      </c>
      <c r="G52" s="536" t="e">
        <f ca="1">+IF(AND(ISNUMBER(OFFSET('Water Data'!$E$4,0,10*ROW('Water Data'!E46))),'Data Summary'!BV52="Yes"),100-OFFSET('Water Data'!$E$4,0,10*ROW('Water Data'!E46)),NA())</f>
        <v>#N/A</v>
      </c>
      <c r="H52" s="536" t="e">
        <f ca="1">+IF(AND(ISNUMBER(OFFSET('Water Data'!$E$6,0,10*ROW('Water Data'!E46))),'Data Summary'!BW52="Yes"),OFFSET('Water Data'!$E$6,0,10*ROW('Water Data'!E46)),NA())</f>
        <v>#N/A</v>
      </c>
      <c r="I52" s="536" t="e">
        <f ca="1">+IF(AND(ISNUMBER(OFFSET('Water Data'!$E$9,0,10*ROW('Water Data'!E46))),'Data Summary'!BX52="Yes"),OFFSET('Water Data'!$E$9,0,10*ROW('Water Data'!E46)),NA())</f>
        <v>#N/A</v>
      </c>
      <c r="J52" s="536" t="e">
        <f ca="1">+IF(AND(ISNUMBER(OFFSET('Water Data'!$F$4,0,10*ROW('Water Data'!F46))),'Data Summary'!BY52="Yes"),100-OFFSET('Water Data'!$F$4,0,10*ROW('Water Data'!F46)),NA())</f>
        <v>#N/A</v>
      </c>
      <c r="K52" s="536" t="e">
        <f ca="1">+IF(AND(ISNUMBER(OFFSET('Water Data'!$F$6,0,10*ROW('Water Data'!F46))),'Data Summary'!BZ52="Yes"),OFFSET('Water Data'!$F$6,0,10*ROW('Water Data'!F46)),NA())</f>
        <v>#N/A</v>
      </c>
      <c r="L52" s="536" t="e">
        <f ca="1">+IF(AND(ISNUMBER(OFFSET('Water Data'!$F$9,0,10*ROW('Water Data'!F46))),'Data Summary'!CA52="Yes"),OFFSET('Water Data'!$F$9,0,10*ROW('Water Data'!F46)),NA())</f>
        <v>#N/A</v>
      </c>
      <c r="M52" s="536" t="e">
        <f ca="1">+IF(AND(ISNUMBER(OFFSET('Water Data'!$G$4,0,10*ROW('Water Data'!G46))),'Data Summary'!CB52="Yes"),100-OFFSET('Water Data'!$G$4,0,10*ROW('Water Data'!G46)),NA())</f>
        <v>#N/A</v>
      </c>
      <c r="N52" s="536" t="e">
        <f ca="1">+IF(AND(ISNUMBER(OFFSET('Water Data'!$G$6,0,10*ROW('Water Data'!G46))),'Data Summary'!CC52="Yes"),OFFSET('Water Data'!$G$6,0,10*ROW('Water Data'!G46)),NA())</f>
        <v>#N/A</v>
      </c>
      <c r="O52" s="536" t="e">
        <f ca="1">+IF(AND(ISNUMBER(OFFSET('Water Data'!$G$9,0,10*ROW('Water Data'!G46))),'Data Summary'!CD52="Yes"),OFFSET('Water Data'!$G$9,0,10*ROW('Water Data'!G46)),NA())</f>
        <v>#N/A</v>
      </c>
      <c r="P52" s="536" t="e">
        <f ca="1">+IF(AND(ISNUMBER(OFFSET('Water Data'!$H$4,0,10*ROW('Water Data'!H46))),'Data Summary'!CE52="Yes"),100-OFFSET('Water Data'!$H$4,0,10*ROW('Water Data'!H46)),NA())</f>
        <v>#N/A</v>
      </c>
      <c r="Q52" s="536" t="e">
        <f ca="1">+IF(AND(ISNUMBER(OFFSET('Water Data'!$H$6,0,10*ROW('Water Data'!H46))),'Data Summary'!CF52="Yes"),OFFSET('Water Data'!$H$6,0,10*ROW('Water Data'!H46)),NA())</f>
        <v>#N/A</v>
      </c>
      <c r="R52" s="536" t="e">
        <f ca="1">+IF(AND(ISNUMBER(OFFSET('Water Data'!$H$9,0,10*ROW('Water Data'!H46))),'Data Summary'!CG52="Yes"),OFFSET('Water Data'!$H$9,0,10*ROW('Water Data'!H46)),NA())</f>
        <v>#N/A</v>
      </c>
      <c r="S52" s="536" t="e">
        <f ca="1">+IF(AND(ISNUMBER(OFFSET('Water Data'!$I$4,0,10*ROW('Water Data'!I46))),'Data Summary'!CH52="Yes"),100-OFFSET('Water Data'!$I$4,0,10*ROW('Water Data'!I46)),NA())</f>
        <v>#N/A</v>
      </c>
      <c r="T52" s="536" t="e">
        <f ca="1">+IF(AND(ISNUMBER(OFFSET('Water Data'!$I$6,0,10*ROW('Water Data'!I46))),'Data Summary'!CI52="Yes"),OFFSET('Water Data'!$I$6,0,10*ROW('Water Data'!I46)),NA())</f>
        <v>#N/A</v>
      </c>
      <c r="U52" s="536" t="e">
        <f ca="1">+IF(AND(ISNUMBER(OFFSET('Water Data'!$I$9,0,10*ROW('Water Data'!I46))),'Data Summary'!CJ52="Yes"),OFFSET('Water Data'!$I$9,0,10*ROW('Water Data'!I46)),NA())</f>
        <v>#N/A</v>
      </c>
      <c r="V52" s="537" t="e">
        <f ca="1">+IF(AND(ISNUMBER(OFFSET('Sanitation Data'!$D$4,0,10*ROW('Sanitation Data'!D46))),'Data Summary'!CK52="Yes"),100-OFFSET('Sanitation Data'!$D$4,0,10*ROW('Sanitation Data'!D46)),NA())</f>
        <v>#N/A</v>
      </c>
      <c r="W52" s="537" t="e">
        <f ca="1">+IF(AND(ISNUMBER(OFFSET('Sanitation Data'!$D$6,0,10*ROW('Sanitation Data'!D46))),'Data Summary'!CL52="Yes"),OFFSET('Sanitation Data'!$D$6,0,10*ROW('Sanitation Data'!D46)),NA())</f>
        <v>#N/A</v>
      </c>
      <c r="X52" s="537" t="e">
        <f ca="1">+IF(AND(ISNUMBER(OFFSET('Sanitation Data'!$D$10,0,10*ROW('Sanitation Data'!D46))),'Data Summary'!CM52="Yes"),OFFSET('Sanitation Data'!$D$10,0,10*ROW('Sanitation Data'!D46)),NA())</f>
        <v>#N/A</v>
      </c>
      <c r="Y52" s="537" t="e">
        <f ca="1">+IF(AND(ISNUMBER(OFFSET('Sanitation Data'!$D$11,0,10*ROW('Sanitation Data'!D46))),'Data Summary'!CN52="Yes"),OFFSET('Sanitation Data'!$D$11,0,10*ROW('Sanitation Data'!D46)),NA())</f>
        <v>#N/A</v>
      </c>
      <c r="Z52" s="537" t="e">
        <f ca="1">+IF(AND(ISNUMBER(OFFSET('Sanitation Data'!$D$12,0,10*ROW('Sanitation Data'!D46))),'Data Summary'!CO52="Yes"),OFFSET('Sanitation Data'!$D$12,0,10*ROW('Sanitation Data'!D46)),NA())</f>
        <v>#N/A</v>
      </c>
      <c r="AA52" s="537" t="e">
        <f ca="1">+IF(AND(ISNUMBER(OFFSET('Sanitation Data'!$E$4,0,10*ROW('Sanitation Data'!E46))),'Data Summary'!CP52="Yes"),100-OFFSET('Sanitation Data'!$E$4,0,10*ROW('Sanitation Data'!E46)),NA())</f>
        <v>#N/A</v>
      </c>
      <c r="AB52" s="537" t="e">
        <f ca="1">+IF(AND(ISNUMBER(OFFSET('Sanitation Data'!$E$6,0,10*ROW('Sanitation Data'!E46))),'Data Summary'!CQ52="Yes"),OFFSET('Sanitation Data'!$E$6,0,10*ROW('Sanitation Data'!E46)),NA())</f>
        <v>#N/A</v>
      </c>
      <c r="AC52" s="537" t="e">
        <f ca="1">+IF(AND(ISNUMBER(OFFSET('Sanitation Data'!$E$10,0,10*ROW('Sanitation Data'!E46))),'Data Summary'!CR52="Yes"),OFFSET('Sanitation Data'!$E$10,0,10*ROW('Sanitation Data'!E46)),NA())</f>
        <v>#N/A</v>
      </c>
      <c r="AD52" s="537" t="e">
        <f ca="1">+IF(AND(ISNUMBER(OFFSET('Sanitation Data'!$E$11,0,10*ROW('Sanitation Data'!E46))),'Data Summary'!CS52="Yes"),OFFSET('Sanitation Data'!$E$11,0,10*ROW('Sanitation Data'!E46)),NA())</f>
        <v>#N/A</v>
      </c>
      <c r="AE52" s="537" t="e">
        <f ca="1">+IF(AND(ISNUMBER(OFFSET('Sanitation Data'!$E$12,0,10*ROW('Sanitation Data'!E46))),'Data Summary'!CT52="Yes"),OFFSET('Sanitation Data'!$E$12,0,10*ROW('Sanitation Data'!E46)),NA())</f>
        <v>#N/A</v>
      </c>
      <c r="AF52" s="537" t="e">
        <f ca="1">+IF(AND(ISNUMBER(OFFSET('Sanitation Data'!$F$4,0,10*ROW('Sanitation Data'!F46))),'Data Summary'!CU52="Yes"),100-OFFSET('Sanitation Data'!$F$4,0,10*ROW('Sanitation Data'!F46)),NA())</f>
        <v>#N/A</v>
      </c>
      <c r="AG52" s="537" t="e">
        <f ca="1">+IF(AND(ISNUMBER(OFFSET('Sanitation Data'!$F$6,0,10*ROW('Sanitation Data'!F46))),'Data Summary'!CV52="Yes"),OFFSET('Sanitation Data'!$F$6,0,10*ROW('Sanitation Data'!F46)),NA())</f>
        <v>#N/A</v>
      </c>
      <c r="AH52" s="537" t="e">
        <f ca="1">+IF(AND(ISNUMBER(OFFSET('Sanitation Data'!$F$10,0,10*ROW('Sanitation Data'!F46))),'Data Summary'!CW52="Yes"),OFFSET('Sanitation Data'!$F$10,0,10*ROW('Sanitation Data'!F46)),NA())</f>
        <v>#N/A</v>
      </c>
      <c r="AI52" s="537" t="e">
        <f ca="1">+IF(AND(ISNUMBER(OFFSET('Sanitation Data'!$F$11,0,10*ROW('Sanitation Data'!F46))),'Data Summary'!CX52="Yes"),OFFSET('Sanitation Data'!$F$11,0,10*ROW('Sanitation Data'!F46)),NA())</f>
        <v>#N/A</v>
      </c>
      <c r="AJ52" s="537" t="e">
        <f ca="1">+IF(AND(ISNUMBER(OFFSET('Sanitation Data'!$F$12,0,10*ROW('Sanitation Data'!F46))),'Data Summary'!CY52="Yes"),OFFSET('Sanitation Data'!$F$12,0,10*ROW('Sanitation Data'!F46)),NA())</f>
        <v>#N/A</v>
      </c>
      <c r="AK52" s="537" t="e">
        <f ca="1">+IF(AND(ISNUMBER(OFFSET('Sanitation Data'!$G$4,0,10*ROW('Sanitation Data'!G46))),'Data Summary'!CZ52="Yes"),100-OFFSET('Sanitation Data'!$G$4,0,10*ROW('Sanitation Data'!G46)),NA())</f>
        <v>#N/A</v>
      </c>
      <c r="AL52" s="537" t="e">
        <f ca="1">+IF(AND(ISNUMBER(OFFSET('Sanitation Data'!$G$6,0,10*ROW('Sanitation Data'!G46))),'Data Summary'!DA52="Yes"),OFFSET('Sanitation Data'!$G$6,0,10*ROW('Sanitation Data'!G46)),NA())</f>
        <v>#N/A</v>
      </c>
      <c r="AM52" s="537" t="e">
        <f ca="1">+IF(AND(ISNUMBER(OFFSET('Sanitation Data'!$G$10,0,10*ROW('Sanitation Data'!G46))),'Data Summary'!DB52="Yes"),OFFSET('Sanitation Data'!$G$10,0,10*ROW('Sanitation Data'!G46)),NA())</f>
        <v>#N/A</v>
      </c>
      <c r="AN52" s="537" t="e">
        <f ca="1">+IF(AND(ISNUMBER(OFFSET('Sanitation Data'!$G$11,0,10*ROW('Sanitation Data'!G46))),'Data Summary'!DC52="Yes"),OFFSET('Sanitation Data'!$G$11,0,10*ROW('Sanitation Data'!G46)),NA())</f>
        <v>#N/A</v>
      </c>
      <c r="AO52" s="537" t="e">
        <f ca="1">+IF(AND(ISNUMBER(OFFSET('Sanitation Data'!$G$12,0,10*ROW('Sanitation Data'!G46))),'Data Summary'!DD52="Yes"),OFFSET('Sanitation Data'!$G$12,0,10*ROW('Sanitation Data'!G46)),NA())</f>
        <v>#N/A</v>
      </c>
      <c r="AP52" s="537" t="e">
        <f ca="1">+IF(AND(ISNUMBER(OFFSET('Sanitation Data'!$H$4,0,10*ROW('Sanitation Data'!H46))),'Data Summary'!DE52="Yes"),100-OFFSET('Sanitation Data'!$H$4,0,10*ROW('Sanitation Data'!H46)),NA())</f>
        <v>#N/A</v>
      </c>
      <c r="AQ52" s="537" t="e">
        <f ca="1">+IF(AND(ISNUMBER(OFFSET('Sanitation Data'!$H$6,0,10*ROW('Sanitation Data'!H46))),'Data Summary'!DF52="Yes"),OFFSET('Sanitation Data'!$H$6,0,10*ROW('Sanitation Data'!H46)),NA())</f>
        <v>#N/A</v>
      </c>
      <c r="AR52" s="537" t="e">
        <f ca="1">+IF(AND(ISNUMBER(OFFSET('Sanitation Data'!$H$10,0,10*ROW('Sanitation Data'!H46))),'Data Summary'!DG52="Yes"),OFFSET('Sanitation Data'!$H$10,0,10*ROW('Sanitation Data'!H46)),NA())</f>
        <v>#N/A</v>
      </c>
      <c r="AS52" s="537" t="e">
        <f ca="1">+IF(AND(ISNUMBER(OFFSET('Sanitation Data'!$H$11,0,10*ROW('Sanitation Data'!H46))),'Data Summary'!DH52="Yes"),OFFSET('Sanitation Data'!$H$11,0,10*ROW('Sanitation Data'!H46)),NA())</f>
        <v>#N/A</v>
      </c>
      <c r="AT52" s="537" t="e">
        <f ca="1">+IF(AND(ISNUMBER(OFFSET('Sanitation Data'!$H$12,0,10*ROW('Sanitation Data'!H46))),'Data Summary'!DI52="Yes"),OFFSET('Sanitation Data'!$H$12,0,10*ROW('Sanitation Data'!H46)),NA())</f>
        <v>#N/A</v>
      </c>
      <c r="AU52" s="537" t="e">
        <f ca="1">+IF(AND(ISNUMBER(OFFSET('Sanitation Data'!$I$4,0,10*ROW('Sanitation Data'!I46))),'Data Summary'!DJ52="Yes"),100-OFFSET('Sanitation Data'!$I$4,0,10*ROW('Sanitation Data'!I46)),NA())</f>
        <v>#N/A</v>
      </c>
      <c r="AV52" s="537" t="e">
        <f ca="1">+IF(AND(ISNUMBER(OFFSET('Sanitation Data'!$I$6,0,10*ROW('Sanitation Data'!I46))),'Data Summary'!DK52="Yes"),OFFSET('Sanitation Data'!$I$6,0,10*ROW('Sanitation Data'!I46)),NA())</f>
        <v>#N/A</v>
      </c>
      <c r="AW52" s="537" t="e">
        <f ca="1">+IF(AND(ISNUMBER(OFFSET('Sanitation Data'!$I$10,0,10*ROW('Sanitation Data'!I46))),'Data Summary'!DL52="Yes"),OFFSET('Sanitation Data'!$I$10,0,10*ROW('Sanitation Data'!I46)),NA())</f>
        <v>#N/A</v>
      </c>
      <c r="AX52" s="537" t="e">
        <f ca="1">+IF(AND(ISNUMBER(OFFSET('Sanitation Data'!$I$11,0,10*ROW('Sanitation Data'!I46))),'Data Summary'!DM52="Yes"),OFFSET('Sanitation Data'!$I$11,0,10*ROW('Sanitation Data'!I46)),NA())</f>
        <v>#N/A</v>
      </c>
      <c r="AY52" s="537" t="e">
        <f ca="1">+IF(AND(ISNUMBER(OFFSET('Sanitation Data'!$I$12,0,10*ROW('Sanitation Data'!I46))),'Data Summary'!DN52="Yes"),OFFSET('Sanitation Data'!$I$12,0,10*ROW('Sanitation Data'!I46)),NA())</f>
        <v>#N/A</v>
      </c>
      <c r="AZ52" s="538" t="e">
        <f ca="1">+IF(AND(ISNUMBER(OFFSET('Hygiene Data'!$D$5,0,10*ROW('Hygiene Data'!D46))),'Data Summary'!DO52="Yes"),OFFSET('Hygiene Data'!$D$5,0,10*ROW('Hygiene Data'!D46)),NA())</f>
        <v>#N/A</v>
      </c>
      <c r="BA52" s="538" t="e">
        <f ca="1">+IF(AND(ISNUMBER(OFFSET('Hygiene Data'!$D$7,0,10*ROW('Hygiene Data'!D46))),'Data Summary'!DP52="Yes"),OFFSET('Hygiene Data'!$D$7,0,10*ROW('Hygiene Data'!D46)),NA())</f>
        <v>#N/A</v>
      </c>
      <c r="BB52" s="538" t="e">
        <f ca="1">+IF(AND(ISNUMBER(OFFSET('Hygiene Data'!$D$9,0,10*ROW('Hygiene Data'!D46))),'Data Summary'!DQ52="Yes"),OFFSET('Hygiene Data'!$D$9,0,10*ROW('Hygiene Data'!D46)),NA())</f>
        <v>#N/A</v>
      </c>
      <c r="BC52" s="538" t="e">
        <f ca="1">+IF(AND(ISNUMBER(OFFSET('Hygiene Data'!$E$5,0,10*ROW('Hygiene Data'!E46))),'Data Summary'!DR52="Yes"),OFFSET('Hygiene Data'!$E$5,0,10*ROW('Hygiene Data'!E46)),NA())</f>
        <v>#N/A</v>
      </c>
      <c r="BD52" s="538" t="e">
        <f ca="1">+IF(AND(ISNUMBER(OFFSET('Hygiene Data'!$E$7,0,10*ROW('Hygiene Data'!E46))),'Data Summary'!DS52="Yes"),OFFSET('Hygiene Data'!$E$7,0,10*ROW('Hygiene Data'!E46)),NA())</f>
        <v>#N/A</v>
      </c>
      <c r="BE52" s="538" t="e">
        <f ca="1">+IF(AND(ISNUMBER(OFFSET('Hygiene Data'!$E$9,0,10*ROW('Hygiene Data'!E46))),'Data Summary'!DT52="Yes"),OFFSET('Hygiene Data'!$E$9,0,10*ROW('Hygiene Data'!E46)),NA())</f>
        <v>#N/A</v>
      </c>
      <c r="BF52" s="538" t="e">
        <f ca="1">+IF(AND(ISNUMBER(OFFSET('Hygiene Data'!$F$5,0,10*ROW('Hygiene Data'!F46))),'Data Summary'!DU52="Yes"),OFFSET('Hygiene Data'!$F$5,0,10*ROW('Hygiene Data'!F46)),NA())</f>
        <v>#N/A</v>
      </c>
      <c r="BG52" s="538" t="e">
        <f ca="1">+IF(AND(ISNUMBER(OFFSET('Hygiene Data'!$F$7,0,10*ROW('Hygiene Data'!F46))),'Data Summary'!DV52="Yes"),OFFSET('Hygiene Data'!$F$7,0,10*ROW('Hygiene Data'!F46)),NA())</f>
        <v>#N/A</v>
      </c>
      <c r="BH52" s="538" t="e">
        <f ca="1">+IF(AND(ISNUMBER(OFFSET('Hygiene Data'!$F$9,0,10*ROW('Hygiene Data'!F46))),'Data Summary'!DW52="Yes"),OFFSET('Hygiene Data'!$F$9,0,10*ROW('Hygiene Data'!F46)),NA())</f>
        <v>#N/A</v>
      </c>
      <c r="BI52" s="538" t="e">
        <f ca="1">+IF(AND(ISNUMBER(OFFSET('Hygiene Data'!$G$5,0,10*ROW('Hygiene Data'!G46))),'Data Summary'!DX52="Yes"),OFFSET('Hygiene Data'!$G$5,0,10*ROW('Hygiene Data'!G46)),NA())</f>
        <v>#N/A</v>
      </c>
      <c r="BJ52" s="538" t="e">
        <f ca="1">+IF(AND(ISNUMBER(OFFSET('Hygiene Data'!$G$7,0,10*ROW('Hygiene Data'!G46))),'Data Summary'!DY52="Yes"),OFFSET('Hygiene Data'!$G$7,0,10*ROW('Hygiene Data'!G46)),NA())</f>
        <v>#N/A</v>
      </c>
      <c r="BK52" s="538" t="e">
        <f ca="1">+IF(AND(ISNUMBER(OFFSET('Hygiene Data'!$G$9,0,10*ROW('Hygiene Data'!G46))),'Data Summary'!DZ52="Yes"),OFFSET('Hygiene Data'!$G$9,0,10*ROW('Hygiene Data'!G46)),NA())</f>
        <v>#N/A</v>
      </c>
      <c r="BL52" s="538" t="e">
        <f ca="1">+IF(AND(ISNUMBER(OFFSET('Hygiene Data'!$H$5,0,10*ROW('Hygiene Data'!H46))),'Data Summary'!EA52="Yes"),OFFSET('Hygiene Data'!$H$5,0,10*ROW('Hygiene Data'!H46)),NA())</f>
        <v>#N/A</v>
      </c>
      <c r="BM52" s="538" t="e">
        <f ca="1">+IF(AND(ISNUMBER(OFFSET('Hygiene Data'!$H$7,0,10*ROW('Hygiene Data'!H46))),'Data Summary'!EB52="Yes"),OFFSET('Hygiene Data'!$H$7,0,10*ROW('Hygiene Data'!H46)),NA())</f>
        <v>#N/A</v>
      </c>
      <c r="BN52" s="538" t="e">
        <f ca="1">+IF(AND(ISNUMBER(OFFSET('Hygiene Data'!$H$9,0,10*ROW('Hygiene Data'!H46))),'Data Summary'!EC52="Yes"),OFFSET('Hygiene Data'!$H$9,0,10*ROW('Hygiene Data'!H46)),NA())</f>
        <v>#N/A</v>
      </c>
      <c r="BO52" s="538" t="e">
        <f ca="1">+IF(AND(ISNUMBER(OFFSET('Hygiene Data'!$I$5,0,10*ROW('Hygiene Data'!I46))),'Data Summary'!ED52="Yes"),OFFSET('Hygiene Data'!$I$5,0,10*ROW('Hygiene Data'!I46)),NA())</f>
        <v>#N/A</v>
      </c>
      <c r="BP52" s="538" t="e">
        <f ca="1">+IF(AND(ISNUMBER(OFFSET('Hygiene Data'!$I$7,0,10*ROW('Hygiene Data'!I46))),'Data Summary'!EE52="Yes"),OFFSET('Hygiene Data'!$I$7,0,10*ROW('Hygiene Data'!I46)),NA())</f>
        <v>#N/A</v>
      </c>
      <c r="BQ52" s="538" t="e">
        <f ca="1">+IF(AND(ISNUMBER(OFFSET('Hygiene Data'!$I$9,0,10*ROW('Hygiene Data'!I46))),'Data Summary'!EF52="Yes"),OFFSET('Hygiene Data'!$I$9,0,10*ROW('Hygiene Data'!I46)),NA())</f>
        <v>#N/A</v>
      </c>
    </row>
    <row r="53" spans="1:69" x14ac:dyDescent="0.25">
      <c r="A53" s="534" t="e">
        <f ca="1">+RIGHT('Data Summary'!A53,LEN('Data Summary'!A53)-9)</f>
        <v>#VALUE!</v>
      </c>
      <c r="B53" s="508" t="str">
        <f ca="1">+IF(ISTEXT('Data Summary'!B53),'Data Summary'!B53,"")</f>
        <v/>
      </c>
      <c r="C53" s="535" t="e">
        <f ca="1">+VALUE('Data Summary'!C53)</f>
        <v>#VALUE!</v>
      </c>
      <c r="D53" s="536" t="e">
        <f ca="1">+IF(AND(ISNUMBER(OFFSET('Water Data'!$D$4,0,10*ROW('Water Data'!D47))),'Data Summary'!BS53="Yes"),100-OFFSET('Water Data'!$D$4,0,10*ROW('Water Data'!D47)),NA())</f>
        <v>#N/A</v>
      </c>
      <c r="E53" s="536" t="e">
        <f ca="1">+IF(AND(ISNUMBER(OFFSET('Water Data'!$D$6,0,10*ROW('Water Data'!D47))),'Data Summary'!BT53="Yes"),OFFSET('Water Data'!$D$6,0,10*ROW('Water Data'!D47)),NA())</f>
        <v>#N/A</v>
      </c>
      <c r="F53" s="536" t="e">
        <f ca="1">+IF(AND(ISNUMBER(OFFSET('Water Data'!$D$9,0,10*ROW('Water Data'!D47))),'Data Summary'!BU53="Yes"),OFFSET('Water Data'!$D$9,0,10*ROW('Water Data'!D47)),NA())</f>
        <v>#N/A</v>
      </c>
      <c r="G53" s="536" t="e">
        <f ca="1">+IF(AND(ISNUMBER(OFFSET('Water Data'!$E$4,0,10*ROW('Water Data'!E47))),'Data Summary'!BV53="Yes"),100-OFFSET('Water Data'!$E$4,0,10*ROW('Water Data'!E47)),NA())</f>
        <v>#N/A</v>
      </c>
      <c r="H53" s="536" t="e">
        <f ca="1">+IF(AND(ISNUMBER(OFFSET('Water Data'!$E$6,0,10*ROW('Water Data'!E47))),'Data Summary'!BW53="Yes"),OFFSET('Water Data'!$E$6,0,10*ROW('Water Data'!E47)),NA())</f>
        <v>#N/A</v>
      </c>
      <c r="I53" s="536" t="e">
        <f ca="1">+IF(AND(ISNUMBER(OFFSET('Water Data'!$E$9,0,10*ROW('Water Data'!E47))),'Data Summary'!BX53="Yes"),OFFSET('Water Data'!$E$9,0,10*ROW('Water Data'!E47)),NA())</f>
        <v>#N/A</v>
      </c>
      <c r="J53" s="536" t="e">
        <f ca="1">+IF(AND(ISNUMBER(OFFSET('Water Data'!$F$4,0,10*ROW('Water Data'!F47))),'Data Summary'!BY53="Yes"),100-OFFSET('Water Data'!$F$4,0,10*ROW('Water Data'!F47)),NA())</f>
        <v>#N/A</v>
      </c>
      <c r="K53" s="536" t="e">
        <f ca="1">+IF(AND(ISNUMBER(OFFSET('Water Data'!$F$6,0,10*ROW('Water Data'!F47))),'Data Summary'!BZ53="Yes"),OFFSET('Water Data'!$F$6,0,10*ROW('Water Data'!F47)),NA())</f>
        <v>#N/A</v>
      </c>
      <c r="L53" s="536" t="e">
        <f ca="1">+IF(AND(ISNUMBER(OFFSET('Water Data'!$F$9,0,10*ROW('Water Data'!F47))),'Data Summary'!CA53="Yes"),OFFSET('Water Data'!$F$9,0,10*ROW('Water Data'!F47)),NA())</f>
        <v>#N/A</v>
      </c>
      <c r="M53" s="536" t="e">
        <f ca="1">+IF(AND(ISNUMBER(OFFSET('Water Data'!$G$4,0,10*ROW('Water Data'!G47))),'Data Summary'!CB53="Yes"),100-OFFSET('Water Data'!$G$4,0,10*ROW('Water Data'!G47)),NA())</f>
        <v>#N/A</v>
      </c>
      <c r="N53" s="536" t="e">
        <f ca="1">+IF(AND(ISNUMBER(OFFSET('Water Data'!$G$6,0,10*ROW('Water Data'!G47))),'Data Summary'!CC53="Yes"),OFFSET('Water Data'!$G$6,0,10*ROW('Water Data'!G47)),NA())</f>
        <v>#N/A</v>
      </c>
      <c r="O53" s="536" t="e">
        <f ca="1">+IF(AND(ISNUMBER(OFFSET('Water Data'!$G$9,0,10*ROW('Water Data'!G47))),'Data Summary'!CD53="Yes"),OFFSET('Water Data'!$G$9,0,10*ROW('Water Data'!G47)),NA())</f>
        <v>#N/A</v>
      </c>
      <c r="P53" s="536" t="e">
        <f ca="1">+IF(AND(ISNUMBER(OFFSET('Water Data'!$H$4,0,10*ROW('Water Data'!H47))),'Data Summary'!CE53="Yes"),100-OFFSET('Water Data'!$H$4,0,10*ROW('Water Data'!H47)),NA())</f>
        <v>#N/A</v>
      </c>
      <c r="Q53" s="536" t="e">
        <f ca="1">+IF(AND(ISNUMBER(OFFSET('Water Data'!$H$6,0,10*ROW('Water Data'!H47))),'Data Summary'!CF53="Yes"),OFFSET('Water Data'!$H$6,0,10*ROW('Water Data'!H47)),NA())</f>
        <v>#N/A</v>
      </c>
      <c r="R53" s="536" t="e">
        <f ca="1">+IF(AND(ISNUMBER(OFFSET('Water Data'!$H$9,0,10*ROW('Water Data'!H47))),'Data Summary'!CG53="Yes"),OFFSET('Water Data'!$H$9,0,10*ROW('Water Data'!H47)),NA())</f>
        <v>#N/A</v>
      </c>
      <c r="S53" s="536" t="e">
        <f ca="1">+IF(AND(ISNUMBER(OFFSET('Water Data'!$I$4,0,10*ROW('Water Data'!I47))),'Data Summary'!CH53="Yes"),100-OFFSET('Water Data'!$I$4,0,10*ROW('Water Data'!I47)),NA())</f>
        <v>#N/A</v>
      </c>
      <c r="T53" s="536" t="e">
        <f ca="1">+IF(AND(ISNUMBER(OFFSET('Water Data'!$I$6,0,10*ROW('Water Data'!I47))),'Data Summary'!CI53="Yes"),OFFSET('Water Data'!$I$6,0,10*ROW('Water Data'!I47)),NA())</f>
        <v>#N/A</v>
      </c>
      <c r="U53" s="536" t="e">
        <f ca="1">+IF(AND(ISNUMBER(OFFSET('Water Data'!$I$9,0,10*ROW('Water Data'!I47))),'Data Summary'!CJ53="Yes"),OFFSET('Water Data'!$I$9,0,10*ROW('Water Data'!I47)),NA())</f>
        <v>#N/A</v>
      </c>
      <c r="V53" s="537" t="e">
        <f ca="1">+IF(AND(ISNUMBER(OFFSET('Sanitation Data'!$D$4,0,10*ROW('Sanitation Data'!D47))),'Data Summary'!CK53="Yes"),100-OFFSET('Sanitation Data'!$D$4,0,10*ROW('Sanitation Data'!D47)),NA())</f>
        <v>#N/A</v>
      </c>
      <c r="W53" s="537" t="e">
        <f ca="1">+IF(AND(ISNUMBER(OFFSET('Sanitation Data'!$D$6,0,10*ROW('Sanitation Data'!D47))),'Data Summary'!CL53="Yes"),OFFSET('Sanitation Data'!$D$6,0,10*ROW('Sanitation Data'!D47)),NA())</f>
        <v>#N/A</v>
      </c>
      <c r="X53" s="537" t="e">
        <f ca="1">+IF(AND(ISNUMBER(OFFSET('Sanitation Data'!$D$10,0,10*ROW('Sanitation Data'!D47))),'Data Summary'!CM53="Yes"),OFFSET('Sanitation Data'!$D$10,0,10*ROW('Sanitation Data'!D47)),NA())</f>
        <v>#N/A</v>
      </c>
      <c r="Y53" s="537" t="e">
        <f ca="1">+IF(AND(ISNUMBER(OFFSET('Sanitation Data'!$D$11,0,10*ROW('Sanitation Data'!D47))),'Data Summary'!CN53="Yes"),OFFSET('Sanitation Data'!$D$11,0,10*ROW('Sanitation Data'!D47)),NA())</f>
        <v>#N/A</v>
      </c>
      <c r="Z53" s="537" t="e">
        <f ca="1">+IF(AND(ISNUMBER(OFFSET('Sanitation Data'!$D$12,0,10*ROW('Sanitation Data'!D47))),'Data Summary'!CO53="Yes"),OFFSET('Sanitation Data'!$D$12,0,10*ROW('Sanitation Data'!D47)),NA())</f>
        <v>#N/A</v>
      </c>
      <c r="AA53" s="537" t="e">
        <f ca="1">+IF(AND(ISNUMBER(OFFSET('Sanitation Data'!$E$4,0,10*ROW('Sanitation Data'!E47))),'Data Summary'!CP53="Yes"),100-OFFSET('Sanitation Data'!$E$4,0,10*ROW('Sanitation Data'!E47)),NA())</f>
        <v>#N/A</v>
      </c>
      <c r="AB53" s="537" t="e">
        <f ca="1">+IF(AND(ISNUMBER(OFFSET('Sanitation Data'!$E$6,0,10*ROW('Sanitation Data'!E47))),'Data Summary'!CQ53="Yes"),OFFSET('Sanitation Data'!$E$6,0,10*ROW('Sanitation Data'!E47)),NA())</f>
        <v>#N/A</v>
      </c>
      <c r="AC53" s="537" t="e">
        <f ca="1">+IF(AND(ISNUMBER(OFFSET('Sanitation Data'!$E$10,0,10*ROW('Sanitation Data'!E47))),'Data Summary'!CR53="Yes"),OFFSET('Sanitation Data'!$E$10,0,10*ROW('Sanitation Data'!E47)),NA())</f>
        <v>#N/A</v>
      </c>
      <c r="AD53" s="537" t="e">
        <f ca="1">+IF(AND(ISNUMBER(OFFSET('Sanitation Data'!$E$11,0,10*ROW('Sanitation Data'!E47))),'Data Summary'!CS53="Yes"),OFFSET('Sanitation Data'!$E$11,0,10*ROW('Sanitation Data'!E47)),NA())</f>
        <v>#N/A</v>
      </c>
      <c r="AE53" s="537" t="e">
        <f ca="1">+IF(AND(ISNUMBER(OFFSET('Sanitation Data'!$E$12,0,10*ROW('Sanitation Data'!E47))),'Data Summary'!CT53="Yes"),OFFSET('Sanitation Data'!$E$12,0,10*ROW('Sanitation Data'!E47)),NA())</f>
        <v>#N/A</v>
      </c>
      <c r="AF53" s="537" t="e">
        <f ca="1">+IF(AND(ISNUMBER(OFFSET('Sanitation Data'!$F$4,0,10*ROW('Sanitation Data'!F47))),'Data Summary'!CU53="Yes"),100-OFFSET('Sanitation Data'!$F$4,0,10*ROW('Sanitation Data'!F47)),NA())</f>
        <v>#N/A</v>
      </c>
      <c r="AG53" s="537" t="e">
        <f ca="1">+IF(AND(ISNUMBER(OFFSET('Sanitation Data'!$F$6,0,10*ROW('Sanitation Data'!F47))),'Data Summary'!CV53="Yes"),OFFSET('Sanitation Data'!$F$6,0,10*ROW('Sanitation Data'!F47)),NA())</f>
        <v>#N/A</v>
      </c>
      <c r="AH53" s="537" t="e">
        <f ca="1">+IF(AND(ISNUMBER(OFFSET('Sanitation Data'!$F$10,0,10*ROW('Sanitation Data'!F47))),'Data Summary'!CW53="Yes"),OFFSET('Sanitation Data'!$F$10,0,10*ROW('Sanitation Data'!F47)),NA())</f>
        <v>#N/A</v>
      </c>
      <c r="AI53" s="537" t="e">
        <f ca="1">+IF(AND(ISNUMBER(OFFSET('Sanitation Data'!$F$11,0,10*ROW('Sanitation Data'!F47))),'Data Summary'!CX53="Yes"),OFFSET('Sanitation Data'!$F$11,0,10*ROW('Sanitation Data'!F47)),NA())</f>
        <v>#N/A</v>
      </c>
      <c r="AJ53" s="537" t="e">
        <f ca="1">+IF(AND(ISNUMBER(OFFSET('Sanitation Data'!$F$12,0,10*ROW('Sanitation Data'!F47))),'Data Summary'!CY53="Yes"),OFFSET('Sanitation Data'!$F$12,0,10*ROW('Sanitation Data'!F47)),NA())</f>
        <v>#N/A</v>
      </c>
      <c r="AK53" s="537" t="e">
        <f ca="1">+IF(AND(ISNUMBER(OFFSET('Sanitation Data'!$G$4,0,10*ROW('Sanitation Data'!G47))),'Data Summary'!CZ53="Yes"),100-OFFSET('Sanitation Data'!$G$4,0,10*ROW('Sanitation Data'!G47)),NA())</f>
        <v>#N/A</v>
      </c>
      <c r="AL53" s="537" t="e">
        <f ca="1">+IF(AND(ISNUMBER(OFFSET('Sanitation Data'!$G$6,0,10*ROW('Sanitation Data'!G47))),'Data Summary'!DA53="Yes"),OFFSET('Sanitation Data'!$G$6,0,10*ROW('Sanitation Data'!G47)),NA())</f>
        <v>#N/A</v>
      </c>
      <c r="AM53" s="537" t="e">
        <f ca="1">+IF(AND(ISNUMBER(OFFSET('Sanitation Data'!$G$10,0,10*ROW('Sanitation Data'!G47))),'Data Summary'!DB53="Yes"),OFFSET('Sanitation Data'!$G$10,0,10*ROW('Sanitation Data'!G47)),NA())</f>
        <v>#N/A</v>
      </c>
      <c r="AN53" s="537" t="e">
        <f ca="1">+IF(AND(ISNUMBER(OFFSET('Sanitation Data'!$G$11,0,10*ROW('Sanitation Data'!G47))),'Data Summary'!DC53="Yes"),OFFSET('Sanitation Data'!$G$11,0,10*ROW('Sanitation Data'!G47)),NA())</f>
        <v>#N/A</v>
      </c>
      <c r="AO53" s="537" t="e">
        <f ca="1">+IF(AND(ISNUMBER(OFFSET('Sanitation Data'!$G$12,0,10*ROW('Sanitation Data'!G47))),'Data Summary'!DD53="Yes"),OFFSET('Sanitation Data'!$G$12,0,10*ROW('Sanitation Data'!G47)),NA())</f>
        <v>#N/A</v>
      </c>
      <c r="AP53" s="537" t="e">
        <f ca="1">+IF(AND(ISNUMBER(OFFSET('Sanitation Data'!$H$4,0,10*ROW('Sanitation Data'!H47))),'Data Summary'!DE53="Yes"),100-OFFSET('Sanitation Data'!$H$4,0,10*ROW('Sanitation Data'!H47)),NA())</f>
        <v>#N/A</v>
      </c>
      <c r="AQ53" s="537" t="e">
        <f ca="1">+IF(AND(ISNUMBER(OFFSET('Sanitation Data'!$H$6,0,10*ROW('Sanitation Data'!H47))),'Data Summary'!DF53="Yes"),OFFSET('Sanitation Data'!$H$6,0,10*ROW('Sanitation Data'!H47)),NA())</f>
        <v>#N/A</v>
      </c>
      <c r="AR53" s="537" t="e">
        <f ca="1">+IF(AND(ISNUMBER(OFFSET('Sanitation Data'!$H$10,0,10*ROW('Sanitation Data'!H47))),'Data Summary'!DG53="Yes"),OFFSET('Sanitation Data'!$H$10,0,10*ROW('Sanitation Data'!H47)),NA())</f>
        <v>#N/A</v>
      </c>
      <c r="AS53" s="537" t="e">
        <f ca="1">+IF(AND(ISNUMBER(OFFSET('Sanitation Data'!$H$11,0,10*ROW('Sanitation Data'!H47))),'Data Summary'!DH53="Yes"),OFFSET('Sanitation Data'!$H$11,0,10*ROW('Sanitation Data'!H47)),NA())</f>
        <v>#N/A</v>
      </c>
      <c r="AT53" s="537" t="e">
        <f ca="1">+IF(AND(ISNUMBER(OFFSET('Sanitation Data'!$H$12,0,10*ROW('Sanitation Data'!H47))),'Data Summary'!DI53="Yes"),OFFSET('Sanitation Data'!$H$12,0,10*ROW('Sanitation Data'!H47)),NA())</f>
        <v>#N/A</v>
      </c>
      <c r="AU53" s="537" t="e">
        <f ca="1">+IF(AND(ISNUMBER(OFFSET('Sanitation Data'!$I$4,0,10*ROW('Sanitation Data'!I47))),'Data Summary'!DJ53="Yes"),100-OFFSET('Sanitation Data'!$I$4,0,10*ROW('Sanitation Data'!I47)),NA())</f>
        <v>#N/A</v>
      </c>
      <c r="AV53" s="537" t="e">
        <f ca="1">+IF(AND(ISNUMBER(OFFSET('Sanitation Data'!$I$6,0,10*ROW('Sanitation Data'!I47))),'Data Summary'!DK53="Yes"),OFFSET('Sanitation Data'!$I$6,0,10*ROW('Sanitation Data'!I47)),NA())</f>
        <v>#N/A</v>
      </c>
      <c r="AW53" s="537" t="e">
        <f ca="1">+IF(AND(ISNUMBER(OFFSET('Sanitation Data'!$I$10,0,10*ROW('Sanitation Data'!I47))),'Data Summary'!DL53="Yes"),OFFSET('Sanitation Data'!$I$10,0,10*ROW('Sanitation Data'!I47)),NA())</f>
        <v>#N/A</v>
      </c>
      <c r="AX53" s="537" t="e">
        <f ca="1">+IF(AND(ISNUMBER(OFFSET('Sanitation Data'!$I$11,0,10*ROW('Sanitation Data'!I47))),'Data Summary'!DM53="Yes"),OFFSET('Sanitation Data'!$I$11,0,10*ROW('Sanitation Data'!I47)),NA())</f>
        <v>#N/A</v>
      </c>
      <c r="AY53" s="537" t="e">
        <f ca="1">+IF(AND(ISNUMBER(OFFSET('Sanitation Data'!$I$12,0,10*ROW('Sanitation Data'!I47))),'Data Summary'!DN53="Yes"),OFFSET('Sanitation Data'!$I$12,0,10*ROW('Sanitation Data'!I47)),NA())</f>
        <v>#N/A</v>
      </c>
      <c r="AZ53" s="538" t="e">
        <f ca="1">+IF(AND(ISNUMBER(OFFSET('Hygiene Data'!$D$5,0,10*ROW('Hygiene Data'!D47))),'Data Summary'!DO53="Yes"),OFFSET('Hygiene Data'!$D$5,0,10*ROW('Hygiene Data'!D47)),NA())</f>
        <v>#N/A</v>
      </c>
      <c r="BA53" s="538" t="e">
        <f ca="1">+IF(AND(ISNUMBER(OFFSET('Hygiene Data'!$D$7,0,10*ROW('Hygiene Data'!D47))),'Data Summary'!DP53="Yes"),OFFSET('Hygiene Data'!$D$7,0,10*ROW('Hygiene Data'!D47)),NA())</f>
        <v>#N/A</v>
      </c>
      <c r="BB53" s="538" t="e">
        <f ca="1">+IF(AND(ISNUMBER(OFFSET('Hygiene Data'!$D$9,0,10*ROW('Hygiene Data'!D47))),'Data Summary'!DQ53="Yes"),OFFSET('Hygiene Data'!$D$9,0,10*ROW('Hygiene Data'!D47)),NA())</f>
        <v>#N/A</v>
      </c>
      <c r="BC53" s="538" t="e">
        <f ca="1">+IF(AND(ISNUMBER(OFFSET('Hygiene Data'!$E$5,0,10*ROW('Hygiene Data'!E47))),'Data Summary'!DR53="Yes"),OFFSET('Hygiene Data'!$E$5,0,10*ROW('Hygiene Data'!E47)),NA())</f>
        <v>#N/A</v>
      </c>
      <c r="BD53" s="538" t="e">
        <f ca="1">+IF(AND(ISNUMBER(OFFSET('Hygiene Data'!$E$7,0,10*ROW('Hygiene Data'!E47))),'Data Summary'!DS53="Yes"),OFFSET('Hygiene Data'!$E$7,0,10*ROW('Hygiene Data'!E47)),NA())</f>
        <v>#N/A</v>
      </c>
      <c r="BE53" s="538" t="e">
        <f ca="1">+IF(AND(ISNUMBER(OFFSET('Hygiene Data'!$E$9,0,10*ROW('Hygiene Data'!E47))),'Data Summary'!DT53="Yes"),OFFSET('Hygiene Data'!$E$9,0,10*ROW('Hygiene Data'!E47)),NA())</f>
        <v>#N/A</v>
      </c>
      <c r="BF53" s="538" t="e">
        <f ca="1">+IF(AND(ISNUMBER(OFFSET('Hygiene Data'!$F$5,0,10*ROW('Hygiene Data'!F47))),'Data Summary'!DU53="Yes"),OFFSET('Hygiene Data'!$F$5,0,10*ROW('Hygiene Data'!F47)),NA())</f>
        <v>#N/A</v>
      </c>
      <c r="BG53" s="538" t="e">
        <f ca="1">+IF(AND(ISNUMBER(OFFSET('Hygiene Data'!$F$7,0,10*ROW('Hygiene Data'!F47))),'Data Summary'!DV53="Yes"),OFFSET('Hygiene Data'!$F$7,0,10*ROW('Hygiene Data'!F47)),NA())</f>
        <v>#N/A</v>
      </c>
      <c r="BH53" s="538" t="e">
        <f ca="1">+IF(AND(ISNUMBER(OFFSET('Hygiene Data'!$F$9,0,10*ROW('Hygiene Data'!F47))),'Data Summary'!DW53="Yes"),OFFSET('Hygiene Data'!$F$9,0,10*ROW('Hygiene Data'!F47)),NA())</f>
        <v>#N/A</v>
      </c>
      <c r="BI53" s="538" t="e">
        <f ca="1">+IF(AND(ISNUMBER(OFFSET('Hygiene Data'!$G$5,0,10*ROW('Hygiene Data'!G47))),'Data Summary'!DX53="Yes"),OFFSET('Hygiene Data'!$G$5,0,10*ROW('Hygiene Data'!G47)),NA())</f>
        <v>#N/A</v>
      </c>
      <c r="BJ53" s="538" t="e">
        <f ca="1">+IF(AND(ISNUMBER(OFFSET('Hygiene Data'!$G$7,0,10*ROW('Hygiene Data'!G47))),'Data Summary'!DY53="Yes"),OFFSET('Hygiene Data'!$G$7,0,10*ROW('Hygiene Data'!G47)),NA())</f>
        <v>#N/A</v>
      </c>
      <c r="BK53" s="538" t="e">
        <f ca="1">+IF(AND(ISNUMBER(OFFSET('Hygiene Data'!$G$9,0,10*ROW('Hygiene Data'!G47))),'Data Summary'!DZ53="Yes"),OFFSET('Hygiene Data'!$G$9,0,10*ROW('Hygiene Data'!G47)),NA())</f>
        <v>#N/A</v>
      </c>
      <c r="BL53" s="538" t="e">
        <f ca="1">+IF(AND(ISNUMBER(OFFSET('Hygiene Data'!$H$5,0,10*ROW('Hygiene Data'!H47))),'Data Summary'!EA53="Yes"),OFFSET('Hygiene Data'!$H$5,0,10*ROW('Hygiene Data'!H47)),NA())</f>
        <v>#N/A</v>
      </c>
      <c r="BM53" s="538" t="e">
        <f ca="1">+IF(AND(ISNUMBER(OFFSET('Hygiene Data'!$H$7,0,10*ROW('Hygiene Data'!H47))),'Data Summary'!EB53="Yes"),OFFSET('Hygiene Data'!$H$7,0,10*ROW('Hygiene Data'!H47)),NA())</f>
        <v>#N/A</v>
      </c>
      <c r="BN53" s="538" t="e">
        <f ca="1">+IF(AND(ISNUMBER(OFFSET('Hygiene Data'!$H$9,0,10*ROW('Hygiene Data'!H47))),'Data Summary'!EC53="Yes"),OFFSET('Hygiene Data'!$H$9,0,10*ROW('Hygiene Data'!H47)),NA())</f>
        <v>#N/A</v>
      </c>
      <c r="BO53" s="538" t="e">
        <f ca="1">+IF(AND(ISNUMBER(OFFSET('Hygiene Data'!$I$5,0,10*ROW('Hygiene Data'!I47))),'Data Summary'!ED53="Yes"),OFFSET('Hygiene Data'!$I$5,0,10*ROW('Hygiene Data'!I47)),NA())</f>
        <v>#N/A</v>
      </c>
      <c r="BP53" s="538" t="e">
        <f ca="1">+IF(AND(ISNUMBER(OFFSET('Hygiene Data'!$I$7,0,10*ROW('Hygiene Data'!I47))),'Data Summary'!EE53="Yes"),OFFSET('Hygiene Data'!$I$7,0,10*ROW('Hygiene Data'!I47)),NA())</f>
        <v>#N/A</v>
      </c>
      <c r="BQ53" s="538" t="e">
        <f ca="1">+IF(AND(ISNUMBER(OFFSET('Hygiene Data'!$I$9,0,10*ROW('Hygiene Data'!I47))),'Data Summary'!EF53="Yes"),OFFSET('Hygiene Data'!$I$9,0,10*ROW('Hygiene Data'!I47)),NA())</f>
        <v>#N/A</v>
      </c>
    </row>
    <row r="54" spans="1:69" x14ac:dyDescent="0.25">
      <c r="A54" s="534" t="e">
        <f ca="1">+RIGHT('Data Summary'!A54,LEN('Data Summary'!A54)-9)</f>
        <v>#VALUE!</v>
      </c>
      <c r="B54" s="508" t="str">
        <f ca="1">+IF(ISTEXT('Data Summary'!B54),'Data Summary'!B54,"")</f>
        <v/>
      </c>
      <c r="C54" s="535" t="e">
        <f ca="1">+VALUE('Data Summary'!C54)</f>
        <v>#VALUE!</v>
      </c>
      <c r="D54" s="536" t="e">
        <f ca="1">+IF(AND(ISNUMBER(OFFSET('Water Data'!$D$4,0,10*ROW('Water Data'!D48))),'Data Summary'!BS54="Yes"),100-OFFSET('Water Data'!$D$4,0,10*ROW('Water Data'!D48)),NA())</f>
        <v>#N/A</v>
      </c>
      <c r="E54" s="536" t="e">
        <f ca="1">+IF(AND(ISNUMBER(OFFSET('Water Data'!$D$6,0,10*ROW('Water Data'!D48))),'Data Summary'!BT54="Yes"),OFFSET('Water Data'!$D$6,0,10*ROW('Water Data'!D48)),NA())</f>
        <v>#N/A</v>
      </c>
      <c r="F54" s="536" t="e">
        <f ca="1">+IF(AND(ISNUMBER(OFFSET('Water Data'!$D$9,0,10*ROW('Water Data'!D48))),'Data Summary'!BU54="Yes"),OFFSET('Water Data'!$D$9,0,10*ROW('Water Data'!D48)),NA())</f>
        <v>#N/A</v>
      </c>
      <c r="G54" s="536" t="e">
        <f ca="1">+IF(AND(ISNUMBER(OFFSET('Water Data'!$E$4,0,10*ROW('Water Data'!E48))),'Data Summary'!BV54="Yes"),100-OFFSET('Water Data'!$E$4,0,10*ROW('Water Data'!E48)),NA())</f>
        <v>#N/A</v>
      </c>
      <c r="H54" s="536" t="e">
        <f ca="1">+IF(AND(ISNUMBER(OFFSET('Water Data'!$E$6,0,10*ROW('Water Data'!E48))),'Data Summary'!BW54="Yes"),OFFSET('Water Data'!$E$6,0,10*ROW('Water Data'!E48)),NA())</f>
        <v>#N/A</v>
      </c>
      <c r="I54" s="536" t="e">
        <f ca="1">+IF(AND(ISNUMBER(OFFSET('Water Data'!$E$9,0,10*ROW('Water Data'!E48))),'Data Summary'!BX54="Yes"),OFFSET('Water Data'!$E$9,0,10*ROW('Water Data'!E48)),NA())</f>
        <v>#N/A</v>
      </c>
      <c r="J54" s="536" t="e">
        <f ca="1">+IF(AND(ISNUMBER(OFFSET('Water Data'!$F$4,0,10*ROW('Water Data'!F48))),'Data Summary'!BY54="Yes"),100-OFFSET('Water Data'!$F$4,0,10*ROW('Water Data'!F48)),NA())</f>
        <v>#N/A</v>
      </c>
      <c r="K54" s="536" t="e">
        <f ca="1">+IF(AND(ISNUMBER(OFFSET('Water Data'!$F$6,0,10*ROW('Water Data'!F48))),'Data Summary'!BZ54="Yes"),OFFSET('Water Data'!$F$6,0,10*ROW('Water Data'!F48)),NA())</f>
        <v>#N/A</v>
      </c>
      <c r="L54" s="536" t="e">
        <f ca="1">+IF(AND(ISNUMBER(OFFSET('Water Data'!$F$9,0,10*ROW('Water Data'!F48))),'Data Summary'!CA54="Yes"),OFFSET('Water Data'!$F$9,0,10*ROW('Water Data'!F48)),NA())</f>
        <v>#N/A</v>
      </c>
      <c r="M54" s="536" t="e">
        <f ca="1">+IF(AND(ISNUMBER(OFFSET('Water Data'!$G$4,0,10*ROW('Water Data'!G48))),'Data Summary'!CB54="Yes"),100-OFFSET('Water Data'!$G$4,0,10*ROW('Water Data'!G48)),NA())</f>
        <v>#N/A</v>
      </c>
      <c r="N54" s="536" t="e">
        <f ca="1">+IF(AND(ISNUMBER(OFFSET('Water Data'!$G$6,0,10*ROW('Water Data'!G48))),'Data Summary'!CC54="Yes"),OFFSET('Water Data'!$G$6,0,10*ROW('Water Data'!G48)),NA())</f>
        <v>#N/A</v>
      </c>
      <c r="O54" s="536" t="e">
        <f ca="1">+IF(AND(ISNUMBER(OFFSET('Water Data'!$G$9,0,10*ROW('Water Data'!G48))),'Data Summary'!CD54="Yes"),OFFSET('Water Data'!$G$9,0,10*ROW('Water Data'!G48)),NA())</f>
        <v>#N/A</v>
      </c>
      <c r="P54" s="536" t="e">
        <f ca="1">+IF(AND(ISNUMBER(OFFSET('Water Data'!$H$4,0,10*ROW('Water Data'!H48))),'Data Summary'!CE54="Yes"),100-OFFSET('Water Data'!$H$4,0,10*ROW('Water Data'!H48)),NA())</f>
        <v>#N/A</v>
      </c>
      <c r="Q54" s="536" t="e">
        <f ca="1">+IF(AND(ISNUMBER(OFFSET('Water Data'!$H$6,0,10*ROW('Water Data'!H48))),'Data Summary'!CF54="Yes"),OFFSET('Water Data'!$H$6,0,10*ROW('Water Data'!H48)),NA())</f>
        <v>#N/A</v>
      </c>
      <c r="R54" s="536" t="e">
        <f ca="1">+IF(AND(ISNUMBER(OFFSET('Water Data'!$H$9,0,10*ROW('Water Data'!H48))),'Data Summary'!CG54="Yes"),OFFSET('Water Data'!$H$9,0,10*ROW('Water Data'!H48)),NA())</f>
        <v>#N/A</v>
      </c>
      <c r="S54" s="536" t="e">
        <f ca="1">+IF(AND(ISNUMBER(OFFSET('Water Data'!$I$4,0,10*ROW('Water Data'!I48))),'Data Summary'!CH54="Yes"),100-OFFSET('Water Data'!$I$4,0,10*ROW('Water Data'!I48)),NA())</f>
        <v>#N/A</v>
      </c>
      <c r="T54" s="536" t="e">
        <f ca="1">+IF(AND(ISNUMBER(OFFSET('Water Data'!$I$6,0,10*ROW('Water Data'!I48))),'Data Summary'!CI54="Yes"),OFFSET('Water Data'!$I$6,0,10*ROW('Water Data'!I48)),NA())</f>
        <v>#N/A</v>
      </c>
      <c r="U54" s="536" t="e">
        <f ca="1">+IF(AND(ISNUMBER(OFFSET('Water Data'!$I$9,0,10*ROW('Water Data'!I48))),'Data Summary'!CJ54="Yes"),OFFSET('Water Data'!$I$9,0,10*ROW('Water Data'!I48)),NA())</f>
        <v>#N/A</v>
      </c>
      <c r="V54" s="537" t="e">
        <f ca="1">+IF(AND(ISNUMBER(OFFSET('Sanitation Data'!$D$4,0,10*ROW('Sanitation Data'!D48))),'Data Summary'!CK54="Yes"),100-OFFSET('Sanitation Data'!$D$4,0,10*ROW('Sanitation Data'!D48)),NA())</f>
        <v>#N/A</v>
      </c>
      <c r="W54" s="537" t="e">
        <f ca="1">+IF(AND(ISNUMBER(OFFSET('Sanitation Data'!$D$6,0,10*ROW('Sanitation Data'!D48))),'Data Summary'!CL54="Yes"),OFFSET('Sanitation Data'!$D$6,0,10*ROW('Sanitation Data'!D48)),NA())</f>
        <v>#N/A</v>
      </c>
      <c r="X54" s="537" t="e">
        <f ca="1">+IF(AND(ISNUMBER(OFFSET('Sanitation Data'!$D$10,0,10*ROW('Sanitation Data'!D48))),'Data Summary'!CM54="Yes"),OFFSET('Sanitation Data'!$D$10,0,10*ROW('Sanitation Data'!D48)),NA())</f>
        <v>#N/A</v>
      </c>
      <c r="Y54" s="537" t="e">
        <f ca="1">+IF(AND(ISNUMBER(OFFSET('Sanitation Data'!$D$11,0,10*ROW('Sanitation Data'!D48))),'Data Summary'!CN54="Yes"),OFFSET('Sanitation Data'!$D$11,0,10*ROW('Sanitation Data'!D48)),NA())</f>
        <v>#N/A</v>
      </c>
      <c r="Z54" s="537" t="e">
        <f ca="1">+IF(AND(ISNUMBER(OFFSET('Sanitation Data'!$D$12,0,10*ROW('Sanitation Data'!D48))),'Data Summary'!CO54="Yes"),OFFSET('Sanitation Data'!$D$12,0,10*ROW('Sanitation Data'!D48)),NA())</f>
        <v>#N/A</v>
      </c>
      <c r="AA54" s="537" t="e">
        <f ca="1">+IF(AND(ISNUMBER(OFFSET('Sanitation Data'!$E$4,0,10*ROW('Sanitation Data'!E48))),'Data Summary'!CP54="Yes"),100-OFFSET('Sanitation Data'!$E$4,0,10*ROW('Sanitation Data'!E48)),NA())</f>
        <v>#N/A</v>
      </c>
      <c r="AB54" s="537" t="e">
        <f ca="1">+IF(AND(ISNUMBER(OFFSET('Sanitation Data'!$E$6,0,10*ROW('Sanitation Data'!E48))),'Data Summary'!CQ54="Yes"),OFFSET('Sanitation Data'!$E$6,0,10*ROW('Sanitation Data'!E48)),NA())</f>
        <v>#N/A</v>
      </c>
      <c r="AC54" s="537" t="e">
        <f ca="1">+IF(AND(ISNUMBER(OFFSET('Sanitation Data'!$E$10,0,10*ROW('Sanitation Data'!E48))),'Data Summary'!CR54="Yes"),OFFSET('Sanitation Data'!$E$10,0,10*ROW('Sanitation Data'!E48)),NA())</f>
        <v>#N/A</v>
      </c>
      <c r="AD54" s="537" t="e">
        <f ca="1">+IF(AND(ISNUMBER(OFFSET('Sanitation Data'!$E$11,0,10*ROW('Sanitation Data'!E48))),'Data Summary'!CS54="Yes"),OFFSET('Sanitation Data'!$E$11,0,10*ROW('Sanitation Data'!E48)),NA())</f>
        <v>#N/A</v>
      </c>
      <c r="AE54" s="537" t="e">
        <f ca="1">+IF(AND(ISNUMBER(OFFSET('Sanitation Data'!$E$12,0,10*ROW('Sanitation Data'!E48))),'Data Summary'!CT54="Yes"),OFFSET('Sanitation Data'!$E$12,0,10*ROW('Sanitation Data'!E48)),NA())</f>
        <v>#N/A</v>
      </c>
      <c r="AF54" s="537" t="e">
        <f ca="1">+IF(AND(ISNUMBER(OFFSET('Sanitation Data'!$F$4,0,10*ROW('Sanitation Data'!F48))),'Data Summary'!CU54="Yes"),100-OFFSET('Sanitation Data'!$F$4,0,10*ROW('Sanitation Data'!F48)),NA())</f>
        <v>#N/A</v>
      </c>
      <c r="AG54" s="537" t="e">
        <f ca="1">+IF(AND(ISNUMBER(OFFSET('Sanitation Data'!$F$6,0,10*ROW('Sanitation Data'!F48))),'Data Summary'!CV54="Yes"),OFFSET('Sanitation Data'!$F$6,0,10*ROW('Sanitation Data'!F48)),NA())</f>
        <v>#N/A</v>
      </c>
      <c r="AH54" s="537" t="e">
        <f ca="1">+IF(AND(ISNUMBER(OFFSET('Sanitation Data'!$F$10,0,10*ROW('Sanitation Data'!F48))),'Data Summary'!CW54="Yes"),OFFSET('Sanitation Data'!$F$10,0,10*ROW('Sanitation Data'!F48)),NA())</f>
        <v>#N/A</v>
      </c>
      <c r="AI54" s="537" t="e">
        <f ca="1">+IF(AND(ISNUMBER(OFFSET('Sanitation Data'!$F$11,0,10*ROW('Sanitation Data'!F48))),'Data Summary'!CX54="Yes"),OFFSET('Sanitation Data'!$F$11,0,10*ROW('Sanitation Data'!F48)),NA())</f>
        <v>#N/A</v>
      </c>
      <c r="AJ54" s="537" t="e">
        <f ca="1">+IF(AND(ISNUMBER(OFFSET('Sanitation Data'!$F$12,0,10*ROW('Sanitation Data'!F48))),'Data Summary'!CY54="Yes"),OFFSET('Sanitation Data'!$F$12,0,10*ROW('Sanitation Data'!F48)),NA())</f>
        <v>#N/A</v>
      </c>
      <c r="AK54" s="537" t="e">
        <f ca="1">+IF(AND(ISNUMBER(OFFSET('Sanitation Data'!$G$4,0,10*ROW('Sanitation Data'!G48))),'Data Summary'!CZ54="Yes"),100-OFFSET('Sanitation Data'!$G$4,0,10*ROW('Sanitation Data'!G48)),NA())</f>
        <v>#N/A</v>
      </c>
      <c r="AL54" s="537" t="e">
        <f ca="1">+IF(AND(ISNUMBER(OFFSET('Sanitation Data'!$G$6,0,10*ROW('Sanitation Data'!G48))),'Data Summary'!DA54="Yes"),OFFSET('Sanitation Data'!$G$6,0,10*ROW('Sanitation Data'!G48)),NA())</f>
        <v>#N/A</v>
      </c>
      <c r="AM54" s="537" t="e">
        <f ca="1">+IF(AND(ISNUMBER(OFFSET('Sanitation Data'!$G$10,0,10*ROW('Sanitation Data'!G48))),'Data Summary'!DB54="Yes"),OFFSET('Sanitation Data'!$G$10,0,10*ROW('Sanitation Data'!G48)),NA())</f>
        <v>#N/A</v>
      </c>
      <c r="AN54" s="537" t="e">
        <f ca="1">+IF(AND(ISNUMBER(OFFSET('Sanitation Data'!$G$11,0,10*ROW('Sanitation Data'!G48))),'Data Summary'!DC54="Yes"),OFFSET('Sanitation Data'!$G$11,0,10*ROW('Sanitation Data'!G48)),NA())</f>
        <v>#N/A</v>
      </c>
      <c r="AO54" s="537" t="e">
        <f ca="1">+IF(AND(ISNUMBER(OFFSET('Sanitation Data'!$G$12,0,10*ROW('Sanitation Data'!G48))),'Data Summary'!DD54="Yes"),OFFSET('Sanitation Data'!$G$12,0,10*ROW('Sanitation Data'!G48)),NA())</f>
        <v>#N/A</v>
      </c>
      <c r="AP54" s="537" t="e">
        <f ca="1">+IF(AND(ISNUMBER(OFFSET('Sanitation Data'!$H$4,0,10*ROW('Sanitation Data'!H48))),'Data Summary'!DE54="Yes"),100-OFFSET('Sanitation Data'!$H$4,0,10*ROW('Sanitation Data'!H48)),NA())</f>
        <v>#N/A</v>
      </c>
      <c r="AQ54" s="537" t="e">
        <f ca="1">+IF(AND(ISNUMBER(OFFSET('Sanitation Data'!$H$6,0,10*ROW('Sanitation Data'!H48))),'Data Summary'!DF54="Yes"),OFFSET('Sanitation Data'!$H$6,0,10*ROW('Sanitation Data'!H48)),NA())</f>
        <v>#N/A</v>
      </c>
      <c r="AR54" s="537" t="e">
        <f ca="1">+IF(AND(ISNUMBER(OFFSET('Sanitation Data'!$H$10,0,10*ROW('Sanitation Data'!H48))),'Data Summary'!DG54="Yes"),OFFSET('Sanitation Data'!$H$10,0,10*ROW('Sanitation Data'!H48)),NA())</f>
        <v>#N/A</v>
      </c>
      <c r="AS54" s="537" t="e">
        <f ca="1">+IF(AND(ISNUMBER(OFFSET('Sanitation Data'!$H$11,0,10*ROW('Sanitation Data'!H48))),'Data Summary'!DH54="Yes"),OFFSET('Sanitation Data'!$H$11,0,10*ROW('Sanitation Data'!H48)),NA())</f>
        <v>#N/A</v>
      </c>
      <c r="AT54" s="537" t="e">
        <f ca="1">+IF(AND(ISNUMBER(OFFSET('Sanitation Data'!$H$12,0,10*ROW('Sanitation Data'!H48))),'Data Summary'!DI54="Yes"),OFFSET('Sanitation Data'!$H$12,0,10*ROW('Sanitation Data'!H48)),NA())</f>
        <v>#N/A</v>
      </c>
      <c r="AU54" s="537" t="e">
        <f ca="1">+IF(AND(ISNUMBER(OFFSET('Sanitation Data'!$I$4,0,10*ROW('Sanitation Data'!I48))),'Data Summary'!DJ54="Yes"),100-OFFSET('Sanitation Data'!$I$4,0,10*ROW('Sanitation Data'!I48)),NA())</f>
        <v>#N/A</v>
      </c>
      <c r="AV54" s="537" t="e">
        <f ca="1">+IF(AND(ISNUMBER(OFFSET('Sanitation Data'!$I$6,0,10*ROW('Sanitation Data'!I48))),'Data Summary'!DK54="Yes"),OFFSET('Sanitation Data'!$I$6,0,10*ROW('Sanitation Data'!I48)),NA())</f>
        <v>#N/A</v>
      </c>
      <c r="AW54" s="537" t="e">
        <f ca="1">+IF(AND(ISNUMBER(OFFSET('Sanitation Data'!$I$10,0,10*ROW('Sanitation Data'!I48))),'Data Summary'!DL54="Yes"),OFFSET('Sanitation Data'!$I$10,0,10*ROW('Sanitation Data'!I48)),NA())</f>
        <v>#N/A</v>
      </c>
      <c r="AX54" s="537" t="e">
        <f ca="1">+IF(AND(ISNUMBER(OFFSET('Sanitation Data'!$I$11,0,10*ROW('Sanitation Data'!I48))),'Data Summary'!DM54="Yes"),OFFSET('Sanitation Data'!$I$11,0,10*ROW('Sanitation Data'!I48)),NA())</f>
        <v>#N/A</v>
      </c>
      <c r="AY54" s="537" t="e">
        <f ca="1">+IF(AND(ISNUMBER(OFFSET('Sanitation Data'!$I$12,0,10*ROW('Sanitation Data'!I48))),'Data Summary'!DN54="Yes"),OFFSET('Sanitation Data'!$I$12,0,10*ROW('Sanitation Data'!I48)),NA())</f>
        <v>#N/A</v>
      </c>
      <c r="AZ54" s="538" t="e">
        <f ca="1">+IF(AND(ISNUMBER(OFFSET('Hygiene Data'!$D$5,0,10*ROW('Hygiene Data'!D48))),'Data Summary'!DO54="Yes"),OFFSET('Hygiene Data'!$D$5,0,10*ROW('Hygiene Data'!D48)),NA())</f>
        <v>#N/A</v>
      </c>
      <c r="BA54" s="538" t="e">
        <f ca="1">+IF(AND(ISNUMBER(OFFSET('Hygiene Data'!$D$7,0,10*ROW('Hygiene Data'!D48))),'Data Summary'!DP54="Yes"),OFFSET('Hygiene Data'!$D$7,0,10*ROW('Hygiene Data'!D48)),NA())</f>
        <v>#N/A</v>
      </c>
      <c r="BB54" s="538" t="e">
        <f ca="1">+IF(AND(ISNUMBER(OFFSET('Hygiene Data'!$D$9,0,10*ROW('Hygiene Data'!D48))),'Data Summary'!DQ54="Yes"),OFFSET('Hygiene Data'!$D$9,0,10*ROW('Hygiene Data'!D48)),NA())</f>
        <v>#N/A</v>
      </c>
      <c r="BC54" s="538" t="e">
        <f ca="1">+IF(AND(ISNUMBER(OFFSET('Hygiene Data'!$E$5,0,10*ROW('Hygiene Data'!E48))),'Data Summary'!DR54="Yes"),OFFSET('Hygiene Data'!$E$5,0,10*ROW('Hygiene Data'!E48)),NA())</f>
        <v>#N/A</v>
      </c>
      <c r="BD54" s="538" t="e">
        <f ca="1">+IF(AND(ISNUMBER(OFFSET('Hygiene Data'!$E$7,0,10*ROW('Hygiene Data'!E48))),'Data Summary'!DS54="Yes"),OFFSET('Hygiene Data'!$E$7,0,10*ROW('Hygiene Data'!E48)),NA())</f>
        <v>#N/A</v>
      </c>
      <c r="BE54" s="538" t="e">
        <f ca="1">+IF(AND(ISNUMBER(OFFSET('Hygiene Data'!$E$9,0,10*ROW('Hygiene Data'!E48))),'Data Summary'!DT54="Yes"),OFFSET('Hygiene Data'!$E$9,0,10*ROW('Hygiene Data'!E48)),NA())</f>
        <v>#N/A</v>
      </c>
      <c r="BF54" s="538" t="e">
        <f ca="1">+IF(AND(ISNUMBER(OFFSET('Hygiene Data'!$F$5,0,10*ROW('Hygiene Data'!F48))),'Data Summary'!DU54="Yes"),OFFSET('Hygiene Data'!$F$5,0,10*ROW('Hygiene Data'!F48)),NA())</f>
        <v>#N/A</v>
      </c>
      <c r="BG54" s="538" t="e">
        <f ca="1">+IF(AND(ISNUMBER(OFFSET('Hygiene Data'!$F$7,0,10*ROW('Hygiene Data'!F48))),'Data Summary'!DV54="Yes"),OFFSET('Hygiene Data'!$F$7,0,10*ROW('Hygiene Data'!F48)),NA())</f>
        <v>#N/A</v>
      </c>
      <c r="BH54" s="538" t="e">
        <f ca="1">+IF(AND(ISNUMBER(OFFSET('Hygiene Data'!$F$9,0,10*ROW('Hygiene Data'!F48))),'Data Summary'!DW54="Yes"),OFFSET('Hygiene Data'!$F$9,0,10*ROW('Hygiene Data'!F48)),NA())</f>
        <v>#N/A</v>
      </c>
      <c r="BI54" s="538" t="e">
        <f ca="1">+IF(AND(ISNUMBER(OFFSET('Hygiene Data'!$G$5,0,10*ROW('Hygiene Data'!G48))),'Data Summary'!DX54="Yes"),OFFSET('Hygiene Data'!$G$5,0,10*ROW('Hygiene Data'!G48)),NA())</f>
        <v>#N/A</v>
      </c>
      <c r="BJ54" s="538" t="e">
        <f ca="1">+IF(AND(ISNUMBER(OFFSET('Hygiene Data'!$G$7,0,10*ROW('Hygiene Data'!G48))),'Data Summary'!DY54="Yes"),OFFSET('Hygiene Data'!$G$7,0,10*ROW('Hygiene Data'!G48)),NA())</f>
        <v>#N/A</v>
      </c>
      <c r="BK54" s="538" t="e">
        <f ca="1">+IF(AND(ISNUMBER(OFFSET('Hygiene Data'!$G$9,0,10*ROW('Hygiene Data'!G48))),'Data Summary'!DZ54="Yes"),OFFSET('Hygiene Data'!$G$9,0,10*ROW('Hygiene Data'!G48)),NA())</f>
        <v>#N/A</v>
      </c>
      <c r="BL54" s="538" t="e">
        <f ca="1">+IF(AND(ISNUMBER(OFFSET('Hygiene Data'!$H$5,0,10*ROW('Hygiene Data'!H48))),'Data Summary'!EA54="Yes"),OFFSET('Hygiene Data'!$H$5,0,10*ROW('Hygiene Data'!H48)),NA())</f>
        <v>#N/A</v>
      </c>
      <c r="BM54" s="538" t="e">
        <f ca="1">+IF(AND(ISNUMBER(OFFSET('Hygiene Data'!$H$7,0,10*ROW('Hygiene Data'!H48))),'Data Summary'!EB54="Yes"),OFFSET('Hygiene Data'!$H$7,0,10*ROW('Hygiene Data'!H48)),NA())</f>
        <v>#N/A</v>
      </c>
      <c r="BN54" s="538" t="e">
        <f ca="1">+IF(AND(ISNUMBER(OFFSET('Hygiene Data'!$H$9,0,10*ROW('Hygiene Data'!H48))),'Data Summary'!EC54="Yes"),OFFSET('Hygiene Data'!$H$9,0,10*ROW('Hygiene Data'!H48)),NA())</f>
        <v>#N/A</v>
      </c>
      <c r="BO54" s="538" t="e">
        <f ca="1">+IF(AND(ISNUMBER(OFFSET('Hygiene Data'!$I$5,0,10*ROW('Hygiene Data'!I48))),'Data Summary'!ED54="Yes"),OFFSET('Hygiene Data'!$I$5,0,10*ROW('Hygiene Data'!I48)),NA())</f>
        <v>#N/A</v>
      </c>
      <c r="BP54" s="538" t="e">
        <f ca="1">+IF(AND(ISNUMBER(OFFSET('Hygiene Data'!$I$7,0,10*ROW('Hygiene Data'!I48))),'Data Summary'!EE54="Yes"),OFFSET('Hygiene Data'!$I$7,0,10*ROW('Hygiene Data'!I48)),NA())</f>
        <v>#N/A</v>
      </c>
      <c r="BQ54" s="538" t="e">
        <f ca="1">+IF(AND(ISNUMBER(OFFSET('Hygiene Data'!$I$9,0,10*ROW('Hygiene Data'!I48))),'Data Summary'!EF54="Yes"),OFFSET('Hygiene Data'!$I$9,0,10*ROW('Hygiene Data'!I48)),NA())</f>
        <v>#N/A</v>
      </c>
    </row>
    <row r="55" spans="1:69" x14ac:dyDescent="0.25">
      <c r="A55" s="534" t="e">
        <f ca="1">+RIGHT('Data Summary'!A55,LEN('Data Summary'!A55)-9)</f>
        <v>#VALUE!</v>
      </c>
      <c r="B55" s="508" t="str">
        <f ca="1">+IF(ISTEXT('Data Summary'!B55),'Data Summary'!B55,"")</f>
        <v/>
      </c>
      <c r="C55" s="535" t="e">
        <f ca="1">+VALUE('Data Summary'!C55)</f>
        <v>#VALUE!</v>
      </c>
      <c r="D55" s="536" t="e">
        <f ca="1">+IF(AND(ISNUMBER(OFFSET('Water Data'!$D$4,0,10*ROW('Water Data'!D49))),'Data Summary'!BS55="Yes"),100-OFFSET('Water Data'!$D$4,0,10*ROW('Water Data'!D49)),NA())</f>
        <v>#N/A</v>
      </c>
      <c r="E55" s="536" t="e">
        <f ca="1">+IF(AND(ISNUMBER(OFFSET('Water Data'!$D$6,0,10*ROW('Water Data'!D49))),'Data Summary'!BT55="Yes"),OFFSET('Water Data'!$D$6,0,10*ROW('Water Data'!D49)),NA())</f>
        <v>#N/A</v>
      </c>
      <c r="F55" s="536" t="e">
        <f ca="1">+IF(AND(ISNUMBER(OFFSET('Water Data'!$D$9,0,10*ROW('Water Data'!D49))),'Data Summary'!BU55="Yes"),OFFSET('Water Data'!$D$9,0,10*ROW('Water Data'!D49)),NA())</f>
        <v>#N/A</v>
      </c>
      <c r="G55" s="536" t="e">
        <f ca="1">+IF(AND(ISNUMBER(OFFSET('Water Data'!$E$4,0,10*ROW('Water Data'!E49))),'Data Summary'!BV55="Yes"),100-OFFSET('Water Data'!$E$4,0,10*ROW('Water Data'!E49)),NA())</f>
        <v>#N/A</v>
      </c>
      <c r="H55" s="536" t="e">
        <f ca="1">+IF(AND(ISNUMBER(OFFSET('Water Data'!$E$6,0,10*ROW('Water Data'!E49))),'Data Summary'!BW55="Yes"),OFFSET('Water Data'!$E$6,0,10*ROW('Water Data'!E49)),NA())</f>
        <v>#N/A</v>
      </c>
      <c r="I55" s="536" t="e">
        <f ca="1">+IF(AND(ISNUMBER(OFFSET('Water Data'!$E$9,0,10*ROW('Water Data'!E49))),'Data Summary'!BX55="Yes"),OFFSET('Water Data'!$E$9,0,10*ROW('Water Data'!E49)),NA())</f>
        <v>#N/A</v>
      </c>
      <c r="J55" s="536" t="e">
        <f ca="1">+IF(AND(ISNUMBER(OFFSET('Water Data'!$F$4,0,10*ROW('Water Data'!F49))),'Data Summary'!BY55="Yes"),100-OFFSET('Water Data'!$F$4,0,10*ROW('Water Data'!F49)),NA())</f>
        <v>#N/A</v>
      </c>
      <c r="K55" s="536" t="e">
        <f ca="1">+IF(AND(ISNUMBER(OFFSET('Water Data'!$F$6,0,10*ROW('Water Data'!F49))),'Data Summary'!BZ55="Yes"),OFFSET('Water Data'!$F$6,0,10*ROW('Water Data'!F49)),NA())</f>
        <v>#N/A</v>
      </c>
      <c r="L55" s="536" t="e">
        <f ca="1">+IF(AND(ISNUMBER(OFFSET('Water Data'!$F$9,0,10*ROW('Water Data'!F49))),'Data Summary'!CA55="Yes"),OFFSET('Water Data'!$F$9,0,10*ROW('Water Data'!F49)),NA())</f>
        <v>#N/A</v>
      </c>
      <c r="M55" s="536" t="e">
        <f ca="1">+IF(AND(ISNUMBER(OFFSET('Water Data'!$G$4,0,10*ROW('Water Data'!G49))),'Data Summary'!CB55="Yes"),100-OFFSET('Water Data'!$G$4,0,10*ROW('Water Data'!G49)),NA())</f>
        <v>#N/A</v>
      </c>
      <c r="N55" s="536" t="e">
        <f ca="1">+IF(AND(ISNUMBER(OFFSET('Water Data'!$G$6,0,10*ROW('Water Data'!G49))),'Data Summary'!CC55="Yes"),OFFSET('Water Data'!$G$6,0,10*ROW('Water Data'!G49)),NA())</f>
        <v>#N/A</v>
      </c>
      <c r="O55" s="536" t="e">
        <f ca="1">+IF(AND(ISNUMBER(OFFSET('Water Data'!$G$9,0,10*ROW('Water Data'!G49))),'Data Summary'!CD55="Yes"),OFFSET('Water Data'!$G$9,0,10*ROW('Water Data'!G49)),NA())</f>
        <v>#N/A</v>
      </c>
      <c r="P55" s="536" t="e">
        <f ca="1">+IF(AND(ISNUMBER(OFFSET('Water Data'!$H$4,0,10*ROW('Water Data'!H49))),'Data Summary'!CE55="Yes"),100-OFFSET('Water Data'!$H$4,0,10*ROW('Water Data'!H49)),NA())</f>
        <v>#N/A</v>
      </c>
      <c r="Q55" s="536" t="e">
        <f ca="1">+IF(AND(ISNUMBER(OFFSET('Water Data'!$H$6,0,10*ROW('Water Data'!H49))),'Data Summary'!CF55="Yes"),OFFSET('Water Data'!$H$6,0,10*ROW('Water Data'!H49)),NA())</f>
        <v>#N/A</v>
      </c>
      <c r="R55" s="536" t="e">
        <f ca="1">+IF(AND(ISNUMBER(OFFSET('Water Data'!$H$9,0,10*ROW('Water Data'!H49))),'Data Summary'!CG55="Yes"),OFFSET('Water Data'!$H$9,0,10*ROW('Water Data'!H49)),NA())</f>
        <v>#N/A</v>
      </c>
      <c r="S55" s="536" t="e">
        <f ca="1">+IF(AND(ISNUMBER(OFFSET('Water Data'!$I$4,0,10*ROW('Water Data'!I49))),'Data Summary'!CH55="Yes"),100-OFFSET('Water Data'!$I$4,0,10*ROW('Water Data'!I49)),NA())</f>
        <v>#N/A</v>
      </c>
      <c r="T55" s="536" t="e">
        <f ca="1">+IF(AND(ISNUMBER(OFFSET('Water Data'!$I$6,0,10*ROW('Water Data'!I49))),'Data Summary'!CI55="Yes"),OFFSET('Water Data'!$I$6,0,10*ROW('Water Data'!I49)),NA())</f>
        <v>#N/A</v>
      </c>
      <c r="U55" s="536" t="e">
        <f ca="1">+IF(AND(ISNUMBER(OFFSET('Water Data'!$I$9,0,10*ROW('Water Data'!I49))),'Data Summary'!CJ55="Yes"),OFFSET('Water Data'!$I$9,0,10*ROW('Water Data'!I49)),NA())</f>
        <v>#N/A</v>
      </c>
      <c r="V55" s="537" t="e">
        <f ca="1">+IF(AND(ISNUMBER(OFFSET('Sanitation Data'!$D$4,0,10*ROW('Sanitation Data'!D49))),'Data Summary'!CK55="Yes"),100-OFFSET('Sanitation Data'!$D$4,0,10*ROW('Sanitation Data'!D49)),NA())</f>
        <v>#N/A</v>
      </c>
      <c r="W55" s="537" t="e">
        <f ca="1">+IF(AND(ISNUMBER(OFFSET('Sanitation Data'!$D$6,0,10*ROW('Sanitation Data'!D49))),'Data Summary'!CL55="Yes"),OFFSET('Sanitation Data'!$D$6,0,10*ROW('Sanitation Data'!D49)),NA())</f>
        <v>#N/A</v>
      </c>
      <c r="X55" s="537" t="e">
        <f ca="1">+IF(AND(ISNUMBER(OFFSET('Sanitation Data'!$D$10,0,10*ROW('Sanitation Data'!D49))),'Data Summary'!CM55="Yes"),OFFSET('Sanitation Data'!$D$10,0,10*ROW('Sanitation Data'!D49)),NA())</f>
        <v>#N/A</v>
      </c>
      <c r="Y55" s="537" t="e">
        <f ca="1">+IF(AND(ISNUMBER(OFFSET('Sanitation Data'!$D$11,0,10*ROW('Sanitation Data'!D49))),'Data Summary'!CN55="Yes"),OFFSET('Sanitation Data'!$D$11,0,10*ROW('Sanitation Data'!D49)),NA())</f>
        <v>#N/A</v>
      </c>
      <c r="Z55" s="537" t="e">
        <f ca="1">+IF(AND(ISNUMBER(OFFSET('Sanitation Data'!$D$12,0,10*ROW('Sanitation Data'!D49))),'Data Summary'!CO55="Yes"),OFFSET('Sanitation Data'!$D$12,0,10*ROW('Sanitation Data'!D49)),NA())</f>
        <v>#N/A</v>
      </c>
      <c r="AA55" s="537" t="e">
        <f ca="1">+IF(AND(ISNUMBER(OFFSET('Sanitation Data'!$E$4,0,10*ROW('Sanitation Data'!E49))),'Data Summary'!CP55="Yes"),100-OFFSET('Sanitation Data'!$E$4,0,10*ROW('Sanitation Data'!E49)),NA())</f>
        <v>#N/A</v>
      </c>
      <c r="AB55" s="537" t="e">
        <f ca="1">+IF(AND(ISNUMBER(OFFSET('Sanitation Data'!$E$6,0,10*ROW('Sanitation Data'!E49))),'Data Summary'!CQ55="Yes"),OFFSET('Sanitation Data'!$E$6,0,10*ROW('Sanitation Data'!E49)),NA())</f>
        <v>#N/A</v>
      </c>
      <c r="AC55" s="537" t="e">
        <f ca="1">+IF(AND(ISNUMBER(OFFSET('Sanitation Data'!$E$10,0,10*ROW('Sanitation Data'!E49))),'Data Summary'!CR55="Yes"),OFFSET('Sanitation Data'!$E$10,0,10*ROW('Sanitation Data'!E49)),NA())</f>
        <v>#N/A</v>
      </c>
      <c r="AD55" s="537" t="e">
        <f ca="1">+IF(AND(ISNUMBER(OFFSET('Sanitation Data'!$E$11,0,10*ROW('Sanitation Data'!E49))),'Data Summary'!CS55="Yes"),OFFSET('Sanitation Data'!$E$11,0,10*ROW('Sanitation Data'!E49)),NA())</f>
        <v>#N/A</v>
      </c>
      <c r="AE55" s="537" t="e">
        <f ca="1">+IF(AND(ISNUMBER(OFFSET('Sanitation Data'!$E$12,0,10*ROW('Sanitation Data'!E49))),'Data Summary'!CT55="Yes"),OFFSET('Sanitation Data'!$E$12,0,10*ROW('Sanitation Data'!E49)),NA())</f>
        <v>#N/A</v>
      </c>
      <c r="AF55" s="537" t="e">
        <f ca="1">+IF(AND(ISNUMBER(OFFSET('Sanitation Data'!$F$4,0,10*ROW('Sanitation Data'!F49))),'Data Summary'!CU55="Yes"),100-OFFSET('Sanitation Data'!$F$4,0,10*ROW('Sanitation Data'!F49)),NA())</f>
        <v>#N/A</v>
      </c>
      <c r="AG55" s="537" t="e">
        <f ca="1">+IF(AND(ISNUMBER(OFFSET('Sanitation Data'!$F$6,0,10*ROW('Sanitation Data'!F49))),'Data Summary'!CV55="Yes"),OFFSET('Sanitation Data'!$F$6,0,10*ROW('Sanitation Data'!F49)),NA())</f>
        <v>#N/A</v>
      </c>
      <c r="AH55" s="537" t="e">
        <f ca="1">+IF(AND(ISNUMBER(OFFSET('Sanitation Data'!$F$10,0,10*ROW('Sanitation Data'!F49))),'Data Summary'!CW55="Yes"),OFFSET('Sanitation Data'!$F$10,0,10*ROW('Sanitation Data'!F49)),NA())</f>
        <v>#N/A</v>
      </c>
      <c r="AI55" s="537" t="e">
        <f ca="1">+IF(AND(ISNUMBER(OFFSET('Sanitation Data'!$F$11,0,10*ROW('Sanitation Data'!F49))),'Data Summary'!CX55="Yes"),OFFSET('Sanitation Data'!$F$11,0,10*ROW('Sanitation Data'!F49)),NA())</f>
        <v>#N/A</v>
      </c>
      <c r="AJ55" s="537" t="e">
        <f ca="1">+IF(AND(ISNUMBER(OFFSET('Sanitation Data'!$F$12,0,10*ROW('Sanitation Data'!F49))),'Data Summary'!CY55="Yes"),OFFSET('Sanitation Data'!$F$12,0,10*ROW('Sanitation Data'!F49)),NA())</f>
        <v>#N/A</v>
      </c>
      <c r="AK55" s="537" t="e">
        <f ca="1">+IF(AND(ISNUMBER(OFFSET('Sanitation Data'!$G$4,0,10*ROW('Sanitation Data'!G49))),'Data Summary'!CZ55="Yes"),100-OFFSET('Sanitation Data'!$G$4,0,10*ROW('Sanitation Data'!G49)),NA())</f>
        <v>#N/A</v>
      </c>
      <c r="AL55" s="537" t="e">
        <f ca="1">+IF(AND(ISNUMBER(OFFSET('Sanitation Data'!$G$6,0,10*ROW('Sanitation Data'!G49))),'Data Summary'!DA55="Yes"),OFFSET('Sanitation Data'!$G$6,0,10*ROW('Sanitation Data'!G49)),NA())</f>
        <v>#N/A</v>
      </c>
      <c r="AM55" s="537" t="e">
        <f ca="1">+IF(AND(ISNUMBER(OFFSET('Sanitation Data'!$G$10,0,10*ROW('Sanitation Data'!G49))),'Data Summary'!DB55="Yes"),OFFSET('Sanitation Data'!$G$10,0,10*ROW('Sanitation Data'!G49)),NA())</f>
        <v>#N/A</v>
      </c>
      <c r="AN55" s="537" t="e">
        <f ca="1">+IF(AND(ISNUMBER(OFFSET('Sanitation Data'!$G$11,0,10*ROW('Sanitation Data'!G49))),'Data Summary'!DC55="Yes"),OFFSET('Sanitation Data'!$G$11,0,10*ROW('Sanitation Data'!G49)),NA())</f>
        <v>#N/A</v>
      </c>
      <c r="AO55" s="537" t="e">
        <f ca="1">+IF(AND(ISNUMBER(OFFSET('Sanitation Data'!$G$12,0,10*ROW('Sanitation Data'!G49))),'Data Summary'!DD55="Yes"),OFFSET('Sanitation Data'!$G$12,0,10*ROW('Sanitation Data'!G49)),NA())</f>
        <v>#N/A</v>
      </c>
      <c r="AP55" s="537" t="e">
        <f ca="1">+IF(AND(ISNUMBER(OFFSET('Sanitation Data'!$H$4,0,10*ROW('Sanitation Data'!H49))),'Data Summary'!DE55="Yes"),100-OFFSET('Sanitation Data'!$H$4,0,10*ROW('Sanitation Data'!H49)),NA())</f>
        <v>#N/A</v>
      </c>
      <c r="AQ55" s="537" t="e">
        <f ca="1">+IF(AND(ISNUMBER(OFFSET('Sanitation Data'!$H$6,0,10*ROW('Sanitation Data'!H49))),'Data Summary'!DF55="Yes"),OFFSET('Sanitation Data'!$H$6,0,10*ROW('Sanitation Data'!H49)),NA())</f>
        <v>#N/A</v>
      </c>
      <c r="AR55" s="537" t="e">
        <f ca="1">+IF(AND(ISNUMBER(OFFSET('Sanitation Data'!$H$10,0,10*ROW('Sanitation Data'!H49))),'Data Summary'!DG55="Yes"),OFFSET('Sanitation Data'!$H$10,0,10*ROW('Sanitation Data'!H49)),NA())</f>
        <v>#N/A</v>
      </c>
      <c r="AS55" s="537" t="e">
        <f ca="1">+IF(AND(ISNUMBER(OFFSET('Sanitation Data'!$H$11,0,10*ROW('Sanitation Data'!H49))),'Data Summary'!DH55="Yes"),OFFSET('Sanitation Data'!$H$11,0,10*ROW('Sanitation Data'!H49)),NA())</f>
        <v>#N/A</v>
      </c>
      <c r="AT55" s="537" t="e">
        <f ca="1">+IF(AND(ISNUMBER(OFFSET('Sanitation Data'!$H$12,0,10*ROW('Sanitation Data'!H49))),'Data Summary'!DI55="Yes"),OFFSET('Sanitation Data'!$H$12,0,10*ROW('Sanitation Data'!H49)),NA())</f>
        <v>#N/A</v>
      </c>
      <c r="AU55" s="537" t="e">
        <f ca="1">+IF(AND(ISNUMBER(OFFSET('Sanitation Data'!$I$4,0,10*ROW('Sanitation Data'!I49))),'Data Summary'!DJ55="Yes"),100-OFFSET('Sanitation Data'!$I$4,0,10*ROW('Sanitation Data'!I49)),NA())</f>
        <v>#N/A</v>
      </c>
      <c r="AV55" s="537" t="e">
        <f ca="1">+IF(AND(ISNUMBER(OFFSET('Sanitation Data'!$I$6,0,10*ROW('Sanitation Data'!I49))),'Data Summary'!DK55="Yes"),OFFSET('Sanitation Data'!$I$6,0,10*ROW('Sanitation Data'!I49)),NA())</f>
        <v>#N/A</v>
      </c>
      <c r="AW55" s="537" t="e">
        <f ca="1">+IF(AND(ISNUMBER(OFFSET('Sanitation Data'!$I$10,0,10*ROW('Sanitation Data'!I49))),'Data Summary'!DL55="Yes"),OFFSET('Sanitation Data'!$I$10,0,10*ROW('Sanitation Data'!I49)),NA())</f>
        <v>#N/A</v>
      </c>
      <c r="AX55" s="537" t="e">
        <f ca="1">+IF(AND(ISNUMBER(OFFSET('Sanitation Data'!$I$11,0,10*ROW('Sanitation Data'!I49))),'Data Summary'!DM55="Yes"),OFFSET('Sanitation Data'!$I$11,0,10*ROW('Sanitation Data'!I49)),NA())</f>
        <v>#N/A</v>
      </c>
      <c r="AY55" s="537" t="e">
        <f ca="1">+IF(AND(ISNUMBER(OFFSET('Sanitation Data'!$I$12,0,10*ROW('Sanitation Data'!I49))),'Data Summary'!DN55="Yes"),OFFSET('Sanitation Data'!$I$12,0,10*ROW('Sanitation Data'!I49)),NA())</f>
        <v>#N/A</v>
      </c>
      <c r="AZ55" s="538" t="e">
        <f ca="1">+IF(AND(ISNUMBER(OFFSET('Hygiene Data'!$D$5,0,10*ROW('Hygiene Data'!D49))),'Data Summary'!DO55="Yes"),OFFSET('Hygiene Data'!$D$5,0,10*ROW('Hygiene Data'!D49)),NA())</f>
        <v>#N/A</v>
      </c>
      <c r="BA55" s="538" t="e">
        <f ca="1">+IF(AND(ISNUMBER(OFFSET('Hygiene Data'!$D$7,0,10*ROW('Hygiene Data'!D49))),'Data Summary'!DP55="Yes"),OFFSET('Hygiene Data'!$D$7,0,10*ROW('Hygiene Data'!D49)),NA())</f>
        <v>#N/A</v>
      </c>
      <c r="BB55" s="538" t="e">
        <f ca="1">+IF(AND(ISNUMBER(OFFSET('Hygiene Data'!$D$9,0,10*ROW('Hygiene Data'!D49))),'Data Summary'!DQ55="Yes"),OFFSET('Hygiene Data'!$D$9,0,10*ROW('Hygiene Data'!D49)),NA())</f>
        <v>#N/A</v>
      </c>
      <c r="BC55" s="538" t="e">
        <f ca="1">+IF(AND(ISNUMBER(OFFSET('Hygiene Data'!$E$5,0,10*ROW('Hygiene Data'!E49))),'Data Summary'!DR55="Yes"),OFFSET('Hygiene Data'!$E$5,0,10*ROW('Hygiene Data'!E49)),NA())</f>
        <v>#N/A</v>
      </c>
      <c r="BD55" s="538" t="e">
        <f ca="1">+IF(AND(ISNUMBER(OFFSET('Hygiene Data'!$E$7,0,10*ROW('Hygiene Data'!E49))),'Data Summary'!DS55="Yes"),OFFSET('Hygiene Data'!$E$7,0,10*ROW('Hygiene Data'!E49)),NA())</f>
        <v>#N/A</v>
      </c>
      <c r="BE55" s="538" t="e">
        <f ca="1">+IF(AND(ISNUMBER(OFFSET('Hygiene Data'!$E$9,0,10*ROW('Hygiene Data'!E49))),'Data Summary'!DT55="Yes"),OFFSET('Hygiene Data'!$E$9,0,10*ROW('Hygiene Data'!E49)),NA())</f>
        <v>#N/A</v>
      </c>
      <c r="BF55" s="538" t="e">
        <f ca="1">+IF(AND(ISNUMBER(OFFSET('Hygiene Data'!$F$5,0,10*ROW('Hygiene Data'!F49))),'Data Summary'!DU55="Yes"),OFFSET('Hygiene Data'!$F$5,0,10*ROW('Hygiene Data'!F49)),NA())</f>
        <v>#N/A</v>
      </c>
      <c r="BG55" s="538" t="e">
        <f ca="1">+IF(AND(ISNUMBER(OFFSET('Hygiene Data'!$F$7,0,10*ROW('Hygiene Data'!F49))),'Data Summary'!DV55="Yes"),OFFSET('Hygiene Data'!$F$7,0,10*ROW('Hygiene Data'!F49)),NA())</f>
        <v>#N/A</v>
      </c>
      <c r="BH55" s="538" t="e">
        <f ca="1">+IF(AND(ISNUMBER(OFFSET('Hygiene Data'!$F$9,0,10*ROW('Hygiene Data'!F49))),'Data Summary'!DW55="Yes"),OFFSET('Hygiene Data'!$F$9,0,10*ROW('Hygiene Data'!F49)),NA())</f>
        <v>#N/A</v>
      </c>
      <c r="BI55" s="538" t="e">
        <f ca="1">+IF(AND(ISNUMBER(OFFSET('Hygiene Data'!$G$5,0,10*ROW('Hygiene Data'!G49))),'Data Summary'!DX55="Yes"),OFFSET('Hygiene Data'!$G$5,0,10*ROW('Hygiene Data'!G49)),NA())</f>
        <v>#N/A</v>
      </c>
      <c r="BJ55" s="538" t="e">
        <f ca="1">+IF(AND(ISNUMBER(OFFSET('Hygiene Data'!$G$7,0,10*ROW('Hygiene Data'!G49))),'Data Summary'!DY55="Yes"),OFFSET('Hygiene Data'!$G$7,0,10*ROW('Hygiene Data'!G49)),NA())</f>
        <v>#N/A</v>
      </c>
      <c r="BK55" s="538" t="e">
        <f ca="1">+IF(AND(ISNUMBER(OFFSET('Hygiene Data'!$G$9,0,10*ROW('Hygiene Data'!G49))),'Data Summary'!DZ55="Yes"),OFFSET('Hygiene Data'!$G$9,0,10*ROW('Hygiene Data'!G49)),NA())</f>
        <v>#N/A</v>
      </c>
      <c r="BL55" s="538" t="e">
        <f ca="1">+IF(AND(ISNUMBER(OFFSET('Hygiene Data'!$H$5,0,10*ROW('Hygiene Data'!H49))),'Data Summary'!EA55="Yes"),OFFSET('Hygiene Data'!$H$5,0,10*ROW('Hygiene Data'!H49)),NA())</f>
        <v>#N/A</v>
      </c>
      <c r="BM55" s="538" t="e">
        <f ca="1">+IF(AND(ISNUMBER(OFFSET('Hygiene Data'!$H$7,0,10*ROW('Hygiene Data'!H49))),'Data Summary'!EB55="Yes"),OFFSET('Hygiene Data'!$H$7,0,10*ROW('Hygiene Data'!H49)),NA())</f>
        <v>#N/A</v>
      </c>
      <c r="BN55" s="538" t="e">
        <f ca="1">+IF(AND(ISNUMBER(OFFSET('Hygiene Data'!$H$9,0,10*ROW('Hygiene Data'!H49))),'Data Summary'!EC55="Yes"),OFFSET('Hygiene Data'!$H$9,0,10*ROW('Hygiene Data'!H49)),NA())</f>
        <v>#N/A</v>
      </c>
      <c r="BO55" s="538" t="e">
        <f ca="1">+IF(AND(ISNUMBER(OFFSET('Hygiene Data'!$I$5,0,10*ROW('Hygiene Data'!I49))),'Data Summary'!ED55="Yes"),OFFSET('Hygiene Data'!$I$5,0,10*ROW('Hygiene Data'!I49)),NA())</f>
        <v>#N/A</v>
      </c>
      <c r="BP55" s="538" t="e">
        <f ca="1">+IF(AND(ISNUMBER(OFFSET('Hygiene Data'!$I$7,0,10*ROW('Hygiene Data'!I49))),'Data Summary'!EE55="Yes"),OFFSET('Hygiene Data'!$I$7,0,10*ROW('Hygiene Data'!I49)),NA())</f>
        <v>#N/A</v>
      </c>
      <c r="BQ55" s="538" t="e">
        <f ca="1">+IF(AND(ISNUMBER(OFFSET('Hygiene Data'!$I$9,0,10*ROW('Hygiene Data'!I49))),'Data Summary'!EF55="Yes"),OFFSET('Hygiene Data'!$I$9,0,10*ROW('Hygiene Data'!I49)),NA())</f>
        <v>#N/A</v>
      </c>
    </row>
    <row r="56" spans="1:69" x14ac:dyDescent="0.25">
      <c r="A56" s="534" t="e">
        <f ca="1">+RIGHT('Data Summary'!A56,LEN('Data Summary'!A56)-9)</f>
        <v>#VALUE!</v>
      </c>
      <c r="B56" s="508" t="str">
        <f ca="1">+IF(ISTEXT('Data Summary'!B56),'Data Summary'!B56,"")</f>
        <v/>
      </c>
      <c r="C56" s="535" t="e">
        <f ca="1">+VALUE('Data Summary'!C56)</f>
        <v>#VALUE!</v>
      </c>
      <c r="D56" s="536" t="e">
        <f ca="1">+IF(AND(ISNUMBER(OFFSET('Water Data'!$D$4,0,10*ROW('Water Data'!D50))),'Data Summary'!BS56="Yes"),100-OFFSET('Water Data'!$D$4,0,10*ROW('Water Data'!D50)),NA())</f>
        <v>#N/A</v>
      </c>
      <c r="E56" s="536" t="e">
        <f ca="1">+IF(AND(ISNUMBER(OFFSET('Water Data'!$D$6,0,10*ROW('Water Data'!D50))),'Data Summary'!BT56="Yes"),OFFSET('Water Data'!$D$6,0,10*ROW('Water Data'!D50)),NA())</f>
        <v>#N/A</v>
      </c>
      <c r="F56" s="536" t="e">
        <f ca="1">+IF(AND(ISNUMBER(OFFSET('Water Data'!$D$9,0,10*ROW('Water Data'!D50))),'Data Summary'!BU56="Yes"),OFFSET('Water Data'!$D$9,0,10*ROW('Water Data'!D50)),NA())</f>
        <v>#N/A</v>
      </c>
      <c r="G56" s="536" t="e">
        <f ca="1">+IF(AND(ISNUMBER(OFFSET('Water Data'!$E$4,0,10*ROW('Water Data'!E50))),'Data Summary'!BV56="Yes"),100-OFFSET('Water Data'!$E$4,0,10*ROW('Water Data'!E50)),NA())</f>
        <v>#N/A</v>
      </c>
      <c r="H56" s="536" t="e">
        <f ca="1">+IF(AND(ISNUMBER(OFFSET('Water Data'!$E$6,0,10*ROW('Water Data'!E50))),'Data Summary'!BW56="Yes"),OFFSET('Water Data'!$E$6,0,10*ROW('Water Data'!E50)),NA())</f>
        <v>#N/A</v>
      </c>
      <c r="I56" s="536" t="e">
        <f ca="1">+IF(AND(ISNUMBER(OFFSET('Water Data'!$E$9,0,10*ROW('Water Data'!E50))),'Data Summary'!BX56="Yes"),OFFSET('Water Data'!$E$9,0,10*ROW('Water Data'!E50)),NA())</f>
        <v>#N/A</v>
      </c>
      <c r="J56" s="536" t="e">
        <f ca="1">+IF(AND(ISNUMBER(OFFSET('Water Data'!$F$4,0,10*ROW('Water Data'!F50))),'Data Summary'!BY56="Yes"),100-OFFSET('Water Data'!$F$4,0,10*ROW('Water Data'!F50)),NA())</f>
        <v>#N/A</v>
      </c>
      <c r="K56" s="536" t="e">
        <f ca="1">+IF(AND(ISNUMBER(OFFSET('Water Data'!$F$6,0,10*ROW('Water Data'!F50))),'Data Summary'!BZ56="Yes"),OFFSET('Water Data'!$F$6,0,10*ROW('Water Data'!F50)),NA())</f>
        <v>#N/A</v>
      </c>
      <c r="L56" s="536" t="e">
        <f ca="1">+IF(AND(ISNUMBER(OFFSET('Water Data'!$F$9,0,10*ROW('Water Data'!F50))),'Data Summary'!CA56="Yes"),OFFSET('Water Data'!$F$9,0,10*ROW('Water Data'!F50)),NA())</f>
        <v>#N/A</v>
      </c>
      <c r="M56" s="536" t="e">
        <f ca="1">+IF(AND(ISNUMBER(OFFSET('Water Data'!$G$4,0,10*ROW('Water Data'!G50))),'Data Summary'!CB56="Yes"),100-OFFSET('Water Data'!$G$4,0,10*ROW('Water Data'!G50)),NA())</f>
        <v>#N/A</v>
      </c>
      <c r="N56" s="536" t="e">
        <f ca="1">+IF(AND(ISNUMBER(OFFSET('Water Data'!$G$6,0,10*ROW('Water Data'!G50))),'Data Summary'!CC56="Yes"),OFFSET('Water Data'!$G$6,0,10*ROW('Water Data'!G50)),NA())</f>
        <v>#N/A</v>
      </c>
      <c r="O56" s="536" t="e">
        <f ca="1">+IF(AND(ISNUMBER(OFFSET('Water Data'!$G$9,0,10*ROW('Water Data'!G50))),'Data Summary'!CD56="Yes"),OFFSET('Water Data'!$G$9,0,10*ROW('Water Data'!G50)),NA())</f>
        <v>#N/A</v>
      </c>
      <c r="P56" s="536" t="e">
        <f ca="1">+IF(AND(ISNUMBER(OFFSET('Water Data'!$H$4,0,10*ROW('Water Data'!H50))),'Data Summary'!CE56="Yes"),100-OFFSET('Water Data'!$H$4,0,10*ROW('Water Data'!H50)),NA())</f>
        <v>#N/A</v>
      </c>
      <c r="Q56" s="536" t="e">
        <f ca="1">+IF(AND(ISNUMBER(OFFSET('Water Data'!$H$6,0,10*ROW('Water Data'!H50))),'Data Summary'!CF56="Yes"),OFFSET('Water Data'!$H$6,0,10*ROW('Water Data'!H50)),NA())</f>
        <v>#N/A</v>
      </c>
      <c r="R56" s="536" t="e">
        <f ca="1">+IF(AND(ISNUMBER(OFFSET('Water Data'!$H$9,0,10*ROW('Water Data'!H50))),'Data Summary'!CG56="Yes"),OFFSET('Water Data'!$H$9,0,10*ROW('Water Data'!H50)),NA())</f>
        <v>#N/A</v>
      </c>
      <c r="S56" s="536" t="e">
        <f ca="1">+IF(AND(ISNUMBER(OFFSET('Water Data'!$I$4,0,10*ROW('Water Data'!I50))),'Data Summary'!CH56="Yes"),100-OFFSET('Water Data'!$I$4,0,10*ROW('Water Data'!I50)),NA())</f>
        <v>#N/A</v>
      </c>
      <c r="T56" s="536" t="e">
        <f ca="1">+IF(AND(ISNUMBER(OFFSET('Water Data'!$I$6,0,10*ROW('Water Data'!I50))),'Data Summary'!CI56="Yes"),OFFSET('Water Data'!$I$6,0,10*ROW('Water Data'!I50)),NA())</f>
        <v>#N/A</v>
      </c>
      <c r="U56" s="536" t="e">
        <f ca="1">+IF(AND(ISNUMBER(OFFSET('Water Data'!$I$9,0,10*ROW('Water Data'!I50))),'Data Summary'!CJ56="Yes"),OFFSET('Water Data'!$I$9,0,10*ROW('Water Data'!I50)),NA())</f>
        <v>#N/A</v>
      </c>
      <c r="V56" s="537" t="e">
        <f ca="1">+IF(AND(ISNUMBER(OFFSET('Sanitation Data'!$D$4,0,10*ROW('Sanitation Data'!D50))),'Data Summary'!CK56="Yes"),100-OFFSET('Sanitation Data'!$D$4,0,10*ROW('Sanitation Data'!D50)),NA())</f>
        <v>#N/A</v>
      </c>
      <c r="W56" s="537" t="e">
        <f ca="1">+IF(AND(ISNUMBER(OFFSET('Sanitation Data'!$D$6,0,10*ROW('Sanitation Data'!D50))),'Data Summary'!CL56="Yes"),OFFSET('Sanitation Data'!$D$6,0,10*ROW('Sanitation Data'!D50)),NA())</f>
        <v>#N/A</v>
      </c>
      <c r="X56" s="537" t="e">
        <f ca="1">+IF(AND(ISNUMBER(OFFSET('Sanitation Data'!$D$10,0,10*ROW('Sanitation Data'!D50))),'Data Summary'!CM56="Yes"),OFFSET('Sanitation Data'!$D$10,0,10*ROW('Sanitation Data'!D50)),NA())</f>
        <v>#N/A</v>
      </c>
      <c r="Y56" s="537" t="e">
        <f ca="1">+IF(AND(ISNUMBER(OFFSET('Sanitation Data'!$D$11,0,10*ROW('Sanitation Data'!D50))),'Data Summary'!CN56="Yes"),OFFSET('Sanitation Data'!$D$11,0,10*ROW('Sanitation Data'!D50)),NA())</f>
        <v>#N/A</v>
      </c>
      <c r="Z56" s="537" t="e">
        <f ca="1">+IF(AND(ISNUMBER(OFFSET('Sanitation Data'!$D$12,0,10*ROW('Sanitation Data'!D50))),'Data Summary'!CO56="Yes"),OFFSET('Sanitation Data'!$D$12,0,10*ROW('Sanitation Data'!D50)),NA())</f>
        <v>#N/A</v>
      </c>
      <c r="AA56" s="537" t="e">
        <f ca="1">+IF(AND(ISNUMBER(OFFSET('Sanitation Data'!$E$4,0,10*ROW('Sanitation Data'!E50))),'Data Summary'!CP56="Yes"),100-OFFSET('Sanitation Data'!$E$4,0,10*ROW('Sanitation Data'!E50)),NA())</f>
        <v>#N/A</v>
      </c>
      <c r="AB56" s="537" t="e">
        <f ca="1">+IF(AND(ISNUMBER(OFFSET('Sanitation Data'!$E$6,0,10*ROW('Sanitation Data'!E50))),'Data Summary'!CQ56="Yes"),OFFSET('Sanitation Data'!$E$6,0,10*ROW('Sanitation Data'!E50)),NA())</f>
        <v>#N/A</v>
      </c>
      <c r="AC56" s="537" t="e">
        <f ca="1">+IF(AND(ISNUMBER(OFFSET('Sanitation Data'!$E$10,0,10*ROW('Sanitation Data'!E50))),'Data Summary'!CR56="Yes"),OFFSET('Sanitation Data'!$E$10,0,10*ROW('Sanitation Data'!E50)),NA())</f>
        <v>#N/A</v>
      </c>
      <c r="AD56" s="537" t="e">
        <f ca="1">+IF(AND(ISNUMBER(OFFSET('Sanitation Data'!$E$11,0,10*ROW('Sanitation Data'!E50))),'Data Summary'!CS56="Yes"),OFFSET('Sanitation Data'!$E$11,0,10*ROW('Sanitation Data'!E50)),NA())</f>
        <v>#N/A</v>
      </c>
      <c r="AE56" s="537" t="e">
        <f ca="1">+IF(AND(ISNUMBER(OFFSET('Sanitation Data'!$E$12,0,10*ROW('Sanitation Data'!E50))),'Data Summary'!CT56="Yes"),OFFSET('Sanitation Data'!$E$12,0,10*ROW('Sanitation Data'!E50)),NA())</f>
        <v>#N/A</v>
      </c>
      <c r="AF56" s="537" t="e">
        <f ca="1">+IF(AND(ISNUMBER(OFFSET('Sanitation Data'!$F$4,0,10*ROW('Sanitation Data'!F50))),'Data Summary'!CU56="Yes"),100-OFFSET('Sanitation Data'!$F$4,0,10*ROW('Sanitation Data'!F50)),NA())</f>
        <v>#N/A</v>
      </c>
      <c r="AG56" s="537" t="e">
        <f ca="1">+IF(AND(ISNUMBER(OFFSET('Sanitation Data'!$F$6,0,10*ROW('Sanitation Data'!F50))),'Data Summary'!CV56="Yes"),OFFSET('Sanitation Data'!$F$6,0,10*ROW('Sanitation Data'!F50)),NA())</f>
        <v>#N/A</v>
      </c>
      <c r="AH56" s="537" t="e">
        <f ca="1">+IF(AND(ISNUMBER(OFFSET('Sanitation Data'!$F$10,0,10*ROW('Sanitation Data'!F50))),'Data Summary'!CW56="Yes"),OFFSET('Sanitation Data'!$F$10,0,10*ROW('Sanitation Data'!F50)),NA())</f>
        <v>#N/A</v>
      </c>
      <c r="AI56" s="537" t="e">
        <f ca="1">+IF(AND(ISNUMBER(OFFSET('Sanitation Data'!$F$11,0,10*ROW('Sanitation Data'!F50))),'Data Summary'!CX56="Yes"),OFFSET('Sanitation Data'!$F$11,0,10*ROW('Sanitation Data'!F50)),NA())</f>
        <v>#N/A</v>
      </c>
      <c r="AJ56" s="537" t="e">
        <f ca="1">+IF(AND(ISNUMBER(OFFSET('Sanitation Data'!$F$12,0,10*ROW('Sanitation Data'!F50))),'Data Summary'!CY56="Yes"),OFFSET('Sanitation Data'!$F$12,0,10*ROW('Sanitation Data'!F50)),NA())</f>
        <v>#N/A</v>
      </c>
      <c r="AK56" s="537" t="e">
        <f ca="1">+IF(AND(ISNUMBER(OFFSET('Sanitation Data'!$G$4,0,10*ROW('Sanitation Data'!G50))),'Data Summary'!CZ56="Yes"),100-OFFSET('Sanitation Data'!$G$4,0,10*ROW('Sanitation Data'!G50)),NA())</f>
        <v>#N/A</v>
      </c>
      <c r="AL56" s="537" t="e">
        <f ca="1">+IF(AND(ISNUMBER(OFFSET('Sanitation Data'!$G$6,0,10*ROW('Sanitation Data'!G50))),'Data Summary'!DA56="Yes"),OFFSET('Sanitation Data'!$G$6,0,10*ROW('Sanitation Data'!G50)),NA())</f>
        <v>#N/A</v>
      </c>
      <c r="AM56" s="537" t="e">
        <f ca="1">+IF(AND(ISNUMBER(OFFSET('Sanitation Data'!$G$10,0,10*ROW('Sanitation Data'!G50))),'Data Summary'!DB56="Yes"),OFFSET('Sanitation Data'!$G$10,0,10*ROW('Sanitation Data'!G50)),NA())</f>
        <v>#N/A</v>
      </c>
      <c r="AN56" s="537" t="e">
        <f ca="1">+IF(AND(ISNUMBER(OFFSET('Sanitation Data'!$G$11,0,10*ROW('Sanitation Data'!G50))),'Data Summary'!DC56="Yes"),OFFSET('Sanitation Data'!$G$11,0,10*ROW('Sanitation Data'!G50)),NA())</f>
        <v>#N/A</v>
      </c>
      <c r="AO56" s="537" t="e">
        <f ca="1">+IF(AND(ISNUMBER(OFFSET('Sanitation Data'!$G$12,0,10*ROW('Sanitation Data'!G50))),'Data Summary'!DD56="Yes"),OFFSET('Sanitation Data'!$G$12,0,10*ROW('Sanitation Data'!G50)),NA())</f>
        <v>#N/A</v>
      </c>
      <c r="AP56" s="537" t="e">
        <f ca="1">+IF(AND(ISNUMBER(OFFSET('Sanitation Data'!$H$4,0,10*ROW('Sanitation Data'!H50))),'Data Summary'!DE56="Yes"),100-OFFSET('Sanitation Data'!$H$4,0,10*ROW('Sanitation Data'!H50)),NA())</f>
        <v>#N/A</v>
      </c>
      <c r="AQ56" s="537" t="e">
        <f ca="1">+IF(AND(ISNUMBER(OFFSET('Sanitation Data'!$H$6,0,10*ROW('Sanitation Data'!H50))),'Data Summary'!DF56="Yes"),OFFSET('Sanitation Data'!$H$6,0,10*ROW('Sanitation Data'!H50)),NA())</f>
        <v>#N/A</v>
      </c>
      <c r="AR56" s="537" t="e">
        <f ca="1">+IF(AND(ISNUMBER(OFFSET('Sanitation Data'!$H$10,0,10*ROW('Sanitation Data'!H50))),'Data Summary'!DG56="Yes"),OFFSET('Sanitation Data'!$H$10,0,10*ROW('Sanitation Data'!H50)),NA())</f>
        <v>#N/A</v>
      </c>
      <c r="AS56" s="537" t="e">
        <f ca="1">+IF(AND(ISNUMBER(OFFSET('Sanitation Data'!$H$11,0,10*ROW('Sanitation Data'!H50))),'Data Summary'!DH56="Yes"),OFFSET('Sanitation Data'!$H$11,0,10*ROW('Sanitation Data'!H50)),NA())</f>
        <v>#N/A</v>
      </c>
      <c r="AT56" s="537" t="e">
        <f ca="1">+IF(AND(ISNUMBER(OFFSET('Sanitation Data'!$H$12,0,10*ROW('Sanitation Data'!H50))),'Data Summary'!DI56="Yes"),OFFSET('Sanitation Data'!$H$12,0,10*ROW('Sanitation Data'!H50)),NA())</f>
        <v>#N/A</v>
      </c>
      <c r="AU56" s="537" t="e">
        <f ca="1">+IF(AND(ISNUMBER(OFFSET('Sanitation Data'!$I$4,0,10*ROW('Sanitation Data'!I50))),'Data Summary'!DJ56="Yes"),100-OFFSET('Sanitation Data'!$I$4,0,10*ROW('Sanitation Data'!I50)),NA())</f>
        <v>#N/A</v>
      </c>
      <c r="AV56" s="537" t="e">
        <f ca="1">+IF(AND(ISNUMBER(OFFSET('Sanitation Data'!$I$6,0,10*ROW('Sanitation Data'!I50))),'Data Summary'!DK56="Yes"),OFFSET('Sanitation Data'!$I$6,0,10*ROW('Sanitation Data'!I50)),NA())</f>
        <v>#N/A</v>
      </c>
      <c r="AW56" s="537" t="e">
        <f ca="1">+IF(AND(ISNUMBER(OFFSET('Sanitation Data'!$I$10,0,10*ROW('Sanitation Data'!I50))),'Data Summary'!DL56="Yes"),OFFSET('Sanitation Data'!$I$10,0,10*ROW('Sanitation Data'!I50)),NA())</f>
        <v>#N/A</v>
      </c>
      <c r="AX56" s="537" t="e">
        <f ca="1">+IF(AND(ISNUMBER(OFFSET('Sanitation Data'!$I$11,0,10*ROW('Sanitation Data'!I50))),'Data Summary'!DM56="Yes"),OFFSET('Sanitation Data'!$I$11,0,10*ROW('Sanitation Data'!I50)),NA())</f>
        <v>#N/A</v>
      </c>
      <c r="AY56" s="537" t="e">
        <f ca="1">+IF(AND(ISNUMBER(OFFSET('Sanitation Data'!$I$12,0,10*ROW('Sanitation Data'!I50))),'Data Summary'!DN56="Yes"),OFFSET('Sanitation Data'!$I$12,0,10*ROW('Sanitation Data'!I50)),NA())</f>
        <v>#N/A</v>
      </c>
      <c r="AZ56" s="538" t="e">
        <f ca="1">+IF(AND(ISNUMBER(OFFSET('Hygiene Data'!$D$5,0,10*ROW('Hygiene Data'!D50))),'Data Summary'!DO56="Yes"),OFFSET('Hygiene Data'!$D$5,0,10*ROW('Hygiene Data'!D50)),NA())</f>
        <v>#N/A</v>
      </c>
      <c r="BA56" s="538" t="e">
        <f ca="1">+IF(AND(ISNUMBER(OFFSET('Hygiene Data'!$D$7,0,10*ROW('Hygiene Data'!D50))),'Data Summary'!DP56="Yes"),OFFSET('Hygiene Data'!$D$7,0,10*ROW('Hygiene Data'!D50)),NA())</f>
        <v>#N/A</v>
      </c>
      <c r="BB56" s="538" t="e">
        <f ca="1">+IF(AND(ISNUMBER(OFFSET('Hygiene Data'!$D$9,0,10*ROW('Hygiene Data'!D50))),'Data Summary'!DQ56="Yes"),OFFSET('Hygiene Data'!$D$9,0,10*ROW('Hygiene Data'!D50)),NA())</f>
        <v>#N/A</v>
      </c>
      <c r="BC56" s="538" t="e">
        <f ca="1">+IF(AND(ISNUMBER(OFFSET('Hygiene Data'!$E$5,0,10*ROW('Hygiene Data'!E50))),'Data Summary'!DR56="Yes"),OFFSET('Hygiene Data'!$E$5,0,10*ROW('Hygiene Data'!E50)),NA())</f>
        <v>#N/A</v>
      </c>
      <c r="BD56" s="538" t="e">
        <f ca="1">+IF(AND(ISNUMBER(OFFSET('Hygiene Data'!$E$7,0,10*ROW('Hygiene Data'!E50))),'Data Summary'!DS56="Yes"),OFFSET('Hygiene Data'!$E$7,0,10*ROW('Hygiene Data'!E50)),NA())</f>
        <v>#N/A</v>
      </c>
      <c r="BE56" s="538" t="e">
        <f ca="1">+IF(AND(ISNUMBER(OFFSET('Hygiene Data'!$E$9,0,10*ROW('Hygiene Data'!E50))),'Data Summary'!DT56="Yes"),OFFSET('Hygiene Data'!$E$9,0,10*ROW('Hygiene Data'!E50)),NA())</f>
        <v>#N/A</v>
      </c>
      <c r="BF56" s="538" t="e">
        <f ca="1">+IF(AND(ISNUMBER(OFFSET('Hygiene Data'!$F$5,0,10*ROW('Hygiene Data'!F50))),'Data Summary'!DU56="Yes"),OFFSET('Hygiene Data'!$F$5,0,10*ROW('Hygiene Data'!F50)),NA())</f>
        <v>#N/A</v>
      </c>
      <c r="BG56" s="538" t="e">
        <f ca="1">+IF(AND(ISNUMBER(OFFSET('Hygiene Data'!$F$7,0,10*ROW('Hygiene Data'!F50))),'Data Summary'!DV56="Yes"),OFFSET('Hygiene Data'!$F$7,0,10*ROW('Hygiene Data'!F50)),NA())</f>
        <v>#N/A</v>
      </c>
      <c r="BH56" s="538" t="e">
        <f ca="1">+IF(AND(ISNUMBER(OFFSET('Hygiene Data'!$F$9,0,10*ROW('Hygiene Data'!F50))),'Data Summary'!DW56="Yes"),OFFSET('Hygiene Data'!$F$9,0,10*ROW('Hygiene Data'!F50)),NA())</f>
        <v>#N/A</v>
      </c>
      <c r="BI56" s="538" t="e">
        <f ca="1">+IF(AND(ISNUMBER(OFFSET('Hygiene Data'!$G$5,0,10*ROW('Hygiene Data'!G50))),'Data Summary'!DX56="Yes"),OFFSET('Hygiene Data'!$G$5,0,10*ROW('Hygiene Data'!G50)),NA())</f>
        <v>#N/A</v>
      </c>
      <c r="BJ56" s="538" t="e">
        <f ca="1">+IF(AND(ISNUMBER(OFFSET('Hygiene Data'!$G$7,0,10*ROW('Hygiene Data'!G50))),'Data Summary'!DY56="Yes"),OFFSET('Hygiene Data'!$G$7,0,10*ROW('Hygiene Data'!G50)),NA())</f>
        <v>#N/A</v>
      </c>
      <c r="BK56" s="538" t="e">
        <f ca="1">+IF(AND(ISNUMBER(OFFSET('Hygiene Data'!$G$9,0,10*ROW('Hygiene Data'!G50))),'Data Summary'!DZ56="Yes"),OFFSET('Hygiene Data'!$G$9,0,10*ROW('Hygiene Data'!G50)),NA())</f>
        <v>#N/A</v>
      </c>
      <c r="BL56" s="538" t="e">
        <f ca="1">+IF(AND(ISNUMBER(OFFSET('Hygiene Data'!$H$5,0,10*ROW('Hygiene Data'!H50))),'Data Summary'!EA56="Yes"),OFFSET('Hygiene Data'!$H$5,0,10*ROW('Hygiene Data'!H50)),NA())</f>
        <v>#N/A</v>
      </c>
      <c r="BM56" s="538" t="e">
        <f ca="1">+IF(AND(ISNUMBER(OFFSET('Hygiene Data'!$H$7,0,10*ROW('Hygiene Data'!H50))),'Data Summary'!EB56="Yes"),OFFSET('Hygiene Data'!$H$7,0,10*ROW('Hygiene Data'!H50)),NA())</f>
        <v>#N/A</v>
      </c>
      <c r="BN56" s="538" t="e">
        <f ca="1">+IF(AND(ISNUMBER(OFFSET('Hygiene Data'!$H$9,0,10*ROW('Hygiene Data'!H50))),'Data Summary'!EC56="Yes"),OFFSET('Hygiene Data'!$H$9,0,10*ROW('Hygiene Data'!H50)),NA())</f>
        <v>#N/A</v>
      </c>
      <c r="BO56" s="538" t="e">
        <f ca="1">+IF(AND(ISNUMBER(OFFSET('Hygiene Data'!$I$5,0,10*ROW('Hygiene Data'!I50))),'Data Summary'!ED56="Yes"),OFFSET('Hygiene Data'!$I$5,0,10*ROW('Hygiene Data'!I50)),NA())</f>
        <v>#N/A</v>
      </c>
      <c r="BP56" s="538" t="e">
        <f ca="1">+IF(AND(ISNUMBER(OFFSET('Hygiene Data'!$I$7,0,10*ROW('Hygiene Data'!I50))),'Data Summary'!EE56="Yes"),OFFSET('Hygiene Data'!$I$7,0,10*ROW('Hygiene Data'!I50)),NA())</f>
        <v>#N/A</v>
      </c>
      <c r="BQ56" s="538" t="e">
        <f ca="1">+IF(AND(ISNUMBER(OFFSET('Hygiene Data'!$I$9,0,10*ROW('Hygiene Data'!I50))),'Data Summary'!EF56="Yes"),OFFSET('Hygiene Data'!$I$9,0,10*ROW('Hygiene Data'!I50)),NA())</f>
        <v>#N/A</v>
      </c>
    </row>
    <row r="57" spans="1:69" x14ac:dyDescent="0.25">
      <c r="A57" s="534" t="e">
        <f ca="1">+RIGHT('Data Summary'!A57,LEN('Data Summary'!A57)-9)</f>
        <v>#VALUE!</v>
      </c>
      <c r="B57" s="508" t="str">
        <f ca="1">+IF(ISTEXT('Data Summary'!B57),'Data Summary'!B57,"")</f>
        <v/>
      </c>
      <c r="C57" s="535" t="e">
        <f ca="1">+VALUE('Data Summary'!C57)</f>
        <v>#VALUE!</v>
      </c>
      <c r="D57" s="536" t="e">
        <f ca="1">+IF(AND(ISNUMBER(OFFSET('Water Data'!$D$4,0,10*ROW('Water Data'!D51))),'Data Summary'!BS57="Yes"),100-OFFSET('Water Data'!$D$4,0,10*ROW('Water Data'!D51)),NA())</f>
        <v>#N/A</v>
      </c>
      <c r="E57" s="536" t="e">
        <f ca="1">+IF(AND(ISNUMBER(OFFSET('Water Data'!$D$6,0,10*ROW('Water Data'!D51))),'Data Summary'!BT57="Yes"),OFFSET('Water Data'!$D$6,0,10*ROW('Water Data'!D51)),NA())</f>
        <v>#N/A</v>
      </c>
      <c r="F57" s="536" t="e">
        <f ca="1">+IF(AND(ISNUMBER(OFFSET('Water Data'!$D$9,0,10*ROW('Water Data'!D51))),'Data Summary'!BU57="Yes"),OFFSET('Water Data'!$D$9,0,10*ROW('Water Data'!D51)),NA())</f>
        <v>#N/A</v>
      </c>
      <c r="G57" s="536" t="e">
        <f ca="1">+IF(AND(ISNUMBER(OFFSET('Water Data'!$E$4,0,10*ROW('Water Data'!E51))),'Data Summary'!BV57="Yes"),100-OFFSET('Water Data'!$E$4,0,10*ROW('Water Data'!E51)),NA())</f>
        <v>#N/A</v>
      </c>
      <c r="H57" s="536" t="e">
        <f ca="1">+IF(AND(ISNUMBER(OFFSET('Water Data'!$E$6,0,10*ROW('Water Data'!E51))),'Data Summary'!BW57="Yes"),OFFSET('Water Data'!$E$6,0,10*ROW('Water Data'!E51)),NA())</f>
        <v>#N/A</v>
      </c>
      <c r="I57" s="536" t="e">
        <f ca="1">+IF(AND(ISNUMBER(OFFSET('Water Data'!$E$9,0,10*ROW('Water Data'!E51))),'Data Summary'!BX57="Yes"),OFFSET('Water Data'!$E$9,0,10*ROW('Water Data'!E51)),NA())</f>
        <v>#N/A</v>
      </c>
      <c r="J57" s="536" t="e">
        <f ca="1">+IF(AND(ISNUMBER(OFFSET('Water Data'!$F$4,0,10*ROW('Water Data'!F51))),'Data Summary'!BY57="Yes"),100-OFFSET('Water Data'!$F$4,0,10*ROW('Water Data'!F51)),NA())</f>
        <v>#N/A</v>
      </c>
      <c r="K57" s="536" t="e">
        <f ca="1">+IF(AND(ISNUMBER(OFFSET('Water Data'!$F$6,0,10*ROW('Water Data'!F51))),'Data Summary'!BZ57="Yes"),OFFSET('Water Data'!$F$6,0,10*ROW('Water Data'!F51)),NA())</f>
        <v>#N/A</v>
      </c>
      <c r="L57" s="536" t="e">
        <f ca="1">+IF(AND(ISNUMBER(OFFSET('Water Data'!$F$9,0,10*ROW('Water Data'!F51))),'Data Summary'!CA57="Yes"),OFFSET('Water Data'!$F$9,0,10*ROW('Water Data'!F51)),NA())</f>
        <v>#N/A</v>
      </c>
      <c r="M57" s="536" t="e">
        <f ca="1">+IF(AND(ISNUMBER(OFFSET('Water Data'!$G$4,0,10*ROW('Water Data'!G51))),'Data Summary'!CB57="Yes"),100-OFFSET('Water Data'!$G$4,0,10*ROW('Water Data'!G51)),NA())</f>
        <v>#N/A</v>
      </c>
      <c r="N57" s="536" t="e">
        <f ca="1">+IF(AND(ISNUMBER(OFFSET('Water Data'!$G$6,0,10*ROW('Water Data'!G51))),'Data Summary'!CC57="Yes"),OFFSET('Water Data'!$G$6,0,10*ROW('Water Data'!G51)),NA())</f>
        <v>#N/A</v>
      </c>
      <c r="O57" s="536" t="e">
        <f ca="1">+IF(AND(ISNUMBER(OFFSET('Water Data'!$G$9,0,10*ROW('Water Data'!G51))),'Data Summary'!CD57="Yes"),OFFSET('Water Data'!$G$9,0,10*ROW('Water Data'!G51)),NA())</f>
        <v>#N/A</v>
      </c>
      <c r="P57" s="536" t="e">
        <f ca="1">+IF(AND(ISNUMBER(OFFSET('Water Data'!$H$4,0,10*ROW('Water Data'!H51))),'Data Summary'!CE57="Yes"),100-OFFSET('Water Data'!$H$4,0,10*ROW('Water Data'!H51)),NA())</f>
        <v>#N/A</v>
      </c>
      <c r="Q57" s="536" t="e">
        <f ca="1">+IF(AND(ISNUMBER(OFFSET('Water Data'!$H$6,0,10*ROW('Water Data'!H51))),'Data Summary'!CF57="Yes"),OFFSET('Water Data'!$H$6,0,10*ROW('Water Data'!H51)),NA())</f>
        <v>#N/A</v>
      </c>
      <c r="R57" s="536" t="e">
        <f ca="1">+IF(AND(ISNUMBER(OFFSET('Water Data'!$H$9,0,10*ROW('Water Data'!H51))),'Data Summary'!CG57="Yes"),OFFSET('Water Data'!$H$9,0,10*ROW('Water Data'!H51)),NA())</f>
        <v>#N/A</v>
      </c>
      <c r="S57" s="536" t="e">
        <f ca="1">+IF(AND(ISNUMBER(OFFSET('Water Data'!$I$4,0,10*ROW('Water Data'!I51))),'Data Summary'!CH57="Yes"),100-OFFSET('Water Data'!$I$4,0,10*ROW('Water Data'!I51)),NA())</f>
        <v>#N/A</v>
      </c>
      <c r="T57" s="536" t="e">
        <f ca="1">+IF(AND(ISNUMBER(OFFSET('Water Data'!$I$6,0,10*ROW('Water Data'!I51))),'Data Summary'!CI57="Yes"),OFFSET('Water Data'!$I$6,0,10*ROW('Water Data'!I51)),NA())</f>
        <v>#N/A</v>
      </c>
      <c r="U57" s="536" t="e">
        <f ca="1">+IF(AND(ISNUMBER(OFFSET('Water Data'!$I$9,0,10*ROW('Water Data'!I51))),'Data Summary'!CJ57="Yes"),OFFSET('Water Data'!$I$9,0,10*ROW('Water Data'!I51)),NA())</f>
        <v>#N/A</v>
      </c>
      <c r="V57" s="537" t="e">
        <f ca="1">+IF(AND(ISNUMBER(OFFSET('Sanitation Data'!$D$4,0,10*ROW('Sanitation Data'!D51))),'Data Summary'!CK57="Yes"),100-OFFSET('Sanitation Data'!$D$4,0,10*ROW('Sanitation Data'!D51)),NA())</f>
        <v>#N/A</v>
      </c>
      <c r="W57" s="537" t="e">
        <f ca="1">+IF(AND(ISNUMBER(OFFSET('Sanitation Data'!$D$6,0,10*ROW('Sanitation Data'!D51))),'Data Summary'!CL57="Yes"),OFFSET('Sanitation Data'!$D$6,0,10*ROW('Sanitation Data'!D51)),NA())</f>
        <v>#N/A</v>
      </c>
      <c r="X57" s="537" t="e">
        <f ca="1">+IF(AND(ISNUMBER(OFFSET('Sanitation Data'!$D$10,0,10*ROW('Sanitation Data'!D51))),'Data Summary'!CM57="Yes"),OFFSET('Sanitation Data'!$D$10,0,10*ROW('Sanitation Data'!D51)),NA())</f>
        <v>#N/A</v>
      </c>
      <c r="Y57" s="537" t="e">
        <f ca="1">+IF(AND(ISNUMBER(OFFSET('Sanitation Data'!$D$11,0,10*ROW('Sanitation Data'!D51))),'Data Summary'!CN57="Yes"),OFFSET('Sanitation Data'!$D$11,0,10*ROW('Sanitation Data'!D51)),NA())</f>
        <v>#N/A</v>
      </c>
      <c r="Z57" s="537" t="e">
        <f ca="1">+IF(AND(ISNUMBER(OFFSET('Sanitation Data'!$D$12,0,10*ROW('Sanitation Data'!D51))),'Data Summary'!CO57="Yes"),OFFSET('Sanitation Data'!$D$12,0,10*ROW('Sanitation Data'!D51)),NA())</f>
        <v>#N/A</v>
      </c>
      <c r="AA57" s="537" t="e">
        <f ca="1">+IF(AND(ISNUMBER(OFFSET('Sanitation Data'!$E$4,0,10*ROW('Sanitation Data'!E51))),'Data Summary'!CP57="Yes"),100-OFFSET('Sanitation Data'!$E$4,0,10*ROW('Sanitation Data'!E51)),NA())</f>
        <v>#N/A</v>
      </c>
      <c r="AB57" s="537" t="e">
        <f ca="1">+IF(AND(ISNUMBER(OFFSET('Sanitation Data'!$E$6,0,10*ROW('Sanitation Data'!E51))),'Data Summary'!CQ57="Yes"),OFFSET('Sanitation Data'!$E$6,0,10*ROW('Sanitation Data'!E51)),NA())</f>
        <v>#N/A</v>
      </c>
      <c r="AC57" s="537" t="e">
        <f ca="1">+IF(AND(ISNUMBER(OFFSET('Sanitation Data'!$E$10,0,10*ROW('Sanitation Data'!E51))),'Data Summary'!CR57="Yes"),OFFSET('Sanitation Data'!$E$10,0,10*ROW('Sanitation Data'!E51)),NA())</f>
        <v>#N/A</v>
      </c>
      <c r="AD57" s="537" t="e">
        <f ca="1">+IF(AND(ISNUMBER(OFFSET('Sanitation Data'!$E$11,0,10*ROW('Sanitation Data'!E51))),'Data Summary'!CS57="Yes"),OFFSET('Sanitation Data'!$E$11,0,10*ROW('Sanitation Data'!E51)),NA())</f>
        <v>#N/A</v>
      </c>
      <c r="AE57" s="537" t="e">
        <f ca="1">+IF(AND(ISNUMBER(OFFSET('Sanitation Data'!$E$12,0,10*ROW('Sanitation Data'!E51))),'Data Summary'!CT57="Yes"),OFFSET('Sanitation Data'!$E$12,0,10*ROW('Sanitation Data'!E51)),NA())</f>
        <v>#N/A</v>
      </c>
      <c r="AF57" s="537" t="e">
        <f ca="1">+IF(AND(ISNUMBER(OFFSET('Sanitation Data'!$F$4,0,10*ROW('Sanitation Data'!F51))),'Data Summary'!CU57="Yes"),100-OFFSET('Sanitation Data'!$F$4,0,10*ROW('Sanitation Data'!F51)),NA())</f>
        <v>#N/A</v>
      </c>
      <c r="AG57" s="537" t="e">
        <f ca="1">+IF(AND(ISNUMBER(OFFSET('Sanitation Data'!$F$6,0,10*ROW('Sanitation Data'!F51))),'Data Summary'!CV57="Yes"),OFFSET('Sanitation Data'!$F$6,0,10*ROW('Sanitation Data'!F51)),NA())</f>
        <v>#N/A</v>
      </c>
      <c r="AH57" s="537" t="e">
        <f ca="1">+IF(AND(ISNUMBER(OFFSET('Sanitation Data'!$F$10,0,10*ROW('Sanitation Data'!F51))),'Data Summary'!CW57="Yes"),OFFSET('Sanitation Data'!$F$10,0,10*ROW('Sanitation Data'!F51)),NA())</f>
        <v>#N/A</v>
      </c>
      <c r="AI57" s="537" t="e">
        <f ca="1">+IF(AND(ISNUMBER(OFFSET('Sanitation Data'!$F$11,0,10*ROW('Sanitation Data'!F51))),'Data Summary'!CX57="Yes"),OFFSET('Sanitation Data'!$F$11,0,10*ROW('Sanitation Data'!F51)),NA())</f>
        <v>#N/A</v>
      </c>
      <c r="AJ57" s="537" t="e">
        <f ca="1">+IF(AND(ISNUMBER(OFFSET('Sanitation Data'!$F$12,0,10*ROW('Sanitation Data'!F51))),'Data Summary'!CY57="Yes"),OFFSET('Sanitation Data'!$F$12,0,10*ROW('Sanitation Data'!F51)),NA())</f>
        <v>#N/A</v>
      </c>
      <c r="AK57" s="537" t="e">
        <f ca="1">+IF(AND(ISNUMBER(OFFSET('Sanitation Data'!$G$4,0,10*ROW('Sanitation Data'!G51))),'Data Summary'!CZ57="Yes"),100-OFFSET('Sanitation Data'!$G$4,0,10*ROW('Sanitation Data'!G51)),NA())</f>
        <v>#N/A</v>
      </c>
      <c r="AL57" s="537" t="e">
        <f ca="1">+IF(AND(ISNUMBER(OFFSET('Sanitation Data'!$G$6,0,10*ROW('Sanitation Data'!G51))),'Data Summary'!DA57="Yes"),OFFSET('Sanitation Data'!$G$6,0,10*ROW('Sanitation Data'!G51)),NA())</f>
        <v>#N/A</v>
      </c>
      <c r="AM57" s="537" t="e">
        <f ca="1">+IF(AND(ISNUMBER(OFFSET('Sanitation Data'!$G$10,0,10*ROW('Sanitation Data'!G51))),'Data Summary'!DB57="Yes"),OFFSET('Sanitation Data'!$G$10,0,10*ROW('Sanitation Data'!G51)),NA())</f>
        <v>#N/A</v>
      </c>
      <c r="AN57" s="537" t="e">
        <f ca="1">+IF(AND(ISNUMBER(OFFSET('Sanitation Data'!$G$11,0,10*ROW('Sanitation Data'!G51))),'Data Summary'!DC57="Yes"),OFFSET('Sanitation Data'!$G$11,0,10*ROW('Sanitation Data'!G51)),NA())</f>
        <v>#N/A</v>
      </c>
      <c r="AO57" s="537" t="e">
        <f ca="1">+IF(AND(ISNUMBER(OFFSET('Sanitation Data'!$G$12,0,10*ROW('Sanitation Data'!G51))),'Data Summary'!DD57="Yes"),OFFSET('Sanitation Data'!$G$12,0,10*ROW('Sanitation Data'!G51)),NA())</f>
        <v>#N/A</v>
      </c>
      <c r="AP57" s="537" t="e">
        <f ca="1">+IF(AND(ISNUMBER(OFFSET('Sanitation Data'!$H$4,0,10*ROW('Sanitation Data'!H51))),'Data Summary'!DE57="Yes"),100-OFFSET('Sanitation Data'!$H$4,0,10*ROW('Sanitation Data'!H51)),NA())</f>
        <v>#N/A</v>
      </c>
      <c r="AQ57" s="537" t="e">
        <f ca="1">+IF(AND(ISNUMBER(OFFSET('Sanitation Data'!$H$6,0,10*ROW('Sanitation Data'!H51))),'Data Summary'!DF57="Yes"),OFFSET('Sanitation Data'!$H$6,0,10*ROW('Sanitation Data'!H51)),NA())</f>
        <v>#N/A</v>
      </c>
      <c r="AR57" s="537" t="e">
        <f ca="1">+IF(AND(ISNUMBER(OFFSET('Sanitation Data'!$H$10,0,10*ROW('Sanitation Data'!H51))),'Data Summary'!DG57="Yes"),OFFSET('Sanitation Data'!$H$10,0,10*ROW('Sanitation Data'!H51)),NA())</f>
        <v>#N/A</v>
      </c>
      <c r="AS57" s="537" t="e">
        <f ca="1">+IF(AND(ISNUMBER(OFFSET('Sanitation Data'!$H$11,0,10*ROW('Sanitation Data'!H51))),'Data Summary'!DH57="Yes"),OFFSET('Sanitation Data'!$H$11,0,10*ROW('Sanitation Data'!H51)),NA())</f>
        <v>#N/A</v>
      </c>
      <c r="AT57" s="537" t="e">
        <f ca="1">+IF(AND(ISNUMBER(OFFSET('Sanitation Data'!$H$12,0,10*ROW('Sanitation Data'!H51))),'Data Summary'!DI57="Yes"),OFFSET('Sanitation Data'!$H$12,0,10*ROW('Sanitation Data'!H51)),NA())</f>
        <v>#N/A</v>
      </c>
      <c r="AU57" s="537" t="e">
        <f ca="1">+IF(AND(ISNUMBER(OFFSET('Sanitation Data'!$I$4,0,10*ROW('Sanitation Data'!I51))),'Data Summary'!DJ57="Yes"),100-OFFSET('Sanitation Data'!$I$4,0,10*ROW('Sanitation Data'!I51)),NA())</f>
        <v>#N/A</v>
      </c>
      <c r="AV57" s="537" t="e">
        <f ca="1">+IF(AND(ISNUMBER(OFFSET('Sanitation Data'!$I$6,0,10*ROW('Sanitation Data'!I51))),'Data Summary'!DK57="Yes"),OFFSET('Sanitation Data'!$I$6,0,10*ROW('Sanitation Data'!I51)),NA())</f>
        <v>#N/A</v>
      </c>
      <c r="AW57" s="537" t="e">
        <f ca="1">+IF(AND(ISNUMBER(OFFSET('Sanitation Data'!$I$10,0,10*ROW('Sanitation Data'!I51))),'Data Summary'!DL57="Yes"),OFFSET('Sanitation Data'!$I$10,0,10*ROW('Sanitation Data'!I51)),NA())</f>
        <v>#N/A</v>
      </c>
      <c r="AX57" s="537" t="e">
        <f ca="1">+IF(AND(ISNUMBER(OFFSET('Sanitation Data'!$I$11,0,10*ROW('Sanitation Data'!I51))),'Data Summary'!DM57="Yes"),OFFSET('Sanitation Data'!$I$11,0,10*ROW('Sanitation Data'!I51)),NA())</f>
        <v>#N/A</v>
      </c>
      <c r="AY57" s="537" t="e">
        <f ca="1">+IF(AND(ISNUMBER(OFFSET('Sanitation Data'!$I$12,0,10*ROW('Sanitation Data'!I51))),'Data Summary'!DN57="Yes"),OFFSET('Sanitation Data'!$I$12,0,10*ROW('Sanitation Data'!I51)),NA())</f>
        <v>#N/A</v>
      </c>
      <c r="AZ57" s="538" t="e">
        <f ca="1">+IF(AND(ISNUMBER(OFFSET('Hygiene Data'!$D$5,0,10*ROW('Hygiene Data'!D51))),'Data Summary'!DO57="Yes"),OFFSET('Hygiene Data'!$D$5,0,10*ROW('Hygiene Data'!D51)),NA())</f>
        <v>#N/A</v>
      </c>
      <c r="BA57" s="538" t="e">
        <f ca="1">+IF(AND(ISNUMBER(OFFSET('Hygiene Data'!$D$7,0,10*ROW('Hygiene Data'!D51))),'Data Summary'!DP57="Yes"),OFFSET('Hygiene Data'!$D$7,0,10*ROW('Hygiene Data'!D51)),NA())</f>
        <v>#N/A</v>
      </c>
      <c r="BB57" s="538" t="e">
        <f ca="1">+IF(AND(ISNUMBER(OFFSET('Hygiene Data'!$D$9,0,10*ROW('Hygiene Data'!D51))),'Data Summary'!DQ57="Yes"),OFFSET('Hygiene Data'!$D$9,0,10*ROW('Hygiene Data'!D51)),NA())</f>
        <v>#N/A</v>
      </c>
      <c r="BC57" s="538" t="e">
        <f ca="1">+IF(AND(ISNUMBER(OFFSET('Hygiene Data'!$E$5,0,10*ROW('Hygiene Data'!E51))),'Data Summary'!DR57="Yes"),OFFSET('Hygiene Data'!$E$5,0,10*ROW('Hygiene Data'!E51)),NA())</f>
        <v>#N/A</v>
      </c>
      <c r="BD57" s="538" t="e">
        <f ca="1">+IF(AND(ISNUMBER(OFFSET('Hygiene Data'!$E$7,0,10*ROW('Hygiene Data'!E51))),'Data Summary'!DS57="Yes"),OFFSET('Hygiene Data'!$E$7,0,10*ROW('Hygiene Data'!E51)),NA())</f>
        <v>#N/A</v>
      </c>
      <c r="BE57" s="538" t="e">
        <f ca="1">+IF(AND(ISNUMBER(OFFSET('Hygiene Data'!$E$9,0,10*ROW('Hygiene Data'!E51))),'Data Summary'!DT57="Yes"),OFFSET('Hygiene Data'!$E$9,0,10*ROW('Hygiene Data'!E51)),NA())</f>
        <v>#N/A</v>
      </c>
      <c r="BF57" s="538" t="e">
        <f ca="1">+IF(AND(ISNUMBER(OFFSET('Hygiene Data'!$F$5,0,10*ROW('Hygiene Data'!F51))),'Data Summary'!DU57="Yes"),OFFSET('Hygiene Data'!$F$5,0,10*ROW('Hygiene Data'!F51)),NA())</f>
        <v>#N/A</v>
      </c>
      <c r="BG57" s="538" t="e">
        <f ca="1">+IF(AND(ISNUMBER(OFFSET('Hygiene Data'!$F$7,0,10*ROW('Hygiene Data'!F51))),'Data Summary'!DV57="Yes"),OFFSET('Hygiene Data'!$F$7,0,10*ROW('Hygiene Data'!F51)),NA())</f>
        <v>#N/A</v>
      </c>
      <c r="BH57" s="538" t="e">
        <f ca="1">+IF(AND(ISNUMBER(OFFSET('Hygiene Data'!$F$9,0,10*ROW('Hygiene Data'!F51))),'Data Summary'!DW57="Yes"),OFFSET('Hygiene Data'!$F$9,0,10*ROW('Hygiene Data'!F51)),NA())</f>
        <v>#N/A</v>
      </c>
      <c r="BI57" s="538" t="e">
        <f ca="1">+IF(AND(ISNUMBER(OFFSET('Hygiene Data'!$G$5,0,10*ROW('Hygiene Data'!G51))),'Data Summary'!DX57="Yes"),OFFSET('Hygiene Data'!$G$5,0,10*ROW('Hygiene Data'!G51)),NA())</f>
        <v>#N/A</v>
      </c>
      <c r="BJ57" s="538" t="e">
        <f ca="1">+IF(AND(ISNUMBER(OFFSET('Hygiene Data'!$G$7,0,10*ROW('Hygiene Data'!G51))),'Data Summary'!DY57="Yes"),OFFSET('Hygiene Data'!$G$7,0,10*ROW('Hygiene Data'!G51)),NA())</f>
        <v>#N/A</v>
      </c>
      <c r="BK57" s="538" t="e">
        <f ca="1">+IF(AND(ISNUMBER(OFFSET('Hygiene Data'!$G$9,0,10*ROW('Hygiene Data'!G51))),'Data Summary'!DZ57="Yes"),OFFSET('Hygiene Data'!$G$9,0,10*ROW('Hygiene Data'!G51)),NA())</f>
        <v>#N/A</v>
      </c>
      <c r="BL57" s="538" t="e">
        <f ca="1">+IF(AND(ISNUMBER(OFFSET('Hygiene Data'!$H$5,0,10*ROW('Hygiene Data'!H51))),'Data Summary'!EA57="Yes"),OFFSET('Hygiene Data'!$H$5,0,10*ROW('Hygiene Data'!H51)),NA())</f>
        <v>#N/A</v>
      </c>
      <c r="BM57" s="538" t="e">
        <f ca="1">+IF(AND(ISNUMBER(OFFSET('Hygiene Data'!$H$7,0,10*ROW('Hygiene Data'!H51))),'Data Summary'!EB57="Yes"),OFFSET('Hygiene Data'!$H$7,0,10*ROW('Hygiene Data'!H51)),NA())</f>
        <v>#N/A</v>
      </c>
      <c r="BN57" s="538" t="e">
        <f ca="1">+IF(AND(ISNUMBER(OFFSET('Hygiene Data'!$H$9,0,10*ROW('Hygiene Data'!H51))),'Data Summary'!EC57="Yes"),OFFSET('Hygiene Data'!$H$9,0,10*ROW('Hygiene Data'!H51)),NA())</f>
        <v>#N/A</v>
      </c>
      <c r="BO57" s="538" t="e">
        <f ca="1">+IF(AND(ISNUMBER(OFFSET('Hygiene Data'!$I$5,0,10*ROW('Hygiene Data'!I51))),'Data Summary'!ED57="Yes"),OFFSET('Hygiene Data'!$I$5,0,10*ROW('Hygiene Data'!I51)),NA())</f>
        <v>#N/A</v>
      </c>
      <c r="BP57" s="538" t="e">
        <f ca="1">+IF(AND(ISNUMBER(OFFSET('Hygiene Data'!$I$7,0,10*ROW('Hygiene Data'!I51))),'Data Summary'!EE57="Yes"),OFFSET('Hygiene Data'!$I$7,0,10*ROW('Hygiene Data'!I51)),NA())</f>
        <v>#N/A</v>
      </c>
      <c r="BQ57" s="538" t="e">
        <f ca="1">+IF(AND(ISNUMBER(OFFSET('Hygiene Data'!$I$9,0,10*ROW('Hygiene Data'!I51))),'Data Summary'!EF57="Yes"),OFFSET('Hygiene Data'!$I$9,0,10*ROW('Hygiene Data'!I51)),NA())</f>
        <v>#N/A</v>
      </c>
    </row>
    <row r="58" spans="1:69" x14ac:dyDescent="0.25">
      <c r="A58" s="534" t="e">
        <f ca="1">+RIGHT('Data Summary'!A58,LEN('Data Summary'!A58)-9)</f>
        <v>#VALUE!</v>
      </c>
      <c r="B58" s="508" t="str">
        <f ca="1">+IF(ISTEXT('Data Summary'!B58),'Data Summary'!B58,"")</f>
        <v/>
      </c>
      <c r="C58" s="535" t="e">
        <f ca="1">+VALUE('Data Summary'!C58)</f>
        <v>#VALUE!</v>
      </c>
      <c r="D58" s="536" t="e">
        <f ca="1">+IF(AND(ISNUMBER(OFFSET('Water Data'!$D$4,0,10*ROW('Water Data'!D52))),'Data Summary'!BS58="Yes"),100-OFFSET('Water Data'!$D$4,0,10*ROW('Water Data'!D52)),NA())</f>
        <v>#N/A</v>
      </c>
      <c r="E58" s="536" t="e">
        <f ca="1">+IF(AND(ISNUMBER(OFFSET('Water Data'!$D$6,0,10*ROW('Water Data'!D52))),'Data Summary'!BT58="Yes"),OFFSET('Water Data'!$D$6,0,10*ROW('Water Data'!D52)),NA())</f>
        <v>#N/A</v>
      </c>
      <c r="F58" s="536" t="e">
        <f ca="1">+IF(AND(ISNUMBER(OFFSET('Water Data'!$D$9,0,10*ROW('Water Data'!D52))),'Data Summary'!BU58="Yes"),OFFSET('Water Data'!$D$9,0,10*ROW('Water Data'!D52)),NA())</f>
        <v>#N/A</v>
      </c>
      <c r="G58" s="536" t="e">
        <f ca="1">+IF(AND(ISNUMBER(OFFSET('Water Data'!$E$4,0,10*ROW('Water Data'!E52))),'Data Summary'!BV58="Yes"),100-OFFSET('Water Data'!$E$4,0,10*ROW('Water Data'!E52)),NA())</f>
        <v>#N/A</v>
      </c>
      <c r="H58" s="536" t="e">
        <f ca="1">+IF(AND(ISNUMBER(OFFSET('Water Data'!$E$6,0,10*ROW('Water Data'!E52))),'Data Summary'!BW58="Yes"),OFFSET('Water Data'!$E$6,0,10*ROW('Water Data'!E52)),NA())</f>
        <v>#N/A</v>
      </c>
      <c r="I58" s="536" t="e">
        <f ca="1">+IF(AND(ISNUMBER(OFFSET('Water Data'!$E$9,0,10*ROW('Water Data'!E52))),'Data Summary'!BX58="Yes"),OFFSET('Water Data'!$E$9,0,10*ROW('Water Data'!E52)),NA())</f>
        <v>#N/A</v>
      </c>
      <c r="J58" s="536" t="e">
        <f ca="1">+IF(AND(ISNUMBER(OFFSET('Water Data'!$F$4,0,10*ROW('Water Data'!F52))),'Data Summary'!BY58="Yes"),100-OFFSET('Water Data'!$F$4,0,10*ROW('Water Data'!F52)),NA())</f>
        <v>#N/A</v>
      </c>
      <c r="K58" s="536" t="e">
        <f ca="1">+IF(AND(ISNUMBER(OFFSET('Water Data'!$F$6,0,10*ROW('Water Data'!F52))),'Data Summary'!BZ58="Yes"),OFFSET('Water Data'!$F$6,0,10*ROW('Water Data'!F52)),NA())</f>
        <v>#N/A</v>
      </c>
      <c r="L58" s="536" t="e">
        <f ca="1">+IF(AND(ISNUMBER(OFFSET('Water Data'!$F$9,0,10*ROW('Water Data'!F52))),'Data Summary'!CA58="Yes"),OFFSET('Water Data'!$F$9,0,10*ROW('Water Data'!F52)),NA())</f>
        <v>#N/A</v>
      </c>
      <c r="M58" s="536" t="e">
        <f ca="1">+IF(AND(ISNUMBER(OFFSET('Water Data'!$G$4,0,10*ROW('Water Data'!G52))),'Data Summary'!CB58="Yes"),100-OFFSET('Water Data'!$G$4,0,10*ROW('Water Data'!G52)),NA())</f>
        <v>#N/A</v>
      </c>
      <c r="N58" s="536" t="e">
        <f ca="1">+IF(AND(ISNUMBER(OFFSET('Water Data'!$G$6,0,10*ROW('Water Data'!G52))),'Data Summary'!CC58="Yes"),OFFSET('Water Data'!$G$6,0,10*ROW('Water Data'!G52)),NA())</f>
        <v>#N/A</v>
      </c>
      <c r="O58" s="536" t="e">
        <f ca="1">+IF(AND(ISNUMBER(OFFSET('Water Data'!$G$9,0,10*ROW('Water Data'!G52))),'Data Summary'!CD58="Yes"),OFFSET('Water Data'!$G$9,0,10*ROW('Water Data'!G52)),NA())</f>
        <v>#N/A</v>
      </c>
      <c r="P58" s="536" t="e">
        <f ca="1">+IF(AND(ISNUMBER(OFFSET('Water Data'!$H$4,0,10*ROW('Water Data'!H52))),'Data Summary'!CE58="Yes"),100-OFFSET('Water Data'!$H$4,0,10*ROW('Water Data'!H52)),NA())</f>
        <v>#N/A</v>
      </c>
      <c r="Q58" s="536" t="e">
        <f ca="1">+IF(AND(ISNUMBER(OFFSET('Water Data'!$H$6,0,10*ROW('Water Data'!H52))),'Data Summary'!CF58="Yes"),OFFSET('Water Data'!$H$6,0,10*ROW('Water Data'!H52)),NA())</f>
        <v>#N/A</v>
      </c>
      <c r="R58" s="536" t="e">
        <f ca="1">+IF(AND(ISNUMBER(OFFSET('Water Data'!$H$9,0,10*ROW('Water Data'!H52))),'Data Summary'!CG58="Yes"),OFFSET('Water Data'!$H$9,0,10*ROW('Water Data'!H52)),NA())</f>
        <v>#N/A</v>
      </c>
      <c r="S58" s="536" t="e">
        <f ca="1">+IF(AND(ISNUMBER(OFFSET('Water Data'!$I$4,0,10*ROW('Water Data'!I52))),'Data Summary'!CH58="Yes"),100-OFFSET('Water Data'!$I$4,0,10*ROW('Water Data'!I52)),NA())</f>
        <v>#N/A</v>
      </c>
      <c r="T58" s="536" t="e">
        <f ca="1">+IF(AND(ISNUMBER(OFFSET('Water Data'!$I$6,0,10*ROW('Water Data'!I52))),'Data Summary'!CI58="Yes"),OFFSET('Water Data'!$I$6,0,10*ROW('Water Data'!I52)),NA())</f>
        <v>#N/A</v>
      </c>
      <c r="U58" s="536" t="e">
        <f ca="1">+IF(AND(ISNUMBER(OFFSET('Water Data'!$I$9,0,10*ROW('Water Data'!I52))),'Data Summary'!CJ58="Yes"),OFFSET('Water Data'!$I$9,0,10*ROW('Water Data'!I52)),NA())</f>
        <v>#N/A</v>
      </c>
      <c r="V58" s="537" t="e">
        <f ca="1">+IF(AND(ISNUMBER(OFFSET('Sanitation Data'!$D$4,0,10*ROW('Sanitation Data'!D52))),'Data Summary'!CK58="Yes"),100-OFFSET('Sanitation Data'!$D$4,0,10*ROW('Sanitation Data'!D52)),NA())</f>
        <v>#N/A</v>
      </c>
      <c r="W58" s="537" t="e">
        <f ca="1">+IF(AND(ISNUMBER(OFFSET('Sanitation Data'!$D$6,0,10*ROW('Sanitation Data'!D52))),'Data Summary'!CL58="Yes"),OFFSET('Sanitation Data'!$D$6,0,10*ROW('Sanitation Data'!D52)),NA())</f>
        <v>#N/A</v>
      </c>
      <c r="X58" s="537" t="e">
        <f ca="1">+IF(AND(ISNUMBER(OFFSET('Sanitation Data'!$D$10,0,10*ROW('Sanitation Data'!D52))),'Data Summary'!CM58="Yes"),OFFSET('Sanitation Data'!$D$10,0,10*ROW('Sanitation Data'!D52)),NA())</f>
        <v>#N/A</v>
      </c>
      <c r="Y58" s="537" t="e">
        <f ca="1">+IF(AND(ISNUMBER(OFFSET('Sanitation Data'!$D$11,0,10*ROW('Sanitation Data'!D52))),'Data Summary'!CN58="Yes"),OFFSET('Sanitation Data'!$D$11,0,10*ROW('Sanitation Data'!D52)),NA())</f>
        <v>#N/A</v>
      </c>
      <c r="Z58" s="537" t="e">
        <f ca="1">+IF(AND(ISNUMBER(OFFSET('Sanitation Data'!$D$12,0,10*ROW('Sanitation Data'!D52))),'Data Summary'!CO58="Yes"),OFFSET('Sanitation Data'!$D$12,0,10*ROW('Sanitation Data'!D52)),NA())</f>
        <v>#N/A</v>
      </c>
      <c r="AA58" s="537" t="e">
        <f ca="1">+IF(AND(ISNUMBER(OFFSET('Sanitation Data'!$E$4,0,10*ROW('Sanitation Data'!E52))),'Data Summary'!CP58="Yes"),100-OFFSET('Sanitation Data'!$E$4,0,10*ROW('Sanitation Data'!E52)),NA())</f>
        <v>#N/A</v>
      </c>
      <c r="AB58" s="537" t="e">
        <f ca="1">+IF(AND(ISNUMBER(OFFSET('Sanitation Data'!$E$6,0,10*ROW('Sanitation Data'!E52))),'Data Summary'!CQ58="Yes"),OFFSET('Sanitation Data'!$E$6,0,10*ROW('Sanitation Data'!E52)),NA())</f>
        <v>#N/A</v>
      </c>
      <c r="AC58" s="537" t="e">
        <f ca="1">+IF(AND(ISNUMBER(OFFSET('Sanitation Data'!$E$10,0,10*ROW('Sanitation Data'!E52))),'Data Summary'!CR58="Yes"),OFFSET('Sanitation Data'!$E$10,0,10*ROW('Sanitation Data'!E52)),NA())</f>
        <v>#N/A</v>
      </c>
      <c r="AD58" s="537" t="e">
        <f ca="1">+IF(AND(ISNUMBER(OFFSET('Sanitation Data'!$E$11,0,10*ROW('Sanitation Data'!E52))),'Data Summary'!CS58="Yes"),OFFSET('Sanitation Data'!$E$11,0,10*ROW('Sanitation Data'!E52)),NA())</f>
        <v>#N/A</v>
      </c>
      <c r="AE58" s="537" t="e">
        <f ca="1">+IF(AND(ISNUMBER(OFFSET('Sanitation Data'!$E$12,0,10*ROW('Sanitation Data'!E52))),'Data Summary'!CT58="Yes"),OFFSET('Sanitation Data'!$E$12,0,10*ROW('Sanitation Data'!E52)),NA())</f>
        <v>#N/A</v>
      </c>
      <c r="AF58" s="537" t="e">
        <f ca="1">+IF(AND(ISNUMBER(OFFSET('Sanitation Data'!$F$4,0,10*ROW('Sanitation Data'!F52))),'Data Summary'!CU58="Yes"),100-OFFSET('Sanitation Data'!$F$4,0,10*ROW('Sanitation Data'!F52)),NA())</f>
        <v>#N/A</v>
      </c>
      <c r="AG58" s="537" t="e">
        <f ca="1">+IF(AND(ISNUMBER(OFFSET('Sanitation Data'!$F$6,0,10*ROW('Sanitation Data'!F52))),'Data Summary'!CV58="Yes"),OFFSET('Sanitation Data'!$F$6,0,10*ROW('Sanitation Data'!F52)),NA())</f>
        <v>#N/A</v>
      </c>
      <c r="AH58" s="537" t="e">
        <f ca="1">+IF(AND(ISNUMBER(OFFSET('Sanitation Data'!$F$10,0,10*ROW('Sanitation Data'!F52))),'Data Summary'!CW58="Yes"),OFFSET('Sanitation Data'!$F$10,0,10*ROW('Sanitation Data'!F52)),NA())</f>
        <v>#N/A</v>
      </c>
      <c r="AI58" s="537" t="e">
        <f ca="1">+IF(AND(ISNUMBER(OFFSET('Sanitation Data'!$F$11,0,10*ROW('Sanitation Data'!F52))),'Data Summary'!CX58="Yes"),OFFSET('Sanitation Data'!$F$11,0,10*ROW('Sanitation Data'!F52)),NA())</f>
        <v>#N/A</v>
      </c>
      <c r="AJ58" s="537" t="e">
        <f ca="1">+IF(AND(ISNUMBER(OFFSET('Sanitation Data'!$F$12,0,10*ROW('Sanitation Data'!F52))),'Data Summary'!CY58="Yes"),OFFSET('Sanitation Data'!$F$12,0,10*ROW('Sanitation Data'!F52)),NA())</f>
        <v>#N/A</v>
      </c>
      <c r="AK58" s="537" t="e">
        <f ca="1">+IF(AND(ISNUMBER(OFFSET('Sanitation Data'!$G$4,0,10*ROW('Sanitation Data'!G52))),'Data Summary'!CZ58="Yes"),100-OFFSET('Sanitation Data'!$G$4,0,10*ROW('Sanitation Data'!G52)),NA())</f>
        <v>#N/A</v>
      </c>
      <c r="AL58" s="537" t="e">
        <f ca="1">+IF(AND(ISNUMBER(OFFSET('Sanitation Data'!$G$6,0,10*ROW('Sanitation Data'!G52))),'Data Summary'!DA58="Yes"),OFFSET('Sanitation Data'!$G$6,0,10*ROW('Sanitation Data'!G52)),NA())</f>
        <v>#N/A</v>
      </c>
      <c r="AM58" s="537" t="e">
        <f ca="1">+IF(AND(ISNUMBER(OFFSET('Sanitation Data'!$G$10,0,10*ROW('Sanitation Data'!G52))),'Data Summary'!DB58="Yes"),OFFSET('Sanitation Data'!$G$10,0,10*ROW('Sanitation Data'!G52)),NA())</f>
        <v>#N/A</v>
      </c>
      <c r="AN58" s="537" t="e">
        <f ca="1">+IF(AND(ISNUMBER(OFFSET('Sanitation Data'!$G$11,0,10*ROW('Sanitation Data'!G52))),'Data Summary'!DC58="Yes"),OFFSET('Sanitation Data'!$G$11,0,10*ROW('Sanitation Data'!G52)),NA())</f>
        <v>#N/A</v>
      </c>
      <c r="AO58" s="537" t="e">
        <f ca="1">+IF(AND(ISNUMBER(OFFSET('Sanitation Data'!$G$12,0,10*ROW('Sanitation Data'!G52))),'Data Summary'!DD58="Yes"),OFFSET('Sanitation Data'!$G$12,0,10*ROW('Sanitation Data'!G52)),NA())</f>
        <v>#N/A</v>
      </c>
      <c r="AP58" s="537" t="e">
        <f ca="1">+IF(AND(ISNUMBER(OFFSET('Sanitation Data'!$H$4,0,10*ROW('Sanitation Data'!H52))),'Data Summary'!DE58="Yes"),100-OFFSET('Sanitation Data'!$H$4,0,10*ROW('Sanitation Data'!H52)),NA())</f>
        <v>#N/A</v>
      </c>
      <c r="AQ58" s="537" t="e">
        <f ca="1">+IF(AND(ISNUMBER(OFFSET('Sanitation Data'!$H$6,0,10*ROW('Sanitation Data'!H52))),'Data Summary'!DF58="Yes"),OFFSET('Sanitation Data'!$H$6,0,10*ROW('Sanitation Data'!H52)),NA())</f>
        <v>#N/A</v>
      </c>
      <c r="AR58" s="537" t="e">
        <f ca="1">+IF(AND(ISNUMBER(OFFSET('Sanitation Data'!$H$10,0,10*ROW('Sanitation Data'!H52))),'Data Summary'!DG58="Yes"),OFFSET('Sanitation Data'!$H$10,0,10*ROW('Sanitation Data'!H52)),NA())</f>
        <v>#N/A</v>
      </c>
      <c r="AS58" s="537" t="e">
        <f ca="1">+IF(AND(ISNUMBER(OFFSET('Sanitation Data'!$H$11,0,10*ROW('Sanitation Data'!H52))),'Data Summary'!DH58="Yes"),OFFSET('Sanitation Data'!$H$11,0,10*ROW('Sanitation Data'!H52)),NA())</f>
        <v>#N/A</v>
      </c>
      <c r="AT58" s="537" t="e">
        <f ca="1">+IF(AND(ISNUMBER(OFFSET('Sanitation Data'!$H$12,0,10*ROW('Sanitation Data'!H52))),'Data Summary'!DI58="Yes"),OFFSET('Sanitation Data'!$H$12,0,10*ROW('Sanitation Data'!H52)),NA())</f>
        <v>#N/A</v>
      </c>
      <c r="AU58" s="537" t="e">
        <f ca="1">+IF(AND(ISNUMBER(OFFSET('Sanitation Data'!$I$4,0,10*ROW('Sanitation Data'!I52))),'Data Summary'!DJ58="Yes"),100-OFFSET('Sanitation Data'!$I$4,0,10*ROW('Sanitation Data'!I52)),NA())</f>
        <v>#N/A</v>
      </c>
      <c r="AV58" s="537" t="e">
        <f ca="1">+IF(AND(ISNUMBER(OFFSET('Sanitation Data'!$I$6,0,10*ROW('Sanitation Data'!I52))),'Data Summary'!DK58="Yes"),OFFSET('Sanitation Data'!$I$6,0,10*ROW('Sanitation Data'!I52)),NA())</f>
        <v>#N/A</v>
      </c>
      <c r="AW58" s="537" t="e">
        <f ca="1">+IF(AND(ISNUMBER(OFFSET('Sanitation Data'!$I$10,0,10*ROW('Sanitation Data'!I52))),'Data Summary'!DL58="Yes"),OFFSET('Sanitation Data'!$I$10,0,10*ROW('Sanitation Data'!I52)),NA())</f>
        <v>#N/A</v>
      </c>
      <c r="AX58" s="537" t="e">
        <f ca="1">+IF(AND(ISNUMBER(OFFSET('Sanitation Data'!$I$11,0,10*ROW('Sanitation Data'!I52))),'Data Summary'!DM58="Yes"),OFFSET('Sanitation Data'!$I$11,0,10*ROW('Sanitation Data'!I52)),NA())</f>
        <v>#N/A</v>
      </c>
      <c r="AY58" s="537" t="e">
        <f ca="1">+IF(AND(ISNUMBER(OFFSET('Sanitation Data'!$I$12,0,10*ROW('Sanitation Data'!I52))),'Data Summary'!DN58="Yes"),OFFSET('Sanitation Data'!$I$12,0,10*ROW('Sanitation Data'!I52)),NA())</f>
        <v>#N/A</v>
      </c>
      <c r="AZ58" s="538" t="e">
        <f ca="1">+IF(AND(ISNUMBER(OFFSET('Hygiene Data'!$D$5,0,10*ROW('Hygiene Data'!D52))),'Data Summary'!DO58="Yes"),OFFSET('Hygiene Data'!$D$5,0,10*ROW('Hygiene Data'!D52)),NA())</f>
        <v>#N/A</v>
      </c>
      <c r="BA58" s="538" t="e">
        <f ca="1">+IF(AND(ISNUMBER(OFFSET('Hygiene Data'!$D$7,0,10*ROW('Hygiene Data'!D52))),'Data Summary'!DP58="Yes"),OFFSET('Hygiene Data'!$D$7,0,10*ROW('Hygiene Data'!D52)),NA())</f>
        <v>#N/A</v>
      </c>
      <c r="BB58" s="538" t="e">
        <f ca="1">+IF(AND(ISNUMBER(OFFSET('Hygiene Data'!$D$9,0,10*ROW('Hygiene Data'!D52))),'Data Summary'!DQ58="Yes"),OFFSET('Hygiene Data'!$D$9,0,10*ROW('Hygiene Data'!D52)),NA())</f>
        <v>#N/A</v>
      </c>
      <c r="BC58" s="538" t="e">
        <f ca="1">+IF(AND(ISNUMBER(OFFSET('Hygiene Data'!$E$5,0,10*ROW('Hygiene Data'!E52))),'Data Summary'!DR58="Yes"),OFFSET('Hygiene Data'!$E$5,0,10*ROW('Hygiene Data'!E52)),NA())</f>
        <v>#N/A</v>
      </c>
      <c r="BD58" s="538" t="e">
        <f ca="1">+IF(AND(ISNUMBER(OFFSET('Hygiene Data'!$E$7,0,10*ROW('Hygiene Data'!E52))),'Data Summary'!DS58="Yes"),OFFSET('Hygiene Data'!$E$7,0,10*ROW('Hygiene Data'!E52)),NA())</f>
        <v>#N/A</v>
      </c>
      <c r="BE58" s="538" t="e">
        <f ca="1">+IF(AND(ISNUMBER(OFFSET('Hygiene Data'!$E$9,0,10*ROW('Hygiene Data'!E52))),'Data Summary'!DT58="Yes"),OFFSET('Hygiene Data'!$E$9,0,10*ROW('Hygiene Data'!E52)),NA())</f>
        <v>#N/A</v>
      </c>
      <c r="BF58" s="538" t="e">
        <f ca="1">+IF(AND(ISNUMBER(OFFSET('Hygiene Data'!$F$5,0,10*ROW('Hygiene Data'!F52))),'Data Summary'!DU58="Yes"),OFFSET('Hygiene Data'!$F$5,0,10*ROW('Hygiene Data'!F52)),NA())</f>
        <v>#N/A</v>
      </c>
      <c r="BG58" s="538" t="e">
        <f ca="1">+IF(AND(ISNUMBER(OFFSET('Hygiene Data'!$F$7,0,10*ROW('Hygiene Data'!F52))),'Data Summary'!DV58="Yes"),OFFSET('Hygiene Data'!$F$7,0,10*ROW('Hygiene Data'!F52)),NA())</f>
        <v>#N/A</v>
      </c>
      <c r="BH58" s="538" t="e">
        <f ca="1">+IF(AND(ISNUMBER(OFFSET('Hygiene Data'!$F$9,0,10*ROW('Hygiene Data'!F52))),'Data Summary'!DW58="Yes"),OFFSET('Hygiene Data'!$F$9,0,10*ROW('Hygiene Data'!F52)),NA())</f>
        <v>#N/A</v>
      </c>
      <c r="BI58" s="538" t="e">
        <f ca="1">+IF(AND(ISNUMBER(OFFSET('Hygiene Data'!$G$5,0,10*ROW('Hygiene Data'!G52))),'Data Summary'!DX58="Yes"),OFFSET('Hygiene Data'!$G$5,0,10*ROW('Hygiene Data'!G52)),NA())</f>
        <v>#N/A</v>
      </c>
      <c r="BJ58" s="538" t="e">
        <f ca="1">+IF(AND(ISNUMBER(OFFSET('Hygiene Data'!$G$7,0,10*ROW('Hygiene Data'!G52))),'Data Summary'!DY58="Yes"),OFFSET('Hygiene Data'!$G$7,0,10*ROW('Hygiene Data'!G52)),NA())</f>
        <v>#N/A</v>
      </c>
      <c r="BK58" s="538" t="e">
        <f ca="1">+IF(AND(ISNUMBER(OFFSET('Hygiene Data'!$G$9,0,10*ROW('Hygiene Data'!G52))),'Data Summary'!DZ58="Yes"),OFFSET('Hygiene Data'!$G$9,0,10*ROW('Hygiene Data'!G52)),NA())</f>
        <v>#N/A</v>
      </c>
      <c r="BL58" s="538" t="e">
        <f ca="1">+IF(AND(ISNUMBER(OFFSET('Hygiene Data'!$H$5,0,10*ROW('Hygiene Data'!H52))),'Data Summary'!EA58="Yes"),OFFSET('Hygiene Data'!$H$5,0,10*ROW('Hygiene Data'!H52)),NA())</f>
        <v>#N/A</v>
      </c>
      <c r="BM58" s="538" t="e">
        <f ca="1">+IF(AND(ISNUMBER(OFFSET('Hygiene Data'!$H$7,0,10*ROW('Hygiene Data'!H52))),'Data Summary'!EB58="Yes"),OFFSET('Hygiene Data'!$H$7,0,10*ROW('Hygiene Data'!H52)),NA())</f>
        <v>#N/A</v>
      </c>
      <c r="BN58" s="538" t="e">
        <f ca="1">+IF(AND(ISNUMBER(OFFSET('Hygiene Data'!$H$9,0,10*ROW('Hygiene Data'!H52))),'Data Summary'!EC58="Yes"),OFFSET('Hygiene Data'!$H$9,0,10*ROW('Hygiene Data'!H52)),NA())</f>
        <v>#N/A</v>
      </c>
      <c r="BO58" s="538" t="e">
        <f ca="1">+IF(AND(ISNUMBER(OFFSET('Hygiene Data'!$I$5,0,10*ROW('Hygiene Data'!I52))),'Data Summary'!ED58="Yes"),OFFSET('Hygiene Data'!$I$5,0,10*ROW('Hygiene Data'!I52)),NA())</f>
        <v>#N/A</v>
      </c>
      <c r="BP58" s="538" t="e">
        <f ca="1">+IF(AND(ISNUMBER(OFFSET('Hygiene Data'!$I$7,0,10*ROW('Hygiene Data'!I52))),'Data Summary'!EE58="Yes"),OFFSET('Hygiene Data'!$I$7,0,10*ROW('Hygiene Data'!I52)),NA())</f>
        <v>#N/A</v>
      </c>
      <c r="BQ58" s="538" t="e">
        <f ca="1">+IF(AND(ISNUMBER(OFFSET('Hygiene Data'!$I$9,0,10*ROW('Hygiene Data'!I52))),'Data Summary'!EF58="Yes"),OFFSET('Hygiene Data'!$I$9,0,10*ROW('Hygiene Data'!I52)),NA())</f>
        <v>#N/A</v>
      </c>
    </row>
    <row r="59" spans="1:69" x14ac:dyDescent="0.25">
      <c r="A59" s="534" t="e">
        <f ca="1">+RIGHT('Data Summary'!A59,LEN('Data Summary'!A59)-9)</f>
        <v>#VALUE!</v>
      </c>
      <c r="B59" s="508" t="str">
        <f ca="1">+IF(ISTEXT('Data Summary'!B59),'Data Summary'!B59,"")</f>
        <v/>
      </c>
      <c r="C59" s="535" t="e">
        <f ca="1">+VALUE('Data Summary'!C59)</f>
        <v>#VALUE!</v>
      </c>
      <c r="D59" s="536" t="e">
        <f ca="1">+IF(AND(ISNUMBER(OFFSET('Water Data'!$D$4,0,10*ROW('Water Data'!D53))),'Data Summary'!BS59="Yes"),100-OFFSET('Water Data'!$D$4,0,10*ROW('Water Data'!D53)),NA())</f>
        <v>#N/A</v>
      </c>
      <c r="E59" s="536" t="e">
        <f ca="1">+IF(AND(ISNUMBER(OFFSET('Water Data'!$D$6,0,10*ROW('Water Data'!D53))),'Data Summary'!BT59="Yes"),OFFSET('Water Data'!$D$6,0,10*ROW('Water Data'!D53)),NA())</f>
        <v>#N/A</v>
      </c>
      <c r="F59" s="536" t="e">
        <f ca="1">+IF(AND(ISNUMBER(OFFSET('Water Data'!$D$9,0,10*ROW('Water Data'!D53))),'Data Summary'!BU59="Yes"),OFFSET('Water Data'!$D$9,0,10*ROW('Water Data'!D53)),NA())</f>
        <v>#N/A</v>
      </c>
      <c r="G59" s="536" t="e">
        <f ca="1">+IF(AND(ISNUMBER(OFFSET('Water Data'!$E$4,0,10*ROW('Water Data'!E53))),'Data Summary'!BV59="Yes"),100-OFFSET('Water Data'!$E$4,0,10*ROW('Water Data'!E53)),NA())</f>
        <v>#N/A</v>
      </c>
      <c r="H59" s="536" t="e">
        <f ca="1">+IF(AND(ISNUMBER(OFFSET('Water Data'!$E$6,0,10*ROW('Water Data'!E53))),'Data Summary'!BW59="Yes"),OFFSET('Water Data'!$E$6,0,10*ROW('Water Data'!E53)),NA())</f>
        <v>#N/A</v>
      </c>
      <c r="I59" s="536" t="e">
        <f ca="1">+IF(AND(ISNUMBER(OFFSET('Water Data'!$E$9,0,10*ROW('Water Data'!E53))),'Data Summary'!BX59="Yes"),OFFSET('Water Data'!$E$9,0,10*ROW('Water Data'!E53)),NA())</f>
        <v>#N/A</v>
      </c>
      <c r="J59" s="536" t="e">
        <f ca="1">+IF(AND(ISNUMBER(OFFSET('Water Data'!$F$4,0,10*ROW('Water Data'!F53))),'Data Summary'!BY59="Yes"),100-OFFSET('Water Data'!$F$4,0,10*ROW('Water Data'!F53)),NA())</f>
        <v>#N/A</v>
      </c>
      <c r="K59" s="536" t="e">
        <f ca="1">+IF(AND(ISNUMBER(OFFSET('Water Data'!$F$6,0,10*ROW('Water Data'!F53))),'Data Summary'!BZ59="Yes"),OFFSET('Water Data'!$F$6,0,10*ROW('Water Data'!F53)),NA())</f>
        <v>#N/A</v>
      </c>
      <c r="L59" s="536" t="e">
        <f ca="1">+IF(AND(ISNUMBER(OFFSET('Water Data'!$F$9,0,10*ROW('Water Data'!F53))),'Data Summary'!CA59="Yes"),OFFSET('Water Data'!$F$9,0,10*ROW('Water Data'!F53)),NA())</f>
        <v>#N/A</v>
      </c>
      <c r="M59" s="536" t="e">
        <f ca="1">+IF(AND(ISNUMBER(OFFSET('Water Data'!$G$4,0,10*ROW('Water Data'!G53))),'Data Summary'!CB59="Yes"),100-OFFSET('Water Data'!$G$4,0,10*ROW('Water Data'!G53)),NA())</f>
        <v>#N/A</v>
      </c>
      <c r="N59" s="536" t="e">
        <f ca="1">+IF(AND(ISNUMBER(OFFSET('Water Data'!$G$6,0,10*ROW('Water Data'!G53))),'Data Summary'!CC59="Yes"),OFFSET('Water Data'!$G$6,0,10*ROW('Water Data'!G53)),NA())</f>
        <v>#N/A</v>
      </c>
      <c r="O59" s="536" t="e">
        <f ca="1">+IF(AND(ISNUMBER(OFFSET('Water Data'!$G$9,0,10*ROW('Water Data'!G53))),'Data Summary'!CD59="Yes"),OFFSET('Water Data'!$G$9,0,10*ROW('Water Data'!G53)),NA())</f>
        <v>#N/A</v>
      </c>
      <c r="P59" s="536" t="e">
        <f ca="1">+IF(AND(ISNUMBER(OFFSET('Water Data'!$H$4,0,10*ROW('Water Data'!H53))),'Data Summary'!CE59="Yes"),100-OFFSET('Water Data'!$H$4,0,10*ROW('Water Data'!H53)),NA())</f>
        <v>#N/A</v>
      </c>
      <c r="Q59" s="536" t="e">
        <f ca="1">+IF(AND(ISNUMBER(OFFSET('Water Data'!$H$6,0,10*ROW('Water Data'!H53))),'Data Summary'!CF59="Yes"),OFFSET('Water Data'!$H$6,0,10*ROW('Water Data'!H53)),NA())</f>
        <v>#N/A</v>
      </c>
      <c r="R59" s="536" t="e">
        <f ca="1">+IF(AND(ISNUMBER(OFFSET('Water Data'!$H$9,0,10*ROW('Water Data'!H53))),'Data Summary'!CG59="Yes"),OFFSET('Water Data'!$H$9,0,10*ROW('Water Data'!H53)),NA())</f>
        <v>#N/A</v>
      </c>
      <c r="S59" s="536" t="e">
        <f ca="1">+IF(AND(ISNUMBER(OFFSET('Water Data'!$I$4,0,10*ROW('Water Data'!I53))),'Data Summary'!CH59="Yes"),100-OFFSET('Water Data'!$I$4,0,10*ROW('Water Data'!I53)),NA())</f>
        <v>#N/A</v>
      </c>
      <c r="T59" s="536" t="e">
        <f ca="1">+IF(AND(ISNUMBER(OFFSET('Water Data'!$I$6,0,10*ROW('Water Data'!I53))),'Data Summary'!CI59="Yes"),OFFSET('Water Data'!$I$6,0,10*ROW('Water Data'!I53)),NA())</f>
        <v>#N/A</v>
      </c>
      <c r="U59" s="536" t="e">
        <f ca="1">+IF(AND(ISNUMBER(OFFSET('Water Data'!$I$9,0,10*ROW('Water Data'!I53))),'Data Summary'!CJ59="Yes"),OFFSET('Water Data'!$I$9,0,10*ROW('Water Data'!I53)),NA())</f>
        <v>#N/A</v>
      </c>
      <c r="V59" s="537" t="e">
        <f ca="1">+IF(AND(ISNUMBER(OFFSET('Sanitation Data'!$D$4,0,10*ROW('Sanitation Data'!D53))),'Data Summary'!CK59="Yes"),100-OFFSET('Sanitation Data'!$D$4,0,10*ROW('Sanitation Data'!D53)),NA())</f>
        <v>#N/A</v>
      </c>
      <c r="W59" s="537" t="e">
        <f ca="1">+IF(AND(ISNUMBER(OFFSET('Sanitation Data'!$D$6,0,10*ROW('Sanitation Data'!D53))),'Data Summary'!CL59="Yes"),OFFSET('Sanitation Data'!$D$6,0,10*ROW('Sanitation Data'!D53)),NA())</f>
        <v>#N/A</v>
      </c>
      <c r="X59" s="537" t="e">
        <f ca="1">+IF(AND(ISNUMBER(OFFSET('Sanitation Data'!$D$10,0,10*ROW('Sanitation Data'!D53))),'Data Summary'!CM59="Yes"),OFFSET('Sanitation Data'!$D$10,0,10*ROW('Sanitation Data'!D53)),NA())</f>
        <v>#N/A</v>
      </c>
      <c r="Y59" s="537" t="e">
        <f ca="1">+IF(AND(ISNUMBER(OFFSET('Sanitation Data'!$D$11,0,10*ROW('Sanitation Data'!D53))),'Data Summary'!CN59="Yes"),OFFSET('Sanitation Data'!$D$11,0,10*ROW('Sanitation Data'!D53)),NA())</f>
        <v>#N/A</v>
      </c>
      <c r="Z59" s="537" t="e">
        <f ca="1">+IF(AND(ISNUMBER(OFFSET('Sanitation Data'!$D$12,0,10*ROW('Sanitation Data'!D53))),'Data Summary'!CO59="Yes"),OFFSET('Sanitation Data'!$D$12,0,10*ROW('Sanitation Data'!D53)),NA())</f>
        <v>#N/A</v>
      </c>
      <c r="AA59" s="537" t="e">
        <f ca="1">+IF(AND(ISNUMBER(OFFSET('Sanitation Data'!$E$4,0,10*ROW('Sanitation Data'!E53))),'Data Summary'!CP59="Yes"),100-OFFSET('Sanitation Data'!$E$4,0,10*ROW('Sanitation Data'!E53)),NA())</f>
        <v>#N/A</v>
      </c>
      <c r="AB59" s="537" t="e">
        <f ca="1">+IF(AND(ISNUMBER(OFFSET('Sanitation Data'!$E$6,0,10*ROW('Sanitation Data'!E53))),'Data Summary'!CQ59="Yes"),OFFSET('Sanitation Data'!$E$6,0,10*ROW('Sanitation Data'!E53)),NA())</f>
        <v>#N/A</v>
      </c>
      <c r="AC59" s="537" t="e">
        <f ca="1">+IF(AND(ISNUMBER(OFFSET('Sanitation Data'!$E$10,0,10*ROW('Sanitation Data'!E53))),'Data Summary'!CR59="Yes"),OFFSET('Sanitation Data'!$E$10,0,10*ROW('Sanitation Data'!E53)),NA())</f>
        <v>#N/A</v>
      </c>
      <c r="AD59" s="537" t="e">
        <f ca="1">+IF(AND(ISNUMBER(OFFSET('Sanitation Data'!$E$11,0,10*ROW('Sanitation Data'!E53))),'Data Summary'!CS59="Yes"),OFFSET('Sanitation Data'!$E$11,0,10*ROW('Sanitation Data'!E53)),NA())</f>
        <v>#N/A</v>
      </c>
      <c r="AE59" s="537" t="e">
        <f ca="1">+IF(AND(ISNUMBER(OFFSET('Sanitation Data'!$E$12,0,10*ROW('Sanitation Data'!E53))),'Data Summary'!CT59="Yes"),OFFSET('Sanitation Data'!$E$12,0,10*ROW('Sanitation Data'!E53)),NA())</f>
        <v>#N/A</v>
      </c>
      <c r="AF59" s="537" t="e">
        <f ca="1">+IF(AND(ISNUMBER(OFFSET('Sanitation Data'!$F$4,0,10*ROW('Sanitation Data'!F53))),'Data Summary'!CU59="Yes"),100-OFFSET('Sanitation Data'!$F$4,0,10*ROW('Sanitation Data'!F53)),NA())</f>
        <v>#N/A</v>
      </c>
      <c r="AG59" s="537" t="e">
        <f ca="1">+IF(AND(ISNUMBER(OFFSET('Sanitation Data'!$F$6,0,10*ROW('Sanitation Data'!F53))),'Data Summary'!CV59="Yes"),OFFSET('Sanitation Data'!$F$6,0,10*ROW('Sanitation Data'!F53)),NA())</f>
        <v>#N/A</v>
      </c>
      <c r="AH59" s="537" t="e">
        <f ca="1">+IF(AND(ISNUMBER(OFFSET('Sanitation Data'!$F$10,0,10*ROW('Sanitation Data'!F53))),'Data Summary'!CW59="Yes"),OFFSET('Sanitation Data'!$F$10,0,10*ROW('Sanitation Data'!F53)),NA())</f>
        <v>#N/A</v>
      </c>
      <c r="AI59" s="537" t="e">
        <f ca="1">+IF(AND(ISNUMBER(OFFSET('Sanitation Data'!$F$11,0,10*ROW('Sanitation Data'!F53))),'Data Summary'!CX59="Yes"),OFFSET('Sanitation Data'!$F$11,0,10*ROW('Sanitation Data'!F53)),NA())</f>
        <v>#N/A</v>
      </c>
      <c r="AJ59" s="537" t="e">
        <f ca="1">+IF(AND(ISNUMBER(OFFSET('Sanitation Data'!$F$12,0,10*ROW('Sanitation Data'!F53))),'Data Summary'!CY59="Yes"),OFFSET('Sanitation Data'!$F$12,0,10*ROW('Sanitation Data'!F53)),NA())</f>
        <v>#N/A</v>
      </c>
      <c r="AK59" s="537" t="e">
        <f ca="1">+IF(AND(ISNUMBER(OFFSET('Sanitation Data'!$G$4,0,10*ROW('Sanitation Data'!G53))),'Data Summary'!CZ59="Yes"),100-OFFSET('Sanitation Data'!$G$4,0,10*ROW('Sanitation Data'!G53)),NA())</f>
        <v>#N/A</v>
      </c>
      <c r="AL59" s="537" t="e">
        <f ca="1">+IF(AND(ISNUMBER(OFFSET('Sanitation Data'!$G$6,0,10*ROW('Sanitation Data'!G53))),'Data Summary'!DA59="Yes"),OFFSET('Sanitation Data'!$G$6,0,10*ROW('Sanitation Data'!G53)),NA())</f>
        <v>#N/A</v>
      </c>
      <c r="AM59" s="537" t="e">
        <f ca="1">+IF(AND(ISNUMBER(OFFSET('Sanitation Data'!$G$10,0,10*ROW('Sanitation Data'!G53))),'Data Summary'!DB59="Yes"),OFFSET('Sanitation Data'!$G$10,0,10*ROW('Sanitation Data'!G53)),NA())</f>
        <v>#N/A</v>
      </c>
      <c r="AN59" s="537" t="e">
        <f ca="1">+IF(AND(ISNUMBER(OFFSET('Sanitation Data'!$G$11,0,10*ROW('Sanitation Data'!G53))),'Data Summary'!DC59="Yes"),OFFSET('Sanitation Data'!$G$11,0,10*ROW('Sanitation Data'!G53)),NA())</f>
        <v>#N/A</v>
      </c>
      <c r="AO59" s="537" t="e">
        <f ca="1">+IF(AND(ISNUMBER(OFFSET('Sanitation Data'!$G$12,0,10*ROW('Sanitation Data'!G53))),'Data Summary'!DD59="Yes"),OFFSET('Sanitation Data'!$G$12,0,10*ROW('Sanitation Data'!G53)),NA())</f>
        <v>#N/A</v>
      </c>
      <c r="AP59" s="537" t="e">
        <f ca="1">+IF(AND(ISNUMBER(OFFSET('Sanitation Data'!$H$4,0,10*ROW('Sanitation Data'!H53))),'Data Summary'!DE59="Yes"),100-OFFSET('Sanitation Data'!$H$4,0,10*ROW('Sanitation Data'!H53)),NA())</f>
        <v>#N/A</v>
      </c>
      <c r="AQ59" s="537" t="e">
        <f ca="1">+IF(AND(ISNUMBER(OFFSET('Sanitation Data'!$H$6,0,10*ROW('Sanitation Data'!H53))),'Data Summary'!DF59="Yes"),OFFSET('Sanitation Data'!$H$6,0,10*ROW('Sanitation Data'!H53)),NA())</f>
        <v>#N/A</v>
      </c>
      <c r="AR59" s="537" t="e">
        <f ca="1">+IF(AND(ISNUMBER(OFFSET('Sanitation Data'!$H$10,0,10*ROW('Sanitation Data'!H53))),'Data Summary'!DG59="Yes"),OFFSET('Sanitation Data'!$H$10,0,10*ROW('Sanitation Data'!H53)),NA())</f>
        <v>#N/A</v>
      </c>
      <c r="AS59" s="537" t="e">
        <f ca="1">+IF(AND(ISNUMBER(OFFSET('Sanitation Data'!$H$11,0,10*ROW('Sanitation Data'!H53))),'Data Summary'!DH59="Yes"),OFFSET('Sanitation Data'!$H$11,0,10*ROW('Sanitation Data'!H53)),NA())</f>
        <v>#N/A</v>
      </c>
      <c r="AT59" s="537" t="e">
        <f ca="1">+IF(AND(ISNUMBER(OFFSET('Sanitation Data'!$H$12,0,10*ROW('Sanitation Data'!H53))),'Data Summary'!DI59="Yes"),OFFSET('Sanitation Data'!$H$12,0,10*ROW('Sanitation Data'!H53)),NA())</f>
        <v>#N/A</v>
      </c>
      <c r="AU59" s="537" t="e">
        <f ca="1">+IF(AND(ISNUMBER(OFFSET('Sanitation Data'!$I$4,0,10*ROW('Sanitation Data'!I53))),'Data Summary'!DJ59="Yes"),100-OFFSET('Sanitation Data'!$I$4,0,10*ROW('Sanitation Data'!I53)),NA())</f>
        <v>#N/A</v>
      </c>
      <c r="AV59" s="537" t="e">
        <f ca="1">+IF(AND(ISNUMBER(OFFSET('Sanitation Data'!$I$6,0,10*ROW('Sanitation Data'!I53))),'Data Summary'!DK59="Yes"),OFFSET('Sanitation Data'!$I$6,0,10*ROW('Sanitation Data'!I53)),NA())</f>
        <v>#N/A</v>
      </c>
      <c r="AW59" s="537" t="e">
        <f ca="1">+IF(AND(ISNUMBER(OFFSET('Sanitation Data'!$I$10,0,10*ROW('Sanitation Data'!I53))),'Data Summary'!DL59="Yes"),OFFSET('Sanitation Data'!$I$10,0,10*ROW('Sanitation Data'!I53)),NA())</f>
        <v>#N/A</v>
      </c>
      <c r="AX59" s="537" t="e">
        <f ca="1">+IF(AND(ISNUMBER(OFFSET('Sanitation Data'!$I$11,0,10*ROW('Sanitation Data'!I53))),'Data Summary'!DM59="Yes"),OFFSET('Sanitation Data'!$I$11,0,10*ROW('Sanitation Data'!I53)),NA())</f>
        <v>#N/A</v>
      </c>
      <c r="AY59" s="537" t="e">
        <f ca="1">+IF(AND(ISNUMBER(OFFSET('Sanitation Data'!$I$12,0,10*ROW('Sanitation Data'!I53))),'Data Summary'!DN59="Yes"),OFFSET('Sanitation Data'!$I$12,0,10*ROW('Sanitation Data'!I53)),NA())</f>
        <v>#N/A</v>
      </c>
      <c r="AZ59" s="538" t="e">
        <f ca="1">+IF(AND(ISNUMBER(OFFSET('Hygiene Data'!$D$5,0,10*ROW('Hygiene Data'!D53))),'Data Summary'!DO59="Yes"),OFFSET('Hygiene Data'!$D$5,0,10*ROW('Hygiene Data'!D53)),NA())</f>
        <v>#N/A</v>
      </c>
      <c r="BA59" s="538" t="e">
        <f ca="1">+IF(AND(ISNUMBER(OFFSET('Hygiene Data'!$D$7,0,10*ROW('Hygiene Data'!D53))),'Data Summary'!DP59="Yes"),OFFSET('Hygiene Data'!$D$7,0,10*ROW('Hygiene Data'!D53)),NA())</f>
        <v>#N/A</v>
      </c>
      <c r="BB59" s="538" t="e">
        <f ca="1">+IF(AND(ISNUMBER(OFFSET('Hygiene Data'!$D$9,0,10*ROW('Hygiene Data'!D53))),'Data Summary'!DQ59="Yes"),OFFSET('Hygiene Data'!$D$9,0,10*ROW('Hygiene Data'!D53)),NA())</f>
        <v>#N/A</v>
      </c>
      <c r="BC59" s="538" t="e">
        <f ca="1">+IF(AND(ISNUMBER(OFFSET('Hygiene Data'!$E$5,0,10*ROW('Hygiene Data'!E53))),'Data Summary'!DR59="Yes"),OFFSET('Hygiene Data'!$E$5,0,10*ROW('Hygiene Data'!E53)),NA())</f>
        <v>#N/A</v>
      </c>
      <c r="BD59" s="538" t="e">
        <f ca="1">+IF(AND(ISNUMBER(OFFSET('Hygiene Data'!$E$7,0,10*ROW('Hygiene Data'!E53))),'Data Summary'!DS59="Yes"),OFFSET('Hygiene Data'!$E$7,0,10*ROW('Hygiene Data'!E53)),NA())</f>
        <v>#N/A</v>
      </c>
      <c r="BE59" s="538" t="e">
        <f ca="1">+IF(AND(ISNUMBER(OFFSET('Hygiene Data'!$E$9,0,10*ROW('Hygiene Data'!E53))),'Data Summary'!DT59="Yes"),OFFSET('Hygiene Data'!$E$9,0,10*ROW('Hygiene Data'!E53)),NA())</f>
        <v>#N/A</v>
      </c>
      <c r="BF59" s="538" t="e">
        <f ca="1">+IF(AND(ISNUMBER(OFFSET('Hygiene Data'!$F$5,0,10*ROW('Hygiene Data'!F53))),'Data Summary'!DU59="Yes"),OFFSET('Hygiene Data'!$F$5,0,10*ROW('Hygiene Data'!F53)),NA())</f>
        <v>#N/A</v>
      </c>
      <c r="BG59" s="538" t="e">
        <f ca="1">+IF(AND(ISNUMBER(OFFSET('Hygiene Data'!$F$7,0,10*ROW('Hygiene Data'!F53))),'Data Summary'!DV59="Yes"),OFFSET('Hygiene Data'!$F$7,0,10*ROW('Hygiene Data'!F53)),NA())</f>
        <v>#N/A</v>
      </c>
      <c r="BH59" s="538" t="e">
        <f ca="1">+IF(AND(ISNUMBER(OFFSET('Hygiene Data'!$F$9,0,10*ROW('Hygiene Data'!F53))),'Data Summary'!DW59="Yes"),OFFSET('Hygiene Data'!$F$9,0,10*ROW('Hygiene Data'!F53)),NA())</f>
        <v>#N/A</v>
      </c>
      <c r="BI59" s="538" t="e">
        <f ca="1">+IF(AND(ISNUMBER(OFFSET('Hygiene Data'!$G$5,0,10*ROW('Hygiene Data'!G53))),'Data Summary'!DX59="Yes"),OFFSET('Hygiene Data'!$G$5,0,10*ROW('Hygiene Data'!G53)),NA())</f>
        <v>#N/A</v>
      </c>
      <c r="BJ59" s="538" t="e">
        <f ca="1">+IF(AND(ISNUMBER(OFFSET('Hygiene Data'!$G$7,0,10*ROW('Hygiene Data'!G53))),'Data Summary'!DY59="Yes"),OFFSET('Hygiene Data'!$G$7,0,10*ROW('Hygiene Data'!G53)),NA())</f>
        <v>#N/A</v>
      </c>
      <c r="BK59" s="538" t="e">
        <f ca="1">+IF(AND(ISNUMBER(OFFSET('Hygiene Data'!$G$9,0,10*ROW('Hygiene Data'!G53))),'Data Summary'!DZ59="Yes"),OFFSET('Hygiene Data'!$G$9,0,10*ROW('Hygiene Data'!G53)),NA())</f>
        <v>#N/A</v>
      </c>
      <c r="BL59" s="538" t="e">
        <f ca="1">+IF(AND(ISNUMBER(OFFSET('Hygiene Data'!$H$5,0,10*ROW('Hygiene Data'!H53))),'Data Summary'!EA59="Yes"),OFFSET('Hygiene Data'!$H$5,0,10*ROW('Hygiene Data'!H53)),NA())</f>
        <v>#N/A</v>
      </c>
      <c r="BM59" s="538" t="e">
        <f ca="1">+IF(AND(ISNUMBER(OFFSET('Hygiene Data'!$H$7,0,10*ROW('Hygiene Data'!H53))),'Data Summary'!EB59="Yes"),OFFSET('Hygiene Data'!$H$7,0,10*ROW('Hygiene Data'!H53)),NA())</f>
        <v>#N/A</v>
      </c>
      <c r="BN59" s="538" t="e">
        <f ca="1">+IF(AND(ISNUMBER(OFFSET('Hygiene Data'!$H$9,0,10*ROW('Hygiene Data'!H53))),'Data Summary'!EC59="Yes"),OFFSET('Hygiene Data'!$H$9,0,10*ROW('Hygiene Data'!H53)),NA())</f>
        <v>#N/A</v>
      </c>
      <c r="BO59" s="538" t="e">
        <f ca="1">+IF(AND(ISNUMBER(OFFSET('Hygiene Data'!$I$5,0,10*ROW('Hygiene Data'!I53))),'Data Summary'!ED59="Yes"),OFFSET('Hygiene Data'!$I$5,0,10*ROW('Hygiene Data'!I53)),NA())</f>
        <v>#N/A</v>
      </c>
      <c r="BP59" s="538" t="e">
        <f ca="1">+IF(AND(ISNUMBER(OFFSET('Hygiene Data'!$I$7,0,10*ROW('Hygiene Data'!I53))),'Data Summary'!EE59="Yes"),OFFSET('Hygiene Data'!$I$7,0,10*ROW('Hygiene Data'!I53)),NA())</f>
        <v>#N/A</v>
      </c>
      <c r="BQ59" s="538" t="e">
        <f ca="1">+IF(AND(ISNUMBER(OFFSET('Hygiene Data'!$I$9,0,10*ROW('Hygiene Data'!I53))),'Data Summary'!EF59="Yes"),OFFSET('Hygiene Data'!$I$9,0,10*ROW('Hygiene Data'!I53)),NA())</f>
        <v>#N/A</v>
      </c>
    </row>
    <row r="60" spans="1:69" x14ac:dyDescent="0.25">
      <c r="A60" s="534" t="e">
        <f ca="1">+RIGHT('Data Summary'!A60,LEN('Data Summary'!A60)-9)</f>
        <v>#VALUE!</v>
      </c>
      <c r="B60" s="508" t="str">
        <f ca="1">+IF(ISTEXT('Data Summary'!B60),'Data Summary'!B60,"")</f>
        <v/>
      </c>
      <c r="C60" s="535" t="e">
        <f ca="1">+VALUE('Data Summary'!C60)</f>
        <v>#VALUE!</v>
      </c>
      <c r="D60" s="536" t="e">
        <f ca="1">+IF(AND(ISNUMBER(OFFSET('Water Data'!$D$4,0,10*ROW('Water Data'!D54))),'Data Summary'!BS60="Yes"),100-OFFSET('Water Data'!$D$4,0,10*ROW('Water Data'!D54)),NA())</f>
        <v>#N/A</v>
      </c>
      <c r="E60" s="536" t="e">
        <f ca="1">+IF(AND(ISNUMBER(OFFSET('Water Data'!$D$6,0,10*ROW('Water Data'!D54))),'Data Summary'!BT60="Yes"),OFFSET('Water Data'!$D$6,0,10*ROW('Water Data'!D54)),NA())</f>
        <v>#N/A</v>
      </c>
      <c r="F60" s="536" t="e">
        <f ca="1">+IF(AND(ISNUMBER(OFFSET('Water Data'!$D$9,0,10*ROW('Water Data'!D54))),'Data Summary'!BU60="Yes"),OFFSET('Water Data'!$D$9,0,10*ROW('Water Data'!D54)),NA())</f>
        <v>#N/A</v>
      </c>
      <c r="G60" s="536" t="e">
        <f ca="1">+IF(AND(ISNUMBER(OFFSET('Water Data'!$E$4,0,10*ROW('Water Data'!E54))),'Data Summary'!BV60="Yes"),100-OFFSET('Water Data'!$E$4,0,10*ROW('Water Data'!E54)),NA())</f>
        <v>#N/A</v>
      </c>
      <c r="H60" s="536" t="e">
        <f ca="1">+IF(AND(ISNUMBER(OFFSET('Water Data'!$E$6,0,10*ROW('Water Data'!E54))),'Data Summary'!BW60="Yes"),OFFSET('Water Data'!$E$6,0,10*ROW('Water Data'!E54)),NA())</f>
        <v>#N/A</v>
      </c>
      <c r="I60" s="536" t="e">
        <f ca="1">+IF(AND(ISNUMBER(OFFSET('Water Data'!$E$9,0,10*ROW('Water Data'!E54))),'Data Summary'!BX60="Yes"),OFFSET('Water Data'!$E$9,0,10*ROW('Water Data'!E54)),NA())</f>
        <v>#N/A</v>
      </c>
      <c r="J60" s="536" t="e">
        <f ca="1">+IF(AND(ISNUMBER(OFFSET('Water Data'!$F$4,0,10*ROW('Water Data'!F54))),'Data Summary'!BY60="Yes"),100-OFFSET('Water Data'!$F$4,0,10*ROW('Water Data'!F54)),NA())</f>
        <v>#N/A</v>
      </c>
      <c r="K60" s="536" t="e">
        <f ca="1">+IF(AND(ISNUMBER(OFFSET('Water Data'!$F$6,0,10*ROW('Water Data'!F54))),'Data Summary'!BZ60="Yes"),OFFSET('Water Data'!$F$6,0,10*ROW('Water Data'!F54)),NA())</f>
        <v>#N/A</v>
      </c>
      <c r="L60" s="536" t="e">
        <f ca="1">+IF(AND(ISNUMBER(OFFSET('Water Data'!$F$9,0,10*ROW('Water Data'!F54))),'Data Summary'!CA60="Yes"),OFFSET('Water Data'!$F$9,0,10*ROW('Water Data'!F54)),NA())</f>
        <v>#N/A</v>
      </c>
      <c r="M60" s="536" t="e">
        <f ca="1">+IF(AND(ISNUMBER(OFFSET('Water Data'!$G$4,0,10*ROW('Water Data'!G54))),'Data Summary'!CB60="Yes"),100-OFFSET('Water Data'!$G$4,0,10*ROW('Water Data'!G54)),NA())</f>
        <v>#N/A</v>
      </c>
      <c r="N60" s="536" t="e">
        <f ca="1">+IF(AND(ISNUMBER(OFFSET('Water Data'!$G$6,0,10*ROW('Water Data'!G54))),'Data Summary'!CC60="Yes"),OFFSET('Water Data'!$G$6,0,10*ROW('Water Data'!G54)),NA())</f>
        <v>#N/A</v>
      </c>
      <c r="O60" s="536" t="e">
        <f ca="1">+IF(AND(ISNUMBER(OFFSET('Water Data'!$G$9,0,10*ROW('Water Data'!G54))),'Data Summary'!CD60="Yes"),OFFSET('Water Data'!$G$9,0,10*ROW('Water Data'!G54)),NA())</f>
        <v>#N/A</v>
      </c>
      <c r="P60" s="536" t="e">
        <f ca="1">+IF(AND(ISNUMBER(OFFSET('Water Data'!$H$4,0,10*ROW('Water Data'!H54))),'Data Summary'!CE60="Yes"),100-OFFSET('Water Data'!$H$4,0,10*ROW('Water Data'!H54)),NA())</f>
        <v>#N/A</v>
      </c>
      <c r="Q60" s="536" t="e">
        <f ca="1">+IF(AND(ISNUMBER(OFFSET('Water Data'!$H$6,0,10*ROW('Water Data'!H54))),'Data Summary'!CF60="Yes"),OFFSET('Water Data'!$H$6,0,10*ROW('Water Data'!H54)),NA())</f>
        <v>#N/A</v>
      </c>
      <c r="R60" s="536" t="e">
        <f ca="1">+IF(AND(ISNUMBER(OFFSET('Water Data'!$H$9,0,10*ROW('Water Data'!H54))),'Data Summary'!CG60="Yes"),OFFSET('Water Data'!$H$9,0,10*ROW('Water Data'!H54)),NA())</f>
        <v>#N/A</v>
      </c>
      <c r="S60" s="536" t="e">
        <f ca="1">+IF(AND(ISNUMBER(OFFSET('Water Data'!$I$4,0,10*ROW('Water Data'!I54))),'Data Summary'!CH60="Yes"),100-OFFSET('Water Data'!$I$4,0,10*ROW('Water Data'!I54)),NA())</f>
        <v>#N/A</v>
      </c>
      <c r="T60" s="536" t="e">
        <f ca="1">+IF(AND(ISNUMBER(OFFSET('Water Data'!$I$6,0,10*ROW('Water Data'!I54))),'Data Summary'!CI60="Yes"),OFFSET('Water Data'!$I$6,0,10*ROW('Water Data'!I54)),NA())</f>
        <v>#N/A</v>
      </c>
      <c r="U60" s="536" t="e">
        <f ca="1">+IF(AND(ISNUMBER(OFFSET('Water Data'!$I$9,0,10*ROW('Water Data'!I54))),'Data Summary'!CJ60="Yes"),OFFSET('Water Data'!$I$9,0,10*ROW('Water Data'!I54)),NA())</f>
        <v>#N/A</v>
      </c>
      <c r="V60" s="537" t="e">
        <f ca="1">+IF(AND(ISNUMBER(OFFSET('Sanitation Data'!$D$4,0,10*ROW('Sanitation Data'!D54))),'Data Summary'!CK60="Yes"),100-OFFSET('Sanitation Data'!$D$4,0,10*ROW('Sanitation Data'!D54)),NA())</f>
        <v>#N/A</v>
      </c>
      <c r="W60" s="537" t="e">
        <f ca="1">+IF(AND(ISNUMBER(OFFSET('Sanitation Data'!$D$6,0,10*ROW('Sanitation Data'!D54))),'Data Summary'!CL60="Yes"),OFFSET('Sanitation Data'!$D$6,0,10*ROW('Sanitation Data'!D54)),NA())</f>
        <v>#N/A</v>
      </c>
      <c r="X60" s="537" t="e">
        <f ca="1">+IF(AND(ISNUMBER(OFFSET('Sanitation Data'!$D$10,0,10*ROW('Sanitation Data'!D54))),'Data Summary'!CM60="Yes"),OFFSET('Sanitation Data'!$D$10,0,10*ROW('Sanitation Data'!D54)),NA())</f>
        <v>#N/A</v>
      </c>
      <c r="Y60" s="537" t="e">
        <f ca="1">+IF(AND(ISNUMBER(OFFSET('Sanitation Data'!$D$11,0,10*ROW('Sanitation Data'!D54))),'Data Summary'!CN60="Yes"),OFFSET('Sanitation Data'!$D$11,0,10*ROW('Sanitation Data'!D54)),NA())</f>
        <v>#N/A</v>
      </c>
      <c r="Z60" s="537" t="e">
        <f ca="1">+IF(AND(ISNUMBER(OFFSET('Sanitation Data'!$D$12,0,10*ROW('Sanitation Data'!D54))),'Data Summary'!CO60="Yes"),OFFSET('Sanitation Data'!$D$12,0,10*ROW('Sanitation Data'!D54)),NA())</f>
        <v>#N/A</v>
      </c>
      <c r="AA60" s="537" t="e">
        <f ca="1">+IF(AND(ISNUMBER(OFFSET('Sanitation Data'!$E$4,0,10*ROW('Sanitation Data'!E54))),'Data Summary'!CP60="Yes"),100-OFFSET('Sanitation Data'!$E$4,0,10*ROW('Sanitation Data'!E54)),NA())</f>
        <v>#N/A</v>
      </c>
      <c r="AB60" s="537" t="e">
        <f ca="1">+IF(AND(ISNUMBER(OFFSET('Sanitation Data'!$E$6,0,10*ROW('Sanitation Data'!E54))),'Data Summary'!CQ60="Yes"),OFFSET('Sanitation Data'!$E$6,0,10*ROW('Sanitation Data'!E54)),NA())</f>
        <v>#N/A</v>
      </c>
      <c r="AC60" s="537" t="e">
        <f ca="1">+IF(AND(ISNUMBER(OFFSET('Sanitation Data'!$E$10,0,10*ROW('Sanitation Data'!E54))),'Data Summary'!CR60="Yes"),OFFSET('Sanitation Data'!$E$10,0,10*ROW('Sanitation Data'!E54)),NA())</f>
        <v>#N/A</v>
      </c>
      <c r="AD60" s="537" t="e">
        <f ca="1">+IF(AND(ISNUMBER(OFFSET('Sanitation Data'!$E$11,0,10*ROW('Sanitation Data'!E54))),'Data Summary'!CS60="Yes"),OFFSET('Sanitation Data'!$E$11,0,10*ROW('Sanitation Data'!E54)),NA())</f>
        <v>#N/A</v>
      </c>
      <c r="AE60" s="537" t="e">
        <f ca="1">+IF(AND(ISNUMBER(OFFSET('Sanitation Data'!$E$12,0,10*ROW('Sanitation Data'!E54))),'Data Summary'!CT60="Yes"),OFFSET('Sanitation Data'!$E$12,0,10*ROW('Sanitation Data'!E54)),NA())</f>
        <v>#N/A</v>
      </c>
      <c r="AF60" s="537" t="e">
        <f ca="1">+IF(AND(ISNUMBER(OFFSET('Sanitation Data'!$F$4,0,10*ROW('Sanitation Data'!F54))),'Data Summary'!CU60="Yes"),100-OFFSET('Sanitation Data'!$F$4,0,10*ROW('Sanitation Data'!F54)),NA())</f>
        <v>#N/A</v>
      </c>
      <c r="AG60" s="537" t="e">
        <f ca="1">+IF(AND(ISNUMBER(OFFSET('Sanitation Data'!$F$6,0,10*ROW('Sanitation Data'!F54))),'Data Summary'!CV60="Yes"),OFFSET('Sanitation Data'!$F$6,0,10*ROW('Sanitation Data'!F54)),NA())</f>
        <v>#N/A</v>
      </c>
      <c r="AH60" s="537" t="e">
        <f ca="1">+IF(AND(ISNUMBER(OFFSET('Sanitation Data'!$F$10,0,10*ROW('Sanitation Data'!F54))),'Data Summary'!CW60="Yes"),OFFSET('Sanitation Data'!$F$10,0,10*ROW('Sanitation Data'!F54)),NA())</f>
        <v>#N/A</v>
      </c>
      <c r="AI60" s="537" t="e">
        <f ca="1">+IF(AND(ISNUMBER(OFFSET('Sanitation Data'!$F$11,0,10*ROW('Sanitation Data'!F54))),'Data Summary'!CX60="Yes"),OFFSET('Sanitation Data'!$F$11,0,10*ROW('Sanitation Data'!F54)),NA())</f>
        <v>#N/A</v>
      </c>
      <c r="AJ60" s="537" t="e">
        <f ca="1">+IF(AND(ISNUMBER(OFFSET('Sanitation Data'!$F$12,0,10*ROW('Sanitation Data'!F54))),'Data Summary'!CY60="Yes"),OFFSET('Sanitation Data'!$F$12,0,10*ROW('Sanitation Data'!F54)),NA())</f>
        <v>#N/A</v>
      </c>
      <c r="AK60" s="537" t="e">
        <f ca="1">+IF(AND(ISNUMBER(OFFSET('Sanitation Data'!$G$4,0,10*ROW('Sanitation Data'!G54))),'Data Summary'!CZ60="Yes"),100-OFFSET('Sanitation Data'!$G$4,0,10*ROW('Sanitation Data'!G54)),NA())</f>
        <v>#N/A</v>
      </c>
      <c r="AL60" s="537" t="e">
        <f ca="1">+IF(AND(ISNUMBER(OFFSET('Sanitation Data'!$G$6,0,10*ROW('Sanitation Data'!G54))),'Data Summary'!DA60="Yes"),OFFSET('Sanitation Data'!$G$6,0,10*ROW('Sanitation Data'!G54)),NA())</f>
        <v>#N/A</v>
      </c>
      <c r="AM60" s="537" t="e">
        <f ca="1">+IF(AND(ISNUMBER(OFFSET('Sanitation Data'!$G$10,0,10*ROW('Sanitation Data'!G54))),'Data Summary'!DB60="Yes"),OFFSET('Sanitation Data'!$G$10,0,10*ROW('Sanitation Data'!G54)),NA())</f>
        <v>#N/A</v>
      </c>
      <c r="AN60" s="537" t="e">
        <f ca="1">+IF(AND(ISNUMBER(OFFSET('Sanitation Data'!$G$11,0,10*ROW('Sanitation Data'!G54))),'Data Summary'!DC60="Yes"),OFFSET('Sanitation Data'!$G$11,0,10*ROW('Sanitation Data'!G54)),NA())</f>
        <v>#N/A</v>
      </c>
      <c r="AO60" s="537" t="e">
        <f ca="1">+IF(AND(ISNUMBER(OFFSET('Sanitation Data'!$G$12,0,10*ROW('Sanitation Data'!G54))),'Data Summary'!DD60="Yes"),OFFSET('Sanitation Data'!$G$12,0,10*ROW('Sanitation Data'!G54)),NA())</f>
        <v>#N/A</v>
      </c>
      <c r="AP60" s="537" t="e">
        <f ca="1">+IF(AND(ISNUMBER(OFFSET('Sanitation Data'!$H$4,0,10*ROW('Sanitation Data'!H54))),'Data Summary'!DE60="Yes"),100-OFFSET('Sanitation Data'!$H$4,0,10*ROW('Sanitation Data'!H54)),NA())</f>
        <v>#N/A</v>
      </c>
      <c r="AQ60" s="537" t="e">
        <f ca="1">+IF(AND(ISNUMBER(OFFSET('Sanitation Data'!$H$6,0,10*ROW('Sanitation Data'!H54))),'Data Summary'!DF60="Yes"),OFFSET('Sanitation Data'!$H$6,0,10*ROW('Sanitation Data'!H54)),NA())</f>
        <v>#N/A</v>
      </c>
      <c r="AR60" s="537" t="e">
        <f ca="1">+IF(AND(ISNUMBER(OFFSET('Sanitation Data'!$H$10,0,10*ROW('Sanitation Data'!H54))),'Data Summary'!DG60="Yes"),OFFSET('Sanitation Data'!$H$10,0,10*ROW('Sanitation Data'!H54)),NA())</f>
        <v>#N/A</v>
      </c>
      <c r="AS60" s="537" t="e">
        <f ca="1">+IF(AND(ISNUMBER(OFFSET('Sanitation Data'!$H$11,0,10*ROW('Sanitation Data'!H54))),'Data Summary'!DH60="Yes"),OFFSET('Sanitation Data'!$H$11,0,10*ROW('Sanitation Data'!H54)),NA())</f>
        <v>#N/A</v>
      </c>
      <c r="AT60" s="537" t="e">
        <f ca="1">+IF(AND(ISNUMBER(OFFSET('Sanitation Data'!$H$12,0,10*ROW('Sanitation Data'!H54))),'Data Summary'!DI60="Yes"),OFFSET('Sanitation Data'!$H$12,0,10*ROW('Sanitation Data'!H54)),NA())</f>
        <v>#N/A</v>
      </c>
      <c r="AU60" s="537" t="e">
        <f ca="1">+IF(AND(ISNUMBER(OFFSET('Sanitation Data'!$I$4,0,10*ROW('Sanitation Data'!I54))),'Data Summary'!DJ60="Yes"),100-OFFSET('Sanitation Data'!$I$4,0,10*ROW('Sanitation Data'!I54)),NA())</f>
        <v>#N/A</v>
      </c>
      <c r="AV60" s="537" t="e">
        <f ca="1">+IF(AND(ISNUMBER(OFFSET('Sanitation Data'!$I$6,0,10*ROW('Sanitation Data'!I54))),'Data Summary'!DK60="Yes"),OFFSET('Sanitation Data'!$I$6,0,10*ROW('Sanitation Data'!I54)),NA())</f>
        <v>#N/A</v>
      </c>
      <c r="AW60" s="537" t="e">
        <f ca="1">+IF(AND(ISNUMBER(OFFSET('Sanitation Data'!$I$10,0,10*ROW('Sanitation Data'!I54))),'Data Summary'!DL60="Yes"),OFFSET('Sanitation Data'!$I$10,0,10*ROW('Sanitation Data'!I54)),NA())</f>
        <v>#N/A</v>
      </c>
      <c r="AX60" s="537" t="e">
        <f ca="1">+IF(AND(ISNUMBER(OFFSET('Sanitation Data'!$I$11,0,10*ROW('Sanitation Data'!I54))),'Data Summary'!DM60="Yes"),OFFSET('Sanitation Data'!$I$11,0,10*ROW('Sanitation Data'!I54)),NA())</f>
        <v>#N/A</v>
      </c>
      <c r="AY60" s="537" t="e">
        <f ca="1">+IF(AND(ISNUMBER(OFFSET('Sanitation Data'!$I$12,0,10*ROW('Sanitation Data'!I54))),'Data Summary'!DN60="Yes"),OFFSET('Sanitation Data'!$I$12,0,10*ROW('Sanitation Data'!I54)),NA())</f>
        <v>#N/A</v>
      </c>
      <c r="AZ60" s="538" t="e">
        <f ca="1">+IF(AND(ISNUMBER(OFFSET('Hygiene Data'!$D$5,0,10*ROW('Hygiene Data'!D54))),'Data Summary'!DO60="Yes"),OFFSET('Hygiene Data'!$D$5,0,10*ROW('Hygiene Data'!D54)),NA())</f>
        <v>#N/A</v>
      </c>
      <c r="BA60" s="538" t="e">
        <f ca="1">+IF(AND(ISNUMBER(OFFSET('Hygiene Data'!$D$7,0,10*ROW('Hygiene Data'!D54))),'Data Summary'!DP60="Yes"),OFFSET('Hygiene Data'!$D$7,0,10*ROW('Hygiene Data'!D54)),NA())</f>
        <v>#N/A</v>
      </c>
      <c r="BB60" s="538" t="e">
        <f ca="1">+IF(AND(ISNUMBER(OFFSET('Hygiene Data'!$D$9,0,10*ROW('Hygiene Data'!D54))),'Data Summary'!DQ60="Yes"),OFFSET('Hygiene Data'!$D$9,0,10*ROW('Hygiene Data'!D54)),NA())</f>
        <v>#N/A</v>
      </c>
      <c r="BC60" s="538" t="e">
        <f ca="1">+IF(AND(ISNUMBER(OFFSET('Hygiene Data'!$E$5,0,10*ROW('Hygiene Data'!E54))),'Data Summary'!DR60="Yes"),OFFSET('Hygiene Data'!$E$5,0,10*ROW('Hygiene Data'!E54)),NA())</f>
        <v>#N/A</v>
      </c>
      <c r="BD60" s="538" t="e">
        <f ca="1">+IF(AND(ISNUMBER(OFFSET('Hygiene Data'!$E$7,0,10*ROW('Hygiene Data'!E54))),'Data Summary'!DS60="Yes"),OFFSET('Hygiene Data'!$E$7,0,10*ROW('Hygiene Data'!E54)),NA())</f>
        <v>#N/A</v>
      </c>
      <c r="BE60" s="538" t="e">
        <f ca="1">+IF(AND(ISNUMBER(OFFSET('Hygiene Data'!$E$9,0,10*ROW('Hygiene Data'!E54))),'Data Summary'!DT60="Yes"),OFFSET('Hygiene Data'!$E$9,0,10*ROW('Hygiene Data'!E54)),NA())</f>
        <v>#N/A</v>
      </c>
      <c r="BF60" s="538" t="e">
        <f ca="1">+IF(AND(ISNUMBER(OFFSET('Hygiene Data'!$F$5,0,10*ROW('Hygiene Data'!F54))),'Data Summary'!DU60="Yes"),OFFSET('Hygiene Data'!$F$5,0,10*ROW('Hygiene Data'!F54)),NA())</f>
        <v>#N/A</v>
      </c>
      <c r="BG60" s="538" t="e">
        <f ca="1">+IF(AND(ISNUMBER(OFFSET('Hygiene Data'!$F$7,0,10*ROW('Hygiene Data'!F54))),'Data Summary'!DV60="Yes"),OFFSET('Hygiene Data'!$F$7,0,10*ROW('Hygiene Data'!F54)),NA())</f>
        <v>#N/A</v>
      </c>
      <c r="BH60" s="538" t="e">
        <f ca="1">+IF(AND(ISNUMBER(OFFSET('Hygiene Data'!$F$9,0,10*ROW('Hygiene Data'!F54))),'Data Summary'!DW60="Yes"),OFFSET('Hygiene Data'!$F$9,0,10*ROW('Hygiene Data'!F54)),NA())</f>
        <v>#N/A</v>
      </c>
      <c r="BI60" s="538" t="e">
        <f ca="1">+IF(AND(ISNUMBER(OFFSET('Hygiene Data'!$G$5,0,10*ROW('Hygiene Data'!G54))),'Data Summary'!DX60="Yes"),OFFSET('Hygiene Data'!$G$5,0,10*ROW('Hygiene Data'!G54)),NA())</f>
        <v>#N/A</v>
      </c>
      <c r="BJ60" s="538" t="e">
        <f ca="1">+IF(AND(ISNUMBER(OFFSET('Hygiene Data'!$G$7,0,10*ROW('Hygiene Data'!G54))),'Data Summary'!DY60="Yes"),OFFSET('Hygiene Data'!$G$7,0,10*ROW('Hygiene Data'!G54)),NA())</f>
        <v>#N/A</v>
      </c>
      <c r="BK60" s="538" t="e">
        <f ca="1">+IF(AND(ISNUMBER(OFFSET('Hygiene Data'!$G$9,0,10*ROW('Hygiene Data'!G54))),'Data Summary'!DZ60="Yes"),OFFSET('Hygiene Data'!$G$9,0,10*ROW('Hygiene Data'!G54)),NA())</f>
        <v>#N/A</v>
      </c>
      <c r="BL60" s="538" t="e">
        <f ca="1">+IF(AND(ISNUMBER(OFFSET('Hygiene Data'!$H$5,0,10*ROW('Hygiene Data'!H54))),'Data Summary'!EA60="Yes"),OFFSET('Hygiene Data'!$H$5,0,10*ROW('Hygiene Data'!H54)),NA())</f>
        <v>#N/A</v>
      </c>
      <c r="BM60" s="538" t="e">
        <f ca="1">+IF(AND(ISNUMBER(OFFSET('Hygiene Data'!$H$7,0,10*ROW('Hygiene Data'!H54))),'Data Summary'!EB60="Yes"),OFFSET('Hygiene Data'!$H$7,0,10*ROW('Hygiene Data'!H54)),NA())</f>
        <v>#N/A</v>
      </c>
      <c r="BN60" s="538" t="e">
        <f ca="1">+IF(AND(ISNUMBER(OFFSET('Hygiene Data'!$H$9,0,10*ROW('Hygiene Data'!H54))),'Data Summary'!EC60="Yes"),OFFSET('Hygiene Data'!$H$9,0,10*ROW('Hygiene Data'!H54)),NA())</f>
        <v>#N/A</v>
      </c>
      <c r="BO60" s="538" t="e">
        <f ca="1">+IF(AND(ISNUMBER(OFFSET('Hygiene Data'!$I$5,0,10*ROW('Hygiene Data'!I54))),'Data Summary'!ED60="Yes"),OFFSET('Hygiene Data'!$I$5,0,10*ROW('Hygiene Data'!I54)),NA())</f>
        <v>#N/A</v>
      </c>
      <c r="BP60" s="538" t="e">
        <f ca="1">+IF(AND(ISNUMBER(OFFSET('Hygiene Data'!$I$7,0,10*ROW('Hygiene Data'!I54))),'Data Summary'!EE60="Yes"),OFFSET('Hygiene Data'!$I$7,0,10*ROW('Hygiene Data'!I54)),NA())</f>
        <v>#N/A</v>
      </c>
      <c r="BQ60" s="538" t="e">
        <f ca="1">+IF(AND(ISNUMBER(OFFSET('Hygiene Data'!$I$9,0,10*ROW('Hygiene Data'!I54))),'Data Summary'!EF60="Yes"),OFFSET('Hygiene Data'!$I$9,0,10*ROW('Hygiene Data'!I54)),NA())</f>
        <v>#N/A</v>
      </c>
    </row>
    <row r="61" spans="1:69" x14ac:dyDescent="0.25">
      <c r="A61" s="534" t="e">
        <f ca="1">+RIGHT('Data Summary'!A61,LEN('Data Summary'!A61)-9)</f>
        <v>#VALUE!</v>
      </c>
      <c r="B61" s="508" t="str">
        <f ca="1">+IF(ISTEXT('Data Summary'!B61),'Data Summary'!B61,"")</f>
        <v/>
      </c>
      <c r="C61" s="535" t="e">
        <f ca="1">+VALUE('Data Summary'!C61)</f>
        <v>#VALUE!</v>
      </c>
      <c r="D61" s="536" t="e">
        <f ca="1">+IF(AND(ISNUMBER(OFFSET('Water Data'!$D$4,0,10*ROW('Water Data'!D55))),'Data Summary'!BS61="Yes"),100-OFFSET('Water Data'!$D$4,0,10*ROW('Water Data'!D55)),NA())</f>
        <v>#N/A</v>
      </c>
      <c r="E61" s="536" t="e">
        <f ca="1">+IF(AND(ISNUMBER(OFFSET('Water Data'!$D$6,0,10*ROW('Water Data'!D55))),'Data Summary'!BT61="Yes"),OFFSET('Water Data'!$D$6,0,10*ROW('Water Data'!D55)),NA())</f>
        <v>#N/A</v>
      </c>
      <c r="F61" s="536" t="e">
        <f ca="1">+IF(AND(ISNUMBER(OFFSET('Water Data'!$D$9,0,10*ROW('Water Data'!D55))),'Data Summary'!BU61="Yes"),OFFSET('Water Data'!$D$9,0,10*ROW('Water Data'!D55)),NA())</f>
        <v>#N/A</v>
      </c>
      <c r="G61" s="536" t="e">
        <f ca="1">+IF(AND(ISNUMBER(OFFSET('Water Data'!$E$4,0,10*ROW('Water Data'!E55))),'Data Summary'!BV61="Yes"),100-OFFSET('Water Data'!$E$4,0,10*ROW('Water Data'!E55)),NA())</f>
        <v>#N/A</v>
      </c>
      <c r="H61" s="536" t="e">
        <f ca="1">+IF(AND(ISNUMBER(OFFSET('Water Data'!$E$6,0,10*ROW('Water Data'!E55))),'Data Summary'!BW61="Yes"),OFFSET('Water Data'!$E$6,0,10*ROW('Water Data'!E55)),NA())</f>
        <v>#N/A</v>
      </c>
      <c r="I61" s="536" t="e">
        <f ca="1">+IF(AND(ISNUMBER(OFFSET('Water Data'!$E$9,0,10*ROW('Water Data'!E55))),'Data Summary'!BX61="Yes"),OFFSET('Water Data'!$E$9,0,10*ROW('Water Data'!E55)),NA())</f>
        <v>#N/A</v>
      </c>
      <c r="J61" s="536" t="e">
        <f ca="1">+IF(AND(ISNUMBER(OFFSET('Water Data'!$F$4,0,10*ROW('Water Data'!F55))),'Data Summary'!BY61="Yes"),100-OFFSET('Water Data'!$F$4,0,10*ROW('Water Data'!F55)),NA())</f>
        <v>#N/A</v>
      </c>
      <c r="K61" s="536" t="e">
        <f ca="1">+IF(AND(ISNUMBER(OFFSET('Water Data'!$F$6,0,10*ROW('Water Data'!F55))),'Data Summary'!BZ61="Yes"),OFFSET('Water Data'!$F$6,0,10*ROW('Water Data'!F55)),NA())</f>
        <v>#N/A</v>
      </c>
      <c r="L61" s="536" t="e">
        <f ca="1">+IF(AND(ISNUMBER(OFFSET('Water Data'!$F$9,0,10*ROW('Water Data'!F55))),'Data Summary'!CA61="Yes"),OFFSET('Water Data'!$F$9,0,10*ROW('Water Data'!F55)),NA())</f>
        <v>#N/A</v>
      </c>
      <c r="M61" s="536" t="e">
        <f ca="1">+IF(AND(ISNUMBER(OFFSET('Water Data'!$G$4,0,10*ROW('Water Data'!G55))),'Data Summary'!CB61="Yes"),100-OFFSET('Water Data'!$G$4,0,10*ROW('Water Data'!G55)),NA())</f>
        <v>#N/A</v>
      </c>
      <c r="N61" s="536" t="e">
        <f ca="1">+IF(AND(ISNUMBER(OFFSET('Water Data'!$G$6,0,10*ROW('Water Data'!G55))),'Data Summary'!CC61="Yes"),OFFSET('Water Data'!$G$6,0,10*ROW('Water Data'!G55)),NA())</f>
        <v>#N/A</v>
      </c>
      <c r="O61" s="536" t="e">
        <f ca="1">+IF(AND(ISNUMBER(OFFSET('Water Data'!$G$9,0,10*ROW('Water Data'!G55))),'Data Summary'!CD61="Yes"),OFFSET('Water Data'!$G$9,0,10*ROW('Water Data'!G55)),NA())</f>
        <v>#N/A</v>
      </c>
      <c r="P61" s="536" t="e">
        <f ca="1">+IF(AND(ISNUMBER(OFFSET('Water Data'!$H$4,0,10*ROW('Water Data'!H55))),'Data Summary'!CE61="Yes"),100-OFFSET('Water Data'!$H$4,0,10*ROW('Water Data'!H55)),NA())</f>
        <v>#N/A</v>
      </c>
      <c r="Q61" s="536" t="e">
        <f ca="1">+IF(AND(ISNUMBER(OFFSET('Water Data'!$H$6,0,10*ROW('Water Data'!H55))),'Data Summary'!CF61="Yes"),OFFSET('Water Data'!$H$6,0,10*ROW('Water Data'!H55)),NA())</f>
        <v>#N/A</v>
      </c>
      <c r="R61" s="536" t="e">
        <f ca="1">+IF(AND(ISNUMBER(OFFSET('Water Data'!$H$9,0,10*ROW('Water Data'!H55))),'Data Summary'!CG61="Yes"),OFFSET('Water Data'!$H$9,0,10*ROW('Water Data'!H55)),NA())</f>
        <v>#N/A</v>
      </c>
      <c r="S61" s="536" t="e">
        <f ca="1">+IF(AND(ISNUMBER(OFFSET('Water Data'!$I$4,0,10*ROW('Water Data'!I55))),'Data Summary'!CH61="Yes"),100-OFFSET('Water Data'!$I$4,0,10*ROW('Water Data'!I55)),NA())</f>
        <v>#N/A</v>
      </c>
      <c r="T61" s="536" t="e">
        <f ca="1">+IF(AND(ISNUMBER(OFFSET('Water Data'!$I$6,0,10*ROW('Water Data'!I55))),'Data Summary'!CI61="Yes"),OFFSET('Water Data'!$I$6,0,10*ROW('Water Data'!I55)),NA())</f>
        <v>#N/A</v>
      </c>
      <c r="U61" s="536" t="e">
        <f ca="1">+IF(AND(ISNUMBER(OFFSET('Water Data'!$I$9,0,10*ROW('Water Data'!I55))),'Data Summary'!CJ61="Yes"),OFFSET('Water Data'!$I$9,0,10*ROW('Water Data'!I55)),NA())</f>
        <v>#N/A</v>
      </c>
      <c r="V61" s="537" t="e">
        <f ca="1">+IF(AND(ISNUMBER(OFFSET('Sanitation Data'!$D$4,0,10*ROW('Sanitation Data'!D55))),'Data Summary'!CK61="Yes"),100-OFFSET('Sanitation Data'!$D$4,0,10*ROW('Sanitation Data'!D55)),NA())</f>
        <v>#N/A</v>
      </c>
      <c r="W61" s="537" t="e">
        <f ca="1">+IF(AND(ISNUMBER(OFFSET('Sanitation Data'!$D$6,0,10*ROW('Sanitation Data'!D55))),'Data Summary'!CL61="Yes"),OFFSET('Sanitation Data'!$D$6,0,10*ROW('Sanitation Data'!D55)),NA())</f>
        <v>#N/A</v>
      </c>
      <c r="X61" s="537" t="e">
        <f ca="1">+IF(AND(ISNUMBER(OFFSET('Sanitation Data'!$D$10,0,10*ROW('Sanitation Data'!D55))),'Data Summary'!CM61="Yes"),OFFSET('Sanitation Data'!$D$10,0,10*ROW('Sanitation Data'!D55)),NA())</f>
        <v>#N/A</v>
      </c>
      <c r="Y61" s="537" t="e">
        <f ca="1">+IF(AND(ISNUMBER(OFFSET('Sanitation Data'!$D$11,0,10*ROW('Sanitation Data'!D55))),'Data Summary'!CN61="Yes"),OFFSET('Sanitation Data'!$D$11,0,10*ROW('Sanitation Data'!D55)),NA())</f>
        <v>#N/A</v>
      </c>
      <c r="Z61" s="537" t="e">
        <f ca="1">+IF(AND(ISNUMBER(OFFSET('Sanitation Data'!$D$12,0,10*ROW('Sanitation Data'!D55))),'Data Summary'!CO61="Yes"),OFFSET('Sanitation Data'!$D$12,0,10*ROW('Sanitation Data'!D55)),NA())</f>
        <v>#N/A</v>
      </c>
      <c r="AA61" s="537" t="e">
        <f ca="1">+IF(AND(ISNUMBER(OFFSET('Sanitation Data'!$E$4,0,10*ROW('Sanitation Data'!E55))),'Data Summary'!CP61="Yes"),100-OFFSET('Sanitation Data'!$E$4,0,10*ROW('Sanitation Data'!E55)),NA())</f>
        <v>#N/A</v>
      </c>
      <c r="AB61" s="537" t="e">
        <f ca="1">+IF(AND(ISNUMBER(OFFSET('Sanitation Data'!$E$6,0,10*ROW('Sanitation Data'!E55))),'Data Summary'!CQ61="Yes"),OFFSET('Sanitation Data'!$E$6,0,10*ROW('Sanitation Data'!E55)),NA())</f>
        <v>#N/A</v>
      </c>
      <c r="AC61" s="537" t="e">
        <f ca="1">+IF(AND(ISNUMBER(OFFSET('Sanitation Data'!$E$10,0,10*ROW('Sanitation Data'!E55))),'Data Summary'!CR61="Yes"),OFFSET('Sanitation Data'!$E$10,0,10*ROW('Sanitation Data'!E55)),NA())</f>
        <v>#N/A</v>
      </c>
      <c r="AD61" s="537" t="e">
        <f ca="1">+IF(AND(ISNUMBER(OFFSET('Sanitation Data'!$E$11,0,10*ROW('Sanitation Data'!E55))),'Data Summary'!CS61="Yes"),OFFSET('Sanitation Data'!$E$11,0,10*ROW('Sanitation Data'!E55)),NA())</f>
        <v>#N/A</v>
      </c>
      <c r="AE61" s="537" t="e">
        <f ca="1">+IF(AND(ISNUMBER(OFFSET('Sanitation Data'!$E$12,0,10*ROW('Sanitation Data'!E55))),'Data Summary'!CT61="Yes"),OFFSET('Sanitation Data'!$E$12,0,10*ROW('Sanitation Data'!E55)),NA())</f>
        <v>#N/A</v>
      </c>
      <c r="AF61" s="537" t="e">
        <f ca="1">+IF(AND(ISNUMBER(OFFSET('Sanitation Data'!$F$4,0,10*ROW('Sanitation Data'!F55))),'Data Summary'!CU61="Yes"),100-OFFSET('Sanitation Data'!$F$4,0,10*ROW('Sanitation Data'!F55)),NA())</f>
        <v>#N/A</v>
      </c>
      <c r="AG61" s="537" t="e">
        <f ca="1">+IF(AND(ISNUMBER(OFFSET('Sanitation Data'!$F$6,0,10*ROW('Sanitation Data'!F55))),'Data Summary'!CV61="Yes"),OFFSET('Sanitation Data'!$F$6,0,10*ROW('Sanitation Data'!F55)),NA())</f>
        <v>#N/A</v>
      </c>
      <c r="AH61" s="537" t="e">
        <f ca="1">+IF(AND(ISNUMBER(OFFSET('Sanitation Data'!$F$10,0,10*ROW('Sanitation Data'!F55))),'Data Summary'!CW61="Yes"),OFFSET('Sanitation Data'!$F$10,0,10*ROW('Sanitation Data'!F55)),NA())</f>
        <v>#N/A</v>
      </c>
      <c r="AI61" s="537" t="e">
        <f ca="1">+IF(AND(ISNUMBER(OFFSET('Sanitation Data'!$F$11,0,10*ROW('Sanitation Data'!F55))),'Data Summary'!CX61="Yes"),OFFSET('Sanitation Data'!$F$11,0,10*ROW('Sanitation Data'!F55)),NA())</f>
        <v>#N/A</v>
      </c>
      <c r="AJ61" s="537" t="e">
        <f ca="1">+IF(AND(ISNUMBER(OFFSET('Sanitation Data'!$F$12,0,10*ROW('Sanitation Data'!F55))),'Data Summary'!CY61="Yes"),OFFSET('Sanitation Data'!$F$12,0,10*ROW('Sanitation Data'!F55)),NA())</f>
        <v>#N/A</v>
      </c>
      <c r="AK61" s="537" t="e">
        <f ca="1">+IF(AND(ISNUMBER(OFFSET('Sanitation Data'!$G$4,0,10*ROW('Sanitation Data'!G55))),'Data Summary'!CZ61="Yes"),100-OFFSET('Sanitation Data'!$G$4,0,10*ROW('Sanitation Data'!G55)),NA())</f>
        <v>#N/A</v>
      </c>
      <c r="AL61" s="537" t="e">
        <f ca="1">+IF(AND(ISNUMBER(OFFSET('Sanitation Data'!$G$6,0,10*ROW('Sanitation Data'!G55))),'Data Summary'!DA61="Yes"),OFFSET('Sanitation Data'!$G$6,0,10*ROW('Sanitation Data'!G55)),NA())</f>
        <v>#N/A</v>
      </c>
      <c r="AM61" s="537" t="e">
        <f ca="1">+IF(AND(ISNUMBER(OFFSET('Sanitation Data'!$G$10,0,10*ROW('Sanitation Data'!G55))),'Data Summary'!DB61="Yes"),OFFSET('Sanitation Data'!$G$10,0,10*ROW('Sanitation Data'!G55)),NA())</f>
        <v>#N/A</v>
      </c>
      <c r="AN61" s="537" t="e">
        <f ca="1">+IF(AND(ISNUMBER(OFFSET('Sanitation Data'!$G$11,0,10*ROW('Sanitation Data'!G55))),'Data Summary'!DC61="Yes"),OFFSET('Sanitation Data'!$G$11,0,10*ROW('Sanitation Data'!G55)),NA())</f>
        <v>#N/A</v>
      </c>
      <c r="AO61" s="537" t="e">
        <f ca="1">+IF(AND(ISNUMBER(OFFSET('Sanitation Data'!$G$12,0,10*ROW('Sanitation Data'!G55))),'Data Summary'!DD61="Yes"),OFFSET('Sanitation Data'!$G$12,0,10*ROW('Sanitation Data'!G55)),NA())</f>
        <v>#N/A</v>
      </c>
      <c r="AP61" s="537" t="e">
        <f ca="1">+IF(AND(ISNUMBER(OFFSET('Sanitation Data'!$H$4,0,10*ROW('Sanitation Data'!H55))),'Data Summary'!DE61="Yes"),100-OFFSET('Sanitation Data'!$H$4,0,10*ROW('Sanitation Data'!H55)),NA())</f>
        <v>#N/A</v>
      </c>
      <c r="AQ61" s="537" t="e">
        <f ca="1">+IF(AND(ISNUMBER(OFFSET('Sanitation Data'!$H$6,0,10*ROW('Sanitation Data'!H55))),'Data Summary'!DF61="Yes"),OFFSET('Sanitation Data'!$H$6,0,10*ROW('Sanitation Data'!H55)),NA())</f>
        <v>#N/A</v>
      </c>
      <c r="AR61" s="537" t="e">
        <f ca="1">+IF(AND(ISNUMBER(OFFSET('Sanitation Data'!$H$10,0,10*ROW('Sanitation Data'!H55))),'Data Summary'!DG61="Yes"),OFFSET('Sanitation Data'!$H$10,0,10*ROW('Sanitation Data'!H55)),NA())</f>
        <v>#N/A</v>
      </c>
      <c r="AS61" s="537" t="e">
        <f ca="1">+IF(AND(ISNUMBER(OFFSET('Sanitation Data'!$H$11,0,10*ROW('Sanitation Data'!H55))),'Data Summary'!DH61="Yes"),OFFSET('Sanitation Data'!$H$11,0,10*ROW('Sanitation Data'!H55)),NA())</f>
        <v>#N/A</v>
      </c>
      <c r="AT61" s="537" t="e">
        <f ca="1">+IF(AND(ISNUMBER(OFFSET('Sanitation Data'!$H$12,0,10*ROW('Sanitation Data'!H55))),'Data Summary'!DI61="Yes"),OFFSET('Sanitation Data'!$H$12,0,10*ROW('Sanitation Data'!H55)),NA())</f>
        <v>#N/A</v>
      </c>
      <c r="AU61" s="537" t="e">
        <f ca="1">+IF(AND(ISNUMBER(OFFSET('Sanitation Data'!$I$4,0,10*ROW('Sanitation Data'!I55))),'Data Summary'!DJ61="Yes"),100-OFFSET('Sanitation Data'!$I$4,0,10*ROW('Sanitation Data'!I55)),NA())</f>
        <v>#N/A</v>
      </c>
      <c r="AV61" s="537" t="e">
        <f ca="1">+IF(AND(ISNUMBER(OFFSET('Sanitation Data'!$I$6,0,10*ROW('Sanitation Data'!I55))),'Data Summary'!DK61="Yes"),OFFSET('Sanitation Data'!$I$6,0,10*ROW('Sanitation Data'!I55)),NA())</f>
        <v>#N/A</v>
      </c>
      <c r="AW61" s="537" t="e">
        <f ca="1">+IF(AND(ISNUMBER(OFFSET('Sanitation Data'!$I$10,0,10*ROW('Sanitation Data'!I55))),'Data Summary'!DL61="Yes"),OFFSET('Sanitation Data'!$I$10,0,10*ROW('Sanitation Data'!I55)),NA())</f>
        <v>#N/A</v>
      </c>
      <c r="AX61" s="537" t="e">
        <f ca="1">+IF(AND(ISNUMBER(OFFSET('Sanitation Data'!$I$11,0,10*ROW('Sanitation Data'!I55))),'Data Summary'!DM61="Yes"),OFFSET('Sanitation Data'!$I$11,0,10*ROW('Sanitation Data'!I55)),NA())</f>
        <v>#N/A</v>
      </c>
      <c r="AY61" s="537" t="e">
        <f ca="1">+IF(AND(ISNUMBER(OFFSET('Sanitation Data'!$I$12,0,10*ROW('Sanitation Data'!I55))),'Data Summary'!DN61="Yes"),OFFSET('Sanitation Data'!$I$12,0,10*ROW('Sanitation Data'!I55)),NA())</f>
        <v>#N/A</v>
      </c>
      <c r="AZ61" s="538" t="e">
        <f ca="1">+IF(AND(ISNUMBER(OFFSET('Hygiene Data'!$D$5,0,10*ROW('Hygiene Data'!D55))),'Data Summary'!DO61="Yes"),OFFSET('Hygiene Data'!$D$5,0,10*ROW('Hygiene Data'!D55)),NA())</f>
        <v>#N/A</v>
      </c>
      <c r="BA61" s="538" t="e">
        <f ca="1">+IF(AND(ISNUMBER(OFFSET('Hygiene Data'!$D$7,0,10*ROW('Hygiene Data'!D55))),'Data Summary'!DP61="Yes"),OFFSET('Hygiene Data'!$D$7,0,10*ROW('Hygiene Data'!D55)),NA())</f>
        <v>#N/A</v>
      </c>
      <c r="BB61" s="538" t="e">
        <f ca="1">+IF(AND(ISNUMBER(OFFSET('Hygiene Data'!$D$9,0,10*ROW('Hygiene Data'!D55))),'Data Summary'!DQ61="Yes"),OFFSET('Hygiene Data'!$D$9,0,10*ROW('Hygiene Data'!D55)),NA())</f>
        <v>#N/A</v>
      </c>
      <c r="BC61" s="538" t="e">
        <f ca="1">+IF(AND(ISNUMBER(OFFSET('Hygiene Data'!$E$5,0,10*ROW('Hygiene Data'!E55))),'Data Summary'!DR61="Yes"),OFFSET('Hygiene Data'!$E$5,0,10*ROW('Hygiene Data'!E55)),NA())</f>
        <v>#N/A</v>
      </c>
      <c r="BD61" s="538" t="e">
        <f ca="1">+IF(AND(ISNUMBER(OFFSET('Hygiene Data'!$E$7,0,10*ROW('Hygiene Data'!E55))),'Data Summary'!DS61="Yes"),OFFSET('Hygiene Data'!$E$7,0,10*ROW('Hygiene Data'!E55)),NA())</f>
        <v>#N/A</v>
      </c>
      <c r="BE61" s="538" t="e">
        <f ca="1">+IF(AND(ISNUMBER(OFFSET('Hygiene Data'!$E$9,0,10*ROW('Hygiene Data'!E55))),'Data Summary'!DT61="Yes"),OFFSET('Hygiene Data'!$E$9,0,10*ROW('Hygiene Data'!E55)),NA())</f>
        <v>#N/A</v>
      </c>
      <c r="BF61" s="538" t="e">
        <f ca="1">+IF(AND(ISNUMBER(OFFSET('Hygiene Data'!$F$5,0,10*ROW('Hygiene Data'!F55))),'Data Summary'!DU61="Yes"),OFFSET('Hygiene Data'!$F$5,0,10*ROW('Hygiene Data'!F55)),NA())</f>
        <v>#N/A</v>
      </c>
      <c r="BG61" s="538" t="e">
        <f ca="1">+IF(AND(ISNUMBER(OFFSET('Hygiene Data'!$F$7,0,10*ROW('Hygiene Data'!F55))),'Data Summary'!DV61="Yes"),OFFSET('Hygiene Data'!$F$7,0,10*ROW('Hygiene Data'!F55)),NA())</f>
        <v>#N/A</v>
      </c>
      <c r="BH61" s="538" t="e">
        <f ca="1">+IF(AND(ISNUMBER(OFFSET('Hygiene Data'!$F$9,0,10*ROW('Hygiene Data'!F55))),'Data Summary'!DW61="Yes"),OFFSET('Hygiene Data'!$F$9,0,10*ROW('Hygiene Data'!F55)),NA())</f>
        <v>#N/A</v>
      </c>
      <c r="BI61" s="538" t="e">
        <f ca="1">+IF(AND(ISNUMBER(OFFSET('Hygiene Data'!$G$5,0,10*ROW('Hygiene Data'!G55))),'Data Summary'!DX61="Yes"),OFFSET('Hygiene Data'!$G$5,0,10*ROW('Hygiene Data'!G55)),NA())</f>
        <v>#N/A</v>
      </c>
      <c r="BJ61" s="538" t="e">
        <f ca="1">+IF(AND(ISNUMBER(OFFSET('Hygiene Data'!$G$7,0,10*ROW('Hygiene Data'!G55))),'Data Summary'!DY61="Yes"),OFFSET('Hygiene Data'!$G$7,0,10*ROW('Hygiene Data'!G55)),NA())</f>
        <v>#N/A</v>
      </c>
      <c r="BK61" s="538" t="e">
        <f ca="1">+IF(AND(ISNUMBER(OFFSET('Hygiene Data'!$G$9,0,10*ROW('Hygiene Data'!G55))),'Data Summary'!DZ61="Yes"),OFFSET('Hygiene Data'!$G$9,0,10*ROW('Hygiene Data'!G55)),NA())</f>
        <v>#N/A</v>
      </c>
      <c r="BL61" s="538" t="e">
        <f ca="1">+IF(AND(ISNUMBER(OFFSET('Hygiene Data'!$H$5,0,10*ROW('Hygiene Data'!H55))),'Data Summary'!EA61="Yes"),OFFSET('Hygiene Data'!$H$5,0,10*ROW('Hygiene Data'!H55)),NA())</f>
        <v>#N/A</v>
      </c>
      <c r="BM61" s="538" t="e">
        <f ca="1">+IF(AND(ISNUMBER(OFFSET('Hygiene Data'!$H$7,0,10*ROW('Hygiene Data'!H55))),'Data Summary'!EB61="Yes"),OFFSET('Hygiene Data'!$H$7,0,10*ROW('Hygiene Data'!H55)),NA())</f>
        <v>#N/A</v>
      </c>
      <c r="BN61" s="538" t="e">
        <f ca="1">+IF(AND(ISNUMBER(OFFSET('Hygiene Data'!$H$9,0,10*ROW('Hygiene Data'!H55))),'Data Summary'!EC61="Yes"),OFFSET('Hygiene Data'!$H$9,0,10*ROW('Hygiene Data'!H55)),NA())</f>
        <v>#N/A</v>
      </c>
      <c r="BO61" s="538" t="e">
        <f ca="1">+IF(AND(ISNUMBER(OFFSET('Hygiene Data'!$I$5,0,10*ROW('Hygiene Data'!I55))),'Data Summary'!ED61="Yes"),OFFSET('Hygiene Data'!$I$5,0,10*ROW('Hygiene Data'!I55)),NA())</f>
        <v>#N/A</v>
      </c>
      <c r="BP61" s="538" t="e">
        <f ca="1">+IF(AND(ISNUMBER(OFFSET('Hygiene Data'!$I$7,0,10*ROW('Hygiene Data'!I55))),'Data Summary'!EE61="Yes"),OFFSET('Hygiene Data'!$I$7,0,10*ROW('Hygiene Data'!I55)),NA())</f>
        <v>#N/A</v>
      </c>
      <c r="BQ61" s="538" t="e">
        <f ca="1">+IF(AND(ISNUMBER(OFFSET('Hygiene Data'!$I$9,0,10*ROW('Hygiene Data'!I55))),'Data Summary'!EF61="Yes"),OFFSET('Hygiene Data'!$I$9,0,10*ROW('Hygiene Data'!I55)),NA())</f>
        <v>#N/A</v>
      </c>
    </row>
    <row r="62" spans="1:69" x14ac:dyDescent="0.25">
      <c r="A62" s="534" t="e">
        <f ca="1">+RIGHT('Data Summary'!A62,LEN('Data Summary'!A62)-9)</f>
        <v>#VALUE!</v>
      </c>
      <c r="B62" s="508" t="str">
        <f ca="1">+IF(ISTEXT('Data Summary'!B62),'Data Summary'!B62,"")</f>
        <v/>
      </c>
      <c r="C62" s="535" t="e">
        <f ca="1">+VALUE('Data Summary'!C62)</f>
        <v>#VALUE!</v>
      </c>
      <c r="D62" s="536" t="e">
        <f ca="1">+IF(AND(ISNUMBER(OFFSET('Water Data'!$D$4,0,10*ROW('Water Data'!D56))),'Data Summary'!BS62="Yes"),100-OFFSET('Water Data'!$D$4,0,10*ROW('Water Data'!D56)),NA())</f>
        <v>#N/A</v>
      </c>
      <c r="E62" s="536" t="e">
        <f ca="1">+IF(AND(ISNUMBER(OFFSET('Water Data'!$D$6,0,10*ROW('Water Data'!D56))),'Data Summary'!BT62="Yes"),OFFSET('Water Data'!$D$6,0,10*ROW('Water Data'!D56)),NA())</f>
        <v>#N/A</v>
      </c>
      <c r="F62" s="536" t="e">
        <f ca="1">+IF(AND(ISNUMBER(OFFSET('Water Data'!$D$9,0,10*ROW('Water Data'!D56))),'Data Summary'!BU62="Yes"),OFFSET('Water Data'!$D$9,0,10*ROW('Water Data'!D56)),NA())</f>
        <v>#N/A</v>
      </c>
      <c r="G62" s="536" t="e">
        <f ca="1">+IF(AND(ISNUMBER(OFFSET('Water Data'!$E$4,0,10*ROW('Water Data'!E56))),'Data Summary'!BV62="Yes"),100-OFFSET('Water Data'!$E$4,0,10*ROW('Water Data'!E56)),NA())</f>
        <v>#N/A</v>
      </c>
      <c r="H62" s="536" t="e">
        <f ca="1">+IF(AND(ISNUMBER(OFFSET('Water Data'!$E$6,0,10*ROW('Water Data'!E56))),'Data Summary'!BW62="Yes"),OFFSET('Water Data'!$E$6,0,10*ROW('Water Data'!E56)),NA())</f>
        <v>#N/A</v>
      </c>
      <c r="I62" s="536" t="e">
        <f ca="1">+IF(AND(ISNUMBER(OFFSET('Water Data'!$E$9,0,10*ROW('Water Data'!E56))),'Data Summary'!BX62="Yes"),OFFSET('Water Data'!$E$9,0,10*ROW('Water Data'!E56)),NA())</f>
        <v>#N/A</v>
      </c>
      <c r="J62" s="536" t="e">
        <f ca="1">+IF(AND(ISNUMBER(OFFSET('Water Data'!$F$4,0,10*ROW('Water Data'!F56))),'Data Summary'!BY62="Yes"),100-OFFSET('Water Data'!$F$4,0,10*ROW('Water Data'!F56)),NA())</f>
        <v>#N/A</v>
      </c>
      <c r="K62" s="536" t="e">
        <f ca="1">+IF(AND(ISNUMBER(OFFSET('Water Data'!$F$6,0,10*ROW('Water Data'!F56))),'Data Summary'!BZ62="Yes"),OFFSET('Water Data'!$F$6,0,10*ROW('Water Data'!F56)),NA())</f>
        <v>#N/A</v>
      </c>
      <c r="L62" s="536" t="e">
        <f ca="1">+IF(AND(ISNUMBER(OFFSET('Water Data'!$F$9,0,10*ROW('Water Data'!F56))),'Data Summary'!CA62="Yes"),OFFSET('Water Data'!$F$9,0,10*ROW('Water Data'!F56)),NA())</f>
        <v>#N/A</v>
      </c>
      <c r="M62" s="536" t="e">
        <f ca="1">+IF(AND(ISNUMBER(OFFSET('Water Data'!$G$4,0,10*ROW('Water Data'!G56))),'Data Summary'!CB62="Yes"),100-OFFSET('Water Data'!$G$4,0,10*ROW('Water Data'!G56)),NA())</f>
        <v>#N/A</v>
      </c>
      <c r="N62" s="536" t="e">
        <f ca="1">+IF(AND(ISNUMBER(OFFSET('Water Data'!$G$6,0,10*ROW('Water Data'!G56))),'Data Summary'!CC62="Yes"),OFFSET('Water Data'!$G$6,0,10*ROW('Water Data'!G56)),NA())</f>
        <v>#N/A</v>
      </c>
      <c r="O62" s="536" t="e">
        <f ca="1">+IF(AND(ISNUMBER(OFFSET('Water Data'!$G$9,0,10*ROW('Water Data'!G56))),'Data Summary'!CD62="Yes"),OFFSET('Water Data'!$G$9,0,10*ROW('Water Data'!G56)),NA())</f>
        <v>#N/A</v>
      </c>
      <c r="P62" s="536" t="e">
        <f ca="1">+IF(AND(ISNUMBER(OFFSET('Water Data'!$H$4,0,10*ROW('Water Data'!H56))),'Data Summary'!CE62="Yes"),100-OFFSET('Water Data'!$H$4,0,10*ROW('Water Data'!H56)),NA())</f>
        <v>#N/A</v>
      </c>
      <c r="Q62" s="536" t="e">
        <f ca="1">+IF(AND(ISNUMBER(OFFSET('Water Data'!$H$6,0,10*ROW('Water Data'!H56))),'Data Summary'!CF62="Yes"),OFFSET('Water Data'!$H$6,0,10*ROW('Water Data'!H56)),NA())</f>
        <v>#N/A</v>
      </c>
      <c r="R62" s="536" t="e">
        <f ca="1">+IF(AND(ISNUMBER(OFFSET('Water Data'!$H$9,0,10*ROW('Water Data'!H56))),'Data Summary'!CG62="Yes"),OFFSET('Water Data'!$H$9,0,10*ROW('Water Data'!H56)),NA())</f>
        <v>#N/A</v>
      </c>
      <c r="S62" s="536" t="e">
        <f ca="1">+IF(AND(ISNUMBER(OFFSET('Water Data'!$I$4,0,10*ROW('Water Data'!I56))),'Data Summary'!CH62="Yes"),100-OFFSET('Water Data'!$I$4,0,10*ROW('Water Data'!I56)),NA())</f>
        <v>#N/A</v>
      </c>
      <c r="T62" s="536" t="e">
        <f ca="1">+IF(AND(ISNUMBER(OFFSET('Water Data'!$I$6,0,10*ROW('Water Data'!I56))),'Data Summary'!CI62="Yes"),OFFSET('Water Data'!$I$6,0,10*ROW('Water Data'!I56)),NA())</f>
        <v>#N/A</v>
      </c>
      <c r="U62" s="536" t="e">
        <f ca="1">+IF(AND(ISNUMBER(OFFSET('Water Data'!$I$9,0,10*ROW('Water Data'!I56))),'Data Summary'!CJ62="Yes"),OFFSET('Water Data'!$I$9,0,10*ROW('Water Data'!I56)),NA())</f>
        <v>#N/A</v>
      </c>
      <c r="V62" s="537" t="e">
        <f ca="1">+IF(AND(ISNUMBER(OFFSET('Sanitation Data'!$D$4,0,10*ROW('Sanitation Data'!D56))),'Data Summary'!CK62="Yes"),100-OFFSET('Sanitation Data'!$D$4,0,10*ROW('Sanitation Data'!D56)),NA())</f>
        <v>#N/A</v>
      </c>
      <c r="W62" s="537" t="e">
        <f ca="1">+IF(AND(ISNUMBER(OFFSET('Sanitation Data'!$D$6,0,10*ROW('Sanitation Data'!D56))),'Data Summary'!CL62="Yes"),OFFSET('Sanitation Data'!$D$6,0,10*ROW('Sanitation Data'!D56)),NA())</f>
        <v>#N/A</v>
      </c>
      <c r="X62" s="537" t="e">
        <f ca="1">+IF(AND(ISNUMBER(OFFSET('Sanitation Data'!$D$10,0,10*ROW('Sanitation Data'!D56))),'Data Summary'!CM62="Yes"),OFFSET('Sanitation Data'!$D$10,0,10*ROW('Sanitation Data'!D56)),NA())</f>
        <v>#N/A</v>
      </c>
      <c r="Y62" s="537" t="e">
        <f ca="1">+IF(AND(ISNUMBER(OFFSET('Sanitation Data'!$D$11,0,10*ROW('Sanitation Data'!D56))),'Data Summary'!CN62="Yes"),OFFSET('Sanitation Data'!$D$11,0,10*ROW('Sanitation Data'!D56)),NA())</f>
        <v>#N/A</v>
      </c>
      <c r="Z62" s="537" t="e">
        <f ca="1">+IF(AND(ISNUMBER(OFFSET('Sanitation Data'!$D$12,0,10*ROW('Sanitation Data'!D56))),'Data Summary'!CO62="Yes"),OFFSET('Sanitation Data'!$D$12,0,10*ROW('Sanitation Data'!D56)),NA())</f>
        <v>#N/A</v>
      </c>
      <c r="AA62" s="537" t="e">
        <f ca="1">+IF(AND(ISNUMBER(OFFSET('Sanitation Data'!$E$4,0,10*ROW('Sanitation Data'!E56))),'Data Summary'!CP62="Yes"),100-OFFSET('Sanitation Data'!$E$4,0,10*ROW('Sanitation Data'!E56)),NA())</f>
        <v>#N/A</v>
      </c>
      <c r="AB62" s="537" t="e">
        <f ca="1">+IF(AND(ISNUMBER(OFFSET('Sanitation Data'!$E$6,0,10*ROW('Sanitation Data'!E56))),'Data Summary'!CQ62="Yes"),OFFSET('Sanitation Data'!$E$6,0,10*ROW('Sanitation Data'!E56)),NA())</f>
        <v>#N/A</v>
      </c>
      <c r="AC62" s="537" t="e">
        <f ca="1">+IF(AND(ISNUMBER(OFFSET('Sanitation Data'!$E$10,0,10*ROW('Sanitation Data'!E56))),'Data Summary'!CR62="Yes"),OFFSET('Sanitation Data'!$E$10,0,10*ROW('Sanitation Data'!E56)),NA())</f>
        <v>#N/A</v>
      </c>
      <c r="AD62" s="537" t="e">
        <f ca="1">+IF(AND(ISNUMBER(OFFSET('Sanitation Data'!$E$11,0,10*ROW('Sanitation Data'!E56))),'Data Summary'!CS62="Yes"),OFFSET('Sanitation Data'!$E$11,0,10*ROW('Sanitation Data'!E56)),NA())</f>
        <v>#N/A</v>
      </c>
      <c r="AE62" s="537" t="e">
        <f ca="1">+IF(AND(ISNUMBER(OFFSET('Sanitation Data'!$E$12,0,10*ROW('Sanitation Data'!E56))),'Data Summary'!CT62="Yes"),OFFSET('Sanitation Data'!$E$12,0,10*ROW('Sanitation Data'!E56)),NA())</f>
        <v>#N/A</v>
      </c>
      <c r="AF62" s="537" t="e">
        <f ca="1">+IF(AND(ISNUMBER(OFFSET('Sanitation Data'!$F$4,0,10*ROW('Sanitation Data'!F56))),'Data Summary'!CU62="Yes"),100-OFFSET('Sanitation Data'!$F$4,0,10*ROW('Sanitation Data'!F56)),NA())</f>
        <v>#N/A</v>
      </c>
      <c r="AG62" s="537" t="e">
        <f ca="1">+IF(AND(ISNUMBER(OFFSET('Sanitation Data'!$F$6,0,10*ROW('Sanitation Data'!F56))),'Data Summary'!CV62="Yes"),OFFSET('Sanitation Data'!$F$6,0,10*ROW('Sanitation Data'!F56)),NA())</f>
        <v>#N/A</v>
      </c>
      <c r="AH62" s="537" t="e">
        <f ca="1">+IF(AND(ISNUMBER(OFFSET('Sanitation Data'!$F$10,0,10*ROW('Sanitation Data'!F56))),'Data Summary'!CW62="Yes"),OFFSET('Sanitation Data'!$F$10,0,10*ROW('Sanitation Data'!F56)),NA())</f>
        <v>#N/A</v>
      </c>
      <c r="AI62" s="537" t="e">
        <f ca="1">+IF(AND(ISNUMBER(OFFSET('Sanitation Data'!$F$11,0,10*ROW('Sanitation Data'!F56))),'Data Summary'!CX62="Yes"),OFFSET('Sanitation Data'!$F$11,0,10*ROW('Sanitation Data'!F56)),NA())</f>
        <v>#N/A</v>
      </c>
      <c r="AJ62" s="537" t="e">
        <f ca="1">+IF(AND(ISNUMBER(OFFSET('Sanitation Data'!$F$12,0,10*ROW('Sanitation Data'!F56))),'Data Summary'!CY62="Yes"),OFFSET('Sanitation Data'!$F$12,0,10*ROW('Sanitation Data'!F56)),NA())</f>
        <v>#N/A</v>
      </c>
      <c r="AK62" s="537" t="e">
        <f ca="1">+IF(AND(ISNUMBER(OFFSET('Sanitation Data'!$G$4,0,10*ROW('Sanitation Data'!G56))),'Data Summary'!CZ62="Yes"),100-OFFSET('Sanitation Data'!$G$4,0,10*ROW('Sanitation Data'!G56)),NA())</f>
        <v>#N/A</v>
      </c>
      <c r="AL62" s="537" t="e">
        <f ca="1">+IF(AND(ISNUMBER(OFFSET('Sanitation Data'!$G$6,0,10*ROW('Sanitation Data'!G56))),'Data Summary'!DA62="Yes"),OFFSET('Sanitation Data'!$G$6,0,10*ROW('Sanitation Data'!G56)),NA())</f>
        <v>#N/A</v>
      </c>
      <c r="AM62" s="537" t="e">
        <f ca="1">+IF(AND(ISNUMBER(OFFSET('Sanitation Data'!$G$10,0,10*ROW('Sanitation Data'!G56))),'Data Summary'!DB62="Yes"),OFFSET('Sanitation Data'!$G$10,0,10*ROW('Sanitation Data'!G56)),NA())</f>
        <v>#N/A</v>
      </c>
      <c r="AN62" s="537" t="e">
        <f ca="1">+IF(AND(ISNUMBER(OFFSET('Sanitation Data'!$G$11,0,10*ROW('Sanitation Data'!G56))),'Data Summary'!DC62="Yes"),OFFSET('Sanitation Data'!$G$11,0,10*ROW('Sanitation Data'!G56)),NA())</f>
        <v>#N/A</v>
      </c>
      <c r="AO62" s="537" t="e">
        <f ca="1">+IF(AND(ISNUMBER(OFFSET('Sanitation Data'!$G$12,0,10*ROW('Sanitation Data'!G56))),'Data Summary'!DD62="Yes"),OFFSET('Sanitation Data'!$G$12,0,10*ROW('Sanitation Data'!G56)),NA())</f>
        <v>#N/A</v>
      </c>
      <c r="AP62" s="537" t="e">
        <f ca="1">+IF(AND(ISNUMBER(OFFSET('Sanitation Data'!$H$4,0,10*ROW('Sanitation Data'!H56))),'Data Summary'!DE62="Yes"),100-OFFSET('Sanitation Data'!$H$4,0,10*ROW('Sanitation Data'!H56)),NA())</f>
        <v>#N/A</v>
      </c>
      <c r="AQ62" s="537" t="e">
        <f ca="1">+IF(AND(ISNUMBER(OFFSET('Sanitation Data'!$H$6,0,10*ROW('Sanitation Data'!H56))),'Data Summary'!DF62="Yes"),OFFSET('Sanitation Data'!$H$6,0,10*ROW('Sanitation Data'!H56)),NA())</f>
        <v>#N/A</v>
      </c>
      <c r="AR62" s="537" t="e">
        <f ca="1">+IF(AND(ISNUMBER(OFFSET('Sanitation Data'!$H$10,0,10*ROW('Sanitation Data'!H56))),'Data Summary'!DG62="Yes"),OFFSET('Sanitation Data'!$H$10,0,10*ROW('Sanitation Data'!H56)),NA())</f>
        <v>#N/A</v>
      </c>
      <c r="AS62" s="537" t="e">
        <f ca="1">+IF(AND(ISNUMBER(OFFSET('Sanitation Data'!$H$11,0,10*ROW('Sanitation Data'!H56))),'Data Summary'!DH62="Yes"),OFFSET('Sanitation Data'!$H$11,0,10*ROW('Sanitation Data'!H56)),NA())</f>
        <v>#N/A</v>
      </c>
      <c r="AT62" s="537" t="e">
        <f ca="1">+IF(AND(ISNUMBER(OFFSET('Sanitation Data'!$H$12,0,10*ROW('Sanitation Data'!H56))),'Data Summary'!DI62="Yes"),OFFSET('Sanitation Data'!$H$12,0,10*ROW('Sanitation Data'!H56)),NA())</f>
        <v>#N/A</v>
      </c>
      <c r="AU62" s="537" t="e">
        <f ca="1">+IF(AND(ISNUMBER(OFFSET('Sanitation Data'!$I$4,0,10*ROW('Sanitation Data'!I56))),'Data Summary'!DJ62="Yes"),100-OFFSET('Sanitation Data'!$I$4,0,10*ROW('Sanitation Data'!I56)),NA())</f>
        <v>#N/A</v>
      </c>
      <c r="AV62" s="537" t="e">
        <f ca="1">+IF(AND(ISNUMBER(OFFSET('Sanitation Data'!$I$6,0,10*ROW('Sanitation Data'!I56))),'Data Summary'!DK62="Yes"),OFFSET('Sanitation Data'!$I$6,0,10*ROW('Sanitation Data'!I56)),NA())</f>
        <v>#N/A</v>
      </c>
      <c r="AW62" s="537" t="e">
        <f ca="1">+IF(AND(ISNUMBER(OFFSET('Sanitation Data'!$I$10,0,10*ROW('Sanitation Data'!I56))),'Data Summary'!DL62="Yes"),OFFSET('Sanitation Data'!$I$10,0,10*ROW('Sanitation Data'!I56)),NA())</f>
        <v>#N/A</v>
      </c>
      <c r="AX62" s="537" t="e">
        <f ca="1">+IF(AND(ISNUMBER(OFFSET('Sanitation Data'!$I$11,0,10*ROW('Sanitation Data'!I56))),'Data Summary'!DM62="Yes"),OFFSET('Sanitation Data'!$I$11,0,10*ROW('Sanitation Data'!I56)),NA())</f>
        <v>#N/A</v>
      </c>
      <c r="AY62" s="537" t="e">
        <f ca="1">+IF(AND(ISNUMBER(OFFSET('Sanitation Data'!$I$12,0,10*ROW('Sanitation Data'!I56))),'Data Summary'!DN62="Yes"),OFFSET('Sanitation Data'!$I$12,0,10*ROW('Sanitation Data'!I56)),NA())</f>
        <v>#N/A</v>
      </c>
      <c r="AZ62" s="538" t="e">
        <f ca="1">+IF(AND(ISNUMBER(OFFSET('Hygiene Data'!$D$5,0,10*ROW('Hygiene Data'!D56))),'Data Summary'!DO62="Yes"),OFFSET('Hygiene Data'!$D$5,0,10*ROW('Hygiene Data'!D56)),NA())</f>
        <v>#N/A</v>
      </c>
      <c r="BA62" s="538" t="e">
        <f ca="1">+IF(AND(ISNUMBER(OFFSET('Hygiene Data'!$D$7,0,10*ROW('Hygiene Data'!D56))),'Data Summary'!DP62="Yes"),OFFSET('Hygiene Data'!$D$7,0,10*ROW('Hygiene Data'!D56)),NA())</f>
        <v>#N/A</v>
      </c>
      <c r="BB62" s="538" t="e">
        <f ca="1">+IF(AND(ISNUMBER(OFFSET('Hygiene Data'!$D$9,0,10*ROW('Hygiene Data'!D56))),'Data Summary'!DQ62="Yes"),OFFSET('Hygiene Data'!$D$9,0,10*ROW('Hygiene Data'!D56)),NA())</f>
        <v>#N/A</v>
      </c>
      <c r="BC62" s="538" t="e">
        <f ca="1">+IF(AND(ISNUMBER(OFFSET('Hygiene Data'!$E$5,0,10*ROW('Hygiene Data'!E56))),'Data Summary'!DR62="Yes"),OFFSET('Hygiene Data'!$E$5,0,10*ROW('Hygiene Data'!E56)),NA())</f>
        <v>#N/A</v>
      </c>
      <c r="BD62" s="538" t="e">
        <f ca="1">+IF(AND(ISNUMBER(OFFSET('Hygiene Data'!$E$7,0,10*ROW('Hygiene Data'!E56))),'Data Summary'!DS62="Yes"),OFFSET('Hygiene Data'!$E$7,0,10*ROW('Hygiene Data'!E56)),NA())</f>
        <v>#N/A</v>
      </c>
      <c r="BE62" s="538" t="e">
        <f ca="1">+IF(AND(ISNUMBER(OFFSET('Hygiene Data'!$E$9,0,10*ROW('Hygiene Data'!E56))),'Data Summary'!DT62="Yes"),OFFSET('Hygiene Data'!$E$9,0,10*ROW('Hygiene Data'!E56)),NA())</f>
        <v>#N/A</v>
      </c>
      <c r="BF62" s="538" t="e">
        <f ca="1">+IF(AND(ISNUMBER(OFFSET('Hygiene Data'!$F$5,0,10*ROW('Hygiene Data'!F56))),'Data Summary'!DU62="Yes"),OFFSET('Hygiene Data'!$F$5,0,10*ROW('Hygiene Data'!F56)),NA())</f>
        <v>#N/A</v>
      </c>
      <c r="BG62" s="538" t="e">
        <f ca="1">+IF(AND(ISNUMBER(OFFSET('Hygiene Data'!$F$7,0,10*ROW('Hygiene Data'!F56))),'Data Summary'!DV62="Yes"),OFFSET('Hygiene Data'!$F$7,0,10*ROW('Hygiene Data'!F56)),NA())</f>
        <v>#N/A</v>
      </c>
      <c r="BH62" s="538" t="e">
        <f ca="1">+IF(AND(ISNUMBER(OFFSET('Hygiene Data'!$F$9,0,10*ROW('Hygiene Data'!F56))),'Data Summary'!DW62="Yes"),OFFSET('Hygiene Data'!$F$9,0,10*ROW('Hygiene Data'!F56)),NA())</f>
        <v>#N/A</v>
      </c>
      <c r="BI62" s="538" t="e">
        <f ca="1">+IF(AND(ISNUMBER(OFFSET('Hygiene Data'!$G$5,0,10*ROW('Hygiene Data'!G56))),'Data Summary'!DX62="Yes"),OFFSET('Hygiene Data'!$G$5,0,10*ROW('Hygiene Data'!G56)),NA())</f>
        <v>#N/A</v>
      </c>
      <c r="BJ62" s="538" t="e">
        <f ca="1">+IF(AND(ISNUMBER(OFFSET('Hygiene Data'!$G$7,0,10*ROW('Hygiene Data'!G56))),'Data Summary'!DY62="Yes"),OFFSET('Hygiene Data'!$G$7,0,10*ROW('Hygiene Data'!G56)),NA())</f>
        <v>#N/A</v>
      </c>
      <c r="BK62" s="538" t="e">
        <f ca="1">+IF(AND(ISNUMBER(OFFSET('Hygiene Data'!$G$9,0,10*ROW('Hygiene Data'!G56))),'Data Summary'!DZ62="Yes"),OFFSET('Hygiene Data'!$G$9,0,10*ROW('Hygiene Data'!G56)),NA())</f>
        <v>#N/A</v>
      </c>
      <c r="BL62" s="538" t="e">
        <f ca="1">+IF(AND(ISNUMBER(OFFSET('Hygiene Data'!$H$5,0,10*ROW('Hygiene Data'!H56))),'Data Summary'!EA62="Yes"),OFFSET('Hygiene Data'!$H$5,0,10*ROW('Hygiene Data'!H56)),NA())</f>
        <v>#N/A</v>
      </c>
      <c r="BM62" s="538" t="e">
        <f ca="1">+IF(AND(ISNUMBER(OFFSET('Hygiene Data'!$H$7,0,10*ROW('Hygiene Data'!H56))),'Data Summary'!EB62="Yes"),OFFSET('Hygiene Data'!$H$7,0,10*ROW('Hygiene Data'!H56)),NA())</f>
        <v>#N/A</v>
      </c>
      <c r="BN62" s="538" t="e">
        <f ca="1">+IF(AND(ISNUMBER(OFFSET('Hygiene Data'!$H$9,0,10*ROW('Hygiene Data'!H56))),'Data Summary'!EC62="Yes"),OFFSET('Hygiene Data'!$H$9,0,10*ROW('Hygiene Data'!H56)),NA())</f>
        <v>#N/A</v>
      </c>
      <c r="BO62" s="538" t="e">
        <f ca="1">+IF(AND(ISNUMBER(OFFSET('Hygiene Data'!$I$5,0,10*ROW('Hygiene Data'!I56))),'Data Summary'!ED62="Yes"),OFFSET('Hygiene Data'!$I$5,0,10*ROW('Hygiene Data'!I56)),NA())</f>
        <v>#N/A</v>
      </c>
      <c r="BP62" s="538" t="e">
        <f ca="1">+IF(AND(ISNUMBER(OFFSET('Hygiene Data'!$I$7,0,10*ROW('Hygiene Data'!I56))),'Data Summary'!EE62="Yes"),OFFSET('Hygiene Data'!$I$7,0,10*ROW('Hygiene Data'!I56)),NA())</f>
        <v>#N/A</v>
      </c>
      <c r="BQ62" s="538" t="e">
        <f ca="1">+IF(AND(ISNUMBER(OFFSET('Hygiene Data'!$I$9,0,10*ROW('Hygiene Data'!I56))),'Data Summary'!EF62="Yes"),OFFSET('Hygiene Data'!$I$9,0,10*ROW('Hygiene Data'!I56)),NA())</f>
        <v>#N/A</v>
      </c>
    </row>
    <row r="63" spans="1:69" x14ac:dyDescent="0.25">
      <c r="A63" s="534" t="e">
        <f ca="1">+RIGHT('Data Summary'!A63,LEN('Data Summary'!A63)-9)</f>
        <v>#VALUE!</v>
      </c>
      <c r="B63" s="508" t="str">
        <f ca="1">+IF(ISTEXT('Data Summary'!B63),'Data Summary'!B63,"")</f>
        <v/>
      </c>
      <c r="C63" s="535" t="e">
        <f ca="1">+VALUE('Data Summary'!C63)</f>
        <v>#VALUE!</v>
      </c>
      <c r="D63" s="536" t="e">
        <f ca="1">+IF(AND(ISNUMBER(OFFSET('Water Data'!$D$4,0,10*ROW('Water Data'!D57))),'Data Summary'!BS63="Yes"),100-OFFSET('Water Data'!$D$4,0,10*ROW('Water Data'!D57)),NA())</f>
        <v>#N/A</v>
      </c>
      <c r="E63" s="536" t="e">
        <f ca="1">+IF(AND(ISNUMBER(OFFSET('Water Data'!$D$6,0,10*ROW('Water Data'!D57))),'Data Summary'!BT63="Yes"),OFFSET('Water Data'!$D$6,0,10*ROW('Water Data'!D57)),NA())</f>
        <v>#N/A</v>
      </c>
      <c r="F63" s="536" t="e">
        <f ca="1">+IF(AND(ISNUMBER(OFFSET('Water Data'!$D$9,0,10*ROW('Water Data'!D57))),'Data Summary'!BU63="Yes"),OFFSET('Water Data'!$D$9,0,10*ROW('Water Data'!D57)),NA())</f>
        <v>#N/A</v>
      </c>
      <c r="G63" s="536" t="e">
        <f ca="1">+IF(AND(ISNUMBER(OFFSET('Water Data'!$E$4,0,10*ROW('Water Data'!E57))),'Data Summary'!BV63="Yes"),100-OFFSET('Water Data'!$E$4,0,10*ROW('Water Data'!E57)),NA())</f>
        <v>#N/A</v>
      </c>
      <c r="H63" s="536" t="e">
        <f ca="1">+IF(AND(ISNUMBER(OFFSET('Water Data'!$E$6,0,10*ROW('Water Data'!E57))),'Data Summary'!BW63="Yes"),OFFSET('Water Data'!$E$6,0,10*ROW('Water Data'!E57)),NA())</f>
        <v>#N/A</v>
      </c>
      <c r="I63" s="536" t="e">
        <f ca="1">+IF(AND(ISNUMBER(OFFSET('Water Data'!$E$9,0,10*ROW('Water Data'!E57))),'Data Summary'!BX63="Yes"),OFFSET('Water Data'!$E$9,0,10*ROW('Water Data'!E57)),NA())</f>
        <v>#N/A</v>
      </c>
      <c r="J63" s="536" t="e">
        <f ca="1">+IF(AND(ISNUMBER(OFFSET('Water Data'!$F$4,0,10*ROW('Water Data'!F57))),'Data Summary'!BY63="Yes"),100-OFFSET('Water Data'!$F$4,0,10*ROW('Water Data'!F57)),NA())</f>
        <v>#N/A</v>
      </c>
      <c r="K63" s="536" t="e">
        <f ca="1">+IF(AND(ISNUMBER(OFFSET('Water Data'!$F$6,0,10*ROW('Water Data'!F57))),'Data Summary'!BZ63="Yes"),OFFSET('Water Data'!$F$6,0,10*ROW('Water Data'!F57)),NA())</f>
        <v>#N/A</v>
      </c>
      <c r="L63" s="536" t="e">
        <f ca="1">+IF(AND(ISNUMBER(OFFSET('Water Data'!$F$9,0,10*ROW('Water Data'!F57))),'Data Summary'!CA63="Yes"),OFFSET('Water Data'!$F$9,0,10*ROW('Water Data'!F57)),NA())</f>
        <v>#N/A</v>
      </c>
      <c r="M63" s="536" t="e">
        <f ca="1">+IF(AND(ISNUMBER(OFFSET('Water Data'!$G$4,0,10*ROW('Water Data'!G57))),'Data Summary'!CB63="Yes"),100-OFFSET('Water Data'!$G$4,0,10*ROW('Water Data'!G57)),NA())</f>
        <v>#N/A</v>
      </c>
      <c r="N63" s="536" t="e">
        <f ca="1">+IF(AND(ISNUMBER(OFFSET('Water Data'!$G$6,0,10*ROW('Water Data'!G57))),'Data Summary'!CC63="Yes"),OFFSET('Water Data'!$G$6,0,10*ROW('Water Data'!G57)),NA())</f>
        <v>#N/A</v>
      </c>
      <c r="O63" s="536" t="e">
        <f ca="1">+IF(AND(ISNUMBER(OFFSET('Water Data'!$G$9,0,10*ROW('Water Data'!G57))),'Data Summary'!CD63="Yes"),OFFSET('Water Data'!$G$9,0,10*ROW('Water Data'!G57)),NA())</f>
        <v>#N/A</v>
      </c>
      <c r="P63" s="536" t="e">
        <f ca="1">+IF(AND(ISNUMBER(OFFSET('Water Data'!$H$4,0,10*ROW('Water Data'!H57))),'Data Summary'!CE63="Yes"),100-OFFSET('Water Data'!$H$4,0,10*ROW('Water Data'!H57)),NA())</f>
        <v>#N/A</v>
      </c>
      <c r="Q63" s="536" t="e">
        <f ca="1">+IF(AND(ISNUMBER(OFFSET('Water Data'!$H$6,0,10*ROW('Water Data'!H57))),'Data Summary'!CF63="Yes"),OFFSET('Water Data'!$H$6,0,10*ROW('Water Data'!H57)),NA())</f>
        <v>#N/A</v>
      </c>
      <c r="R63" s="536" t="e">
        <f ca="1">+IF(AND(ISNUMBER(OFFSET('Water Data'!$H$9,0,10*ROW('Water Data'!H57))),'Data Summary'!CG63="Yes"),OFFSET('Water Data'!$H$9,0,10*ROW('Water Data'!H57)),NA())</f>
        <v>#N/A</v>
      </c>
      <c r="S63" s="536" t="e">
        <f ca="1">+IF(AND(ISNUMBER(OFFSET('Water Data'!$I$4,0,10*ROW('Water Data'!I57))),'Data Summary'!CH63="Yes"),100-OFFSET('Water Data'!$I$4,0,10*ROW('Water Data'!I57)),NA())</f>
        <v>#N/A</v>
      </c>
      <c r="T63" s="536" t="e">
        <f ca="1">+IF(AND(ISNUMBER(OFFSET('Water Data'!$I$6,0,10*ROW('Water Data'!I57))),'Data Summary'!CI63="Yes"),OFFSET('Water Data'!$I$6,0,10*ROW('Water Data'!I57)),NA())</f>
        <v>#N/A</v>
      </c>
      <c r="U63" s="536" t="e">
        <f ca="1">+IF(AND(ISNUMBER(OFFSET('Water Data'!$I$9,0,10*ROW('Water Data'!I57))),'Data Summary'!CJ63="Yes"),OFFSET('Water Data'!$I$9,0,10*ROW('Water Data'!I57)),NA())</f>
        <v>#N/A</v>
      </c>
      <c r="V63" s="537" t="e">
        <f ca="1">+IF(AND(ISNUMBER(OFFSET('Sanitation Data'!$D$4,0,10*ROW('Sanitation Data'!D57))),'Data Summary'!CK63="Yes"),100-OFFSET('Sanitation Data'!$D$4,0,10*ROW('Sanitation Data'!D57)),NA())</f>
        <v>#N/A</v>
      </c>
      <c r="W63" s="537" t="e">
        <f ca="1">+IF(AND(ISNUMBER(OFFSET('Sanitation Data'!$D$6,0,10*ROW('Sanitation Data'!D57))),'Data Summary'!CL63="Yes"),OFFSET('Sanitation Data'!$D$6,0,10*ROW('Sanitation Data'!D57)),NA())</f>
        <v>#N/A</v>
      </c>
      <c r="X63" s="537" t="e">
        <f ca="1">+IF(AND(ISNUMBER(OFFSET('Sanitation Data'!$D$10,0,10*ROW('Sanitation Data'!D57))),'Data Summary'!CM63="Yes"),OFFSET('Sanitation Data'!$D$10,0,10*ROW('Sanitation Data'!D57)),NA())</f>
        <v>#N/A</v>
      </c>
      <c r="Y63" s="537" t="e">
        <f ca="1">+IF(AND(ISNUMBER(OFFSET('Sanitation Data'!$D$11,0,10*ROW('Sanitation Data'!D57))),'Data Summary'!CN63="Yes"),OFFSET('Sanitation Data'!$D$11,0,10*ROW('Sanitation Data'!D57)),NA())</f>
        <v>#N/A</v>
      </c>
      <c r="Z63" s="537" t="e">
        <f ca="1">+IF(AND(ISNUMBER(OFFSET('Sanitation Data'!$D$12,0,10*ROW('Sanitation Data'!D57))),'Data Summary'!CO63="Yes"),OFFSET('Sanitation Data'!$D$12,0,10*ROW('Sanitation Data'!D57)),NA())</f>
        <v>#N/A</v>
      </c>
      <c r="AA63" s="537" t="e">
        <f ca="1">+IF(AND(ISNUMBER(OFFSET('Sanitation Data'!$E$4,0,10*ROW('Sanitation Data'!E57))),'Data Summary'!CP63="Yes"),100-OFFSET('Sanitation Data'!$E$4,0,10*ROW('Sanitation Data'!E57)),NA())</f>
        <v>#N/A</v>
      </c>
      <c r="AB63" s="537" t="e">
        <f ca="1">+IF(AND(ISNUMBER(OFFSET('Sanitation Data'!$E$6,0,10*ROW('Sanitation Data'!E57))),'Data Summary'!CQ63="Yes"),OFFSET('Sanitation Data'!$E$6,0,10*ROW('Sanitation Data'!E57)),NA())</f>
        <v>#N/A</v>
      </c>
      <c r="AC63" s="537" t="e">
        <f ca="1">+IF(AND(ISNUMBER(OFFSET('Sanitation Data'!$E$10,0,10*ROW('Sanitation Data'!E57))),'Data Summary'!CR63="Yes"),OFFSET('Sanitation Data'!$E$10,0,10*ROW('Sanitation Data'!E57)),NA())</f>
        <v>#N/A</v>
      </c>
      <c r="AD63" s="537" t="e">
        <f ca="1">+IF(AND(ISNUMBER(OFFSET('Sanitation Data'!$E$11,0,10*ROW('Sanitation Data'!E57))),'Data Summary'!CS63="Yes"),OFFSET('Sanitation Data'!$E$11,0,10*ROW('Sanitation Data'!E57)),NA())</f>
        <v>#N/A</v>
      </c>
      <c r="AE63" s="537" t="e">
        <f ca="1">+IF(AND(ISNUMBER(OFFSET('Sanitation Data'!$E$12,0,10*ROW('Sanitation Data'!E57))),'Data Summary'!CT63="Yes"),OFFSET('Sanitation Data'!$E$12,0,10*ROW('Sanitation Data'!E57)),NA())</f>
        <v>#N/A</v>
      </c>
      <c r="AF63" s="537" t="e">
        <f ca="1">+IF(AND(ISNUMBER(OFFSET('Sanitation Data'!$F$4,0,10*ROW('Sanitation Data'!F57))),'Data Summary'!CU63="Yes"),100-OFFSET('Sanitation Data'!$F$4,0,10*ROW('Sanitation Data'!F57)),NA())</f>
        <v>#N/A</v>
      </c>
      <c r="AG63" s="537" t="e">
        <f ca="1">+IF(AND(ISNUMBER(OFFSET('Sanitation Data'!$F$6,0,10*ROW('Sanitation Data'!F57))),'Data Summary'!CV63="Yes"),OFFSET('Sanitation Data'!$F$6,0,10*ROW('Sanitation Data'!F57)),NA())</f>
        <v>#N/A</v>
      </c>
      <c r="AH63" s="537" t="e">
        <f ca="1">+IF(AND(ISNUMBER(OFFSET('Sanitation Data'!$F$10,0,10*ROW('Sanitation Data'!F57))),'Data Summary'!CW63="Yes"),OFFSET('Sanitation Data'!$F$10,0,10*ROW('Sanitation Data'!F57)),NA())</f>
        <v>#N/A</v>
      </c>
      <c r="AI63" s="537" t="e">
        <f ca="1">+IF(AND(ISNUMBER(OFFSET('Sanitation Data'!$F$11,0,10*ROW('Sanitation Data'!F57))),'Data Summary'!CX63="Yes"),OFFSET('Sanitation Data'!$F$11,0,10*ROW('Sanitation Data'!F57)),NA())</f>
        <v>#N/A</v>
      </c>
      <c r="AJ63" s="537" t="e">
        <f ca="1">+IF(AND(ISNUMBER(OFFSET('Sanitation Data'!$F$12,0,10*ROW('Sanitation Data'!F57))),'Data Summary'!CY63="Yes"),OFFSET('Sanitation Data'!$F$12,0,10*ROW('Sanitation Data'!F57)),NA())</f>
        <v>#N/A</v>
      </c>
      <c r="AK63" s="537" t="e">
        <f ca="1">+IF(AND(ISNUMBER(OFFSET('Sanitation Data'!$G$4,0,10*ROW('Sanitation Data'!G57))),'Data Summary'!CZ63="Yes"),100-OFFSET('Sanitation Data'!$G$4,0,10*ROW('Sanitation Data'!G57)),NA())</f>
        <v>#N/A</v>
      </c>
      <c r="AL63" s="537" t="e">
        <f ca="1">+IF(AND(ISNUMBER(OFFSET('Sanitation Data'!$G$6,0,10*ROW('Sanitation Data'!G57))),'Data Summary'!DA63="Yes"),OFFSET('Sanitation Data'!$G$6,0,10*ROW('Sanitation Data'!G57)),NA())</f>
        <v>#N/A</v>
      </c>
      <c r="AM63" s="537" t="e">
        <f ca="1">+IF(AND(ISNUMBER(OFFSET('Sanitation Data'!$G$10,0,10*ROW('Sanitation Data'!G57))),'Data Summary'!DB63="Yes"),OFFSET('Sanitation Data'!$G$10,0,10*ROW('Sanitation Data'!G57)),NA())</f>
        <v>#N/A</v>
      </c>
      <c r="AN63" s="537" t="e">
        <f ca="1">+IF(AND(ISNUMBER(OFFSET('Sanitation Data'!$G$11,0,10*ROW('Sanitation Data'!G57))),'Data Summary'!DC63="Yes"),OFFSET('Sanitation Data'!$G$11,0,10*ROW('Sanitation Data'!G57)),NA())</f>
        <v>#N/A</v>
      </c>
      <c r="AO63" s="537" t="e">
        <f ca="1">+IF(AND(ISNUMBER(OFFSET('Sanitation Data'!$G$12,0,10*ROW('Sanitation Data'!G57))),'Data Summary'!DD63="Yes"),OFFSET('Sanitation Data'!$G$12,0,10*ROW('Sanitation Data'!G57)),NA())</f>
        <v>#N/A</v>
      </c>
      <c r="AP63" s="537" t="e">
        <f ca="1">+IF(AND(ISNUMBER(OFFSET('Sanitation Data'!$H$4,0,10*ROW('Sanitation Data'!H57))),'Data Summary'!DE63="Yes"),100-OFFSET('Sanitation Data'!$H$4,0,10*ROW('Sanitation Data'!H57)),NA())</f>
        <v>#N/A</v>
      </c>
      <c r="AQ63" s="537" t="e">
        <f ca="1">+IF(AND(ISNUMBER(OFFSET('Sanitation Data'!$H$6,0,10*ROW('Sanitation Data'!H57))),'Data Summary'!DF63="Yes"),OFFSET('Sanitation Data'!$H$6,0,10*ROW('Sanitation Data'!H57)),NA())</f>
        <v>#N/A</v>
      </c>
      <c r="AR63" s="537" t="e">
        <f ca="1">+IF(AND(ISNUMBER(OFFSET('Sanitation Data'!$H$10,0,10*ROW('Sanitation Data'!H57))),'Data Summary'!DG63="Yes"),OFFSET('Sanitation Data'!$H$10,0,10*ROW('Sanitation Data'!H57)),NA())</f>
        <v>#N/A</v>
      </c>
      <c r="AS63" s="537" t="e">
        <f ca="1">+IF(AND(ISNUMBER(OFFSET('Sanitation Data'!$H$11,0,10*ROW('Sanitation Data'!H57))),'Data Summary'!DH63="Yes"),OFFSET('Sanitation Data'!$H$11,0,10*ROW('Sanitation Data'!H57)),NA())</f>
        <v>#N/A</v>
      </c>
      <c r="AT63" s="537" t="e">
        <f ca="1">+IF(AND(ISNUMBER(OFFSET('Sanitation Data'!$H$12,0,10*ROW('Sanitation Data'!H57))),'Data Summary'!DI63="Yes"),OFFSET('Sanitation Data'!$H$12,0,10*ROW('Sanitation Data'!H57)),NA())</f>
        <v>#N/A</v>
      </c>
      <c r="AU63" s="537" t="e">
        <f ca="1">+IF(AND(ISNUMBER(OFFSET('Sanitation Data'!$I$4,0,10*ROW('Sanitation Data'!I57))),'Data Summary'!DJ63="Yes"),100-OFFSET('Sanitation Data'!$I$4,0,10*ROW('Sanitation Data'!I57)),NA())</f>
        <v>#N/A</v>
      </c>
      <c r="AV63" s="537" t="e">
        <f ca="1">+IF(AND(ISNUMBER(OFFSET('Sanitation Data'!$I$6,0,10*ROW('Sanitation Data'!I57))),'Data Summary'!DK63="Yes"),OFFSET('Sanitation Data'!$I$6,0,10*ROW('Sanitation Data'!I57)),NA())</f>
        <v>#N/A</v>
      </c>
      <c r="AW63" s="537" t="e">
        <f ca="1">+IF(AND(ISNUMBER(OFFSET('Sanitation Data'!$I$10,0,10*ROW('Sanitation Data'!I57))),'Data Summary'!DL63="Yes"),OFFSET('Sanitation Data'!$I$10,0,10*ROW('Sanitation Data'!I57)),NA())</f>
        <v>#N/A</v>
      </c>
      <c r="AX63" s="537" t="e">
        <f ca="1">+IF(AND(ISNUMBER(OFFSET('Sanitation Data'!$I$11,0,10*ROW('Sanitation Data'!I57))),'Data Summary'!DM63="Yes"),OFFSET('Sanitation Data'!$I$11,0,10*ROW('Sanitation Data'!I57)),NA())</f>
        <v>#N/A</v>
      </c>
      <c r="AY63" s="537" t="e">
        <f ca="1">+IF(AND(ISNUMBER(OFFSET('Sanitation Data'!$I$12,0,10*ROW('Sanitation Data'!I57))),'Data Summary'!DN63="Yes"),OFFSET('Sanitation Data'!$I$12,0,10*ROW('Sanitation Data'!I57)),NA())</f>
        <v>#N/A</v>
      </c>
      <c r="AZ63" s="538" t="e">
        <f ca="1">+IF(AND(ISNUMBER(OFFSET('Hygiene Data'!$D$5,0,10*ROW('Hygiene Data'!D57))),'Data Summary'!DO63="Yes"),OFFSET('Hygiene Data'!$D$5,0,10*ROW('Hygiene Data'!D57)),NA())</f>
        <v>#N/A</v>
      </c>
      <c r="BA63" s="538" t="e">
        <f ca="1">+IF(AND(ISNUMBER(OFFSET('Hygiene Data'!$D$7,0,10*ROW('Hygiene Data'!D57))),'Data Summary'!DP63="Yes"),OFFSET('Hygiene Data'!$D$7,0,10*ROW('Hygiene Data'!D57)),NA())</f>
        <v>#N/A</v>
      </c>
      <c r="BB63" s="538" t="e">
        <f ca="1">+IF(AND(ISNUMBER(OFFSET('Hygiene Data'!$D$9,0,10*ROW('Hygiene Data'!D57))),'Data Summary'!DQ63="Yes"),OFFSET('Hygiene Data'!$D$9,0,10*ROW('Hygiene Data'!D57)),NA())</f>
        <v>#N/A</v>
      </c>
      <c r="BC63" s="538" t="e">
        <f ca="1">+IF(AND(ISNUMBER(OFFSET('Hygiene Data'!$E$5,0,10*ROW('Hygiene Data'!E57))),'Data Summary'!DR63="Yes"),OFFSET('Hygiene Data'!$E$5,0,10*ROW('Hygiene Data'!E57)),NA())</f>
        <v>#N/A</v>
      </c>
      <c r="BD63" s="538" t="e">
        <f ca="1">+IF(AND(ISNUMBER(OFFSET('Hygiene Data'!$E$7,0,10*ROW('Hygiene Data'!E57))),'Data Summary'!DS63="Yes"),OFFSET('Hygiene Data'!$E$7,0,10*ROW('Hygiene Data'!E57)),NA())</f>
        <v>#N/A</v>
      </c>
      <c r="BE63" s="538" t="e">
        <f ca="1">+IF(AND(ISNUMBER(OFFSET('Hygiene Data'!$E$9,0,10*ROW('Hygiene Data'!E57))),'Data Summary'!DT63="Yes"),OFFSET('Hygiene Data'!$E$9,0,10*ROW('Hygiene Data'!E57)),NA())</f>
        <v>#N/A</v>
      </c>
      <c r="BF63" s="538" t="e">
        <f ca="1">+IF(AND(ISNUMBER(OFFSET('Hygiene Data'!$F$5,0,10*ROW('Hygiene Data'!F57))),'Data Summary'!DU63="Yes"),OFFSET('Hygiene Data'!$F$5,0,10*ROW('Hygiene Data'!F57)),NA())</f>
        <v>#N/A</v>
      </c>
      <c r="BG63" s="538" t="e">
        <f ca="1">+IF(AND(ISNUMBER(OFFSET('Hygiene Data'!$F$7,0,10*ROW('Hygiene Data'!F57))),'Data Summary'!DV63="Yes"),OFFSET('Hygiene Data'!$F$7,0,10*ROW('Hygiene Data'!F57)),NA())</f>
        <v>#N/A</v>
      </c>
      <c r="BH63" s="538" t="e">
        <f ca="1">+IF(AND(ISNUMBER(OFFSET('Hygiene Data'!$F$9,0,10*ROW('Hygiene Data'!F57))),'Data Summary'!DW63="Yes"),OFFSET('Hygiene Data'!$F$9,0,10*ROW('Hygiene Data'!F57)),NA())</f>
        <v>#N/A</v>
      </c>
      <c r="BI63" s="538" t="e">
        <f ca="1">+IF(AND(ISNUMBER(OFFSET('Hygiene Data'!$G$5,0,10*ROW('Hygiene Data'!G57))),'Data Summary'!DX63="Yes"),OFFSET('Hygiene Data'!$G$5,0,10*ROW('Hygiene Data'!G57)),NA())</f>
        <v>#N/A</v>
      </c>
      <c r="BJ63" s="538" t="e">
        <f ca="1">+IF(AND(ISNUMBER(OFFSET('Hygiene Data'!$G$7,0,10*ROW('Hygiene Data'!G57))),'Data Summary'!DY63="Yes"),OFFSET('Hygiene Data'!$G$7,0,10*ROW('Hygiene Data'!G57)),NA())</f>
        <v>#N/A</v>
      </c>
      <c r="BK63" s="538" t="e">
        <f ca="1">+IF(AND(ISNUMBER(OFFSET('Hygiene Data'!$G$9,0,10*ROW('Hygiene Data'!G57))),'Data Summary'!DZ63="Yes"),OFFSET('Hygiene Data'!$G$9,0,10*ROW('Hygiene Data'!G57)),NA())</f>
        <v>#N/A</v>
      </c>
      <c r="BL63" s="538" t="e">
        <f ca="1">+IF(AND(ISNUMBER(OFFSET('Hygiene Data'!$H$5,0,10*ROW('Hygiene Data'!H57))),'Data Summary'!EA63="Yes"),OFFSET('Hygiene Data'!$H$5,0,10*ROW('Hygiene Data'!H57)),NA())</f>
        <v>#N/A</v>
      </c>
      <c r="BM63" s="538" t="e">
        <f ca="1">+IF(AND(ISNUMBER(OFFSET('Hygiene Data'!$H$7,0,10*ROW('Hygiene Data'!H57))),'Data Summary'!EB63="Yes"),OFFSET('Hygiene Data'!$H$7,0,10*ROW('Hygiene Data'!H57)),NA())</f>
        <v>#N/A</v>
      </c>
      <c r="BN63" s="538" t="e">
        <f ca="1">+IF(AND(ISNUMBER(OFFSET('Hygiene Data'!$H$9,0,10*ROW('Hygiene Data'!H57))),'Data Summary'!EC63="Yes"),OFFSET('Hygiene Data'!$H$9,0,10*ROW('Hygiene Data'!H57)),NA())</f>
        <v>#N/A</v>
      </c>
      <c r="BO63" s="538" t="e">
        <f ca="1">+IF(AND(ISNUMBER(OFFSET('Hygiene Data'!$I$5,0,10*ROW('Hygiene Data'!I57))),'Data Summary'!ED63="Yes"),OFFSET('Hygiene Data'!$I$5,0,10*ROW('Hygiene Data'!I57)),NA())</f>
        <v>#N/A</v>
      </c>
      <c r="BP63" s="538" t="e">
        <f ca="1">+IF(AND(ISNUMBER(OFFSET('Hygiene Data'!$I$7,0,10*ROW('Hygiene Data'!I57))),'Data Summary'!EE63="Yes"),OFFSET('Hygiene Data'!$I$7,0,10*ROW('Hygiene Data'!I57)),NA())</f>
        <v>#N/A</v>
      </c>
      <c r="BQ63" s="538" t="e">
        <f ca="1">+IF(AND(ISNUMBER(OFFSET('Hygiene Data'!$I$9,0,10*ROW('Hygiene Data'!I57))),'Data Summary'!EF63="Yes"),OFFSET('Hygiene Data'!$I$9,0,10*ROW('Hygiene Data'!I57)),NA())</f>
        <v>#N/A</v>
      </c>
    </row>
    <row r="64" spans="1:69" x14ac:dyDescent="0.25">
      <c r="A64" s="534" t="e">
        <f ca="1">+RIGHT('Data Summary'!A64,LEN('Data Summary'!A64)-9)</f>
        <v>#VALUE!</v>
      </c>
      <c r="B64" s="508" t="str">
        <f ca="1">+IF(ISTEXT('Data Summary'!B64),'Data Summary'!B64,"")</f>
        <v/>
      </c>
      <c r="C64" s="535" t="e">
        <f ca="1">+VALUE('Data Summary'!C64)</f>
        <v>#VALUE!</v>
      </c>
      <c r="D64" s="536" t="e">
        <f ca="1">+IF(AND(ISNUMBER(OFFSET('Water Data'!$D$4,0,10*ROW('Water Data'!D58))),'Data Summary'!BS64="Yes"),100-OFFSET('Water Data'!$D$4,0,10*ROW('Water Data'!D58)),NA())</f>
        <v>#N/A</v>
      </c>
      <c r="E64" s="536" t="e">
        <f ca="1">+IF(AND(ISNUMBER(OFFSET('Water Data'!$D$6,0,10*ROW('Water Data'!D58))),'Data Summary'!BT64="Yes"),OFFSET('Water Data'!$D$6,0,10*ROW('Water Data'!D58)),NA())</f>
        <v>#N/A</v>
      </c>
      <c r="F64" s="536" t="e">
        <f ca="1">+IF(AND(ISNUMBER(OFFSET('Water Data'!$D$9,0,10*ROW('Water Data'!D58))),'Data Summary'!BU64="Yes"),OFFSET('Water Data'!$D$9,0,10*ROW('Water Data'!D58)),NA())</f>
        <v>#N/A</v>
      </c>
      <c r="G64" s="536" t="e">
        <f ca="1">+IF(AND(ISNUMBER(OFFSET('Water Data'!$E$4,0,10*ROW('Water Data'!E58))),'Data Summary'!BV64="Yes"),100-OFFSET('Water Data'!$E$4,0,10*ROW('Water Data'!E58)),NA())</f>
        <v>#N/A</v>
      </c>
      <c r="H64" s="536" t="e">
        <f ca="1">+IF(AND(ISNUMBER(OFFSET('Water Data'!$E$6,0,10*ROW('Water Data'!E58))),'Data Summary'!BW64="Yes"),OFFSET('Water Data'!$E$6,0,10*ROW('Water Data'!E58)),NA())</f>
        <v>#N/A</v>
      </c>
      <c r="I64" s="536" t="e">
        <f ca="1">+IF(AND(ISNUMBER(OFFSET('Water Data'!$E$9,0,10*ROW('Water Data'!E58))),'Data Summary'!BX64="Yes"),OFFSET('Water Data'!$E$9,0,10*ROW('Water Data'!E58)),NA())</f>
        <v>#N/A</v>
      </c>
      <c r="J64" s="536" t="e">
        <f ca="1">+IF(AND(ISNUMBER(OFFSET('Water Data'!$F$4,0,10*ROW('Water Data'!F58))),'Data Summary'!BY64="Yes"),100-OFFSET('Water Data'!$F$4,0,10*ROW('Water Data'!F58)),NA())</f>
        <v>#N/A</v>
      </c>
      <c r="K64" s="536" t="e">
        <f ca="1">+IF(AND(ISNUMBER(OFFSET('Water Data'!$F$6,0,10*ROW('Water Data'!F58))),'Data Summary'!BZ64="Yes"),OFFSET('Water Data'!$F$6,0,10*ROW('Water Data'!F58)),NA())</f>
        <v>#N/A</v>
      </c>
      <c r="L64" s="536" t="e">
        <f ca="1">+IF(AND(ISNUMBER(OFFSET('Water Data'!$F$9,0,10*ROW('Water Data'!F58))),'Data Summary'!CA64="Yes"),OFFSET('Water Data'!$F$9,0,10*ROW('Water Data'!F58)),NA())</f>
        <v>#N/A</v>
      </c>
      <c r="M64" s="536" t="e">
        <f ca="1">+IF(AND(ISNUMBER(OFFSET('Water Data'!$G$4,0,10*ROW('Water Data'!G58))),'Data Summary'!CB64="Yes"),100-OFFSET('Water Data'!$G$4,0,10*ROW('Water Data'!G58)),NA())</f>
        <v>#N/A</v>
      </c>
      <c r="N64" s="536" t="e">
        <f ca="1">+IF(AND(ISNUMBER(OFFSET('Water Data'!$G$6,0,10*ROW('Water Data'!G58))),'Data Summary'!CC64="Yes"),OFFSET('Water Data'!$G$6,0,10*ROW('Water Data'!G58)),NA())</f>
        <v>#N/A</v>
      </c>
      <c r="O64" s="536" t="e">
        <f ca="1">+IF(AND(ISNUMBER(OFFSET('Water Data'!$G$9,0,10*ROW('Water Data'!G58))),'Data Summary'!CD64="Yes"),OFFSET('Water Data'!$G$9,0,10*ROW('Water Data'!G58)),NA())</f>
        <v>#N/A</v>
      </c>
      <c r="P64" s="536" t="e">
        <f ca="1">+IF(AND(ISNUMBER(OFFSET('Water Data'!$H$4,0,10*ROW('Water Data'!H58))),'Data Summary'!CE64="Yes"),100-OFFSET('Water Data'!$H$4,0,10*ROW('Water Data'!H58)),NA())</f>
        <v>#N/A</v>
      </c>
      <c r="Q64" s="536" t="e">
        <f ca="1">+IF(AND(ISNUMBER(OFFSET('Water Data'!$H$6,0,10*ROW('Water Data'!H58))),'Data Summary'!CF64="Yes"),OFFSET('Water Data'!$H$6,0,10*ROW('Water Data'!H58)),NA())</f>
        <v>#N/A</v>
      </c>
      <c r="R64" s="536" t="e">
        <f ca="1">+IF(AND(ISNUMBER(OFFSET('Water Data'!$H$9,0,10*ROW('Water Data'!H58))),'Data Summary'!CG64="Yes"),OFFSET('Water Data'!$H$9,0,10*ROW('Water Data'!H58)),NA())</f>
        <v>#N/A</v>
      </c>
      <c r="S64" s="536" t="e">
        <f ca="1">+IF(AND(ISNUMBER(OFFSET('Water Data'!$I$4,0,10*ROW('Water Data'!I58))),'Data Summary'!CH64="Yes"),100-OFFSET('Water Data'!$I$4,0,10*ROW('Water Data'!I58)),NA())</f>
        <v>#N/A</v>
      </c>
      <c r="T64" s="536" t="e">
        <f ca="1">+IF(AND(ISNUMBER(OFFSET('Water Data'!$I$6,0,10*ROW('Water Data'!I58))),'Data Summary'!CI64="Yes"),OFFSET('Water Data'!$I$6,0,10*ROW('Water Data'!I58)),NA())</f>
        <v>#N/A</v>
      </c>
      <c r="U64" s="536" t="e">
        <f ca="1">+IF(AND(ISNUMBER(OFFSET('Water Data'!$I$9,0,10*ROW('Water Data'!I58))),'Data Summary'!CJ64="Yes"),OFFSET('Water Data'!$I$9,0,10*ROW('Water Data'!I58)),NA())</f>
        <v>#N/A</v>
      </c>
      <c r="V64" s="537" t="e">
        <f ca="1">+IF(AND(ISNUMBER(OFFSET('Sanitation Data'!$D$4,0,10*ROW('Sanitation Data'!D58))),'Data Summary'!CK64="Yes"),100-OFFSET('Sanitation Data'!$D$4,0,10*ROW('Sanitation Data'!D58)),NA())</f>
        <v>#N/A</v>
      </c>
      <c r="W64" s="537" t="e">
        <f ca="1">+IF(AND(ISNUMBER(OFFSET('Sanitation Data'!$D$6,0,10*ROW('Sanitation Data'!D58))),'Data Summary'!CL64="Yes"),OFFSET('Sanitation Data'!$D$6,0,10*ROW('Sanitation Data'!D58)),NA())</f>
        <v>#N/A</v>
      </c>
      <c r="X64" s="537" t="e">
        <f ca="1">+IF(AND(ISNUMBER(OFFSET('Sanitation Data'!$D$10,0,10*ROW('Sanitation Data'!D58))),'Data Summary'!CM64="Yes"),OFFSET('Sanitation Data'!$D$10,0,10*ROW('Sanitation Data'!D58)),NA())</f>
        <v>#N/A</v>
      </c>
      <c r="Y64" s="537" t="e">
        <f ca="1">+IF(AND(ISNUMBER(OFFSET('Sanitation Data'!$D$11,0,10*ROW('Sanitation Data'!D58))),'Data Summary'!CN64="Yes"),OFFSET('Sanitation Data'!$D$11,0,10*ROW('Sanitation Data'!D58)),NA())</f>
        <v>#N/A</v>
      </c>
      <c r="Z64" s="537" t="e">
        <f ca="1">+IF(AND(ISNUMBER(OFFSET('Sanitation Data'!$D$12,0,10*ROW('Sanitation Data'!D58))),'Data Summary'!CO64="Yes"),OFFSET('Sanitation Data'!$D$12,0,10*ROW('Sanitation Data'!D58)),NA())</f>
        <v>#N/A</v>
      </c>
      <c r="AA64" s="537" t="e">
        <f ca="1">+IF(AND(ISNUMBER(OFFSET('Sanitation Data'!$E$4,0,10*ROW('Sanitation Data'!E58))),'Data Summary'!CP64="Yes"),100-OFFSET('Sanitation Data'!$E$4,0,10*ROW('Sanitation Data'!E58)),NA())</f>
        <v>#N/A</v>
      </c>
      <c r="AB64" s="537" t="e">
        <f ca="1">+IF(AND(ISNUMBER(OFFSET('Sanitation Data'!$E$6,0,10*ROW('Sanitation Data'!E58))),'Data Summary'!CQ64="Yes"),OFFSET('Sanitation Data'!$E$6,0,10*ROW('Sanitation Data'!E58)),NA())</f>
        <v>#N/A</v>
      </c>
      <c r="AC64" s="537" t="e">
        <f ca="1">+IF(AND(ISNUMBER(OFFSET('Sanitation Data'!$E$10,0,10*ROW('Sanitation Data'!E58))),'Data Summary'!CR64="Yes"),OFFSET('Sanitation Data'!$E$10,0,10*ROW('Sanitation Data'!E58)),NA())</f>
        <v>#N/A</v>
      </c>
      <c r="AD64" s="537" t="e">
        <f ca="1">+IF(AND(ISNUMBER(OFFSET('Sanitation Data'!$E$11,0,10*ROW('Sanitation Data'!E58))),'Data Summary'!CS64="Yes"),OFFSET('Sanitation Data'!$E$11,0,10*ROW('Sanitation Data'!E58)),NA())</f>
        <v>#N/A</v>
      </c>
      <c r="AE64" s="537" t="e">
        <f ca="1">+IF(AND(ISNUMBER(OFFSET('Sanitation Data'!$E$12,0,10*ROW('Sanitation Data'!E58))),'Data Summary'!CT64="Yes"),OFFSET('Sanitation Data'!$E$12,0,10*ROW('Sanitation Data'!E58)),NA())</f>
        <v>#N/A</v>
      </c>
      <c r="AF64" s="537" t="e">
        <f ca="1">+IF(AND(ISNUMBER(OFFSET('Sanitation Data'!$F$4,0,10*ROW('Sanitation Data'!F58))),'Data Summary'!CU64="Yes"),100-OFFSET('Sanitation Data'!$F$4,0,10*ROW('Sanitation Data'!F58)),NA())</f>
        <v>#N/A</v>
      </c>
      <c r="AG64" s="537" t="e">
        <f ca="1">+IF(AND(ISNUMBER(OFFSET('Sanitation Data'!$F$6,0,10*ROW('Sanitation Data'!F58))),'Data Summary'!CV64="Yes"),OFFSET('Sanitation Data'!$F$6,0,10*ROW('Sanitation Data'!F58)),NA())</f>
        <v>#N/A</v>
      </c>
      <c r="AH64" s="537" t="e">
        <f ca="1">+IF(AND(ISNUMBER(OFFSET('Sanitation Data'!$F$10,0,10*ROW('Sanitation Data'!F58))),'Data Summary'!CW64="Yes"),OFFSET('Sanitation Data'!$F$10,0,10*ROW('Sanitation Data'!F58)),NA())</f>
        <v>#N/A</v>
      </c>
      <c r="AI64" s="537" t="e">
        <f ca="1">+IF(AND(ISNUMBER(OFFSET('Sanitation Data'!$F$11,0,10*ROW('Sanitation Data'!F58))),'Data Summary'!CX64="Yes"),OFFSET('Sanitation Data'!$F$11,0,10*ROW('Sanitation Data'!F58)),NA())</f>
        <v>#N/A</v>
      </c>
      <c r="AJ64" s="537" t="e">
        <f ca="1">+IF(AND(ISNUMBER(OFFSET('Sanitation Data'!$F$12,0,10*ROW('Sanitation Data'!F58))),'Data Summary'!CY64="Yes"),OFFSET('Sanitation Data'!$F$12,0,10*ROW('Sanitation Data'!F58)),NA())</f>
        <v>#N/A</v>
      </c>
      <c r="AK64" s="537" t="e">
        <f ca="1">+IF(AND(ISNUMBER(OFFSET('Sanitation Data'!$G$4,0,10*ROW('Sanitation Data'!G58))),'Data Summary'!CZ64="Yes"),100-OFFSET('Sanitation Data'!$G$4,0,10*ROW('Sanitation Data'!G58)),NA())</f>
        <v>#N/A</v>
      </c>
      <c r="AL64" s="537" t="e">
        <f ca="1">+IF(AND(ISNUMBER(OFFSET('Sanitation Data'!$G$6,0,10*ROW('Sanitation Data'!G58))),'Data Summary'!DA64="Yes"),OFFSET('Sanitation Data'!$G$6,0,10*ROW('Sanitation Data'!G58)),NA())</f>
        <v>#N/A</v>
      </c>
      <c r="AM64" s="537" t="e">
        <f ca="1">+IF(AND(ISNUMBER(OFFSET('Sanitation Data'!$G$10,0,10*ROW('Sanitation Data'!G58))),'Data Summary'!DB64="Yes"),OFFSET('Sanitation Data'!$G$10,0,10*ROW('Sanitation Data'!G58)),NA())</f>
        <v>#N/A</v>
      </c>
      <c r="AN64" s="537" t="e">
        <f ca="1">+IF(AND(ISNUMBER(OFFSET('Sanitation Data'!$G$11,0,10*ROW('Sanitation Data'!G58))),'Data Summary'!DC64="Yes"),OFFSET('Sanitation Data'!$G$11,0,10*ROW('Sanitation Data'!G58)),NA())</f>
        <v>#N/A</v>
      </c>
      <c r="AO64" s="537" t="e">
        <f ca="1">+IF(AND(ISNUMBER(OFFSET('Sanitation Data'!$G$12,0,10*ROW('Sanitation Data'!G58))),'Data Summary'!DD64="Yes"),OFFSET('Sanitation Data'!$G$12,0,10*ROW('Sanitation Data'!G58)),NA())</f>
        <v>#N/A</v>
      </c>
      <c r="AP64" s="537" t="e">
        <f ca="1">+IF(AND(ISNUMBER(OFFSET('Sanitation Data'!$H$4,0,10*ROW('Sanitation Data'!H58))),'Data Summary'!DE64="Yes"),100-OFFSET('Sanitation Data'!$H$4,0,10*ROW('Sanitation Data'!H58)),NA())</f>
        <v>#N/A</v>
      </c>
      <c r="AQ64" s="537" t="e">
        <f ca="1">+IF(AND(ISNUMBER(OFFSET('Sanitation Data'!$H$6,0,10*ROW('Sanitation Data'!H58))),'Data Summary'!DF64="Yes"),OFFSET('Sanitation Data'!$H$6,0,10*ROW('Sanitation Data'!H58)),NA())</f>
        <v>#N/A</v>
      </c>
      <c r="AR64" s="537" t="e">
        <f ca="1">+IF(AND(ISNUMBER(OFFSET('Sanitation Data'!$H$10,0,10*ROW('Sanitation Data'!H58))),'Data Summary'!DG64="Yes"),OFFSET('Sanitation Data'!$H$10,0,10*ROW('Sanitation Data'!H58)),NA())</f>
        <v>#N/A</v>
      </c>
      <c r="AS64" s="537" t="e">
        <f ca="1">+IF(AND(ISNUMBER(OFFSET('Sanitation Data'!$H$11,0,10*ROW('Sanitation Data'!H58))),'Data Summary'!DH64="Yes"),OFFSET('Sanitation Data'!$H$11,0,10*ROW('Sanitation Data'!H58)),NA())</f>
        <v>#N/A</v>
      </c>
      <c r="AT64" s="537" t="e">
        <f ca="1">+IF(AND(ISNUMBER(OFFSET('Sanitation Data'!$H$12,0,10*ROW('Sanitation Data'!H58))),'Data Summary'!DI64="Yes"),OFFSET('Sanitation Data'!$H$12,0,10*ROW('Sanitation Data'!H58)),NA())</f>
        <v>#N/A</v>
      </c>
      <c r="AU64" s="537" t="e">
        <f ca="1">+IF(AND(ISNUMBER(OFFSET('Sanitation Data'!$I$4,0,10*ROW('Sanitation Data'!I58))),'Data Summary'!DJ64="Yes"),100-OFFSET('Sanitation Data'!$I$4,0,10*ROW('Sanitation Data'!I58)),NA())</f>
        <v>#N/A</v>
      </c>
      <c r="AV64" s="537" t="e">
        <f ca="1">+IF(AND(ISNUMBER(OFFSET('Sanitation Data'!$I$6,0,10*ROW('Sanitation Data'!I58))),'Data Summary'!DK64="Yes"),OFFSET('Sanitation Data'!$I$6,0,10*ROW('Sanitation Data'!I58)),NA())</f>
        <v>#N/A</v>
      </c>
      <c r="AW64" s="537" t="e">
        <f ca="1">+IF(AND(ISNUMBER(OFFSET('Sanitation Data'!$I$10,0,10*ROW('Sanitation Data'!I58))),'Data Summary'!DL64="Yes"),OFFSET('Sanitation Data'!$I$10,0,10*ROW('Sanitation Data'!I58)),NA())</f>
        <v>#N/A</v>
      </c>
      <c r="AX64" s="537" t="e">
        <f ca="1">+IF(AND(ISNUMBER(OFFSET('Sanitation Data'!$I$11,0,10*ROW('Sanitation Data'!I58))),'Data Summary'!DM64="Yes"),OFFSET('Sanitation Data'!$I$11,0,10*ROW('Sanitation Data'!I58)),NA())</f>
        <v>#N/A</v>
      </c>
      <c r="AY64" s="537" t="e">
        <f ca="1">+IF(AND(ISNUMBER(OFFSET('Sanitation Data'!$I$12,0,10*ROW('Sanitation Data'!I58))),'Data Summary'!DN64="Yes"),OFFSET('Sanitation Data'!$I$12,0,10*ROW('Sanitation Data'!I58)),NA())</f>
        <v>#N/A</v>
      </c>
      <c r="AZ64" s="538" t="e">
        <f ca="1">+IF(AND(ISNUMBER(OFFSET('Hygiene Data'!$D$5,0,10*ROW('Hygiene Data'!D58))),'Data Summary'!DO64="Yes"),OFFSET('Hygiene Data'!$D$5,0,10*ROW('Hygiene Data'!D58)),NA())</f>
        <v>#N/A</v>
      </c>
      <c r="BA64" s="538" t="e">
        <f ca="1">+IF(AND(ISNUMBER(OFFSET('Hygiene Data'!$D$7,0,10*ROW('Hygiene Data'!D58))),'Data Summary'!DP64="Yes"),OFFSET('Hygiene Data'!$D$7,0,10*ROW('Hygiene Data'!D58)),NA())</f>
        <v>#N/A</v>
      </c>
      <c r="BB64" s="538" t="e">
        <f ca="1">+IF(AND(ISNUMBER(OFFSET('Hygiene Data'!$D$9,0,10*ROW('Hygiene Data'!D58))),'Data Summary'!DQ64="Yes"),OFFSET('Hygiene Data'!$D$9,0,10*ROW('Hygiene Data'!D58)),NA())</f>
        <v>#N/A</v>
      </c>
      <c r="BC64" s="538" t="e">
        <f ca="1">+IF(AND(ISNUMBER(OFFSET('Hygiene Data'!$E$5,0,10*ROW('Hygiene Data'!E58))),'Data Summary'!DR64="Yes"),OFFSET('Hygiene Data'!$E$5,0,10*ROW('Hygiene Data'!E58)),NA())</f>
        <v>#N/A</v>
      </c>
      <c r="BD64" s="538" t="e">
        <f ca="1">+IF(AND(ISNUMBER(OFFSET('Hygiene Data'!$E$7,0,10*ROW('Hygiene Data'!E58))),'Data Summary'!DS64="Yes"),OFFSET('Hygiene Data'!$E$7,0,10*ROW('Hygiene Data'!E58)),NA())</f>
        <v>#N/A</v>
      </c>
      <c r="BE64" s="538" t="e">
        <f ca="1">+IF(AND(ISNUMBER(OFFSET('Hygiene Data'!$E$9,0,10*ROW('Hygiene Data'!E58))),'Data Summary'!DT64="Yes"),OFFSET('Hygiene Data'!$E$9,0,10*ROW('Hygiene Data'!E58)),NA())</f>
        <v>#N/A</v>
      </c>
      <c r="BF64" s="538" t="e">
        <f ca="1">+IF(AND(ISNUMBER(OFFSET('Hygiene Data'!$F$5,0,10*ROW('Hygiene Data'!F58))),'Data Summary'!DU64="Yes"),OFFSET('Hygiene Data'!$F$5,0,10*ROW('Hygiene Data'!F58)),NA())</f>
        <v>#N/A</v>
      </c>
      <c r="BG64" s="538" t="e">
        <f ca="1">+IF(AND(ISNUMBER(OFFSET('Hygiene Data'!$F$7,0,10*ROW('Hygiene Data'!F58))),'Data Summary'!DV64="Yes"),OFFSET('Hygiene Data'!$F$7,0,10*ROW('Hygiene Data'!F58)),NA())</f>
        <v>#N/A</v>
      </c>
      <c r="BH64" s="538" t="e">
        <f ca="1">+IF(AND(ISNUMBER(OFFSET('Hygiene Data'!$F$9,0,10*ROW('Hygiene Data'!F58))),'Data Summary'!DW64="Yes"),OFFSET('Hygiene Data'!$F$9,0,10*ROW('Hygiene Data'!F58)),NA())</f>
        <v>#N/A</v>
      </c>
      <c r="BI64" s="538" t="e">
        <f ca="1">+IF(AND(ISNUMBER(OFFSET('Hygiene Data'!$G$5,0,10*ROW('Hygiene Data'!G58))),'Data Summary'!DX64="Yes"),OFFSET('Hygiene Data'!$G$5,0,10*ROW('Hygiene Data'!G58)),NA())</f>
        <v>#N/A</v>
      </c>
      <c r="BJ64" s="538" t="e">
        <f ca="1">+IF(AND(ISNUMBER(OFFSET('Hygiene Data'!$G$7,0,10*ROW('Hygiene Data'!G58))),'Data Summary'!DY64="Yes"),OFFSET('Hygiene Data'!$G$7,0,10*ROW('Hygiene Data'!G58)),NA())</f>
        <v>#N/A</v>
      </c>
      <c r="BK64" s="538" t="e">
        <f ca="1">+IF(AND(ISNUMBER(OFFSET('Hygiene Data'!$G$9,0,10*ROW('Hygiene Data'!G58))),'Data Summary'!DZ64="Yes"),OFFSET('Hygiene Data'!$G$9,0,10*ROW('Hygiene Data'!G58)),NA())</f>
        <v>#N/A</v>
      </c>
      <c r="BL64" s="538" t="e">
        <f ca="1">+IF(AND(ISNUMBER(OFFSET('Hygiene Data'!$H$5,0,10*ROW('Hygiene Data'!H58))),'Data Summary'!EA64="Yes"),OFFSET('Hygiene Data'!$H$5,0,10*ROW('Hygiene Data'!H58)),NA())</f>
        <v>#N/A</v>
      </c>
      <c r="BM64" s="538" t="e">
        <f ca="1">+IF(AND(ISNUMBER(OFFSET('Hygiene Data'!$H$7,0,10*ROW('Hygiene Data'!H58))),'Data Summary'!EB64="Yes"),OFFSET('Hygiene Data'!$H$7,0,10*ROW('Hygiene Data'!H58)),NA())</f>
        <v>#N/A</v>
      </c>
      <c r="BN64" s="538" t="e">
        <f ca="1">+IF(AND(ISNUMBER(OFFSET('Hygiene Data'!$H$9,0,10*ROW('Hygiene Data'!H58))),'Data Summary'!EC64="Yes"),OFFSET('Hygiene Data'!$H$9,0,10*ROW('Hygiene Data'!H58)),NA())</f>
        <v>#N/A</v>
      </c>
      <c r="BO64" s="538" t="e">
        <f ca="1">+IF(AND(ISNUMBER(OFFSET('Hygiene Data'!$I$5,0,10*ROW('Hygiene Data'!I58))),'Data Summary'!ED64="Yes"),OFFSET('Hygiene Data'!$I$5,0,10*ROW('Hygiene Data'!I58)),NA())</f>
        <v>#N/A</v>
      </c>
      <c r="BP64" s="538" t="e">
        <f ca="1">+IF(AND(ISNUMBER(OFFSET('Hygiene Data'!$I$7,0,10*ROW('Hygiene Data'!I58))),'Data Summary'!EE64="Yes"),OFFSET('Hygiene Data'!$I$7,0,10*ROW('Hygiene Data'!I58)),NA())</f>
        <v>#N/A</v>
      </c>
      <c r="BQ64" s="538" t="e">
        <f ca="1">+IF(AND(ISNUMBER(OFFSET('Hygiene Data'!$I$9,0,10*ROW('Hygiene Data'!I58))),'Data Summary'!EF64="Yes"),OFFSET('Hygiene Data'!$I$9,0,10*ROW('Hygiene Data'!I58)),NA())</f>
        <v>#N/A</v>
      </c>
    </row>
    <row r="65" spans="1:69" x14ac:dyDescent="0.25">
      <c r="A65" s="534" t="e">
        <f ca="1">+RIGHT('Data Summary'!A65,LEN('Data Summary'!A65)-9)</f>
        <v>#VALUE!</v>
      </c>
      <c r="B65" s="508" t="str">
        <f ca="1">+IF(ISTEXT('Data Summary'!B65),'Data Summary'!B65,"")</f>
        <v/>
      </c>
      <c r="C65" s="535" t="e">
        <f ca="1">+VALUE('Data Summary'!C65)</f>
        <v>#VALUE!</v>
      </c>
      <c r="D65" s="536" t="e">
        <f ca="1">+IF(AND(ISNUMBER(OFFSET('Water Data'!$D$4,0,10*ROW('Water Data'!D59))),'Data Summary'!BS65="Yes"),100-OFFSET('Water Data'!$D$4,0,10*ROW('Water Data'!D59)),NA())</f>
        <v>#N/A</v>
      </c>
      <c r="E65" s="536" t="e">
        <f ca="1">+IF(AND(ISNUMBER(OFFSET('Water Data'!$D$6,0,10*ROW('Water Data'!D59))),'Data Summary'!BT65="Yes"),OFFSET('Water Data'!$D$6,0,10*ROW('Water Data'!D59)),NA())</f>
        <v>#N/A</v>
      </c>
      <c r="F65" s="536" t="e">
        <f ca="1">+IF(AND(ISNUMBER(OFFSET('Water Data'!$D$9,0,10*ROW('Water Data'!D59))),'Data Summary'!BU65="Yes"),OFFSET('Water Data'!$D$9,0,10*ROW('Water Data'!D59)),NA())</f>
        <v>#N/A</v>
      </c>
      <c r="G65" s="536" t="e">
        <f ca="1">+IF(AND(ISNUMBER(OFFSET('Water Data'!$E$4,0,10*ROW('Water Data'!E59))),'Data Summary'!BV65="Yes"),100-OFFSET('Water Data'!$E$4,0,10*ROW('Water Data'!E59)),NA())</f>
        <v>#N/A</v>
      </c>
      <c r="H65" s="536" t="e">
        <f ca="1">+IF(AND(ISNUMBER(OFFSET('Water Data'!$E$6,0,10*ROW('Water Data'!E59))),'Data Summary'!BW65="Yes"),OFFSET('Water Data'!$E$6,0,10*ROW('Water Data'!E59)),NA())</f>
        <v>#N/A</v>
      </c>
      <c r="I65" s="536" t="e">
        <f ca="1">+IF(AND(ISNUMBER(OFFSET('Water Data'!$E$9,0,10*ROW('Water Data'!E59))),'Data Summary'!BX65="Yes"),OFFSET('Water Data'!$E$9,0,10*ROW('Water Data'!E59)),NA())</f>
        <v>#N/A</v>
      </c>
      <c r="J65" s="536" t="e">
        <f ca="1">+IF(AND(ISNUMBER(OFFSET('Water Data'!$F$4,0,10*ROW('Water Data'!F59))),'Data Summary'!BY65="Yes"),100-OFFSET('Water Data'!$F$4,0,10*ROW('Water Data'!F59)),NA())</f>
        <v>#N/A</v>
      </c>
      <c r="K65" s="536" t="e">
        <f ca="1">+IF(AND(ISNUMBER(OFFSET('Water Data'!$F$6,0,10*ROW('Water Data'!F59))),'Data Summary'!BZ65="Yes"),OFFSET('Water Data'!$F$6,0,10*ROW('Water Data'!F59)),NA())</f>
        <v>#N/A</v>
      </c>
      <c r="L65" s="536" t="e">
        <f ca="1">+IF(AND(ISNUMBER(OFFSET('Water Data'!$F$9,0,10*ROW('Water Data'!F59))),'Data Summary'!CA65="Yes"),OFFSET('Water Data'!$F$9,0,10*ROW('Water Data'!F59)),NA())</f>
        <v>#N/A</v>
      </c>
      <c r="M65" s="536" t="e">
        <f ca="1">+IF(AND(ISNUMBER(OFFSET('Water Data'!$G$4,0,10*ROW('Water Data'!G59))),'Data Summary'!CB65="Yes"),100-OFFSET('Water Data'!$G$4,0,10*ROW('Water Data'!G59)),NA())</f>
        <v>#N/A</v>
      </c>
      <c r="N65" s="536" t="e">
        <f ca="1">+IF(AND(ISNUMBER(OFFSET('Water Data'!$G$6,0,10*ROW('Water Data'!G59))),'Data Summary'!CC65="Yes"),OFFSET('Water Data'!$G$6,0,10*ROW('Water Data'!G59)),NA())</f>
        <v>#N/A</v>
      </c>
      <c r="O65" s="536" t="e">
        <f ca="1">+IF(AND(ISNUMBER(OFFSET('Water Data'!$G$9,0,10*ROW('Water Data'!G59))),'Data Summary'!CD65="Yes"),OFFSET('Water Data'!$G$9,0,10*ROW('Water Data'!G59)),NA())</f>
        <v>#N/A</v>
      </c>
      <c r="P65" s="536" t="e">
        <f ca="1">+IF(AND(ISNUMBER(OFFSET('Water Data'!$H$4,0,10*ROW('Water Data'!H59))),'Data Summary'!CE65="Yes"),100-OFFSET('Water Data'!$H$4,0,10*ROW('Water Data'!H59)),NA())</f>
        <v>#N/A</v>
      </c>
      <c r="Q65" s="536" t="e">
        <f ca="1">+IF(AND(ISNUMBER(OFFSET('Water Data'!$H$6,0,10*ROW('Water Data'!H59))),'Data Summary'!CF65="Yes"),OFFSET('Water Data'!$H$6,0,10*ROW('Water Data'!H59)),NA())</f>
        <v>#N/A</v>
      </c>
      <c r="R65" s="536" t="e">
        <f ca="1">+IF(AND(ISNUMBER(OFFSET('Water Data'!$H$9,0,10*ROW('Water Data'!H59))),'Data Summary'!CG65="Yes"),OFFSET('Water Data'!$H$9,0,10*ROW('Water Data'!H59)),NA())</f>
        <v>#N/A</v>
      </c>
      <c r="S65" s="536" t="e">
        <f ca="1">+IF(AND(ISNUMBER(OFFSET('Water Data'!$I$4,0,10*ROW('Water Data'!I59))),'Data Summary'!CH65="Yes"),100-OFFSET('Water Data'!$I$4,0,10*ROW('Water Data'!I59)),NA())</f>
        <v>#N/A</v>
      </c>
      <c r="T65" s="536" t="e">
        <f ca="1">+IF(AND(ISNUMBER(OFFSET('Water Data'!$I$6,0,10*ROW('Water Data'!I59))),'Data Summary'!CI65="Yes"),OFFSET('Water Data'!$I$6,0,10*ROW('Water Data'!I59)),NA())</f>
        <v>#N/A</v>
      </c>
      <c r="U65" s="536" t="e">
        <f ca="1">+IF(AND(ISNUMBER(OFFSET('Water Data'!$I$9,0,10*ROW('Water Data'!I59))),'Data Summary'!CJ65="Yes"),OFFSET('Water Data'!$I$9,0,10*ROW('Water Data'!I59)),NA())</f>
        <v>#N/A</v>
      </c>
      <c r="V65" s="537" t="e">
        <f ca="1">+IF(AND(ISNUMBER(OFFSET('Sanitation Data'!$D$4,0,10*ROW('Sanitation Data'!D59))),'Data Summary'!CK65="Yes"),100-OFFSET('Sanitation Data'!$D$4,0,10*ROW('Sanitation Data'!D59)),NA())</f>
        <v>#N/A</v>
      </c>
      <c r="W65" s="537" t="e">
        <f ca="1">+IF(AND(ISNUMBER(OFFSET('Sanitation Data'!$D$6,0,10*ROW('Sanitation Data'!D59))),'Data Summary'!CL65="Yes"),OFFSET('Sanitation Data'!$D$6,0,10*ROW('Sanitation Data'!D59)),NA())</f>
        <v>#N/A</v>
      </c>
      <c r="X65" s="537" t="e">
        <f ca="1">+IF(AND(ISNUMBER(OFFSET('Sanitation Data'!$D$10,0,10*ROW('Sanitation Data'!D59))),'Data Summary'!CM65="Yes"),OFFSET('Sanitation Data'!$D$10,0,10*ROW('Sanitation Data'!D59)),NA())</f>
        <v>#N/A</v>
      </c>
      <c r="Y65" s="537" t="e">
        <f ca="1">+IF(AND(ISNUMBER(OFFSET('Sanitation Data'!$D$11,0,10*ROW('Sanitation Data'!D59))),'Data Summary'!CN65="Yes"),OFFSET('Sanitation Data'!$D$11,0,10*ROW('Sanitation Data'!D59)),NA())</f>
        <v>#N/A</v>
      </c>
      <c r="Z65" s="537" t="e">
        <f ca="1">+IF(AND(ISNUMBER(OFFSET('Sanitation Data'!$D$12,0,10*ROW('Sanitation Data'!D59))),'Data Summary'!CO65="Yes"),OFFSET('Sanitation Data'!$D$12,0,10*ROW('Sanitation Data'!D59)),NA())</f>
        <v>#N/A</v>
      </c>
      <c r="AA65" s="537" t="e">
        <f ca="1">+IF(AND(ISNUMBER(OFFSET('Sanitation Data'!$E$4,0,10*ROW('Sanitation Data'!E59))),'Data Summary'!CP65="Yes"),100-OFFSET('Sanitation Data'!$E$4,0,10*ROW('Sanitation Data'!E59)),NA())</f>
        <v>#N/A</v>
      </c>
      <c r="AB65" s="537" t="e">
        <f ca="1">+IF(AND(ISNUMBER(OFFSET('Sanitation Data'!$E$6,0,10*ROW('Sanitation Data'!E59))),'Data Summary'!CQ65="Yes"),OFFSET('Sanitation Data'!$E$6,0,10*ROW('Sanitation Data'!E59)),NA())</f>
        <v>#N/A</v>
      </c>
      <c r="AC65" s="537" t="e">
        <f ca="1">+IF(AND(ISNUMBER(OFFSET('Sanitation Data'!$E$10,0,10*ROW('Sanitation Data'!E59))),'Data Summary'!CR65="Yes"),OFFSET('Sanitation Data'!$E$10,0,10*ROW('Sanitation Data'!E59)),NA())</f>
        <v>#N/A</v>
      </c>
      <c r="AD65" s="537" t="e">
        <f ca="1">+IF(AND(ISNUMBER(OFFSET('Sanitation Data'!$E$11,0,10*ROW('Sanitation Data'!E59))),'Data Summary'!CS65="Yes"),OFFSET('Sanitation Data'!$E$11,0,10*ROW('Sanitation Data'!E59)),NA())</f>
        <v>#N/A</v>
      </c>
      <c r="AE65" s="537" t="e">
        <f ca="1">+IF(AND(ISNUMBER(OFFSET('Sanitation Data'!$E$12,0,10*ROW('Sanitation Data'!E59))),'Data Summary'!CT65="Yes"),OFFSET('Sanitation Data'!$E$12,0,10*ROW('Sanitation Data'!E59)),NA())</f>
        <v>#N/A</v>
      </c>
      <c r="AF65" s="537" t="e">
        <f ca="1">+IF(AND(ISNUMBER(OFFSET('Sanitation Data'!$F$4,0,10*ROW('Sanitation Data'!F59))),'Data Summary'!CU65="Yes"),100-OFFSET('Sanitation Data'!$F$4,0,10*ROW('Sanitation Data'!F59)),NA())</f>
        <v>#N/A</v>
      </c>
      <c r="AG65" s="537" t="e">
        <f ca="1">+IF(AND(ISNUMBER(OFFSET('Sanitation Data'!$F$6,0,10*ROW('Sanitation Data'!F59))),'Data Summary'!CV65="Yes"),OFFSET('Sanitation Data'!$F$6,0,10*ROW('Sanitation Data'!F59)),NA())</f>
        <v>#N/A</v>
      </c>
      <c r="AH65" s="537" t="e">
        <f ca="1">+IF(AND(ISNUMBER(OFFSET('Sanitation Data'!$F$10,0,10*ROW('Sanitation Data'!F59))),'Data Summary'!CW65="Yes"),OFFSET('Sanitation Data'!$F$10,0,10*ROW('Sanitation Data'!F59)),NA())</f>
        <v>#N/A</v>
      </c>
      <c r="AI65" s="537" t="e">
        <f ca="1">+IF(AND(ISNUMBER(OFFSET('Sanitation Data'!$F$11,0,10*ROW('Sanitation Data'!F59))),'Data Summary'!CX65="Yes"),OFFSET('Sanitation Data'!$F$11,0,10*ROW('Sanitation Data'!F59)),NA())</f>
        <v>#N/A</v>
      </c>
      <c r="AJ65" s="537" t="e">
        <f ca="1">+IF(AND(ISNUMBER(OFFSET('Sanitation Data'!$F$12,0,10*ROW('Sanitation Data'!F59))),'Data Summary'!CY65="Yes"),OFFSET('Sanitation Data'!$F$12,0,10*ROW('Sanitation Data'!F59)),NA())</f>
        <v>#N/A</v>
      </c>
      <c r="AK65" s="537" t="e">
        <f ca="1">+IF(AND(ISNUMBER(OFFSET('Sanitation Data'!$G$4,0,10*ROW('Sanitation Data'!G59))),'Data Summary'!CZ65="Yes"),100-OFFSET('Sanitation Data'!$G$4,0,10*ROW('Sanitation Data'!G59)),NA())</f>
        <v>#N/A</v>
      </c>
      <c r="AL65" s="537" t="e">
        <f ca="1">+IF(AND(ISNUMBER(OFFSET('Sanitation Data'!$G$6,0,10*ROW('Sanitation Data'!G59))),'Data Summary'!DA65="Yes"),OFFSET('Sanitation Data'!$G$6,0,10*ROW('Sanitation Data'!G59)),NA())</f>
        <v>#N/A</v>
      </c>
      <c r="AM65" s="537" t="e">
        <f ca="1">+IF(AND(ISNUMBER(OFFSET('Sanitation Data'!$G$10,0,10*ROW('Sanitation Data'!G59))),'Data Summary'!DB65="Yes"),OFFSET('Sanitation Data'!$G$10,0,10*ROW('Sanitation Data'!G59)),NA())</f>
        <v>#N/A</v>
      </c>
      <c r="AN65" s="537" t="e">
        <f ca="1">+IF(AND(ISNUMBER(OFFSET('Sanitation Data'!$G$11,0,10*ROW('Sanitation Data'!G59))),'Data Summary'!DC65="Yes"),OFFSET('Sanitation Data'!$G$11,0,10*ROW('Sanitation Data'!G59)),NA())</f>
        <v>#N/A</v>
      </c>
      <c r="AO65" s="537" t="e">
        <f ca="1">+IF(AND(ISNUMBER(OFFSET('Sanitation Data'!$G$12,0,10*ROW('Sanitation Data'!G59))),'Data Summary'!DD65="Yes"),OFFSET('Sanitation Data'!$G$12,0,10*ROW('Sanitation Data'!G59)),NA())</f>
        <v>#N/A</v>
      </c>
      <c r="AP65" s="537" t="e">
        <f ca="1">+IF(AND(ISNUMBER(OFFSET('Sanitation Data'!$H$4,0,10*ROW('Sanitation Data'!H59))),'Data Summary'!DE65="Yes"),100-OFFSET('Sanitation Data'!$H$4,0,10*ROW('Sanitation Data'!H59)),NA())</f>
        <v>#N/A</v>
      </c>
      <c r="AQ65" s="537" t="e">
        <f ca="1">+IF(AND(ISNUMBER(OFFSET('Sanitation Data'!$H$6,0,10*ROW('Sanitation Data'!H59))),'Data Summary'!DF65="Yes"),OFFSET('Sanitation Data'!$H$6,0,10*ROW('Sanitation Data'!H59)),NA())</f>
        <v>#N/A</v>
      </c>
      <c r="AR65" s="537" t="e">
        <f ca="1">+IF(AND(ISNUMBER(OFFSET('Sanitation Data'!$H$10,0,10*ROW('Sanitation Data'!H59))),'Data Summary'!DG65="Yes"),OFFSET('Sanitation Data'!$H$10,0,10*ROW('Sanitation Data'!H59)),NA())</f>
        <v>#N/A</v>
      </c>
      <c r="AS65" s="537" t="e">
        <f ca="1">+IF(AND(ISNUMBER(OFFSET('Sanitation Data'!$H$11,0,10*ROW('Sanitation Data'!H59))),'Data Summary'!DH65="Yes"),OFFSET('Sanitation Data'!$H$11,0,10*ROW('Sanitation Data'!H59)),NA())</f>
        <v>#N/A</v>
      </c>
      <c r="AT65" s="537" t="e">
        <f ca="1">+IF(AND(ISNUMBER(OFFSET('Sanitation Data'!$H$12,0,10*ROW('Sanitation Data'!H59))),'Data Summary'!DI65="Yes"),OFFSET('Sanitation Data'!$H$12,0,10*ROW('Sanitation Data'!H59)),NA())</f>
        <v>#N/A</v>
      </c>
      <c r="AU65" s="537" t="e">
        <f ca="1">+IF(AND(ISNUMBER(OFFSET('Sanitation Data'!$I$4,0,10*ROW('Sanitation Data'!I59))),'Data Summary'!DJ65="Yes"),100-OFFSET('Sanitation Data'!$I$4,0,10*ROW('Sanitation Data'!I59)),NA())</f>
        <v>#N/A</v>
      </c>
      <c r="AV65" s="537" t="e">
        <f ca="1">+IF(AND(ISNUMBER(OFFSET('Sanitation Data'!$I$6,0,10*ROW('Sanitation Data'!I59))),'Data Summary'!DK65="Yes"),OFFSET('Sanitation Data'!$I$6,0,10*ROW('Sanitation Data'!I59)),NA())</f>
        <v>#N/A</v>
      </c>
      <c r="AW65" s="537" t="e">
        <f ca="1">+IF(AND(ISNUMBER(OFFSET('Sanitation Data'!$I$10,0,10*ROW('Sanitation Data'!I59))),'Data Summary'!DL65="Yes"),OFFSET('Sanitation Data'!$I$10,0,10*ROW('Sanitation Data'!I59)),NA())</f>
        <v>#N/A</v>
      </c>
      <c r="AX65" s="537" t="e">
        <f ca="1">+IF(AND(ISNUMBER(OFFSET('Sanitation Data'!$I$11,0,10*ROW('Sanitation Data'!I59))),'Data Summary'!DM65="Yes"),OFFSET('Sanitation Data'!$I$11,0,10*ROW('Sanitation Data'!I59)),NA())</f>
        <v>#N/A</v>
      </c>
      <c r="AY65" s="537" t="e">
        <f ca="1">+IF(AND(ISNUMBER(OFFSET('Sanitation Data'!$I$12,0,10*ROW('Sanitation Data'!I59))),'Data Summary'!DN65="Yes"),OFFSET('Sanitation Data'!$I$12,0,10*ROW('Sanitation Data'!I59)),NA())</f>
        <v>#N/A</v>
      </c>
      <c r="AZ65" s="538" t="e">
        <f ca="1">+IF(AND(ISNUMBER(OFFSET('Hygiene Data'!$D$5,0,10*ROW('Hygiene Data'!D59))),'Data Summary'!DO65="Yes"),OFFSET('Hygiene Data'!$D$5,0,10*ROW('Hygiene Data'!D59)),NA())</f>
        <v>#N/A</v>
      </c>
      <c r="BA65" s="538" t="e">
        <f ca="1">+IF(AND(ISNUMBER(OFFSET('Hygiene Data'!$D$7,0,10*ROW('Hygiene Data'!D59))),'Data Summary'!DP65="Yes"),OFFSET('Hygiene Data'!$D$7,0,10*ROW('Hygiene Data'!D59)),NA())</f>
        <v>#N/A</v>
      </c>
      <c r="BB65" s="538" t="e">
        <f ca="1">+IF(AND(ISNUMBER(OFFSET('Hygiene Data'!$D$9,0,10*ROW('Hygiene Data'!D59))),'Data Summary'!DQ65="Yes"),OFFSET('Hygiene Data'!$D$9,0,10*ROW('Hygiene Data'!D59)),NA())</f>
        <v>#N/A</v>
      </c>
      <c r="BC65" s="538" t="e">
        <f ca="1">+IF(AND(ISNUMBER(OFFSET('Hygiene Data'!$E$5,0,10*ROW('Hygiene Data'!E59))),'Data Summary'!DR65="Yes"),OFFSET('Hygiene Data'!$E$5,0,10*ROW('Hygiene Data'!E59)),NA())</f>
        <v>#N/A</v>
      </c>
      <c r="BD65" s="538" t="e">
        <f ca="1">+IF(AND(ISNUMBER(OFFSET('Hygiene Data'!$E$7,0,10*ROW('Hygiene Data'!E59))),'Data Summary'!DS65="Yes"),OFFSET('Hygiene Data'!$E$7,0,10*ROW('Hygiene Data'!E59)),NA())</f>
        <v>#N/A</v>
      </c>
      <c r="BE65" s="538" t="e">
        <f ca="1">+IF(AND(ISNUMBER(OFFSET('Hygiene Data'!$E$9,0,10*ROW('Hygiene Data'!E59))),'Data Summary'!DT65="Yes"),OFFSET('Hygiene Data'!$E$9,0,10*ROW('Hygiene Data'!E59)),NA())</f>
        <v>#N/A</v>
      </c>
      <c r="BF65" s="538" t="e">
        <f ca="1">+IF(AND(ISNUMBER(OFFSET('Hygiene Data'!$F$5,0,10*ROW('Hygiene Data'!F59))),'Data Summary'!DU65="Yes"),OFFSET('Hygiene Data'!$F$5,0,10*ROW('Hygiene Data'!F59)),NA())</f>
        <v>#N/A</v>
      </c>
      <c r="BG65" s="538" t="e">
        <f ca="1">+IF(AND(ISNUMBER(OFFSET('Hygiene Data'!$F$7,0,10*ROW('Hygiene Data'!F59))),'Data Summary'!DV65="Yes"),OFFSET('Hygiene Data'!$F$7,0,10*ROW('Hygiene Data'!F59)),NA())</f>
        <v>#N/A</v>
      </c>
      <c r="BH65" s="538" t="e">
        <f ca="1">+IF(AND(ISNUMBER(OFFSET('Hygiene Data'!$F$9,0,10*ROW('Hygiene Data'!F59))),'Data Summary'!DW65="Yes"),OFFSET('Hygiene Data'!$F$9,0,10*ROW('Hygiene Data'!F59)),NA())</f>
        <v>#N/A</v>
      </c>
      <c r="BI65" s="538" t="e">
        <f ca="1">+IF(AND(ISNUMBER(OFFSET('Hygiene Data'!$G$5,0,10*ROW('Hygiene Data'!G59))),'Data Summary'!DX65="Yes"),OFFSET('Hygiene Data'!$G$5,0,10*ROW('Hygiene Data'!G59)),NA())</f>
        <v>#N/A</v>
      </c>
      <c r="BJ65" s="538" t="e">
        <f ca="1">+IF(AND(ISNUMBER(OFFSET('Hygiene Data'!$G$7,0,10*ROW('Hygiene Data'!G59))),'Data Summary'!DY65="Yes"),OFFSET('Hygiene Data'!$G$7,0,10*ROW('Hygiene Data'!G59)),NA())</f>
        <v>#N/A</v>
      </c>
      <c r="BK65" s="538" t="e">
        <f ca="1">+IF(AND(ISNUMBER(OFFSET('Hygiene Data'!$G$9,0,10*ROW('Hygiene Data'!G59))),'Data Summary'!DZ65="Yes"),OFFSET('Hygiene Data'!$G$9,0,10*ROW('Hygiene Data'!G59)),NA())</f>
        <v>#N/A</v>
      </c>
      <c r="BL65" s="538" t="e">
        <f ca="1">+IF(AND(ISNUMBER(OFFSET('Hygiene Data'!$H$5,0,10*ROW('Hygiene Data'!H59))),'Data Summary'!EA65="Yes"),OFFSET('Hygiene Data'!$H$5,0,10*ROW('Hygiene Data'!H59)),NA())</f>
        <v>#N/A</v>
      </c>
      <c r="BM65" s="538" t="e">
        <f ca="1">+IF(AND(ISNUMBER(OFFSET('Hygiene Data'!$H$7,0,10*ROW('Hygiene Data'!H59))),'Data Summary'!EB65="Yes"),OFFSET('Hygiene Data'!$H$7,0,10*ROW('Hygiene Data'!H59)),NA())</f>
        <v>#N/A</v>
      </c>
      <c r="BN65" s="538" t="e">
        <f ca="1">+IF(AND(ISNUMBER(OFFSET('Hygiene Data'!$H$9,0,10*ROW('Hygiene Data'!H59))),'Data Summary'!EC65="Yes"),OFFSET('Hygiene Data'!$H$9,0,10*ROW('Hygiene Data'!H59)),NA())</f>
        <v>#N/A</v>
      </c>
      <c r="BO65" s="538" t="e">
        <f ca="1">+IF(AND(ISNUMBER(OFFSET('Hygiene Data'!$I$5,0,10*ROW('Hygiene Data'!I59))),'Data Summary'!ED65="Yes"),OFFSET('Hygiene Data'!$I$5,0,10*ROW('Hygiene Data'!I59)),NA())</f>
        <v>#N/A</v>
      </c>
      <c r="BP65" s="538" t="e">
        <f ca="1">+IF(AND(ISNUMBER(OFFSET('Hygiene Data'!$I$7,0,10*ROW('Hygiene Data'!I59))),'Data Summary'!EE65="Yes"),OFFSET('Hygiene Data'!$I$7,0,10*ROW('Hygiene Data'!I59)),NA())</f>
        <v>#N/A</v>
      </c>
      <c r="BQ65" s="538" t="e">
        <f ca="1">+IF(AND(ISNUMBER(OFFSET('Hygiene Data'!$I$9,0,10*ROW('Hygiene Data'!I59))),'Data Summary'!EF65="Yes"),OFFSET('Hygiene Data'!$I$9,0,10*ROW('Hygiene Data'!I59)),NA())</f>
        <v>#N/A</v>
      </c>
    </row>
    <row r="66" spans="1:69" x14ac:dyDescent="0.25">
      <c r="A66" s="534" t="e">
        <f ca="1">+RIGHT('Data Summary'!A66,LEN('Data Summary'!A66)-9)</f>
        <v>#VALUE!</v>
      </c>
      <c r="B66" s="508" t="str">
        <f ca="1">+IF(ISTEXT('Data Summary'!B66),'Data Summary'!B66,"")</f>
        <v/>
      </c>
      <c r="C66" s="535" t="e">
        <f ca="1">+VALUE('Data Summary'!C66)</f>
        <v>#VALUE!</v>
      </c>
      <c r="D66" s="536" t="e">
        <f ca="1">+IF(AND(ISNUMBER(OFFSET('Water Data'!$D$4,0,10*ROW('Water Data'!D60))),'Data Summary'!BS66="Yes"),100-OFFSET('Water Data'!$D$4,0,10*ROW('Water Data'!D60)),NA())</f>
        <v>#N/A</v>
      </c>
      <c r="E66" s="536" t="e">
        <f ca="1">+IF(AND(ISNUMBER(OFFSET('Water Data'!$D$6,0,10*ROW('Water Data'!D60))),'Data Summary'!BT66="Yes"),OFFSET('Water Data'!$D$6,0,10*ROW('Water Data'!D60)),NA())</f>
        <v>#N/A</v>
      </c>
      <c r="F66" s="536" t="e">
        <f ca="1">+IF(AND(ISNUMBER(OFFSET('Water Data'!$D$9,0,10*ROW('Water Data'!D60))),'Data Summary'!BU66="Yes"),OFFSET('Water Data'!$D$9,0,10*ROW('Water Data'!D60)),NA())</f>
        <v>#N/A</v>
      </c>
      <c r="G66" s="536" t="e">
        <f ca="1">+IF(AND(ISNUMBER(OFFSET('Water Data'!$E$4,0,10*ROW('Water Data'!E60))),'Data Summary'!BV66="Yes"),100-OFFSET('Water Data'!$E$4,0,10*ROW('Water Data'!E60)),NA())</f>
        <v>#N/A</v>
      </c>
      <c r="H66" s="536" t="e">
        <f ca="1">+IF(AND(ISNUMBER(OFFSET('Water Data'!$E$6,0,10*ROW('Water Data'!E60))),'Data Summary'!BW66="Yes"),OFFSET('Water Data'!$E$6,0,10*ROW('Water Data'!E60)),NA())</f>
        <v>#N/A</v>
      </c>
      <c r="I66" s="536" t="e">
        <f ca="1">+IF(AND(ISNUMBER(OFFSET('Water Data'!$E$9,0,10*ROW('Water Data'!E60))),'Data Summary'!BX66="Yes"),OFFSET('Water Data'!$E$9,0,10*ROW('Water Data'!E60)),NA())</f>
        <v>#N/A</v>
      </c>
      <c r="J66" s="536" t="e">
        <f ca="1">+IF(AND(ISNUMBER(OFFSET('Water Data'!$F$4,0,10*ROW('Water Data'!F60))),'Data Summary'!BY66="Yes"),100-OFFSET('Water Data'!$F$4,0,10*ROW('Water Data'!F60)),NA())</f>
        <v>#N/A</v>
      </c>
      <c r="K66" s="536" t="e">
        <f ca="1">+IF(AND(ISNUMBER(OFFSET('Water Data'!$F$6,0,10*ROW('Water Data'!F60))),'Data Summary'!BZ66="Yes"),OFFSET('Water Data'!$F$6,0,10*ROW('Water Data'!F60)),NA())</f>
        <v>#N/A</v>
      </c>
      <c r="L66" s="536" t="e">
        <f ca="1">+IF(AND(ISNUMBER(OFFSET('Water Data'!$F$9,0,10*ROW('Water Data'!F60))),'Data Summary'!CA66="Yes"),OFFSET('Water Data'!$F$9,0,10*ROW('Water Data'!F60)),NA())</f>
        <v>#N/A</v>
      </c>
      <c r="M66" s="536" t="e">
        <f ca="1">+IF(AND(ISNUMBER(OFFSET('Water Data'!$G$4,0,10*ROW('Water Data'!G60))),'Data Summary'!CB66="Yes"),100-OFFSET('Water Data'!$G$4,0,10*ROW('Water Data'!G60)),NA())</f>
        <v>#N/A</v>
      </c>
      <c r="N66" s="536" t="e">
        <f ca="1">+IF(AND(ISNUMBER(OFFSET('Water Data'!$G$6,0,10*ROW('Water Data'!G60))),'Data Summary'!CC66="Yes"),OFFSET('Water Data'!$G$6,0,10*ROW('Water Data'!G60)),NA())</f>
        <v>#N/A</v>
      </c>
      <c r="O66" s="536" t="e">
        <f ca="1">+IF(AND(ISNUMBER(OFFSET('Water Data'!$G$9,0,10*ROW('Water Data'!G60))),'Data Summary'!CD66="Yes"),OFFSET('Water Data'!$G$9,0,10*ROW('Water Data'!G60)),NA())</f>
        <v>#N/A</v>
      </c>
      <c r="P66" s="536" t="e">
        <f ca="1">+IF(AND(ISNUMBER(OFFSET('Water Data'!$H$4,0,10*ROW('Water Data'!H60))),'Data Summary'!CE66="Yes"),100-OFFSET('Water Data'!$H$4,0,10*ROW('Water Data'!H60)),NA())</f>
        <v>#N/A</v>
      </c>
      <c r="Q66" s="536" t="e">
        <f ca="1">+IF(AND(ISNUMBER(OFFSET('Water Data'!$H$6,0,10*ROW('Water Data'!H60))),'Data Summary'!CF66="Yes"),OFFSET('Water Data'!$H$6,0,10*ROW('Water Data'!H60)),NA())</f>
        <v>#N/A</v>
      </c>
      <c r="R66" s="536" t="e">
        <f ca="1">+IF(AND(ISNUMBER(OFFSET('Water Data'!$H$9,0,10*ROW('Water Data'!H60))),'Data Summary'!CG66="Yes"),OFFSET('Water Data'!$H$9,0,10*ROW('Water Data'!H60)),NA())</f>
        <v>#N/A</v>
      </c>
      <c r="S66" s="536" t="e">
        <f ca="1">+IF(AND(ISNUMBER(OFFSET('Water Data'!$I$4,0,10*ROW('Water Data'!I60))),'Data Summary'!CH66="Yes"),100-OFFSET('Water Data'!$I$4,0,10*ROW('Water Data'!I60)),NA())</f>
        <v>#N/A</v>
      </c>
      <c r="T66" s="536" t="e">
        <f ca="1">+IF(AND(ISNUMBER(OFFSET('Water Data'!$I$6,0,10*ROW('Water Data'!I60))),'Data Summary'!CI66="Yes"),OFFSET('Water Data'!$I$6,0,10*ROW('Water Data'!I60)),NA())</f>
        <v>#N/A</v>
      </c>
      <c r="U66" s="536" t="e">
        <f ca="1">+IF(AND(ISNUMBER(OFFSET('Water Data'!$I$9,0,10*ROW('Water Data'!I60))),'Data Summary'!CJ66="Yes"),OFFSET('Water Data'!$I$9,0,10*ROW('Water Data'!I60)),NA())</f>
        <v>#N/A</v>
      </c>
      <c r="V66" s="537" t="e">
        <f ca="1">+IF(AND(ISNUMBER(OFFSET('Sanitation Data'!$D$4,0,10*ROW('Sanitation Data'!D60))),'Data Summary'!CK66="Yes"),100-OFFSET('Sanitation Data'!$D$4,0,10*ROW('Sanitation Data'!D60)),NA())</f>
        <v>#N/A</v>
      </c>
      <c r="W66" s="537" t="e">
        <f ca="1">+IF(AND(ISNUMBER(OFFSET('Sanitation Data'!$D$6,0,10*ROW('Sanitation Data'!D60))),'Data Summary'!CL66="Yes"),OFFSET('Sanitation Data'!$D$6,0,10*ROW('Sanitation Data'!D60)),NA())</f>
        <v>#N/A</v>
      </c>
      <c r="X66" s="537" t="e">
        <f ca="1">+IF(AND(ISNUMBER(OFFSET('Sanitation Data'!$D$10,0,10*ROW('Sanitation Data'!D60))),'Data Summary'!CM66="Yes"),OFFSET('Sanitation Data'!$D$10,0,10*ROW('Sanitation Data'!D60)),NA())</f>
        <v>#N/A</v>
      </c>
      <c r="Y66" s="537" t="e">
        <f ca="1">+IF(AND(ISNUMBER(OFFSET('Sanitation Data'!$D$11,0,10*ROW('Sanitation Data'!D60))),'Data Summary'!CN66="Yes"),OFFSET('Sanitation Data'!$D$11,0,10*ROW('Sanitation Data'!D60)),NA())</f>
        <v>#N/A</v>
      </c>
      <c r="Z66" s="537" t="e">
        <f ca="1">+IF(AND(ISNUMBER(OFFSET('Sanitation Data'!$D$12,0,10*ROW('Sanitation Data'!D60))),'Data Summary'!CO66="Yes"),OFFSET('Sanitation Data'!$D$12,0,10*ROW('Sanitation Data'!D60)),NA())</f>
        <v>#N/A</v>
      </c>
      <c r="AA66" s="537" t="e">
        <f ca="1">+IF(AND(ISNUMBER(OFFSET('Sanitation Data'!$E$4,0,10*ROW('Sanitation Data'!E60))),'Data Summary'!CP66="Yes"),100-OFFSET('Sanitation Data'!$E$4,0,10*ROW('Sanitation Data'!E60)),NA())</f>
        <v>#N/A</v>
      </c>
      <c r="AB66" s="537" t="e">
        <f ca="1">+IF(AND(ISNUMBER(OFFSET('Sanitation Data'!$E$6,0,10*ROW('Sanitation Data'!E60))),'Data Summary'!CQ66="Yes"),OFFSET('Sanitation Data'!$E$6,0,10*ROW('Sanitation Data'!E60)),NA())</f>
        <v>#N/A</v>
      </c>
      <c r="AC66" s="537" t="e">
        <f ca="1">+IF(AND(ISNUMBER(OFFSET('Sanitation Data'!$E$10,0,10*ROW('Sanitation Data'!E60))),'Data Summary'!CR66="Yes"),OFFSET('Sanitation Data'!$E$10,0,10*ROW('Sanitation Data'!E60)),NA())</f>
        <v>#N/A</v>
      </c>
      <c r="AD66" s="537" t="e">
        <f ca="1">+IF(AND(ISNUMBER(OFFSET('Sanitation Data'!$E$11,0,10*ROW('Sanitation Data'!E60))),'Data Summary'!CS66="Yes"),OFFSET('Sanitation Data'!$E$11,0,10*ROW('Sanitation Data'!E60)),NA())</f>
        <v>#N/A</v>
      </c>
      <c r="AE66" s="537" t="e">
        <f ca="1">+IF(AND(ISNUMBER(OFFSET('Sanitation Data'!$E$12,0,10*ROW('Sanitation Data'!E60))),'Data Summary'!CT66="Yes"),OFFSET('Sanitation Data'!$E$12,0,10*ROW('Sanitation Data'!E60)),NA())</f>
        <v>#N/A</v>
      </c>
      <c r="AF66" s="537" t="e">
        <f ca="1">+IF(AND(ISNUMBER(OFFSET('Sanitation Data'!$F$4,0,10*ROW('Sanitation Data'!F60))),'Data Summary'!CU66="Yes"),100-OFFSET('Sanitation Data'!$F$4,0,10*ROW('Sanitation Data'!F60)),NA())</f>
        <v>#N/A</v>
      </c>
      <c r="AG66" s="537" t="e">
        <f ca="1">+IF(AND(ISNUMBER(OFFSET('Sanitation Data'!$F$6,0,10*ROW('Sanitation Data'!F60))),'Data Summary'!CV66="Yes"),OFFSET('Sanitation Data'!$F$6,0,10*ROW('Sanitation Data'!F60)),NA())</f>
        <v>#N/A</v>
      </c>
      <c r="AH66" s="537" t="e">
        <f ca="1">+IF(AND(ISNUMBER(OFFSET('Sanitation Data'!$F$10,0,10*ROW('Sanitation Data'!F60))),'Data Summary'!CW66="Yes"),OFFSET('Sanitation Data'!$F$10,0,10*ROW('Sanitation Data'!F60)),NA())</f>
        <v>#N/A</v>
      </c>
      <c r="AI66" s="537" t="e">
        <f ca="1">+IF(AND(ISNUMBER(OFFSET('Sanitation Data'!$F$11,0,10*ROW('Sanitation Data'!F60))),'Data Summary'!CX66="Yes"),OFFSET('Sanitation Data'!$F$11,0,10*ROW('Sanitation Data'!F60)),NA())</f>
        <v>#N/A</v>
      </c>
      <c r="AJ66" s="537" t="e">
        <f ca="1">+IF(AND(ISNUMBER(OFFSET('Sanitation Data'!$F$12,0,10*ROW('Sanitation Data'!F60))),'Data Summary'!CY66="Yes"),OFFSET('Sanitation Data'!$F$12,0,10*ROW('Sanitation Data'!F60)),NA())</f>
        <v>#N/A</v>
      </c>
      <c r="AK66" s="537" t="e">
        <f ca="1">+IF(AND(ISNUMBER(OFFSET('Sanitation Data'!$G$4,0,10*ROW('Sanitation Data'!G60))),'Data Summary'!CZ66="Yes"),100-OFFSET('Sanitation Data'!$G$4,0,10*ROW('Sanitation Data'!G60)),NA())</f>
        <v>#N/A</v>
      </c>
      <c r="AL66" s="537" t="e">
        <f ca="1">+IF(AND(ISNUMBER(OFFSET('Sanitation Data'!$G$6,0,10*ROW('Sanitation Data'!G60))),'Data Summary'!DA66="Yes"),OFFSET('Sanitation Data'!$G$6,0,10*ROW('Sanitation Data'!G60)),NA())</f>
        <v>#N/A</v>
      </c>
      <c r="AM66" s="537" t="e">
        <f ca="1">+IF(AND(ISNUMBER(OFFSET('Sanitation Data'!$G$10,0,10*ROW('Sanitation Data'!G60))),'Data Summary'!DB66="Yes"),OFFSET('Sanitation Data'!$G$10,0,10*ROW('Sanitation Data'!G60)),NA())</f>
        <v>#N/A</v>
      </c>
      <c r="AN66" s="537" t="e">
        <f ca="1">+IF(AND(ISNUMBER(OFFSET('Sanitation Data'!$G$11,0,10*ROW('Sanitation Data'!G60))),'Data Summary'!DC66="Yes"),OFFSET('Sanitation Data'!$G$11,0,10*ROW('Sanitation Data'!G60)),NA())</f>
        <v>#N/A</v>
      </c>
      <c r="AO66" s="537" t="e">
        <f ca="1">+IF(AND(ISNUMBER(OFFSET('Sanitation Data'!$G$12,0,10*ROW('Sanitation Data'!G60))),'Data Summary'!DD66="Yes"),OFFSET('Sanitation Data'!$G$12,0,10*ROW('Sanitation Data'!G60)),NA())</f>
        <v>#N/A</v>
      </c>
      <c r="AP66" s="537" t="e">
        <f ca="1">+IF(AND(ISNUMBER(OFFSET('Sanitation Data'!$H$4,0,10*ROW('Sanitation Data'!H60))),'Data Summary'!DE66="Yes"),100-OFFSET('Sanitation Data'!$H$4,0,10*ROW('Sanitation Data'!H60)),NA())</f>
        <v>#N/A</v>
      </c>
      <c r="AQ66" s="537" t="e">
        <f ca="1">+IF(AND(ISNUMBER(OFFSET('Sanitation Data'!$H$6,0,10*ROW('Sanitation Data'!H60))),'Data Summary'!DF66="Yes"),OFFSET('Sanitation Data'!$H$6,0,10*ROW('Sanitation Data'!H60)),NA())</f>
        <v>#N/A</v>
      </c>
      <c r="AR66" s="537" t="e">
        <f ca="1">+IF(AND(ISNUMBER(OFFSET('Sanitation Data'!$H$10,0,10*ROW('Sanitation Data'!H60))),'Data Summary'!DG66="Yes"),OFFSET('Sanitation Data'!$H$10,0,10*ROW('Sanitation Data'!H60)),NA())</f>
        <v>#N/A</v>
      </c>
      <c r="AS66" s="537" t="e">
        <f ca="1">+IF(AND(ISNUMBER(OFFSET('Sanitation Data'!$H$11,0,10*ROW('Sanitation Data'!H60))),'Data Summary'!DH66="Yes"),OFFSET('Sanitation Data'!$H$11,0,10*ROW('Sanitation Data'!H60)),NA())</f>
        <v>#N/A</v>
      </c>
      <c r="AT66" s="537" t="e">
        <f ca="1">+IF(AND(ISNUMBER(OFFSET('Sanitation Data'!$H$12,0,10*ROW('Sanitation Data'!H60))),'Data Summary'!DI66="Yes"),OFFSET('Sanitation Data'!$H$12,0,10*ROW('Sanitation Data'!H60)),NA())</f>
        <v>#N/A</v>
      </c>
      <c r="AU66" s="537" t="e">
        <f ca="1">+IF(AND(ISNUMBER(OFFSET('Sanitation Data'!$I$4,0,10*ROW('Sanitation Data'!I60))),'Data Summary'!DJ66="Yes"),100-OFFSET('Sanitation Data'!$I$4,0,10*ROW('Sanitation Data'!I60)),NA())</f>
        <v>#N/A</v>
      </c>
      <c r="AV66" s="537" t="e">
        <f ca="1">+IF(AND(ISNUMBER(OFFSET('Sanitation Data'!$I$6,0,10*ROW('Sanitation Data'!I60))),'Data Summary'!DK66="Yes"),OFFSET('Sanitation Data'!$I$6,0,10*ROW('Sanitation Data'!I60)),NA())</f>
        <v>#N/A</v>
      </c>
      <c r="AW66" s="537" t="e">
        <f ca="1">+IF(AND(ISNUMBER(OFFSET('Sanitation Data'!$I$10,0,10*ROW('Sanitation Data'!I60))),'Data Summary'!DL66="Yes"),OFFSET('Sanitation Data'!$I$10,0,10*ROW('Sanitation Data'!I60)),NA())</f>
        <v>#N/A</v>
      </c>
      <c r="AX66" s="537" t="e">
        <f ca="1">+IF(AND(ISNUMBER(OFFSET('Sanitation Data'!$I$11,0,10*ROW('Sanitation Data'!I60))),'Data Summary'!DM66="Yes"),OFFSET('Sanitation Data'!$I$11,0,10*ROW('Sanitation Data'!I60)),NA())</f>
        <v>#N/A</v>
      </c>
      <c r="AY66" s="537" t="e">
        <f ca="1">+IF(AND(ISNUMBER(OFFSET('Sanitation Data'!$I$12,0,10*ROW('Sanitation Data'!I60))),'Data Summary'!DN66="Yes"),OFFSET('Sanitation Data'!$I$12,0,10*ROW('Sanitation Data'!I60)),NA())</f>
        <v>#N/A</v>
      </c>
      <c r="AZ66" s="538" t="e">
        <f ca="1">+IF(AND(ISNUMBER(OFFSET('Hygiene Data'!$D$5,0,10*ROW('Hygiene Data'!D60))),'Data Summary'!DO66="Yes"),OFFSET('Hygiene Data'!$D$5,0,10*ROW('Hygiene Data'!D60)),NA())</f>
        <v>#N/A</v>
      </c>
      <c r="BA66" s="538" t="e">
        <f ca="1">+IF(AND(ISNUMBER(OFFSET('Hygiene Data'!$D$7,0,10*ROW('Hygiene Data'!D60))),'Data Summary'!DP66="Yes"),OFFSET('Hygiene Data'!$D$7,0,10*ROW('Hygiene Data'!D60)),NA())</f>
        <v>#N/A</v>
      </c>
      <c r="BB66" s="538" t="e">
        <f ca="1">+IF(AND(ISNUMBER(OFFSET('Hygiene Data'!$D$9,0,10*ROW('Hygiene Data'!D60))),'Data Summary'!DQ66="Yes"),OFFSET('Hygiene Data'!$D$9,0,10*ROW('Hygiene Data'!D60)),NA())</f>
        <v>#N/A</v>
      </c>
      <c r="BC66" s="538" t="e">
        <f ca="1">+IF(AND(ISNUMBER(OFFSET('Hygiene Data'!$E$5,0,10*ROW('Hygiene Data'!E60))),'Data Summary'!DR66="Yes"),OFFSET('Hygiene Data'!$E$5,0,10*ROW('Hygiene Data'!E60)),NA())</f>
        <v>#N/A</v>
      </c>
      <c r="BD66" s="538" t="e">
        <f ca="1">+IF(AND(ISNUMBER(OFFSET('Hygiene Data'!$E$7,0,10*ROW('Hygiene Data'!E60))),'Data Summary'!DS66="Yes"),OFFSET('Hygiene Data'!$E$7,0,10*ROW('Hygiene Data'!E60)),NA())</f>
        <v>#N/A</v>
      </c>
      <c r="BE66" s="538" t="e">
        <f ca="1">+IF(AND(ISNUMBER(OFFSET('Hygiene Data'!$E$9,0,10*ROW('Hygiene Data'!E60))),'Data Summary'!DT66="Yes"),OFFSET('Hygiene Data'!$E$9,0,10*ROW('Hygiene Data'!E60)),NA())</f>
        <v>#N/A</v>
      </c>
      <c r="BF66" s="538" t="e">
        <f ca="1">+IF(AND(ISNUMBER(OFFSET('Hygiene Data'!$F$5,0,10*ROW('Hygiene Data'!F60))),'Data Summary'!DU66="Yes"),OFFSET('Hygiene Data'!$F$5,0,10*ROW('Hygiene Data'!F60)),NA())</f>
        <v>#N/A</v>
      </c>
      <c r="BG66" s="538" t="e">
        <f ca="1">+IF(AND(ISNUMBER(OFFSET('Hygiene Data'!$F$7,0,10*ROW('Hygiene Data'!F60))),'Data Summary'!DV66="Yes"),OFFSET('Hygiene Data'!$F$7,0,10*ROW('Hygiene Data'!F60)),NA())</f>
        <v>#N/A</v>
      </c>
      <c r="BH66" s="538" t="e">
        <f ca="1">+IF(AND(ISNUMBER(OFFSET('Hygiene Data'!$F$9,0,10*ROW('Hygiene Data'!F60))),'Data Summary'!DW66="Yes"),OFFSET('Hygiene Data'!$F$9,0,10*ROW('Hygiene Data'!F60)),NA())</f>
        <v>#N/A</v>
      </c>
      <c r="BI66" s="538" t="e">
        <f ca="1">+IF(AND(ISNUMBER(OFFSET('Hygiene Data'!$G$5,0,10*ROW('Hygiene Data'!G60))),'Data Summary'!DX66="Yes"),OFFSET('Hygiene Data'!$G$5,0,10*ROW('Hygiene Data'!G60)),NA())</f>
        <v>#N/A</v>
      </c>
      <c r="BJ66" s="538" t="e">
        <f ca="1">+IF(AND(ISNUMBER(OFFSET('Hygiene Data'!$G$7,0,10*ROW('Hygiene Data'!G60))),'Data Summary'!DY66="Yes"),OFFSET('Hygiene Data'!$G$7,0,10*ROW('Hygiene Data'!G60)),NA())</f>
        <v>#N/A</v>
      </c>
      <c r="BK66" s="538" t="e">
        <f ca="1">+IF(AND(ISNUMBER(OFFSET('Hygiene Data'!$G$9,0,10*ROW('Hygiene Data'!G60))),'Data Summary'!DZ66="Yes"),OFFSET('Hygiene Data'!$G$9,0,10*ROW('Hygiene Data'!G60)),NA())</f>
        <v>#N/A</v>
      </c>
      <c r="BL66" s="538" t="e">
        <f ca="1">+IF(AND(ISNUMBER(OFFSET('Hygiene Data'!$H$5,0,10*ROW('Hygiene Data'!H60))),'Data Summary'!EA66="Yes"),OFFSET('Hygiene Data'!$H$5,0,10*ROW('Hygiene Data'!H60)),NA())</f>
        <v>#N/A</v>
      </c>
      <c r="BM66" s="538" t="e">
        <f ca="1">+IF(AND(ISNUMBER(OFFSET('Hygiene Data'!$H$7,0,10*ROW('Hygiene Data'!H60))),'Data Summary'!EB66="Yes"),OFFSET('Hygiene Data'!$H$7,0,10*ROW('Hygiene Data'!H60)),NA())</f>
        <v>#N/A</v>
      </c>
      <c r="BN66" s="538" t="e">
        <f ca="1">+IF(AND(ISNUMBER(OFFSET('Hygiene Data'!$H$9,0,10*ROW('Hygiene Data'!H60))),'Data Summary'!EC66="Yes"),OFFSET('Hygiene Data'!$H$9,0,10*ROW('Hygiene Data'!H60)),NA())</f>
        <v>#N/A</v>
      </c>
      <c r="BO66" s="538" t="e">
        <f ca="1">+IF(AND(ISNUMBER(OFFSET('Hygiene Data'!$I$5,0,10*ROW('Hygiene Data'!I60))),'Data Summary'!ED66="Yes"),OFFSET('Hygiene Data'!$I$5,0,10*ROW('Hygiene Data'!I60)),NA())</f>
        <v>#N/A</v>
      </c>
      <c r="BP66" s="538" t="e">
        <f ca="1">+IF(AND(ISNUMBER(OFFSET('Hygiene Data'!$I$7,0,10*ROW('Hygiene Data'!I60))),'Data Summary'!EE66="Yes"),OFFSET('Hygiene Data'!$I$7,0,10*ROW('Hygiene Data'!I60)),NA())</f>
        <v>#N/A</v>
      </c>
      <c r="BQ66" s="538" t="e">
        <f ca="1">+IF(AND(ISNUMBER(OFFSET('Hygiene Data'!$I$9,0,10*ROW('Hygiene Data'!I60))),'Data Summary'!EF66="Yes"),OFFSET('Hygiene Data'!$I$9,0,10*ROW('Hygiene Data'!I60)),NA())</f>
        <v>#N/A</v>
      </c>
    </row>
    <row r="67" spans="1:69" x14ac:dyDescent="0.25">
      <c r="A67" s="534" t="e">
        <f ca="1">+RIGHT('Data Summary'!A67,LEN('Data Summary'!A67)-9)</f>
        <v>#VALUE!</v>
      </c>
      <c r="B67" s="508" t="str">
        <f ca="1">+IF(ISTEXT('Data Summary'!B67),'Data Summary'!B67,"")</f>
        <v/>
      </c>
      <c r="C67" s="535" t="e">
        <f ca="1">+VALUE('Data Summary'!C67)</f>
        <v>#VALUE!</v>
      </c>
      <c r="D67" s="536" t="e">
        <f ca="1">+IF(AND(ISNUMBER(OFFSET('Water Data'!$D$4,0,10*ROW('Water Data'!D61))),'Data Summary'!BS67="Yes"),100-OFFSET('Water Data'!$D$4,0,10*ROW('Water Data'!D61)),NA())</f>
        <v>#N/A</v>
      </c>
      <c r="E67" s="536" t="e">
        <f ca="1">+IF(AND(ISNUMBER(OFFSET('Water Data'!$D$6,0,10*ROW('Water Data'!D61))),'Data Summary'!BT67="Yes"),OFFSET('Water Data'!$D$6,0,10*ROW('Water Data'!D61)),NA())</f>
        <v>#N/A</v>
      </c>
      <c r="F67" s="536" t="e">
        <f ca="1">+IF(AND(ISNUMBER(OFFSET('Water Data'!$D$9,0,10*ROW('Water Data'!D61))),'Data Summary'!BU67="Yes"),OFFSET('Water Data'!$D$9,0,10*ROW('Water Data'!D61)),NA())</f>
        <v>#N/A</v>
      </c>
      <c r="G67" s="536" t="e">
        <f ca="1">+IF(AND(ISNUMBER(OFFSET('Water Data'!$E$4,0,10*ROW('Water Data'!E61))),'Data Summary'!BV67="Yes"),100-OFFSET('Water Data'!$E$4,0,10*ROW('Water Data'!E61)),NA())</f>
        <v>#N/A</v>
      </c>
      <c r="H67" s="536" t="e">
        <f ca="1">+IF(AND(ISNUMBER(OFFSET('Water Data'!$E$6,0,10*ROW('Water Data'!E61))),'Data Summary'!BW67="Yes"),OFFSET('Water Data'!$E$6,0,10*ROW('Water Data'!E61)),NA())</f>
        <v>#N/A</v>
      </c>
      <c r="I67" s="536" t="e">
        <f ca="1">+IF(AND(ISNUMBER(OFFSET('Water Data'!$E$9,0,10*ROW('Water Data'!E61))),'Data Summary'!BX67="Yes"),OFFSET('Water Data'!$E$9,0,10*ROW('Water Data'!E61)),NA())</f>
        <v>#N/A</v>
      </c>
      <c r="J67" s="536" t="e">
        <f ca="1">+IF(AND(ISNUMBER(OFFSET('Water Data'!$F$4,0,10*ROW('Water Data'!F61))),'Data Summary'!BY67="Yes"),100-OFFSET('Water Data'!$F$4,0,10*ROW('Water Data'!F61)),NA())</f>
        <v>#N/A</v>
      </c>
      <c r="K67" s="536" t="e">
        <f ca="1">+IF(AND(ISNUMBER(OFFSET('Water Data'!$F$6,0,10*ROW('Water Data'!F61))),'Data Summary'!BZ67="Yes"),OFFSET('Water Data'!$F$6,0,10*ROW('Water Data'!F61)),NA())</f>
        <v>#N/A</v>
      </c>
      <c r="L67" s="536" t="e">
        <f ca="1">+IF(AND(ISNUMBER(OFFSET('Water Data'!$F$9,0,10*ROW('Water Data'!F61))),'Data Summary'!CA67="Yes"),OFFSET('Water Data'!$F$9,0,10*ROW('Water Data'!F61)),NA())</f>
        <v>#N/A</v>
      </c>
      <c r="M67" s="536" t="e">
        <f ca="1">+IF(AND(ISNUMBER(OFFSET('Water Data'!$G$4,0,10*ROW('Water Data'!G61))),'Data Summary'!CB67="Yes"),100-OFFSET('Water Data'!$G$4,0,10*ROW('Water Data'!G61)),NA())</f>
        <v>#N/A</v>
      </c>
      <c r="N67" s="536" t="e">
        <f ca="1">+IF(AND(ISNUMBER(OFFSET('Water Data'!$G$6,0,10*ROW('Water Data'!G61))),'Data Summary'!CC67="Yes"),OFFSET('Water Data'!$G$6,0,10*ROW('Water Data'!G61)),NA())</f>
        <v>#N/A</v>
      </c>
      <c r="O67" s="536" t="e">
        <f ca="1">+IF(AND(ISNUMBER(OFFSET('Water Data'!$G$9,0,10*ROW('Water Data'!G61))),'Data Summary'!CD67="Yes"),OFFSET('Water Data'!$G$9,0,10*ROW('Water Data'!G61)),NA())</f>
        <v>#N/A</v>
      </c>
      <c r="P67" s="536" t="e">
        <f ca="1">+IF(AND(ISNUMBER(OFFSET('Water Data'!$H$4,0,10*ROW('Water Data'!H61))),'Data Summary'!CE67="Yes"),100-OFFSET('Water Data'!$H$4,0,10*ROW('Water Data'!H61)),NA())</f>
        <v>#N/A</v>
      </c>
      <c r="Q67" s="536" t="e">
        <f ca="1">+IF(AND(ISNUMBER(OFFSET('Water Data'!$H$6,0,10*ROW('Water Data'!H61))),'Data Summary'!CF67="Yes"),OFFSET('Water Data'!$H$6,0,10*ROW('Water Data'!H61)),NA())</f>
        <v>#N/A</v>
      </c>
      <c r="R67" s="536" t="e">
        <f ca="1">+IF(AND(ISNUMBER(OFFSET('Water Data'!$H$9,0,10*ROW('Water Data'!H61))),'Data Summary'!CG67="Yes"),OFFSET('Water Data'!$H$9,0,10*ROW('Water Data'!H61)),NA())</f>
        <v>#N/A</v>
      </c>
      <c r="S67" s="536" t="e">
        <f ca="1">+IF(AND(ISNUMBER(OFFSET('Water Data'!$I$4,0,10*ROW('Water Data'!I61))),'Data Summary'!CH67="Yes"),100-OFFSET('Water Data'!$I$4,0,10*ROW('Water Data'!I61)),NA())</f>
        <v>#N/A</v>
      </c>
      <c r="T67" s="536" t="e">
        <f ca="1">+IF(AND(ISNUMBER(OFFSET('Water Data'!$I$6,0,10*ROW('Water Data'!I61))),'Data Summary'!CI67="Yes"),OFFSET('Water Data'!$I$6,0,10*ROW('Water Data'!I61)),NA())</f>
        <v>#N/A</v>
      </c>
      <c r="U67" s="536" t="e">
        <f ca="1">+IF(AND(ISNUMBER(OFFSET('Water Data'!$I$9,0,10*ROW('Water Data'!I61))),'Data Summary'!CJ67="Yes"),OFFSET('Water Data'!$I$9,0,10*ROW('Water Data'!I61)),NA())</f>
        <v>#N/A</v>
      </c>
      <c r="V67" s="537" t="e">
        <f ca="1">+IF(AND(ISNUMBER(OFFSET('Sanitation Data'!$D$4,0,10*ROW('Sanitation Data'!D61))),'Data Summary'!CK67="Yes"),100-OFFSET('Sanitation Data'!$D$4,0,10*ROW('Sanitation Data'!D61)),NA())</f>
        <v>#N/A</v>
      </c>
      <c r="W67" s="537" t="e">
        <f ca="1">+IF(AND(ISNUMBER(OFFSET('Sanitation Data'!$D$6,0,10*ROW('Sanitation Data'!D61))),'Data Summary'!CL67="Yes"),OFFSET('Sanitation Data'!$D$6,0,10*ROW('Sanitation Data'!D61)),NA())</f>
        <v>#N/A</v>
      </c>
      <c r="X67" s="537" t="e">
        <f ca="1">+IF(AND(ISNUMBER(OFFSET('Sanitation Data'!$D$10,0,10*ROW('Sanitation Data'!D61))),'Data Summary'!CM67="Yes"),OFFSET('Sanitation Data'!$D$10,0,10*ROW('Sanitation Data'!D61)),NA())</f>
        <v>#N/A</v>
      </c>
      <c r="Y67" s="537" t="e">
        <f ca="1">+IF(AND(ISNUMBER(OFFSET('Sanitation Data'!$D$11,0,10*ROW('Sanitation Data'!D61))),'Data Summary'!CN67="Yes"),OFFSET('Sanitation Data'!$D$11,0,10*ROW('Sanitation Data'!D61)),NA())</f>
        <v>#N/A</v>
      </c>
      <c r="Z67" s="537" t="e">
        <f ca="1">+IF(AND(ISNUMBER(OFFSET('Sanitation Data'!$D$12,0,10*ROW('Sanitation Data'!D61))),'Data Summary'!CO67="Yes"),OFFSET('Sanitation Data'!$D$12,0,10*ROW('Sanitation Data'!D61)),NA())</f>
        <v>#N/A</v>
      </c>
      <c r="AA67" s="537" t="e">
        <f ca="1">+IF(AND(ISNUMBER(OFFSET('Sanitation Data'!$E$4,0,10*ROW('Sanitation Data'!E61))),'Data Summary'!CP67="Yes"),100-OFFSET('Sanitation Data'!$E$4,0,10*ROW('Sanitation Data'!E61)),NA())</f>
        <v>#N/A</v>
      </c>
      <c r="AB67" s="537" t="e">
        <f ca="1">+IF(AND(ISNUMBER(OFFSET('Sanitation Data'!$E$6,0,10*ROW('Sanitation Data'!E61))),'Data Summary'!CQ67="Yes"),OFFSET('Sanitation Data'!$E$6,0,10*ROW('Sanitation Data'!E61)),NA())</f>
        <v>#N/A</v>
      </c>
      <c r="AC67" s="537" t="e">
        <f ca="1">+IF(AND(ISNUMBER(OFFSET('Sanitation Data'!$E$10,0,10*ROW('Sanitation Data'!E61))),'Data Summary'!CR67="Yes"),OFFSET('Sanitation Data'!$E$10,0,10*ROW('Sanitation Data'!E61)),NA())</f>
        <v>#N/A</v>
      </c>
      <c r="AD67" s="537" t="e">
        <f ca="1">+IF(AND(ISNUMBER(OFFSET('Sanitation Data'!$E$11,0,10*ROW('Sanitation Data'!E61))),'Data Summary'!CS67="Yes"),OFFSET('Sanitation Data'!$E$11,0,10*ROW('Sanitation Data'!E61)),NA())</f>
        <v>#N/A</v>
      </c>
      <c r="AE67" s="537" t="e">
        <f ca="1">+IF(AND(ISNUMBER(OFFSET('Sanitation Data'!$E$12,0,10*ROW('Sanitation Data'!E61))),'Data Summary'!CT67="Yes"),OFFSET('Sanitation Data'!$E$12,0,10*ROW('Sanitation Data'!E61)),NA())</f>
        <v>#N/A</v>
      </c>
      <c r="AF67" s="537" t="e">
        <f ca="1">+IF(AND(ISNUMBER(OFFSET('Sanitation Data'!$F$4,0,10*ROW('Sanitation Data'!F61))),'Data Summary'!CU67="Yes"),100-OFFSET('Sanitation Data'!$F$4,0,10*ROW('Sanitation Data'!F61)),NA())</f>
        <v>#N/A</v>
      </c>
      <c r="AG67" s="537" t="e">
        <f ca="1">+IF(AND(ISNUMBER(OFFSET('Sanitation Data'!$F$6,0,10*ROW('Sanitation Data'!F61))),'Data Summary'!CV67="Yes"),OFFSET('Sanitation Data'!$F$6,0,10*ROW('Sanitation Data'!F61)),NA())</f>
        <v>#N/A</v>
      </c>
      <c r="AH67" s="537" t="e">
        <f ca="1">+IF(AND(ISNUMBER(OFFSET('Sanitation Data'!$F$10,0,10*ROW('Sanitation Data'!F61))),'Data Summary'!CW67="Yes"),OFFSET('Sanitation Data'!$F$10,0,10*ROW('Sanitation Data'!F61)),NA())</f>
        <v>#N/A</v>
      </c>
      <c r="AI67" s="537" t="e">
        <f ca="1">+IF(AND(ISNUMBER(OFFSET('Sanitation Data'!$F$11,0,10*ROW('Sanitation Data'!F61))),'Data Summary'!CX67="Yes"),OFFSET('Sanitation Data'!$F$11,0,10*ROW('Sanitation Data'!F61)),NA())</f>
        <v>#N/A</v>
      </c>
      <c r="AJ67" s="537" t="e">
        <f ca="1">+IF(AND(ISNUMBER(OFFSET('Sanitation Data'!$F$12,0,10*ROW('Sanitation Data'!F61))),'Data Summary'!CY67="Yes"),OFFSET('Sanitation Data'!$F$12,0,10*ROW('Sanitation Data'!F61)),NA())</f>
        <v>#N/A</v>
      </c>
      <c r="AK67" s="537" t="e">
        <f ca="1">+IF(AND(ISNUMBER(OFFSET('Sanitation Data'!$G$4,0,10*ROW('Sanitation Data'!G61))),'Data Summary'!CZ67="Yes"),100-OFFSET('Sanitation Data'!$G$4,0,10*ROW('Sanitation Data'!G61)),NA())</f>
        <v>#N/A</v>
      </c>
      <c r="AL67" s="537" t="e">
        <f ca="1">+IF(AND(ISNUMBER(OFFSET('Sanitation Data'!$G$6,0,10*ROW('Sanitation Data'!G61))),'Data Summary'!DA67="Yes"),OFFSET('Sanitation Data'!$G$6,0,10*ROW('Sanitation Data'!G61)),NA())</f>
        <v>#N/A</v>
      </c>
      <c r="AM67" s="537" t="e">
        <f ca="1">+IF(AND(ISNUMBER(OFFSET('Sanitation Data'!$G$10,0,10*ROW('Sanitation Data'!G61))),'Data Summary'!DB67="Yes"),OFFSET('Sanitation Data'!$G$10,0,10*ROW('Sanitation Data'!G61)),NA())</f>
        <v>#N/A</v>
      </c>
      <c r="AN67" s="537" t="e">
        <f ca="1">+IF(AND(ISNUMBER(OFFSET('Sanitation Data'!$G$11,0,10*ROW('Sanitation Data'!G61))),'Data Summary'!DC67="Yes"),OFFSET('Sanitation Data'!$G$11,0,10*ROW('Sanitation Data'!G61)),NA())</f>
        <v>#N/A</v>
      </c>
      <c r="AO67" s="537" t="e">
        <f ca="1">+IF(AND(ISNUMBER(OFFSET('Sanitation Data'!$G$12,0,10*ROW('Sanitation Data'!G61))),'Data Summary'!DD67="Yes"),OFFSET('Sanitation Data'!$G$12,0,10*ROW('Sanitation Data'!G61)),NA())</f>
        <v>#N/A</v>
      </c>
      <c r="AP67" s="537" t="e">
        <f ca="1">+IF(AND(ISNUMBER(OFFSET('Sanitation Data'!$H$4,0,10*ROW('Sanitation Data'!H61))),'Data Summary'!DE67="Yes"),100-OFFSET('Sanitation Data'!$H$4,0,10*ROW('Sanitation Data'!H61)),NA())</f>
        <v>#N/A</v>
      </c>
      <c r="AQ67" s="537" t="e">
        <f ca="1">+IF(AND(ISNUMBER(OFFSET('Sanitation Data'!$H$6,0,10*ROW('Sanitation Data'!H61))),'Data Summary'!DF67="Yes"),OFFSET('Sanitation Data'!$H$6,0,10*ROW('Sanitation Data'!H61)),NA())</f>
        <v>#N/A</v>
      </c>
      <c r="AR67" s="537" t="e">
        <f ca="1">+IF(AND(ISNUMBER(OFFSET('Sanitation Data'!$H$10,0,10*ROW('Sanitation Data'!H61))),'Data Summary'!DG67="Yes"),OFFSET('Sanitation Data'!$H$10,0,10*ROW('Sanitation Data'!H61)),NA())</f>
        <v>#N/A</v>
      </c>
      <c r="AS67" s="537" t="e">
        <f ca="1">+IF(AND(ISNUMBER(OFFSET('Sanitation Data'!$H$11,0,10*ROW('Sanitation Data'!H61))),'Data Summary'!DH67="Yes"),OFFSET('Sanitation Data'!$H$11,0,10*ROW('Sanitation Data'!H61)),NA())</f>
        <v>#N/A</v>
      </c>
      <c r="AT67" s="537" t="e">
        <f ca="1">+IF(AND(ISNUMBER(OFFSET('Sanitation Data'!$H$12,0,10*ROW('Sanitation Data'!H61))),'Data Summary'!DI67="Yes"),OFFSET('Sanitation Data'!$H$12,0,10*ROW('Sanitation Data'!H61)),NA())</f>
        <v>#N/A</v>
      </c>
      <c r="AU67" s="537" t="e">
        <f ca="1">+IF(AND(ISNUMBER(OFFSET('Sanitation Data'!$I$4,0,10*ROW('Sanitation Data'!I61))),'Data Summary'!DJ67="Yes"),100-OFFSET('Sanitation Data'!$I$4,0,10*ROW('Sanitation Data'!I61)),NA())</f>
        <v>#N/A</v>
      </c>
      <c r="AV67" s="537" t="e">
        <f ca="1">+IF(AND(ISNUMBER(OFFSET('Sanitation Data'!$I$6,0,10*ROW('Sanitation Data'!I61))),'Data Summary'!DK67="Yes"),OFFSET('Sanitation Data'!$I$6,0,10*ROW('Sanitation Data'!I61)),NA())</f>
        <v>#N/A</v>
      </c>
      <c r="AW67" s="537" t="e">
        <f ca="1">+IF(AND(ISNUMBER(OFFSET('Sanitation Data'!$I$10,0,10*ROW('Sanitation Data'!I61))),'Data Summary'!DL67="Yes"),OFFSET('Sanitation Data'!$I$10,0,10*ROW('Sanitation Data'!I61)),NA())</f>
        <v>#N/A</v>
      </c>
      <c r="AX67" s="537" t="e">
        <f ca="1">+IF(AND(ISNUMBER(OFFSET('Sanitation Data'!$I$11,0,10*ROW('Sanitation Data'!I61))),'Data Summary'!DM67="Yes"),OFFSET('Sanitation Data'!$I$11,0,10*ROW('Sanitation Data'!I61)),NA())</f>
        <v>#N/A</v>
      </c>
      <c r="AY67" s="537" t="e">
        <f ca="1">+IF(AND(ISNUMBER(OFFSET('Sanitation Data'!$I$12,0,10*ROW('Sanitation Data'!I61))),'Data Summary'!DN67="Yes"),OFFSET('Sanitation Data'!$I$12,0,10*ROW('Sanitation Data'!I61)),NA())</f>
        <v>#N/A</v>
      </c>
      <c r="AZ67" s="538" t="e">
        <f ca="1">+IF(AND(ISNUMBER(OFFSET('Hygiene Data'!$D$5,0,10*ROW('Hygiene Data'!D61))),'Data Summary'!DO67="Yes"),OFFSET('Hygiene Data'!$D$5,0,10*ROW('Hygiene Data'!D61)),NA())</f>
        <v>#N/A</v>
      </c>
      <c r="BA67" s="538" t="e">
        <f ca="1">+IF(AND(ISNUMBER(OFFSET('Hygiene Data'!$D$7,0,10*ROW('Hygiene Data'!D61))),'Data Summary'!DP67="Yes"),OFFSET('Hygiene Data'!$D$7,0,10*ROW('Hygiene Data'!D61)),NA())</f>
        <v>#N/A</v>
      </c>
      <c r="BB67" s="538" t="e">
        <f ca="1">+IF(AND(ISNUMBER(OFFSET('Hygiene Data'!$D$9,0,10*ROW('Hygiene Data'!D61))),'Data Summary'!DQ67="Yes"),OFFSET('Hygiene Data'!$D$9,0,10*ROW('Hygiene Data'!D61)),NA())</f>
        <v>#N/A</v>
      </c>
      <c r="BC67" s="538" t="e">
        <f ca="1">+IF(AND(ISNUMBER(OFFSET('Hygiene Data'!$E$5,0,10*ROW('Hygiene Data'!E61))),'Data Summary'!DR67="Yes"),OFFSET('Hygiene Data'!$E$5,0,10*ROW('Hygiene Data'!E61)),NA())</f>
        <v>#N/A</v>
      </c>
      <c r="BD67" s="538" t="e">
        <f ca="1">+IF(AND(ISNUMBER(OFFSET('Hygiene Data'!$E$7,0,10*ROW('Hygiene Data'!E61))),'Data Summary'!DS67="Yes"),OFFSET('Hygiene Data'!$E$7,0,10*ROW('Hygiene Data'!E61)),NA())</f>
        <v>#N/A</v>
      </c>
      <c r="BE67" s="538" t="e">
        <f ca="1">+IF(AND(ISNUMBER(OFFSET('Hygiene Data'!$E$9,0,10*ROW('Hygiene Data'!E61))),'Data Summary'!DT67="Yes"),OFFSET('Hygiene Data'!$E$9,0,10*ROW('Hygiene Data'!E61)),NA())</f>
        <v>#N/A</v>
      </c>
      <c r="BF67" s="538" t="e">
        <f ca="1">+IF(AND(ISNUMBER(OFFSET('Hygiene Data'!$F$5,0,10*ROW('Hygiene Data'!F61))),'Data Summary'!DU67="Yes"),OFFSET('Hygiene Data'!$F$5,0,10*ROW('Hygiene Data'!F61)),NA())</f>
        <v>#N/A</v>
      </c>
      <c r="BG67" s="538" t="e">
        <f ca="1">+IF(AND(ISNUMBER(OFFSET('Hygiene Data'!$F$7,0,10*ROW('Hygiene Data'!F61))),'Data Summary'!DV67="Yes"),OFFSET('Hygiene Data'!$F$7,0,10*ROW('Hygiene Data'!F61)),NA())</f>
        <v>#N/A</v>
      </c>
      <c r="BH67" s="538" t="e">
        <f ca="1">+IF(AND(ISNUMBER(OFFSET('Hygiene Data'!$F$9,0,10*ROW('Hygiene Data'!F61))),'Data Summary'!DW67="Yes"),OFFSET('Hygiene Data'!$F$9,0,10*ROW('Hygiene Data'!F61)),NA())</f>
        <v>#N/A</v>
      </c>
      <c r="BI67" s="538" t="e">
        <f ca="1">+IF(AND(ISNUMBER(OFFSET('Hygiene Data'!$G$5,0,10*ROW('Hygiene Data'!G61))),'Data Summary'!DX67="Yes"),OFFSET('Hygiene Data'!$G$5,0,10*ROW('Hygiene Data'!G61)),NA())</f>
        <v>#N/A</v>
      </c>
      <c r="BJ67" s="538" t="e">
        <f ca="1">+IF(AND(ISNUMBER(OFFSET('Hygiene Data'!$G$7,0,10*ROW('Hygiene Data'!G61))),'Data Summary'!DY67="Yes"),OFFSET('Hygiene Data'!$G$7,0,10*ROW('Hygiene Data'!G61)),NA())</f>
        <v>#N/A</v>
      </c>
      <c r="BK67" s="538" t="e">
        <f ca="1">+IF(AND(ISNUMBER(OFFSET('Hygiene Data'!$G$9,0,10*ROW('Hygiene Data'!G61))),'Data Summary'!DZ67="Yes"),OFFSET('Hygiene Data'!$G$9,0,10*ROW('Hygiene Data'!G61)),NA())</f>
        <v>#N/A</v>
      </c>
      <c r="BL67" s="538" t="e">
        <f ca="1">+IF(AND(ISNUMBER(OFFSET('Hygiene Data'!$H$5,0,10*ROW('Hygiene Data'!H61))),'Data Summary'!EA67="Yes"),OFFSET('Hygiene Data'!$H$5,0,10*ROW('Hygiene Data'!H61)),NA())</f>
        <v>#N/A</v>
      </c>
      <c r="BM67" s="538" t="e">
        <f ca="1">+IF(AND(ISNUMBER(OFFSET('Hygiene Data'!$H$7,0,10*ROW('Hygiene Data'!H61))),'Data Summary'!EB67="Yes"),OFFSET('Hygiene Data'!$H$7,0,10*ROW('Hygiene Data'!H61)),NA())</f>
        <v>#N/A</v>
      </c>
      <c r="BN67" s="538" t="e">
        <f ca="1">+IF(AND(ISNUMBER(OFFSET('Hygiene Data'!$H$9,0,10*ROW('Hygiene Data'!H61))),'Data Summary'!EC67="Yes"),OFFSET('Hygiene Data'!$H$9,0,10*ROW('Hygiene Data'!H61)),NA())</f>
        <v>#N/A</v>
      </c>
      <c r="BO67" s="538" t="e">
        <f ca="1">+IF(AND(ISNUMBER(OFFSET('Hygiene Data'!$I$5,0,10*ROW('Hygiene Data'!I61))),'Data Summary'!ED67="Yes"),OFFSET('Hygiene Data'!$I$5,0,10*ROW('Hygiene Data'!I61)),NA())</f>
        <v>#N/A</v>
      </c>
      <c r="BP67" s="538" t="e">
        <f ca="1">+IF(AND(ISNUMBER(OFFSET('Hygiene Data'!$I$7,0,10*ROW('Hygiene Data'!I61))),'Data Summary'!EE67="Yes"),OFFSET('Hygiene Data'!$I$7,0,10*ROW('Hygiene Data'!I61)),NA())</f>
        <v>#N/A</v>
      </c>
      <c r="BQ67" s="538" t="e">
        <f ca="1">+IF(AND(ISNUMBER(OFFSET('Hygiene Data'!$I$9,0,10*ROW('Hygiene Data'!I61))),'Data Summary'!EF67="Yes"),OFFSET('Hygiene Data'!$I$9,0,10*ROW('Hygiene Data'!I61)),NA())</f>
        <v>#N/A</v>
      </c>
    </row>
    <row r="68" spans="1:69" x14ac:dyDescent="0.25">
      <c r="A68" s="534" t="e">
        <f ca="1">+RIGHT('Data Summary'!A68,LEN('Data Summary'!A68)-9)</f>
        <v>#VALUE!</v>
      </c>
      <c r="B68" s="508" t="str">
        <f ca="1">+IF(ISTEXT('Data Summary'!B68),'Data Summary'!B68,"")</f>
        <v/>
      </c>
      <c r="C68" s="535" t="e">
        <f ca="1">+VALUE('Data Summary'!C68)</f>
        <v>#VALUE!</v>
      </c>
      <c r="D68" s="536" t="e">
        <f ca="1">+IF(AND(ISNUMBER(OFFSET('Water Data'!$D$4,0,10*ROW('Water Data'!D62))),'Data Summary'!BS68="Yes"),100-OFFSET('Water Data'!$D$4,0,10*ROW('Water Data'!D62)),NA())</f>
        <v>#N/A</v>
      </c>
      <c r="E68" s="536" t="e">
        <f ca="1">+IF(AND(ISNUMBER(OFFSET('Water Data'!$D$6,0,10*ROW('Water Data'!D62))),'Data Summary'!BT68="Yes"),OFFSET('Water Data'!$D$6,0,10*ROW('Water Data'!D62)),NA())</f>
        <v>#N/A</v>
      </c>
      <c r="F68" s="536" t="e">
        <f ca="1">+IF(AND(ISNUMBER(OFFSET('Water Data'!$D$9,0,10*ROW('Water Data'!D62))),'Data Summary'!BU68="Yes"),OFFSET('Water Data'!$D$9,0,10*ROW('Water Data'!D62)),NA())</f>
        <v>#N/A</v>
      </c>
      <c r="G68" s="536" t="e">
        <f ca="1">+IF(AND(ISNUMBER(OFFSET('Water Data'!$E$4,0,10*ROW('Water Data'!E62))),'Data Summary'!BV68="Yes"),100-OFFSET('Water Data'!$E$4,0,10*ROW('Water Data'!E62)),NA())</f>
        <v>#N/A</v>
      </c>
      <c r="H68" s="536" t="e">
        <f ca="1">+IF(AND(ISNUMBER(OFFSET('Water Data'!$E$6,0,10*ROW('Water Data'!E62))),'Data Summary'!BW68="Yes"),OFFSET('Water Data'!$E$6,0,10*ROW('Water Data'!E62)),NA())</f>
        <v>#N/A</v>
      </c>
      <c r="I68" s="536" t="e">
        <f ca="1">+IF(AND(ISNUMBER(OFFSET('Water Data'!$E$9,0,10*ROW('Water Data'!E62))),'Data Summary'!BX68="Yes"),OFFSET('Water Data'!$E$9,0,10*ROW('Water Data'!E62)),NA())</f>
        <v>#N/A</v>
      </c>
      <c r="J68" s="536" t="e">
        <f ca="1">+IF(AND(ISNUMBER(OFFSET('Water Data'!$F$4,0,10*ROW('Water Data'!F62))),'Data Summary'!BY68="Yes"),100-OFFSET('Water Data'!$F$4,0,10*ROW('Water Data'!F62)),NA())</f>
        <v>#N/A</v>
      </c>
      <c r="K68" s="536" t="e">
        <f ca="1">+IF(AND(ISNUMBER(OFFSET('Water Data'!$F$6,0,10*ROW('Water Data'!F62))),'Data Summary'!BZ68="Yes"),OFFSET('Water Data'!$F$6,0,10*ROW('Water Data'!F62)),NA())</f>
        <v>#N/A</v>
      </c>
      <c r="L68" s="536" t="e">
        <f ca="1">+IF(AND(ISNUMBER(OFFSET('Water Data'!$F$9,0,10*ROW('Water Data'!F62))),'Data Summary'!CA68="Yes"),OFFSET('Water Data'!$F$9,0,10*ROW('Water Data'!F62)),NA())</f>
        <v>#N/A</v>
      </c>
      <c r="M68" s="536" t="e">
        <f ca="1">+IF(AND(ISNUMBER(OFFSET('Water Data'!$G$4,0,10*ROW('Water Data'!G62))),'Data Summary'!CB68="Yes"),100-OFFSET('Water Data'!$G$4,0,10*ROW('Water Data'!G62)),NA())</f>
        <v>#N/A</v>
      </c>
      <c r="N68" s="536" t="e">
        <f ca="1">+IF(AND(ISNUMBER(OFFSET('Water Data'!$G$6,0,10*ROW('Water Data'!G62))),'Data Summary'!CC68="Yes"),OFFSET('Water Data'!$G$6,0,10*ROW('Water Data'!G62)),NA())</f>
        <v>#N/A</v>
      </c>
      <c r="O68" s="536" t="e">
        <f ca="1">+IF(AND(ISNUMBER(OFFSET('Water Data'!$G$9,0,10*ROW('Water Data'!G62))),'Data Summary'!CD68="Yes"),OFFSET('Water Data'!$G$9,0,10*ROW('Water Data'!G62)),NA())</f>
        <v>#N/A</v>
      </c>
      <c r="P68" s="536" t="e">
        <f ca="1">+IF(AND(ISNUMBER(OFFSET('Water Data'!$H$4,0,10*ROW('Water Data'!H62))),'Data Summary'!CE68="Yes"),100-OFFSET('Water Data'!$H$4,0,10*ROW('Water Data'!H62)),NA())</f>
        <v>#N/A</v>
      </c>
      <c r="Q68" s="536" t="e">
        <f ca="1">+IF(AND(ISNUMBER(OFFSET('Water Data'!$H$6,0,10*ROW('Water Data'!H62))),'Data Summary'!CF68="Yes"),OFFSET('Water Data'!$H$6,0,10*ROW('Water Data'!H62)),NA())</f>
        <v>#N/A</v>
      </c>
      <c r="R68" s="536" t="e">
        <f ca="1">+IF(AND(ISNUMBER(OFFSET('Water Data'!$H$9,0,10*ROW('Water Data'!H62))),'Data Summary'!CG68="Yes"),OFFSET('Water Data'!$H$9,0,10*ROW('Water Data'!H62)),NA())</f>
        <v>#N/A</v>
      </c>
      <c r="S68" s="536" t="e">
        <f ca="1">+IF(AND(ISNUMBER(OFFSET('Water Data'!$I$4,0,10*ROW('Water Data'!I62))),'Data Summary'!CH68="Yes"),100-OFFSET('Water Data'!$I$4,0,10*ROW('Water Data'!I62)),NA())</f>
        <v>#N/A</v>
      </c>
      <c r="T68" s="536" t="e">
        <f ca="1">+IF(AND(ISNUMBER(OFFSET('Water Data'!$I$6,0,10*ROW('Water Data'!I62))),'Data Summary'!CI68="Yes"),OFFSET('Water Data'!$I$6,0,10*ROW('Water Data'!I62)),NA())</f>
        <v>#N/A</v>
      </c>
      <c r="U68" s="536" t="e">
        <f ca="1">+IF(AND(ISNUMBER(OFFSET('Water Data'!$I$9,0,10*ROW('Water Data'!I62))),'Data Summary'!CJ68="Yes"),OFFSET('Water Data'!$I$9,0,10*ROW('Water Data'!I62)),NA())</f>
        <v>#N/A</v>
      </c>
      <c r="V68" s="537" t="e">
        <f ca="1">+IF(AND(ISNUMBER(OFFSET('Sanitation Data'!$D$4,0,10*ROW('Sanitation Data'!D62))),'Data Summary'!CK68="Yes"),100-OFFSET('Sanitation Data'!$D$4,0,10*ROW('Sanitation Data'!D62)),NA())</f>
        <v>#N/A</v>
      </c>
      <c r="W68" s="537" t="e">
        <f ca="1">+IF(AND(ISNUMBER(OFFSET('Sanitation Data'!$D$6,0,10*ROW('Sanitation Data'!D62))),'Data Summary'!CL68="Yes"),OFFSET('Sanitation Data'!$D$6,0,10*ROW('Sanitation Data'!D62)),NA())</f>
        <v>#N/A</v>
      </c>
      <c r="X68" s="537" t="e">
        <f ca="1">+IF(AND(ISNUMBER(OFFSET('Sanitation Data'!$D$10,0,10*ROW('Sanitation Data'!D62))),'Data Summary'!CM68="Yes"),OFFSET('Sanitation Data'!$D$10,0,10*ROW('Sanitation Data'!D62)),NA())</f>
        <v>#N/A</v>
      </c>
      <c r="Y68" s="537" t="e">
        <f ca="1">+IF(AND(ISNUMBER(OFFSET('Sanitation Data'!$D$11,0,10*ROW('Sanitation Data'!D62))),'Data Summary'!CN68="Yes"),OFFSET('Sanitation Data'!$D$11,0,10*ROW('Sanitation Data'!D62)),NA())</f>
        <v>#N/A</v>
      </c>
      <c r="Z68" s="537" t="e">
        <f ca="1">+IF(AND(ISNUMBER(OFFSET('Sanitation Data'!$D$12,0,10*ROW('Sanitation Data'!D62))),'Data Summary'!CO68="Yes"),OFFSET('Sanitation Data'!$D$12,0,10*ROW('Sanitation Data'!D62)),NA())</f>
        <v>#N/A</v>
      </c>
      <c r="AA68" s="537" t="e">
        <f ca="1">+IF(AND(ISNUMBER(OFFSET('Sanitation Data'!$E$4,0,10*ROW('Sanitation Data'!E62))),'Data Summary'!CP68="Yes"),100-OFFSET('Sanitation Data'!$E$4,0,10*ROW('Sanitation Data'!E62)),NA())</f>
        <v>#N/A</v>
      </c>
      <c r="AB68" s="537" t="e">
        <f ca="1">+IF(AND(ISNUMBER(OFFSET('Sanitation Data'!$E$6,0,10*ROW('Sanitation Data'!E62))),'Data Summary'!CQ68="Yes"),OFFSET('Sanitation Data'!$E$6,0,10*ROW('Sanitation Data'!E62)),NA())</f>
        <v>#N/A</v>
      </c>
      <c r="AC68" s="537" t="e">
        <f ca="1">+IF(AND(ISNUMBER(OFFSET('Sanitation Data'!$E$10,0,10*ROW('Sanitation Data'!E62))),'Data Summary'!CR68="Yes"),OFFSET('Sanitation Data'!$E$10,0,10*ROW('Sanitation Data'!E62)),NA())</f>
        <v>#N/A</v>
      </c>
      <c r="AD68" s="537" t="e">
        <f ca="1">+IF(AND(ISNUMBER(OFFSET('Sanitation Data'!$E$11,0,10*ROW('Sanitation Data'!E62))),'Data Summary'!CS68="Yes"),OFFSET('Sanitation Data'!$E$11,0,10*ROW('Sanitation Data'!E62)),NA())</f>
        <v>#N/A</v>
      </c>
      <c r="AE68" s="537" t="e">
        <f ca="1">+IF(AND(ISNUMBER(OFFSET('Sanitation Data'!$E$12,0,10*ROW('Sanitation Data'!E62))),'Data Summary'!CT68="Yes"),OFFSET('Sanitation Data'!$E$12,0,10*ROW('Sanitation Data'!E62)),NA())</f>
        <v>#N/A</v>
      </c>
      <c r="AF68" s="537" t="e">
        <f ca="1">+IF(AND(ISNUMBER(OFFSET('Sanitation Data'!$F$4,0,10*ROW('Sanitation Data'!F62))),'Data Summary'!CU68="Yes"),100-OFFSET('Sanitation Data'!$F$4,0,10*ROW('Sanitation Data'!F62)),NA())</f>
        <v>#N/A</v>
      </c>
      <c r="AG68" s="537" t="e">
        <f ca="1">+IF(AND(ISNUMBER(OFFSET('Sanitation Data'!$F$6,0,10*ROW('Sanitation Data'!F62))),'Data Summary'!CV68="Yes"),OFFSET('Sanitation Data'!$F$6,0,10*ROW('Sanitation Data'!F62)),NA())</f>
        <v>#N/A</v>
      </c>
      <c r="AH68" s="537" t="e">
        <f ca="1">+IF(AND(ISNUMBER(OFFSET('Sanitation Data'!$F$10,0,10*ROW('Sanitation Data'!F62))),'Data Summary'!CW68="Yes"),OFFSET('Sanitation Data'!$F$10,0,10*ROW('Sanitation Data'!F62)),NA())</f>
        <v>#N/A</v>
      </c>
      <c r="AI68" s="537" t="e">
        <f ca="1">+IF(AND(ISNUMBER(OFFSET('Sanitation Data'!$F$11,0,10*ROW('Sanitation Data'!F62))),'Data Summary'!CX68="Yes"),OFFSET('Sanitation Data'!$F$11,0,10*ROW('Sanitation Data'!F62)),NA())</f>
        <v>#N/A</v>
      </c>
      <c r="AJ68" s="537" t="e">
        <f ca="1">+IF(AND(ISNUMBER(OFFSET('Sanitation Data'!$F$12,0,10*ROW('Sanitation Data'!F62))),'Data Summary'!CY68="Yes"),OFFSET('Sanitation Data'!$F$12,0,10*ROW('Sanitation Data'!F62)),NA())</f>
        <v>#N/A</v>
      </c>
      <c r="AK68" s="537" t="e">
        <f ca="1">+IF(AND(ISNUMBER(OFFSET('Sanitation Data'!$G$4,0,10*ROW('Sanitation Data'!G62))),'Data Summary'!CZ68="Yes"),100-OFFSET('Sanitation Data'!$G$4,0,10*ROW('Sanitation Data'!G62)),NA())</f>
        <v>#N/A</v>
      </c>
      <c r="AL68" s="537" t="e">
        <f ca="1">+IF(AND(ISNUMBER(OFFSET('Sanitation Data'!$G$6,0,10*ROW('Sanitation Data'!G62))),'Data Summary'!DA68="Yes"),OFFSET('Sanitation Data'!$G$6,0,10*ROW('Sanitation Data'!G62)),NA())</f>
        <v>#N/A</v>
      </c>
      <c r="AM68" s="537" t="e">
        <f ca="1">+IF(AND(ISNUMBER(OFFSET('Sanitation Data'!$G$10,0,10*ROW('Sanitation Data'!G62))),'Data Summary'!DB68="Yes"),OFFSET('Sanitation Data'!$G$10,0,10*ROW('Sanitation Data'!G62)),NA())</f>
        <v>#N/A</v>
      </c>
      <c r="AN68" s="537" t="e">
        <f ca="1">+IF(AND(ISNUMBER(OFFSET('Sanitation Data'!$G$11,0,10*ROW('Sanitation Data'!G62))),'Data Summary'!DC68="Yes"),OFFSET('Sanitation Data'!$G$11,0,10*ROW('Sanitation Data'!G62)),NA())</f>
        <v>#N/A</v>
      </c>
      <c r="AO68" s="537" t="e">
        <f ca="1">+IF(AND(ISNUMBER(OFFSET('Sanitation Data'!$G$12,0,10*ROW('Sanitation Data'!G62))),'Data Summary'!DD68="Yes"),OFFSET('Sanitation Data'!$G$12,0,10*ROW('Sanitation Data'!G62)),NA())</f>
        <v>#N/A</v>
      </c>
      <c r="AP68" s="537" t="e">
        <f ca="1">+IF(AND(ISNUMBER(OFFSET('Sanitation Data'!$H$4,0,10*ROW('Sanitation Data'!H62))),'Data Summary'!DE68="Yes"),100-OFFSET('Sanitation Data'!$H$4,0,10*ROW('Sanitation Data'!H62)),NA())</f>
        <v>#N/A</v>
      </c>
      <c r="AQ68" s="537" t="e">
        <f ca="1">+IF(AND(ISNUMBER(OFFSET('Sanitation Data'!$H$6,0,10*ROW('Sanitation Data'!H62))),'Data Summary'!DF68="Yes"),OFFSET('Sanitation Data'!$H$6,0,10*ROW('Sanitation Data'!H62)),NA())</f>
        <v>#N/A</v>
      </c>
      <c r="AR68" s="537" t="e">
        <f ca="1">+IF(AND(ISNUMBER(OFFSET('Sanitation Data'!$H$10,0,10*ROW('Sanitation Data'!H62))),'Data Summary'!DG68="Yes"),OFFSET('Sanitation Data'!$H$10,0,10*ROW('Sanitation Data'!H62)),NA())</f>
        <v>#N/A</v>
      </c>
      <c r="AS68" s="537" t="e">
        <f ca="1">+IF(AND(ISNUMBER(OFFSET('Sanitation Data'!$H$11,0,10*ROW('Sanitation Data'!H62))),'Data Summary'!DH68="Yes"),OFFSET('Sanitation Data'!$H$11,0,10*ROW('Sanitation Data'!H62)),NA())</f>
        <v>#N/A</v>
      </c>
      <c r="AT68" s="537" t="e">
        <f ca="1">+IF(AND(ISNUMBER(OFFSET('Sanitation Data'!$H$12,0,10*ROW('Sanitation Data'!H62))),'Data Summary'!DI68="Yes"),OFFSET('Sanitation Data'!$H$12,0,10*ROW('Sanitation Data'!H62)),NA())</f>
        <v>#N/A</v>
      </c>
      <c r="AU68" s="537" t="e">
        <f ca="1">+IF(AND(ISNUMBER(OFFSET('Sanitation Data'!$I$4,0,10*ROW('Sanitation Data'!I62))),'Data Summary'!DJ68="Yes"),100-OFFSET('Sanitation Data'!$I$4,0,10*ROW('Sanitation Data'!I62)),NA())</f>
        <v>#N/A</v>
      </c>
      <c r="AV68" s="537" t="e">
        <f ca="1">+IF(AND(ISNUMBER(OFFSET('Sanitation Data'!$I$6,0,10*ROW('Sanitation Data'!I62))),'Data Summary'!DK68="Yes"),OFFSET('Sanitation Data'!$I$6,0,10*ROW('Sanitation Data'!I62)),NA())</f>
        <v>#N/A</v>
      </c>
      <c r="AW68" s="537" t="e">
        <f ca="1">+IF(AND(ISNUMBER(OFFSET('Sanitation Data'!$I$10,0,10*ROW('Sanitation Data'!I62))),'Data Summary'!DL68="Yes"),OFFSET('Sanitation Data'!$I$10,0,10*ROW('Sanitation Data'!I62)),NA())</f>
        <v>#N/A</v>
      </c>
      <c r="AX68" s="537" t="e">
        <f ca="1">+IF(AND(ISNUMBER(OFFSET('Sanitation Data'!$I$11,0,10*ROW('Sanitation Data'!I62))),'Data Summary'!DM68="Yes"),OFFSET('Sanitation Data'!$I$11,0,10*ROW('Sanitation Data'!I62)),NA())</f>
        <v>#N/A</v>
      </c>
      <c r="AY68" s="537" t="e">
        <f ca="1">+IF(AND(ISNUMBER(OFFSET('Sanitation Data'!$I$12,0,10*ROW('Sanitation Data'!I62))),'Data Summary'!DN68="Yes"),OFFSET('Sanitation Data'!$I$12,0,10*ROW('Sanitation Data'!I62)),NA())</f>
        <v>#N/A</v>
      </c>
      <c r="AZ68" s="538" t="e">
        <f ca="1">+IF(AND(ISNUMBER(OFFSET('Hygiene Data'!$D$5,0,10*ROW('Hygiene Data'!D62))),'Data Summary'!DO68="Yes"),OFFSET('Hygiene Data'!$D$5,0,10*ROW('Hygiene Data'!D62)),NA())</f>
        <v>#N/A</v>
      </c>
      <c r="BA68" s="538" t="e">
        <f ca="1">+IF(AND(ISNUMBER(OFFSET('Hygiene Data'!$D$7,0,10*ROW('Hygiene Data'!D62))),'Data Summary'!DP68="Yes"),OFFSET('Hygiene Data'!$D$7,0,10*ROW('Hygiene Data'!D62)),NA())</f>
        <v>#N/A</v>
      </c>
      <c r="BB68" s="538" t="e">
        <f ca="1">+IF(AND(ISNUMBER(OFFSET('Hygiene Data'!$D$9,0,10*ROW('Hygiene Data'!D62))),'Data Summary'!DQ68="Yes"),OFFSET('Hygiene Data'!$D$9,0,10*ROW('Hygiene Data'!D62)),NA())</f>
        <v>#N/A</v>
      </c>
      <c r="BC68" s="538" t="e">
        <f ca="1">+IF(AND(ISNUMBER(OFFSET('Hygiene Data'!$E$5,0,10*ROW('Hygiene Data'!E62))),'Data Summary'!DR68="Yes"),OFFSET('Hygiene Data'!$E$5,0,10*ROW('Hygiene Data'!E62)),NA())</f>
        <v>#N/A</v>
      </c>
      <c r="BD68" s="538" t="e">
        <f ca="1">+IF(AND(ISNUMBER(OFFSET('Hygiene Data'!$E$7,0,10*ROW('Hygiene Data'!E62))),'Data Summary'!DS68="Yes"),OFFSET('Hygiene Data'!$E$7,0,10*ROW('Hygiene Data'!E62)),NA())</f>
        <v>#N/A</v>
      </c>
      <c r="BE68" s="538" t="e">
        <f ca="1">+IF(AND(ISNUMBER(OFFSET('Hygiene Data'!$E$9,0,10*ROW('Hygiene Data'!E62))),'Data Summary'!DT68="Yes"),OFFSET('Hygiene Data'!$E$9,0,10*ROW('Hygiene Data'!E62)),NA())</f>
        <v>#N/A</v>
      </c>
      <c r="BF68" s="538" t="e">
        <f ca="1">+IF(AND(ISNUMBER(OFFSET('Hygiene Data'!$F$5,0,10*ROW('Hygiene Data'!F62))),'Data Summary'!DU68="Yes"),OFFSET('Hygiene Data'!$F$5,0,10*ROW('Hygiene Data'!F62)),NA())</f>
        <v>#N/A</v>
      </c>
      <c r="BG68" s="538" t="e">
        <f ca="1">+IF(AND(ISNUMBER(OFFSET('Hygiene Data'!$F$7,0,10*ROW('Hygiene Data'!F62))),'Data Summary'!DV68="Yes"),OFFSET('Hygiene Data'!$F$7,0,10*ROW('Hygiene Data'!F62)),NA())</f>
        <v>#N/A</v>
      </c>
      <c r="BH68" s="538" t="e">
        <f ca="1">+IF(AND(ISNUMBER(OFFSET('Hygiene Data'!$F$9,0,10*ROW('Hygiene Data'!F62))),'Data Summary'!DW68="Yes"),OFFSET('Hygiene Data'!$F$9,0,10*ROW('Hygiene Data'!F62)),NA())</f>
        <v>#N/A</v>
      </c>
      <c r="BI68" s="538" t="e">
        <f ca="1">+IF(AND(ISNUMBER(OFFSET('Hygiene Data'!$G$5,0,10*ROW('Hygiene Data'!G62))),'Data Summary'!DX68="Yes"),OFFSET('Hygiene Data'!$G$5,0,10*ROW('Hygiene Data'!G62)),NA())</f>
        <v>#N/A</v>
      </c>
      <c r="BJ68" s="538" t="e">
        <f ca="1">+IF(AND(ISNUMBER(OFFSET('Hygiene Data'!$G$7,0,10*ROW('Hygiene Data'!G62))),'Data Summary'!DY68="Yes"),OFFSET('Hygiene Data'!$G$7,0,10*ROW('Hygiene Data'!G62)),NA())</f>
        <v>#N/A</v>
      </c>
      <c r="BK68" s="538" t="e">
        <f ca="1">+IF(AND(ISNUMBER(OFFSET('Hygiene Data'!$G$9,0,10*ROW('Hygiene Data'!G62))),'Data Summary'!DZ68="Yes"),OFFSET('Hygiene Data'!$G$9,0,10*ROW('Hygiene Data'!G62)),NA())</f>
        <v>#N/A</v>
      </c>
      <c r="BL68" s="538" t="e">
        <f ca="1">+IF(AND(ISNUMBER(OFFSET('Hygiene Data'!$H$5,0,10*ROW('Hygiene Data'!H62))),'Data Summary'!EA68="Yes"),OFFSET('Hygiene Data'!$H$5,0,10*ROW('Hygiene Data'!H62)),NA())</f>
        <v>#N/A</v>
      </c>
      <c r="BM68" s="538" t="e">
        <f ca="1">+IF(AND(ISNUMBER(OFFSET('Hygiene Data'!$H$7,0,10*ROW('Hygiene Data'!H62))),'Data Summary'!EB68="Yes"),OFFSET('Hygiene Data'!$H$7,0,10*ROW('Hygiene Data'!H62)),NA())</f>
        <v>#N/A</v>
      </c>
      <c r="BN68" s="538" t="e">
        <f ca="1">+IF(AND(ISNUMBER(OFFSET('Hygiene Data'!$H$9,0,10*ROW('Hygiene Data'!H62))),'Data Summary'!EC68="Yes"),OFFSET('Hygiene Data'!$H$9,0,10*ROW('Hygiene Data'!H62)),NA())</f>
        <v>#N/A</v>
      </c>
      <c r="BO68" s="538" t="e">
        <f ca="1">+IF(AND(ISNUMBER(OFFSET('Hygiene Data'!$I$5,0,10*ROW('Hygiene Data'!I62))),'Data Summary'!ED68="Yes"),OFFSET('Hygiene Data'!$I$5,0,10*ROW('Hygiene Data'!I62)),NA())</f>
        <v>#N/A</v>
      </c>
      <c r="BP68" s="538" t="e">
        <f ca="1">+IF(AND(ISNUMBER(OFFSET('Hygiene Data'!$I$7,0,10*ROW('Hygiene Data'!I62))),'Data Summary'!EE68="Yes"),OFFSET('Hygiene Data'!$I$7,0,10*ROW('Hygiene Data'!I62)),NA())</f>
        <v>#N/A</v>
      </c>
      <c r="BQ68" s="538" t="e">
        <f ca="1">+IF(AND(ISNUMBER(OFFSET('Hygiene Data'!$I$9,0,10*ROW('Hygiene Data'!I62))),'Data Summary'!EF68="Yes"),OFFSET('Hygiene Data'!$I$9,0,10*ROW('Hygiene Data'!I62)),NA())</f>
        <v>#N/A</v>
      </c>
    </row>
    <row r="69" spans="1:69" x14ac:dyDescent="0.25">
      <c r="A69" s="534" t="e">
        <f ca="1">+RIGHT('Data Summary'!A69,LEN('Data Summary'!A69)-9)</f>
        <v>#VALUE!</v>
      </c>
      <c r="B69" s="508" t="str">
        <f ca="1">+IF(ISTEXT('Data Summary'!B69),'Data Summary'!B69,"")</f>
        <v/>
      </c>
      <c r="C69" s="535" t="e">
        <f ca="1">+VALUE('Data Summary'!C69)</f>
        <v>#VALUE!</v>
      </c>
      <c r="D69" s="536" t="e">
        <f ca="1">+IF(AND(ISNUMBER(OFFSET('Water Data'!$D$4,0,10*ROW('Water Data'!D63))),'Data Summary'!BS69="Yes"),100-OFFSET('Water Data'!$D$4,0,10*ROW('Water Data'!D63)),NA())</f>
        <v>#N/A</v>
      </c>
      <c r="E69" s="536" t="e">
        <f ca="1">+IF(AND(ISNUMBER(OFFSET('Water Data'!$D$6,0,10*ROW('Water Data'!D63))),'Data Summary'!BT69="Yes"),OFFSET('Water Data'!$D$6,0,10*ROW('Water Data'!D63)),NA())</f>
        <v>#N/A</v>
      </c>
      <c r="F69" s="536" t="e">
        <f ca="1">+IF(AND(ISNUMBER(OFFSET('Water Data'!$D$9,0,10*ROW('Water Data'!D63))),'Data Summary'!BU69="Yes"),OFFSET('Water Data'!$D$9,0,10*ROW('Water Data'!D63)),NA())</f>
        <v>#N/A</v>
      </c>
      <c r="G69" s="536" t="e">
        <f ca="1">+IF(AND(ISNUMBER(OFFSET('Water Data'!$E$4,0,10*ROW('Water Data'!E63))),'Data Summary'!BV69="Yes"),100-OFFSET('Water Data'!$E$4,0,10*ROW('Water Data'!E63)),NA())</f>
        <v>#N/A</v>
      </c>
      <c r="H69" s="536" t="e">
        <f ca="1">+IF(AND(ISNUMBER(OFFSET('Water Data'!$E$6,0,10*ROW('Water Data'!E63))),'Data Summary'!BW69="Yes"),OFFSET('Water Data'!$E$6,0,10*ROW('Water Data'!E63)),NA())</f>
        <v>#N/A</v>
      </c>
      <c r="I69" s="536" t="e">
        <f ca="1">+IF(AND(ISNUMBER(OFFSET('Water Data'!$E$9,0,10*ROW('Water Data'!E63))),'Data Summary'!BX69="Yes"),OFFSET('Water Data'!$E$9,0,10*ROW('Water Data'!E63)),NA())</f>
        <v>#N/A</v>
      </c>
      <c r="J69" s="536" t="e">
        <f ca="1">+IF(AND(ISNUMBER(OFFSET('Water Data'!$F$4,0,10*ROW('Water Data'!F63))),'Data Summary'!BY69="Yes"),100-OFFSET('Water Data'!$F$4,0,10*ROW('Water Data'!F63)),NA())</f>
        <v>#N/A</v>
      </c>
      <c r="K69" s="536" t="e">
        <f ca="1">+IF(AND(ISNUMBER(OFFSET('Water Data'!$F$6,0,10*ROW('Water Data'!F63))),'Data Summary'!BZ69="Yes"),OFFSET('Water Data'!$F$6,0,10*ROW('Water Data'!F63)),NA())</f>
        <v>#N/A</v>
      </c>
      <c r="L69" s="536" t="e">
        <f ca="1">+IF(AND(ISNUMBER(OFFSET('Water Data'!$F$9,0,10*ROW('Water Data'!F63))),'Data Summary'!CA69="Yes"),OFFSET('Water Data'!$F$9,0,10*ROW('Water Data'!F63)),NA())</f>
        <v>#N/A</v>
      </c>
      <c r="M69" s="536" t="e">
        <f ca="1">+IF(AND(ISNUMBER(OFFSET('Water Data'!$G$4,0,10*ROW('Water Data'!G63))),'Data Summary'!CB69="Yes"),100-OFFSET('Water Data'!$G$4,0,10*ROW('Water Data'!G63)),NA())</f>
        <v>#N/A</v>
      </c>
      <c r="N69" s="536" t="e">
        <f ca="1">+IF(AND(ISNUMBER(OFFSET('Water Data'!$G$6,0,10*ROW('Water Data'!G63))),'Data Summary'!CC69="Yes"),OFFSET('Water Data'!$G$6,0,10*ROW('Water Data'!G63)),NA())</f>
        <v>#N/A</v>
      </c>
      <c r="O69" s="536" t="e">
        <f ca="1">+IF(AND(ISNUMBER(OFFSET('Water Data'!$G$9,0,10*ROW('Water Data'!G63))),'Data Summary'!CD69="Yes"),OFFSET('Water Data'!$G$9,0,10*ROW('Water Data'!G63)),NA())</f>
        <v>#N/A</v>
      </c>
      <c r="P69" s="536" t="e">
        <f ca="1">+IF(AND(ISNUMBER(OFFSET('Water Data'!$H$4,0,10*ROW('Water Data'!H63))),'Data Summary'!CE69="Yes"),100-OFFSET('Water Data'!$H$4,0,10*ROW('Water Data'!H63)),NA())</f>
        <v>#N/A</v>
      </c>
      <c r="Q69" s="536" t="e">
        <f ca="1">+IF(AND(ISNUMBER(OFFSET('Water Data'!$H$6,0,10*ROW('Water Data'!H63))),'Data Summary'!CF69="Yes"),OFFSET('Water Data'!$H$6,0,10*ROW('Water Data'!H63)),NA())</f>
        <v>#N/A</v>
      </c>
      <c r="R69" s="536" t="e">
        <f ca="1">+IF(AND(ISNUMBER(OFFSET('Water Data'!$H$9,0,10*ROW('Water Data'!H63))),'Data Summary'!CG69="Yes"),OFFSET('Water Data'!$H$9,0,10*ROW('Water Data'!H63)),NA())</f>
        <v>#N/A</v>
      </c>
      <c r="S69" s="536" t="e">
        <f ca="1">+IF(AND(ISNUMBER(OFFSET('Water Data'!$I$4,0,10*ROW('Water Data'!I63))),'Data Summary'!CH69="Yes"),100-OFFSET('Water Data'!$I$4,0,10*ROW('Water Data'!I63)),NA())</f>
        <v>#N/A</v>
      </c>
      <c r="T69" s="536" t="e">
        <f ca="1">+IF(AND(ISNUMBER(OFFSET('Water Data'!$I$6,0,10*ROW('Water Data'!I63))),'Data Summary'!CI69="Yes"),OFFSET('Water Data'!$I$6,0,10*ROW('Water Data'!I63)),NA())</f>
        <v>#N/A</v>
      </c>
      <c r="U69" s="536" t="e">
        <f ca="1">+IF(AND(ISNUMBER(OFFSET('Water Data'!$I$9,0,10*ROW('Water Data'!I63))),'Data Summary'!CJ69="Yes"),OFFSET('Water Data'!$I$9,0,10*ROW('Water Data'!I63)),NA())</f>
        <v>#N/A</v>
      </c>
      <c r="V69" s="537" t="e">
        <f ca="1">+IF(AND(ISNUMBER(OFFSET('Sanitation Data'!$D$4,0,10*ROW('Sanitation Data'!D63))),'Data Summary'!CK69="Yes"),100-OFFSET('Sanitation Data'!$D$4,0,10*ROW('Sanitation Data'!D63)),NA())</f>
        <v>#N/A</v>
      </c>
      <c r="W69" s="537" t="e">
        <f ca="1">+IF(AND(ISNUMBER(OFFSET('Sanitation Data'!$D$6,0,10*ROW('Sanitation Data'!D63))),'Data Summary'!CL69="Yes"),OFFSET('Sanitation Data'!$D$6,0,10*ROW('Sanitation Data'!D63)),NA())</f>
        <v>#N/A</v>
      </c>
      <c r="X69" s="537" t="e">
        <f ca="1">+IF(AND(ISNUMBER(OFFSET('Sanitation Data'!$D$10,0,10*ROW('Sanitation Data'!D63))),'Data Summary'!CM69="Yes"),OFFSET('Sanitation Data'!$D$10,0,10*ROW('Sanitation Data'!D63)),NA())</f>
        <v>#N/A</v>
      </c>
      <c r="Y69" s="537" t="e">
        <f ca="1">+IF(AND(ISNUMBER(OFFSET('Sanitation Data'!$D$11,0,10*ROW('Sanitation Data'!D63))),'Data Summary'!CN69="Yes"),OFFSET('Sanitation Data'!$D$11,0,10*ROW('Sanitation Data'!D63)),NA())</f>
        <v>#N/A</v>
      </c>
      <c r="Z69" s="537" t="e">
        <f ca="1">+IF(AND(ISNUMBER(OFFSET('Sanitation Data'!$D$12,0,10*ROW('Sanitation Data'!D63))),'Data Summary'!CO69="Yes"),OFFSET('Sanitation Data'!$D$12,0,10*ROW('Sanitation Data'!D63)),NA())</f>
        <v>#N/A</v>
      </c>
      <c r="AA69" s="537" t="e">
        <f ca="1">+IF(AND(ISNUMBER(OFFSET('Sanitation Data'!$E$4,0,10*ROW('Sanitation Data'!E63))),'Data Summary'!CP69="Yes"),100-OFFSET('Sanitation Data'!$E$4,0,10*ROW('Sanitation Data'!E63)),NA())</f>
        <v>#N/A</v>
      </c>
      <c r="AB69" s="537" t="e">
        <f ca="1">+IF(AND(ISNUMBER(OFFSET('Sanitation Data'!$E$6,0,10*ROW('Sanitation Data'!E63))),'Data Summary'!CQ69="Yes"),OFFSET('Sanitation Data'!$E$6,0,10*ROW('Sanitation Data'!E63)),NA())</f>
        <v>#N/A</v>
      </c>
      <c r="AC69" s="537" t="e">
        <f ca="1">+IF(AND(ISNUMBER(OFFSET('Sanitation Data'!$E$10,0,10*ROW('Sanitation Data'!E63))),'Data Summary'!CR69="Yes"),OFFSET('Sanitation Data'!$E$10,0,10*ROW('Sanitation Data'!E63)),NA())</f>
        <v>#N/A</v>
      </c>
      <c r="AD69" s="537" t="e">
        <f ca="1">+IF(AND(ISNUMBER(OFFSET('Sanitation Data'!$E$11,0,10*ROW('Sanitation Data'!E63))),'Data Summary'!CS69="Yes"),OFFSET('Sanitation Data'!$E$11,0,10*ROW('Sanitation Data'!E63)),NA())</f>
        <v>#N/A</v>
      </c>
      <c r="AE69" s="537" t="e">
        <f ca="1">+IF(AND(ISNUMBER(OFFSET('Sanitation Data'!$E$12,0,10*ROW('Sanitation Data'!E63))),'Data Summary'!CT69="Yes"),OFFSET('Sanitation Data'!$E$12,0,10*ROW('Sanitation Data'!E63)),NA())</f>
        <v>#N/A</v>
      </c>
      <c r="AF69" s="537" t="e">
        <f ca="1">+IF(AND(ISNUMBER(OFFSET('Sanitation Data'!$F$4,0,10*ROW('Sanitation Data'!F63))),'Data Summary'!CU69="Yes"),100-OFFSET('Sanitation Data'!$F$4,0,10*ROW('Sanitation Data'!F63)),NA())</f>
        <v>#N/A</v>
      </c>
      <c r="AG69" s="537" t="e">
        <f ca="1">+IF(AND(ISNUMBER(OFFSET('Sanitation Data'!$F$6,0,10*ROW('Sanitation Data'!F63))),'Data Summary'!CV69="Yes"),OFFSET('Sanitation Data'!$F$6,0,10*ROW('Sanitation Data'!F63)),NA())</f>
        <v>#N/A</v>
      </c>
      <c r="AH69" s="537" t="e">
        <f ca="1">+IF(AND(ISNUMBER(OFFSET('Sanitation Data'!$F$10,0,10*ROW('Sanitation Data'!F63))),'Data Summary'!CW69="Yes"),OFFSET('Sanitation Data'!$F$10,0,10*ROW('Sanitation Data'!F63)),NA())</f>
        <v>#N/A</v>
      </c>
      <c r="AI69" s="537" t="e">
        <f ca="1">+IF(AND(ISNUMBER(OFFSET('Sanitation Data'!$F$11,0,10*ROW('Sanitation Data'!F63))),'Data Summary'!CX69="Yes"),OFFSET('Sanitation Data'!$F$11,0,10*ROW('Sanitation Data'!F63)),NA())</f>
        <v>#N/A</v>
      </c>
      <c r="AJ69" s="537" t="e">
        <f ca="1">+IF(AND(ISNUMBER(OFFSET('Sanitation Data'!$F$12,0,10*ROW('Sanitation Data'!F63))),'Data Summary'!CY69="Yes"),OFFSET('Sanitation Data'!$F$12,0,10*ROW('Sanitation Data'!F63)),NA())</f>
        <v>#N/A</v>
      </c>
      <c r="AK69" s="537" t="e">
        <f ca="1">+IF(AND(ISNUMBER(OFFSET('Sanitation Data'!$G$4,0,10*ROW('Sanitation Data'!G63))),'Data Summary'!CZ69="Yes"),100-OFFSET('Sanitation Data'!$G$4,0,10*ROW('Sanitation Data'!G63)),NA())</f>
        <v>#N/A</v>
      </c>
      <c r="AL69" s="537" t="e">
        <f ca="1">+IF(AND(ISNUMBER(OFFSET('Sanitation Data'!$G$6,0,10*ROW('Sanitation Data'!G63))),'Data Summary'!DA69="Yes"),OFFSET('Sanitation Data'!$G$6,0,10*ROW('Sanitation Data'!G63)),NA())</f>
        <v>#N/A</v>
      </c>
      <c r="AM69" s="537" t="e">
        <f ca="1">+IF(AND(ISNUMBER(OFFSET('Sanitation Data'!$G$10,0,10*ROW('Sanitation Data'!G63))),'Data Summary'!DB69="Yes"),OFFSET('Sanitation Data'!$G$10,0,10*ROW('Sanitation Data'!G63)),NA())</f>
        <v>#N/A</v>
      </c>
      <c r="AN69" s="537" t="e">
        <f ca="1">+IF(AND(ISNUMBER(OFFSET('Sanitation Data'!$G$11,0,10*ROW('Sanitation Data'!G63))),'Data Summary'!DC69="Yes"),OFFSET('Sanitation Data'!$G$11,0,10*ROW('Sanitation Data'!G63)),NA())</f>
        <v>#N/A</v>
      </c>
      <c r="AO69" s="537" t="e">
        <f ca="1">+IF(AND(ISNUMBER(OFFSET('Sanitation Data'!$G$12,0,10*ROW('Sanitation Data'!G63))),'Data Summary'!DD69="Yes"),OFFSET('Sanitation Data'!$G$12,0,10*ROW('Sanitation Data'!G63)),NA())</f>
        <v>#N/A</v>
      </c>
      <c r="AP69" s="537" t="e">
        <f ca="1">+IF(AND(ISNUMBER(OFFSET('Sanitation Data'!$H$4,0,10*ROW('Sanitation Data'!H63))),'Data Summary'!DE69="Yes"),100-OFFSET('Sanitation Data'!$H$4,0,10*ROW('Sanitation Data'!H63)),NA())</f>
        <v>#N/A</v>
      </c>
      <c r="AQ69" s="537" t="e">
        <f ca="1">+IF(AND(ISNUMBER(OFFSET('Sanitation Data'!$H$6,0,10*ROW('Sanitation Data'!H63))),'Data Summary'!DF69="Yes"),OFFSET('Sanitation Data'!$H$6,0,10*ROW('Sanitation Data'!H63)),NA())</f>
        <v>#N/A</v>
      </c>
      <c r="AR69" s="537" t="e">
        <f ca="1">+IF(AND(ISNUMBER(OFFSET('Sanitation Data'!$H$10,0,10*ROW('Sanitation Data'!H63))),'Data Summary'!DG69="Yes"),OFFSET('Sanitation Data'!$H$10,0,10*ROW('Sanitation Data'!H63)),NA())</f>
        <v>#N/A</v>
      </c>
      <c r="AS69" s="537" t="e">
        <f ca="1">+IF(AND(ISNUMBER(OFFSET('Sanitation Data'!$H$11,0,10*ROW('Sanitation Data'!H63))),'Data Summary'!DH69="Yes"),OFFSET('Sanitation Data'!$H$11,0,10*ROW('Sanitation Data'!H63)),NA())</f>
        <v>#N/A</v>
      </c>
      <c r="AT69" s="537" t="e">
        <f ca="1">+IF(AND(ISNUMBER(OFFSET('Sanitation Data'!$H$12,0,10*ROW('Sanitation Data'!H63))),'Data Summary'!DI69="Yes"),OFFSET('Sanitation Data'!$H$12,0,10*ROW('Sanitation Data'!H63)),NA())</f>
        <v>#N/A</v>
      </c>
      <c r="AU69" s="537" t="e">
        <f ca="1">+IF(AND(ISNUMBER(OFFSET('Sanitation Data'!$I$4,0,10*ROW('Sanitation Data'!I63))),'Data Summary'!DJ69="Yes"),100-OFFSET('Sanitation Data'!$I$4,0,10*ROW('Sanitation Data'!I63)),NA())</f>
        <v>#N/A</v>
      </c>
      <c r="AV69" s="537" t="e">
        <f ca="1">+IF(AND(ISNUMBER(OFFSET('Sanitation Data'!$I$6,0,10*ROW('Sanitation Data'!I63))),'Data Summary'!DK69="Yes"),OFFSET('Sanitation Data'!$I$6,0,10*ROW('Sanitation Data'!I63)),NA())</f>
        <v>#N/A</v>
      </c>
      <c r="AW69" s="537" t="e">
        <f ca="1">+IF(AND(ISNUMBER(OFFSET('Sanitation Data'!$I$10,0,10*ROW('Sanitation Data'!I63))),'Data Summary'!DL69="Yes"),OFFSET('Sanitation Data'!$I$10,0,10*ROW('Sanitation Data'!I63)),NA())</f>
        <v>#N/A</v>
      </c>
      <c r="AX69" s="537" t="e">
        <f ca="1">+IF(AND(ISNUMBER(OFFSET('Sanitation Data'!$I$11,0,10*ROW('Sanitation Data'!I63))),'Data Summary'!DM69="Yes"),OFFSET('Sanitation Data'!$I$11,0,10*ROW('Sanitation Data'!I63)),NA())</f>
        <v>#N/A</v>
      </c>
      <c r="AY69" s="537" t="e">
        <f ca="1">+IF(AND(ISNUMBER(OFFSET('Sanitation Data'!$I$12,0,10*ROW('Sanitation Data'!I63))),'Data Summary'!DN69="Yes"),OFFSET('Sanitation Data'!$I$12,0,10*ROW('Sanitation Data'!I63)),NA())</f>
        <v>#N/A</v>
      </c>
      <c r="AZ69" s="538" t="e">
        <f ca="1">+IF(AND(ISNUMBER(OFFSET('Hygiene Data'!$D$5,0,10*ROW('Hygiene Data'!D63))),'Data Summary'!DO69="Yes"),OFFSET('Hygiene Data'!$D$5,0,10*ROW('Hygiene Data'!D63)),NA())</f>
        <v>#N/A</v>
      </c>
      <c r="BA69" s="538" t="e">
        <f ca="1">+IF(AND(ISNUMBER(OFFSET('Hygiene Data'!$D$7,0,10*ROW('Hygiene Data'!D63))),'Data Summary'!DP69="Yes"),OFFSET('Hygiene Data'!$D$7,0,10*ROW('Hygiene Data'!D63)),NA())</f>
        <v>#N/A</v>
      </c>
      <c r="BB69" s="538" t="e">
        <f ca="1">+IF(AND(ISNUMBER(OFFSET('Hygiene Data'!$D$9,0,10*ROW('Hygiene Data'!D63))),'Data Summary'!DQ69="Yes"),OFFSET('Hygiene Data'!$D$9,0,10*ROW('Hygiene Data'!D63)),NA())</f>
        <v>#N/A</v>
      </c>
      <c r="BC69" s="538" t="e">
        <f ca="1">+IF(AND(ISNUMBER(OFFSET('Hygiene Data'!$E$5,0,10*ROW('Hygiene Data'!E63))),'Data Summary'!DR69="Yes"),OFFSET('Hygiene Data'!$E$5,0,10*ROW('Hygiene Data'!E63)),NA())</f>
        <v>#N/A</v>
      </c>
      <c r="BD69" s="538" t="e">
        <f ca="1">+IF(AND(ISNUMBER(OFFSET('Hygiene Data'!$E$7,0,10*ROW('Hygiene Data'!E63))),'Data Summary'!DS69="Yes"),OFFSET('Hygiene Data'!$E$7,0,10*ROW('Hygiene Data'!E63)),NA())</f>
        <v>#N/A</v>
      </c>
      <c r="BE69" s="538" t="e">
        <f ca="1">+IF(AND(ISNUMBER(OFFSET('Hygiene Data'!$E$9,0,10*ROW('Hygiene Data'!E63))),'Data Summary'!DT69="Yes"),OFFSET('Hygiene Data'!$E$9,0,10*ROW('Hygiene Data'!E63)),NA())</f>
        <v>#N/A</v>
      </c>
      <c r="BF69" s="538" t="e">
        <f ca="1">+IF(AND(ISNUMBER(OFFSET('Hygiene Data'!$F$5,0,10*ROW('Hygiene Data'!F63))),'Data Summary'!DU69="Yes"),OFFSET('Hygiene Data'!$F$5,0,10*ROW('Hygiene Data'!F63)),NA())</f>
        <v>#N/A</v>
      </c>
      <c r="BG69" s="538" t="e">
        <f ca="1">+IF(AND(ISNUMBER(OFFSET('Hygiene Data'!$F$7,0,10*ROW('Hygiene Data'!F63))),'Data Summary'!DV69="Yes"),OFFSET('Hygiene Data'!$F$7,0,10*ROW('Hygiene Data'!F63)),NA())</f>
        <v>#N/A</v>
      </c>
      <c r="BH69" s="538" t="e">
        <f ca="1">+IF(AND(ISNUMBER(OFFSET('Hygiene Data'!$F$9,0,10*ROW('Hygiene Data'!F63))),'Data Summary'!DW69="Yes"),OFFSET('Hygiene Data'!$F$9,0,10*ROW('Hygiene Data'!F63)),NA())</f>
        <v>#N/A</v>
      </c>
      <c r="BI69" s="538" t="e">
        <f ca="1">+IF(AND(ISNUMBER(OFFSET('Hygiene Data'!$G$5,0,10*ROW('Hygiene Data'!G63))),'Data Summary'!DX69="Yes"),OFFSET('Hygiene Data'!$G$5,0,10*ROW('Hygiene Data'!G63)),NA())</f>
        <v>#N/A</v>
      </c>
      <c r="BJ69" s="538" t="e">
        <f ca="1">+IF(AND(ISNUMBER(OFFSET('Hygiene Data'!$G$7,0,10*ROW('Hygiene Data'!G63))),'Data Summary'!DY69="Yes"),OFFSET('Hygiene Data'!$G$7,0,10*ROW('Hygiene Data'!G63)),NA())</f>
        <v>#N/A</v>
      </c>
      <c r="BK69" s="538" t="e">
        <f ca="1">+IF(AND(ISNUMBER(OFFSET('Hygiene Data'!$G$9,0,10*ROW('Hygiene Data'!G63))),'Data Summary'!DZ69="Yes"),OFFSET('Hygiene Data'!$G$9,0,10*ROW('Hygiene Data'!G63)),NA())</f>
        <v>#N/A</v>
      </c>
      <c r="BL69" s="538" t="e">
        <f ca="1">+IF(AND(ISNUMBER(OFFSET('Hygiene Data'!$H$5,0,10*ROW('Hygiene Data'!H63))),'Data Summary'!EA69="Yes"),OFFSET('Hygiene Data'!$H$5,0,10*ROW('Hygiene Data'!H63)),NA())</f>
        <v>#N/A</v>
      </c>
      <c r="BM69" s="538" t="e">
        <f ca="1">+IF(AND(ISNUMBER(OFFSET('Hygiene Data'!$H$7,0,10*ROW('Hygiene Data'!H63))),'Data Summary'!EB69="Yes"),OFFSET('Hygiene Data'!$H$7,0,10*ROW('Hygiene Data'!H63)),NA())</f>
        <v>#N/A</v>
      </c>
      <c r="BN69" s="538" t="e">
        <f ca="1">+IF(AND(ISNUMBER(OFFSET('Hygiene Data'!$H$9,0,10*ROW('Hygiene Data'!H63))),'Data Summary'!EC69="Yes"),OFFSET('Hygiene Data'!$H$9,0,10*ROW('Hygiene Data'!H63)),NA())</f>
        <v>#N/A</v>
      </c>
      <c r="BO69" s="538" t="e">
        <f ca="1">+IF(AND(ISNUMBER(OFFSET('Hygiene Data'!$I$5,0,10*ROW('Hygiene Data'!I63))),'Data Summary'!ED69="Yes"),OFFSET('Hygiene Data'!$I$5,0,10*ROW('Hygiene Data'!I63)),NA())</f>
        <v>#N/A</v>
      </c>
      <c r="BP69" s="538" t="e">
        <f ca="1">+IF(AND(ISNUMBER(OFFSET('Hygiene Data'!$I$7,0,10*ROW('Hygiene Data'!I63))),'Data Summary'!EE69="Yes"),OFFSET('Hygiene Data'!$I$7,0,10*ROW('Hygiene Data'!I63)),NA())</f>
        <v>#N/A</v>
      </c>
      <c r="BQ69" s="538" t="e">
        <f ca="1">+IF(AND(ISNUMBER(OFFSET('Hygiene Data'!$I$9,0,10*ROW('Hygiene Data'!I63))),'Data Summary'!EF69="Yes"),OFFSET('Hygiene Data'!$I$9,0,10*ROW('Hygiene Data'!I63)),NA())</f>
        <v>#N/A</v>
      </c>
    </row>
    <row r="70" spans="1:69" x14ac:dyDescent="0.25">
      <c r="A70" s="534" t="e">
        <f ca="1">+RIGHT('Data Summary'!A70,LEN('Data Summary'!A70)-9)</f>
        <v>#VALUE!</v>
      </c>
      <c r="B70" s="508" t="str">
        <f ca="1">+IF(ISTEXT('Data Summary'!B70),'Data Summary'!B70,"")</f>
        <v/>
      </c>
      <c r="C70" s="535" t="e">
        <f ca="1">+VALUE('Data Summary'!C70)</f>
        <v>#VALUE!</v>
      </c>
      <c r="D70" s="536" t="e">
        <f ca="1">+IF(AND(ISNUMBER(OFFSET('Water Data'!$D$4,0,10*ROW('Water Data'!D64))),'Data Summary'!BS70="Yes"),100-OFFSET('Water Data'!$D$4,0,10*ROW('Water Data'!D64)),NA())</f>
        <v>#N/A</v>
      </c>
      <c r="E70" s="536" t="e">
        <f ca="1">+IF(AND(ISNUMBER(OFFSET('Water Data'!$D$6,0,10*ROW('Water Data'!D64))),'Data Summary'!BT70="Yes"),OFFSET('Water Data'!$D$6,0,10*ROW('Water Data'!D64)),NA())</f>
        <v>#N/A</v>
      </c>
      <c r="F70" s="536" t="e">
        <f ca="1">+IF(AND(ISNUMBER(OFFSET('Water Data'!$D$9,0,10*ROW('Water Data'!D64))),'Data Summary'!BU70="Yes"),OFFSET('Water Data'!$D$9,0,10*ROW('Water Data'!D64)),NA())</f>
        <v>#N/A</v>
      </c>
      <c r="G70" s="536" t="e">
        <f ca="1">+IF(AND(ISNUMBER(OFFSET('Water Data'!$E$4,0,10*ROW('Water Data'!E64))),'Data Summary'!BV70="Yes"),100-OFFSET('Water Data'!$E$4,0,10*ROW('Water Data'!E64)),NA())</f>
        <v>#N/A</v>
      </c>
      <c r="H70" s="536" t="e">
        <f ca="1">+IF(AND(ISNUMBER(OFFSET('Water Data'!$E$6,0,10*ROW('Water Data'!E64))),'Data Summary'!BW70="Yes"),OFFSET('Water Data'!$E$6,0,10*ROW('Water Data'!E64)),NA())</f>
        <v>#N/A</v>
      </c>
      <c r="I70" s="536" t="e">
        <f ca="1">+IF(AND(ISNUMBER(OFFSET('Water Data'!$E$9,0,10*ROW('Water Data'!E64))),'Data Summary'!BX70="Yes"),OFFSET('Water Data'!$E$9,0,10*ROW('Water Data'!E64)),NA())</f>
        <v>#N/A</v>
      </c>
      <c r="J70" s="536" t="e">
        <f ca="1">+IF(AND(ISNUMBER(OFFSET('Water Data'!$F$4,0,10*ROW('Water Data'!F64))),'Data Summary'!BY70="Yes"),100-OFFSET('Water Data'!$F$4,0,10*ROW('Water Data'!F64)),NA())</f>
        <v>#N/A</v>
      </c>
      <c r="K70" s="536" t="e">
        <f ca="1">+IF(AND(ISNUMBER(OFFSET('Water Data'!$F$6,0,10*ROW('Water Data'!F64))),'Data Summary'!BZ70="Yes"),OFFSET('Water Data'!$F$6,0,10*ROW('Water Data'!F64)),NA())</f>
        <v>#N/A</v>
      </c>
      <c r="L70" s="536" t="e">
        <f ca="1">+IF(AND(ISNUMBER(OFFSET('Water Data'!$F$9,0,10*ROW('Water Data'!F64))),'Data Summary'!CA70="Yes"),OFFSET('Water Data'!$F$9,0,10*ROW('Water Data'!F64)),NA())</f>
        <v>#N/A</v>
      </c>
      <c r="M70" s="536" t="e">
        <f ca="1">+IF(AND(ISNUMBER(OFFSET('Water Data'!$G$4,0,10*ROW('Water Data'!G64))),'Data Summary'!CB70="Yes"),100-OFFSET('Water Data'!$G$4,0,10*ROW('Water Data'!G64)),NA())</f>
        <v>#N/A</v>
      </c>
      <c r="N70" s="536" t="e">
        <f ca="1">+IF(AND(ISNUMBER(OFFSET('Water Data'!$G$6,0,10*ROW('Water Data'!G64))),'Data Summary'!CC70="Yes"),OFFSET('Water Data'!$G$6,0,10*ROW('Water Data'!G64)),NA())</f>
        <v>#N/A</v>
      </c>
      <c r="O70" s="536" t="e">
        <f ca="1">+IF(AND(ISNUMBER(OFFSET('Water Data'!$G$9,0,10*ROW('Water Data'!G64))),'Data Summary'!CD70="Yes"),OFFSET('Water Data'!$G$9,0,10*ROW('Water Data'!G64)),NA())</f>
        <v>#N/A</v>
      </c>
      <c r="P70" s="536" t="e">
        <f ca="1">+IF(AND(ISNUMBER(OFFSET('Water Data'!$H$4,0,10*ROW('Water Data'!H64))),'Data Summary'!CE70="Yes"),100-OFFSET('Water Data'!$H$4,0,10*ROW('Water Data'!H64)),NA())</f>
        <v>#N/A</v>
      </c>
      <c r="Q70" s="536" t="e">
        <f ca="1">+IF(AND(ISNUMBER(OFFSET('Water Data'!$H$6,0,10*ROW('Water Data'!H64))),'Data Summary'!CF70="Yes"),OFFSET('Water Data'!$H$6,0,10*ROW('Water Data'!H64)),NA())</f>
        <v>#N/A</v>
      </c>
      <c r="R70" s="536" t="e">
        <f ca="1">+IF(AND(ISNUMBER(OFFSET('Water Data'!$H$9,0,10*ROW('Water Data'!H64))),'Data Summary'!CG70="Yes"),OFFSET('Water Data'!$H$9,0,10*ROW('Water Data'!H64)),NA())</f>
        <v>#N/A</v>
      </c>
      <c r="S70" s="536" t="e">
        <f ca="1">+IF(AND(ISNUMBER(OFFSET('Water Data'!$I$4,0,10*ROW('Water Data'!I64))),'Data Summary'!CH70="Yes"),100-OFFSET('Water Data'!$I$4,0,10*ROW('Water Data'!I64)),NA())</f>
        <v>#N/A</v>
      </c>
      <c r="T70" s="536" t="e">
        <f ca="1">+IF(AND(ISNUMBER(OFFSET('Water Data'!$I$6,0,10*ROW('Water Data'!I64))),'Data Summary'!CI70="Yes"),OFFSET('Water Data'!$I$6,0,10*ROW('Water Data'!I64)),NA())</f>
        <v>#N/A</v>
      </c>
      <c r="U70" s="536" t="e">
        <f ca="1">+IF(AND(ISNUMBER(OFFSET('Water Data'!$I$9,0,10*ROW('Water Data'!I64))),'Data Summary'!CJ70="Yes"),OFFSET('Water Data'!$I$9,0,10*ROW('Water Data'!I64)),NA())</f>
        <v>#N/A</v>
      </c>
      <c r="V70" s="537" t="e">
        <f ca="1">+IF(AND(ISNUMBER(OFFSET('Sanitation Data'!$D$4,0,10*ROW('Sanitation Data'!D64))),'Data Summary'!CK70="Yes"),100-OFFSET('Sanitation Data'!$D$4,0,10*ROW('Sanitation Data'!D64)),NA())</f>
        <v>#N/A</v>
      </c>
      <c r="W70" s="537" t="e">
        <f ca="1">+IF(AND(ISNUMBER(OFFSET('Sanitation Data'!$D$6,0,10*ROW('Sanitation Data'!D64))),'Data Summary'!CL70="Yes"),OFFSET('Sanitation Data'!$D$6,0,10*ROW('Sanitation Data'!D64)),NA())</f>
        <v>#N/A</v>
      </c>
      <c r="X70" s="537" t="e">
        <f ca="1">+IF(AND(ISNUMBER(OFFSET('Sanitation Data'!$D$10,0,10*ROW('Sanitation Data'!D64))),'Data Summary'!CM70="Yes"),OFFSET('Sanitation Data'!$D$10,0,10*ROW('Sanitation Data'!D64)),NA())</f>
        <v>#N/A</v>
      </c>
      <c r="Y70" s="537" t="e">
        <f ca="1">+IF(AND(ISNUMBER(OFFSET('Sanitation Data'!$D$11,0,10*ROW('Sanitation Data'!D64))),'Data Summary'!CN70="Yes"),OFFSET('Sanitation Data'!$D$11,0,10*ROW('Sanitation Data'!D64)),NA())</f>
        <v>#N/A</v>
      </c>
      <c r="Z70" s="537" t="e">
        <f ca="1">+IF(AND(ISNUMBER(OFFSET('Sanitation Data'!$D$12,0,10*ROW('Sanitation Data'!D64))),'Data Summary'!CO70="Yes"),OFFSET('Sanitation Data'!$D$12,0,10*ROW('Sanitation Data'!D64)),NA())</f>
        <v>#N/A</v>
      </c>
      <c r="AA70" s="537" t="e">
        <f ca="1">+IF(AND(ISNUMBER(OFFSET('Sanitation Data'!$E$4,0,10*ROW('Sanitation Data'!E64))),'Data Summary'!CP70="Yes"),100-OFFSET('Sanitation Data'!$E$4,0,10*ROW('Sanitation Data'!E64)),NA())</f>
        <v>#N/A</v>
      </c>
      <c r="AB70" s="537" t="e">
        <f ca="1">+IF(AND(ISNUMBER(OFFSET('Sanitation Data'!$E$6,0,10*ROW('Sanitation Data'!E64))),'Data Summary'!CQ70="Yes"),OFFSET('Sanitation Data'!$E$6,0,10*ROW('Sanitation Data'!E64)),NA())</f>
        <v>#N/A</v>
      </c>
      <c r="AC70" s="537" t="e">
        <f ca="1">+IF(AND(ISNUMBER(OFFSET('Sanitation Data'!$E$10,0,10*ROW('Sanitation Data'!E64))),'Data Summary'!CR70="Yes"),OFFSET('Sanitation Data'!$E$10,0,10*ROW('Sanitation Data'!E64)),NA())</f>
        <v>#N/A</v>
      </c>
      <c r="AD70" s="537" t="e">
        <f ca="1">+IF(AND(ISNUMBER(OFFSET('Sanitation Data'!$E$11,0,10*ROW('Sanitation Data'!E64))),'Data Summary'!CS70="Yes"),OFFSET('Sanitation Data'!$E$11,0,10*ROW('Sanitation Data'!E64)),NA())</f>
        <v>#N/A</v>
      </c>
      <c r="AE70" s="537" t="e">
        <f ca="1">+IF(AND(ISNUMBER(OFFSET('Sanitation Data'!$E$12,0,10*ROW('Sanitation Data'!E64))),'Data Summary'!CT70="Yes"),OFFSET('Sanitation Data'!$E$12,0,10*ROW('Sanitation Data'!E64)),NA())</f>
        <v>#N/A</v>
      </c>
      <c r="AF70" s="537" t="e">
        <f ca="1">+IF(AND(ISNUMBER(OFFSET('Sanitation Data'!$F$4,0,10*ROW('Sanitation Data'!F64))),'Data Summary'!CU70="Yes"),100-OFFSET('Sanitation Data'!$F$4,0,10*ROW('Sanitation Data'!F64)),NA())</f>
        <v>#N/A</v>
      </c>
      <c r="AG70" s="537" t="e">
        <f ca="1">+IF(AND(ISNUMBER(OFFSET('Sanitation Data'!$F$6,0,10*ROW('Sanitation Data'!F64))),'Data Summary'!CV70="Yes"),OFFSET('Sanitation Data'!$F$6,0,10*ROW('Sanitation Data'!F64)),NA())</f>
        <v>#N/A</v>
      </c>
      <c r="AH70" s="537" t="e">
        <f ca="1">+IF(AND(ISNUMBER(OFFSET('Sanitation Data'!$F$10,0,10*ROW('Sanitation Data'!F64))),'Data Summary'!CW70="Yes"),OFFSET('Sanitation Data'!$F$10,0,10*ROW('Sanitation Data'!F64)),NA())</f>
        <v>#N/A</v>
      </c>
      <c r="AI70" s="537" t="e">
        <f ca="1">+IF(AND(ISNUMBER(OFFSET('Sanitation Data'!$F$11,0,10*ROW('Sanitation Data'!F64))),'Data Summary'!CX70="Yes"),OFFSET('Sanitation Data'!$F$11,0,10*ROW('Sanitation Data'!F64)),NA())</f>
        <v>#N/A</v>
      </c>
      <c r="AJ70" s="537" t="e">
        <f ca="1">+IF(AND(ISNUMBER(OFFSET('Sanitation Data'!$F$12,0,10*ROW('Sanitation Data'!F64))),'Data Summary'!CY70="Yes"),OFFSET('Sanitation Data'!$F$12,0,10*ROW('Sanitation Data'!F64)),NA())</f>
        <v>#N/A</v>
      </c>
      <c r="AK70" s="537" t="e">
        <f ca="1">+IF(AND(ISNUMBER(OFFSET('Sanitation Data'!$G$4,0,10*ROW('Sanitation Data'!G64))),'Data Summary'!CZ70="Yes"),100-OFFSET('Sanitation Data'!$G$4,0,10*ROW('Sanitation Data'!G64)),NA())</f>
        <v>#N/A</v>
      </c>
      <c r="AL70" s="537" t="e">
        <f ca="1">+IF(AND(ISNUMBER(OFFSET('Sanitation Data'!$G$6,0,10*ROW('Sanitation Data'!G64))),'Data Summary'!DA70="Yes"),OFFSET('Sanitation Data'!$G$6,0,10*ROW('Sanitation Data'!G64)),NA())</f>
        <v>#N/A</v>
      </c>
      <c r="AM70" s="537" t="e">
        <f ca="1">+IF(AND(ISNUMBER(OFFSET('Sanitation Data'!$G$10,0,10*ROW('Sanitation Data'!G64))),'Data Summary'!DB70="Yes"),OFFSET('Sanitation Data'!$G$10,0,10*ROW('Sanitation Data'!G64)),NA())</f>
        <v>#N/A</v>
      </c>
      <c r="AN70" s="537" t="e">
        <f ca="1">+IF(AND(ISNUMBER(OFFSET('Sanitation Data'!$G$11,0,10*ROW('Sanitation Data'!G64))),'Data Summary'!DC70="Yes"),OFFSET('Sanitation Data'!$G$11,0,10*ROW('Sanitation Data'!G64)),NA())</f>
        <v>#N/A</v>
      </c>
      <c r="AO70" s="537" t="e">
        <f ca="1">+IF(AND(ISNUMBER(OFFSET('Sanitation Data'!$G$12,0,10*ROW('Sanitation Data'!G64))),'Data Summary'!DD70="Yes"),OFFSET('Sanitation Data'!$G$12,0,10*ROW('Sanitation Data'!G64)),NA())</f>
        <v>#N/A</v>
      </c>
      <c r="AP70" s="537" t="e">
        <f ca="1">+IF(AND(ISNUMBER(OFFSET('Sanitation Data'!$H$4,0,10*ROW('Sanitation Data'!H64))),'Data Summary'!DE70="Yes"),100-OFFSET('Sanitation Data'!$H$4,0,10*ROW('Sanitation Data'!H64)),NA())</f>
        <v>#N/A</v>
      </c>
      <c r="AQ70" s="537" t="e">
        <f ca="1">+IF(AND(ISNUMBER(OFFSET('Sanitation Data'!$H$6,0,10*ROW('Sanitation Data'!H64))),'Data Summary'!DF70="Yes"),OFFSET('Sanitation Data'!$H$6,0,10*ROW('Sanitation Data'!H64)),NA())</f>
        <v>#N/A</v>
      </c>
      <c r="AR70" s="537" t="e">
        <f ca="1">+IF(AND(ISNUMBER(OFFSET('Sanitation Data'!$H$10,0,10*ROW('Sanitation Data'!H64))),'Data Summary'!DG70="Yes"),OFFSET('Sanitation Data'!$H$10,0,10*ROW('Sanitation Data'!H64)),NA())</f>
        <v>#N/A</v>
      </c>
      <c r="AS70" s="537" t="e">
        <f ca="1">+IF(AND(ISNUMBER(OFFSET('Sanitation Data'!$H$11,0,10*ROW('Sanitation Data'!H64))),'Data Summary'!DH70="Yes"),OFFSET('Sanitation Data'!$H$11,0,10*ROW('Sanitation Data'!H64)),NA())</f>
        <v>#N/A</v>
      </c>
      <c r="AT70" s="537" t="e">
        <f ca="1">+IF(AND(ISNUMBER(OFFSET('Sanitation Data'!$H$12,0,10*ROW('Sanitation Data'!H64))),'Data Summary'!DI70="Yes"),OFFSET('Sanitation Data'!$H$12,0,10*ROW('Sanitation Data'!H64)),NA())</f>
        <v>#N/A</v>
      </c>
      <c r="AU70" s="537" t="e">
        <f ca="1">+IF(AND(ISNUMBER(OFFSET('Sanitation Data'!$I$4,0,10*ROW('Sanitation Data'!I64))),'Data Summary'!DJ70="Yes"),100-OFFSET('Sanitation Data'!$I$4,0,10*ROW('Sanitation Data'!I64)),NA())</f>
        <v>#N/A</v>
      </c>
      <c r="AV70" s="537" t="e">
        <f ca="1">+IF(AND(ISNUMBER(OFFSET('Sanitation Data'!$I$6,0,10*ROW('Sanitation Data'!I64))),'Data Summary'!DK70="Yes"),OFFSET('Sanitation Data'!$I$6,0,10*ROW('Sanitation Data'!I64)),NA())</f>
        <v>#N/A</v>
      </c>
      <c r="AW70" s="537" t="e">
        <f ca="1">+IF(AND(ISNUMBER(OFFSET('Sanitation Data'!$I$10,0,10*ROW('Sanitation Data'!I64))),'Data Summary'!DL70="Yes"),OFFSET('Sanitation Data'!$I$10,0,10*ROW('Sanitation Data'!I64)),NA())</f>
        <v>#N/A</v>
      </c>
      <c r="AX70" s="537" t="e">
        <f ca="1">+IF(AND(ISNUMBER(OFFSET('Sanitation Data'!$I$11,0,10*ROW('Sanitation Data'!I64))),'Data Summary'!DM70="Yes"),OFFSET('Sanitation Data'!$I$11,0,10*ROW('Sanitation Data'!I64)),NA())</f>
        <v>#N/A</v>
      </c>
      <c r="AY70" s="537" t="e">
        <f ca="1">+IF(AND(ISNUMBER(OFFSET('Sanitation Data'!$I$12,0,10*ROW('Sanitation Data'!I64))),'Data Summary'!DN70="Yes"),OFFSET('Sanitation Data'!$I$12,0,10*ROW('Sanitation Data'!I64)),NA())</f>
        <v>#N/A</v>
      </c>
      <c r="AZ70" s="538" t="e">
        <f ca="1">+IF(AND(ISNUMBER(OFFSET('Hygiene Data'!$D$5,0,10*ROW('Hygiene Data'!D64))),'Data Summary'!DO70="Yes"),OFFSET('Hygiene Data'!$D$5,0,10*ROW('Hygiene Data'!D64)),NA())</f>
        <v>#N/A</v>
      </c>
      <c r="BA70" s="538" t="e">
        <f ca="1">+IF(AND(ISNUMBER(OFFSET('Hygiene Data'!$D$7,0,10*ROW('Hygiene Data'!D64))),'Data Summary'!DP70="Yes"),OFFSET('Hygiene Data'!$D$7,0,10*ROW('Hygiene Data'!D64)),NA())</f>
        <v>#N/A</v>
      </c>
      <c r="BB70" s="538" t="e">
        <f ca="1">+IF(AND(ISNUMBER(OFFSET('Hygiene Data'!$D$9,0,10*ROW('Hygiene Data'!D64))),'Data Summary'!DQ70="Yes"),OFFSET('Hygiene Data'!$D$9,0,10*ROW('Hygiene Data'!D64)),NA())</f>
        <v>#N/A</v>
      </c>
      <c r="BC70" s="538" t="e">
        <f ca="1">+IF(AND(ISNUMBER(OFFSET('Hygiene Data'!$E$5,0,10*ROW('Hygiene Data'!E64))),'Data Summary'!DR70="Yes"),OFFSET('Hygiene Data'!$E$5,0,10*ROW('Hygiene Data'!E64)),NA())</f>
        <v>#N/A</v>
      </c>
      <c r="BD70" s="538" t="e">
        <f ca="1">+IF(AND(ISNUMBER(OFFSET('Hygiene Data'!$E$7,0,10*ROW('Hygiene Data'!E64))),'Data Summary'!DS70="Yes"),OFFSET('Hygiene Data'!$E$7,0,10*ROW('Hygiene Data'!E64)),NA())</f>
        <v>#N/A</v>
      </c>
      <c r="BE70" s="538" t="e">
        <f ca="1">+IF(AND(ISNUMBER(OFFSET('Hygiene Data'!$E$9,0,10*ROW('Hygiene Data'!E64))),'Data Summary'!DT70="Yes"),OFFSET('Hygiene Data'!$E$9,0,10*ROW('Hygiene Data'!E64)),NA())</f>
        <v>#N/A</v>
      </c>
      <c r="BF70" s="538" t="e">
        <f ca="1">+IF(AND(ISNUMBER(OFFSET('Hygiene Data'!$F$5,0,10*ROW('Hygiene Data'!F64))),'Data Summary'!DU70="Yes"),OFFSET('Hygiene Data'!$F$5,0,10*ROW('Hygiene Data'!F64)),NA())</f>
        <v>#N/A</v>
      </c>
      <c r="BG70" s="538" t="e">
        <f ca="1">+IF(AND(ISNUMBER(OFFSET('Hygiene Data'!$F$7,0,10*ROW('Hygiene Data'!F64))),'Data Summary'!DV70="Yes"),OFFSET('Hygiene Data'!$F$7,0,10*ROW('Hygiene Data'!F64)),NA())</f>
        <v>#N/A</v>
      </c>
      <c r="BH70" s="538" t="e">
        <f ca="1">+IF(AND(ISNUMBER(OFFSET('Hygiene Data'!$F$9,0,10*ROW('Hygiene Data'!F64))),'Data Summary'!DW70="Yes"),OFFSET('Hygiene Data'!$F$9,0,10*ROW('Hygiene Data'!F64)),NA())</f>
        <v>#N/A</v>
      </c>
      <c r="BI70" s="538" t="e">
        <f ca="1">+IF(AND(ISNUMBER(OFFSET('Hygiene Data'!$G$5,0,10*ROW('Hygiene Data'!G64))),'Data Summary'!DX70="Yes"),OFFSET('Hygiene Data'!$G$5,0,10*ROW('Hygiene Data'!G64)),NA())</f>
        <v>#N/A</v>
      </c>
      <c r="BJ70" s="538" t="e">
        <f ca="1">+IF(AND(ISNUMBER(OFFSET('Hygiene Data'!$G$7,0,10*ROW('Hygiene Data'!G64))),'Data Summary'!DY70="Yes"),OFFSET('Hygiene Data'!$G$7,0,10*ROW('Hygiene Data'!G64)),NA())</f>
        <v>#N/A</v>
      </c>
      <c r="BK70" s="538" t="e">
        <f ca="1">+IF(AND(ISNUMBER(OFFSET('Hygiene Data'!$G$9,0,10*ROW('Hygiene Data'!G64))),'Data Summary'!DZ70="Yes"),OFFSET('Hygiene Data'!$G$9,0,10*ROW('Hygiene Data'!G64)),NA())</f>
        <v>#N/A</v>
      </c>
      <c r="BL70" s="538" t="e">
        <f ca="1">+IF(AND(ISNUMBER(OFFSET('Hygiene Data'!$H$5,0,10*ROW('Hygiene Data'!H64))),'Data Summary'!EA70="Yes"),OFFSET('Hygiene Data'!$H$5,0,10*ROW('Hygiene Data'!H64)),NA())</f>
        <v>#N/A</v>
      </c>
      <c r="BM70" s="538" t="e">
        <f ca="1">+IF(AND(ISNUMBER(OFFSET('Hygiene Data'!$H$7,0,10*ROW('Hygiene Data'!H64))),'Data Summary'!EB70="Yes"),OFFSET('Hygiene Data'!$H$7,0,10*ROW('Hygiene Data'!H64)),NA())</f>
        <v>#N/A</v>
      </c>
      <c r="BN70" s="538" t="e">
        <f ca="1">+IF(AND(ISNUMBER(OFFSET('Hygiene Data'!$H$9,0,10*ROW('Hygiene Data'!H64))),'Data Summary'!EC70="Yes"),OFFSET('Hygiene Data'!$H$9,0,10*ROW('Hygiene Data'!H64)),NA())</f>
        <v>#N/A</v>
      </c>
      <c r="BO70" s="538" t="e">
        <f ca="1">+IF(AND(ISNUMBER(OFFSET('Hygiene Data'!$I$5,0,10*ROW('Hygiene Data'!I64))),'Data Summary'!ED70="Yes"),OFFSET('Hygiene Data'!$I$5,0,10*ROW('Hygiene Data'!I64)),NA())</f>
        <v>#N/A</v>
      </c>
      <c r="BP70" s="538" t="e">
        <f ca="1">+IF(AND(ISNUMBER(OFFSET('Hygiene Data'!$I$7,0,10*ROW('Hygiene Data'!I64))),'Data Summary'!EE70="Yes"),OFFSET('Hygiene Data'!$I$7,0,10*ROW('Hygiene Data'!I64)),NA())</f>
        <v>#N/A</v>
      </c>
      <c r="BQ70" s="538" t="e">
        <f ca="1">+IF(AND(ISNUMBER(OFFSET('Hygiene Data'!$I$9,0,10*ROW('Hygiene Data'!I64))),'Data Summary'!EF70="Yes"),OFFSET('Hygiene Data'!$I$9,0,10*ROW('Hygiene Data'!I64)),NA())</f>
        <v>#N/A</v>
      </c>
    </row>
    <row r="71" spans="1:69" x14ac:dyDescent="0.25">
      <c r="A71" s="534" t="e">
        <f ca="1">+RIGHT('Data Summary'!A71,LEN('Data Summary'!A71)-9)</f>
        <v>#VALUE!</v>
      </c>
      <c r="B71" s="508" t="str">
        <f ca="1">+IF(ISTEXT('Data Summary'!B71),'Data Summary'!B71,"")</f>
        <v/>
      </c>
      <c r="C71" s="535" t="e">
        <f ca="1">+VALUE('Data Summary'!C71)</f>
        <v>#VALUE!</v>
      </c>
      <c r="D71" s="536" t="e">
        <f ca="1">+IF(AND(ISNUMBER(OFFSET('Water Data'!$D$4,0,10*ROW('Water Data'!D65))),'Data Summary'!BS71="Yes"),100-OFFSET('Water Data'!$D$4,0,10*ROW('Water Data'!D65)),NA())</f>
        <v>#N/A</v>
      </c>
      <c r="E71" s="536" t="e">
        <f ca="1">+IF(AND(ISNUMBER(OFFSET('Water Data'!$D$6,0,10*ROW('Water Data'!D65))),'Data Summary'!BT71="Yes"),OFFSET('Water Data'!$D$6,0,10*ROW('Water Data'!D65)),NA())</f>
        <v>#N/A</v>
      </c>
      <c r="F71" s="536" t="e">
        <f ca="1">+IF(AND(ISNUMBER(OFFSET('Water Data'!$D$9,0,10*ROW('Water Data'!D65))),'Data Summary'!BU71="Yes"),OFFSET('Water Data'!$D$9,0,10*ROW('Water Data'!D65)),NA())</f>
        <v>#N/A</v>
      </c>
      <c r="G71" s="536" t="e">
        <f ca="1">+IF(AND(ISNUMBER(OFFSET('Water Data'!$E$4,0,10*ROW('Water Data'!E65))),'Data Summary'!BV71="Yes"),100-OFFSET('Water Data'!$E$4,0,10*ROW('Water Data'!E65)),NA())</f>
        <v>#N/A</v>
      </c>
      <c r="H71" s="536" t="e">
        <f ca="1">+IF(AND(ISNUMBER(OFFSET('Water Data'!$E$6,0,10*ROW('Water Data'!E65))),'Data Summary'!BW71="Yes"),OFFSET('Water Data'!$E$6,0,10*ROW('Water Data'!E65)),NA())</f>
        <v>#N/A</v>
      </c>
      <c r="I71" s="536" t="e">
        <f ca="1">+IF(AND(ISNUMBER(OFFSET('Water Data'!$E$9,0,10*ROW('Water Data'!E65))),'Data Summary'!BX71="Yes"),OFFSET('Water Data'!$E$9,0,10*ROW('Water Data'!E65)),NA())</f>
        <v>#N/A</v>
      </c>
      <c r="J71" s="536" t="e">
        <f ca="1">+IF(AND(ISNUMBER(OFFSET('Water Data'!$F$4,0,10*ROW('Water Data'!F65))),'Data Summary'!BY71="Yes"),100-OFFSET('Water Data'!$F$4,0,10*ROW('Water Data'!F65)),NA())</f>
        <v>#N/A</v>
      </c>
      <c r="K71" s="536" t="e">
        <f ca="1">+IF(AND(ISNUMBER(OFFSET('Water Data'!$F$6,0,10*ROW('Water Data'!F65))),'Data Summary'!BZ71="Yes"),OFFSET('Water Data'!$F$6,0,10*ROW('Water Data'!F65)),NA())</f>
        <v>#N/A</v>
      </c>
      <c r="L71" s="536" t="e">
        <f ca="1">+IF(AND(ISNUMBER(OFFSET('Water Data'!$F$9,0,10*ROW('Water Data'!F65))),'Data Summary'!CA71="Yes"),OFFSET('Water Data'!$F$9,0,10*ROW('Water Data'!F65)),NA())</f>
        <v>#N/A</v>
      </c>
      <c r="M71" s="536" t="e">
        <f ca="1">+IF(AND(ISNUMBER(OFFSET('Water Data'!$G$4,0,10*ROW('Water Data'!G65))),'Data Summary'!CB71="Yes"),100-OFFSET('Water Data'!$G$4,0,10*ROW('Water Data'!G65)),NA())</f>
        <v>#N/A</v>
      </c>
      <c r="N71" s="536" t="e">
        <f ca="1">+IF(AND(ISNUMBER(OFFSET('Water Data'!$G$6,0,10*ROW('Water Data'!G65))),'Data Summary'!CC71="Yes"),OFFSET('Water Data'!$G$6,0,10*ROW('Water Data'!G65)),NA())</f>
        <v>#N/A</v>
      </c>
      <c r="O71" s="536" t="e">
        <f ca="1">+IF(AND(ISNUMBER(OFFSET('Water Data'!$G$9,0,10*ROW('Water Data'!G65))),'Data Summary'!CD71="Yes"),OFFSET('Water Data'!$G$9,0,10*ROW('Water Data'!G65)),NA())</f>
        <v>#N/A</v>
      </c>
      <c r="P71" s="536" t="e">
        <f ca="1">+IF(AND(ISNUMBER(OFFSET('Water Data'!$H$4,0,10*ROW('Water Data'!H65))),'Data Summary'!CE71="Yes"),100-OFFSET('Water Data'!$H$4,0,10*ROW('Water Data'!H65)),NA())</f>
        <v>#N/A</v>
      </c>
      <c r="Q71" s="536" t="e">
        <f ca="1">+IF(AND(ISNUMBER(OFFSET('Water Data'!$H$6,0,10*ROW('Water Data'!H65))),'Data Summary'!CF71="Yes"),OFFSET('Water Data'!$H$6,0,10*ROW('Water Data'!H65)),NA())</f>
        <v>#N/A</v>
      </c>
      <c r="R71" s="536" t="e">
        <f ca="1">+IF(AND(ISNUMBER(OFFSET('Water Data'!$H$9,0,10*ROW('Water Data'!H65))),'Data Summary'!CG71="Yes"),OFFSET('Water Data'!$H$9,0,10*ROW('Water Data'!H65)),NA())</f>
        <v>#N/A</v>
      </c>
      <c r="S71" s="536" t="e">
        <f ca="1">+IF(AND(ISNUMBER(OFFSET('Water Data'!$I$4,0,10*ROW('Water Data'!I65))),'Data Summary'!CH71="Yes"),100-OFFSET('Water Data'!$I$4,0,10*ROW('Water Data'!I65)),NA())</f>
        <v>#N/A</v>
      </c>
      <c r="T71" s="536" t="e">
        <f ca="1">+IF(AND(ISNUMBER(OFFSET('Water Data'!$I$6,0,10*ROW('Water Data'!I65))),'Data Summary'!CI71="Yes"),OFFSET('Water Data'!$I$6,0,10*ROW('Water Data'!I65)),NA())</f>
        <v>#N/A</v>
      </c>
      <c r="U71" s="536" t="e">
        <f ca="1">+IF(AND(ISNUMBER(OFFSET('Water Data'!$I$9,0,10*ROW('Water Data'!I65))),'Data Summary'!CJ71="Yes"),OFFSET('Water Data'!$I$9,0,10*ROW('Water Data'!I65)),NA())</f>
        <v>#N/A</v>
      </c>
      <c r="V71" s="537" t="e">
        <f ca="1">+IF(AND(ISNUMBER(OFFSET('Sanitation Data'!$D$4,0,10*ROW('Sanitation Data'!D65))),'Data Summary'!CK71="Yes"),100-OFFSET('Sanitation Data'!$D$4,0,10*ROW('Sanitation Data'!D65)),NA())</f>
        <v>#N/A</v>
      </c>
      <c r="W71" s="537" t="e">
        <f ca="1">+IF(AND(ISNUMBER(OFFSET('Sanitation Data'!$D$6,0,10*ROW('Sanitation Data'!D65))),'Data Summary'!CL71="Yes"),OFFSET('Sanitation Data'!$D$6,0,10*ROW('Sanitation Data'!D65)),NA())</f>
        <v>#N/A</v>
      </c>
      <c r="X71" s="537" t="e">
        <f ca="1">+IF(AND(ISNUMBER(OFFSET('Sanitation Data'!$D$10,0,10*ROW('Sanitation Data'!D65))),'Data Summary'!CM71="Yes"),OFFSET('Sanitation Data'!$D$10,0,10*ROW('Sanitation Data'!D65)),NA())</f>
        <v>#N/A</v>
      </c>
      <c r="Y71" s="537" t="e">
        <f ca="1">+IF(AND(ISNUMBER(OFFSET('Sanitation Data'!$D$11,0,10*ROW('Sanitation Data'!D65))),'Data Summary'!CN71="Yes"),OFFSET('Sanitation Data'!$D$11,0,10*ROW('Sanitation Data'!D65)),NA())</f>
        <v>#N/A</v>
      </c>
      <c r="Z71" s="537" t="e">
        <f ca="1">+IF(AND(ISNUMBER(OFFSET('Sanitation Data'!$D$12,0,10*ROW('Sanitation Data'!D65))),'Data Summary'!CO71="Yes"),OFFSET('Sanitation Data'!$D$12,0,10*ROW('Sanitation Data'!D65)),NA())</f>
        <v>#N/A</v>
      </c>
      <c r="AA71" s="537" t="e">
        <f ca="1">+IF(AND(ISNUMBER(OFFSET('Sanitation Data'!$E$4,0,10*ROW('Sanitation Data'!E65))),'Data Summary'!CP71="Yes"),100-OFFSET('Sanitation Data'!$E$4,0,10*ROW('Sanitation Data'!E65)),NA())</f>
        <v>#N/A</v>
      </c>
      <c r="AB71" s="537" t="e">
        <f ca="1">+IF(AND(ISNUMBER(OFFSET('Sanitation Data'!$E$6,0,10*ROW('Sanitation Data'!E65))),'Data Summary'!CQ71="Yes"),OFFSET('Sanitation Data'!$E$6,0,10*ROW('Sanitation Data'!E65)),NA())</f>
        <v>#N/A</v>
      </c>
      <c r="AC71" s="537" t="e">
        <f ca="1">+IF(AND(ISNUMBER(OFFSET('Sanitation Data'!$E$10,0,10*ROW('Sanitation Data'!E65))),'Data Summary'!CR71="Yes"),OFFSET('Sanitation Data'!$E$10,0,10*ROW('Sanitation Data'!E65)),NA())</f>
        <v>#N/A</v>
      </c>
      <c r="AD71" s="537" t="e">
        <f ca="1">+IF(AND(ISNUMBER(OFFSET('Sanitation Data'!$E$11,0,10*ROW('Sanitation Data'!E65))),'Data Summary'!CS71="Yes"),OFFSET('Sanitation Data'!$E$11,0,10*ROW('Sanitation Data'!E65)),NA())</f>
        <v>#N/A</v>
      </c>
      <c r="AE71" s="537" t="e">
        <f ca="1">+IF(AND(ISNUMBER(OFFSET('Sanitation Data'!$E$12,0,10*ROW('Sanitation Data'!E65))),'Data Summary'!CT71="Yes"),OFFSET('Sanitation Data'!$E$12,0,10*ROW('Sanitation Data'!E65)),NA())</f>
        <v>#N/A</v>
      </c>
      <c r="AF71" s="537" t="e">
        <f ca="1">+IF(AND(ISNUMBER(OFFSET('Sanitation Data'!$F$4,0,10*ROW('Sanitation Data'!F65))),'Data Summary'!CU71="Yes"),100-OFFSET('Sanitation Data'!$F$4,0,10*ROW('Sanitation Data'!F65)),NA())</f>
        <v>#N/A</v>
      </c>
      <c r="AG71" s="537" t="e">
        <f ca="1">+IF(AND(ISNUMBER(OFFSET('Sanitation Data'!$F$6,0,10*ROW('Sanitation Data'!F65))),'Data Summary'!CV71="Yes"),OFFSET('Sanitation Data'!$F$6,0,10*ROW('Sanitation Data'!F65)),NA())</f>
        <v>#N/A</v>
      </c>
      <c r="AH71" s="537" t="e">
        <f ca="1">+IF(AND(ISNUMBER(OFFSET('Sanitation Data'!$F$10,0,10*ROW('Sanitation Data'!F65))),'Data Summary'!CW71="Yes"),OFFSET('Sanitation Data'!$F$10,0,10*ROW('Sanitation Data'!F65)),NA())</f>
        <v>#N/A</v>
      </c>
      <c r="AI71" s="537" t="e">
        <f ca="1">+IF(AND(ISNUMBER(OFFSET('Sanitation Data'!$F$11,0,10*ROW('Sanitation Data'!F65))),'Data Summary'!CX71="Yes"),OFFSET('Sanitation Data'!$F$11,0,10*ROW('Sanitation Data'!F65)),NA())</f>
        <v>#N/A</v>
      </c>
      <c r="AJ71" s="537" t="e">
        <f ca="1">+IF(AND(ISNUMBER(OFFSET('Sanitation Data'!$F$12,0,10*ROW('Sanitation Data'!F65))),'Data Summary'!CY71="Yes"),OFFSET('Sanitation Data'!$F$12,0,10*ROW('Sanitation Data'!F65)),NA())</f>
        <v>#N/A</v>
      </c>
      <c r="AK71" s="537" t="e">
        <f ca="1">+IF(AND(ISNUMBER(OFFSET('Sanitation Data'!$G$4,0,10*ROW('Sanitation Data'!G65))),'Data Summary'!CZ71="Yes"),100-OFFSET('Sanitation Data'!$G$4,0,10*ROW('Sanitation Data'!G65)),NA())</f>
        <v>#N/A</v>
      </c>
      <c r="AL71" s="537" t="e">
        <f ca="1">+IF(AND(ISNUMBER(OFFSET('Sanitation Data'!$G$6,0,10*ROW('Sanitation Data'!G65))),'Data Summary'!DA71="Yes"),OFFSET('Sanitation Data'!$G$6,0,10*ROW('Sanitation Data'!G65)),NA())</f>
        <v>#N/A</v>
      </c>
      <c r="AM71" s="537" t="e">
        <f ca="1">+IF(AND(ISNUMBER(OFFSET('Sanitation Data'!$G$10,0,10*ROW('Sanitation Data'!G65))),'Data Summary'!DB71="Yes"),OFFSET('Sanitation Data'!$G$10,0,10*ROW('Sanitation Data'!G65)),NA())</f>
        <v>#N/A</v>
      </c>
      <c r="AN71" s="537" t="e">
        <f ca="1">+IF(AND(ISNUMBER(OFFSET('Sanitation Data'!$G$11,0,10*ROW('Sanitation Data'!G65))),'Data Summary'!DC71="Yes"),OFFSET('Sanitation Data'!$G$11,0,10*ROW('Sanitation Data'!G65)),NA())</f>
        <v>#N/A</v>
      </c>
      <c r="AO71" s="537" t="e">
        <f ca="1">+IF(AND(ISNUMBER(OFFSET('Sanitation Data'!$G$12,0,10*ROW('Sanitation Data'!G65))),'Data Summary'!DD71="Yes"),OFFSET('Sanitation Data'!$G$12,0,10*ROW('Sanitation Data'!G65)),NA())</f>
        <v>#N/A</v>
      </c>
      <c r="AP71" s="537" t="e">
        <f ca="1">+IF(AND(ISNUMBER(OFFSET('Sanitation Data'!$H$4,0,10*ROW('Sanitation Data'!H65))),'Data Summary'!DE71="Yes"),100-OFFSET('Sanitation Data'!$H$4,0,10*ROW('Sanitation Data'!H65)),NA())</f>
        <v>#N/A</v>
      </c>
      <c r="AQ71" s="537" t="e">
        <f ca="1">+IF(AND(ISNUMBER(OFFSET('Sanitation Data'!$H$6,0,10*ROW('Sanitation Data'!H65))),'Data Summary'!DF71="Yes"),OFFSET('Sanitation Data'!$H$6,0,10*ROW('Sanitation Data'!H65)),NA())</f>
        <v>#N/A</v>
      </c>
      <c r="AR71" s="537" t="e">
        <f ca="1">+IF(AND(ISNUMBER(OFFSET('Sanitation Data'!$H$10,0,10*ROW('Sanitation Data'!H65))),'Data Summary'!DG71="Yes"),OFFSET('Sanitation Data'!$H$10,0,10*ROW('Sanitation Data'!H65)),NA())</f>
        <v>#N/A</v>
      </c>
      <c r="AS71" s="537" t="e">
        <f ca="1">+IF(AND(ISNUMBER(OFFSET('Sanitation Data'!$H$11,0,10*ROW('Sanitation Data'!H65))),'Data Summary'!DH71="Yes"),OFFSET('Sanitation Data'!$H$11,0,10*ROW('Sanitation Data'!H65)),NA())</f>
        <v>#N/A</v>
      </c>
      <c r="AT71" s="537" t="e">
        <f ca="1">+IF(AND(ISNUMBER(OFFSET('Sanitation Data'!$H$12,0,10*ROW('Sanitation Data'!H65))),'Data Summary'!DI71="Yes"),OFFSET('Sanitation Data'!$H$12,0,10*ROW('Sanitation Data'!H65)),NA())</f>
        <v>#N/A</v>
      </c>
      <c r="AU71" s="537" t="e">
        <f ca="1">+IF(AND(ISNUMBER(OFFSET('Sanitation Data'!$I$4,0,10*ROW('Sanitation Data'!I65))),'Data Summary'!DJ71="Yes"),100-OFFSET('Sanitation Data'!$I$4,0,10*ROW('Sanitation Data'!I65)),NA())</f>
        <v>#N/A</v>
      </c>
      <c r="AV71" s="537" t="e">
        <f ca="1">+IF(AND(ISNUMBER(OFFSET('Sanitation Data'!$I$6,0,10*ROW('Sanitation Data'!I65))),'Data Summary'!DK71="Yes"),OFFSET('Sanitation Data'!$I$6,0,10*ROW('Sanitation Data'!I65)),NA())</f>
        <v>#N/A</v>
      </c>
      <c r="AW71" s="537" t="e">
        <f ca="1">+IF(AND(ISNUMBER(OFFSET('Sanitation Data'!$I$10,0,10*ROW('Sanitation Data'!I65))),'Data Summary'!DL71="Yes"),OFFSET('Sanitation Data'!$I$10,0,10*ROW('Sanitation Data'!I65)),NA())</f>
        <v>#N/A</v>
      </c>
      <c r="AX71" s="537" t="e">
        <f ca="1">+IF(AND(ISNUMBER(OFFSET('Sanitation Data'!$I$11,0,10*ROW('Sanitation Data'!I65))),'Data Summary'!DM71="Yes"),OFFSET('Sanitation Data'!$I$11,0,10*ROW('Sanitation Data'!I65)),NA())</f>
        <v>#N/A</v>
      </c>
      <c r="AY71" s="537" t="e">
        <f ca="1">+IF(AND(ISNUMBER(OFFSET('Sanitation Data'!$I$12,0,10*ROW('Sanitation Data'!I65))),'Data Summary'!DN71="Yes"),OFFSET('Sanitation Data'!$I$12,0,10*ROW('Sanitation Data'!I65)),NA())</f>
        <v>#N/A</v>
      </c>
      <c r="AZ71" s="538" t="e">
        <f ca="1">+IF(AND(ISNUMBER(OFFSET('Hygiene Data'!$D$5,0,10*ROW('Hygiene Data'!D65))),'Data Summary'!DO71="Yes"),OFFSET('Hygiene Data'!$D$5,0,10*ROW('Hygiene Data'!D65)),NA())</f>
        <v>#N/A</v>
      </c>
      <c r="BA71" s="538" t="e">
        <f ca="1">+IF(AND(ISNUMBER(OFFSET('Hygiene Data'!$D$7,0,10*ROW('Hygiene Data'!D65))),'Data Summary'!DP71="Yes"),OFFSET('Hygiene Data'!$D$7,0,10*ROW('Hygiene Data'!D65)),NA())</f>
        <v>#N/A</v>
      </c>
      <c r="BB71" s="538" t="e">
        <f ca="1">+IF(AND(ISNUMBER(OFFSET('Hygiene Data'!$D$9,0,10*ROW('Hygiene Data'!D65))),'Data Summary'!DQ71="Yes"),OFFSET('Hygiene Data'!$D$9,0,10*ROW('Hygiene Data'!D65)),NA())</f>
        <v>#N/A</v>
      </c>
      <c r="BC71" s="538" t="e">
        <f ca="1">+IF(AND(ISNUMBER(OFFSET('Hygiene Data'!$E$5,0,10*ROW('Hygiene Data'!E65))),'Data Summary'!DR71="Yes"),OFFSET('Hygiene Data'!$E$5,0,10*ROW('Hygiene Data'!E65)),NA())</f>
        <v>#N/A</v>
      </c>
      <c r="BD71" s="538" t="e">
        <f ca="1">+IF(AND(ISNUMBER(OFFSET('Hygiene Data'!$E$7,0,10*ROW('Hygiene Data'!E65))),'Data Summary'!DS71="Yes"),OFFSET('Hygiene Data'!$E$7,0,10*ROW('Hygiene Data'!E65)),NA())</f>
        <v>#N/A</v>
      </c>
      <c r="BE71" s="538" t="e">
        <f ca="1">+IF(AND(ISNUMBER(OFFSET('Hygiene Data'!$E$9,0,10*ROW('Hygiene Data'!E65))),'Data Summary'!DT71="Yes"),OFFSET('Hygiene Data'!$E$9,0,10*ROW('Hygiene Data'!E65)),NA())</f>
        <v>#N/A</v>
      </c>
      <c r="BF71" s="538" t="e">
        <f ca="1">+IF(AND(ISNUMBER(OFFSET('Hygiene Data'!$F$5,0,10*ROW('Hygiene Data'!F65))),'Data Summary'!DU71="Yes"),OFFSET('Hygiene Data'!$F$5,0,10*ROW('Hygiene Data'!F65)),NA())</f>
        <v>#N/A</v>
      </c>
      <c r="BG71" s="538" t="e">
        <f ca="1">+IF(AND(ISNUMBER(OFFSET('Hygiene Data'!$F$7,0,10*ROW('Hygiene Data'!F65))),'Data Summary'!DV71="Yes"),OFFSET('Hygiene Data'!$F$7,0,10*ROW('Hygiene Data'!F65)),NA())</f>
        <v>#N/A</v>
      </c>
      <c r="BH71" s="538" t="e">
        <f ca="1">+IF(AND(ISNUMBER(OFFSET('Hygiene Data'!$F$9,0,10*ROW('Hygiene Data'!F65))),'Data Summary'!DW71="Yes"),OFFSET('Hygiene Data'!$F$9,0,10*ROW('Hygiene Data'!F65)),NA())</f>
        <v>#N/A</v>
      </c>
      <c r="BI71" s="538" t="e">
        <f ca="1">+IF(AND(ISNUMBER(OFFSET('Hygiene Data'!$G$5,0,10*ROW('Hygiene Data'!G65))),'Data Summary'!DX71="Yes"),OFFSET('Hygiene Data'!$G$5,0,10*ROW('Hygiene Data'!G65)),NA())</f>
        <v>#N/A</v>
      </c>
      <c r="BJ71" s="538" t="e">
        <f ca="1">+IF(AND(ISNUMBER(OFFSET('Hygiene Data'!$G$7,0,10*ROW('Hygiene Data'!G65))),'Data Summary'!DY71="Yes"),OFFSET('Hygiene Data'!$G$7,0,10*ROW('Hygiene Data'!G65)),NA())</f>
        <v>#N/A</v>
      </c>
      <c r="BK71" s="538" t="e">
        <f ca="1">+IF(AND(ISNUMBER(OFFSET('Hygiene Data'!$G$9,0,10*ROW('Hygiene Data'!G65))),'Data Summary'!DZ71="Yes"),OFFSET('Hygiene Data'!$G$9,0,10*ROW('Hygiene Data'!G65)),NA())</f>
        <v>#N/A</v>
      </c>
      <c r="BL71" s="538" t="e">
        <f ca="1">+IF(AND(ISNUMBER(OFFSET('Hygiene Data'!$H$5,0,10*ROW('Hygiene Data'!H65))),'Data Summary'!EA71="Yes"),OFFSET('Hygiene Data'!$H$5,0,10*ROW('Hygiene Data'!H65)),NA())</f>
        <v>#N/A</v>
      </c>
      <c r="BM71" s="538" t="e">
        <f ca="1">+IF(AND(ISNUMBER(OFFSET('Hygiene Data'!$H$7,0,10*ROW('Hygiene Data'!H65))),'Data Summary'!EB71="Yes"),OFFSET('Hygiene Data'!$H$7,0,10*ROW('Hygiene Data'!H65)),NA())</f>
        <v>#N/A</v>
      </c>
      <c r="BN71" s="538" t="e">
        <f ca="1">+IF(AND(ISNUMBER(OFFSET('Hygiene Data'!$H$9,0,10*ROW('Hygiene Data'!H65))),'Data Summary'!EC71="Yes"),OFFSET('Hygiene Data'!$H$9,0,10*ROW('Hygiene Data'!H65)),NA())</f>
        <v>#N/A</v>
      </c>
      <c r="BO71" s="538" t="e">
        <f ca="1">+IF(AND(ISNUMBER(OFFSET('Hygiene Data'!$I$5,0,10*ROW('Hygiene Data'!I65))),'Data Summary'!ED71="Yes"),OFFSET('Hygiene Data'!$I$5,0,10*ROW('Hygiene Data'!I65)),NA())</f>
        <v>#N/A</v>
      </c>
      <c r="BP71" s="538" t="e">
        <f ca="1">+IF(AND(ISNUMBER(OFFSET('Hygiene Data'!$I$7,0,10*ROW('Hygiene Data'!I65))),'Data Summary'!EE71="Yes"),OFFSET('Hygiene Data'!$I$7,0,10*ROW('Hygiene Data'!I65)),NA())</f>
        <v>#N/A</v>
      </c>
      <c r="BQ71" s="538" t="e">
        <f ca="1">+IF(AND(ISNUMBER(OFFSET('Hygiene Data'!$I$9,0,10*ROW('Hygiene Data'!I65))),'Data Summary'!EF71="Yes"),OFFSET('Hygiene Data'!$I$9,0,10*ROW('Hygiene Data'!I65)),NA())</f>
        <v>#N/A</v>
      </c>
    </row>
    <row r="72" spans="1:69" x14ac:dyDescent="0.25">
      <c r="A72" s="534" t="e">
        <f ca="1">+RIGHT('Data Summary'!A72,LEN('Data Summary'!A72)-9)</f>
        <v>#VALUE!</v>
      </c>
      <c r="B72" s="508" t="str">
        <f ca="1">+IF(ISTEXT('Data Summary'!B72),'Data Summary'!B72,"")</f>
        <v/>
      </c>
      <c r="C72" s="535" t="e">
        <f ca="1">+VALUE('Data Summary'!C72)</f>
        <v>#VALUE!</v>
      </c>
      <c r="D72" s="536" t="e">
        <f ca="1">+IF(AND(ISNUMBER(OFFSET('Water Data'!$D$4,0,10*ROW('Water Data'!D66))),'Data Summary'!BS72="Yes"),100-OFFSET('Water Data'!$D$4,0,10*ROW('Water Data'!D66)),NA())</f>
        <v>#N/A</v>
      </c>
      <c r="E72" s="536" t="e">
        <f ca="1">+IF(AND(ISNUMBER(OFFSET('Water Data'!$D$6,0,10*ROW('Water Data'!D66))),'Data Summary'!BT72="Yes"),OFFSET('Water Data'!$D$6,0,10*ROW('Water Data'!D66)),NA())</f>
        <v>#N/A</v>
      </c>
      <c r="F72" s="536" t="e">
        <f ca="1">+IF(AND(ISNUMBER(OFFSET('Water Data'!$D$9,0,10*ROW('Water Data'!D66))),'Data Summary'!BU72="Yes"),OFFSET('Water Data'!$D$9,0,10*ROW('Water Data'!D66)),NA())</f>
        <v>#N/A</v>
      </c>
      <c r="G72" s="536" t="e">
        <f ca="1">+IF(AND(ISNUMBER(OFFSET('Water Data'!$E$4,0,10*ROW('Water Data'!E66))),'Data Summary'!BV72="Yes"),100-OFFSET('Water Data'!$E$4,0,10*ROW('Water Data'!E66)),NA())</f>
        <v>#N/A</v>
      </c>
      <c r="H72" s="536" t="e">
        <f ca="1">+IF(AND(ISNUMBER(OFFSET('Water Data'!$E$6,0,10*ROW('Water Data'!E66))),'Data Summary'!BW72="Yes"),OFFSET('Water Data'!$E$6,0,10*ROW('Water Data'!E66)),NA())</f>
        <v>#N/A</v>
      </c>
      <c r="I72" s="536" t="e">
        <f ca="1">+IF(AND(ISNUMBER(OFFSET('Water Data'!$E$9,0,10*ROW('Water Data'!E66))),'Data Summary'!BX72="Yes"),OFFSET('Water Data'!$E$9,0,10*ROW('Water Data'!E66)),NA())</f>
        <v>#N/A</v>
      </c>
      <c r="J72" s="536" t="e">
        <f ca="1">+IF(AND(ISNUMBER(OFFSET('Water Data'!$F$4,0,10*ROW('Water Data'!F66))),'Data Summary'!BY72="Yes"),100-OFFSET('Water Data'!$F$4,0,10*ROW('Water Data'!F66)),NA())</f>
        <v>#N/A</v>
      </c>
      <c r="K72" s="536" t="e">
        <f ca="1">+IF(AND(ISNUMBER(OFFSET('Water Data'!$F$6,0,10*ROW('Water Data'!F66))),'Data Summary'!BZ72="Yes"),OFFSET('Water Data'!$F$6,0,10*ROW('Water Data'!F66)),NA())</f>
        <v>#N/A</v>
      </c>
      <c r="L72" s="536" t="e">
        <f ca="1">+IF(AND(ISNUMBER(OFFSET('Water Data'!$F$9,0,10*ROW('Water Data'!F66))),'Data Summary'!CA72="Yes"),OFFSET('Water Data'!$F$9,0,10*ROW('Water Data'!F66)),NA())</f>
        <v>#N/A</v>
      </c>
      <c r="M72" s="536" t="e">
        <f ca="1">+IF(AND(ISNUMBER(OFFSET('Water Data'!$G$4,0,10*ROW('Water Data'!G66))),'Data Summary'!CB72="Yes"),100-OFFSET('Water Data'!$G$4,0,10*ROW('Water Data'!G66)),NA())</f>
        <v>#N/A</v>
      </c>
      <c r="N72" s="536" t="e">
        <f ca="1">+IF(AND(ISNUMBER(OFFSET('Water Data'!$G$6,0,10*ROW('Water Data'!G66))),'Data Summary'!CC72="Yes"),OFFSET('Water Data'!$G$6,0,10*ROW('Water Data'!G66)),NA())</f>
        <v>#N/A</v>
      </c>
      <c r="O72" s="536" t="e">
        <f ca="1">+IF(AND(ISNUMBER(OFFSET('Water Data'!$G$9,0,10*ROW('Water Data'!G66))),'Data Summary'!CD72="Yes"),OFFSET('Water Data'!$G$9,0,10*ROW('Water Data'!G66)),NA())</f>
        <v>#N/A</v>
      </c>
      <c r="P72" s="536" t="e">
        <f ca="1">+IF(AND(ISNUMBER(OFFSET('Water Data'!$H$4,0,10*ROW('Water Data'!H66))),'Data Summary'!CE72="Yes"),100-OFFSET('Water Data'!$H$4,0,10*ROW('Water Data'!H66)),NA())</f>
        <v>#N/A</v>
      </c>
      <c r="Q72" s="536" t="e">
        <f ca="1">+IF(AND(ISNUMBER(OFFSET('Water Data'!$H$6,0,10*ROW('Water Data'!H66))),'Data Summary'!CF72="Yes"),OFFSET('Water Data'!$H$6,0,10*ROW('Water Data'!H66)),NA())</f>
        <v>#N/A</v>
      </c>
      <c r="R72" s="536" t="e">
        <f ca="1">+IF(AND(ISNUMBER(OFFSET('Water Data'!$H$9,0,10*ROW('Water Data'!H66))),'Data Summary'!CG72="Yes"),OFFSET('Water Data'!$H$9,0,10*ROW('Water Data'!H66)),NA())</f>
        <v>#N/A</v>
      </c>
      <c r="S72" s="536" t="e">
        <f ca="1">+IF(AND(ISNUMBER(OFFSET('Water Data'!$I$4,0,10*ROW('Water Data'!I66))),'Data Summary'!CH72="Yes"),100-OFFSET('Water Data'!$I$4,0,10*ROW('Water Data'!I66)),NA())</f>
        <v>#N/A</v>
      </c>
      <c r="T72" s="536" t="e">
        <f ca="1">+IF(AND(ISNUMBER(OFFSET('Water Data'!$I$6,0,10*ROW('Water Data'!I66))),'Data Summary'!CI72="Yes"),OFFSET('Water Data'!$I$6,0,10*ROW('Water Data'!I66)),NA())</f>
        <v>#N/A</v>
      </c>
      <c r="U72" s="536" t="e">
        <f ca="1">+IF(AND(ISNUMBER(OFFSET('Water Data'!$I$9,0,10*ROW('Water Data'!I66))),'Data Summary'!CJ72="Yes"),OFFSET('Water Data'!$I$9,0,10*ROW('Water Data'!I66)),NA())</f>
        <v>#N/A</v>
      </c>
      <c r="V72" s="537" t="e">
        <f ca="1">+IF(AND(ISNUMBER(OFFSET('Sanitation Data'!$D$4,0,10*ROW('Sanitation Data'!D66))),'Data Summary'!CK72="Yes"),100-OFFSET('Sanitation Data'!$D$4,0,10*ROW('Sanitation Data'!D66)),NA())</f>
        <v>#N/A</v>
      </c>
      <c r="W72" s="537" t="e">
        <f ca="1">+IF(AND(ISNUMBER(OFFSET('Sanitation Data'!$D$6,0,10*ROW('Sanitation Data'!D66))),'Data Summary'!CL72="Yes"),OFFSET('Sanitation Data'!$D$6,0,10*ROW('Sanitation Data'!D66)),NA())</f>
        <v>#N/A</v>
      </c>
      <c r="X72" s="537" t="e">
        <f ca="1">+IF(AND(ISNUMBER(OFFSET('Sanitation Data'!$D$10,0,10*ROW('Sanitation Data'!D66))),'Data Summary'!CM72="Yes"),OFFSET('Sanitation Data'!$D$10,0,10*ROW('Sanitation Data'!D66)),NA())</f>
        <v>#N/A</v>
      </c>
      <c r="Y72" s="537" t="e">
        <f ca="1">+IF(AND(ISNUMBER(OFFSET('Sanitation Data'!$D$11,0,10*ROW('Sanitation Data'!D66))),'Data Summary'!CN72="Yes"),OFFSET('Sanitation Data'!$D$11,0,10*ROW('Sanitation Data'!D66)),NA())</f>
        <v>#N/A</v>
      </c>
      <c r="Z72" s="537" t="e">
        <f ca="1">+IF(AND(ISNUMBER(OFFSET('Sanitation Data'!$D$12,0,10*ROW('Sanitation Data'!D66))),'Data Summary'!CO72="Yes"),OFFSET('Sanitation Data'!$D$12,0,10*ROW('Sanitation Data'!D66)),NA())</f>
        <v>#N/A</v>
      </c>
      <c r="AA72" s="537" t="e">
        <f ca="1">+IF(AND(ISNUMBER(OFFSET('Sanitation Data'!$E$4,0,10*ROW('Sanitation Data'!E66))),'Data Summary'!CP72="Yes"),100-OFFSET('Sanitation Data'!$E$4,0,10*ROW('Sanitation Data'!E66)),NA())</f>
        <v>#N/A</v>
      </c>
      <c r="AB72" s="537" t="e">
        <f ca="1">+IF(AND(ISNUMBER(OFFSET('Sanitation Data'!$E$6,0,10*ROW('Sanitation Data'!E66))),'Data Summary'!CQ72="Yes"),OFFSET('Sanitation Data'!$E$6,0,10*ROW('Sanitation Data'!E66)),NA())</f>
        <v>#N/A</v>
      </c>
      <c r="AC72" s="537" t="e">
        <f ca="1">+IF(AND(ISNUMBER(OFFSET('Sanitation Data'!$E$10,0,10*ROW('Sanitation Data'!E66))),'Data Summary'!CR72="Yes"),OFFSET('Sanitation Data'!$E$10,0,10*ROW('Sanitation Data'!E66)),NA())</f>
        <v>#N/A</v>
      </c>
      <c r="AD72" s="537" t="e">
        <f ca="1">+IF(AND(ISNUMBER(OFFSET('Sanitation Data'!$E$11,0,10*ROW('Sanitation Data'!E66))),'Data Summary'!CS72="Yes"),OFFSET('Sanitation Data'!$E$11,0,10*ROW('Sanitation Data'!E66)),NA())</f>
        <v>#N/A</v>
      </c>
      <c r="AE72" s="537" t="e">
        <f ca="1">+IF(AND(ISNUMBER(OFFSET('Sanitation Data'!$E$12,0,10*ROW('Sanitation Data'!E66))),'Data Summary'!CT72="Yes"),OFFSET('Sanitation Data'!$E$12,0,10*ROW('Sanitation Data'!E66)),NA())</f>
        <v>#N/A</v>
      </c>
      <c r="AF72" s="537" t="e">
        <f ca="1">+IF(AND(ISNUMBER(OFFSET('Sanitation Data'!$F$4,0,10*ROW('Sanitation Data'!F66))),'Data Summary'!CU72="Yes"),100-OFFSET('Sanitation Data'!$F$4,0,10*ROW('Sanitation Data'!F66)),NA())</f>
        <v>#N/A</v>
      </c>
      <c r="AG72" s="537" t="e">
        <f ca="1">+IF(AND(ISNUMBER(OFFSET('Sanitation Data'!$F$6,0,10*ROW('Sanitation Data'!F66))),'Data Summary'!CV72="Yes"),OFFSET('Sanitation Data'!$F$6,0,10*ROW('Sanitation Data'!F66)),NA())</f>
        <v>#N/A</v>
      </c>
      <c r="AH72" s="537" t="e">
        <f ca="1">+IF(AND(ISNUMBER(OFFSET('Sanitation Data'!$F$10,0,10*ROW('Sanitation Data'!F66))),'Data Summary'!CW72="Yes"),OFFSET('Sanitation Data'!$F$10,0,10*ROW('Sanitation Data'!F66)),NA())</f>
        <v>#N/A</v>
      </c>
      <c r="AI72" s="537" t="e">
        <f ca="1">+IF(AND(ISNUMBER(OFFSET('Sanitation Data'!$F$11,0,10*ROW('Sanitation Data'!F66))),'Data Summary'!CX72="Yes"),OFFSET('Sanitation Data'!$F$11,0,10*ROW('Sanitation Data'!F66)),NA())</f>
        <v>#N/A</v>
      </c>
      <c r="AJ72" s="537" t="e">
        <f ca="1">+IF(AND(ISNUMBER(OFFSET('Sanitation Data'!$F$12,0,10*ROW('Sanitation Data'!F66))),'Data Summary'!CY72="Yes"),OFFSET('Sanitation Data'!$F$12,0,10*ROW('Sanitation Data'!F66)),NA())</f>
        <v>#N/A</v>
      </c>
      <c r="AK72" s="537" t="e">
        <f ca="1">+IF(AND(ISNUMBER(OFFSET('Sanitation Data'!$G$4,0,10*ROW('Sanitation Data'!G66))),'Data Summary'!CZ72="Yes"),100-OFFSET('Sanitation Data'!$G$4,0,10*ROW('Sanitation Data'!G66)),NA())</f>
        <v>#N/A</v>
      </c>
      <c r="AL72" s="537" t="e">
        <f ca="1">+IF(AND(ISNUMBER(OFFSET('Sanitation Data'!$G$6,0,10*ROW('Sanitation Data'!G66))),'Data Summary'!DA72="Yes"),OFFSET('Sanitation Data'!$G$6,0,10*ROW('Sanitation Data'!G66)),NA())</f>
        <v>#N/A</v>
      </c>
      <c r="AM72" s="537" t="e">
        <f ca="1">+IF(AND(ISNUMBER(OFFSET('Sanitation Data'!$G$10,0,10*ROW('Sanitation Data'!G66))),'Data Summary'!DB72="Yes"),OFFSET('Sanitation Data'!$G$10,0,10*ROW('Sanitation Data'!G66)),NA())</f>
        <v>#N/A</v>
      </c>
      <c r="AN72" s="537" t="e">
        <f ca="1">+IF(AND(ISNUMBER(OFFSET('Sanitation Data'!$G$11,0,10*ROW('Sanitation Data'!G66))),'Data Summary'!DC72="Yes"),OFFSET('Sanitation Data'!$G$11,0,10*ROW('Sanitation Data'!G66)),NA())</f>
        <v>#N/A</v>
      </c>
      <c r="AO72" s="537" t="e">
        <f ca="1">+IF(AND(ISNUMBER(OFFSET('Sanitation Data'!$G$12,0,10*ROW('Sanitation Data'!G66))),'Data Summary'!DD72="Yes"),OFFSET('Sanitation Data'!$G$12,0,10*ROW('Sanitation Data'!G66)),NA())</f>
        <v>#N/A</v>
      </c>
      <c r="AP72" s="537" t="e">
        <f ca="1">+IF(AND(ISNUMBER(OFFSET('Sanitation Data'!$H$4,0,10*ROW('Sanitation Data'!H66))),'Data Summary'!DE72="Yes"),100-OFFSET('Sanitation Data'!$H$4,0,10*ROW('Sanitation Data'!H66)),NA())</f>
        <v>#N/A</v>
      </c>
      <c r="AQ72" s="537" t="e">
        <f ca="1">+IF(AND(ISNUMBER(OFFSET('Sanitation Data'!$H$6,0,10*ROW('Sanitation Data'!H66))),'Data Summary'!DF72="Yes"),OFFSET('Sanitation Data'!$H$6,0,10*ROW('Sanitation Data'!H66)),NA())</f>
        <v>#N/A</v>
      </c>
      <c r="AR72" s="537" t="e">
        <f ca="1">+IF(AND(ISNUMBER(OFFSET('Sanitation Data'!$H$10,0,10*ROW('Sanitation Data'!H66))),'Data Summary'!DG72="Yes"),OFFSET('Sanitation Data'!$H$10,0,10*ROW('Sanitation Data'!H66)),NA())</f>
        <v>#N/A</v>
      </c>
      <c r="AS72" s="537" t="e">
        <f ca="1">+IF(AND(ISNUMBER(OFFSET('Sanitation Data'!$H$11,0,10*ROW('Sanitation Data'!H66))),'Data Summary'!DH72="Yes"),OFFSET('Sanitation Data'!$H$11,0,10*ROW('Sanitation Data'!H66)),NA())</f>
        <v>#N/A</v>
      </c>
      <c r="AT72" s="537" t="e">
        <f ca="1">+IF(AND(ISNUMBER(OFFSET('Sanitation Data'!$H$12,0,10*ROW('Sanitation Data'!H66))),'Data Summary'!DI72="Yes"),OFFSET('Sanitation Data'!$H$12,0,10*ROW('Sanitation Data'!H66)),NA())</f>
        <v>#N/A</v>
      </c>
      <c r="AU72" s="537" t="e">
        <f ca="1">+IF(AND(ISNUMBER(OFFSET('Sanitation Data'!$I$4,0,10*ROW('Sanitation Data'!I66))),'Data Summary'!DJ72="Yes"),100-OFFSET('Sanitation Data'!$I$4,0,10*ROW('Sanitation Data'!I66)),NA())</f>
        <v>#N/A</v>
      </c>
      <c r="AV72" s="537" t="e">
        <f ca="1">+IF(AND(ISNUMBER(OFFSET('Sanitation Data'!$I$6,0,10*ROW('Sanitation Data'!I66))),'Data Summary'!DK72="Yes"),OFFSET('Sanitation Data'!$I$6,0,10*ROW('Sanitation Data'!I66)),NA())</f>
        <v>#N/A</v>
      </c>
      <c r="AW72" s="537" t="e">
        <f ca="1">+IF(AND(ISNUMBER(OFFSET('Sanitation Data'!$I$10,0,10*ROW('Sanitation Data'!I66))),'Data Summary'!DL72="Yes"),OFFSET('Sanitation Data'!$I$10,0,10*ROW('Sanitation Data'!I66)),NA())</f>
        <v>#N/A</v>
      </c>
      <c r="AX72" s="537" t="e">
        <f ca="1">+IF(AND(ISNUMBER(OFFSET('Sanitation Data'!$I$11,0,10*ROW('Sanitation Data'!I66))),'Data Summary'!DM72="Yes"),OFFSET('Sanitation Data'!$I$11,0,10*ROW('Sanitation Data'!I66)),NA())</f>
        <v>#N/A</v>
      </c>
      <c r="AY72" s="537" t="e">
        <f ca="1">+IF(AND(ISNUMBER(OFFSET('Sanitation Data'!$I$12,0,10*ROW('Sanitation Data'!I66))),'Data Summary'!DN72="Yes"),OFFSET('Sanitation Data'!$I$12,0,10*ROW('Sanitation Data'!I66)),NA())</f>
        <v>#N/A</v>
      </c>
      <c r="AZ72" s="538" t="e">
        <f ca="1">+IF(AND(ISNUMBER(OFFSET('Hygiene Data'!$D$5,0,10*ROW('Hygiene Data'!D66))),'Data Summary'!DO72="Yes"),OFFSET('Hygiene Data'!$D$5,0,10*ROW('Hygiene Data'!D66)),NA())</f>
        <v>#N/A</v>
      </c>
      <c r="BA72" s="538" t="e">
        <f ca="1">+IF(AND(ISNUMBER(OFFSET('Hygiene Data'!$D$7,0,10*ROW('Hygiene Data'!D66))),'Data Summary'!DP72="Yes"),OFFSET('Hygiene Data'!$D$7,0,10*ROW('Hygiene Data'!D66)),NA())</f>
        <v>#N/A</v>
      </c>
      <c r="BB72" s="538" t="e">
        <f ca="1">+IF(AND(ISNUMBER(OFFSET('Hygiene Data'!$D$9,0,10*ROW('Hygiene Data'!D66))),'Data Summary'!DQ72="Yes"),OFFSET('Hygiene Data'!$D$9,0,10*ROW('Hygiene Data'!D66)),NA())</f>
        <v>#N/A</v>
      </c>
      <c r="BC72" s="538" t="e">
        <f ca="1">+IF(AND(ISNUMBER(OFFSET('Hygiene Data'!$E$5,0,10*ROW('Hygiene Data'!E66))),'Data Summary'!DR72="Yes"),OFFSET('Hygiene Data'!$E$5,0,10*ROW('Hygiene Data'!E66)),NA())</f>
        <v>#N/A</v>
      </c>
      <c r="BD72" s="538" t="e">
        <f ca="1">+IF(AND(ISNUMBER(OFFSET('Hygiene Data'!$E$7,0,10*ROW('Hygiene Data'!E66))),'Data Summary'!DS72="Yes"),OFFSET('Hygiene Data'!$E$7,0,10*ROW('Hygiene Data'!E66)),NA())</f>
        <v>#N/A</v>
      </c>
      <c r="BE72" s="538" t="e">
        <f ca="1">+IF(AND(ISNUMBER(OFFSET('Hygiene Data'!$E$9,0,10*ROW('Hygiene Data'!E66))),'Data Summary'!DT72="Yes"),OFFSET('Hygiene Data'!$E$9,0,10*ROW('Hygiene Data'!E66)),NA())</f>
        <v>#N/A</v>
      </c>
      <c r="BF72" s="538" t="e">
        <f ca="1">+IF(AND(ISNUMBER(OFFSET('Hygiene Data'!$F$5,0,10*ROW('Hygiene Data'!F66))),'Data Summary'!DU72="Yes"),OFFSET('Hygiene Data'!$F$5,0,10*ROW('Hygiene Data'!F66)),NA())</f>
        <v>#N/A</v>
      </c>
      <c r="BG72" s="538" t="e">
        <f ca="1">+IF(AND(ISNUMBER(OFFSET('Hygiene Data'!$F$7,0,10*ROW('Hygiene Data'!F66))),'Data Summary'!DV72="Yes"),OFFSET('Hygiene Data'!$F$7,0,10*ROW('Hygiene Data'!F66)),NA())</f>
        <v>#N/A</v>
      </c>
      <c r="BH72" s="538" t="e">
        <f ca="1">+IF(AND(ISNUMBER(OFFSET('Hygiene Data'!$F$9,0,10*ROW('Hygiene Data'!F66))),'Data Summary'!DW72="Yes"),OFFSET('Hygiene Data'!$F$9,0,10*ROW('Hygiene Data'!F66)),NA())</f>
        <v>#N/A</v>
      </c>
      <c r="BI72" s="538" t="e">
        <f ca="1">+IF(AND(ISNUMBER(OFFSET('Hygiene Data'!$G$5,0,10*ROW('Hygiene Data'!G66))),'Data Summary'!DX72="Yes"),OFFSET('Hygiene Data'!$G$5,0,10*ROW('Hygiene Data'!G66)),NA())</f>
        <v>#N/A</v>
      </c>
      <c r="BJ72" s="538" t="e">
        <f ca="1">+IF(AND(ISNUMBER(OFFSET('Hygiene Data'!$G$7,0,10*ROW('Hygiene Data'!G66))),'Data Summary'!DY72="Yes"),OFFSET('Hygiene Data'!$G$7,0,10*ROW('Hygiene Data'!G66)),NA())</f>
        <v>#N/A</v>
      </c>
      <c r="BK72" s="538" t="e">
        <f ca="1">+IF(AND(ISNUMBER(OFFSET('Hygiene Data'!$G$9,0,10*ROW('Hygiene Data'!G66))),'Data Summary'!DZ72="Yes"),OFFSET('Hygiene Data'!$G$9,0,10*ROW('Hygiene Data'!G66)),NA())</f>
        <v>#N/A</v>
      </c>
      <c r="BL72" s="538" t="e">
        <f ca="1">+IF(AND(ISNUMBER(OFFSET('Hygiene Data'!$H$5,0,10*ROW('Hygiene Data'!H66))),'Data Summary'!EA72="Yes"),OFFSET('Hygiene Data'!$H$5,0,10*ROW('Hygiene Data'!H66)),NA())</f>
        <v>#N/A</v>
      </c>
      <c r="BM72" s="538" t="e">
        <f ca="1">+IF(AND(ISNUMBER(OFFSET('Hygiene Data'!$H$7,0,10*ROW('Hygiene Data'!H66))),'Data Summary'!EB72="Yes"),OFFSET('Hygiene Data'!$H$7,0,10*ROW('Hygiene Data'!H66)),NA())</f>
        <v>#N/A</v>
      </c>
      <c r="BN72" s="538" t="e">
        <f ca="1">+IF(AND(ISNUMBER(OFFSET('Hygiene Data'!$H$9,0,10*ROW('Hygiene Data'!H66))),'Data Summary'!EC72="Yes"),OFFSET('Hygiene Data'!$H$9,0,10*ROW('Hygiene Data'!H66)),NA())</f>
        <v>#N/A</v>
      </c>
      <c r="BO72" s="538" t="e">
        <f ca="1">+IF(AND(ISNUMBER(OFFSET('Hygiene Data'!$I$5,0,10*ROW('Hygiene Data'!I66))),'Data Summary'!ED72="Yes"),OFFSET('Hygiene Data'!$I$5,0,10*ROW('Hygiene Data'!I66)),NA())</f>
        <v>#N/A</v>
      </c>
      <c r="BP72" s="538" t="e">
        <f ca="1">+IF(AND(ISNUMBER(OFFSET('Hygiene Data'!$I$7,0,10*ROW('Hygiene Data'!I66))),'Data Summary'!EE72="Yes"),OFFSET('Hygiene Data'!$I$7,0,10*ROW('Hygiene Data'!I66)),NA())</f>
        <v>#N/A</v>
      </c>
      <c r="BQ72" s="538" t="e">
        <f ca="1">+IF(AND(ISNUMBER(OFFSET('Hygiene Data'!$I$9,0,10*ROW('Hygiene Data'!I66))),'Data Summary'!EF72="Yes"),OFFSET('Hygiene Data'!$I$9,0,10*ROW('Hygiene Data'!I66)),NA())</f>
        <v>#N/A</v>
      </c>
    </row>
    <row r="73" spans="1:69" x14ac:dyDescent="0.25">
      <c r="A73" s="534" t="e">
        <f ca="1">+RIGHT('Data Summary'!A73,LEN('Data Summary'!A73)-9)</f>
        <v>#VALUE!</v>
      </c>
      <c r="B73" s="508" t="str">
        <f ca="1">+IF(ISTEXT('Data Summary'!B73),'Data Summary'!B73,"")</f>
        <v/>
      </c>
      <c r="C73" s="535" t="e">
        <f ca="1">+VALUE('Data Summary'!C73)</f>
        <v>#VALUE!</v>
      </c>
      <c r="D73" s="536" t="e">
        <f ca="1">+IF(AND(ISNUMBER(OFFSET('Water Data'!$D$4,0,10*ROW('Water Data'!D67))),'Data Summary'!BS73="Yes"),100-OFFSET('Water Data'!$D$4,0,10*ROW('Water Data'!D67)),NA())</f>
        <v>#N/A</v>
      </c>
      <c r="E73" s="536" t="e">
        <f ca="1">+IF(AND(ISNUMBER(OFFSET('Water Data'!$D$6,0,10*ROW('Water Data'!D67))),'Data Summary'!BT73="Yes"),OFFSET('Water Data'!$D$6,0,10*ROW('Water Data'!D67)),NA())</f>
        <v>#N/A</v>
      </c>
      <c r="F73" s="536" t="e">
        <f ca="1">+IF(AND(ISNUMBER(OFFSET('Water Data'!$D$9,0,10*ROW('Water Data'!D67))),'Data Summary'!BU73="Yes"),OFFSET('Water Data'!$D$9,0,10*ROW('Water Data'!D67)),NA())</f>
        <v>#N/A</v>
      </c>
      <c r="G73" s="536" t="e">
        <f ca="1">+IF(AND(ISNUMBER(OFFSET('Water Data'!$E$4,0,10*ROW('Water Data'!E67))),'Data Summary'!BV73="Yes"),100-OFFSET('Water Data'!$E$4,0,10*ROW('Water Data'!E67)),NA())</f>
        <v>#N/A</v>
      </c>
      <c r="H73" s="536" t="e">
        <f ca="1">+IF(AND(ISNUMBER(OFFSET('Water Data'!$E$6,0,10*ROW('Water Data'!E67))),'Data Summary'!BW73="Yes"),OFFSET('Water Data'!$E$6,0,10*ROW('Water Data'!E67)),NA())</f>
        <v>#N/A</v>
      </c>
      <c r="I73" s="536" t="e">
        <f ca="1">+IF(AND(ISNUMBER(OFFSET('Water Data'!$E$9,0,10*ROW('Water Data'!E67))),'Data Summary'!BX73="Yes"),OFFSET('Water Data'!$E$9,0,10*ROW('Water Data'!E67)),NA())</f>
        <v>#N/A</v>
      </c>
      <c r="J73" s="536" t="e">
        <f ca="1">+IF(AND(ISNUMBER(OFFSET('Water Data'!$F$4,0,10*ROW('Water Data'!F67))),'Data Summary'!BY73="Yes"),100-OFFSET('Water Data'!$F$4,0,10*ROW('Water Data'!F67)),NA())</f>
        <v>#N/A</v>
      </c>
      <c r="K73" s="536" t="e">
        <f ca="1">+IF(AND(ISNUMBER(OFFSET('Water Data'!$F$6,0,10*ROW('Water Data'!F67))),'Data Summary'!BZ73="Yes"),OFFSET('Water Data'!$F$6,0,10*ROW('Water Data'!F67)),NA())</f>
        <v>#N/A</v>
      </c>
      <c r="L73" s="536" t="e">
        <f ca="1">+IF(AND(ISNUMBER(OFFSET('Water Data'!$F$9,0,10*ROW('Water Data'!F67))),'Data Summary'!CA73="Yes"),OFFSET('Water Data'!$F$9,0,10*ROW('Water Data'!F67)),NA())</f>
        <v>#N/A</v>
      </c>
      <c r="M73" s="536" t="e">
        <f ca="1">+IF(AND(ISNUMBER(OFFSET('Water Data'!$G$4,0,10*ROW('Water Data'!G67))),'Data Summary'!CB73="Yes"),100-OFFSET('Water Data'!$G$4,0,10*ROW('Water Data'!G67)),NA())</f>
        <v>#N/A</v>
      </c>
      <c r="N73" s="536" t="e">
        <f ca="1">+IF(AND(ISNUMBER(OFFSET('Water Data'!$G$6,0,10*ROW('Water Data'!G67))),'Data Summary'!CC73="Yes"),OFFSET('Water Data'!$G$6,0,10*ROW('Water Data'!G67)),NA())</f>
        <v>#N/A</v>
      </c>
      <c r="O73" s="536" t="e">
        <f ca="1">+IF(AND(ISNUMBER(OFFSET('Water Data'!$G$9,0,10*ROW('Water Data'!G67))),'Data Summary'!CD73="Yes"),OFFSET('Water Data'!$G$9,0,10*ROW('Water Data'!G67)),NA())</f>
        <v>#N/A</v>
      </c>
      <c r="P73" s="536" t="e">
        <f ca="1">+IF(AND(ISNUMBER(OFFSET('Water Data'!$H$4,0,10*ROW('Water Data'!H67))),'Data Summary'!CE73="Yes"),100-OFFSET('Water Data'!$H$4,0,10*ROW('Water Data'!H67)),NA())</f>
        <v>#N/A</v>
      </c>
      <c r="Q73" s="536" t="e">
        <f ca="1">+IF(AND(ISNUMBER(OFFSET('Water Data'!$H$6,0,10*ROW('Water Data'!H67))),'Data Summary'!CF73="Yes"),OFFSET('Water Data'!$H$6,0,10*ROW('Water Data'!H67)),NA())</f>
        <v>#N/A</v>
      </c>
      <c r="R73" s="536" t="e">
        <f ca="1">+IF(AND(ISNUMBER(OFFSET('Water Data'!$H$9,0,10*ROW('Water Data'!H67))),'Data Summary'!CG73="Yes"),OFFSET('Water Data'!$H$9,0,10*ROW('Water Data'!H67)),NA())</f>
        <v>#N/A</v>
      </c>
      <c r="S73" s="536" t="e">
        <f ca="1">+IF(AND(ISNUMBER(OFFSET('Water Data'!$I$4,0,10*ROW('Water Data'!I67))),'Data Summary'!CH73="Yes"),100-OFFSET('Water Data'!$I$4,0,10*ROW('Water Data'!I67)),NA())</f>
        <v>#N/A</v>
      </c>
      <c r="T73" s="536" t="e">
        <f ca="1">+IF(AND(ISNUMBER(OFFSET('Water Data'!$I$6,0,10*ROW('Water Data'!I67))),'Data Summary'!CI73="Yes"),OFFSET('Water Data'!$I$6,0,10*ROW('Water Data'!I67)),NA())</f>
        <v>#N/A</v>
      </c>
      <c r="U73" s="536" t="e">
        <f ca="1">+IF(AND(ISNUMBER(OFFSET('Water Data'!$I$9,0,10*ROW('Water Data'!I67))),'Data Summary'!CJ73="Yes"),OFFSET('Water Data'!$I$9,0,10*ROW('Water Data'!I67)),NA())</f>
        <v>#N/A</v>
      </c>
      <c r="V73" s="537" t="e">
        <f ca="1">+IF(AND(ISNUMBER(OFFSET('Sanitation Data'!$D$4,0,10*ROW('Sanitation Data'!D67))),'Data Summary'!CK73="Yes"),100-OFFSET('Sanitation Data'!$D$4,0,10*ROW('Sanitation Data'!D67)),NA())</f>
        <v>#N/A</v>
      </c>
      <c r="W73" s="537" t="e">
        <f ca="1">+IF(AND(ISNUMBER(OFFSET('Sanitation Data'!$D$6,0,10*ROW('Sanitation Data'!D67))),'Data Summary'!CL73="Yes"),OFFSET('Sanitation Data'!$D$6,0,10*ROW('Sanitation Data'!D67)),NA())</f>
        <v>#N/A</v>
      </c>
      <c r="X73" s="537" t="e">
        <f ca="1">+IF(AND(ISNUMBER(OFFSET('Sanitation Data'!$D$10,0,10*ROW('Sanitation Data'!D67))),'Data Summary'!CM73="Yes"),OFFSET('Sanitation Data'!$D$10,0,10*ROW('Sanitation Data'!D67)),NA())</f>
        <v>#N/A</v>
      </c>
      <c r="Y73" s="537" t="e">
        <f ca="1">+IF(AND(ISNUMBER(OFFSET('Sanitation Data'!$D$11,0,10*ROW('Sanitation Data'!D67))),'Data Summary'!CN73="Yes"),OFFSET('Sanitation Data'!$D$11,0,10*ROW('Sanitation Data'!D67)),NA())</f>
        <v>#N/A</v>
      </c>
      <c r="Z73" s="537" t="e">
        <f ca="1">+IF(AND(ISNUMBER(OFFSET('Sanitation Data'!$D$12,0,10*ROW('Sanitation Data'!D67))),'Data Summary'!CO73="Yes"),OFFSET('Sanitation Data'!$D$12,0,10*ROW('Sanitation Data'!D67)),NA())</f>
        <v>#N/A</v>
      </c>
      <c r="AA73" s="537" t="e">
        <f ca="1">+IF(AND(ISNUMBER(OFFSET('Sanitation Data'!$E$4,0,10*ROW('Sanitation Data'!E67))),'Data Summary'!CP73="Yes"),100-OFFSET('Sanitation Data'!$E$4,0,10*ROW('Sanitation Data'!E67)),NA())</f>
        <v>#N/A</v>
      </c>
      <c r="AB73" s="537" t="e">
        <f ca="1">+IF(AND(ISNUMBER(OFFSET('Sanitation Data'!$E$6,0,10*ROW('Sanitation Data'!E67))),'Data Summary'!CQ73="Yes"),OFFSET('Sanitation Data'!$E$6,0,10*ROW('Sanitation Data'!E67)),NA())</f>
        <v>#N/A</v>
      </c>
      <c r="AC73" s="537" t="e">
        <f ca="1">+IF(AND(ISNUMBER(OFFSET('Sanitation Data'!$E$10,0,10*ROW('Sanitation Data'!E67))),'Data Summary'!CR73="Yes"),OFFSET('Sanitation Data'!$E$10,0,10*ROW('Sanitation Data'!E67)),NA())</f>
        <v>#N/A</v>
      </c>
      <c r="AD73" s="537" t="e">
        <f ca="1">+IF(AND(ISNUMBER(OFFSET('Sanitation Data'!$E$11,0,10*ROW('Sanitation Data'!E67))),'Data Summary'!CS73="Yes"),OFFSET('Sanitation Data'!$E$11,0,10*ROW('Sanitation Data'!E67)),NA())</f>
        <v>#N/A</v>
      </c>
      <c r="AE73" s="537" t="e">
        <f ca="1">+IF(AND(ISNUMBER(OFFSET('Sanitation Data'!$E$12,0,10*ROW('Sanitation Data'!E67))),'Data Summary'!CT73="Yes"),OFFSET('Sanitation Data'!$E$12,0,10*ROW('Sanitation Data'!E67)),NA())</f>
        <v>#N/A</v>
      </c>
      <c r="AF73" s="537" t="e">
        <f ca="1">+IF(AND(ISNUMBER(OFFSET('Sanitation Data'!$F$4,0,10*ROW('Sanitation Data'!F67))),'Data Summary'!CU73="Yes"),100-OFFSET('Sanitation Data'!$F$4,0,10*ROW('Sanitation Data'!F67)),NA())</f>
        <v>#N/A</v>
      </c>
      <c r="AG73" s="537" t="e">
        <f ca="1">+IF(AND(ISNUMBER(OFFSET('Sanitation Data'!$F$6,0,10*ROW('Sanitation Data'!F67))),'Data Summary'!CV73="Yes"),OFFSET('Sanitation Data'!$F$6,0,10*ROW('Sanitation Data'!F67)),NA())</f>
        <v>#N/A</v>
      </c>
      <c r="AH73" s="537" t="e">
        <f ca="1">+IF(AND(ISNUMBER(OFFSET('Sanitation Data'!$F$10,0,10*ROW('Sanitation Data'!F67))),'Data Summary'!CW73="Yes"),OFFSET('Sanitation Data'!$F$10,0,10*ROW('Sanitation Data'!F67)),NA())</f>
        <v>#N/A</v>
      </c>
      <c r="AI73" s="537" t="e">
        <f ca="1">+IF(AND(ISNUMBER(OFFSET('Sanitation Data'!$F$11,0,10*ROW('Sanitation Data'!F67))),'Data Summary'!CX73="Yes"),OFFSET('Sanitation Data'!$F$11,0,10*ROW('Sanitation Data'!F67)),NA())</f>
        <v>#N/A</v>
      </c>
      <c r="AJ73" s="537" t="e">
        <f ca="1">+IF(AND(ISNUMBER(OFFSET('Sanitation Data'!$F$12,0,10*ROW('Sanitation Data'!F67))),'Data Summary'!CY73="Yes"),OFFSET('Sanitation Data'!$F$12,0,10*ROW('Sanitation Data'!F67)),NA())</f>
        <v>#N/A</v>
      </c>
      <c r="AK73" s="537" t="e">
        <f ca="1">+IF(AND(ISNUMBER(OFFSET('Sanitation Data'!$G$4,0,10*ROW('Sanitation Data'!G67))),'Data Summary'!CZ73="Yes"),100-OFFSET('Sanitation Data'!$G$4,0,10*ROW('Sanitation Data'!G67)),NA())</f>
        <v>#N/A</v>
      </c>
      <c r="AL73" s="537" t="e">
        <f ca="1">+IF(AND(ISNUMBER(OFFSET('Sanitation Data'!$G$6,0,10*ROW('Sanitation Data'!G67))),'Data Summary'!DA73="Yes"),OFFSET('Sanitation Data'!$G$6,0,10*ROW('Sanitation Data'!G67)),NA())</f>
        <v>#N/A</v>
      </c>
      <c r="AM73" s="537" t="e">
        <f ca="1">+IF(AND(ISNUMBER(OFFSET('Sanitation Data'!$G$10,0,10*ROW('Sanitation Data'!G67))),'Data Summary'!DB73="Yes"),OFFSET('Sanitation Data'!$G$10,0,10*ROW('Sanitation Data'!G67)),NA())</f>
        <v>#N/A</v>
      </c>
      <c r="AN73" s="537" t="e">
        <f ca="1">+IF(AND(ISNUMBER(OFFSET('Sanitation Data'!$G$11,0,10*ROW('Sanitation Data'!G67))),'Data Summary'!DC73="Yes"),OFFSET('Sanitation Data'!$G$11,0,10*ROW('Sanitation Data'!G67)),NA())</f>
        <v>#N/A</v>
      </c>
      <c r="AO73" s="537" t="e">
        <f ca="1">+IF(AND(ISNUMBER(OFFSET('Sanitation Data'!$G$12,0,10*ROW('Sanitation Data'!G67))),'Data Summary'!DD73="Yes"),OFFSET('Sanitation Data'!$G$12,0,10*ROW('Sanitation Data'!G67)),NA())</f>
        <v>#N/A</v>
      </c>
      <c r="AP73" s="537" t="e">
        <f ca="1">+IF(AND(ISNUMBER(OFFSET('Sanitation Data'!$H$4,0,10*ROW('Sanitation Data'!H67))),'Data Summary'!DE73="Yes"),100-OFFSET('Sanitation Data'!$H$4,0,10*ROW('Sanitation Data'!H67)),NA())</f>
        <v>#N/A</v>
      </c>
      <c r="AQ73" s="537" t="e">
        <f ca="1">+IF(AND(ISNUMBER(OFFSET('Sanitation Data'!$H$6,0,10*ROW('Sanitation Data'!H67))),'Data Summary'!DF73="Yes"),OFFSET('Sanitation Data'!$H$6,0,10*ROW('Sanitation Data'!H67)),NA())</f>
        <v>#N/A</v>
      </c>
      <c r="AR73" s="537" t="e">
        <f ca="1">+IF(AND(ISNUMBER(OFFSET('Sanitation Data'!$H$10,0,10*ROW('Sanitation Data'!H67))),'Data Summary'!DG73="Yes"),OFFSET('Sanitation Data'!$H$10,0,10*ROW('Sanitation Data'!H67)),NA())</f>
        <v>#N/A</v>
      </c>
      <c r="AS73" s="537" t="e">
        <f ca="1">+IF(AND(ISNUMBER(OFFSET('Sanitation Data'!$H$11,0,10*ROW('Sanitation Data'!H67))),'Data Summary'!DH73="Yes"),OFFSET('Sanitation Data'!$H$11,0,10*ROW('Sanitation Data'!H67)),NA())</f>
        <v>#N/A</v>
      </c>
      <c r="AT73" s="537" t="e">
        <f ca="1">+IF(AND(ISNUMBER(OFFSET('Sanitation Data'!$H$12,0,10*ROW('Sanitation Data'!H67))),'Data Summary'!DI73="Yes"),OFFSET('Sanitation Data'!$H$12,0,10*ROW('Sanitation Data'!H67)),NA())</f>
        <v>#N/A</v>
      </c>
      <c r="AU73" s="537" t="e">
        <f ca="1">+IF(AND(ISNUMBER(OFFSET('Sanitation Data'!$I$4,0,10*ROW('Sanitation Data'!I67))),'Data Summary'!DJ73="Yes"),100-OFFSET('Sanitation Data'!$I$4,0,10*ROW('Sanitation Data'!I67)),NA())</f>
        <v>#N/A</v>
      </c>
      <c r="AV73" s="537" t="e">
        <f ca="1">+IF(AND(ISNUMBER(OFFSET('Sanitation Data'!$I$6,0,10*ROW('Sanitation Data'!I67))),'Data Summary'!DK73="Yes"),OFFSET('Sanitation Data'!$I$6,0,10*ROW('Sanitation Data'!I67)),NA())</f>
        <v>#N/A</v>
      </c>
      <c r="AW73" s="537" t="e">
        <f ca="1">+IF(AND(ISNUMBER(OFFSET('Sanitation Data'!$I$10,0,10*ROW('Sanitation Data'!I67))),'Data Summary'!DL73="Yes"),OFFSET('Sanitation Data'!$I$10,0,10*ROW('Sanitation Data'!I67)),NA())</f>
        <v>#N/A</v>
      </c>
      <c r="AX73" s="537" t="e">
        <f ca="1">+IF(AND(ISNUMBER(OFFSET('Sanitation Data'!$I$11,0,10*ROW('Sanitation Data'!I67))),'Data Summary'!DM73="Yes"),OFFSET('Sanitation Data'!$I$11,0,10*ROW('Sanitation Data'!I67)),NA())</f>
        <v>#N/A</v>
      </c>
      <c r="AY73" s="537" t="e">
        <f ca="1">+IF(AND(ISNUMBER(OFFSET('Sanitation Data'!$I$12,0,10*ROW('Sanitation Data'!I67))),'Data Summary'!DN73="Yes"),OFFSET('Sanitation Data'!$I$12,0,10*ROW('Sanitation Data'!I67)),NA())</f>
        <v>#N/A</v>
      </c>
      <c r="AZ73" s="538" t="e">
        <f ca="1">+IF(AND(ISNUMBER(OFFSET('Hygiene Data'!$D$5,0,10*ROW('Hygiene Data'!D67))),'Data Summary'!DO73="Yes"),OFFSET('Hygiene Data'!$D$5,0,10*ROW('Hygiene Data'!D67)),NA())</f>
        <v>#N/A</v>
      </c>
      <c r="BA73" s="538" t="e">
        <f ca="1">+IF(AND(ISNUMBER(OFFSET('Hygiene Data'!$D$7,0,10*ROW('Hygiene Data'!D67))),'Data Summary'!DP73="Yes"),OFFSET('Hygiene Data'!$D$7,0,10*ROW('Hygiene Data'!D67)),NA())</f>
        <v>#N/A</v>
      </c>
      <c r="BB73" s="538" t="e">
        <f ca="1">+IF(AND(ISNUMBER(OFFSET('Hygiene Data'!$D$9,0,10*ROW('Hygiene Data'!D67))),'Data Summary'!DQ73="Yes"),OFFSET('Hygiene Data'!$D$9,0,10*ROW('Hygiene Data'!D67)),NA())</f>
        <v>#N/A</v>
      </c>
      <c r="BC73" s="538" t="e">
        <f ca="1">+IF(AND(ISNUMBER(OFFSET('Hygiene Data'!$E$5,0,10*ROW('Hygiene Data'!E67))),'Data Summary'!DR73="Yes"),OFFSET('Hygiene Data'!$E$5,0,10*ROW('Hygiene Data'!E67)),NA())</f>
        <v>#N/A</v>
      </c>
      <c r="BD73" s="538" t="e">
        <f ca="1">+IF(AND(ISNUMBER(OFFSET('Hygiene Data'!$E$7,0,10*ROW('Hygiene Data'!E67))),'Data Summary'!DS73="Yes"),OFFSET('Hygiene Data'!$E$7,0,10*ROW('Hygiene Data'!E67)),NA())</f>
        <v>#N/A</v>
      </c>
      <c r="BE73" s="538" t="e">
        <f ca="1">+IF(AND(ISNUMBER(OFFSET('Hygiene Data'!$E$9,0,10*ROW('Hygiene Data'!E67))),'Data Summary'!DT73="Yes"),OFFSET('Hygiene Data'!$E$9,0,10*ROW('Hygiene Data'!E67)),NA())</f>
        <v>#N/A</v>
      </c>
      <c r="BF73" s="538" t="e">
        <f ca="1">+IF(AND(ISNUMBER(OFFSET('Hygiene Data'!$F$5,0,10*ROW('Hygiene Data'!F67))),'Data Summary'!DU73="Yes"),OFFSET('Hygiene Data'!$F$5,0,10*ROW('Hygiene Data'!F67)),NA())</f>
        <v>#N/A</v>
      </c>
      <c r="BG73" s="538" t="e">
        <f ca="1">+IF(AND(ISNUMBER(OFFSET('Hygiene Data'!$F$7,0,10*ROW('Hygiene Data'!F67))),'Data Summary'!DV73="Yes"),OFFSET('Hygiene Data'!$F$7,0,10*ROW('Hygiene Data'!F67)),NA())</f>
        <v>#N/A</v>
      </c>
      <c r="BH73" s="538" t="e">
        <f ca="1">+IF(AND(ISNUMBER(OFFSET('Hygiene Data'!$F$9,0,10*ROW('Hygiene Data'!F67))),'Data Summary'!DW73="Yes"),OFFSET('Hygiene Data'!$F$9,0,10*ROW('Hygiene Data'!F67)),NA())</f>
        <v>#N/A</v>
      </c>
      <c r="BI73" s="538" t="e">
        <f ca="1">+IF(AND(ISNUMBER(OFFSET('Hygiene Data'!$G$5,0,10*ROW('Hygiene Data'!G67))),'Data Summary'!DX73="Yes"),OFFSET('Hygiene Data'!$G$5,0,10*ROW('Hygiene Data'!G67)),NA())</f>
        <v>#N/A</v>
      </c>
      <c r="BJ73" s="538" t="e">
        <f ca="1">+IF(AND(ISNUMBER(OFFSET('Hygiene Data'!$G$7,0,10*ROW('Hygiene Data'!G67))),'Data Summary'!DY73="Yes"),OFFSET('Hygiene Data'!$G$7,0,10*ROW('Hygiene Data'!G67)),NA())</f>
        <v>#N/A</v>
      </c>
      <c r="BK73" s="538" t="e">
        <f ca="1">+IF(AND(ISNUMBER(OFFSET('Hygiene Data'!$G$9,0,10*ROW('Hygiene Data'!G67))),'Data Summary'!DZ73="Yes"),OFFSET('Hygiene Data'!$G$9,0,10*ROW('Hygiene Data'!G67)),NA())</f>
        <v>#N/A</v>
      </c>
      <c r="BL73" s="538" t="e">
        <f ca="1">+IF(AND(ISNUMBER(OFFSET('Hygiene Data'!$H$5,0,10*ROW('Hygiene Data'!H67))),'Data Summary'!EA73="Yes"),OFFSET('Hygiene Data'!$H$5,0,10*ROW('Hygiene Data'!H67)),NA())</f>
        <v>#N/A</v>
      </c>
      <c r="BM73" s="538" t="e">
        <f ca="1">+IF(AND(ISNUMBER(OFFSET('Hygiene Data'!$H$7,0,10*ROW('Hygiene Data'!H67))),'Data Summary'!EB73="Yes"),OFFSET('Hygiene Data'!$H$7,0,10*ROW('Hygiene Data'!H67)),NA())</f>
        <v>#N/A</v>
      </c>
      <c r="BN73" s="538" t="e">
        <f ca="1">+IF(AND(ISNUMBER(OFFSET('Hygiene Data'!$H$9,0,10*ROW('Hygiene Data'!H67))),'Data Summary'!EC73="Yes"),OFFSET('Hygiene Data'!$H$9,0,10*ROW('Hygiene Data'!H67)),NA())</f>
        <v>#N/A</v>
      </c>
      <c r="BO73" s="538" t="e">
        <f ca="1">+IF(AND(ISNUMBER(OFFSET('Hygiene Data'!$I$5,0,10*ROW('Hygiene Data'!I67))),'Data Summary'!ED73="Yes"),OFFSET('Hygiene Data'!$I$5,0,10*ROW('Hygiene Data'!I67)),NA())</f>
        <v>#N/A</v>
      </c>
      <c r="BP73" s="538" t="e">
        <f ca="1">+IF(AND(ISNUMBER(OFFSET('Hygiene Data'!$I$7,0,10*ROW('Hygiene Data'!I67))),'Data Summary'!EE73="Yes"),OFFSET('Hygiene Data'!$I$7,0,10*ROW('Hygiene Data'!I67)),NA())</f>
        <v>#N/A</v>
      </c>
      <c r="BQ73" s="538" t="e">
        <f ca="1">+IF(AND(ISNUMBER(OFFSET('Hygiene Data'!$I$9,0,10*ROW('Hygiene Data'!I67))),'Data Summary'!EF73="Yes"),OFFSET('Hygiene Data'!$I$9,0,10*ROW('Hygiene Data'!I67)),NA())</f>
        <v>#N/A</v>
      </c>
    </row>
    <row r="74" spans="1:69" x14ac:dyDescent="0.25">
      <c r="A74" s="534" t="e">
        <f ca="1">+RIGHT('Data Summary'!A74,LEN('Data Summary'!A74)-9)</f>
        <v>#VALUE!</v>
      </c>
      <c r="B74" s="508" t="str">
        <f ca="1">+IF(ISTEXT('Data Summary'!B74),'Data Summary'!B74,"")</f>
        <v/>
      </c>
      <c r="C74" s="535" t="e">
        <f ca="1">+VALUE('Data Summary'!C74)</f>
        <v>#VALUE!</v>
      </c>
      <c r="D74" s="536" t="e">
        <f ca="1">+IF(AND(ISNUMBER(OFFSET('Water Data'!$D$4,0,10*ROW('Water Data'!D68))),'Data Summary'!BS74="Yes"),100-OFFSET('Water Data'!$D$4,0,10*ROW('Water Data'!D68)),NA())</f>
        <v>#N/A</v>
      </c>
      <c r="E74" s="536" t="e">
        <f ca="1">+IF(AND(ISNUMBER(OFFSET('Water Data'!$D$6,0,10*ROW('Water Data'!D68))),'Data Summary'!BT74="Yes"),OFFSET('Water Data'!$D$6,0,10*ROW('Water Data'!D68)),NA())</f>
        <v>#N/A</v>
      </c>
      <c r="F74" s="536" t="e">
        <f ca="1">+IF(AND(ISNUMBER(OFFSET('Water Data'!$D$9,0,10*ROW('Water Data'!D68))),'Data Summary'!BU74="Yes"),OFFSET('Water Data'!$D$9,0,10*ROW('Water Data'!D68)),NA())</f>
        <v>#N/A</v>
      </c>
      <c r="G74" s="536" t="e">
        <f ca="1">+IF(AND(ISNUMBER(OFFSET('Water Data'!$E$4,0,10*ROW('Water Data'!E68))),'Data Summary'!BV74="Yes"),100-OFFSET('Water Data'!$E$4,0,10*ROW('Water Data'!E68)),NA())</f>
        <v>#N/A</v>
      </c>
      <c r="H74" s="536" t="e">
        <f ca="1">+IF(AND(ISNUMBER(OFFSET('Water Data'!$E$6,0,10*ROW('Water Data'!E68))),'Data Summary'!BW74="Yes"),OFFSET('Water Data'!$E$6,0,10*ROW('Water Data'!E68)),NA())</f>
        <v>#N/A</v>
      </c>
      <c r="I74" s="536" t="e">
        <f ca="1">+IF(AND(ISNUMBER(OFFSET('Water Data'!$E$9,0,10*ROW('Water Data'!E68))),'Data Summary'!BX74="Yes"),OFFSET('Water Data'!$E$9,0,10*ROW('Water Data'!E68)),NA())</f>
        <v>#N/A</v>
      </c>
      <c r="J74" s="536" t="e">
        <f ca="1">+IF(AND(ISNUMBER(OFFSET('Water Data'!$F$4,0,10*ROW('Water Data'!F68))),'Data Summary'!BY74="Yes"),100-OFFSET('Water Data'!$F$4,0,10*ROW('Water Data'!F68)),NA())</f>
        <v>#N/A</v>
      </c>
      <c r="K74" s="536" t="e">
        <f ca="1">+IF(AND(ISNUMBER(OFFSET('Water Data'!$F$6,0,10*ROW('Water Data'!F68))),'Data Summary'!BZ74="Yes"),OFFSET('Water Data'!$F$6,0,10*ROW('Water Data'!F68)),NA())</f>
        <v>#N/A</v>
      </c>
      <c r="L74" s="536" t="e">
        <f ca="1">+IF(AND(ISNUMBER(OFFSET('Water Data'!$F$9,0,10*ROW('Water Data'!F68))),'Data Summary'!CA74="Yes"),OFFSET('Water Data'!$F$9,0,10*ROW('Water Data'!F68)),NA())</f>
        <v>#N/A</v>
      </c>
      <c r="M74" s="536" t="e">
        <f ca="1">+IF(AND(ISNUMBER(OFFSET('Water Data'!$G$4,0,10*ROW('Water Data'!G68))),'Data Summary'!CB74="Yes"),100-OFFSET('Water Data'!$G$4,0,10*ROW('Water Data'!G68)),NA())</f>
        <v>#N/A</v>
      </c>
      <c r="N74" s="536" t="e">
        <f ca="1">+IF(AND(ISNUMBER(OFFSET('Water Data'!$G$6,0,10*ROW('Water Data'!G68))),'Data Summary'!CC74="Yes"),OFFSET('Water Data'!$G$6,0,10*ROW('Water Data'!G68)),NA())</f>
        <v>#N/A</v>
      </c>
      <c r="O74" s="536" t="e">
        <f ca="1">+IF(AND(ISNUMBER(OFFSET('Water Data'!$G$9,0,10*ROW('Water Data'!G68))),'Data Summary'!CD74="Yes"),OFFSET('Water Data'!$G$9,0,10*ROW('Water Data'!G68)),NA())</f>
        <v>#N/A</v>
      </c>
      <c r="P74" s="536" t="e">
        <f ca="1">+IF(AND(ISNUMBER(OFFSET('Water Data'!$H$4,0,10*ROW('Water Data'!H68))),'Data Summary'!CE74="Yes"),100-OFFSET('Water Data'!$H$4,0,10*ROW('Water Data'!H68)),NA())</f>
        <v>#N/A</v>
      </c>
      <c r="Q74" s="536" t="e">
        <f ca="1">+IF(AND(ISNUMBER(OFFSET('Water Data'!$H$6,0,10*ROW('Water Data'!H68))),'Data Summary'!CF74="Yes"),OFFSET('Water Data'!$H$6,0,10*ROW('Water Data'!H68)),NA())</f>
        <v>#N/A</v>
      </c>
      <c r="R74" s="536" t="e">
        <f ca="1">+IF(AND(ISNUMBER(OFFSET('Water Data'!$H$9,0,10*ROW('Water Data'!H68))),'Data Summary'!CG74="Yes"),OFFSET('Water Data'!$H$9,0,10*ROW('Water Data'!H68)),NA())</f>
        <v>#N/A</v>
      </c>
      <c r="S74" s="536" t="e">
        <f ca="1">+IF(AND(ISNUMBER(OFFSET('Water Data'!$I$4,0,10*ROW('Water Data'!I68))),'Data Summary'!CH74="Yes"),100-OFFSET('Water Data'!$I$4,0,10*ROW('Water Data'!I68)),NA())</f>
        <v>#N/A</v>
      </c>
      <c r="T74" s="536" t="e">
        <f ca="1">+IF(AND(ISNUMBER(OFFSET('Water Data'!$I$6,0,10*ROW('Water Data'!I68))),'Data Summary'!CI74="Yes"),OFFSET('Water Data'!$I$6,0,10*ROW('Water Data'!I68)),NA())</f>
        <v>#N/A</v>
      </c>
      <c r="U74" s="536" t="e">
        <f ca="1">+IF(AND(ISNUMBER(OFFSET('Water Data'!$I$9,0,10*ROW('Water Data'!I68))),'Data Summary'!CJ74="Yes"),OFFSET('Water Data'!$I$9,0,10*ROW('Water Data'!I68)),NA())</f>
        <v>#N/A</v>
      </c>
      <c r="V74" s="537" t="e">
        <f ca="1">+IF(AND(ISNUMBER(OFFSET('Sanitation Data'!$D$4,0,10*ROW('Sanitation Data'!D68))),'Data Summary'!CK74="Yes"),100-OFFSET('Sanitation Data'!$D$4,0,10*ROW('Sanitation Data'!D68)),NA())</f>
        <v>#N/A</v>
      </c>
      <c r="W74" s="537" t="e">
        <f ca="1">+IF(AND(ISNUMBER(OFFSET('Sanitation Data'!$D$6,0,10*ROW('Sanitation Data'!D68))),'Data Summary'!CL74="Yes"),OFFSET('Sanitation Data'!$D$6,0,10*ROW('Sanitation Data'!D68)),NA())</f>
        <v>#N/A</v>
      </c>
      <c r="X74" s="537" t="e">
        <f ca="1">+IF(AND(ISNUMBER(OFFSET('Sanitation Data'!$D$10,0,10*ROW('Sanitation Data'!D68))),'Data Summary'!CM74="Yes"),OFFSET('Sanitation Data'!$D$10,0,10*ROW('Sanitation Data'!D68)),NA())</f>
        <v>#N/A</v>
      </c>
      <c r="Y74" s="537" t="e">
        <f ca="1">+IF(AND(ISNUMBER(OFFSET('Sanitation Data'!$D$11,0,10*ROW('Sanitation Data'!D68))),'Data Summary'!CN74="Yes"),OFFSET('Sanitation Data'!$D$11,0,10*ROW('Sanitation Data'!D68)),NA())</f>
        <v>#N/A</v>
      </c>
      <c r="Z74" s="537" t="e">
        <f ca="1">+IF(AND(ISNUMBER(OFFSET('Sanitation Data'!$D$12,0,10*ROW('Sanitation Data'!D68))),'Data Summary'!CO74="Yes"),OFFSET('Sanitation Data'!$D$12,0,10*ROW('Sanitation Data'!D68)),NA())</f>
        <v>#N/A</v>
      </c>
      <c r="AA74" s="537" t="e">
        <f ca="1">+IF(AND(ISNUMBER(OFFSET('Sanitation Data'!$E$4,0,10*ROW('Sanitation Data'!E68))),'Data Summary'!CP74="Yes"),100-OFFSET('Sanitation Data'!$E$4,0,10*ROW('Sanitation Data'!E68)),NA())</f>
        <v>#N/A</v>
      </c>
      <c r="AB74" s="537" t="e">
        <f ca="1">+IF(AND(ISNUMBER(OFFSET('Sanitation Data'!$E$6,0,10*ROW('Sanitation Data'!E68))),'Data Summary'!CQ74="Yes"),OFFSET('Sanitation Data'!$E$6,0,10*ROW('Sanitation Data'!E68)),NA())</f>
        <v>#N/A</v>
      </c>
      <c r="AC74" s="537" t="e">
        <f ca="1">+IF(AND(ISNUMBER(OFFSET('Sanitation Data'!$E$10,0,10*ROW('Sanitation Data'!E68))),'Data Summary'!CR74="Yes"),OFFSET('Sanitation Data'!$E$10,0,10*ROW('Sanitation Data'!E68)),NA())</f>
        <v>#N/A</v>
      </c>
      <c r="AD74" s="537" t="e">
        <f ca="1">+IF(AND(ISNUMBER(OFFSET('Sanitation Data'!$E$11,0,10*ROW('Sanitation Data'!E68))),'Data Summary'!CS74="Yes"),OFFSET('Sanitation Data'!$E$11,0,10*ROW('Sanitation Data'!E68)),NA())</f>
        <v>#N/A</v>
      </c>
      <c r="AE74" s="537" t="e">
        <f ca="1">+IF(AND(ISNUMBER(OFFSET('Sanitation Data'!$E$12,0,10*ROW('Sanitation Data'!E68))),'Data Summary'!CT74="Yes"),OFFSET('Sanitation Data'!$E$12,0,10*ROW('Sanitation Data'!E68)),NA())</f>
        <v>#N/A</v>
      </c>
      <c r="AF74" s="537" t="e">
        <f ca="1">+IF(AND(ISNUMBER(OFFSET('Sanitation Data'!$F$4,0,10*ROW('Sanitation Data'!F68))),'Data Summary'!CU74="Yes"),100-OFFSET('Sanitation Data'!$F$4,0,10*ROW('Sanitation Data'!F68)),NA())</f>
        <v>#N/A</v>
      </c>
      <c r="AG74" s="537" t="e">
        <f ca="1">+IF(AND(ISNUMBER(OFFSET('Sanitation Data'!$F$6,0,10*ROW('Sanitation Data'!F68))),'Data Summary'!CV74="Yes"),OFFSET('Sanitation Data'!$F$6,0,10*ROW('Sanitation Data'!F68)),NA())</f>
        <v>#N/A</v>
      </c>
      <c r="AH74" s="537" t="e">
        <f ca="1">+IF(AND(ISNUMBER(OFFSET('Sanitation Data'!$F$10,0,10*ROW('Sanitation Data'!F68))),'Data Summary'!CW74="Yes"),OFFSET('Sanitation Data'!$F$10,0,10*ROW('Sanitation Data'!F68)),NA())</f>
        <v>#N/A</v>
      </c>
      <c r="AI74" s="537" t="e">
        <f ca="1">+IF(AND(ISNUMBER(OFFSET('Sanitation Data'!$F$11,0,10*ROW('Sanitation Data'!F68))),'Data Summary'!CX74="Yes"),OFFSET('Sanitation Data'!$F$11,0,10*ROW('Sanitation Data'!F68)),NA())</f>
        <v>#N/A</v>
      </c>
      <c r="AJ74" s="537" t="e">
        <f ca="1">+IF(AND(ISNUMBER(OFFSET('Sanitation Data'!$F$12,0,10*ROW('Sanitation Data'!F68))),'Data Summary'!CY74="Yes"),OFFSET('Sanitation Data'!$F$12,0,10*ROW('Sanitation Data'!F68)),NA())</f>
        <v>#N/A</v>
      </c>
      <c r="AK74" s="537" t="e">
        <f ca="1">+IF(AND(ISNUMBER(OFFSET('Sanitation Data'!$G$4,0,10*ROW('Sanitation Data'!G68))),'Data Summary'!CZ74="Yes"),100-OFFSET('Sanitation Data'!$G$4,0,10*ROW('Sanitation Data'!G68)),NA())</f>
        <v>#N/A</v>
      </c>
      <c r="AL74" s="537" t="e">
        <f ca="1">+IF(AND(ISNUMBER(OFFSET('Sanitation Data'!$G$6,0,10*ROW('Sanitation Data'!G68))),'Data Summary'!DA74="Yes"),OFFSET('Sanitation Data'!$G$6,0,10*ROW('Sanitation Data'!G68)),NA())</f>
        <v>#N/A</v>
      </c>
      <c r="AM74" s="537" t="e">
        <f ca="1">+IF(AND(ISNUMBER(OFFSET('Sanitation Data'!$G$10,0,10*ROW('Sanitation Data'!G68))),'Data Summary'!DB74="Yes"),OFFSET('Sanitation Data'!$G$10,0,10*ROW('Sanitation Data'!G68)),NA())</f>
        <v>#N/A</v>
      </c>
      <c r="AN74" s="537" t="e">
        <f ca="1">+IF(AND(ISNUMBER(OFFSET('Sanitation Data'!$G$11,0,10*ROW('Sanitation Data'!G68))),'Data Summary'!DC74="Yes"),OFFSET('Sanitation Data'!$G$11,0,10*ROW('Sanitation Data'!G68)),NA())</f>
        <v>#N/A</v>
      </c>
      <c r="AO74" s="537" t="e">
        <f ca="1">+IF(AND(ISNUMBER(OFFSET('Sanitation Data'!$G$12,0,10*ROW('Sanitation Data'!G68))),'Data Summary'!DD74="Yes"),OFFSET('Sanitation Data'!$G$12,0,10*ROW('Sanitation Data'!G68)),NA())</f>
        <v>#N/A</v>
      </c>
      <c r="AP74" s="537" t="e">
        <f ca="1">+IF(AND(ISNUMBER(OFFSET('Sanitation Data'!$H$4,0,10*ROW('Sanitation Data'!H68))),'Data Summary'!DE74="Yes"),100-OFFSET('Sanitation Data'!$H$4,0,10*ROW('Sanitation Data'!H68)),NA())</f>
        <v>#N/A</v>
      </c>
      <c r="AQ74" s="537" t="e">
        <f ca="1">+IF(AND(ISNUMBER(OFFSET('Sanitation Data'!$H$6,0,10*ROW('Sanitation Data'!H68))),'Data Summary'!DF74="Yes"),OFFSET('Sanitation Data'!$H$6,0,10*ROW('Sanitation Data'!H68)),NA())</f>
        <v>#N/A</v>
      </c>
      <c r="AR74" s="537" t="e">
        <f ca="1">+IF(AND(ISNUMBER(OFFSET('Sanitation Data'!$H$10,0,10*ROW('Sanitation Data'!H68))),'Data Summary'!DG74="Yes"),OFFSET('Sanitation Data'!$H$10,0,10*ROW('Sanitation Data'!H68)),NA())</f>
        <v>#N/A</v>
      </c>
      <c r="AS74" s="537" t="e">
        <f ca="1">+IF(AND(ISNUMBER(OFFSET('Sanitation Data'!$H$11,0,10*ROW('Sanitation Data'!H68))),'Data Summary'!DH74="Yes"),OFFSET('Sanitation Data'!$H$11,0,10*ROW('Sanitation Data'!H68)),NA())</f>
        <v>#N/A</v>
      </c>
      <c r="AT74" s="537" t="e">
        <f ca="1">+IF(AND(ISNUMBER(OFFSET('Sanitation Data'!$H$12,0,10*ROW('Sanitation Data'!H68))),'Data Summary'!DI74="Yes"),OFFSET('Sanitation Data'!$H$12,0,10*ROW('Sanitation Data'!H68)),NA())</f>
        <v>#N/A</v>
      </c>
      <c r="AU74" s="537" t="e">
        <f ca="1">+IF(AND(ISNUMBER(OFFSET('Sanitation Data'!$I$4,0,10*ROW('Sanitation Data'!I68))),'Data Summary'!DJ74="Yes"),100-OFFSET('Sanitation Data'!$I$4,0,10*ROW('Sanitation Data'!I68)),NA())</f>
        <v>#N/A</v>
      </c>
      <c r="AV74" s="537" t="e">
        <f ca="1">+IF(AND(ISNUMBER(OFFSET('Sanitation Data'!$I$6,0,10*ROW('Sanitation Data'!I68))),'Data Summary'!DK74="Yes"),OFFSET('Sanitation Data'!$I$6,0,10*ROW('Sanitation Data'!I68)),NA())</f>
        <v>#N/A</v>
      </c>
      <c r="AW74" s="537" t="e">
        <f ca="1">+IF(AND(ISNUMBER(OFFSET('Sanitation Data'!$I$10,0,10*ROW('Sanitation Data'!I68))),'Data Summary'!DL74="Yes"),OFFSET('Sanitation Data'!$I$10,0,10*ROW('Sanitation Data'!I68)),NA())</f>
        <v>#N/A</v>
      </c>
      <c r="AX74" s="537" t="e">
        <f ca="1">+IF(AND(ISNUMBER(OFFSET('Sanitation Data'!$I$11,0,10*ROW('Sanitation Data'!I68))),'Data Summary'!DM74="Yes"),OFFSET('Sanitation Data'!$I$11,0,10*ROW('Sanitation Data'!I68)),NA())</f>
        <v>#N/A</v>
      </c>
      <c r="AY74" s="537" t="e">
        <f ca="1">+IF(AND(ISNUMBER(OFFSET('Sanitation Data'!$I$12,0,10*ROW('Sanitation Data'!I68))),'Data Summary'!DN74="Yes"),OFFSET('Sanitation Data'!$I$12,0,10*ROW('Sanitation Data'!I68)),NA())</f>
        <v>#N/A</v>
      </c>
      <c r="AZ74" s="538" t="e">
        <f ca="1">+IF(AND(ISNUMBER(OFFSET('Hygiene Data'!$D$5,0,10*ROW('Hygiene Data'!D68))),'Data Summary'!DO74="Yes"),OFFSET('Hygiene Data'!$D$5,0,10*ROW('Hygiene Data'!D68)),NA())</f>
        <v>#N/A</v>
      </c>
      <c r="BA74" s="538" t="e">
        <f ca="1">+IF(AND(ISNUMBER(OFFSET('Hygiene Data'!$D$7,0,10*ROW('Hygiene Data'!D68))),'Data Summary'!DP74="Yes"),OFFSET('Hygiene Data'!$D$7,0,10*ROW('Hygiene Data'!D68)),NA())</f>
        <v>#N/A</v>
      </c>
      <c r="BB74" s="538" t="e">
        <f ca="1">+IF(AND(ISNUMBER(OFFSET('Hygiene Data'!$D$9,0,10*ROW('Hygiene Data'!D68))),'Data Summary'!DQ74="Yes"),OFFSET('Hygiene Data'!$D$9,0,10*ROW('Hygiene Data'!D68)),NA())</f>
        <v>#N/A</v>
      </c>
      <c r="BC74" s="538" t="e">
        <f ca="1">+IF(AND(ISNUMBER(OFFSET('Hygiene Data'!$E$5,0,10*ROW('Hygiene Data'!E68))),'Data Summary'!DR74="Yes"),OFFSET('Hygiene Data'!$E$5,0,10*ROW('Hygiene Data'!E68)),NA())</f>
        <v>#N/A</v>
      </c>
      <c r="BD74" s="538" t="e">
        <f ca="1">+IF(AND(ISNUMBER(OFFSET('Hygiene Data'!$E$7,0,10*ROW('Hygiene Data'!E68))),'Data Summary'!DS74="Yes"),OFFSET('Hygiene Data'!$E$7,0,10*ROW('Hygiene Data'!E68)),NA())</f>
        <v>#N/A</v>
      </c>
      <c r="BE74" s="538" t="e">
        <f ca="1">+IF(AND(ISNUMBER(OFFSET('Hygiene Data'!$E$9,0,10*ROW('Hygiene Data'!E68))),'Data Summary'!DT74="Yes"),OFFSET('Hygiene Data'!$E$9,0,10*ROW('Hygiene Data'!E68)),NA())</f>
        <v>#N/A</v>
      </c>
      <c r="BF74" s="538" t="e">
        <f ca="1">+IF(AND(ISNUMBER(OFFSET('Hygiene Data'!$F$5,0,10*ROW('Hygiene Data'!F68))),'Data Summary'!DU74="Yes"),OFFSET('Hygiene Data'!$F$5,0,10*ROW('Hygiene Data'!F68)),NA())</f>
        <v>#N/A</v>
      </c>
      <c r="BG74" s="538" t="e">
        <f ca="1">+IF(AND(ISNUMBER(OFFSET('Hygiene Data'!$F$7,0,10*ROW('Hygiene Data'!F68))),'Data Summary'!DV74="Yes"),OFFSET('Hygiene Data'!$F$7,0,10*ROW('Hygiene Data'!F68)),NA())</f>
        <v>#N/A</v>
      </c>
      <c r="BH74" s="538" t="e">
        <f ca="1">+IF(AND(ISNUMBER(OFFSET('Hygiene Data'!$F$9,0,10*ROW('Hygiene Data'!F68))),'Data Summary'!DW74="Yes"),OFFSET('Hygiene Data'!$F$9,0,10*ROW('Hygiene Data'!F68)),NA())</f>
        <v>#N/A</v>
      </c>
      <c r="BI74" s="538" t="e">
        <f ca="1">+IF(AND(ISNUMBER(OFFSET('Hygiene Data'!$G$5,0,10*ROW('Hygiene Data'!G68))),'Data Summary'!DX74="Yes"),OFFSET('Hygiene Data'!$G$5,0,10*ROW('Hygiene Data'!G68)),NA())</f>
        <v>#N/A</v>
      </c>
      <c r="BJ74" s="538" t="e">
        <f ca="1">+IF(AND(ISNUMBER(OFFSET('Hygiene Data'!$G$7,0,10*ROW('Hygiene Data'!G68))),'Data Summary'!DY74="Yes"),OFFSET('Hygiene Data'!$G$7,0,10*ROW('Hygiene Data'!G68)),NA())</f>
        <v>#N/A</v>
      </c>
      <c r="BK74" s="538" t="e">
        <f ca="1">+IF(AND(ISNUMBER(OFFSET('Hygiene Data'!$G$9,0,10*ROW('Hygiene Data'!G68))),'Data Summary'!DZ74="Yes"),OFFSET('Hygiene Data'!$G$9,0,10*ROW('Hygiene Data'!G68)),NA())</f>
        <v>#N/A</v>
      </c>
      <c r="BL74" s="538" t="e">
        <f ca="1">+IF(AND(ISNUMBER(OFFSET('Hygiene Data'!$H$5,0,10*ROW('Hygiene Data'!H68))),'Data Summary'!EA74="Yes"),OFFSET('Hygiene Data'!$H$5,0,10*ROW('Hygiene Data'!H68)),NA())</f>
        <v>#N/A</v>
      </c>
      <c r="BM74" s="538" t="e">
        <f ca="1">+IF(AND(ISNUMBER(OFFSET('Hygiene Data'!$H$7,0,10*ROW('Hygiene Data'!H68))),'Data Summary'!EB74="Yes"),OFFSET('Hygiene Data'!$H$7,0,10*ROW('Hygiene Data'!H68)),NA())</f>
        <v>#N/A</v>
      </c>
      <c r="BN74" s="538" t="e">
        <f ca="1">+IF(AND(ISNUMBER(OFFSET('Hygiene Data'!$H$9,0,10*ROW('Hygiene Data'!H68))),'Data Summary'!EC74="Yes"),OFFSET('Hygiene Data'!$H$9,0,10*ROW('Hygiene Data'!H68)),NA())</f>
        <v>#N/A</v>
      </c>
      <c r="BO74" s="538" t="e">
        <f ca="1">+IF(AND(ISNUMBER(OFFSET('Hygiene Data'!$I$5,0,10*ROW('Hygiene Data'!I68))),'Data Summary'!ED74="Yes"),OFFSET('Hygiene Data'!$I$5,0,10*ROW('Hygiene Data'!I68)),NA())</f>
        <v>#N/A</v>
      </c>
      <c r="BP74" s="538" t="e">
        <f ca="1">+IF(AND(ISNUMBER(OFFSET('Hygiene Data'!$I$7,0,10*ROW('Hygiene Data'!I68))),'Data Summary'!EE74="Yes"),OFFSET('Hygiene Data'!$I$7,0,10*ROW('Hygiene Data'!I68)),NA())</f>
        <v>#N/A</v>
      </c>
      <c r="BQ74" s="538" t="e">
        <f ca="1">+IF(AND(ISNUMBER(OFFSET('Hygiene Data'!$I$9,0,10*ROW('Hygiene Data'!I68))),'Data Summary'!EF74="Yes"),OFFSET('Hygiene Data'!$I$9,0,10*ROW('Hygiene Data'!I68)),NA())</f>
        <v>#N/A</v>
      </c>
    </row>
    <row r="75" spans="1:69" x14ac:dyDescent="0.25">
      <c r="A75" s="534" t="e">
        <f ca="1">+RIGHT('Data Summary'!A75,LEN('Data Summary'!A75)-9)</f>
        <v>#VALUE!</v>
      </c>
      <c r="B75" s="508" t="str">
        <f ca="1">+IF(ISTEXT('Data Summary'!B75),'Data Summary'!B75,"")</f>
        <v/>
      </c>
      <c r="C75" s="535" t="e">
        <f ca="1">+VALUE('Data Summary'!C75)</f>
        <v>#VALUE!</v>
      </c>
      <c r="D75" s="536" t="e">
        <f ca="1">+IF(AND(ISNUMBER(OFFSET('Water Data'!$D$4,0,10*ROW('Water Data'!D69))),'Data Summary'!BS75="Yes"),100-OFFSET('Water Data'!$D$4,0,10*ROW('Water Data'!D69)),NA())</f>
        <v>#N/A</v>
      </c>
      <c r="E75" s="536" t="e">
        <f ca="1">+IF(AND(ISNUMBER(OFFSET('Water Data'!$D$6,0,10*ROW('Water Data'!D69))),'Data Summary'!BT75="Yes"),OFFSET('Water Data'!$D$6,0,10*ROW('Water Data'!D69)),NA())</f>
        <v>#N/A</v>
      </c>
      <c r="F75" s="536" t="e">
        <f ca="1">+IF(AND(ISNUMBER(OFFSET('Water Data'!$D$9,0,10*ROW('Water Data'!D69))),'Data Summary'!BU75="Yes"),OFFSET('Water Data'!$D$9,0,10*ROW('Water Data'!D69)),NA())</f>
        <v>#N/A</v>
      </c>
      <c r="G75" s="536" t="e">
        <f ca="1">+IF(AND(ISNUMBER(OFFSET('Water Data'!$E$4,0,10*ROW('Water Data'!E69))),'Data Summary'!BV75="Yes"),100-OFFSET('Water Data'!$E$4,0,10*ROW('Water Data'!E69)),NA())</f>
        <v>#N/A</v>
      </c>
      <c r="H75" s="536" t="e">
        <f ca="1">+IF(AND(ISNUMBER(OFFSET('Water Data'!$E$6,0,10*ROW('Water Data'!E69))),'Data Summary'!BW75="Yes"),OFFSET('Water Data'!$E$6,0,10*ROW('Water Data'!E69)),NA())</f>
        <v>#N/A</v>
      </c>
      <c r="I75" s="536" t="e">
        <f ca="1">+IF(AND(ISNUMBER(OFFSET('Water Data'!$E$9,0,10*ROW('Water Data'!E69))),'Data Summary'!BX75="Yes"),OFFSET('Water Data'!$E$9,0,10*ROW('Water Data'!E69)),NA())</f>
        <v>#N/A</v>
      </c>
      <c r="J75" s="536" t="e">
        <f ca="1">+IF(AND(ISNUMBER(OFFSET('Water Data'!$F$4,0,10*ROW('Water Data'!F69))),'Data Summary'!BY75="Yes"),100-OFFSET('Water Data'!$F$4,0,10*ROW('Water Data'!F69)),NA())</f>
        <v>#N/A</v>
      </c>
      <c r="K75" s="536" t="e">
        <f ca="1">+IF(AND(ISNUMBER(OFFSET('Water Data'!$F$6,0,10*ROW('Water Data'!F69))),'Data Summary'!BZ75="Yes"),OFFSET('Water Data'!$F$6,0,10*ROW('Water Data'!F69)),NA())</f>
        <v>#N/A</v>
      </c>
      <c r="L75" s="536" t="e">
        <f ca="1">+IF(AND(ISNUMBER(OFFSET('Water Data'!$F$9,0,10*ROW('Water Data'!F69))),'Data Summary'!CA75="Yes"),OFFSET('Water Data'!$F$9,0,10*ROW('Water Data'!F69)),NA())</f>
        <v>#N/A</v>
      </c>
      <c r="M75" s="536" t="e">
        <f ca="1">+IF(AND(ISNUMBER(OFFSET('Water Data'!$G$4,0,10*ROW('Water Data'!G69))),'Data Summary'!CB75="Yes"),100-OFFSET('Water Data'!$G$4,0,10*ROW('Water Data'!G69)),NA())</f>
        <v>#N/A</v>
      </c>
      <c r="N75" s="536" t="e">
        <f ca="1">+IF(AND(ISNUMBER(OFFSET('Water Data'!$G$6,0,10*ROW('Water Data'!G69))),'Data Summary'!CC75="Yes"),OFFSET('Water Data'!$G$6,0,10*ROW('Water Data'!G69)),NA())</f>
        <v>#N/A</v>
      </c>
      <c r="O75" s="536" t="e">
        <f ca="1">+IF(AND(ISNUMBER(OFFSET('Water Data'!$G$9,0,10*ROW('Water Data'!G69))),'Data Summary'!CD75="Yes"),OFFSET('Water Data'!$G$9,0,10*ROW('Water Data'!G69)),NA())</f>
        <v>#N/A</v>
      </c>
      <c r="P75" s="536" t="e">
        <f ca="1">+IF(AND(ISNUMBER(OFFSET('Water Data'!$H$4,0,10*ROW('Water Data'!H69))),'Data Summary'!CE75="Yes"),100-OFFSET('Water Data'!$H$4,0,10*ROW('Water Data'!H69)),NA())</f>
        <v>#N/A</v>
      </c>
      <c r="Q75" s="536" t="e">
        <f ca="1">+IF(AND(ISNUMBER(OFFSET('Water Data'!$H$6,0,10*ROW('Water Data'!H69))),'Data Summary'!CF75="Yes"),OFFSET('Water Data'!$H$6,0,10*ROW('Water Data'!H69)),NA())</f>
        <v>#N/A</v>
      </c>
      <c r="R75" s="536" t="e">
        <f ca="1">+IF(AND(ISNUMBER(OFFSET('Water Data'!$H$9,0,10*ROW('Water Data'!H69))),'Data Summary'!CG75="Yes"),OFFSET('Water Data'!$H$9,0,10*ROW('Water Data'!H69)),NA())</f>
        <v>#N/A</v>
      </c>
      <c r="S75" s="536" t="e">
        <f ca="1">+IF(AND(ISNUMBER(OFFSET('Water Data'!$I$4,0,10*ROW('Water Data'!I69))),'Data Summary'!CH75="Yes"),100-OFFSET('Water Data'!$I$4,0,10*ROW('Water Data'!I69)),NA())</f>
        <v>#N/A</v>
      </c>
      <c r="T75" s="536" t="e">
        <f ca="1">+IF(AND(ISNUMBER(OFFSET('Water Data'!$I$6,0,10*ROW('Water Data'!I69))),'Data Summary'!CI75="Yes"),OFFSET('Water Data'!$I$6,0,10*ROW('Water Data'!I69)),NA())</f>
        <v>#N/A</v>
      </c>
      <c r="U75" s="536" t="e">
        <f ca="1">+IF(AND(ISNUMBER(OFFSET('Water Data'!$I$9,0,10*ROW('Water Data'!I69))),'Data Summary'!CJ75="Yes"),OFFSET('Water Data'!$I$9,0,10*ROW('Water Data'!I69)),NA())</f>
        <v>#N/A</v>
      </c>
      <c r="V75" s="537" t="e">
        <f ca="1">+IF(AND(ISNUMBER(OFFSET('Sanitation Data'!$D$4,0,10*ROW('Sanitation Data'!D69))),'Data Summary'!CK75="Yes"),100-OFFSET('Sanitation Data'!$D$4,0,10*ROW('Sanitation Data'!D69)),NA())</f>
        <v>#N/A</v>
      </c>
      <c r="W75" s="537" t="e">
        <f ca="1">+IF(AND(ISNUMBER(OFFSET('Sanitation Data'!$D$6,0,10*ROW('Sanitation Data'!D69))),'Data Summary'!CL75="Yes"),OFFSET('Sanitation Data'!$D$6,0,10*ROW('Sanitation Data'!D69)),NA())</f>
        <v>#N/A</v>
      </c>
      <c r="X75" s="537" t="e">
        <f ca="1">+IF(AND(ISNUMBER(OFFSET('Sanitation Data'!$D$10,0,10*ROW('Sanitation Data'!D69))),'Data Summary'!CM75="Yes"),OFFSET('Sanitation Data'!$D$10,0,10*ROW('Sanitation Data'!D69)),NA())</f>
        <v>#N/A</v>
      </c>
      <c r="Y75" s="537" t="e">
        <f ca="1">+IF(AND(ISNUMBER(OFFSET('Sanitation Data'!$D$11,0,10*ROW('Sanitation Data'!D69))),'Data Summary'!CN75="Yes"),OFFSET('Sanitation Data'!$D$11,0,10*ROW('Sanitation Data'!D69)),NA())</f>
        <v>#N/A</v>
      </c>
      <c r="Z75" s="537" t="e">
        <f ca="1">+IF(AND(ISNUMBER(OFFSET('Sanitation Data'!$D$12,0,10*ROW('Sanitation Data'!D69))),'Data Summary'!CO75="Yes"),OFFSET('Sanitation Data'!$D$12,0,10*ROW('Sanitation Data'!D69)),NA())</f>
        <v>#N/A</v>
      </c>
      <c r="AA75" s="537" t="e">
        <f ca="1">+IF(AND(ISNUMBER(OFFSET('Sanitation Data'!$E$4,0,10*ROW('Sanitation Data'!E69))),'Data Summary'!CP75="Yes"),100-OFFSET('Sanitation Data'!$E$4,0,10*ROW('Sanitation Data'!E69)),NA())</f>
        <v>#N/A</v>
      </c>
      <c r="AB75" s="537" t="e">
        <f ca="1">+IF(AND(ISNUMBER(OFFSET('Sanitation Data'!$E$6,0,10*ROW('Sanitation Data'!E69))),'Data Summary'!CQ75="Yes"),OFFSET('Sanitation Data'!$E$6,0,10*ROW('Sanitation Data'!E69)),NA())</f>
        <v>#N/A</v>
      </c>
      <c r="AC75" s="537" t="e">
        <f ca="1">+IF(AND(ISNUMBER(OFFSET('Sanitation Data'!$E$10,0,10*ROW('Sanitation Data'!E69))),'Data Summary'!CR75="Yes"),OFFSET('Sanitation Data'!$E$10,0,10*ROW('Sanitation Data'!E69)),NA())</f>
        <v>#N/A</v>
      </c>
      <c r="AD75" s="537" t="e">
        <f ca="1">+IF(AND(ISNUMBER(OFFSET('Sanitation Data'!$E$11,0,10*ROW('Sanitation Data'!E69))),'Data Summary'!CS75="Yes"),OFFSET('Sanitation Data'!$E$11,0,10*ROW('Sanitation Data'!E69)),NA())</f>
        <v>#N/A</v>
      </c>
      <c r="AE75" s="537" t="e">
        <f ca="1">+IF(AND(ISNUMBER(OFFSET('Sanitation Data'!$E$12,0,10*ROW('Sanitation Data'!E69))),'Data Summary'!CT75="Yes"),OFFSET('Sanitation Data'!$E$12,0,10*ROW('Sanitation Data'!E69)),NA())</f>
        <v>#N/A</v>
      </c>
      <c r="AF75" s="537" t="e">
        <f ca="1">+IF(AND(ISNUMBER(OFFSET('Sanitation Data'!$F$4,0,10*ROW('Sanitation Data'!F69))),'Data Summary'!CU75="Yes"),100-OFFSET('Sanitation Data'!$F$4,0,10*ROW('Sanitation Data'!F69)),NA())</f>
        <v>#N/A</v>
      </c>
      <c r="AG75" s="537" t="e">
        <f ca="1">+IF(AND(ISNUMBER(OFFSET('Sanitation Data'!$F$6,0,10*ROW('Sanitation Data'!F69))),'Data Summary'!CV75="Yes"),OFFSET('Sanitation Data'!$F$6,0,10*ROW('Sanitation Data'!F69)),NA())</f>
        <v>#N/A</v>
      </c>
      <c r="AH75" s="537" t="e">
        <f ca="1">+IF(AND(ISNUMBER(OFFSET('Sanitation Data'!$F$10,0,10*ROW('Sanitation Data'!F69))),'Data Summary'!CW75="Yes"),OFFSET('Sanitation Data'!$F$10,0,10*ROW('Sanitation Data'!F69)),NA())</f>
        <v>#N/A</v>
      </c>
      <c r="AI75" s="537" t="e">
        <f ca="1">+IF(AND(ISNUMBER(OFFSET('Sanitation Data'!$F$11,0,10*ROW('Sanitation Data'!F69))),'Data Summary'!CX75="Yes"),OFFSET('Sanitation Data'!$F$11,0,10*ROW('Sanitation Data'!F69)),NA())</f>
        <v>#N/A</v>
      </c>
      <c r="AJ75" s="537" t="e">
        <f ca="1">+IF(AND(ISNUMBER(OFFSET('Sanitation Data'!$F$12,0,10*ROW('Sanitation Data'!F69))),'Data Summary'!CY75="Yes"),OFFSET('Sanitation Data'!$F$12,0,10*ROW('Sanitation Data'!F69)),NA())</f>
        <v>#N/A</v>
      </c>
      <c r="AK75" s="537" t="e">
        <f ca="1">+IF(AND(ISNUMBER(OFFSET('Sanitation Data'!$G$4,0,10*ROW('Sanitation Data'!G69))),'Data Summary'!CZ75="Yes"),100-OFFSET('Sanitation Data'!$G$4,0,10*ROW('Sanitation Data'!G69)),NA())</f>
        <v>#N/A</v>
      </c>
      <c r="AL75" s="537" t="e">
        <f ca="1">+IF(AND(ISNUMBER(OFFSET('Sanitation Data'!$G$6,0,10*ROW('Sanitation Data'!G69))),'Data Summary'!DA75="Yes"),OFFSET('Sanitation Data'!$G$6,0,10*ROW('Sanitation Data'!G69)),NA())</f>
        <v>#N/A</v>
      </c>
      <c r="AM75" s="537" t="e">
        <f ca="1">+IF(AND(ISNUMBER(OFFSET('Sanitation Data'!$G$10,0,10*ROW('Sanitation Data'!G69))),'Data Summary'!DB75="Yes"),OFFSET('Sanitation Data'!$G$10,0,10*ROW('Sanitation Data'!G69)),NA())</f>
        <v>#N/A</v>
      </c>
      <c r="AN75" s="537" t="e">
        <f ca="1">+IF(AND(ISNUMBER(OFFSET('Sanitation Data'!$G$11,0,10*ROW('Sanitation Data'!G69))),'Data Summary'!DC75="Yes"),OFFSET('Sanitation Data'!$G$11,0,10*ROW('Sanitation Data'!G69)),NA())</f>
        <v>#N/A</v>
      </c>
      <c r="AO75" s="537" t="e">
        <f ca="1">+IF(AND(ISNUMBER(OFFSET('Sanitation Data'!$G$12,0,10*ROW('Sanitation Data'!G69))),'Data Summary'!DD75="Yes"),OFFSET('Sanitation Data'!$G$12,0,10*ROW('Sanitation Data'!G69)),NA())</f>
        <v>#N/A</v>
      </c>
      <c r="AP75" s="537" t="e">
        <f ca="1">+IF(AND(ISNUMBER(OFFSET('Sanitation Data'!$H$4,0,10*ROW('Sanitation Data'!H69))),'Data Summary'!DE75="Yes"),100-OFFSET('Sanitation Data'!$H$4,0,10*ROW('Sanitation Data'!H69)),NA())</f>
        <v>#N/A</v>
      </c>
      <c r="AQ75" s="537" t="e">
        <f ca="1">+IF(AND(ISNUMBER(OFFSET('Sanitation Data'!$H$6,0,10*ROW('Sanitation Data'!H69))),'Data Summary'!DF75="Yes"),OFFSET('Sanitation Data'!$H$6,0,10*ROW('Sanitation Data'!H69)),NA())</f>
        <v>#N/A</v>
      </c>
      <c r="AR75" s="537" t="e">
        <f ca="1">+IF(AND(ISNUMBER(OFFSET('Sanitation Data'!$H$10,0,10*ROW('Sanitation Data'!H69))),'Data Summary'!DG75="Yes"),OFFSET('Sanitation Data'!$H$10,0,10*ROW('Sanitation Data'!H69)),NA())</f>
        <v>#N/A</v>
      </c>
      <c r="AS75" s="537" t="e">
        <f ca="1">+IF(AND(ISNUMBER(OFFSET('Sanitation Data'!$H$11,0,10*ROW('Sanitation Data'!H69))),'Data Summary'!DH75="Yes"),OFFSET('Sanitation Data'!$H$11,0,10*ROW('Sanitation Data'!H69)),NA())</f>
        <v>#N/A</v>
      </c>
      <c r="AT75" s="537" t="e">
        <f ca="1">+IF(AND(ISNUMBER(OFFSET('Sanitation Data'!$H$12,0,10*ROW('Sanitation Data'!H69))),'Data Summary'!DI75="Yes"),OFFSET('Sanitation Data'!$H$12,0,10*ROW('Sanitation Data'!H69)),NA())</f>
        <v>#N/A</v>
      </c>
      <c r="AU75" s="537" t="e">
        <f ca="1">+IF(AND(ISNUMBER(OFFSET('Sanitation Data'!$I$4,0,10*ROW('Sanitation Data'!I69))),'Data Summary'!DJ75="Yes"),100-OFFSET('Sanitation Data'!$I$4,0,10*ROW('Sanitation Data'!I69)),NA())</f>
        <v>#N/A</v>
      </c>
      <c r="AV75" s="537" t="e">
        <f ca="1">+IF(AND(ISNUMBER(OFFSET('Sanitation Data'!$I$6,0,10*ROW('Sanitation Data'!I69))),'Data Summary'!DK75="Yes"),OFFSET('Sanitation Data'!$I$6,0,10*ROW('Sanitation Data'!I69)),NA())</f>
        <v>#N/A</v>
      </c>
      <c r="AW75" s="537" t="e">
        <f ca="1">+IF(AND(ISNUMBER(OFFSET('Sanitation Data'!$I$10,0,10*ROW('Sanitation Data'!I69))),'Data Summary'!DL75="Yes"),OFFSET('Sanitation Data'!$I$10,0,10*ROW('Sanitation Data'!I69)),NA())</f>
        <v>#N/A</v>
      </c>
      <c r="AX75" s="537" t="e">
        <f ca="1">+IF(AND(ISNUMBER(OFFSET('Sanitation Data'!$I$11,0,10*ROW('Sanitation Data'!I69))),'Data Summary'!DM75="Yes"),OFFSET('Sanitation Data'!$I$11,0,10*ROW('Sanitation Data'!I69)),NA())</f>
        <v>#N/A</v>
      </c>
      <c r="AY75" s="537" t="e">
        <f ca="1">+IF(AND(ISNUMBER(OFFSET('Sanitation Data'!$I$12,0,10*ROW('Sanitation Data'!I69))),'Data Summary'!DN75="Yes"),OFFSET('Sanitation Data'!$I$12,0,10*ROW('Sanitation Data'!I69)),NA())</f>
        <v>#N/A</v>
      </c>
      <c r="AZ75" s="538" t="e">
        <f ca="1">+IF(AND(ISNUMBER(OFFSET('Hygiene Data'!$D$5,0,10*ROW('Hygiene Data'!D69))),'Data Summary'!DO75="Yes"),OFFSET('Hygiene Data'!$D$5,0,10*ROW('Hygiene Data'!D69)),NA())</f>
        <v>#N/A</v>
      </c>
      <c r="BA75" s="538" t="e">
        <f ca="1">+IF(AND(ISNUMBER(OFFSET('Hygiene Data'!$D$7,0,10*ROW('Hygiene Data'!D69))),'Data Summary'!DP75="Yes"),OFFSET('Hygiene Data'!$D$7,0,10*ROW('Hygiene Data'!D69)),NA())</f>
        <v>#N/A</v>
      </c>
      <c r="BB75" s="538" t="e">
        <f ca="1">+IF(AND(ISNUMBER(OFFSET('Hygiene Data'!$D$9,0,10*ROW('Hygiene Data'!D69))),'Data Summary'!DQ75="Yes"),OFFSET('Hygiene Data'!$D$9,0,10*ROW('Hygiene Data'!D69)),NA())</f>
        <v>#N/A</v>
      </c>
      <c r="BC75" s="538" t="e">
        <f ca="1">+IF(AND(ISNUMBER(OFFSET('Hygiene Data'!$E$5,0,10*ROW('Hygiene Data'!E69))),'Data Summary'!DR75="Yes"),OFFSET('Hygiene Data'!$E$5,0,10*ROW('Hygiene Data'!E69)),NA())</f>
        <v>#N/A</v>
      </c>
      <c r="BD75" s="538" t="e">
        <f ca="1">+IF(AND(ISNUMBER(OFFSET('Hygiene Data'!$E$7,0,10*ROW('Hygiene Data'!E69))),'Data Summary'!DS75="Yes"),OFFSET('Hygiene Data'!$E$7,0,10*ROW('Hygiene Data'!E69)),NA())</f>
        <v>#N/A</v>
      </c>
      <c r="BE75" s="538" t="e">
        <f ca="1">+IF(AND(ISNUMBER(OFFSET('Hygiene Data'!$E$9,0,10*ROW('Hygiene Data'!E69))),'Data Summary'!DT75="Yes"),OFFSET('Hygiene Data'!$E$9,0,10*ROW('Hygiene Data'!E69)),NA())</f>
        <v>#N/A</v>
      </c>
      <c r="BF75" s="538" t="e">
        <f ca="1">+IF(AND(ISNUMBER(OFFSET('Hygiene Data'!$F$5,0,10*ROW('Hygiene Data'!F69))),'Data Summary'!DU75="Yes"),OFFSET('Hygiene Data'!$F$5,0,10*ROW('Hygiene Data'!F69)),NA())</f>
        <v>#N/A</v>
      </c>
      <c r="BG75" s="538" t="e">
        <f ca="1">+IF(AND(ISNUMBER(OFFSET('Hygiene Data'!$F$7,0,10*ROW('Hygiene Data'!F69))),'Data Summary'!DV75="Yes"),OFFSET('Hygiene Data'!$F$7,0,10*ROW('Hygiene Data'!F69)),NA())</f>
        <v>#N/A</v>
      </c>
      <c r="BH75" s="538" t="e">
        <f ca="1">+IF(AND(ISNUMBER(OFFSET('Hygiene Data'!$F$9,0,10*ROW('Hygiene Data'!F69))),'Data Summary'!DW75="Yes"),OFFSET('Hygiene Data'!$F$9,0,10*ROW('Hygiene Data'!F69)),NA())</f>
        <v>#N/A</v>
      </c>
      <c r="BI75" s="538" t="e">
        <f ca="1">+IF(AND(ISNUMBER(OFFSET('Hygiene Data'!$G$5,0,10*ROW('Hygiene Data'!G69))),'Data Summary'!DX75="Yes"),OFFSET('Hygiene Data'!$G$5,0,10*ROW('Hygiene Data'!G69)),NA())</f>
        <v>#N/A</v>
      </c>
      <c r="BJ75" s="538" t="e">
        <f ca="1">+IF(AND(ISNUMBER(OFFSET('Hygiene Data'!$G$7,0,10*ROW('Hygiene Data'!G69))),'Data Summary'!DY75="Yes"),OFFSET('Hygiene Data'!$G$7,0,10*ROW('Hygiene Data'!G69)),NA())</f>
        <v>#N/A</v>
      </c>
      <c r="BK75" s="538" t="e">
        <f ca="1">+IF(AND(ISNUMBER(OFFSET('Hygiene Data'!$G$9,0,10*ROW('Hygiene Data'!G69))),'Data Summary'!DZ75="Yes"),OFFSET('Hygiene Data'!$G$9,0,10*ROW('Hygiene Data'!G69)),NA())</f>
        <v>#N/A</v>
      </c>
      <c r="BL75" s="538" t="e">
        <f ca="1">+IF(AND(ISNUMBER(OFFSET('Hygiene Data'!$H$5,0,10*ROW('Hygiene Data'!H69))),'Data Summary'!EA75="Yes"),OFFSET('Hygiene Data'!$H$5,0,10*ROW('Hygiene Data'!H69)),NA())</f>
        <v>#N/A</v>
      </c>
      <c r="BM75" s="538" t="e">
        <f ca="1">+IF(AND(ISNUMBER(OFFSET('Hygiene Data'!$H$7,0,10*ROW('Hygiene Data'!H69))),'Data Summary'!EB75="Yes"),OFFSET('Hygiene Data'!$H$7,0,10*ROW('Hygiene Data'!H69)),NA())</f>
        <v>#N/A</v>
      </c>
      <c r="BN75" s="538" t="e">
        <f ca="1">+IF(AND(ISNUMBER(OFFSET('Hygiene Data'!$H$9,0,10*ROW('Hygiene Data'!H69))),'Data Summary'!EC75="Yes"),OFFSET('Hygiene Data'!$H$9,0,10*ROW('Hygiene Data'!H69)),NA())</f>
        <v>#N/A</v>
      </c>
      <c r="BO75" s="538" t="e">
        <f ca="1">+IF(AND(ISNUMBER(OFFSET('Hygiene Data'!$I$5,0,10*ROW('Hygiene Data'!I69))),'Data Summary'!ED75="Yes"),OFFSET('Hygiene Data'!$I$5,0,10*ROW('Hygiene Data'!I69)),NA())</f>
        <v>#N/A</v>
      </c>
      <c r="BP75" s="538" t="e">
        <f ca="1">+IF(AND(ISNUMBER(OFFSET('Hygiene Data'!$I$7,0,10*ROW('Hygiene Data'!I69))),'Data Summary'!EE75="Yes"),OFFSET('Hygiene Data'!$I$7,0,10*ROW('Hygiene Data'!I69)),NA())</f>
        <v>#N/A</v>
      </c>
      <c r="BQ75" s="538" t="e">
        <f ca="1">+IF(AND(ISNUMBER(OFFSET('Hygiene Data'!$I$9,0,10*ROW('Hygiene Data'!I69))),'Data Summary'!EF75="Yes"),OFFSET('Hygiene Data'!$I$9,0,10*ROW('Hygiene Data'!I69)),NA())</f>
        <v>#N/A</v>
      </c>
    </row>
    <row r="76" spans="1:69" x14ac:dyDescent="0.25">
      <c r="A76" s="534" t="e">
        <f ca="1">+RIGHT('Data Summary'!A76,LEN('Data Summary'!A76)-9)</f>
        <v>#VALUE!</v>
      </c>
      <c r="B76" s="508" t="str">
        <f ca="1">+IF(ISTEXT('Data Summary'!B76),'Data Summary'!B76,"")</f>
        <v/>
      </c>
      <c r="C76" s="535" t="e">
        <f ca="1">+VALUE('Data Summary'!C76)</f>
        <v>#VALUE!</v>
      </c>
      <c r="D76" s="536" t="e">
        <f ca="1">+IF(AND(ISNUMBER(OFFSET('Water Data'!$D$4,0,10*ROW('Water Data'!D70))),'Data Summary'!BS76="Yes"),100-OFFSET('Water Data'!$D$4,0,10*ROW('Water Data'!D70)),NA())</f>
        <v>#N/A</v>
      </c>
      <c r="E76" s="536" t="e">
        <f ca="1">+IF(AND(ISNUMBER(OFFSET('Water Data'!$D$6,0,10*ROW('Water Data'!D70))),'Data Summary'!BT76="Yes"),OFFSET('Water Data'!$D$6,0,10*ROW('Water Data'!D70)),NA())</f>
        <v>#N/A</v>
      </c>
      <c r="F76" s="536" t="e">
        <f ca="1">+IF(AND(ISNUMBER(OFFSET('Water Data'!$D$9,0,10*ROW('Water Data'!D70))),'Data Summary'!BU76="Yes"),OFFSET('Water Data'!$D$9,0,10*ROW('Water Data'!D70)),NA())</f>
        <v>#N/A</v>
      </c>
      <c r="G76" s="536" t="e">
        <f ca="1">+IF(AND(ISNUMBER(OFFSET('Water Data'!$E$4,0,10*ROW('Water Data'!E70))),'Data Summary'!BV76="Yes"),100-OFFSET('Water Data'!$E$4,0,10*ROW('Water Data'!E70)),NA())</f>
        <v>#N/A</v>
      </c>
      <c r="H76" s="536" t="e">
        <f ca="1">+IF(AND(ISNUMBER(OFFSET('Water Data'!$E$6,0,10*ROW('Water Data'!E70))),'Data Summary'!BW76="Yes"),OFFSET('Water Data'!$E$6,0,10*ROW('Water Data'!E70)),NA())</f>
        <v>#N/A</v>
      </c>
      <c r="I76" s="536" t="e">
        <f ca="1">+IF(AND(ISNUMBER(OFFSET('Water Data'!$E$9,0,10*ROW('Water Data'!E70))),'Data Summary'!BX76="Yes"),OFFSET('Water Data'!$E$9,0,10*ROW('Water Data'!E70)),NA())</f>
        <v>#N/A</v>
      </c>
      <c r="J76" s="536" t="e">
        <f ca="1">+IF(AND(ISNUMBER(OFFSET('Water Data'!$F$4,0,10*ROW('Water Data'!F70))),'Data Summary'!BY76="Yes"),100-OFFSET('Water Data'!$F$4,0,10*ROW('Water Data'!F70)),NA())</f>
        <v>#N/A</v>
      </c>
      <c r="K76" s="536" t="e">
        <f ca="1">+IF(AND(ISNUMBER(OFFSET('Water Data'!$F$6,0,10*ROW('Water Data'!F70))),'Data Summary'!BZ76="Yes"),OFFSET('Water Data'!$F$6,0,10*ROW('Water Data'!F70)),NA())</f>
        <v>#N/A</v>
      </c>
      <c r="L76" s="536" t="e">
        <f ca="1">+IF(AND(ISNUMBER(OFFSET('Water Data'!$F$9,0,10*ROW('Water Data'!F70))),'Data Summary'!CA76="Yes"),OFFSET('Water Data'!$F$9,0,10*ROW('Water Data'!F70)),NA())</f>
        <v>#N/A</v>
      </c>
      <c r="M76" s="536" t="e">
        <f ca="1">+IF(AND(ISNUMBER(OFFSET('Water Data'!$G$4,0,10*ROW('Water Data'!G70))),'Data Summary'!CB76="Yes"),100-OFFSET('Water Data'!$G$4,0,10*ROW('Water Data'!G70)),NA())</f>
        <v>#N/A</v>
      </c>
      <c r="N76" s="536" t="e">
        <f ca="1">+IF(AND(ISNUMBER(OFFSET('Water Data'!$G$6,0,10*ROW('Water Data'!G70))),'Data Summary'!CC76="Yes"),OFFSET('Water Data'!$G$6,0,10*ROW('Water Data'!G70)),NA())</f>
        <v>#N/A</v>
      </c>
      <c r="O76" s="536" t="e">
        <f ca="1">+IF(AND(ISNUMBER(OFFSET('Water Data'!$G$9,0,10*ROW('Water Data'!G70))),'Data Summary'!CD76="Yes"),OFFSET('Water Data'!$G$9,0,10*ROW('Water Data'!G70)),NA())</f>
        <v>#N/A</v>
      </c>
      <c r="P76" s="536" t="e">
        <f ca="1">+IF(AND(ISNUMBER(OFFSET('Water Data'!$H$4,0,10*ROW('Water Data'!H70))),'Data Summary'!CE76="Yes"),100-OFFSET('Water Data'!$H$4,0,10*ROW('Water Data'!H70)),NA())</f>
        <v>#N/A</v>
      </c>
      <c r="Q76" s="536" t="e">
        <f ca="1">+IF(AND(ISNUMBER(OFFSET('Water Data'!$H$6,0,10*ROW('Water Data'!H70))),'Data Summary'!CF76="Yes"),OFFSET('Water Data'!$H$6,0,10*ROW('Water Data'!H70)),NA())</f>
        <v>#N/A</v>
      </c>
      <c r="R76" s="536" t="e">
        <f ca="1">+IF(AND(ISNUMBER(OFFSET('Water Data'!$H$9,0,10*ROW('Water Data'!H70))),'Data Summary'!CG76="Yes"),OFFSET('Water Data'!$H$9,0,10*ROW('Water Data'!H70)),NA())</f>
        <v>#N/A</v>
      </c>
      <c r="S76" s="536" t="e">
        <f ca="1">+IF(AND(ISNUMBER(OFFSET('Water Data'!$I$4,0,10*ROW('Water Data'!I70))),'Data Summary'!CH76="Yes"),100-OFFSET('Water Data'!$I$4,0,10*ROW('Water Data'!I70)),NA())</f>
        <v>#N/A</v>
      </c>
      <c r="T76" s="536" t="e">
        <f ca="1">+IF(AND(ISNUMBER(OFFSET('Water Data'!$I$6,0,10*ROW('Water Data'!I70))),'Data Summary'!CI76="Yes"),OFFSET('Water Data'!$I$6,0,10*ROW('Water Data'!I70)),NA())</f>
        <v>#N/A</v>
      </c>
      <c r="U76" s="536" t="e">
        <f ca="1">+IF(AND(ISNUMBER(OFFSET('Water Data'!$I$9,0,10*ROW('Water Data'!I70))),'Data Summary'!CJ76="Yes"),OFFSET('Water Data'!$I$9,0,10*ROW('Water Data'!I70)),NA())</f>
        <v>#N/A</v>
      </c>
      <c r="V76" s="537" t="e">
        <f ca="1">+IF(AND(ISNUMBER(OFFSET('Sanitation Data'!$D$4,0,10*ROW('Sanitation Data'!D70))),'Data Summary'!CK76="Yes"),100-OFFSET('Sanitation Data'!$D$4,0,10*ROW('Sanitation Data'!D70)),NA())</f>
        <v>#N/A</v>
      </c>
      <c r="W76" s="537" t="e">
        <f ca="1">+IF(AND(ISNUMBER(OFFSET('Sanitation Data'!$D$6,0,10*ROW('Sanitation Data'!D70))),'Data Summary'!CL76="Yes"),OFFSET('Sanitation Data'!$D$6,0,10*ROW('Sanitation Data'!D70)),NA())</f>
        <v>#N/A</v>
      </c>
      <c r="X76" s="537" t="e">
        <f ca="1">+IF(AND(ISNUMBER(OFFSET('Sanitation Data'!$D$10,0,10*ROW('Sanitation Data'!D70))),'Data Summary'!CM76="Yes"),OFFSET('Sanitation Data'!$D$10,0,10*ROW('Sanitation Data'!D70)),NA())</f>
        <v>#N/A</v>
      </c>
      <c r="Y76" s="537" t="e">
        <f ca="1">+IF(AND(ISNUMBER(OFFSET('Sanitation Data'!$D$11,0,10*ROW('Sanitation Data'!D70))),'Data Summary'!CN76="Yes"),OFFSET('Sanitation Data'!$D$11,0,10*ROW('Sanitation Data'!D70)),NA())</f>
        <v>#N/A</v>
      </c>
      <c r="Z76" s="537" t="e">
        <f ca="1">+IF(AND(ISNUMBER(OFFSET('Sanitation Data'!$D$12,0,10*ROW('Sanitation Data'!D70))),'Data Summary'!CO76="Yes"),OFFSET('Sanitation Data'!$D$12,0,10*ROW('Sanitation Data'!D70)),NA())</f>
        <v>#N/A</v>
      </c>
      <c r="AA76" s="537" t="e">
        <f ca="1">+IF(AND(ISNUMBER(OFFSET('Sanitation Data'!$E$4,0,10*ROW('Sanitation Data'!E70))),'Data Summary'!CP76="Yes"),100-OFFSET('Sanitation Data'!$E$4,0,10*ROW('Sanitation Data'!E70)),NA())</f>
        <v>#N/A</v>
      </c>
      <c r="AB76" s="537" t="e">
        <f ca="1">+IF(AND(ISNUMBER(OFFSET('Sanitation Data'!$E$6,0,10*ROW('Sanitation Data'!E70))),'Data Summary'!CQ76="Yes"),OFFSET('Sanitation Data'!$E$6,0,10*ROW('Sanitation Data'!E70)),NA())</f>
        <v>#N/A</v>
      </c>
      <c r="AC76" s="537" t="e">
        <f ca="1">+IF(AND(ISNUMBER(OFFSET('Sanitation Data'!$E$10,0,10*ROW('Sanitation Data'!E70))),'Data Summary'!CR76="Yes"),OFFSET('Sanitation Data'!$E$10,0,10*ROW('Sanitation Data'!E70)),NA())</f>
        <v>#N/A</v>
      </c>
      <c r="AD76" s="537" t="e">
        <f ca="1">+IF(AND(ISNUMBER(OFFSET('Sanitation Data'!$E$11,0,10*ROW('Sanitation Data'!E70))),'Data Summary'!CS76="Yes"),OFFSET('Sanitation Data'!$E$11,0,10*ROW('Sanitation Data'!E70)),NA())</f>
        <v>#N/A</v>
      </c>
      <c r="AE76" s="537" t="e">
        <f ca="1">+IF(AND(ISNUMBER(OFFSET('Sanitation Data'!$E$12,0,10*ROW('Sanitation Data'!E70))),'Data Summary'!CT76="Yes"),OFFSET('Sanitation Data'!$E$12,0,10*ROW('Sanitation Data'!E70)),NA())</f>
        <v>#N/A</v>
      </c>
      <c r="AF76" s="537" t="e">
        <f ca="1">+IF(AND(ISNUMBER(OFFSET('Sanitation Data'!$F$4,0,10*ROW('Sanitation Data'!F70))),'Data Summary'!CU76="Yes"),100-OFFSET('Sanitation Data'!$F$4,0,10*ROW('Sanitation Data'!F70)),NA())</f>
        <v>#N/A</v>
      </c>
      <c r="AG76" s="537" t="e">
        <f ca="1">+IF(AND(ISNUMBER(OFFSET('Sanitation Data'!$F$6,0,10*ROW('Sanitation Data'!F70))),'Data Summary'!CV76="Yes"),OFFSET('Sanitation Data'!$F$6,0,10*ROW('Sanitation Data'!F70)),NA())</f>
        <v>#N/A</v>
      </c>
      <c r="AH76" s="537" t="e">
        <f ca="1">+IF(AND(ISNUMBER(OFFSET('Sanitation Data'!$F$10,0,10*ROW('Sanitation Data'!F70))),'Data Summary'!CW76="Yes"),OFFSET('Sanitation Data'!$F$10,0,10*ROW('Sanitation Data'!F70)),NA())</f>
        <v>#N/A</v>
      </c>
      <c r="AI76" s="537" t="e">
        <f ca="1">+IF(AND(ISNUMBER(OFFSET('Sanitation Data'!$F$11,0,10*ROW('Sanitation Data'!F70))),'Data Summary'!CX76="Yes"),OFFSET('Sanitation Data'!$F$11,0,10*ROW('Sanitation Data'!F70)),NA())</f>
        <v>#N/A</v>
      </c>
      <c r="AJ76" s="537" t="e">
        <f ca="1">+IF(AND(ISNUMBER(OFFSET('Sanitation Data'!$F$12,0,10*ROW('Sanitation Data'!F70))),'Data Summary'!CY76="Yes"),OFFSET('Sanitation Data'!$F$12,0,10*ROW('Sanitation Data'!F70)),NA())</f>
        <v>#N/A</v>
      </c>
      <c r="AK76" s="537" t="e">
        <f ca="1">+IF(AND(ISNUMBER(OFFSET('Sanitation Data'!$G$4,0,10*ROW('Sanitation Data'!G70))),'Data Summary'!CZ76="Yes"),100-OFFSET('Sanitation Data'!$G$4,0,10*ROW('Sanitation Data'!G70)),NA())</f>
        <v>#N/A</v>
      </c>
      <c r="AL76" s="537" t="e">
        <f ca="1">+IF(AND(ISNUMBER(OFFSET('Sanitation Data'!$G$6,0,10*ROW('Sanitation Data'!G70))),'Data Summary'!DA76="Yes"),OFFSET('Sanitation Data'!$G$6,0,10*ROW('Sanitation Data'!G70)),NA())</f>
        <v>#N/A</v>
      </c>
      <c r="AM76" s="537" t="e">
        <f ca="1">+IF(AND(ISNUMBER(OFFSET('Sanitation Data'!$G$10,0,10*ROW('Sanitation Data'!G70))),'Data Summary'!DB76="Yes"),OFFSET('Sanitation Data'!$G$10,0,10*ROW('Sanitation Data'!G70)),NA())</f>
        <v>#N/A</v>
      </c>
      <c r="AN76" s="537" t="e">
        <f ca="1">+IF(AND(ISNUMBER(OFFSET('Sanitation Data'!$G$11,0,10*ROW('Sanitation Data'!G70))),'Data Summary'!DC76="Yes"),OFFSET('Sanitation Data'!$G$11,0,10*ROW('Sanitation Data'!G70)),NA())</f>
        <v>#N/A</v>
      </c>
      <c r="AO76" s="537" t="e">
        <f ca="1">+IF(AND(ISNUMBER(OFFSET('Sanitation Data'!$G$12,0,10*ROW('Sanitation Data'!G70))),'Data Summary'!DD76="Yes"),OFFSET('Sanitation Data'!$G$12,0,10*ROW('Sanitation Data'!G70)),NA())</f>
        <v>#N/A</v>
      </c>
      <c r="AP76" s="537" t="e">
        <f ca="1">+IF(AND(ISNUMBER(OFFSET('Sanitation Data'!$H$4,0,10*ROW('Sanitation Data'!H70))),'Data Summary'!DE76="Yes"),100-OFFSET('Sanitation Data'!$H$4,0,10*ROW('Sanitation Data'!H70)),NA())</f>
        <v>#N/A</v>
      </c>
      <c r="AQ76" s="537" t="e">
        <f ca="1">+IF(AND(ISNUMBER(OFFSET('Sanitation Data'!$H$6,0,10*ROW('Sanitation Data'!H70))),'Data Summary'!DF76="Yes"),OFFSET('Sanitation Data'!$H$6,0,10*ROW('Sanitation Data'!H70)),NA())</f>
        <v>#N/A</v>
      </c>
      <c r="AR76" s="537" t="e">
        <f ca="1">+IF(AND(ISNUMBER(OFFSET('Sanitation Data'!$H$10,0,10*ROW('Sanitation Data'!H70))),'Data Summary'!DG76="Yes"),OFFSET('Sanitation Data'!$H$10,0,10*ROW('Sanitation Data'!H70)),NA())</f>
        <v>#N/A</v>
      </c>
      <c r="AS76" s="537" t="e">
        <f ca="1">+IF(AND(ISNUMBER(OFFSET('Sanitation Data'!$H$11,0,10*ROW('Sanitation Data'!H70))),'Data Summary'!DH76="Yes"),OFFSET('Sanitation Data'!$H$11,0,10*ROW('Sanitation Data'!H70)),NA())</f>
        <v>#N/A</v>
      </c>
      <c r="AT76" s="537" t="e">
        <f ca="1">+IF(AND(ISNUMBER(OFFSET('Sanitation Data'!$H$12,0,10*ROW('Sanitation Data'!H70))),'Data Summary'!DI76="Yes"),OFFSET('Sanitation Data'!$H$12,0,10*ROW('Sanitation Data'!H70)),NA())</f>
        <v>#N/A</v>
      </c>
      <c r="AU76" s="537" t="e">
        <f ca="1">+IF(AND(ISNUMBER(OFFSET('Sanitation Data'!$I$4,0,10*ROW('Sanitation Data'!I70))),'Data Summary'!DJ76="Yes"),100-OFFSET('Sanitation Data'!$I$4,0,10*ROW('Sanitation Data'!I70)),NA())</f>
        <v>#N/A</v>
      </c>
      <c r="AV76" s="537" t="e">
        <f ca="1">+IF(AND(ISNUMBER(OFFSET('Sanitation Data'!$I$6,0,10*ROW('Sanitation Data'!I70))),'Data Summary'!DK76="Yes"),OFFSET('Sanitation Data'!$I$6,0,10*ROW('Sanitation Data'!I70)),NA())</f>
        <v>#N/A</v>
      </c>
      <c r="AW76" s="537" t="e">
        <f ca="1">+IF(AND(ISNUMBER(OFFSET('Sanitation Data'!$I$10,0,10*ROW('Sanitation Data'!I70))),'Data Summary'!DL76="Yes"),OFFSET('Sanitation Data'!$I$10,0,10*ROW('Sanitation Data'!I70)),NA())</f>
        <v>#N/A</v>
      </c>
      <c r="AX76" s="537" t="e">
        <f ca="1">+IF(AND(ISNUMBER(OFFSET('Sanitation Data'!$I$11,0,10*ROW('Sanitation Data'!I70))),'Data Summary'!DM76="Yes"),OFFSET('Sanitation Data'!$I$11,0,10*ROW('Sanitation Data'!I70)),NA())</f>
        <v>#N/A</v>
      </c>
      <c r="AY76" s="537" t="e">
        <f ca="1">+IF(AND(ISNUMBER(OFFSET('Sanitation Data'!$I$12,0,10*ROW('Sanitation Data'!I70))),'Data Summary'!DN76="Yes"),OFFSET('Sanitation Data'!$I$12,0,10*ROW('Sanitation Data'!I70)),NA())</f>
        <v>#N/A</v>
      </c>
      <c r="AZ76" s="538" t="e">
        <f ca="1">+IF(AND(ISNUMBER(OFFSET('Hygiene Data'!$D$5,0,10*ROW('Hygiene Data'!D70))),'Data Summary'!DO76="Yes"),OFFSET('Hygiene Data'!$D$5,0,10*ROW('Hygiene Data'!D70)),NA())</f>
        <v>#N/A</v>
      </c>
      <c r="BA76" s="538" t="e">
        <f ca="1">+IF(AND(ISNUMBER(OFFSET('Hygiene Data'!$D$7,0,10*ROW('Hygiene Data'!D70))),'Data Summary'!DP76="Yes"),OFFSET('Hygiene Data'!$D$7,0,10*ROW('Hygiene Data'!D70)),NA())</f>
        <v>#N/A</v>
      </c>
      <c r="BB76" s="538" t="e">
        <f ca="1">+IF(AND(ISNUMBER(OFFSET('Hygiene Data'!$D$9,0,10*ROW('Hygiene Data'!D70))),'Data Summary'!DQ76="Yes"),OFFSET('Hygiene Data'!$D$9,0,10*ROW('Hygiene Data'!D70)),NA())</f>
        <v>#N/A</v>
      </c>
      <c r="BC76" s="538" t="e">
        <f ca="1">+IF(AND(ISNUMBER(OFFSET('Hygiene Data'!$E$5,0,10*ROW('Hygiene Data'!E70))),'Data Summary'!DR76="Yes"),OFFSET('Hygiene Data'!$E$5,0,10*ROW('Hygiene Data'!E70)),NA())</f>
        <v>#N/A</v>
      </c>
      <c r="BD76" s="538" t="e">
        <f ca="1">+IF(AND(ISNUMBER(OFFSET('Hygiene Data'!$E$7,0,10*ROW('Hygiene Data'!E70))),'Data Summary'!DS76="Yes"),OFFSET('Hygiene Data'!$E$7,0,10*ROW('Hygiene Data'!E70)),NA())</f>
        <v>#N/A</v>
      </c>
      <c r="BE76" s="538" t="e">
        <f ca="1">+IF(AND(ISNUMBER(OFFSET('Hygiene Data'!$E$9,0,10*ROW('Hygiene Data'!E70))),'Data Summary'!DT76="Yes"),OFFSET('Hygiene Data'!$E$9,0,10*ROW('Hygiene Data'!E70)),NA())</f>
        <v>#N/A</v>
      </c>
      <c r="BF76" s="538" t="e">
        <f ca="1">+IF(AND(ISNUMBER(OFFSET('Hygiene Data'!$F$5,0,10*ROW('Hygiene Data'!F70))),'Data Summary'!DU76="Yes"),OFFSET('Hygiene Data'!$F$5,0,10*ROW('Hygiene Data'!F70)),NA())</f>
        <v>#N/A</v>
      </c>
      <c r="BG76" s="538" t="e">
        <f ca="1">+IF(AND(ISNUMBER(OFFSET('Hygiene Data'!$F$7,0,10*ROW('Hygiene Data'!F70))),'Data Summary'!DV76="Yes"),OFFSET('Hygiene Data'!$F$7,0,10*ROW('Hygiene Data'!F70)),NA())</f>
        <v>#N/A</v>
      </c>
      <c r="BH76" s="538" t="e">
        <f ca="1">+IF(AND(ISNUMBER(OFFSET('Hygiene Data'!$F$9,0,10*ROW('Hygiene Data'!F70))),'Data Summary'!DW76="Yes"),OFFSET('Hygiene Data'!$F$9,0,10*ROW('Hygiene Data'!F70)),NA())</f>
        <v>#N/A</v>
      </c>
      <c r="BI76" s="538" t="e">
        <f ca="1">+IF(AND(ISNUMBER(OFFSET('Hygiene Data'!$G$5,0,10*ROW('Hygiene Data'!G70))),'Data Summary'!DX76="Yes"),OFFSET('Hygiene Data'!$G$5,0,10*ROW('Hygiene Data'!G70)),NA())</f>
        <v>#N/A</v>
      </c>
      <c r="BJ76" s="538" t="e">
        <f ca="1">+IF(AND(ISNUMBER(OFFSET('Hygiene Data'!$G$7,0,10*ROW('Hygiene Data'!G70))),'Data Summary'!DY76="Yes"),OFFSET('Hygiene Data'!$G$7,0,10*ROW('Hygiene Data'!G70)),NA())</f>
        <v>#N/A</v>
      </c>
      <c r="BK76" s="538" t="e">
        <f ca="1">+IF(AND(ISNUMBER(OFFSET('Hygiene Data'!$G$9,0,10*ROW('Hygiene Data'!G70))),'Data Summary'!DZ76="Yes"),OFFSET('Hygiene Data'!$G$9,0,10*ROW('Hygiene Data'!G70)),NA())</f>
        <v>#N/A</v>
      </c>
      <c r="BL76" s="538" t="e">
        <f ca="1">+IF(AND(ISNUMBER(OFFSET('Hygiene Data'!$H$5,0,10*ROW('Hygiene Data'!H70))),'Data Summary'!EA76="Yes"),OFFSET('Hygiene Data'!$H$5,0,10*ROW('Hygiene Data'!H70)),NA())</f>
        <v>#N/A</v>
      </c>
      <c r="BM76" s="538" t="e">
        <f ca="1">+IF(AND(ISNUMBER(OFFSET('Hygiene Data'!$H$7,0,10*ROW('Hygiene Data'!H70))),'Data Summary'!EB76="Yes"),OFFSET('Hygiene Data'!$H$7,0,10*ROW('Hygiene Data'!H70)),NA())</f>
        <v>#N/A</v>
      </c>
      <c r="BN76" s="538" t="e">
        <f ca="1">+IF(AND(ISNUMBER(OFFSET('Hygiene Data'!$H$9,0,10*ROW('Hygiene Data'!H70))),'Data Summary'!EC76="Yes"),OFFSET('Hygiene Data'!$H$9,0,10*ROW('Hygiene Data'!H70)),NA())</f>
        <v>#N/A</v>
      </c>
      <c r="BO76" s="538" t="e">
        <f ca="1">+IF(AND(ISNUMBER(OFFSET('Hygiene Data'!$I$5,0,10*ROW('Hygiene Data'!I70))),'Data Summary'!ED76="Yes"),OFFSET('Hygiene Data'!$I$5,0,10*ROW('Hygiene Data'!I70)),NA())</f>
        <v>#N/A</v>
      </c>
      <c r="BP76" s="538" t="e">
        <f ca="1">+IF(AND(ISNUMBER(OFFSET('Hygiene Data'!$I$7,0,10*ROW('Hygiene Data'!I70))),'Data Summary'!EE76="Yes"),OFFSET('Hygiene Data'!$I$7,0,10*ROW('Hygiene Data'!I70)),NA())</f>
        <v>#N/A</v>
      </c>
      <c r="BQ76" s="538" t="e">
        <f ca="1">+IF(AND(ISNUMBER(OFFSET('Hygiene Data'!$I$9,0,10*ROW('Hygiene Data'!I70))),'Data Summary'!EF76="Yes"),OFFSET('Hygiene Data'!$I$9,0,10*ROW('Hygiene Data'!I70)),NA())</f>
        <v>#N/A</v>
      </c>
    </row>
    <row r="77" spans="1:69" x14ac:dyDescent="0.25">
      <c r="A77" s="534" t="e">
        <f ca="1">+RIGHT('Data Summary'!A77,LEN('Data Summary'!A77)-9)</f>
        <v>#VALUE!</v>
      </c>
      <c r="B77" s="508" t="str">
        <f ca="1">+IF(ISTEXT('Data Summary'!B77),'Data Summary'!B77,"")</f>
        <v/>
      </c>
      <c r="C77" s="535" t="e">
        <f ca="1">+VALUE('Data Summary'!C77)</f>
        <v>#VALUE!</v>
      </c>
      <c r="D77" s="536" t="e">
        <f ca="1">+IF(AND(ISNUMBER(OFFSET('Water Data'!$D$4,0,10*ROW('Water Data'!D71))),'Data Summary'!BS77="Yes"),100-OFFSET('Water Data'!$D$4,0,10*ROW('Water Data'!D71)),NA())</f>
        <v>#N/A</v>
      </c>
      <c r="E77" s="536" t="e">
        <f ca="1">+IF(AND(ISNUMBER(OFFSET('Water Data'!$D$6,0,10*ROW('Water Data'!D71))),'Data Summary'!BT77="Yes"),OFFSET('Water Data'!$D$6,0,10*ROW('Water Data'!D71)),NA())</f>
        <v>#N/A</v>
      </c>
      <c r="F77" s="536" t="e">
        <f ca="1">+IF(AND(ISNUMBER(OFFSET('Water Data'!$D$9,0,10*ROW('Water Data'!D71))),'Data Summary'!BU77="Yes"),OFFSET('Water Data'!$D$9,0,10*ROW('Water Data'!D71)),NA())</f>
        <v>#N/A</v>
      </c>
      <c r="G77" s="536" t="e">
        <f ca="1">+IF(AND(ISNUMBER(OFFSET('Water Data'!$E$4,0,10*ROW('Water Data'!E71))),'Data Summary'!BV77="Yes"),100-OFFSET('Water Data'!$E$4,0,10*ROW('Water Data'!E71)),NA())</f>
        <v>#N/A</v>
      </c>
      <c r="H77" s="536" t="e">
        <f ca="1">+IF(AND(ISNUMBER(OFFSET('Water Data'!$E$6,0,10*ROW('Water Data'!E71))),'Data Summary'!BW77="Yes"),OFFSET('Water Data'!$E$6,0,10*ROW('Water Data'!E71)),NA())</f>
        <v>#N/A</v>
      </c>
      <c r="I77" s="536" t="e">
        <f ca="1">+IF(AND(ISNUMBER(OFFSET('Water Data'!$E$9,0,10*ROW('Water Data'!E71))),'Data Summary'!BX77="Yes"),OFFSET('Water Data'!$E$9,0,10*ROW('Water Data'!E71)),NA())</f>
        <v>#N/A</v>
      </c>
      <c r="J77" s="536" t="e">
        <f ca="1">+IF(AND(ISNUMBER(OFFSET('Water Data'!$F$4,0,10*ROW('Water Data'!F71))),'Data Summary'!BY77="Yes"),100-OFFSET('Water Data'!$F$4,0,10*ROW('Water Data'!F71)),NA())</f>
        <v>#N/A</v>
      </c>
      <c r="K77" s="536" t="e">
        <f ca="1">+IF(AND(ISNUMBER(OFFSET('Water Data'!$F$6,0,10*ROW('Water Data'!F71))),'Data Summary'!BZ77="Yes"),OFFSET('Water Data'!$F$6,0,10*ROW('Water Data'!F71)),NA())</f>
        <v>#N/A</v>
      </c>
      <c r="L77" s="536" t="e">
        <f ca="1">+IF(AND(ISNUMBER(OFFSET('Water Data'!$F$9,0,10*ROW('Water Data'!F71))),'Data Summary'!CA77="Yes"),OFFSET('Water Data'!$F$9,0,10*ROW('Water Data'!F71)),NA())</f>
        <v>#N/A</v>
      </c>
      <c r="M77" s="536" t="e">
        <f ca="1">+IF(AND(ISNUMBER(OFFSET('Water Data'!$G$4,0,10*ROW('Water Data'!G71))),'Data Summary'!CB77="Yes"),100-OFFSET('Water Data'!$G$4,0,10*ROW('Water Data'!G71)),NA())</f>
        <v>#N/A</v>
      </c>
      <c r="N77" s="536" t="e">
        <f ca="1">+IF(AND(ISNUMBER(OFFSET('Water Data'!$G$6,0,10*ROW('Water Data'!G71))),'Data Summary'!CC77="Yes"),OFFSET('Water Data'!$G$6,0,10*ROW('Water Data'!G71)),NA())</f>
        <v>#N/A</v>
      </c>
      <c r="O77" s="536" t="e">
        <f ca="1">+IF(AND(ISNUMBER(OFFSET('Water Data'!$G$9,0,10*ROW('Water Data'!G71))),'Data Summary'!CD77="Yes"),OFFSET('Water Data'!$G$9,0,10*ROW('Water Data'!G71)),NA())</f>
        <v>#N/A</v>
      </c>
      <c r="P77" s="536" t="e">
        <f ca="1">+IF(AND(ISNUMBER(OFFSET('Water Data'!$H$4,0,10*ROW('Water Data'!H71))),'Data Summary'!CE77="Yes"),100-OFFSET('Water Data'!$H$4,0,10*ROW('Water Data'!H71)),NA())</f>
        <v>#N/A</v>
      </c>
      <c r="Q77" s="536" t="e">
        <f ca="1">+IF(AND(ISNUMBER(OFFSET('Water Data'!$H$6,0,10*ROW('Water Data'!H71))),'Data Summary'!CF77="Yes"),OFFSET('Water Data'!$H$6,0,10*ROW('Water Data'!H71)),NA())</f>
        <v>#N/A</v>
      </c>
      <c r="R77" s="536" t="e">
        <f ca="1">+IF(AND(ISNUMBER(OFFSET('Water Data'!$H$9,0,10*ROW('Water Data'!H71))),'Data Summary'!CG77="Yes"),OFFSET('Water Data'!$H$9,0,10*ROW('Water Data'!H71)),NA())</f>
        <v>#N/A</v>
      </c>
      <c r="S77" s="536" t="e">
        <f ca="1">+IF(AND(ISNUMBER(OFFSET('Water Data'!$I$4,0,10*ROW('Water Data'!I71))),'Data Summary'!CH77="Yes"),100-OFFSET('Water Data'!$I$4,0,10*ROW('Water Data'!I71)),NA())</f>
        <v>#N/A</v>
      </c>
      <c r="T77" s="536" t="e">
        <f ca="1">+IF(AND(ISNUMBER(OFFSET('Water Data'!$I$6,0,10*ROW('Water Data'!I71))),'Data Summary'!CI77="Yes"),OFFSET('Water Data'!$I$6,0,10*ROW('Water Data'!I71)),NA())</f>
        <v>#N/A</v>
      </c>
      <c r="U77" s="536" t="e">
        <f ca="1">+IF(AND(ISNUMBER(OFFSET('Water Data'!$I$9,0,10*ROW('Water Data'!I71))),'Data Summary'!CJ77="Yes"),OFFSET('Water Data'!$I$9,0,10*ROW('Water Data'!I71)),NA())</f>
        <v>#N/A</v>
      </c>
      <c r="V77" s="537" t="e">
        <f ca="1">+IF(AND(ISNUMBER(OFFSET('Sanitation Data'!$D$4,0,10*ROW('Sanitation Data'!D71))),'Data Summary'!CK77="Yes"),100-OFFSET('Sanitation Data'!$D$4,0,10*ROW('Sanitation Data'!D71)),NA())</f>
        <v>#N/A</v>
      </c>
      <c r="W77" s="537" t="e">
        <f ca="1">+IF(AND(ISNUMBER(OFFSET('Sanitation Data'!$D$6,0,10*ROW('Sanitation Data'!D71))),'Data Summary'!CL77="Yes"),OFFSET('Sanitation Data'!$D$6,0,10*ROW('Sanitation Data'!D71)),NA())</f>
        <v>#N/A</v>
      </c>
      <c r="X77" s="537" t="e">
        <f ca="1">+IF(AND(ISNUMBER(OFFSET('Sanitation Data'!$D$10,0,10*ROW('Sanitation Data'!D71))),'Data Summary'!CM77="Yes"),OFFSET('Sanitation Data'!$D$10,0,10*ROW('Sanitation Data'!D71)),NA())</f>
        <v>#N/A</v>
      </c>
      <c r="Y77" s="537" t="e">
        <f ca="1">+IF(AND(ISNUMBER(OFFSET('Sanitation Data'!$D$11,0,10*ROW('Sanitation Data'!D71))),'Data Summary'!CN77="Yes"),OFFSET('Sanitation Data'!$D$11,0,10*ROW('Sanitation Data'!D71)),NA())</f>
        <v>#N/A</v>
      </c>
      <c r="Z77" s="537" t="e">
        <f ca="1">+IF(AND(ISNUMBER(OFFSET('Sanitation Data'!$D$12,0,10*ROW('Sanitation Data'!D71))),'Data Summary'!CO77="Yes"),OFFSET('Sanitation Data'!$D$12,0,10*ROW('Sanitation Data'!D71)),NA())</f>
        <v>#N/A</v>
      </c>
      <c r="AA77" s="537" t="e">
        <f ca="1">+IF(AND(ISNUMBER(OFFSET('Sanitation Data'!$E$4,0,10*ROW('Sanitation Data'!E71))),'Data Summary'!CP77="Yes"),100-OFFSET('Sanitation Data'!$E$4,0,10*ROW('Sanitation Data'!E71)),NA())</f>
        <v>#N/A</v>
      </c>
      <c r="AB77" s="537" t="e">
        <f ca="1">+IF(AND(ISNUMBER(OFFSET('Sanitation Data'!$E$6,0,10*ROW('Sanitation Data'!E71))),'Data Summary'!CQ77="Yes"),OFFSET('Sanitation Data'!$E$6,0,10*ROW('Sanitation Data'!E71)),NA())</f>
        <v>#N/A</v>
      </c>
      <c r="AC77" s="537" t="e">
        <f ca="1">+IF(AND(ISNUMBER(OFFSET('Sanitation Data'!$E$10,0,10*ROW('Sanitation Data'!E71))),'Data Summary'!CR77="Yes"),OFFSET('Sanitation Data'!$E$10,0,10*ROW('Sanitation Data'!E71)),NA())</f>
        <v>#N/A</v>
      </c>
      <c r="AD77" s="537" t="e">
        <f ca="1">+IF(AND(ISNUMBER(OFFSET('Sanitation Data'!$E$11,0,10*ROW('Sanitation Data'!E71))),'Data Summary'!CS77="Yes"),OFFSET('Sanitation Data'!$E$11,0,10*ROW('Sanitation Data'!E71)),NA())</f>
        <v>#N/A</v>
      </c>
      <c r="AE77" s="537" t="e">
        <f ca="1">+IF(AND(ISNUMBER(OFFSET('Sanitation Data'!$E$12,0,10*ROW('Sanitation Data'!E71))),'Data Summary'!CT77="Yes"),OFFSET('Sanitation Data'!$E$12,0,10*ROW('Sanitation Data'!E71)),NA())</f>
        <v>#N/A</v>
      </c>
      <c r="AF77" s="537" t="e">
        <f ca="1">+IF(AND(ISNUMBER(OFFSET('Sanitation Data'!$F$4,0,10*ROW('Sanitation Data'!F71))),'Data Summary'!CU77="Yes"),100-OFFSET('Sanitation Data'!$F$4,0,10*ROW('Sanitation Data'!F71)),NA())</f>
        <v>#N/A</v>
      </c>
      <c r="AG77" s="537" t="e">
        <f ca="1">+IF(AND(ISNUMBER(OFFSET('Sanitation Data'!$F$6,0,10*ROW('Sanitation Data'!F71))),'Data Summary'!CV77="Yes"),OFFSET('Sanitation Data'!$F$6,0,10*ROW('Sanitation Data'!F71)),NA())</f>
        <v>#N/A</v>
      </c>
      <c r="AH77" s="537" t="e">
        <f ca="1">+IF(AND(ISNUMBER(OFFSET('Sanitation Data'!$F$10,0,10*ROW('Sanitation Data'!F71))),'Data Summary'!CW77="Yes"),OFFSET('Sanitation Data'!$F$10,0,10*ROW('Sanitation Data'!F71)),NA())</f>
        <v>#N/A</v>
      </c>
      <c r="AI77" s="537" t="e">
        <f ca="1">+IF(AND(ISNUMBER(OFFSET('Sanitation Data'!$F$11,0,10*ROW('Sanitation Data'!F71))),'Data Summary'!CX77="Yes"),OFFSET('Sanitation Data'!$F$11,0,10*ROW('Sanitation Data'!F71)),NA())</f>
        <v>#N/A</v>
      </c>
      <c r="AJ77" s="537" t="e">
        <f ca="1">+IF(AND(ISNUMBER(OFFSET('Sanitation Data'!$F$12,0,10*ROW('Sanitation Data'!F71))),'Data Summary'!CY77="Yes"),OFFSET('Sanitation Data'!$F$12,0,10*ROW('Sanitation Data'!F71)),NA())</f>
        <v>#N/A</v>
      </c>
      <c r="AK77" s="537" t="e">
        <f ca="1">+IF(AND(ISNUMBER(OFFSET('Sanitation Data'!$G$4,0,10*ROW('Sanitation Data'!G71))),'Data Summary'!CZ77="Yes"),100-OFFSET('Sanitation Data'!$G$4,0,10*ROW('Sanitation Data'!G71)),NA())</f>
        <v>#N/A</v>
      </c>
      <c r="AL77" s="537" t="e">
        <f ca="1">+IF(AND(ISNUMBER(OFFSET('Sanitation Data'!$G$6,0,10*ROW('Sanitation Data'!G71))),'Data Summary'!DA77="Yes"),OFFSET('Sanitation Data'!$G$6,0,10*ROW('Sanitation Data'!G71)),NA())</f>
        <v>#N/A</v>
      </c>
      <c r="AM77" s="537" t="e">
        <f ca="1">+IF(AND(ISNUMBER(OFFSET('Sanitation Data'!$G$10,0,10*ROW('Sanitation Data'!G71))),'Data Summary'!DB77="Yes"),OFFSET('Sanitation Data'!$G$10,0,10*ROW('Sanitation Data'!G71)),NA())</f>
        <v>#N/A</v>
      </c>
      <c r="AN77" s="537" t="e">
        <f ca="1">+IF(AND(ISNUMBER(OFFSET('Sanitation Data'!$G$11,0,10*ROW('Sanitation Data'!G71))),'Data Summary'!DC77="Yes"),OFFSET('Sanitation Data'!$G$11,0,10*ROW('Sanitation Data'!G71)),NA())</f>
        <v>#N/A</v>
      </c>
      <c r="AO77" s="537" t="e">
        <f ca="1">+IF(AND(ISNUMBER(OFFSET('Sanitation Data'!$G$12,0,10*ROW('Sanitation Data'!G71))),'Data Summary'!DD77="Yes"),OFFSET('Sanitation Data'!$G$12,0,10*ROW('Sanitation Data'!G71)),NA())</f>
        <v>#N/A</v>
      </c>
      <c r="AP77" s="537" t="e">
        <f ca="1">+IF(AND(ISNUMBER(OFFSET('Sanitation Data'!$H$4,0,10*ROW('Sanitation Data'!H71))),'Data Summary'!DE77="Yes"),100-OFFSET('Sanitation Data'!$H$4,0,10*ROW('Sanitation Data'!H71)),NA())</f>
        <v>#N/A</v>
      </c>
      <c r="AQ77" s="537" t="e">
        <f ca="1">+IF(AND(ISNUMBER(OFFSET('Sanitation Data'!$H$6,0,10*ROW('Sanitation Data'!H71))),'Data Summary'!DF77="Yes"),OFFSET('Sanitation Data'!$H$6,0,10*ROW('Sanitation Data'!H71)),NA())</f>
        <v>#N/A</v>
      </c>
      <c r="AR77" s="537" t="e">
        <f ca="1">+IF(AND(ISNUMBER(OFFSET('Sanitation Data'!$H$10,0,10*ROW('Sanitation Data'!H71))),'Data Summary'!DG77="Yes"),OFFSET('Sanitation Data'!$H$10,0,10*ROW('Sanitation Data'!H71)),NA())</f>
        <v>#N/A</v>
      </c>
      <c r="AS77" s="537" t="e">
        <f ca="1">+IF(AND(ISNUMBER(OFFSET('Sanitation Data'!$H$11,0,10*ROW('Sanitation Data'!H71))),'Data Summary'!DH77="Yes"),OFFSET('Sanitation Data'!$H$11,0,10*ROW('Sanitation Data'!H71)),NA())</f>
        <v>#N/A</v>
      </c>
      <c r="AT77" s="537" t="e">
        <f ca="1">+IF(AND(ISNUMBER(OFFSET('Sanitation Data'!$H$12,0,10*ROW('Sanitation Data'!H71))),'Data Summary'!DI77="Yes"),OFFSET('Sanitation Data'!$H$12,0,10*ROW('Sanitation Data'!H71)),NA())</f>
        <v>#N/A</v>
      </c>
      <c r="AU77" s="537" t="e">
        <f ca="1">+IF(AND(ISNUMBER(OFFSET('Sanitation Data'!$I$4,0,10*ROW('Sanitation Data'!I71))),'Data Summary'!DJ77="Yes"),100-OFFSET('Sanitation Data'!$I$4,0,10*ROW('Sanitation Data'!I71)),NA())</f>
        <v>#N/A</v>
      </c>
      <c r="AV77" s="537" t="e">
        <f ca="1">+IF(AND(ISNUMBER(OFFSET('Sanitation Data'!$I$6,0,10*ROW('Sanitation Data'!I71))),'Data Summary'!DK77="Yes"),OFFSET('Sanitation Data'!$I$6,0,10*ROW('Sanitation Data'!I71)),NA())</f>
        <v>#N/A</v>
      </c>
      <c r="AW77" s="537" t="e">
        <f ca="1">+IF(AND(ISNUMBER(OFFSET('Sanitation Data'!$I$10,0,10*ROW('Sanitation Data'!I71))),'Data Summary'!DL77="Yes"),OFFSET('Sanitation Data'!$I$10,0,10*ROW('Sanitation Data'!I71)),NA())</f>
        <v>#N/A</v>
      </c>
      <c r="AX77" s="537" t="e">
        <f ca="1">+IF(AND(ISNUMBER(OFFSET('Sanitation Data'!$I$11,0,10*ROW('Sanitation Data'!I71))),'Data Summary'!DM77="Yes"),OFFSET('Sanitation Data'!$I$11,0,10*ROW('Sanitation Data'!I71)),NA())</f>
        <v>#N/A</v>
      </c>
      <c r="AY77" s="537" t="e">
        <f ca="1">+IF(AND(ISNUMBER(OFFSET('Sanitation Data'!$I$12,0,10*ROW('Sanitation Data'!I71))),'Data Summary'!DN77="Yes"),OFFSET('Sanitation Data'!$I$12,0,10*ROW('Sanitation Data'!I71)),NA())</f>
        <v>#N/A</v>
      </c>
      <c r="AZ77" s="538" t="e">
        <f ca="1">+IF(AND(ISNUMBER(OFFSET('Hygiene Data'!$D$5,0,10*ROW('Hygiene Data'!D71))),'Data Summary'!DO77="Yes"),OFFSET('Hygiene Data'!$D$5,0,10*ROW('Hygiene Data'!D71)),NA())</f>
        <v>#N/A</v>
      </c>
      <c r="BA77" s="538" t="e">
        <f ca="1">+IF(AND(ISNUMBER(OFFSET('Hygiene Data'!$D$7,0,10*ROW('Hygiene Data'!D71))),'Data Summary'!DP77="Yes"),OFFSET('Hygiene Data'!$D$7,0,10*ROW('Hygiene Data'!D71)),NA())</f>
        <v>#N/A</v>
      </c>
      <c r="BB77" s="538" t="e">
        <f ca="1">+IF(AND(ISNUMBER(OFFSET('Hygiene Data'!$D$9,0,10*ROW('Hygiene Data'!D71))),'Data Summary'!DQ77="Yes"),OFFSET('Hygiene Data'!$D$9,0,10*ROW('Hygiene Data'!D71)),NA())</f>
        <v>#N/A</v>
      </c>
      <c r="BC77" s="538" t="e">
        <f ca="1">+IF(AND(ISNUMBER(OFFSET('Hygiene Data'!$E$5,0,10*ROW('Hygiene Data'!E71))),'Data Summary'!DR77="Yes"),OFFSET('Hygiene Data'!$E$5,0,10*ROW('Hygiene Data'!E71)),NA())</f>
        <v>#N/A</v>
      </c>
      <c r="BD77" s="538" t="e">
        <f ca="1">+IF(AND(ISNUMBER(OFFSET('Hygiene Data'!$E$7,0,10*ROW('Hygiene Data'!E71))),'Data Summary'!DS77="Yes"),OFFSET('Hygiene Data'!$E$7,0,10*ROW('Hygiene Data'!E71)),NA())</f>
        <v>#N/A</v>
      </c>
      <c r="BE77" s="538" t="e">
        <f ca="1">+IF(AND(ISNUMBER(OFFSET('Hygiene Data'!$E$9,0,10*ROW('Hygiene Data'!E71))),'Data Summary'!DT77="Yes"),OFFSET('Hygiene Data'!$E$9,0,10*ROW('Hygiene Data'!E71)),NA())</f>
        <v>#N/A</v>
      </c>
      <c r="BF77" s="538" t="e">
        <f ca="1">+IF(AND(ISNUMBER(OFFSET('Hygiene Data'!$F$5,0,10*ROW('Hygiene Data'!F71))),'Data Summary'!DU77="Yes"),OFFSET('Hygiene Data'!$F$5,0,10*ROW('Hygiene Data'!F71)),NA())</f>
        <v>#N/A</v>
      </c>
      <c r="BG77" s="538" t="e">
        <f ca="1">+IF(AND(ISNUMBER(OFFSET('Hygiene Data'!$F$7,0,10*ROW('Hygiene Data'!F71))),'Data Summary'!DV77="Yes"),OFFSET('Hygiene Data'!$F$7,0,10*ROW('Hygiene Data'!F71)),NA())</f>
        <v>#N/A</v>
      </c>
      <c r="BH77" s="538" t="e">
        <f ca="1">+IF(AND(ISNUMBER(OFFSET('Hygiene Data'!$F$9,0,10*ROW('Hygiene Data'!F71))),'Data Summary'!DW77="Yes"),OFFSET('Hygiene Data'!$F$9,0,10*ROW('Hygiene Data'!F71)),NA())</f>
        <v>#N/A</v>
      </c>
      <c r="BI77" s="538" t="e">
        <f ca="1">+IF(AND(ISNUMBER(OFFSET('Hygiene Data'!$G$5,0,10*ROW('Hygiene Data'!G71))),'Data Summary'!DX77="Yes"),OFFSET('Hygiene Data'!$G$5,0,10*ROW('Hygiene Data'!G71)),NA())</f>
        <v>#N/A</v>
      </c>
      <c r="BJ77" s="538" t="e">
        <f ca="1">+IF(AND(ISNUMBER(OFFSET('Hygiene Data'!$G$7,0,10*ROW('Hygiene Data'!G71))),'Data Summary'!DY77="Yes"),OFFSET('Hygiene Data'!$G$7,0,10*ROW('Hygiene Data'!G71)),NA())</f>
        <v>#N/A</v>
      </c>
      <c r="BK77" s="538" t="e">
        <f ca="1">+IF(AND(ISNUMBER(OFFSET('Hygiene Data'!$G$9,0,10*ROW('Hygiene Data'!G71))),'Data Summary'!DZ77="Yes"),OFFSET('Hygiene Data'!$G$9,0,10*ROW('Hygiene Data'!G71)),NA())</f>
        <v>#N/A</v>
      </c>
      <c r="BL77" s="538" t="e">
        <f ca="1">+IF(AND(ISNUMBER(OFFSET('Hygiene Data'!$H$5,0,10*ROW('Hygiene Data'!H71))),'Data Summary'!EA77="Yes"),OFFSET('Hygiene Data'!$H$5,0,10*ROW('Hygiene Data'!H71)),NA())</f>
        <v>#N/A</v>
      </c>
      <c r="BM77" s="538" t="e">
        <f ca="1">+IF(AND(ISNUMBER(OFFSET('Hygiene Data'!$H$7,0,10*ROW('Hygiene Data'!H71))),'Data Summary'!EB77="Yes"),OFFSET('Hygiene Data'!$H$7,0,10*ROW('Hygiene Data'!H71)),NA())</f>
        <v>#N/A</v>
      </c>
      <c r="BN77" s="538" t="e">
        <f ca="1">+IF(AND(ISNUMBER(OFFSET('Hygiene Data'!$H$9,0,10*ROW('Hygiene Data'!H71))),'Data Summary'!EC77="Yes"),OFFSET('Hygiene Data'!$H$9,0,10*ROW('Hygiene Data'!H71)),NA())</f>
        <v>#N/A</v>
      </c>
      <c r="BO77" s="538" t="e">
        <f ca="1">+IF(AND(ISNUMBER(OFFSET('Hygiene Data'!$I$5,0,10*ROW('Hygiene Data'!I71))),'Data Summary'!ED77="Yes"),OFFSET('Hygiene Data'!$I$5,0,10*ROW('Hygiene Data'!I71)),NA())</f>
        <v>#N/A</v>
      </c>
      <c r="BP77" s="538" t="e">
        <f ca="1">+IF(AND(ISNUMBER(OFFSET('Hygiene Data'!$I$7,0,10*ROW('Hygiene Data'!I71))),'Data Summary'!EE77="Yes"),OFFSET('Hygiene Data'!$I$7,0,10*ROW('Hygiene Data'!I71)),NA())</f>
        <v>#N/A</v>
      </c>
      <c r="BQ77" s="538" t="e">
        <f ca="1">+IF(AND(ISNUMBER(OFFSET('Hygiene Data'!$I$9,0,10*ROW('Hygiene Data'!I71))),'Data Summary'!EF77="Yes"),OFFSET('Hygiene Data'!$I$9,0,10*ROW('Hygiene Data'!I71)),NA())</f>
        <v>#N/A</v>
      </c>
    </row>
    <row r="78" spans="1:69" x14ac:dyDescent="0.25">
      <c r="A78" s="534" t="e">
        <f ca="1">+RIGHT('Data Summary'!A78,LEN('Data Summary'!A78)-9)</f>
        <v>#VALUE!</v>
      </c>
      <c r="B78" s="508" t="str">
        <f ca="1">+IF(ISTEXT('Data Summary'!B78),'Data Summary'!B78,"")</f>
        <v/>
      </c>
      <c r="C78" s="535" t="e">
        <f ca="1">+VALUE('Data Summary'!C78)</f>
        <v>#VALUE!</v>
      </c>
      <c r="D78" s="536" t="e">
        <f ca="1">+IF(AND(ISNUMBER(OFFSET('Water Data'!$D$4,0,10*ROW('Water Data'!D72))),'Data Summary'!BS78="Yes"),100-OFFSET('Water Data'!$D$4,0,10*ROW('Water Data'!D72)),NA())</f>
        <v>#N/A</v>
      </c>
      <c r="E78" s="536" t="e">
        <f ca="1">+IF(AND(ISNUMBER(OFFSET('Water Data'!$D$6,0,10*ROW('Water Data'!D72))),'Data Summary'!BT78="Yes"),OFFSET('Water Data'!$D$6,0,10*ROW('Water Data'!D72)),NA())</f>
        <v>#N/A</v>
      </c>
      <c r="F78" s="536" t="e">
        <f ca="1">+IF(AND(ISNUMBER(OFFSET('Water Data'!$D$9,0,10*ROW('Water Data'!D72))),'Data Summary'!BU78="Yes"),OFFSET('Water Data'!$D$9,0,10*ROW('Water Data'!D72)),NA())</f>
        <v>#N/A</v>
      </c>
      <c r="G78" s="536" t="e">
        <f ca="1">+IF(AND(ISNUMBER(OFFSET('Water Data'!$E$4,0,10*ROW('Water Data'!E72))),'Data Summary'!BV78="Yes"),100-OFFSET('Water Data'!$E$4,0,10*ROW('Water Data'!E72)),NA())</f>
        <v>#N/A</v>
      </c>
      <c r="H78" s="536" t="e">
        <f ca="1">+IF(AND(ISNUMBER(OFFSET('Water Data'!$E$6,0,10*ROW('Water Data'!E72))),'Data Summary'!BW78="Yes"),OFFSET('Water Data'!$E$6,0,10*ROW('Water Data'!E72)),NA())</f>
        <v>#N/A</v>
      </c>
      <c r="I78" s="536" t="e">
        <f ca="1">+IF(AND(ISNUMBER(OFFSET('Water Data'!$E$9,0,10*ROW('Water Data'!E72))),'Data Summary'!BX78="Yes"),OFFSET('Water Data'!$E$9,0,10*ROW('Water Data'!E72)),NA())</f>
        <v>#N/A</v>
      </c>
      <c r="J78" s="536" t="e">
        <f ca="1">+IF(AND(ISNUMBER(OFFSET('Water Data'!$F$4,0,10*ROW('Water Data'!F72))),'Data Summary'!BY78="Yes"),100-OFFSET('Water Data'!$F$4,0,10*ROW('Water Data'!F72)),NA())</f>
        <v>#N/A</v>
      </c>
      <c r="K78" s="536" t="e">
        <f ca="1">+IF(AND(ISNUMBER(OFFSET('Water Data'!$F$6,0,10*ROW('Water Data'!F72))),'Data Summary'!BZ78="Yes"),OFFSET('Water Data'!$F$6,0,10*ROW('Water Data'!F72)),NA())</f>
        <v>#N/A</v>
      </c>
      <c r="L78" s="536" t="e">
        <f ca="1">+IF(AND(ISNUMBER(OFFSET('Water Data'!$F$9,0,10*ROW('Water Data'!F72))),'Data Summary'!CA78="Yes"),OFFSET('Water Data'!$F$9,0,10*ROW('Water Data'!F72)),NA())</f>
        <v>#N/A</v>
      </c>
      <c r="M78" s="536" t="e">
        <f ca="1">+IF(AND(ISNUMBER(OFFSET('Water Data'!$G$4,0,10*ROW('Water Data'!G72))),'Data Summary'!CB78="Yes"),100-OFFSET('Water Data'!$G$4,0,10*ROW('Water Data'!G72)),NA())</f>
        <v>#N/A</v>
      </c>
      <c r="N78" s="536" t="e">
        <f ca="1">+IF(AND(ISNUMBER(OFFSET('Water Data'!$G$6,0,10*ROW('Water Data'!G72))),'Data Summary'!CC78="Yes"),OFFSET('Water Data'!$G$6,0,10*ROW('Water Data'!G72)),NA())</f>
        <v>#N/A</v>
      </c>
      <c r="O78" s="536" t="e">
        <f ca="1">+IF(AND(ISNUMBER(OFFSET('Water Data'!$G$9,0,10*ROW('Water Data'!G72))),'Data Summary'!CD78="Yes"),OFFSET('Water Data'!$G$9,0,10*ROW('Water Data'!G72)),NA())</f>
        <v>#N/A</v>
      </c>
      <c r="P78" s="536" t="e">
        <f ca="1">+IF(AND(ISNUMBER(OFFSET('Water Data'!$H$4,0,10*ROW('Water Data'!H72))),'Data Summary'!CE78="Yes"),100-OFFSET('Water Data'!$H$4,0,10*ROW('Water Data'!H72)),NA())</f>
        <v>#N/A</v>
      </c>
      <c r="Q78" s="536" t="e">
        <f ca="1">+IF(AND(ISNUMBER(OFFSET('Water Data'!$H$6,0,10*ROW('Water Data'!H72))),'Data Summary'!CF78="Yes"),OFFSET('Water Data'!$H$6,0,10*ROW('Water Data'!H72)),NA())</f>
        <v>#N/A</v>
      </c>
      <c r="R78" s="536" t="e">
        <f ca="1">+IF(AND(ISNUMBER(OFFSET('Water Data'!$H$9,0,10*ROW('Water Data'!H72))),'Data Summary'!CG78="Yes"),OFFSET('Water Data'!$H$9,0,10*ROW('Water Data'!H72)),NA())</f>
        <v>#N/A</v>
      </c>
      <c r="S78" s="536" t="e">
        <f ca="1">+IF(AND(ISNUMBER(OFFSET('Water Data'!$I$4,0,10*ROW('Water Data'!I72))),'Data Summary'!CH78="Yes"),100-OFFSET('Water Data'!$I$4,0,10*ROW('Water Data'!I72)),NA())</f>
        <v>#N/A</v>
      </c>
      <c r="T78" s="536" t="e">
        <f ca="1">+IF(AND(ISNUMBER(OFFSET('Water Data'!$I$6,0,10*ROW('Water Data'!I72))),'Data Summary'!CI78="Yes"),OFFSET('Water Data'!$I$6,0,10*ROW('Water Data'!I72)),NA())</f>
        <v>#N/A</v>
      </c>
      <c r="U78" s="536" t="e">
        <f ca="1">+IF(AND(ISNUMBER(OFFSET('Water Data'!$I$9,0,10*ROW('Water Data'!I72))),'Data Summary'!CJ78="Yes"),OFFSET('Water Data'!$I$9,0,10*ROW('Water Data'!I72)),NA())</f>
        <v>#N/A</v>
      </c>
      <c r="V78" s="537" t="e">
        <f ca="1">+IF(AND(ISNUMBER(OFFSET('Sanitation Data'!$D$4,0,10*ROW('Sanitation Data'!D72))),'Data Summary'!CK78="Yes"),100-OFFSET('Sanitation Data'!$D$4,0,10*ROW('Sanitation Data'!D72)),NA())</f>
        <v>#N/A</v>
      </c>
      <c r="W78" s="537" t="e">
        <f ca="1">+IF(AND(ISNUMBER(OFFSET('Sanitation Data'!$D$6,0,10*ROW('Sanitation Data'!D72))),'Data Summary'!CL78="Yes"),OFFSET('Sanitation Data'!$D$6,0,10*ROW('Sanitation Data'!D72)),NA())</f>
        <v>#N/A</v>
      </c>
      <c r="X78" s="537" t="e">
        <f ca="1">+IF(AND(ISNUMBER(OFFSET('Sanitation Data'!$D$10,0,10*ROW('Sanitation Data'!D72))),'Data Summary'!CM78="Yes"),OFFSET('Sanitation Data'!$D$10,0,10*ROW('Sanitation Data'!D72)),NA())</f>
        <v>#N/A</v>
      </c>
      <c r="Y78" s="537" t="e">
        <f ca="1">+IF(AND(ISNUMBER(OFFSET('Sanitation Data'!$D$11,0,10*ROW('Sanitation Data'!D72))),'Data Summary'!CN78="Yes"),OFFSET('Sanitation Data'!$D$11,0,10*ROW('Sanitation Data'!D72)),NA())</f>
        <v>#N/A</v>
      </c>
      <c r="Z78" s="537" t="e">
        <f ca="1">+IF(AND(ISNUMBER(OFFSET('Sanitation Data'!$D$12,0,10*ROW('Sanitation Data'!D72))),'Data Summary'!CO78="Yes"),OFFSET('Sanitation Data'!$D$12,0,10*ROW('Sanitation Data'!D72)),NA())</f>
        <v>#N/A</v>
      </c>
      <c r="AA78" s="537" t="e">
        <f ca="1">+IF(AND(ISNUMBER(OFFSET('Sanitation Data'!$E$4,0,10*ROW('Sanitation Data'!E72))),'Data Summary'!CP78="Yes"),100-OFFSET('Sanitation Data'!$E$4,0,10*ROW('Sanitation Data'!E72)),NA())</f>
        <v>#N/A</v>
      </c>
      <c r="AB78" s="537" t="e">
        <f ca="1">+IF(AND(ISNUMBER(OFFSET('Sanitation Data'!$E$6,0,10*ROW('Sanitation Data'!E72))),'Data Summary'!CQ78="Yes"),OFFSET('Sanitation Data'!$E$6,0,10*ROW('Sanitation Data'!E72)),NA())</f>
        <v>#N/A</v>
      </c>
      <c r="AC78" s="537" t="e">
        <f ca="1">+IF(AND(ISNUMBER(OFFSET('Sanitation Data'!$E$10,0,10*ROW('Sanitation Data'!E72))),'Data Summary'!CR78="Yes"),OFFSET('Sanitation Data'!$E$10,0,10*ROW('Sanitation Data'!E72)),NA())</f>
        <v>#N/A</v>
      </c>
      <c r="AD78" s="537" t="e">
        <f ca="1">+IF(AND(ISNUMBER(OFFSET('Sanitation Data'!$E$11,0,10*ROW('Sanitation Data'!E72))),'Data Summary'!CS78="Yes"),OFFSET('Sanitation Data'!$E$11,0,10*ROW('Sanitation Data'!E72)),NA())</f>
        <v>#N/A</v>
      </c>
      <c r="AE78" s="537" t="e">
        <f ca="1">+IF(AND(ISNUMBER(OFFSET('Sanitation Data'!$E$12,0,10*ROW('Sanitation Data'!E72))),'Data Summary'!CT78="Yes"),OFFSET('Sanitation Data'!$E$12,0,10*ROW('Sanitation Data'!E72)),NA())</f>
        <v>#N/A</v>
      </c>
      <c r="AF78" s="537" t="e">
        <f ca="1">+IF(AND(ISNUMBER(OFFSET('Sanitation Data'!$F$4,0,10*ROW('Sanitation Data'!F72))),'Data Summary'!CU78="Yes"),100-OFFSET('Sanitation Data'!$F$4,0,10*ROW('Sanitation Data'!F72)),NA())</f>
        <v>#N/A</v>
      </c>
      <c r="AG78" s="537" t="e">
        <f ca="1">+IF(AND(ISNUMBER(OFFSET('Sanitation Data'!$F$6,0,10*ROW('Sanitation Data'!F72))),'Data Summary'!CV78="Yes"),OFFSET('Sanitation Data'!$F$6,0,10*ROW('Sanitation Data'!F72)),NA())</f>
        <v>#N/A</v>
      </c>
      <c r="AH78" s="537" t="e">
        <f ca="1">+IF(AND(ISNUMBER(OFFSET('Sanitation Data'!$F$10,0,10*ROW('Sanitation Data'!F72))),'Data Summary'!CW78="Yes"),OFFSET('Sanitation Data'!$F$10,0,10*ROW('Sanitation Data'!F72)),NA())</f>
        <v>#N/A</v>
      </c>
      <c r="AI78" s="537" t="e">
        <f ca="1">+IF(AND(ISNUMBER(OFFSET('Sanitation Data'!$F$11,0,10*ROW('Sanitation Data'!F72))),'Data Summary'!CX78="Yes"),OFFSET('Sanitation Data'!$F$11,0,10*ROW('Sanitation Data'!F72)),NA())</f>
        <v>#N/A</v>
      </c>
      <c r="AJ78" s="537" t="e">
        <f ca="1">+IF(AND(ISNUMBER(OFFSET('Sanitation Data'!$F$12,0,10*ROW('Sanitation Data'!F72))),'Data Summary'!CY78="Yes"),OFFSET('Sanitation Data'!$F$12,0,10*ROW('Sanitation Data'!F72)),NA())</f>
        <v>#N/A</v>
      </c>
      <c r="AK78" s="537" t="e">
        <f ca="1">+IF(AND(ISNUMBER(OFFSET('Sanitation Data'!$G$4,0,10*ROW('Sanitation Data'!G72))),'Data Summary'!CZ78="Yes"),100-OFFSET('Sanitation Data'!$G$4,0,10*ROW('Sanitation Data'!G72)),NA())</f>
        <v>#N/A</v>
      </c>
      <c r="AL78" s="537" t="e">
        <f ca="1">+IF(AND(ISNUMBER(OFFSET('Sanitation Data'!$G$6,0,10*ROW('Sanitation Data'!G72))),'Data Summary'!DA78="Yes"),OFFSET('Sanitation Data'!$G$6,0,10*ROW('Sanitation Data'!G72)),NA())</f>
        <v>#N/A</v>
      </c>
      <c r="AM78" s="537" t="e">
        <f ca="1">+IF(AND(ISNUMBER(OFFSET('Sanitation Data'!$G$10,0,10*ROW('Sanitation Data'!G72))),'Data Summary'!DB78="Yes"),OFFSET('Sanitation Data'!$G$10,0,10*ROW('Sanitation Data'!G72)),NA())</f>
        <v>#N/A</v>
      </c>
      <c r="AN78" s="537" t="e">
        <f ca="1">+IF(AND(ISNUMBER(OFFSET('Sanitation Data'!$G$11,0,10*ROW('Sanitation Data'!G72))),'Data Summary'!DC78="Yes"),OFFSET('Sanitation Data'!$G$11,0,10*ROW('Sanitation Data'!G72)),NA())</f>
        <v>#N/A</v>
      </c>
      <c r="AO78" s="537" t="e">
        <f ca="1">+IF(AND(ISNUMBER(OFFSET('Sanitation Data'!$G$12,0,10*ROW('Sanitation Data'!G72))),'Data Summary'!DD78="Yes"),OFFSET('Sanitation Data'!$G$12,0,10*ROW('Sanitation Data'!G72)),NA())</f>
        <v>#N/A</v>
      </c>
      <c r="AP78" s="537" t="e">
        <f ca="1">+IF(AND(ISNUMBER(OFFSET('Sanitation Data'!$H$4,0,10*ROW('Sanitation Data'!H72))),'Data Summary'!DE78="Yes"),100-OFFSET('Sanitation Data'!$H$4,0,10*ROW('Sanitation Data'!H72)),NA())</f>
        <v>#N/A</v>
      </c>
      <c r="AQ78" s="537" t="e">
        <f ca="1">+IF(AND(ISNUMBER(OFFSET('Sanitation Data'!$H$6,0,10*ROW('Sanitation Data'!H72))),'Data Summary'!DF78="Yes"),OFFSET('Sanitation Data'!$H$6,0,10*ROW('Sanitation Data'!H72)),NA())</f>
        <v>#N/A</v>
      </c>
      <c r="AR78" s="537" t="e">
        <f ca="1">+IF(AND(ISNUMBER(OFFSET('Sanitation Data'!$H$10,0,10*ROW('Sanitation Data'!H72))),'Data Summary'!DG78="Yes"),OFFSET('Sanitation Data'!$H$10,0,10*ROW('Sanitation Data'!H72)),NA())</f>
        <v>#N/A</v>
      </c>
      <c r="AS78" s="537" t="e">
        <f ca="1">+IF(AND(ISNUMBER(OFFSET('Sanitation Data'!$H$11,0,10*ROW('Sanitation Data'!H72))),'Data Summary'!DH78="Yes"),OFFSET('Sanitation Data'!$H$11,0,10*ROW('Sanitation Data'!H72)),NA())</f>
        <v>#N/A</v>
      </c>
      <c r="AT78" s="537" t="e">
        <f ca="1">+IF(AND(ISNUMBER(OFFSET('Sanitation Data'!$H$12,0,10*ROW('Sanitation Data'!H72))),'Data Summary'!DI78="Yes"),OFFSET('Sanitation Data'!$H$12,0,10*ROW('Sanitation Data'!H72)),NA())</f>
        <v>#N/A</v>
      </c>
      <c r="AU78" s="537" t="e">
        <f ca="1">+IF(AND(ISNUMBER(OFFSET('Sanitation Data'!$I$4,0,10*ROW('Sanitation Data'!I72))),'Data Summary'!DJ78="Yes"),100-OFFSET('Sanitation Data'!$I$4,0,10*ROW('Sanitation Data'!I72)),NA())</f>
        <v>#N/A</v>
      </c>
      <c r="AV78" s="537" t="e">
        <f ca="1">+IF(AND(ISNUMBER(OFFSET('Sanitation Data'!$I$6,0,10*ROW('Sanitation Data'!I72))),'Data Summary'!DK78="Yes"),OFFSET('Sanitation Data'!$I$6,0,10*ROW('Sanitation Data'!I72)),NA())</f>
        <v>#N/A</v>
      </c>
      <c r="AW78" s="537" t="e">
        <f ca="1">+IF(AND(ISNUMBER(OFFSET('Sanitation Data'!$I$10,0,10*ROW('Sanitation Data'!I72))),'Data Summary'!DL78="Yes"),OFFSET('Sanitation Data'!$I$10,0,10*ROW('Sanitation Data'!I72)),NA())</f>
        <v>#N/A</v>
      </c>
      <c r="AX78" s="537" t="e">
        <f ca="1">+IF(AND(ISNUMBER(OFFSET('Sanitation Data'!$I$11,0,10*ROW('Sanitation Data'!I72))),'Data Summary'!DM78="Yes"),OFFSET('Sanitation Data'!$I$11,0,10*ROW('Sanitation Data'!I72)),NA())</f>
        <v>#N/A</v>
      </c>
      <c r="AY78" s="537" t="e">
        <f ca="1">+IF(AND(ISNUMBER(OFFSET('Sanitation Data'!$I$12,0,10*ROW('Sanitation Data'!I72))),'Data Summary'!DN78="Yes"),OFFSET('Sanitation Data'!$I$12,0,10*ROW('Sanitation Data'!I72)),NA())</f>
        <v>#N/A</v>
      </c>
      <c r="AZ78" s="538" t="e">
        <f ca="1">+IF(AND(ISNUMBER(OFFSET('Hygiene Data'!$D$5,0,10*ROW('Hygiene Data'!D72))),'Data Summary'!DO78="Yes"),OFFSET('Hygiene Data'!$D$5,0,10*ROW('Hygiene Data'!D72)),NA())</f>
        <v>#N/A</v>
      </c>
      <c r="BA78" s="538" t="e">
        <f ca="1">+IF(AND(ISNUMBER(OFFSET('Hygiene Data'!$D$7,0,10*ROW('Hygiene Data'!D72))),'Data Summary'!DP78="Yes"),OFFSET('Hygiene Data'!$D$7,0,10*ROW('Hygiene Data'!D72)),NA())</f>
        <v>#N/A</v>
      </c>
      <c r="BB78" s="538" t="e">
        <f ca="1">+IF(AND(ISNUMBER(OFFSET('Hygiene Data'!$D$9,0,10*ROW('Hygiene Data'!D72))),'Data Summary'!DQ78="Yes"),OFFSET('Hygiene Data'!$D$9,0,10*ROW('Hygiene Data'!D72)),NA())</f>
        <v>#N/A</v>
      </c>
      <c r="BC78" s="538" t="e">
        <f ca="1">+IF(AND(ISNUMBER(OFFSET('Hygiene Data'!$E$5,0,10*ROW('Hygiene Data'!E72))),'Data Summary'!DR78="Yes"),OFFSET('Hygiene Data'!$E$5,0,10*ROW('Hygiene Data'!E72)),NA())</f>
        <v>#N/A</v>
      </c>
      <c r="BD78" s="538" t="e">
        <f ca="1">+IF(AND(ISNUMBER(OFFSET('Hygiene Data'!$E$7,0,10*ROW('Hygiene Data'!E72))),'Data Summary'!DS78="Yes"),OFFSET('Hygiene Data'!$E$7,0,10*ROW('Hygiene Data'!E72)),NA())</f>
        <v>#N/A</v>
      </c>
      <c r="BE78" s="538" t="e">
        <f ca="1">+IF(AND(ISNUMBER(OFFSET('Hygiene Data'!$E$9,0,10*ROW('Hygiene Data'!E72))),'Data Summary'!DT78="Yes"),OFFSET('Hygiene Data'!$E$9,0,10*ROW('Hygiene Data'!E72)),NA())</f>
        <v>#N/A</v>
      </c>
      <c r="BF78" s="538" t="e">
        <f ca="1">+IF(AND(ISNUMBER(OFFSET('Hygiene Data'!$F$5,0,10*ROW('Hygiene Data'!F72))),'Data Summary'!DU78="Yes"),OFFSET('Hygiene Data'!$F$5,0,10*ROW('Hygiene Data'!F72)),NA())</f>
        <v>#N/A</v>
      </c>
      <c r="BG78" s="538" t="e">
        <f ca="1">+IF(AND(ISNUMBER(OFFSET('Hygiene Data'!$F$7,0,10*ROW('Hygiene Data'!F72))),'Data Summary'!DV78="Yes"),OFFSET('Hygiene Data'!$F$7,0,10*ROW('Hygiene Data'!F72)),NA())</f>
        <v>#N/A</v>
      </c>
      <c r="BH78" s="538" t="e">
        <f ca="1">+IF(AND(ISNUMBER(OFFSET('Hygiene Data'!$F$9,0,10*ROW('Hygiene Data'!F72))),'Data Summary'!DW78="Yes"),OFFSET('Hygiene Data'!$F$9,0,10*ROW('Hygiene Data'!F72)),NA())</f>
        <v>#N/A</v>
      </c>
      <c r="BI78" s="538" t="e">
        <f ca="1">+IF(AND(ISNUMBER(OFFSET('Hygiene Data'!$G$5,0,10*ROW('Hygiene Data'!G72))),'Data Summary'!DX78="Yes"),OFFSET('Hygiene Data'!$G$5,0,10*ROW('Hygiene Data'!G72)),NA())</f>
        <v>#N/A</v>
      </c>
      <c r="BJ78" s="538" t="e">
        <f ca="1">+IF(AND(ISNUMBER(OFFSET('Hygiene Data'!$G$7,0,10*ROW('Hygiene Data'!G72))),'Data Summary'!DY78="Yes"),OFFSET('Hygiene Data'!$G$7,0,10*ROW('Hygiene Data'!G72)),NA())</f>
        <v>#N/A</v>
      </c>
      <c r="BK78" s="538" t="e">
        <f ca="1">+IF(AND(ISNUMBER(OFFSET('Hygiene Data'!$G$9,0,10*ROW('Hygiene Data'!G72))),'Data Summary'!DZ78="Yes"),OFFSET('Hygiene Data'!$G$9,0,10*ROW('Hygiene Data'!G72)),NA())</f>
        <v>#N/A</v>
      </c>
      <c r="BL78" s="538" t="e">
        <f ca="1">+IF(AND(ISNUMBER(OFFSET('Hygiene Data'!$H$5,0,10*ROW('Hygiene Data'!H72))),'Data Summary'!EA78="Yes"),OFFSET('Hygiene Data'!$H$5,0,10*ROW('Hygiene Data'!H72)),NA())</f>
        <v>#N/A</v>
      </c>
      <c r="BM78" s="538" t="e">
        <f ca="1">+IF(AND(ISNUMBER(OFFSET('Hygiene Data'!$H$7,0,10*ROW('Hygiene Data'!H72))),'Data Summary'!EB78="Yes"),OFFSET('Hygiene Data'!$H$7,0,10*ROW('Hygiene Data'!H72)),NA())</f>
        <v>#N/A</v>
      </c>
      <c r="BN78" s="538" t="e">
        <f ca="1">+IF(AND(ISNUMBER(OFFSET('Hygiene Data'!$H$9,0,10*ROW('Hygiene Data'!H72))),'Data Summary'!EC78="Yes"),OFFSET('Hygiene Data'!$H$9,0,10*ROW('Hygiene Data'!H72)),NA())</f>
        <v>#N/A</v>
      </c>
      <c r="BO78" s="538" t="e">
        <f ca="1">+IF(AND(ISNUMBER(OFFSET('Hygiene Data'!$I$5,0,10*ROW('Hygiene Data'!I72))),'Data Summary'!ED78="Yes"),OFFSET('Hygiene Data'!$I$5,0,10*ROW('Hygiene Data'!I72)),NA())</f>
        <v>#N/A</v>
      </c>
      <c r="BP78" s="538" t="e">
        <f ca="1">+IF(AND(ISNUMBER(OFFSET('Hygiene Data'!$I$7,0,10*ROW('Hygiene Data'!I72))),'Data Summary'!EE78="Yes"),OFFSET('Hygiene Data'!$I$7,0,10*ROW('Hygiene Data'!I72)),NA())</f>
        <v>#N/A</v>
      </c>
      <c r="BQ78" s="538" t="e">
        <f ca="1">+IF(AND(ISNUMBER(OFFSET('Hygiene Data'!$I$9,0,10*ROW('Hygiene Data'!I72))),'Data Summary'!EF78="Yes"),OFFSET('Hygiene Data'!$I$9,0,10*ROW('Hygiene Data'!I72)),NA())</f>
        <v>#N/A</v>
      </c>
    </row>
    <row r="79" spans="1:69" x14ac:dyDescent="0.25">
      <c r="A79" s="534" t="e">
        <f ca="1">+RIGHT('Data Summary'!A79,LEN('Data Summary'!A79)-9)</f>
        <v>#VALUE!</v>
      </c>
      <c r="B79" s="508" t="str">
        <f ca="1">+IF(ISTEXT('Data Summary'!B79),'Data Summary'!B79,"")</f>
        <v/>
      </c>
      <c r="C79" s="535" t="e">
        <f ca="1">+VALUE('Data Summary'!C79)</f>
        <v>#VALUE!</v>
      </c>
      <c r="D79" s="536" t="e">
        <f ca="1">+IF(AND(ISNUMBER(OFFSET('Water Data'!$D$4,0,10*ROW('Water Data'!D73))),'Data Summary'!BS79="Yes"),100-OFFSET('Water Data'!$D$4,0,10*ROW('Water Data'!D73)),NA())</f>
        <v>#N/A</v>
      </c>
      <c r="E79" s="536" t="e">
        <f ca="1">+IF(AND(ISNUMBER(OFFSET('Water Data'!$D$6,0,10*ROW('Water Data'!D73))),'Data Summary'!BT79="Yes"),OFFSET('Water Data'!$D$6,0,10*ROW('Water Data'!D73)),NA())</f>
        <v>#N/A</v>
      </c>
      <c r="F79" s="536" t="e">
        <f ca="1">+IF(AND(ISNUMBER(OFFSET('Water Data'!$D$9,0,10*ROW('Water Data'!D73))),'Data Summary'!BU79="Yes"),OFFSET('Water Data'!$D$9,0,10*ROW('Water Data'!D73)),NA())</f>
        <v>#N/A</v>
      </c>
      <c r="G79" s="536" t="e">
        <f ca="1">+IF(AND(ISNUMBER(OFFSET('Water Data'!$E$4,0,10*ROW('Water Data'!E73))),'Data Summary'!BV79="Yes"),100-OFFSET('Water Data'!$E$4,0,10*ROW('Water Data'!E73)),NA())</f>
        <v>#N/A</v>
      </c>
      <c r="H79" s="536" t="e">
        <f ca="1">+IF(AND(ISNUMBER(OFFSET('Water Data'!$E$6,0,10*ROW('Water Data'!E73))),'Data Summary'!BW79="Yes"),OFFSET('Water Data'!$E$6,0,10*ROW('Water Data'!E73)),NA())</f>
        <v>#N/A</v>
      </c>
      <c r="I79" s="536" t="e">
        <f ca="1">+IF(AND(ISNUMBER(OFFSET('Water Data'!$E$9,0,10*ROW('Water Data'!E73))),'Data Summary'!BX79="Yes"),OFFSET('Water Data'!$E$9,0,10*ROW('Water Data'!E73)),NA())</f>
        <v>#N/A</v>
      </c>
      <c r="J79" s="536" t="e">
        <f ca="1">+IF(AND(ISNUMBER(OFFSET('Water Data'!$F$4,0,10*ROW('Water Data'!F73))),'Data Summary'!BY79="Yes"),100-OFFSET('Water Data'!$F$4,0,10*ROW('Water Data'!F73)),NA())</f>
        <v>#N/A</v>
      </c>
      <c r="K79" s="536" t="e">
        <f ca="1">+IF(AND(ISNUMBER(OFFSET('Water Data'!$F$6,0,10*ROW('Water Data'!F73))),'Data Summary'!BZ79="Yes"),OFFSET('Water Data'!$F$6,0,10*ROW('Water Data'!F73)),NA())</f>
        <v>#N/A</v>
      </c>
      <c r="L79" s="536" t="e">
        <f ca="1">+IF(AND(ISNUMBER(OFFSET('Water Data'!$F$9,0,10*ROW('Water Data'!F73))),'Data Summary'!CA79="Yes"),OFFSET('Water Data'!$F$9,0,10*ROW('Water Data'!F73)),NA())</f>
        <v>#N/A</v>
      </c>
      <c r="M79" s="536" t="e">
        <f ca="1">+IF(AND(ISNUMBER(OFFSET('Water Data'!$G$4,0,10*ROW('Water Data'!G73))),'Data Summary'!CB79="Yes"),100-OFFSET('Water Data'!$G$4,0,10*ROW('Water Data'!G73)),NA())</f>
        <v>#N/A</v>
      </c>
      <c r="N79" s="536" t="e">
        <f ca="1">+IF(AND(ISNUMBER(OFFSET('Water Data'!$G$6,0,10*ROW('Water Data'!G73))),'Data Summary'!CC79="Yes"),OFFSET('Water Data'!$G$6,0,10*ROW('Water Data'!G73)),NA())</f>
        <v>#N/A</v>
      </c>
      <c r="O79" s="536" t="e">
        <f ca="1">+IF(AND(ISNUMBER(OFFSET('Water Data'!$G$9,0,10*ROW('Water Data'!G73))),'Data Summary'!CD79="Yes"),OFFSET('Water Data'!$G$9,0,10*ROW('Water Data'!G73)),NA())</f>
        <v>#N/A</v>
      </c>
      <c r="P79" s="536" t="e">
        <f ca="1">+IF(AND(ISNUMBER(OFFSET('Water Data'!$H$4,0,10*ROW('Water Data'!H73))),'Data Summary'!CE79="Yes"),100-OFFSET('Water Data'!$H$4,0,10*ROW('Water Data'!H73)),NA())</f>
        <v>#N/A</v>
      </c>
      <c r="Q79" s="536" t="e">
        <f ca="1">+IF(AND(ISNUMBER(OFFSET('Water Data'!$H$6,0,10*ROW('Water Data'!H73))),'Data Summary'!CF79="Yes"),OFFSET('Water Data'!$H$6,0,10*ROW('Water Data'!H73)),NA())</f>
        <v>#N/A</v>
      </c>
      <c r="R79" s="536" t="e">
        <f ca="1">+IF(AND(ISNUMBER(OFFSET('Water Data'!$H$9,0,10*ROW('Water Data'!H73))),'Data Summary'!CG79="Yes"),OFFSET('Water Data'!$H$9,0,10*ROW('Water Data'!H73)),NA())</f>
        <v>#N/A</v>
      </c>
      <c r="S79" s="536" t="e">
        <f ca="1">+IF(AND(ISNUMBER(OFFSET('Water Data'!$I$4,0,10*ROW('Water Data'!I73))),'Data Summary'!CH79="Yes"),100-OFFSET('Water Data'!$I$4,0,10*ROW('Water Data'!I73)),NA())</f>
        <v>#N/A</v>
      </c>
      <c r="T79" s="536" t="e">
        <f ca="1">+IF(AND(ISNUMBER(OFFSET('Water Data'!$I$6,0,10*ROW('Water Data'!I73))),'Data Summary'!CI79="Yes"),OFFSET('Water Data'!$I$6,0,10*ROW('Water Data'!I73)),NA())</f>
        <v>#N/A</v>
      </c>
      <c r="U79" s="536" t="e">
        <f ca="1">+IF(AND(ISNUMBER(OFFSET('Water Data'!$I$9,0,10*ROW('Water Data'!I73))),'Data Summary'!CJ79="Yes"),OFFSET('Water Data'!$I$9,0,10*ROW('Water Data'!I73)),NA())</f>
        <v>#N/A</v>
      </c>
      <c r="V79" s="537" t="e">
        <f ca="1">+IF(AND(ISNUMBER(OFFSET('Sanitation Data'!$D$4,0,10*ROW('Sanitation Data'!D73))),'Data Summary'!CK79="Yes"),100-OFFSET('Sanitation Data'!$D$4,0,10*ROW('Sanitation Data'!D73)),NA())</f>
        <v>#N/A</v>
      </c>
      <c r="W79" s="537" t="e">
        <f ca="1">+IF(AND(ISNUMBER(OFFSET('Sanitation Data'!$D$6,0,10*ROW('Sanitation Data'!D73))),'Data Summary'!CL79="Yes"),OFFSET('Sanitation Data'!$D$6,0,10*ROW('Sanitation Data'!D73)),NA())</f>
        <v>#N/A</v>
      </c>
      <c r="X79" s="537" t="e">
        <f ca="1">+IF(AND(ISNUMBER(OFFSET('Sanitation Data'!$D$10,0,10*ROW('Sanitation Data'!D73))),'Data Summary'!CM79="Yes"),OFFSET('Sanitation Data'!$D$10,0,10*ROW('Sanitation Data'!D73)),NA())</f>
        <v>#N/A</v>
      </c>
      <c r="Y79" s="537" t="e">
        <f ca="1">+IF(AND(ISNUMBER(OFFSET('Sanitation Data'!$D$11,0,10*ROW('Sanitation Data'!D73))),'Data Summary'!CN79="Yes"),OFFSET('Sanitation Data'!$D$11,0,10*ROW('Sanitation Data'!D73)),NA())</f>
        <v>#N/A</v>
      </c>
      <c r="Z79" s="537" t="e">
        <f ca="1">+IF(AND(ISNUMBER(OFFSET('Sanitation Data'!$D$12,0,10*ROW('Sanitation Data'!D73))),'Data Summary'!CO79="Yes"),OFFSET('Sanitation Data'!$D$12,0,10*ROW('Sanitation Data'!D73)),NA())</f>
        <v>#N/A</v>
      </c>
      <c r="AA79" s="537" t="e">
        <f ca="1">+IF(AND(ISNUMBER(OFFSET('Sanitation Data'!$E$4,0,10*ROW('Sanitation Data'!E73))),'Data Summary'!CP79="Yes"),100-OFFSET('Sanitation Data'!$E$4,0,10*ROW('Sanitation Data'!E73)),NA())</f>
        <v>#N/A</v>
      </c>
      <c r="AB79" s="537" t="e">
        <f ca="1">+IF(AND(ISNUMBER(OFFSET('Sanitation Data'!$E$6,0,10*ROW('Sanitation Data'!E73))),'Data Summary'!CQ79="Yes"),OFFSET('Sanitation Data'!$E$6,0,10*ROW('Sanitation Data'!E73)),NA())</f>
        <v>#N/A</v>
      </c>
      <c r="AC79" s="537" t="e">
        <f ca="1">+IF(AND(ISNUMBER(OFFSET('Sanitation Data'!$E$10,0,10*ROW('Sanitation Data'!E73))),'Data Summary'!CR79="Yes"),OFFSET('Sanitation Data'!$E$10,0,10*ROW('Sanitation Data'!E73)),NA())</f>
        <v>#N/A</v>
      </c>
      <c r="AD79" s="537" t="e">
        <f ca="1">+IF(AND(ISNUMBER(OFFSET('Sanitation Data'!$E$11,0,10*ROW('Sanitation Data'!E73))),'Data Summary'!CS79="Yes"),OFFSET('Sanitation Data'!$E$11,0,10*ROW('Sanitation Data'!E73)),NA())</f>
        <v>#N/A</v>
      </c>
      <c r="AE79" s="537" t="e">
        <f ca="1">+IF(AND(ISNUMBER(OFFSET('Sanitation Data'!$E$12,0,10*ROW('Sanitation Data'!E73))),'Data Summary'!CT79="Yes"),OFFSET('Sanitation Data'!$E$12,0,10*ROW('Sanitation Data'!E73)),NA())</f>
        <v>#N/A</v>
      </c>
      <c r="AF79" s="537" t="e">
        <f ca="1">+IF(AND(ISNUMBER(OFFSET('Sanitation Data'!$F$4,0,10*ROW('Sanitation Data'!F73))),'Data Summary'!CU79="Yes"),100-OFFSET('Sanitation Data'!$F$4,0,10*ROW('Sanitation Data'!F73)),NA())</f>
        <v>#N/A</v>
      </c>
      <c r="AG79" s="537" t="e">
        <f ca="1">+IF(AND(ISNUMBER(OFFSET('Sanitation Data'!$F$6,0,10*ROW('Sanitation Data'!F73))),'Data Summary'!CV79="Yes"),OFFSET('Sanitation Data'!$F$6,0,10*ROW('Sanitation Data'!F73)),NA())</f>
        <v>#N/A</v>
      </c>
      <c r="AH79" s="537" t="e">
        <f ca="1">+IF(AND(ISNUMBER(OFFSET('Sanitation Data'!$F$10,0,10*ROW('Sanitation Data'!F73))),'Data Summary'!CW79="Yes"),OFFSET('Sanitation Data'!$F$10,0,10*ROW('Sanitation Data'!F73)),NA())</f>
        <v>#N/A</v>
      </c>
      <c r="AI79" s="537" t="e">
        <f ca="1">+IF(AND(ISNUMBER(OFFSET('Sanitation Data'!$F$11,0,10*ROW('Sanitation Data'!F73))),'Data Summary'!CX79="Yes"),OFFSET('Sanitation Data'!$F$11,0,10*ROW('Sanitation Data'!F73)),NA())</f>
        <v>#N/A</v>
      </c>
      <c r="AJ79" s="537" t="e">
        <f ca="1">+IF(AND(ISNUMBER(OFFSET('Sanitation Data'!$F$12,0,10*ROW('Sanitation Data'!F73))),'Data Summary'!CY79="Yes"),OFFSET('Sanitation Data'!$F$12,0,10*ROW('Sanitation Data'!F73)),NA())</f>
        <v>#N/A</v>
      </c>
      <c r="AK79" s="537" t="e">
        <f ca="1">+IF(AND(ISNUMBER(OFFSET('Sanitation Data'!$G$4,0,10*ROW('Sanitation Data'!G73))),'Data Summary'!CZ79="Yes"),100-OFFSET('Sanitation Data'!$G$4,0,10*ROW('Sanitation Data'!G73)),NA())</f>
        <v>#N/A</v>
      </c>
      <c r="AL79" s="537" t="e">
        <f ca="1">+IF(AND(ISNUMBER(OFFSET('Sanitation Data'!$G$6,0,10*ROW('Sanitation Data'!G73))),'Data Summary'!DA79="Yes"),OFFSET('Sanitation Data'!$G$6,0,10*ROW('Sanitation Data'!G73)),NA())</f>
        <v>#N/A</v>
      </c>
      <c r="AM79" s="537" t="e">
        <f ca="1">+IF(AND(ISNUMBER(OFFSET('Sanitation Data'!$G$10,0,10*ROW('Sanitation Data'!G73))),'Data Summary'!DB79="Yes"),OFFSET('Sanitation Data'!$G$10,0,10*ROW('Sanitation Data'!G73)),NA())</f>
        <v>#N/A</v>
      </c>
      <c r="AN79" s="537" t="e">
        <f ca="1">+IF(AND(ISNUMBER(OFFSET('Sanitation Data'!$G$11,0,10*ROW('Sanitation Data'!G73))),'Data Summary'!DC79="Yes"),OFFSET('Sanitation Data'!$G$11,0,10*ROW('Sanitation Data'!G73)),NA())</f>
        <v>#N/A</v>
      </c>
      <c r="AO79" s="537" t="e">
        <f ca="1">+IF(AND(ISNUMBER(OFFSET('Sanitation Data'!$G$12,0,10*ROW('Sanitation Data'!G73))),'Data Summary'!DD79="Yes"),OFFSET('Sanitation Data'!$G$12,0,10*ROW('Sanitation Data'!G73)),NA())</f>
        <v>#N/A</v>
      </c>
      <c r="AP79" s="537" t="e">
        <f ca="1">+IF(AND(ISNUMBER(OFFSET('Sanitation Data'!$H$4,0,10*ROW('Sanitation Data'!H73))),'Data Summary'!DE79="Yes"),100-OFFSET('Sanitation Data'!$H$4,0,10*ROW('Sanitation Data'!H73)),NA())</f>
        <v>#N/A</v>
      </c>
      <c r="AQ79" s="537" t="e">
        <f ca="1">+IF(AND(ISNUMBER(OFFSET('Sanitation Data'!$H$6,0,10*ROW('Sanitation Data'!H73))),'Data Summary'!DF79="Yes"),OFFSET('Sanitation Data'!$H$6,0,10*ROW('Sanitation Data'!H73)),NA())</f>
        <v>#N/A</v>
      </c>
      <c r="AR79" s="537" t="e">
        <f ca="1">+IF(AND(ISNUMBER(OFFSET('Sanitation Data'!$H$10,0,10*ROW('Sanitation Data'!H73))),'Data Summary'!DG79="Yes"),OFFSET('Sanitation Data'!$H$10,0,10*ROW('Sanitation Data'!H73)),NA())</f>
        <v>#N/A</v>
      </c>
      <c r="AS79" s="537" t="e">
        <f ca="1">+IF(AND(ISNUMBER(OFFSET('Sanitation Data'!$H$11,0,10*ROW('Sanitation Data'!H73))),'Data Summary'!DH79="Yes"),OFFSET('Sanitation Data'!$H$11,0,10*ROW('Sanitation Data'!H73)),NA())</f>
        <v>#N/A</v>
      </c>
      <c r="AT79" s="537" t="e">
        <f ca="1">+IF(AND(ISNUMBER(OFFSET('Sanitation Data'!$H$12,0,10*ROW('Sanitation Data'!H73))),'Data Summary'!DI79="Yes"),OFFSET('Sanitation Data'!$H$12,0,10*ROW('Sanitation Data'!H73)),NA())</f>
        <v>#N/A</v>
      </c>
      <c r="AU79" s="537" t="e">
        <f ca="1">+IF(AND(ISNUMBER(OFFSET('Sanitation Data'!$I$4,0,10*ROW('Sanitation Data'!I73))),'Data Summary'!DJ79="Yes"),100-OFFSET('Sanitation Data'!$I$4,0,10*ROW('Sanitation Data'!I73)),NA())</f>
        <v>#N/A</v>
      </c>
      <c r="AV79" s="537" t="e">
        <f ca="1">+IF(AND(ISNUMBER(OFFSET('Sanitation Data'!$I$6,0,10*ROW('Sanitation Data'!I73))),'Data Summary'!DK79="Yes"),OFFSET('Sanitation Data'!$I$6,0,10*ROW('Sanitation Data'!I73)),NA())</f>
        <v>#N/A</v>
      </c>
      <c r="AW79" s="537" t="e">
        <f ca="1">+IF(AND(ISNUMBER(OFFSET('Sanitation Data'!$I$10,0,10*ROW('Sanitation Data'!I73))),'Data Summary'!DL79="Yes"),OFFSET('Sanitation Data'!$I$10,0,10*ROW('Sanitation Data'!I73)),NA())</f>
        <v>#N/A</v>
      </c>
      <c r="AX79" s="537" t="e">
        <f ca="1">+IF(AND(ISNUMBER(OFFSET('Sanitation Data'!$I$11,0,10*ROW('Sanitation Data'!I73))),'Data Summary'!DM79="Yes"),OFFSET('Sanitation Data'!$I$11,0,10*ROW('Sanitation Data'!I73)),NA())</f>
        <v>#N/A</v>
      </c>
      <c r="AY79" s="537" t="e">
        <f ca="1">+IF(AND(ISNUMBER(OFFSET('Sanitation Data'!$I$12,0,10*ROW('Sanitation Data'!I73))),'Data Summary'!DN79="Yes"),OFFSET('Sanitation Data'!$I$12,0,10*ROW('Sanitation Data'!I73)),NA())</f>
        <v>#N/A</v>
      </c>
      <c r="AZ79" s="538" t="e">
        <f ca="1">+IF(AND(ISNUMBER(OFFSET('Hygiene Data'!$D$5,0,10*ROW('Hygiene Data'!D73))),'Data Summary'!DO79="Yes"),OFFSET('Hygiene Data'!$D$5,0,10*ROW('Hygiene Data'!D73)),NA())</f>
        <v>#N/A</v>
      </c>
      <c r="BA79" s="538" t="e">
        <f ca="1">+IF(AND(ISNUMBER(OFFSET('Hygiene Data'!$D$7,0,10*ROW('Hygiene Data'!D73))),'Data Summary'!DP79="Yes"),OFFSET('Hygiene Data'!$D$7,0,10*ROW('Hygiene Data'!D73)),NA())</f>
        <v>#N/A</v>
      </c>
      <c r="BB79" s="538" t="e">
        <f ca="1">+IF(AND(ISNUMBER(OFFSET('Hygiene Data'!$D$9,0,10*ROW('Hygiene Data'!D73))),'Data Summary'!DQ79="Yes"),OFFSET('Hygiene Data'!$D$9,0,10*ROW('Hygiene Data'!D73)),NA())</f>
        <v>#N/A</v>
      </c>
      <c r="BC79" s="538" t="e">
        <f ca="1">+IF(AND(ISNUMBER(OFFSET('Hygiene Data'!$E$5,0,10*ROW('Hygiene Data'!E73))),'Data Summary'!DR79="Yes"),OFFSET('Hygiene Data'!$E$5,0,10*ROW('Hygiene Data'!E73)),NA())</f>
        <v>#N/A</v>
      </c>
      <c r="BD79" s="538" t="e">
        <f ca="1">+IF(AND(ISNUMBER(OFFSET('Hygiene Data'!$E$7,0,10*ROW('Hygiene Data'!E73))),'Data Summary'!DS79="Yes"),OFFSET('Hygiene Data'!$E$7,0,10*ROW('Hygiene Data'!E73)),NA())</f>
        <v>#N/A</v>
      </c>
      <c r="BE79" s="538" t="e">
        <f ca="1">+IF(AND(ISNUMBER(OFFSET('Hygiene Data'!$E$9,0,10*ROW('Hygiene Data'!E73))),'Data Summary'!DT79="Yes"),OFFSET('Hygiene Data'!$E$9,0,10*ROW('Hygiene Data'!E73)),NA())</f>
        <v>#N/A</v>
      </c>
      <c r="BF79" s="538" t="e">
        <f ca="1">+IF(AND(ISNUMBER(OFFSET('Hygiene Data'!$F$5,0,10*ROW('Hygiene Data'!F73))),'Data Summary'!DU79="Yes"),OFFSET('Hygiene Data'!$F$5,0,10*ROW('Hygiene Data'!F73)),NA())</f>
        <v>#N/A</v>
      </c>
      <c r="BG79" s="538" t="e">
        <f ca="1">+IF(AND(ISNUMBER(OFFSET('Hygiene Data'!$F$7,0,10*ROW('Hygiene Data'!F73))),'Data Summary'!DV79="Yes"),OFFSET('Hygiene Data'!$F$7,0,10*ROW('Hygiene Data'!F73)),NA())</f>
        <v>#N/A</v>
      </c>
      <c r="BH79" s="538" t="e">
        <f ca="1">+IF(AND(ISNUMBER(OFFSET('Hygiene Data'!$F$9,0,10*ROW('Hygiene Data'!F73))),'Data Summary'!DW79="Yes"),OFFSET('Hygiene Data'!$F$9,0,10*ROW('Hygiene Data'!F73)),NA())</f>
        <v>#N/A</v>
      </c>
      <c r="BI79" s="538" t="e">
        <f ca="1">+IF(AND(ISNUMBER(OFFSET('Hygiene Data'!$G$5,0,10*ROW('Hygiene Data'!G73))),'Data Summary'!DX79="Yes"),OFFSET('Hygiene Data'!$G$5,0,10*ROW('Hygiene Data'!G73)),NA())</f>
        <v>#N/A</v>
      </c>
      <c r="BJ79" s="538" t="e">
        <f ca="1">+IF(AND(ISNUMBER(OFFSET('Hygiene Data'!$G$7,0,10*ROW('Hygiene Data'!G73))),'Data Summary'!DY79="Yes"),OFFSET('Hygiene Data'!$G$7,0,10*ROW('Hygiene Data'!G73)),NA())</f>
        <v>#N/A</v>
      </c>
      <c r="BK79" s="538" t="e">
        <f ca="1">+IF(AND(ISNUMBER(OFFSET('Hygiene Data'!$G$9,0,10*ROW('Hygiene Data'!G73))),'Data Summary'!DZ79="Yes"),OFFSET('Hygiene Data'!$G$9,0,10*ROW('Hygiene Data'!G73)),NA())</f>
        <v>#N/A</v>
      </c>
      <c r="BL79" s="538" t="e">
        <f ca="1">+IF(AND(ISNUMBER(OFFSET('Hygiene Data'!$H$5,0,10*ROW('Hygiene Data'!H73))),'Data Summary'!EA79="Yes"),OFFSET('Hygiene Data'!$H$5,0,10*ROW('Hygiene Data'!H73)),NA())</f>
        <v>#N/A</v>
      </c>
      <c r="BM79" s="538" t="e">
        <f ca="1">+IF(AND(ISNUMBER(OFFSET('Hygiene Data'!$H$7,0,10*ROW('Hygiene Data'!H73))),'Data Summary'!EB79="Yes"),OFFSET('Hygiene Data'!$H$7,0,10*ROW('Hygiene Data'!H73)),NA())</f>
        <v>#N/A</v>
      </c>
      <c r="BN79" s="538" t="e">
        <f ca="1">+IF(AND(ISNUMBER(OFFSET('Hygiene Data'!$H$9,0,10*ROW('Hygiene Data'!H73))),'Data Summary'!EC79="Yes"),OFFSET('Hygiene Data'!$H$9,0,10*ROW('Hygiene Data'!H73)),NA())</f>
        <v>#N/A</v>
      </c>
      <c r="BO79" s="538" t="e">
        <f ca="1">+IF(AND(ISNUMBER(OFFSET('Hygiene Data'!$I$5,0,10*ROW('Hygiene Data'!I73))),'Data Summary'!ED79="Yes"),OFFSET('Hygiene Data'!$I$5,0,10*ROW('Hygiene Data'!I73)),NA())</f>
        <v>#N/A</v>
      </c>
      <c r="BP79" s="538" t="e">
        <f ca="1">+IF(AND(ISNUMBER(OFFSET('Hygiene Data'!$I$7,0,10*ROW('Hygiene Data'!I73))),'Data Summary'!EE79="Yes"),OFFSET('Hygiene Data'!$I$7,0,10*ROW('Hygiene Data'!I73)),NA())</f>
        <v>#N/A</v>
      </c>
      <c r="BQ79" s="538" t="e">
        <f ca="1">+IF(AND(ISNUMBER(OFFSET('Hygiene Data'!$I$9,0,10*ROW('Hygiene Data'!I73))),'Data Summary'!EF79="Yes"),OFFSET('Hygiene Data'!$I$9,0,10*ROW('Hygiene Data'!I73)),NA())</f>
        <v>#N/A</v>
      </c>
    </row>
    <row r="80" spans="1:69" x14ac:dyDescent="0.25">
      <c r="A80" s="534" t="e">
        <f ca="1">+RIGHT('Data Summary'!A80,LEN('Data Summary'!A80)-9)</f>
        <v>#VALUE!</v>
      </c>
      <c r="B80" s="508" t="str">
        <f ca="1">+IF(ISTEXT('Data Summary'!B80),'Data Summary'!B80,"")</f>
        <v/>
      </c>
      <c r="C80" s="535" t="e">
        <f ca="1">+VALUE('Data Summary'!C80)</f>
        <v>#VALUE!</v>
      </c>
      <c r="D80" s="536" t="e">
        <f ca="1">+IF(AND(ISNUMBER(OFFSET('Water Data'!$D$4,0,10*ROW('Water Data'!D74))),'Data Summary'!BS80="Yes"),100-OFFSET('Water Data'!$D$4,0,10*ROW('Water Data'!D74)),NA())</f>
        <v>#N/A</v>
      </c>
      <c r="E80" s="536" t="e">
        <f ca="1">+IF(AND(ISNUMBER(OFFSET('Water Data'!$D$6,0,10*ROW('Water Data'!D74))),'Data Summary'!BT80="Yes"),OFFSET('Water Data'!$D$6,0,10*ROW('Water Data'!D74)),NA())</f>
        <v>#N/A</v>
      </c>
      <c r="F80" s="536" t="e">
        <f ca="1">+IF(AND(ISNUMBER(OFFSET('Water Data'!$D$9,0,10*ROW('Water Data'!D74))),'Data Summary'!BU80="Yes"),OFFSET('Water Data'!$D$9,0,10*ROW('Water Data'!D74)),NA())</f>
        <v>#N/A</v>
      </c>
      <c r="G80" s="536" t="e">
        <f ca="1">+IF(AND(ISNUMBER(OFFSET('Water Data'!$E$4,0,10*ROW('Water Data'!E74))),'Data Summary'!BV80="Yes"),100-OFFSET('Water Data'!$E$4,0,10*ROW('Water Data'!E74)),NA())</f>
        <v>#N/A</v>
      </c>
      <c r="H80" s="536" t="e">
        <f ca="1">+IF(AND(ISNUMBER(OFFSET('Water Data'!$E$6,0,10*ROW('Water Data'!E74))),'Data Summary'!BW80="Yes"),OFFSET('Water Data'!$E$6,0,10*ROW('Water Data'!E74)),NA())</f>
        <v>#N/A</v>
      </c>
      <c r="I80" s="536" t="e">
        <f ca="1">+IF(AND(ISNUMBER(OFFSET('Water Data'!$E$9,0,10*ROW('Water Data'!E74))),'Data Summary'!BX80="Yes"),OFFSET('Water Data'!$E$9,0,10*ROW('Water Data'!E74)),NA())</f>
        <v>#N/A</v>
      </c>
      <c r="J80" s="536" t="e">
        <f ca="1">+IF(AND(ISNUMBER(OFFSET('Water Data'!$F$4,0,10*ROW('Water Data'!F74))),'Data Summary'!BY80="Yes"),100-OFFSET('Water Data'!$F$4,0,10*ROW('Water Data'!F74)),NA())</f>
        <v>#N/A</v>
      </c>
      <c r="K80" s="536" t="e">
        <f ca="1">+IF(AND(ISNUMBER(OFFSET('Water Data'!$F$6,0,10*ROW('Water Data'!F74))),'Data Summary'!BZ80="Yes"),OFFSET('Water Data'!$F$6,0,10*ROW('Water Data'!F74)),NA())</f>
        <v>#N/A</v>
      </c>
      <c r="L80" s="536" t="e">
        <f ca="1">+IF(AND(ISNUMBER(OFFSET('Water Data'!$F$9,0,10*ROW('Water Data'!F74))),'Data Summary'!CA80="Yes"),OFFSET('Water Data'!$F$9,0,10*ROW('Water Data'!F74)),NA())</f>
        <v>#N/A</v>
      </c>
      <c r="M80" s="536" t="e">
        <f ca="1">+IF(AND(ISNUMBER(OFFSET('Water Data'!$G$4,0,10*ROW('Water Data'!G74))),'Data Summary'!CB80="Yes"),100-OFFSET('Water Data'!$G$4,0,10*ROW('Water Data'!G74)),NA())</f>
        <v>#N/A</v>
      </c>
      <c r="N80" s="536" t="e">
        <f ca="1">+IF(AND(ISNUMBER(OFFSET('Water Data'!$G$6,0,10*ROW('Water Data'!G74))),'Data Summary'!CC80="Yes"),OFFSET('Water Data'!$G$6,0,10*ROW('Water Data'!G74)),NA())</f>
        <v>#N/A</v>
      </c>
      <c r="O80" s="536" t="e">
        <f ca="1">+IF(AND(ISNUMBER(OFFSET('Water Data'!$G$9,0,10*ROW('Water Data'!G74))),'Data Summary'!CD80="Yes"),OFFSET('Water Data'!$G$9,0,10*ROW('Water Data'!G74)),NA())</f>
        <v>#N/A</v>
      </c>
      <c r="P80" s="536" t="e">
        <f ca="1">+IF(AND(ISNUMBER(OFFSET('Water Data'!$H$4,0,10*ROW('Water Data'!H74))),'Data Summary'!CE80="Yes"),100-OFFSET('Water Data'!$H$4,0,10*ROW('Water Data'!H74)),NA())</f>
        <v>#N/A</v>
      </c>
      <c r="Q80" s="536" t="e">
        <f ca="1">+IF(AND(ISNUMBER(OFFSET('Water Data'!$H$6,0,10*ROW('Water Data'!H74))),'Data Summary'!CF80="Yes"),OFFSET('Water Data'!$H$6,0,10*ROW('Water Data'!H74)),NA())</f>
        <v>#N/A</v>
      </c>
      <c r="R80" s="536" t="e">
        <f ca="1">+IF(AND(ISNUMBER(OFFSET('Water Data'!$H$9,0,10*ROW('Water Data'!H74))),'Data Summary'!CG80="Yes"),OFFSET('Water Data'!$H$9,0,10*ROW('Water Data'!H74)),NA())</f>
        <v>#N/A</v>
      </c>
      <c r="S80" s="536" t="e">
        <f ca="1">+IF(AND(ISNUMBER(OFFSET('Water Data'!$I$4,0,10*ROW('Water Data'!I74))),'Data Summary'!CH80="Yes"),100-OFFSET('Water Data'!$I$4,0,10*ROW('Water Data'!I74)),NA())</f>
        <v>#N/A</v>
      </c>
      <c r="T80" s="536" t="e">
        <f ca="1">+IF(AND(ISNUMBER(OFFSET('Water Data'!$I$6,0,10*ROW('Water Data'!I74))),'Data Summary'!CI80="Yes"),OFFSET('Water Data'!$I$6,0,10*ROW('Water Data'!I74)),NA())</f>
        <v>#N/A</v>
      </c>
      <c r="U80" s="536" t="e">
        <f ca="1">+IF(AND(ISNUMBER(OFFSET('Water Data'!$I$9,0,10*ROW('Water Data'!I74))),'Data Summary'!CJ80="Yes"),OFFSET('Water Data'!$I$9,0,10*ROW('Water Data'!I74)),NA())</f>
        <v>#N/A</v>
      </c>
      <c r="V80" s="537" t="e">
        <f ca="1">+IF(AND(ISNUMBER(OFFSET('Sanitation Data'!$D$4,0,10*ROW('Sanitation Data'!D74))),'Data Summary'!CK80="Yes"),100-OFFSET('Sanitation Data'!$D$4,0,10*ROW('Sanitation Data'!D74)),NA())</f>
        <v>#N/A</v>
      </c>
      <c r="W80" s="537" t="e">
        <f ca="1">+IF(AND(ISNUMBER(OFFSET('Sanitation Data'!$D$6,0,10*ROW('Sanitation Data'!D74))),'Data Summary'!CL80="Yes"),OFFSET('Sanitation Data'!$D$6,0,10*ROW('Sanitation Data'!D74)),NA())</f>
        <v>#N/A</v>
      </c>
      <c r="X80" s="537" t="e">
        <f ca="1">+IF(AND(ISNUMBER(OFFSET('Sanitation Data'!$D$10,0,10*ROW('Sanitation Data'!D74))),'Data Summary'!CM80="Yes"),OFFSET('Sanitation Data'!$D$10,0,10*ROW('Sanitation Data'!D74)),NA())</f>
        <v>#N/A</v>
      </c>
      <c r="Y80" s="537" t="e">
        <f ca="1">+IF(AND(ISNUMBER(OFFSET('Sanitation Data'!$D$11,0,10*ROW('Sanitation Data'!D74))),'Data Summary'!CN80="Yes"),OFFSET('Sanitation Data'!$D$11,0,10*ROW('Sanitation Data'!D74)),NA())</f>
        <v>#N/A</v>
      </c>
      <c r="Z80" s="537" t="e">
        <f ca="1">+IF(AND(ISNUMBER(OFFSET('Sanitation Data'!$D$12,0,10*ROW('Sanitation Data'!D74))),'Data Summary'!CO80="Yes"),OFFSET('Sanitation Data'!$D$12,0,10*ROW('Sanitation Data'!D74)),NA())</f>
        <v>#N/A</v>
      </c>
      <c r="AA80" s="537" t="e">
        <f ca="1">+IF(AND(ISNUMBER(OFFSET('Sanitation Data'!$E$4,0,10*ROW('Sanitation Data'!E74))),'Data Summary'!CP80="Yes"),100-OFFSET('Sanitation Data'!$E$4,0,10*ROW('Sanitation Data'!E74)),NA())</f>
        <v>#N/A</v>
      </c>
      <c r="AB80" s="537" t="e">
        <f ca="1">+IF(AND(ISNUMBER(OFFSET('Sanitation Data'!$E$6,0,10*ROW('Sanitation Data'!E74))),'Data Summary'!CQ80="Yes"),OFFSET('Sanitation Data'!$E$6,0,10*ROW('Sanitation Data'!E74)),NA())</f>
        <v>#N/A</v>
      </c>
      <c r="AC80" s="537" t="e">
        <f ca="1">+IF(AND(ISNUMBER(OFFSET('Sanitation Data'!$E$10,0,10*ROW('Sanitation Data'!E74))),'Data Summary'!CR80="Yes"),OFFSET('Sanitation Data'!$E$10,0,10*ROW('Sanitation Data'!E74)),NA())</f>
        <v>#N/A</v>
      </c>
      <c r="AD80" s="537" t="e">
        <f ca="1">+IF(AND(ISNUMBER(OFFSET('Sanitation Data'!$E$11,0,10*ROW('Sanitation Data'!E74))),'Data Summary'!CS80="Yes"),OFFSET('Sanitation Data'!$E$11,0,10*ROW('Sanitation Data'!E74)),NA())</f>
        <v>#N/A</v>
      </c>
      <c r="AE80" s="537" t="e">
        <f ca="1">+IF(AND(ISNUMBER(OFFSET('Sanitation Data'!$E$12,0,10*ROW('Sanitation Data'!E74))),'Data Summary'!CT80="Yes"),OFFSET('Sanitation Data'!$E$12,0,10*ROW('Sanitation Data'!E74)),NA())</f>
        <v>#N/A</v>
      </c>
      <c r="AF80" s="537" t="e">
        <f ca="1">+IF(AND(ISNUMBER(OFFSET('Sanitation Data'!$F$4,0,10*ROW('Sanitation Data'!F74))),'Data Summary'!CU80="Yes"),100-OFFSET('Sanitation Data'!$F$4,0,10*ROW('Sanitation Data'!F74)),NA())</f>
        <v>#N/A</v>
      </c>
      <c r="AG80" s="537" t="e">
        <f ca="1">+IF(AND(ISNUMBER(OFFSET('Sanitation Data'!$F$6,0,10*ROW('Sanitation Data'!F74))),'Data Summary'!CV80="Yes"),OFFSET('Sanitation Data'!$F$6,0,10*ROW('Sanitation Data'!F74)),NA())</f>
        <v>#N/A</v>
      </c>
      <c r="AH80" s="537" t="e">
        <f ca="1">+IF(AND(ISNUMBER(OFFSET('Sanitation Data'!$F$10,0,10*ROW('Sanitation Data'!F74))),'Data Summary'!CW80="Yes"),OFFSET('Sanitation Data'!$F$10,0,10*ROW('Sanitation Data'!F74)),NA())</f>
        <v>#N/A</v>
      </c>
      <c r="AI80" s="537" t="e">
        <f ca="1">+IF(AND(ISNUMBER(OFFSET('Sanitation Data'!$F$11,0,10*ROW('Sanitation Data'!F74))),'Data Summary'!CX80="Yes"),OFFSET('Sanitation Data'!$F$11,0,10*ROW('Sanitation Data'!F74)),NA())</f>
        <v>#N/A</v>
      </c>
      <c r="AJ80" s="537" t="e">
        <f ca="1">+IF(AND(ISNUMBER(OFFSET('Sanitation Data'!$F$12,0,10*ROW('Sanitation Data'!F74))),'Data Summary'!CY80="Yes"),OFFSET('Sanitation Data'!$F$12,0,10*ROW('Sanitation Data'!F74)),NA())</f>
        <v>#N/A</v>
      </c>
      <c r="AK80" s="537" t="e">
        <f ca="1">+IF(AND(ISNUMBER(OFFSET('Sanitation Data'!$G$4,0,10*ROW('Sanitation Data'!G74))),'Data Summary'!CZ80="Yes"),100-OFFSET('Sanitation Data'!$G$4,0,10*ROW('Sanitation Data'!G74)),NA())</f>
        <v>#N/A</v>
      </c>
      <c r="AL80" s="537" t="e">
        <f ca="1">+IF(AND(ISNUMBER(OFFSET('Sanitation Data'!$G$6,0,10*ROW('Sanitation Data'!G74))),'Data Summary'!DA80="Yes"),OFFSET('Sanitation Data'!$G$6,0,10*ROW('Sanitation Data'!G74)),NA())</f>
        <v>#N/A</v>
      </c>
      <c r="AM80" s="537" t="e">
        <f ca="1">+IF(AND(ISNUMBER(OFFSET('Sanitation Data'!$G$10,0,10*ROW('Sanitation Data'!G74))),'Data Summary'!DB80="Yes"),OFFSET('Sanitation Data'!$G$10,0,10*ROW('Sanitation Data'!G74)),NA())</f>
        <v>#N/A</v>
      </c>
      <c r="AN80" s="537" t="e">
        <f ca="1">+IF(AND(ISNUMBER(OFFSET('Sanitation Data'!$G$11,0,10*ROW('Sanitation Data'!G74))),'Data Summary'!DC80="Yes"),OFFSET('Sanitation Data'!$G$11,0,10*ROW('Sanitation Data'!G74)),NA())</f>
        <v>#N/A</v>
      </c>
      <c r="AO80" s="537" t="e">
        <f ca="1">+IF(AND(ISNUMBER(OFFSET('Sanitation Data'!$G$12,0,10*ROW('Sanitation Data'!G74))),'Data Summary'!DD80="Yes"),OFFSET('Sanitation Data'!$G$12,0,10*ROW('Sanitation Data'!G74)),NA())</f>
        <v>#N/A</v>
      </c>
      <c r="AP80" s="537" t="e">
        <f ca="1">+IF(AND(ISNUMBER(OFFSET('Sanitation Data'!$H$4,0,10*ROW('Sanitation Data'!H74))),'Data Summary'!DE80="Yes"),100-OFFSET('Sanitation Data'!$H$4,0,10*ROW('Sanitation Data'!H74)),NA())</f>
        <v>#N/A</v>
      </c>
      <c r="AQ80" s="537" t="e">
        <f ca="1">+IF(AND(ISNUMBER(OFFSET('Sanitation Data'!$H$6,0,10*ROW('Sanitation Data'!H74))),'Data Summary'!DF80="Yes"),OFFSET('Sanitation Data'!$H$6,0,10*ROW('Sanitation Data'!H74)),NA())</f>
        <v>#N/A</v>
      </c>
      <c r="AR80" s="537" t="e">
        <f ca="1">+IF(AND(ISNUMBER(OFFSET('Sanitation Data'!$H$10,0,10*ROW('Sanitation Data'!H74))),'Data Summary'!DG80="Yes"),OFFSET('Sanitation Data'!$H$10,0,10*ROW('Sanitation Data'!H74)),NA())</f>
        <v>#N/A</v>
      </c>
      <c r="AS80" s="537" t="e">
        <f ca="1">+IF(AND(ISNUMBER(OFFSET('Sanitation Data'!$H$11,0,10*ROW('Sanitation Data'!H74))),'Data Summary'!DH80="Yes"),OFFSET('Sanitation Data'!$H$11,0,10*ROW('Sanitation Data'!H74)),NA())</f>
        <v>#N/A</v>
      </c>
      <c r="AT80" s="537" t="e">
        <f ca="1">+IF(AND(ISNUMBER(OFFSET('Sanitation Data'!$H$12,0,10*ROW('Sanitation Data'!H74))),'Data Summary'!DI80="Yes"),OFFSET('Sanitation Data'!$H$12,0,10*ROW('Sanitation Data'!H74)),NA())</f>
        <v>#N/A</v>
      </c>
      <c r="AU80" s="537" t="e">
        <f ca="1">+IF(AND(ISNUMBER(OFFSET('Sanitation Data'!$I$4,0,10*ROW('Sanitation Data'!I74))),'Data Summary'!DJ80="Yes"),100-OFFSET('Sanitation Data'!$I$4,0,10*ROW('Sanitation Data'!I74)),NA())</f>
        <v>#N/A</v>
      </c>
      <c r="AV80" s="537" t="e">
        <f ca="1">+IF(AND(ISNUMBER(OFFSET('Sanitation Data'!$I$6,0,10*ROW('Sanitation Data'!I74))),'Data Summary'!DK80="Yes"),OFFSET('Sanitation Data'!$I$6,0,10*ROW('Sanitation Data'!I74)),NA())</f>
        <v>#N/A</v>
      </c>
      <c r="AW80" s="537" t="e">
        <f ca="1">+IF(AND(ISNUMBER(OFFSET('Sanitation Data'!$I$10,0,10*ROW('Sanitation Data'!I74))),'Data Summary'!DL80="Yes"),OFFSET('Sanitation Data'!$I$10,0,10*ROW('Sanitation Data'!I74)),NA())</f>
        <v>#N/A</v>
      </c>
      <c r="AX80" s="537" t="e">
        <f ca="1">+IF(AND(ISNUMBER(OFFSET('Sanitation Data'!$I$11,0,10*ROW('Sanitation Data'!I74))),'Data Summary'!DM80="Yes"),OFFSET('Sanitation Data'!$I$11,0,10*ROW('Sanitation Data'!I74)),NA())</f>
        <v>#N/A</v>
      </c>
      <c r="AY80" s="537" t="e">
        <f ca="1">+IF(AND(ISNUMBER(OFFSET('Sanitation Data'!$I$12,0,10*ROW('Sanitation Data'!I74))),'Data Summary'!DN80="Yes"),OFFSET('Sanitation Data'!$I$12,0,10*ROW('Sanitation Data'!I74)),NA())</f>
        <v>#N/A</v>
      </c>
      <c r="AZ80" s="538" t="e">
        <f ca="1">+IF(AND(ISNUMBER(OFFSET('Hygiene Data'!$D$5,0,10*ROW('Hygiene Data'!D74))),'Data Summary'!DO80="Yes"),OFFSET('Hygiene Data'!$D$5,0,10*ROW('Hygiene Data'!D74)),NA())</f>
        <v>#N/A</v>
      </c>
      <c r="BA80" s="538" t="e">
        <f ca="1">+IF(AND(ISNUMBER(OFFSET('Hygiene Data'!$D$7,0,10*ROW('Hygiene Data'!D74))),'Data Summary'!DP80="Yes"),OFFSET('Hygiene Data'!$D$7,0,10*ROW('Hygiene Data'!D74)),NA())</f>
        <v>#N/A</v>
      </c>
      <c r="BB80" s="538" t="e">
        <f ca="1">+IF(AND(ISNUMBER(OFFSET('Hygiene Data'!$D$9,0,10*ROW('Hygiene Data'!D74))),'Data Summary'!DQ80="Yes"),OFFSET('Hygiene Data'!$D$9,0,10*ROW('Hygiene Data'!D74)),NA())</f>
        <v>#N/A</v>
      </c>
      <c r="BC80" s="538" t="e">
        <f ca="1">+IF(AND(ISNUMBER(OFFSET('Hygiene Data'!$E$5,0,10*ROW('Hygiene Data'!E74))),'Data Summary'!DR80="Yes"),OFFSET('Hygiene Data'!$E$5,0,10*ROW('Hygiene Data'!E74)),NA())</f>
        <v>#N/A</v>
      </c>
      <c r="BD80" s="538" t="e">
        <f ca="1">+IF(AND(ISNUMBER(OFFSET('Hygiene Data'!$E$7,0,10*ROW('Hygiene Data'!E74))),'Data Summary'!DS80="Yes"),OFFSET('Hygiene Data'!$E$7,0,10*ROW('Hygiene Data'!E74)),NA())</f>
        <v>#N/A</v>
      </c>
      <c r="BE80" s="538" t="e">
        <f ca="1">+IF(AND(ISNUMBER(OFFSET('Hygiene Data'!$E$9,0,10*ROW('Hygiene Data'!E74))),'Data Summary'!DT80="Yes"),OFFSET('Hygiene Data'!$E$9,0,10*ROW('Hygiene Data'!E74)),NA())</f>
        <v>#N/A</v>
      </c>
      <c r="BF80" s="538" t="e">
        <f ca="1">+IF(AND(ISNUMBER(OFFSET('Hygiene Data'!$F$5,0,10*ROW('Hygiene Data'!F74))),'Data Summary'!DU80="Yes"),OFFSET('Hygiene Data'!$F$5,0,10*ROW('Hygiene Data'!F74)),NA())</f>
        <v>#N/A</v>
      </c>
      <c r="BG80" s="538" t="e">
        <f ca="1">+IF(AND(ISNUMBER(OFFSET('Hygiene Data'!$F$7,0,10*ROW('Hygiene Data'!F74))),'Data Summary'!DV80="Yes"),OFFSET('Hygiene Data'!$F$7,0,10*ROW('Hygiene Data'!F74)),NA())</f>
        <v>#N/A</v>
      </c>
      <c r="BH80" s="538" t="e">
        <f ca="1">+IF(AND(ISNUMBER(OFFSET('Hygiene Data'!$F$9,0,10*ROW('Hygiene Data'!F74))),'Data Summary'!DW80="Yes"),OFFSET('Hygiene Data'!$F$9,0,10*ROW('Hygiene Data'!F74)),NA())</f>
        <v>#N/A</v>
      </c>
      <c r="BI80" s="538" t="e">
        <f ca="1">+IF(AND(ISNUMBER(OFFSET('Hygiene Data'!$G$5,0,10*ROW('Hygiene Data'!G74))),'Data Summary'!DX80="Yes"),OFFSET('Hygiene Data'!$G$5,0,10*ROW('Hygiene Data'!G74)),NA())</f>
        <v>#N/A</v>
      </c>
      <c r="BJ80" s="538" t="e">
        <f ca="1">+IF(AND(ISNUMBER(OFFSET('Hygiene Data'!$G$7,0,10*ROW('Hygiene Data'!G74))),'Data Summary'!DY80="Yes"),OFFSET('Hygiene Data'!$G$7,0,10*ROW('Hygiene Data'!G74)),NA())</f>
        <v>#N/A</v>
      </c>
      <c r="BK80" s="538" t="e">
        <f ca="1">+IF(AND(ISNUMBER(OFFSET('Hygiene Data'!$G$9,0,10*ROW('Hygiene Data'!G74))),'Data Summary'!DZ80="Yes"),OFFSET('Hygiene Data'!$G$9,0,10*ROW('Hygiene Data'!G74)),NA())</f>
        <v>#N/A</v>
      </c>
      <c r="BL80" s="538" t="e">
        <f ca="1">+IF(AND(ISNUMBER(OFFSET('Hygiene Data'!$H$5,0,10*ROW('Hygiene Data'!H74))),'Data Summary'!EA80="Yes"),OFFSET('Hygiene Data'!$H$5,0,10*ROW('Hygiene Data'!H74)),NA())</f>
        <v>#N/A</v>
      </c>
      <c r="BM80" s="538" t="e">
        <f ca="1">+IF(AND(ISNUMBER(OFFSET('Hygiene Data'!$H$7,0,10*ROW('Hygiene Data'!H74))),'Data Summary'!EB80="Yes"),OFFSET('Hygiene Data'!$H$7,0,10*ROW('Hygiene Data'!H74)),NA())</f>
        <v>#N/A</v>
      </c>
      <c r="BN80" s="538" t="e">
        <f ca="1">+IF(AND(ISNUMBER(OFFSET('Hygiene Data'!$H$9,0,10*ROW('Hygiene Data'!H74))),'Data Summary'!EC80="Yes"),OFFSET('Hygiene Data'!$H$9,0,10*ROW('Hygiene Data'!H74)),NA())</f>
        <v>#N/A</v>
      </c>
      <c r="BO80" s="538" t="e">
        <f ca="1">+IF(AND(ISNUMBER(OFFSET('Hygiene Data'!$I$5,0,10*ROW('Hygiene Data'!I74))),'Data Summary'!ED80="Yes"),OFFSET('Hygiene Data'!$I$5,0,10*ROW('Hygiene Data'!I74)),NA())</f>
        <v>#N/A</v>
      </c>
      <c r="BP80" s="538" t="e">
        <f ca="1">+IF(AND(ISNUMBER(OFFSET('Hygiene Data'!$I$7,0,10*ROW('Hygiene Data'!I74))),'Data Summary'!EE80="Yes"),OFFSET('Hygiene Data'!$I$7,0,10*ROW('Hygiene Data'!I74)),NA())</f>
        <v>#N/A</v>
      </c>
      <c r="BQ80" s="538" t="e">
        <f ca="1">+IF(AND(ISNUMBER(OFFSET('Hygiene Data'!$I$9,0,10*ROW('Hygiene Data'!I74))),'Data Summary'!EF80="Yes"),OFFSET('Hygiene Data'!$I$9,0,10*ROW('Hygiene Data'!I74)),NA())</f>
        <v>#N/A</v>
      </c>
    </row>
    <row r="81" spans="1:69" x14ac:dyDescent="0.25">
      <c r="A81" s="534" t="e">
        <f ca="1">+RIGHT('Data Summary'!A81,LEN('Data Summary'!A81)-9)</f>
        <v>#VALUE!</v>
      </c>
      <c r="B81" s="508" t="str">
        <f ca="1">+IF(ISTEXT('Data Summary'!B81),'Data Summary'!B81,"")</f>
        <v/>
      </c>
      <c r="C81" s="535" t="e">
        <f ca="1">+VALUE('Data Summary'!C81)</f>
        <v>#VALUE!</v>
      </c>
      <c r="D81" s="536" t="e">
        <f ca="1">+IF(AND(ISNUMBER(OFFSET('Water Data'!$D$4,0,10*ROW('Water Data'!D75))),'Data Summary'!BS81="Yes"),100-OFFSET('Water Data'!$D$4,0,10*ROW('Water Data'!D75)),NA())</f>
        <v>#N/A</v>
      </c>
      <c r="E81" s="536" t="e">
        <f ca="1">+IF(AND(ISNUMBER(OFFSET('Water Data'!$D$6,0,10*ROW('Water Data'!D75))),'Data Summary'!BT81="Yes"),OFFSET('Water Data'!$D$6,0,10*ROW('Water Data'!D75)),NA())</f>
        <v>#N/A</v>
      </c>
      <c r="F81" s="536" t="e">
        <f ca="1">+IF(AND(ISNUMBER(OFFSET('Water Data'!$D$9,0,10*ROW('Water Data'!D75))),'Data Summary'!BU81="Yes"),OFFSET('Water Data'!$D$9,0,10*ROW('Water Data'!D75)),NA())</f>
        <v>#N/A</v>
      </c>
      <c r="G81" s="536" t="e">
        <f ca="1">+IF(AND(ISNUMBER(OFFSET('Water Data'!$E$4,0,10*ROW('Water Data'!E75))),'Data Summary'!BV81="Yes"),100-OFFSET('Water Data'!$E$4,0,10*ROW('Water Data'!E75)),NA())</f>
        <v>#N/A</v>
      </c>
      <c r="H81" s="536" t="e">
        <f ca="1">+IF(AND(ISNUMBER(OFFSET('Water Data'!$E$6,0,10*ROW('Water Data'!E75))),'Data Summary'!BW81="Yes"),OFFSET('Water Data'!$E$6,0,10*ROW('Water Data'!E75)),NA())</f>
        <v>#N/A</v>
      </c>
      <c r="I81" s="536" t="e">
        <f ca="1">+IF(AND(ISNUMBER(OFFSET('Water Data'!$E$9,0,10*ROW('Water Data'!E75))),'Data Summary'!BX81="Yes"),OFFSET('Water Data'!$E$9,0,10*ROW('Water Data'!E75)),NA())</f>
        <v>#N/A</v>
      </c>
      <c r="J81" s="536" t="e">
        <f ca="1">+IF(AND(ISNUMBER(OFFSET('Water Data'!$F$4,0,10*ROW('Water Data'!F75))),'Data Summary'!BY81="Yes"),100-OFFSET('Water Data'!$F$4,0,10*ROW('Water Data'!F75)),NA())</f>
        <v>#N/A</v>
      </c>
      <c r="K81" s="536" t="e">
        <f ca="1">+IF(AND(ISNUMBER(OFFSET('Water Data'!$F$6,0,10*ROW('Water Data'!F75))),'Data Summary'!BZ81="Yes"),OFFSET('Water Data'!$F$6,0,10*ROW('Water Data'!F75)),NA())</f>
        <v>#N/A</v>
      </c>
      <c r="L81" s="536" t="e">
        <f ca="1">+IF(AND(ISNUMBER(OFFSET('Water Data'!$F$9,0,10*ROW('Water Data'!F75))),'Data Summary'!CA81="Yes"),OFFSET('Water Data'!$F$9,0,10*ROW('Water Data'!F75)),NA())</f>
        <v>#N/A</v>
      </c>
      <c r="M81" s="536" t="e">
        <f ca="1">+IF(AND(ISNUMBER(OFFSET('Water Data'!$G$4,0,10*ROW('Water Data'!G75))),'Data Summary'!CB81="Yes"),100-OFFSET('Water Data'!$G$4,0,10*ROW('Water Data'!G75)),NA())</f>
        <v>#N/A</v>
      </c>
      <c r="N81" s="536" t="e">
        <f ca="1">+IF(AND(ISNUMBER(OFFSET('Water Data'!$G$6,0,10*ROW('Water Data'!G75))),'Data Summary'!CC81="Yes"),OFFSET('Water Data'!$G$6,0,10*ROW('Water Data'!G75)),NA())</f>
        <v>#N/A</v>
      </c>
      <c r="O81" s="536" t="e">
        <f ca="1">+IF(AND(ISNUMBER(OFFSET('Water Data'!$G$9,0,10*ROW('Water Data'!G75))),'Data Summary'!CD81="Yes"),OFFSET('Water Data'!$G$9,0,10*ROW('Water Data'!G75)),NA())</f>
        <v>#N/A</v>
      </c>
      <c r="P81" s="536" t="e">
        <f ca="1">+IF(AND(ISNUMBER(OFFSET('Water Data'!$H$4,0,10*ROW('Water Data'!H75))),'Data Summary'!CE81="Yes"),100-OFFSET('Water Data'!$H$4,0,10*ROW('Water Data'!H75)),NA())</f>
        <v>#N/A</v>
      </c>
      <c r="Q81" s="536" t="e">
        <f ca="1">+IF(AND(ISNUMBER(OFFSET('Water Data'!$H$6,0,10*ROW('Water Data'!H75))),'Data Summary'!CF81="Yes"),OFFSET('Water Data'!$H$6,0,10*ROW('Water Data'!H75)),NA())</f>
        <v>#N/A</v>
      </c>
      <c r="R81" s="536" t="e">
        <f ca="1">+IF(AND(ISNUMBER(OFFSET('Water Data'!$H$9,0,10*ROW('Water Data'!H75))),'Data Summary'!CG81="Yes"),OFFSET('Water Data'!$H$9,0,10*ROW('Water Data'!H75)),NA())</f>
        <v>#N/A</v>
      </c>
      <c r="S81" s="536" t="e">
        <f ca="1">+IF(AND(ISNUMBER(OFFSET('Water Data'!$I$4,0,10*ROW('Water Data'!I75))),'Data Summary'!CH81="Yes"),100-OFFSET('Water Data'!$I$4,0,10*ROW('Water Data'!I75)),NA())</f>
        <v>#N/A</v>
      </c>
      <c r="T81" s="536" t="e">
        <f ca="1">+IF(AND(ISNUMBER(OFFSET('Water Data'!$I$6,0,10*ROW('Water Data'!I75))),'Data Summary'!CI81="Yes"),OFFSET('Water Data'!$I$6,0,10*ROW('Water Data'!I75)),NA())</f>
        <v>#N/A</v>
      </c>
      <c r="U81" s="536" t="e">
        <f ca="1">+IF(AND(ISNUMBER(OFFSET('Water Data'!$I$9,0,10*ROW('Water Data'!I75))),'Data Summary'!CJ81="Yes"),OFFSET('Water Data'!$I$9,0,10*ROW('Water Data'!I75)),NA())</f>
        <v>#N/A</v>
      </c>
      <c r="V81" s="537" t="e">
        <f ca="1">+IF(AND(ISNUMBER(OFFSET('Sanitation Data'!$D$4,0,10*ROW('Sanitation Data'!D75))),'Data Summary'!CK81="Yes"),100-OFFSET('Sanitation Data'!$D$4,0,10*ROW('Sanitation Data'!D75)),NA())</f>
        <v>#N/A</v>
      </c>
      <c r="W81" s="537" t="e">
        <f ca="1">+IF(AND(ISNUMBER(OFFSET('Sanitation Data'!$D$6,0,10*ROW('Sanitation Data'!D75))),'Data Summary'!CL81="Yes"),OFFSET('Sanitation Data'!$D$6,0,10*ROW('Sanitation Data'!D75)),NA())</f>
        <v>#N/A</v>
      </c>
      <c r="X81" s="537" t="e">
        <f ca="1">+IF(AND(ISNUMBER(OFFSET('Sanitation Data'!$D$10,0,10*ROW('Sanitation Data'!D75))),'Data Summary'!CM81="Yes"),OFFSET('Sanitation Data'!$D$10,0,10*ROW('Sanitation Data'!D75)),NA())</f>
        <v>#N/A</v>
      </c>
      <c r="Y81" s="537" t="e">
        <f ca="1">+IF(AND(ISNUMBER(OFFSET('Sanitation Data'!$D$11,0,10*ROW('Sanitation Data'!D75))),'Data Summary'!CN81="Yes"),OFFSET('Sanitation Data'!$D$11,0,10*ROW('Sanitation Data'!D75)),NA())</f>
        <v>#N/A</v>
      </c>
      <c r="Z81" s="537" t="e">
        <f ca="1">+IF(AND(ISNUMBER(OFFSET('Sanitation Data'!$D$12,0,10*ROW('Sanitation Data'!D75))),'Data Summary'!CO81="Yes"),OFFSET('Sanitation Data'!$D$12,0,10*ROW('Sanitation Data'!D75)),NA())</f>
        <v>#N/A</v>
      </c>
      <c r="AA81" s="537" t="e">
        <f ca="1">+IF(AND(ISNUMBER(OFFSET('Sanitation Data'!$E$4,0,10*ROW('Sanitation Data'!E75))),'Data Summary'!CP81="Yes"),100-OFFSET('Sanitation Data'!$E$4,0,10*ROW('Sanitation Data'!E75)),NA())</f>
        <v>#N/A</v>
      </c>
      <c r="AB81" s="537" t="e">
        <f ca="1">+IF(AND(ISNUMBER(OFFSET('Sanitation Data'!$E$6,0,10*ROW('Sanitation Data'!E75))),'Data Summary'!CQ81="Yes"),OFFSET('Sanitation Data'!$E$6,0,10*ROW('Sanitation Data'!E75)),NA())</f>
        <v>#N/A</v>
      </c>
      <c r="AC81" s="537" t="e">
        <f ca="1">+IF(AND(ISNUMBER(OFFSET('Sanitation Data'!$E$10,0,10*ROW('Sanitation Data'!E75))),'Data Summary'!CR81="Yes"),OFFSET('Sanitation Data'!$E$10,0,10*ROW('Sanitation Data'!E75)),NA())</f>
        <v>#N/A</v>
      </c>
      <c r="AD81" s="537" t="e">
        <f ca="1">+IF(AND(ISNUMBER(OFFSET('Sanitation Data'!$E$11,0,10*ROW('Sanitation Data'!E75))),'Data Summary'!CS81="Yes"),OFFSET('Sanitation Data'!$E$11,0,10*ROW('Sanitation Data'!E75)),NA())</f>
        <v>#N/A</v>
      </c>
      <c r="AE81" s="537" t="e">
        <f ca="1">+IF(AND(ISNUMBER(OFFSET('Sanitation Data'!$E$12,0,10*ROW('Sanitation Data'!E75))),'Data Summary'!CT81="Yes"),OFFSET('Sanitation Data'!$E$12,0,10*ROW('Sanitation Data'!E75)),NA())</f>
        <v>#N/A</v>
      </c>
      <c r="AF81" s="537" t="e">
        <f ca="1">+IF(AND(ISNUMBER(OFFSET('Sanitation Data'!$F$4,0,10*ROW('Sanitation Data'!F75))),'Data Summary'!CU81="Yes"),100-OFFSET('Sanitation Data'!$F$4,0,10*ROW('Sanitation Data'!F75)),NA())</f>
        <v>#N/A</v>
      </c>
      <c r="AG81" s="537" t="e">
        <f ca="1">+IF(AND(ISNUMBER(OFFSET('Sanitation Data'!$F$6,0,10*ROW('Sanitation Data'!F75))),'Data Summary'!CV81="Yes"),OFFSET('Sanitation Data'!$F$6,0,10*ROW('Sanitation Data'!F75)),NA())</f>
        <v>#N/A</v>
      </c>
      <c r="AH81" s="537" t="e">
        <f ca="1">+IF(AND(ISNUMBER(OFFSET('Sanitation Data'!$F$10,0,10*ROW('Sanitation Data'!F75))),'Data Summary'!CW81="Yes"),OFFSET('Sanitation Data'!$F$10,0,10*ROW('Sanitation Data'!F75)),NA())</f>
        <v>#N/A</v>
      </c>
      <c r="AI81" s="537" t="e">
        <f ca="1">+IF(AND(ISNUMBER(OFFSET('Sanitation Data'!$F$11,0,10*ROW('Sanitation Data'!F75))),'Data Summary'!CX81="Yes"),OFFSET('Sanitation Data'!$F$11,0,10*ROW('Sanitation Data'!F75)),NA())</f>
        <v>#N/A</v>
      </c>
      <c r="AJ81" s="537" t="e">
        <f ca="1">+IF(AND(ISNUMBER(OFFSET('Sanitation Data'!$F$12,0,10*ROW('Sanitation Data'!F75))),'Data Summary'!CY81="Yes"),OFFSET('Sanitation Data'!$F$12,0,10*ROW('Sanitation Data'!F75)),NA())</f>
        <v>#N/A</v>
      </c>
      <c r="AK81" s="537" t="e">
        <f ca="1">+IF(AND(ISNUMBER(OFFSET('Sanitation Data'!$G$4,0,10*ROW('Sanitation Data'!G75))),'Data Summary'!CZ81="Yes"),100-OFFSET('Sanitation Data'!$G$4,0,10*ROW('Sanitation Data'!G75)),NA())</f>
        <v>#N/A</v>
      </c>
      <c r="AL81" s="537" t="e">
        <f ca="1">+IF(AND(ISNUMBER(OFFSET('Sanitation Data'!$G$6,0,10*ROW('Sanitation Data'!G75))),'Data Summary'!DA81="Yes"),OFFSET('Sanitation Data'!$G$6,0,10*ROW('Sanitation Data'!G75)),NA())</f>
        <v>#N/A</v>
      </c>
      <c r="AM81" s="537" t="e">
        <f ca="1">+IF(AND(ISNUMBER(OFFSET('Sanitation Data'!$G$10,0,10*ROW('Sanitation Data'!G75))),'Data Summary'!DB81="Yes"),OFFSET('Sanitation Data'!$G$10,0,10*ROW('Sanitation Data'!G75)),NA())</f>
        <v>#N/A</v>
      </c>
      <c r="AN81" s="537" t="e">
        <f ca="1">+IF(AND(ISNUMBER(OFFSET('Sanitation Data'!$G$11,0,10*ROW('Sanitation Data'!G75))),'Data Summary'!DC81="Yes"),OFFSET('Sanitation Data'!$G$11,0,10*ROW('Sanitation Data'!G75)),NA())</f>
        <v>#N/A</v>
      </c>
      <c r="AO81" s="537" t="e">
        <f ca="1">+IF(AND(ISNUMBER(OFFSET('Sanitation Data'!$G$12,0,10*ROW('Sanitation Data'!G75))),'Data Summary'!DD81="Yes"),OFFSET('Sanitation Data'!$G$12,0,10*ROW('Sanitation Data'!G75)),NA())</f>
        <v>#N/A</v>
      </c>
      <c r="AP81" s="537" t="e">
        <f ca="1">+IF(AND(ISNUMBER(OFFSET('Sanitation Data'!$H$4,0,10*ROW('Sanitation Data'!H75))),'Data Summary'!DE81="Yes"),100-OFFSET('Sanitation Data'!$H$4,0,10*ROW('Sanitation Data'!H75)),NA())</f>
        <v>#N/A</v>
      </c>
      <c r="AQ81" s="537" t="e">
        <f ca="1">+IF(AND(ISNUMBER(OFFSET('Sanitation Data'!$H$6,0,10*ROW('Sanitation Data'!H75))),'Data Summary'!DF81="Yes"),OFFSET('Sanitation Data'!$H$6,0,10*ROW('Sanitation Data'!H75)),NA())</f>
        <v>#N/A</v>
      </c>
      <c r="AR81" s="537" t="e">
        <f ca="1">+IF(AND(ISNUMBER(OFFSET('Sanitation Data'!$H$10,0,10*ROW('Sanitation Data'!H75))),'Data Summary'!DG81="Yes"),OFFSET('Sanitation Data'!$H$10,0,10*ROW('Sanitation Data'!H75)),NA())</f>
        <v>#N/A</v>
      </c>
      <c r="AS81" s="537" t="e">
        <f ca="1">+IF(AND(ISNUMBER(OFFSET('Sanitation Data'!$H$11,0,10*ROW('Sanitation Data'!H75))),'Data Summary'!DH81="Yes"),OFFSET('Sanitation Data'!$H$11,0,10*ROW('Sanitation Data'!H75)),NA())</f>
        <v>#N/A</v>
      </c>
      <c r="AT81" s="537" t="e">
        <f ca="1">+IF(AND(ISNUMBER(OFFSET('Sanitation Data'!$H$12,0,10*ROW('Sanitation Data'!H75))),'Data Summary'!DI81="Yes"),OFFSET('Sanitation Data'!$H$12,0,10*ROW('Sanitation Data'!H75)),NA())</f>
        <v>#N/A</v>
      </c>
      <c r="AU81" s="537" t="e">
        <f ca="1">+IF(AND(ISNUMBER(OFFSET('Sanitation Data'!$I$4,0,10*ROW('Sanitation Data'!I75))),'Data Summary'!DJ81="Yes"),100-OFFSET('Sanitation Data'!$I$4,0,10*ROW('Sanitation Data'!I75)),NA())</f>
        <v>#N/A</v>
      </c>
      <c r="AV81" s="537" t="e">
        <f ca="1">+IF(AND(ISNUMBER(OFFSET('Sanitation Data'!$I$6,0,10*ROW('Sanitation Data'!I75))),'Data Summary'!DK81="Yes"),OFFSET('Sanitation Data'!$I$6,0,10*ROW('Sanitation Data'!I75)),NA())</f>
        <v>#N/A</v>
      </c>
      <c r="AW81" s="537" t="e">
        <f ca="1">+IF(AND(ISNUMBER(OFFSET('Sanitation Data'!$I$10,0,10*ROW('Sanitation Data'!I75))),'Data Summary'!DL81="Yes"),OFFSET('Sanitation Data'!$I$10,0,10*ROW('Sanitation Data'!I75)),NA())</f>
        <v>#N/A</v>
      </c>
      <c r="AX81" s="537" t="e">
        <f ca="1">+IF(AND(ISNUMBER(OFFSET('Sanitation Data'!$I$11,0,10*ROW('Sanitation Data'!I75))),'Data Summary'!DM81="Yes"),OFFSET('Sanitation Data'!$I$11,0,10*ROW('Sanitation Data'!I75)),NA())</f>
        <v>#N/A</v>
      </c>
      <c r="AY81" s="537" t="e">
        <f ca="1">+IF(AND(ISNUMBER(OFFSET('Sanitation Data'!$I$12,0,10*ROW('Sanitation Data'!I75))),'Data Summary'!DN81="Yes"),OFFSET('Sanitation Data'!$I$12,0,10*ROW('Sanitation Data'!I75)),NA())</f>
        <v>#N/A</v>
      </c>
      <c r="AZ81" s="538" t="e">
        <f ca="1">+IF(AND(ISNUMBER(OFFSET('Hygiene Data'!$D$5,0,10*ROW('Hygiene Data'!D75))),'Data Summary'!DO81="Yes"),OFFSET('Hygiene Data'!$D$5,0,10*ROW('Hygiene Data'!D75)),NA())</f>
        <v>#N/A</v>
      </c>
      <c r="BA81" s="538" t="e">
        <f ca="1">+IF(AND(ISNUMBER(OFFSET('Hygiene Data'!$D$7,0,10*ROW('Hygiene Data'!D75))),'Data Summary'!DP81="Yes"),OFFSET('Hygiene Data'!$D$7,0,10*ROW('Hygiene Data'!D75)),NA())</f>
        <v>#N/A</v>
      </c>
      <c r="BB81" s="538" t="e">
        <f ca="1">+IF(AND(ISNUMBER(OFFSET('Hygiene Data'!$D$9,0,10*ROW('Hygiene Data'!D75))),'Data Summary'!DQ81="Yes"),OFFSET('Hygiene Data'!$D$9,0,10*ROW('Hygiene Data'!D75)),NA())</f>
        <v>#N/A</v>
      </c>
      <c r="BC81" s="538" t="e">
        <f ca="1">+IF(AND(ISNUMBER(OFFSET('Hygiene Data'!$E$5,0,10*ROW('Hygiene Data'!E75))),'Data Summary'!DR81="Yes"),OFFSET('Hygiene Data'!$E$5,0,10*ROW('Hygiene Data'!E75)),NA())</f>
        <v>#N/A</v>
      </c>
      <c r="BD81" s="538" t="e">
        <f ca="1">+IF(AND(ISNUMBER(OFFSET('Hygiene Data'!$E$7,0,10*ROW('Hygiene Data'!E75))),'Data Summary'!DS81="Yes"),OFFSET('Hygiene Data'!$E$7,0,10*ROW('Hygiene Data'!E75)),NA())</f>
        <v>#N/A</v>
      </c>
      <c r="BE81" s="538" t="e">
        <f ca="1">+IF(AND(ISNUMBER(OFFSET('Hygiene Data'!$E$9,0,10*ROW('Hygiene Data'!E75))),'Data Summary'!DT81="Yes"),OFFSET('Hygiene Data'!$E$9,0,10*ROW('Hygiene Data'!E75)),NA())</f>
        <v>#N/A</v>
      </c>
      <c r="BF81" s="538" t="e">
        <f ca="1">+IF(AND(ISNUMBER(OFFSET('Hygiene Data'!$F$5,0,10*ROW('Hygiene Data'!F75))),'Data Summary'!DU81="Yes"),OFFSET('Hygiene Data'!$F$5,0,10*ROW('Hygiene Data'!F75)),NA())</f>
        <v>#N/A</v>
      </c>
      <c r="BG81" s="538" t="e">
        <f ca="1">+IF(AND(ISNUMBER(OFFSET('Hygiene Data'!$F$7,0,10*ROW('Hygiene Data'!F75))),'Data Summary'!DV81="Yes"),OFFSET('Hygiene Data'!$F$7,0,10*ROW('Hygiene Data'!F75)),NA())</f>
        <v>#N/A</v>
      </c>
      <c r="BH81" s="538" t="e">
        <f ca="1">+IF(AND(ISNUMBER(OFFSET('Hygiene Data'!$F$9,0,10*ROW('Hygiene Data'!F75))),'Data Summary'!DW81="Yes"),OFFSET('Hygiene Data'!$F$9,0,10*ROW('Hygiene Data'!F75)),NA())</f>
        <v>#N/A</v>
      </c>
      <c r="BI81" s="538" t="e">
        <f ca="1">+IF(AND(ISNUMBER(OFFSET('Hygiene Data'!$G$5,0,10*ROW('Hygiene Data'!G75))),'Data Summary'!DX81="Yes"),OFFSET('Hygiene Data'!$G$5,0,10*ROW('Hygiene Data'!G75)),NA())</f>
        <v>#N/A</v>
      </c>
      <c r="BJ81" s="538" t="e">
        <f ca="1">+IF(AND(ISNUMBER(OFFSET('Hygiene Data'!$G$7,0,10*ROW('Hygiene Data'!G75))),'Data Summary'!DY81="Yes"),OFFSET('Hygiene Data'!$G$7,0,10*ROW('Hygiene Data'!G75)),NA())</f>
        <v>#N/A</v>
      </c>
      <c r="BK81" s="538" t="e">
        <f ca="1">+IF(AND(ISNUMBER(OFFSET('Hygiene Data'!$G$9,0,10*ROW('Hygiene Data'!G75))),'Data Summary'!DZ81="Yes"),OFFSET('Hygiene Data'!$G$9,0,10*ROW('Hygiene Data'!G75)),NA())</f>
        <v>#N/A</v>
      </c>
      <c r="BL81" s="538" t="e">
        <f ca="1">+IF(AND(ISNUMBER(OFFSET('Hygiene Data'!$H$5,0,10*ROW('Hygiene Data'!H75))),'Data Summary'!EA81="Yes"),OFFSET('Hygiene Data'!$H$5,0,10*ROW('Hygiene Data'!H75)),NA())</f>
        <v>#N/A</v>
      </c>
      <c r="BM81" s="538" t="e">
        <f ca="1">+IF(AND(ISNUMBER(OFFSET('Hygiene Data'!$H$7,0,10*ROW('Hygiene Data'!H75))),'Data Summary'!EB81="Yes"),OFFSET('Hygiene Data'!$H$7,0,10*ROW('Hygiene Data'!H75)),NA())</f>
        <v>#N/A</v>
      </c>
      <c r="BN81" s="538" t="e">
        <f ca="1">+IF(AND(ISNUMBER(OFFSET('Hygiene Data'!$H$9,0,10*ROW('Hygiene Data'!H75))),'Data Summary'!EC81="Yes"),OFFSET('Hygiene Data'!$H$9,0,10*ROW('Hygiene Data'!H75)),NA())</f>
        <v>#N/A</v>
      </c>
      <c r="BO81" s="538" t="e">
        <f ca="1">+IF(AND(ISNUMBER(OFFSET('Hygiene Data'!$I$5,0,10*ROW('Hygiene Data'!I75))),'Data Summary'!ED81="Yes"),OFFSET('Hygiene Data'!$I$5,0,10*ROW('Hygiene Data'!I75)),NA())</f>
        <v>#N/A</v>
      </c>
      <c r="BP81" s="538" t="e">
        <f ca="1">+IF(AND(ISNUMBER(OFFSET('Hygiene Data'!$I$7,0,10*ROW('Hygiene Data'!I75))),'Data Summary'!EE81="Yes"),OFFSET('Hygiene Data'!$I$7,0,10*ROW('Hygiene Data'!I75)),NA())</f>
        <v>#N/A</v>
      </c>
      <c r="BQ81" s="538" t="e">
        <f ca="1">+IF(AND(ISNUMBER(OFFSET('Hygiene Data'!$I$9,0,10*ROW('Hygiene Data'!I75))),'Data Summary'!EF81="Yes"),OFFSET('Hygiene Data'!$I$9,0,10*ROW('Hygiene Data'!I75)),NA())</f>
        <v>#N/A</v>
      </c>
    </row>
    <row r="82" spans="1:69" x14ac:dyDescent="0.25">
      <c r="A82" s="534" t="e">
        <f ca="1">+RIGHT('Data Summary'!A82,LEN('Data Summary'!A82)-9)</f>
        <v>#VALUE!</v>
      </c>
      <c r="B82" s="508" t="str">
        <f ca="1">+IF(ISTEXT('Data Summary'!B82),'Data Summary'!B82,"")</f>
        <v/>
      </c>
      <c r="C82" s="535" t="e">
        <f ca="1">+VALUE('Data Summary'!C82)</f>
        <v>#VALUE!</v>
      </c>
      <c r="D82" s="536" t="e">
        <f ca="1">+IF(AND(ISNUMBER(OFFSET('Water Data'!$D$4,0,10*ROW('Water Data'!D76))),'Data Summary'!BS82="Yes"),100-OFFSET('Water Data'!$D$4,0,10*ROW('Water Data'!D76)),NA())</f>
        <v>#N/A</v>
      </c>
      <c r="E82" s="536" t="e">
        <f ca="1">+IF(AND(ISNUMBER(OFFSET('Water Data'!$D$6,0,10*ROW('Water Data'!D76))),'Data Summary'!BT82="Yes"),OFFSET('Water Data'!$D$6,0,10*ROW('Water Data'!D76)),NA())</f>
        <v>#N/A</v>
      </c>
      <c r="F82" s="536" t="e">
        <f ca="1">+IF(AND(ISNUMBER(OFFSET('Water Data'!$D$9,0,10*ROW('Water Data'!D76))),'Data Summary'!BU82="Yes"),OFFSET('Water Data'!$D$9,0,10*ROW('Water Data'!D76)),NA())</f>
        <v>#N/A</v>
      </c>
      <c r="G82" s="536" t="e">
        <f ca="1">+IF(AND(ISNUMBER(OFFSET('Water Data'!$E$4,0,10*ROW('Water Data'!E76))),'Data Summary'!BV82="Yes"),100-OFFSET('Water Data'!$E$4,0,10*ROW('Water Data'!E76)),NA())</f>
        <v>#N/A</v>
      </c>
      <c r="H82" s="536" t="e">
        <f ca="1">+IF(AND(ISNUMBER(OFFSET('Water Data'!$E$6,0,10*ROW('Water Data'!E76))),'Data Summary'!BW82="Yes"),OFFSET('Water Data'!$E$6,0,10*ROW('Water Data'!E76)),NA())</f>
        <v>#N/A</v>
      </c>
      <c r="I82" s="536" t="e">
        <f ca="1">+IF(AND(ISNUMBER(OFFSET('Water Data'!$E$9,0,10*ROW('Water Data'!E76))),'Data Summary'!BX82="Yes"),OFFSET('Water Data'!$E$9,0,10*ROW('Water Data'!E76)),NA())</f>
        <v>#N/A</v>
      </c>
      <c r="J82" s="536" t="e">
        <f ca="1">+IF(AND(ISNUMBER(OFFSET('Water Data'!$F$4,0,10*ROW('Water Data'!F76))),'Data Summary'!BY82="Yes"),100-OFFSET('Water Data'!$F$4,0,10*ROW('Water Data'!F76)),NA())</f>
        <v>#N/A</v>
      </c>
      <c r="K82" s="536" t="e">
        <f ca="1">+IF(AND(ISNUMBER(OFFSET('Water Data'!$F$6,0,10*ROW('Water Data'!F76))),'Data Summary'!BZ82="Yes"),OFFSET('Water Data'!$F$6,0,10*ROW('Water Data'!F76)),NA())</f>
        <v>#N/A</v>
      </c>
      <c r="L82" s="536" t="e">
        <f ca="1">+IF(AND(ISNUMBER(OFFSET('Water Data'!$F$9,0,10*ROW('Water Data'!F76))),'Data Summary'!CA82="Yes"),OFFSET('Water Data'!$F$9,0,10*ROW('Water Data'!F76)),NA())</f>
        <v>#N/A</v>
      </c>
      <c r="M82" s="536" t="e">
        <f ca="1">+IF(AND(ISNUMBER(OFFSET('Water Data'!$G$4,0,10*ROW('Water Data'!G76))),'Data Summary'!CB82="Yes"),100-OFFSET('Water Data'!$G$4,0,10*ROW('Water Data'!G76)),NA())</f>
        <v>#N/A</v>
      </c>
      <c r="N82" s="536" t="e">
        <f ca="1">+IF(AND(ISNUMBER(OFFSET('Water Data'!$G$6,0,10*ROW('Water Data'!G76))),'Data Summary'!CC82="Yes"),OFFSET('Water Data'!$G$6,0,10*ROW('Water Data'!G76)),NA())</f>
        <v>#N/A</v>
      </c>
      <c r="O82" s="536" t="e">
        <f ca="1">+IF(AND(ISNUMBER(OFFSET('Water Data'!$G$9,0,10*ROW('Water Data'!G76))),'Data Summary'!CD82="Yes"),OFFSET('Water Data'!$G$9,0,10*ROW('Water Data'!G76)),NA())</f>
        <v>#N/A</v>
      </c>
      <c r="P82" s="536" t="e">
        <f ca="1">+IF(AND(ISNUMBER(OFFSET('Water Data'!$H$4,0,10*ROW('Water Data'!H76))),'Data Summary'!CE82="Yes"),100-OFFSET('Water Data'!$H$4,0,10*ROW('Water Data'!H76)),NA())</f>
        <v>#N/A</v>
      </c>
      <c r="Q82" s="536" t="e">
        <f ca="1">+IF(AND(ISNUMBER(OFFSET('Water Data'!$H$6,0,10*ROW('Water Data'!H76))),'Data Summary'!CF82="Yes"),OFFSET('Water Data'!$H$6,0,10*ROW('Water Data'!H76)),NA())</f>
        <v>#N/A</v>
      </c>
      <c r="R82" s="536" t="e">
        <f ca="1">+IF(AND(ISNUMBER(OFFSET('Water Data'!$H$9,0,10*ROW('Water Data'!H76))),'Data Summary'!CG82="Yes"),OFFSET('Water Data'!$H$9,0,10*ROW('Water Data'!H76)),NA())</f>
        <v>#N/A</v>
      </c>
      <c r="S82" s="536" t="e">
        <f ca="1">+IF(AND(ISNUMBER(OFFSET('Water Data'!$I$4,0,10*ROW('Water Data'!I76))),'Data Summary'!CH82="Yes"),100-OFFSET('Water Data'!$I$4,0,10*ROW('Water Data'!I76)),NA())</f>
        <v>#N/A</v>
      </c>
      <c r="T82" s="536" t="e">
        <f ca="1">+IF(AND(ISNUMBER(OFFSET('Water Data'!$I$6,0,10*ROW('Water Data'!I76))),'Data Summary'!CI82="Yes"),OFFSET('Water Data'!$I$6,0,10*ROW('Water Data'!I76)),NA())</f>
        <v>#N/A</v>
      </c>
      <c r="U82" s="536" t="e">
        <f ca="1">+IF(AND(ISNUMBER(OFFSET('Water Data'!$I$9,0,10*ROW('Water Data'!I76))),'Data Summary'!CJ82="Yes"),OFFSET('Water Data'!$I$9,0,10*ROW('Water Data'!I76)),NA())</f>
        <v>#N/A</v>
      </c>
      <c r="V82" s="537" t="e">
        <f ca="1">+IF(AND(ISNUMBER(OFFSET('Sanitation Data'!$D$4,0,10*ROW('Sanitation Data'!D76))),'Data Summary'!CK82="Yes"),100-OFFSET('Sanitation Data'!$D$4,0,10*ROW('Sanitation Data'!D76)),NA())</f>
        <v>#N/A</v>
      </c>
      <c r="W82" s="537" t="e">
        <f ca="1">+IF(AND(ISNUMBER(OFFSET('Sanitation Data'!$D$6,0,10*ROW('Sanitation Data'!D76))),'Data Summary'!CL82="Yes"),OFFSET('Sanitation Data'!$D$6,0,10*ROW('Sanitation Data'!D76)),NA())</f>
        <v>#N/A</v>
      </c>
      <c r="X82" s="537" t="e">
        <f ca="1">+IF(AND(ISNUMBER(OFFSET('Sanitation Data'!$D$10,0,10*ROW('Sanitation Data'!D76))),'Data Summary'!CM82="Yes"),OFFSET('Sanitation Data'!$D$10,0,10*ROW('Sanitation Data'!D76)),NA())</f>
        <v>#N/A</v>
      </c>
      <c r="Y82" s="537" t="e">
        <f ca="1">+IF(AND(ISNUMBER(OFFSET('Sanitation Data'!$D$11,0,10*ROW('Sanitation Data'!D76))),'Data Summary'!CN82="Yes"),OFFSET('Sanitation Data'!$D$11,0,10*ROW('Sanitation Data'!D76)),NA())</f>
        <v>#N/A</v>
      </c>
      <c r="Z82" s="537" t="e">
        <f ca="1">+IF(AND(ISNUMBER(OFFSET('Sanitation Data'!$D$12,0,10*ROW('Sanitation Data'!D76))),'Data Summary'!CO82="Yes"),OFFSET('Sanitation Data'!$D$12,0,10*ROW('Sanitation Data'!D76)),NA())</f>
        <v>#N/A</v>
      </c>
      <c r="AA82" s="537" t="e">
        <f ca="1">+IF(AND(ISNUMBER(OFFSET('Sanitation Data'!$E$4,0,10*ROW('Sanitation Data'!E76))),'Data Summary'!CP82="Yes"),100-OFFSET('Sanitation Data'!$E$4,0,10*ROW('Sanitation Data'!E76)),NA())</f>
        <v>#N/A</v>
      </c>
      <c r="AB82" s="537" t="e">
        <f ca="1">+IF(AND(ISNUMBER(OFFSET('Sanitation Data'!$E$6,0,10*ROW('Sanitation Data'!E76))),'Data Summary'!CQ82="Yes"),OFFSET('Sanitation Data'!$E$6,0,10*ROW('Sanitation Data'!E76)),NA())</f>
        <v>#N/A</v>
      </c>
      <c r="AC82" s="537" t="e">
        <f ca="1">+IF(AND(ISNUMBER(OFFSET('Sanitation Data'!$E$10,0,10*ROW('Sanitation Data'!E76))),'Data Summary'!CR82="Yes"),OFFSET('Sanitation Data'!$E$10,0,10*ROW('Sanitation Data'!E76)),NA())</f>
        <v>#N/A</v>
      </c>
      <c r="AD82" s="537" t="e">
        <f ca="1">+IF(AND(ISNUMBER(OFFSET('Sanitation Data'!$E$11,0,10*ROW('Sanitation Data'!E76))),'Data Summary'!CS82="Yes"),OFFSET('Sanitation Data'!$E$11,0,10*ROW('Sanitation Data'!E76)),NA())</f>
        <v>#N/A</v>
      </c>
      <c r="AE82" s="537" t="e">
        <f ca="1">+IF(AND(ISNUMBER(OFFSET('Sanitation Data'!$E$12,0,10*ROW('Sanitation Data'!E76))),'Data Summary'!CT82="Yes"),OFFSET('Sanitation Data'!$E$12,0,10*ROW('Sanitation Data'!E76)),NA())</f>
        <v>#N/A</v>
      </c>
      <c r="AF82" s="537" t="e">
        <f ca="1">+IF(AND(ISNUMBER(OFFSET('Sanitation Data'!$F$4,0,10*ROW('Sanitation Data'!F76))),'Data Summary'!CU82="Yes"),100-OFFSET('Sanitation Data'!$F$4,0,10*ROW('Sanitation Data'!F76)),NA())</f>
        <v>#N/A</v>
      </c>
      <c r="AG82" s="537" t="e">
        <f ca="1">+IF(AND(ISNUMBER(OFFSET('Sanitation Data'!$F$6,0,10*ROW('Sanitation Data'!F76))),'Data Summary'!CV82="Yes"),OFFSET('Sanitation Data'!$F$6,0,10*ROW('Sanitation Data'!F76)),NA())</f>
        <v>#N/A</v>
      </c>
      <c r="AH82" s="537" t="e">
        <f ca="1">+IF(AND(ISNUMBER(OFFSET('Sanitation Data'!$F$10,0,10*ROW('Sanitation Data'!F76))),'Data Summary'!CW82="Yes"),OFFSET('Sanitation Data'!$F$10,0,10*ROW('Sanitation Data'!F76)),NA())</f>
        <v>#N/A</v>
      </c>
      <c r="AI82" s="537" t="e">
        <f ca="1">+IF(AND(ISNUMBER(OFFSET('Sanitation Data'!$F$11,0,10*ROW('Sanitation Data'!F76))),'Data Summary'!CX82="Yes"),OFFSET('Sanitation Data'!$F$11,0,10*ROW('Sanitation Data'!F76)),NA())</f>
        <v>#N/A</v>
      </c>
      <c r="AJ82" s="537" t="e">
        <f ca="1">+IF(AND(ISNUMBER(OFFSET('Sanitation Data'!$F$12,0,10*ROW('Sanitation Data'!F76))),'Data Summary'!CY82="Yes"),OFFSET('Sanitation Data'!$F$12,0,10*ROW('Sanitation Data'!F76)),NA())</f>
        <v>#N/A</v>
      </c>
      <c r="AK82" s="537" t="e">
        <f ca="1">+IF(AND(ISNUMBER(OFFSET('Sanitation Data'!$G$4,0,10*ROW('Sanitation Data'!G76))),'Data Summary'!CZ82="Yes"),100-OFFSET('Sanitation Data'!$G$4,0,10*ROW('Sanitation Data'!G76)),NA())</f>
        <v>#N/A</v>
      </c>
      <c r="AL82" s="537" t="e">
        <f ca="1">+IF(AND(ISNUMBER(OFFSET('Sanitation Data'!$G$6,0,10*ROW('Sanitation Data'!G76))),'Data Summary'!DA82="Yes"),OFFSET('Sanitation Data'!$G$6,0,10*ROW('Sanitation Data'!G76)),NA())</f>
        <v>#N/A</v>
      </c>
      <c r="AM82" s="537" t="e">
        <f ca="1">+IF(AND(ISNUMBER(OFFSET('Sanitation Data'!$G$10,0,10*ROW('Sanitation Data'!G76))),'Data Summary'!DB82="Yes"),OFFSET('Sanitation Data'!$G$10,0,10*ROW('Sanitation Data'!G76)),NA())</f>
        <v>#N/A</v>
      </c>
      <c r="AN82" s="537" t="e">
        <f ca="1">+IF(AND(ISNUMBER(OFFSET('Sanitation Data'!$G$11,0,10*ROW('Sanitation Data'!G76))),'Data Summary'!DC82="Yes"),OFFSET('Sanitation Data'!$G$11,0,10*ROW('Sanitation Data'!G76)),NA())</f>
        <v>#N/A</v>
      </c>
      <c r="AO82" s="537" t="e">
        <f ca="1">+IF(AND(ISNUMBER(OFFSET('Sanitation Data'!$G$12,0,10*ROW('Sanitation Data'!G76))),'Data Summary'!DD82="Yes"),OFFSET('Sanitation Data'!$G$12,0,10*ROW('Sanitation Data'!G76)),NA())</f>
        <v>#N/A</v>
      </c>
      <c r="AP82" s="537" t="e">
        <f ca="1">+IF(AND(ISNUMBER(OFFSET('Sanitation Data'!$H$4,0,10*ROW('Sanitation Data'!H76))),'Data Summary'!DE82="Yes"),100-OFFSET('Sanitation Data'!$H$4,0,10*ROW('Sanitation Data'!H76)),NA())</f>
        <v>#N/A</v>
      </c>
      <c r="AQ82" s="537" t="e">
        <f ca="1">+IF(AND(ISNUMBER(OFFSET('Sanitation Data'!$H$6,0,10*ROW('Sanitation Data'!H76))),'Data Summary'!DF82="Yes"),OFFSET('Sanitation Data'!$H$6,0,10*ROW('Sanitation Data'!H76)),NA())</f>
        <v>#N/A</v>
      </c>
      <c r="AR82" s="537" t="e">
        <f ca="1">+IF(AND(ISNUMBER(OFFSET('Sanitation Data'!$H$10,0,10*ROW('Sanitation Data'!H76))),'Data Summary'!DG82="Yes"),OFFSET('Sanitation Data'!$H$10,0,10*ROW('Sanitation Data'!H76)),NA())</f>
        <v>#N/A</v>
      </c>
      <c r="AS82" s="537" t="e">
        <f ca="1">+IF(AND(ISNUMBER(OFFSET('Sanitation Data'!$H$11,0,10*ROW('Sanitation Data'!H76))),'Data Summary'!DH82="Yes"),OFFSET('Sanitation Data'!$H$11,0,10*ROW('Sanitation Data'!H76)),NA())</f>
        <v>#N/A</v>
      </c>
      <c r="AT82" s="537" t="e">
        <f ca="1">+IF(AND(ISNUMBER(OFFSET('Sanitation Data'!$H$12,0,10*ROW('Sanitation Data'!H76))),'Data Summary'!DI82="Yes"),OFFSET('Sanitation Data'!$H$12,0,10*ROW('Sanitation Data'!H76)),NA())</f>
        <v>#N/A</v>
      </c>
      <c r="AU82" s="537" t="e">
        <f ca="1">+IF(AND(ISNUMBER(OFFSET('Sanitation Data'!$I$4,0,10*ROW('Sanitation Data'!I76))),'Data Summary'!DJ82="Yes"),100-OFFSET('Sanitation Data'!$I$4,0,10*ROW('Sanitation Data'!I76)),NA())</f>
        <v>#N/A</v>
      </c>
      <c r="AV82" s="537" t="e">
        <f ca="1">+IF(AND(ISNUMBER(OFFSET('Sanitation Data'!$I$6,0,10*ROW('Sanitation Data'!I76))),'Data Summary'!DK82="Yes"),OFFSET('Sanitation Data'!$I$6,0,10*ROW('Sanitation Data'!I76)),NA())</f>
        <v>#N/A</v>
      </c>
      <c r="AW82" s="537" t="e">
        <f ca="1">+IF(AND(ISNUMBER(OFFSET('Sanitation Data'!$I$10,0,10*ROW('Sanitation Data'!I76))),'Data Summary'!DL82="Yes"),OFFSET('Sanitation Data'!$I$10,0,10*ROW('Sanitation Data'!I76)),NA())</f>
        <v>#N/A</v>
      </c>
      <c r="AX82" s="537" t="e">
        <f ca="1">+IF(AND(ISNUMBER(OFFSET('Sanitation Data'!$I$11,0,10*ROW('Sanitation Data'!I76))),'Data Summary'!DM82="Yes"),OFFSET('Sanitation Data'!$I$11,0,10*ROW('Sanitation Data'!I76)),NA())</f>
        <v>#N/A</v>
      </c>
      <c r="AY82" s="537" t="e">
        <f ca="1">+IF(AND(ISNUMBER(OFFSET('Sanitation Data'!$I$12,0,10*ROW('Sanitation Data'!I76))),'Data Summary'!DN82="Yes"),OFFSET('Sanitation Data'!$I$12,0,10*ROW('Sanitation Data'!I76)),NA())</f>
        <v>#N/A</v>
      </c>
      <c r="AZ82" s="538" t="e">
        <f ca="1">+IF(AND(ISNUMBER(OFFSET('Hygiene Data'!$D$5,0,10*ROW('Hygiene Data'!D76))),'Data Summary'!DO82="Yes"),OFFSET('Hygiene Data'!$D$5,0,10*ROW('Hygiene Data'!D76)),NA())</f>
        <v>#N/A</v>
      </c>
      <c r="BA82" s="538" t="e">
        <f ca="1">+IF(AND(ISNUMBER(OFFSET('Hygiene Data'!$D$7,0,10*ROW('Hygiene Data'!D76))),'Data Summary'!DP82="Yes"),OFFSET('Hygiene Data'!$D$7,0,10*ROW('Hygiene Data'!D76)),NA())</f>
        <v>#N/A</v>
      </c>
      <c r="BB82" s="538" t="e">
        <f ca="1">+IF(AND(ISNUMBER(OFFSET('Hygiene Data'!$D$9,0,10*ROW('Hygiene Data'!D76))),'Data Summary'!DQ82="Yes"),OFFSET('Hygiene Data'!$D$9,0,10*ROW('Hygiene Data'!D76)),NA())</f>
        <v>#N/A</v>
      </c>
      <c r="BC82" s="538" t="e">
        <f ca="1">+IF(AND(ISNUMBER(OFFSET('Hygiene Data'!$E$5,0,10*ROW('Hygiene Data'!E76))),'Data Summary'!DR82="Yes"),OFFSET('Hygiene Data'!$E$5,0,10*ROW('Hygiene Data'!E76)),NA())</f>
        <v>#N/A</v>
      </c>
      <c r="BD82" s="538" t="e">
        <f ca="1">+IF(AND(ISNUMBER(OFFSET('Hygiene Data'!$E$7,0,10*ROW('Hygiene Data'!E76))),'Data Summary'!DS82="Yes"),OFFSET('Hygiene Data'!$E$7,0,10*ROW('Hygiene Data'!E76)),NA())</f>
        <v>#N/A</v>
      </c>
      <c r="BE82" s="538" t="e">
        <f ca="1">+IF(AND(ISNUMBER(OFFSET('Hygiene Data'!$E$9,0,10*ROW('Hygiene Data'!E76))),'Data Summary'!DT82="Yes"),OFFSET('Hygiene Data'!$E$9,0,10*ROW('Hygiene Data'!E76)),NA())</f>
        <v>#N/A</v>
      </c>
      <c r="BF82" s="538" t="e">
        <f ca="1">+IF(AND(ISNUMBER(OFFSET('Hygiene Data'!$F$5,0,10*ROW('Hygiene Data'!F76))),'Data Summary'!DU82="Yes"),OFFSET('Hygiene Data'!$F$5,0,10*ROW('Hygiene Data'!F76)),NA())</f>
        <v>#N/A</v>
      </c>
      <c r="BG82" s="538" t="e">
        <f ca="1">+IF(AND(ISNUMBER(OFFSET('Hygiene Data'!$F$7,0,10*ROW('Hygiene Data'!F76))),'Data Summary'!DV82="Yes"),OFFSET('Hygiene Data'!$F$7,0,10*ROW('Hygiene Data'!F76)),NA())</f>
        <v>#N/A</v>
      </c>
      <c r="BH82" s="538" t="e">
        <f ca="1">+IF(AND(ISNUMBER(OFFSET('Hygiene Data'!$F$9,0,10*ROW('Hygiene Data'!F76))),'Data Summary'!DW82="Yes"),OFFSET('Hygiene Data'!$F$9,0,10*ROW('Hygiene Data'!F76)),NA())</f>
        <v>#N/A</v>
      </c>
      <c r="BI82" s="538" t="e">
        <f ca="1">+IF(AND(ISNUMBER(OFFSET('Hygiene Data'!$G$5,0,10*ROW('Hygiene Data'!G76))),'Data Summary'!DX82="Yes"),OFFSET('Hygiene Data'!$G$5,0,10*ROW('Hygiene Data'!G76)),NA())</f>
        <v>#N/A</v>
      </c>
      <c r="BJ82" s="538" t="e">
        <f ca="1">+IF(AND(ISNUMBER(OFFSET('Hygiene Data'!$G$7,0,10*ROW('Hygiene Data'!G76))),'Data Summary'!DY82="Yes"),OFFSET('Hygiene Data'!$G$7,0,10*ROW('Hygiene Data'!G76)),NA())</f>
        <v>#N/A</v>
      </c>
      <c r="BK82" s="538" t="e">
        <f ca="1">+IF(AND(ISNUMBER(OFFSET('Hygiene Data'!$G$9,0,10*ROW('Hygiene Data'!G76))),'Data Summary'!DZ82="Yes"),OFFSET('Hygiene Data'!$G$9,0,10*ROW('Hygiene Data'!G76)),NA())</f>
        <v>#N/A</v>
      </c>
      <c r="BL82" s="538" t="e">
        <f ca="1">+IF(AND(ISNUMBER(OFFSET('Hygiene Data'!$H$5,0,10*ROW('Hygiene Data'!H76))),'Data Summary'!EA82="Yes"),OFFSET('Hygiene Data'!$H$5,0,10*ROW('Hygiene Data'!H76)),NA())</f>
        <v>#N/A</v>
      </c>
      <c r="BM82" s="538" t="e">
        <f ca="1">+IF(AND(ISNUMBER(OFFSET('Hygiene Data'!$H$7,0,10*ROW('Hygiene Data'!H76))),'Data Summary'!EB82="Yes"),OFFSET('Hygiene Data'!$H$7,0,10*ROW('Hygiene Data'!H76)),NA())</f>
        <v>#N/A</v>
      </c>
      <c r="BN82" s="538" t="e">
        <f ca="1">+IF(AND(ISNUMBER(OFFSET('Hygiene Data'!$H$9,0,10*ROW('Hygiene Data'!H76))),'Data Summary'!EC82="Yes"),OFFSET('Hygiene Data'!$H$9,0,10*ROW('Hygiene Data'!H76)),NA())</f>
        <v>#N/A</v>
      </c>
      <c r="BO82" s="538" t="e">
        <f ca="1">+IF(AND(ISNUMBER(OFFSET('Hygiene Data'!$I$5,0,10*ROW('Hygiene Data'!I76))),'Data Summary'!ED82="Yes"),OFFSET('Hygiene Data'!$I$5,0,10*ROW('Hygiene Data'!I76)),NA())</f>
        <v>#N/A</v>
      </c>
      <c r="BP82" s="538" t="e">
        <f ca="1">+IF(AND(ISNUMBER(OFFSET('Hygiene Data'!$I$7,0,10*ROW('Hygiene Data'!I76))),'Data Summary'!EE82="Yes"),OFFSET('Hygiene Data'!$I$7,0,10*ROW('Hygiene Data'!I76)),NA())</f>
        <v>#N/A</v>
      </c>
      <c r="BQ82" s="538" t="e">
        <f ca="1">+IF(AND(ISNUMBER(OFFSET('Hygiene Data'!$I$9,0,10*ROW('Hygiene Data'!I76))),'Data Summary'!EF82="Yes"),OFFSET('Hygiene Data'!$I$9,0,10*ROW('Hygiene Data'!I76)),NA())</f>
        <v>#N/A</v>
      </c>
    </row>
    <row r="83" spans="1:69" x14ac:dyDescent="0.25">
      <c r="A83" s="534" t="e">
        <f ca="1">+RIGHT('Data Summary'!A83,LEN('Data Summary'!A83)-9)</f>
        <v>#VALUE!</v>
      </c>
      <c r="B83" s="508" t="str">
        <f ca="1">+IF(ISTEXT('Data Summary'!B83),'Data Summary'!B83,"")</f>
        <v/>
      </c>
      <c r="C83" s="535" t="e">
        <f ca="1">+VALUE('Data Summary'!C83)</f>
        <v>#VALUE!</v>
      </c>
      <c r="D83" s="536" t="e">
        <f ca="1">+IF(AND(ISNUMBER(OFFSET('Water Data'!$D$4,0,10*ROW('Water Data'!D77))),'Data Summary'!BS83="Yes"),100-OFFSET('Water Data'!$D$4,0,10*ROW('Water Data'!D77)),NA())</f>
        <v>#N/A</v>
      </c>
      <c r="E83" s="536" t="e">
        <f ca="1">+IF(AND(ISNUMBER(OFFSET('Water Data'!$D$6,0,10*ROW('Water Data'!D77))),'Data Summary'!BT83="Yes"),OFFSET('Water Data'!$D$6,0,10*ROW('Water Data'!D77)),NA())</f>
        <v>#N/A</v>
      </c>
      <c r="F83" s="536" t="e">
        <f ca="1">+IF(AND(ISNUMBER(OFFSET('Water Data'!$D$9,0,10*ROW('Water Data'!D77))),'Data Summary'!BU83="Yes"),OFFSET('Water Data'!$D$9,0,10*ROW('Water Data'!D77)),NA())</f>
        <v>#N/A</v>
      </c>
      <c r="G83" s="536" t="e">
        <f ca="1">+IF(AND(ISNUMBER(OFFSET('Water Data'!$E$4,0,10*ROW('Water Data'!E77))),'Data Summary'!BV83="Yes"),100-OFFSET('Water Data'!$E$4,0,10*ROW('Water Data'!E77)),NA())</f>
        <v>#N/A</v>
      </c>
      <c r="H83" s="536" t="e">
        <f ca="1">+IF(AND(ISNUMBER(OFFSET('Water Data'!$E$6,0,10*ROW('Water Data'!E77))),'Data Summary'!BW83="Yes"),OFFSET('Water Data'!$E$6,0,10*ROW('Water Data'!E77)),NA())</f>
        <v>#N/A</v>
      </c>
      <c r="I83" s="536" t="e">
        <f ca="1">+IF(AND(ISNUMBER(OFFSET('Water Data'!$E$9,0,10*ROW('Water Data'!E77))),'Data Summary'!BX83="Yes"),OFFSET('Water Data'!$E$9,0,10*ROW('Water Data'!E77)),NA())</f>
        <v>#N/A</v>
      </c>
      <c r="J83" s="536" t="e">
        <f ca="1">+IF(AND(ISNUMBER(OFFSET('Water Data'!$F$4,0,10*ROW('Water Data'!F77))),'Data Summary'!BY83="Yes"),100-OFFSET('Water Data'!$F$4,0,10*ROW('Water Data'!F77)),NA())</f>
        <v>#N/A</v>
      </c>
      <c r="K83" s="536" t="e">
        <f ca="1">+IF(AND(ISNUMBER(OFFSET('Water Data'!$F$6,0,10*ROW('Water Data'!F77))),'Data Summary'!BZ83="Yes"),OFFSET('Water Data'!$F$6,0,10*ROW('Water Data'!F77)),NA())</f>
        <v>#N/A</v>
      </c>
      <c r="L83" s="536" t="e">
        <f ca="1">+IF(AND(ISNUMBER(OFFSET('Water Data'!$F$9,0,10*ROW('Water Data'!F77))),'Data Summary'!CA83="Yes"),OFFSET('Water Data'!$F$9,0,10*ROW('Water Data'!F77)),NA())</f>
        <v>#N/A</v>
      </c>
      <c r="M83" s="536" t="e">
        <f ca="1">+IF(AND(ISNUMBER(OFFSET('Water Data'!$G$4,0,10*ROW('Water Data'!G77))),'Data Summary'!CB83="Yes"),100-OFFSET('Water Data'!$G$4,0,10*ROW('Water Data'!G77)),NA())</f>
        <v>#N/A</v>
      </c>
      <c r="N83" s="536" t="e">
        <f ca="1">+IF(AND(ISNUMBER(OFFSET('Water Data'!$G$6,0,10*ROW('Water Data'!G77))),'Data Summary'!CC83="Yes"),OFFSET('Water Data'!$G$6,0,10*ROW('Water Data'!G77)),NA())</f>
        <v>#N/A</v>
      </c>
      <c r="O83" s="536" t="e">
        <f ca="1">+IF(AND(ISNUMBER(OFFSET('Water Data'!$G$9,0,10*ROW('Water Data'!G77))),'Data Summary'!CD83="Yes"),OFFSET('Water Data'!$G$9,0,10*ROW('Water Data'!G77)),NA())</f>
        <v>#N/A</v>
      </c>
      <c r="P83" s="536" t="e">
        <f ca="1">+IF(AND(ISNUMBER(OFFSET('Water Data'!$H$4,0,10*ROW('Water Data'!H77))),'Data Summary'!CE83="Yes"),100-OFFSET('Water Data'!$H$4,0,10*ROW('Water Data'!H77)),NA())</f>
        <v>#N/A</v>
      </c>
      <c r="Q83" s="536" t="e">
        <f ca="1">+IF(AND(ISNUMBER(OFFSET('Water Data'!$H$6,0,10*ROW('Water Data'!H77))),'Data Summary'!CF83="Yes"),OFFSET('Water Data'!$H$6,0,10*ROW('Water Data'!H77)),NA())</f>
        <v>#N/A</v>
      </c>
      <c r="R83" s="536" t="e">
        <f ca="1">+IF(AND(ISNUMBER(OFFSET('Water Data'!$H$9,0,10*ROW('Water Data'!H77))),'Data Summary'!CG83="Yes"),OFFSET('Water Data'!$H$9,0,10*ROW('Water Data'!H77)),NA())</f>
        <v>#N/A</v>
      </c>
      <c r="S83" s="536" t="e">
        <f ca="1">+IF(AND(ISNUMBER(OFFSET('Water Data'!$I$4,0,10*ROW('Water Data'!I77))),'Data Summary'!CH83="Yes"),100-OFFSET('Water Data'!$I$4,0,10*ROW('Water Data'!I77)),NA())</f>
        <v>#N/A</v>
      </c>
      <c r="T83" s="536" t="e">
        <f ca="1">+IF(AND(ISNUMBER(OFFSET('Water Data'!$I$6,0,10*ROW('Water Data'!I77))),'Data Summary'!CI83="Yes"),OFFSET('Water Data'!$I$6,0,10*ROW('Water Data'!I77)),NA())</f>
        <v>#N/A</v>
      </c>
      <c r="U83" s="536" t="e">
        <f ca="1">+IF(AND(ISNUMBER(OFFSET('Water Data'!$I$9,0,10*ROW('Water Data'!I77))),'Data Summary'!CJ83="Yes"),OFFSET('Water Data'!$I$9,0,10*ROW('Water Data'!I77)),NA())</f>
        <v>#N/A</v>
      </c>
      <c r="V83" s="537" t="e">
        <f ca="1">+IF(AND(ISNUMBER(OFFSET('Sanitation Data'!$D$4,0,10*ROW('Sanitation Data'!D77))),'Data Summary'!CK83="Yes"),100-OFFSET('Sanitation Data'!$D$4,0,10*ROW('Sanitation Data'!D77)),NA())</f>
        <v>#N/A</v>
      </c>
      <c r="W83" s="537" t="e">
        <f ca="1">+IF(AND(ISNUMBER(OFFSET('Sanitation Data'!$D$6,0,10*ROW('Sanitation Data'!D77))),'Data Summary'!CL83="Yes"),OFFSET('Sanitation Data'!$D$6,0,10*ROW('Sanitation Data'!D77)),NA())</f>
        <v>#N/A</v>
      </c>
      <c r="X83" s="537" t="e">
        <f ca="1">+IF(AND(ISNUMBER(OFFSET('Sanitation Data'!$D$10,0,10*ROW('Sanitation Data'!D77))),'Data Summary'!CM83="Yes"),OFFSET('Sanitation Data'!$D$10,0,10*ROW('Sanitation Data'!D77)),NA())</f>
        <v>#N/A</v>
      </c>
      <c r="Y83" s="537" t="e">
        <f ca="1">+IF(AND(ISNUMBER(OFFSET('Sanitation Data'!$D$11,0,10*ROW('Sanitation Data'!D77))),'Data Summary'!CN83="Yes"),OFFSET('Sanitation Data'!$D$11,0,10*ROW('Sanitation Data'!D77)),NA())</f>
        <v>#N/A</v>
      </c>
      <c r="Z83" s="537" t="e">
        <f ca="1">+IF(AND(ISNUMBER(OFFSET('Sanitation Data'!$D$12,0,10*ROW('Sanitation Data'!D77))),'Data Summary'!CO83="Yes"),OFFSET('Sanitation Data'!$D$12,0,10*ROW('Sanitation Data'!D77)),NA())</f>
        <v>#N/A</v>
      </c>
      <c r="AA83" s="537" t="e">
        <f ca="1">+IF(AND(ISNUMBER(OFFSET('Sanitation Data'!$E$4,0,10*ROW('Sanitation Data'!E77))),'Data Summary'!CP83="Yes"),100-OFFSET('Sanitation Data'!$E$4,0,10*ROW('Sanitation Data'!E77)),NA())</f>
        <v>#N/A</v>
      </c>
      <c r="AB83" s="537" t="e">
        <f ca="1">+IF(AND(ISNUMBER(OFFSET('Sanitation Data'!$E$6,0,10*ROW('Sanitation Data'!E77))),'Data Summary'!CQ83="Yes"),OFFSET('Sanitation Data'!$E$6,0,10*ROW('Sanitation Data'!E77)),NA())</f>
        <v>#N/A</v>
      </c>
      <c r="AC83" s="537" t="e">
        <f ca="1">+IF(AND(ISNUMBER(OFFSET('Sanitation Data'!$E$10,0,10*ROW('Sanitation Data'!E77))),'Data Summary'!CR83="Yes"),OFFSET('Sanitation Data'!$E$10,0,10*ROW('Sanitation Data'!E77)),NA())</f>
        <v>#N/A</v>
      </c>
      <c r="AD83" s="537" t="e">
        <f ca="1">+IF(AND(ISNUMBER(OFFSET('Sanitation Data'!$E$11,0,10*ROW('Sanitation Data'!E77))),'Data Summary'!CS83="Yes"),OFFSET('Sanitation Data'!$E$11,0,10*ROW('Sanitation Data'!E77)),NA())</f>
        <v>#N/A</v>
      </c>
      <c r="AE83" s="537" t="e">
        <f ca="1">+IF(AND(ISNUMBER(OFFSET('Sanitation Data'!$E$12,0,10*ROW('Sanitation Data'!E77))),'Data Summary'!CT83="Yes"),OFFSET('Sanitation Data'!$E$12,0,10*ROW('Sanitation Data'!E77)),NA())</f>
        <v>#N/A</v>
      </c>
      <c r="AF83" s="537" t="e">
        <f ca="1">+IF(AND(ISNUMBER(OFFSET('Sanitation Data'!$F$4,0,10*ROW('Sanitation Data'!F77))),'Data Summary'!CU83="Yes"),100-OFFSET('Sanitation Data'!$F$4,0,10*ROW('Sanitation Data'!F77)),NA())</f>
        <v>#N/A</v>
      </c>
      <c r="AG83" s="537" t="e">
        <f ca="1">+IF(AND(ISNUMBER(OFFSET('Sanitation Data'!$F$6,0,10*ROW('Sanitation Data'!F77))),'Data Summary'!CV83="Yes"),OFFSET('Sanitation Data'!$F$6,0,10*ROW('Sanitation Data'!F77)),NA())</f>
        <v>#N/A</v>
      </c>
      <c r="AH83" s="537" t="e">
        <f ca="1">+IF(AND(ISNUMBER(OFFSET('Sanitation Data'!$F$10,0,10*ROW('Sanitation Data'!F77))),'Data Summary'!CW83="Yes"),OFFSET('Sanitation Data'!$F$10,0,10*ROW('Sanitation Data'!F77)),NA())</f>
        <v>#N/A</v>
      </c>
      <c r="AI83" s="537" t="e">
        <f ca="1">+IF(AND(ISNUMBER(OFFSET('Sanitation Data'!$F$11,0,10*ROW('Sanitation Data'!F77))),'Data Summary'!CX83="Yes"),OFFSET('Sanitation Data'!$F$11,0,10*ROW('Sanitation Data'!F77)),NA())</f>
        <v>#N/A</v>
      </c>
      <c r="AJ83" s="537" t="e">
        <f ca="1">+IF(AND(ISNUMBER(OFFSET('Sanitation Data'!$F$12,0,10*ROW('Sanitation Data'!F77))),'Data Summary'!CY83="Yes"),OFFSET('Sanitation Data'!$F$12,0,10*ROW('Sanitation Data'!F77)),NA())</f>
        <v>#N/A</v>
      </c>
      <c r="AK83" s="537" t="e">
        <f ca="1">+IF(AND(ISNUMBER(OFFSET('Sanitation Data'!$G$4,0,10*ROW('Sanitation Data'!G77))),'Data Summary'!CZ83="Yes"),100-OFFSET('Sanitation Data'!$G$4,0,10*ROW('Sanitation Data'!G77)),NA())</f>
        <v>#N/A</v>
      </c>
      <c r="AL83" s="537" t="e">
        <f ca="1">+IF(AND(ISNUMBER(OFFSET('Sanitation Data'!$G$6,0,10*ROW('Sanitation Data'!G77))),'Data Summary'!DA83="Yes"),OFFSET('Sanitation Data'!$G$6,0,10*ROW('Sanitation Data'!G77)),NA())</f>
        <v>#N/A</v>
      </c>
      <c r="AM83" s="537" t="e">
        <f ca="1">+IF(AND(ISNUMBER(OFFSET('Sanitation Data'!$G$10,0,10*ROW('Sanitation Data'!G77))),'Data Summary'!DB83="Yes"),OFFSET('Sanitation Data'!$G$10,0,10*ROW('Sanitation Data'!G77)),NA())</f>
        <v>#N/A</v>
      </c>
      <c r="AN83" s="537" t="e">
        <f ca="1">+IF(AND(ISNUMBER(OFFSET('Sanitation Data'!$G$11,0,10*ROW('Sanitation Data'!G77))),'Data Summary'!DC83="Yes"),OFFSET('Sanitation Data'!$G$11,0,10*ROW('Sanitation Data'!G77)),NA())</f>
        <v>#N/A</v>
      </c>
      <c r="AO83" s="537" t="e">
        <f ca="1">+IF(AND(ISNUMBER(OFFSET('Sanitation Data'!$G$12,0,10*ROW('Sanitation Data'!G77))),'Data Summary'!DD83="Yes"),OFFSET('Sanitation Data'!$G$12,0,10*ROW('Sanitation Data'!G77)),NA())</f>
        <v>#N/A</v>
      </c>
      <c r="AP83" s="537" t="e">
        <f ca="1">+IF(AND(ISNUMBER(OFFSET('Sanitation Data'!$H$4,0,10*ROW('Sanitation Data'!H77))),'Data Summary'!DE83="Yes"),100-OFFSET('Sanitation Data'!$H$4,0,10*ROW('Sanitation Data'!H77)),NA())</f>
        <v>#N/A</v>
      </c>
      <c r="AQ83" s="537" t="e">
        <f ca="1">+IF(AND(ISNUMBER(OFFSET('Sanitation Data'!$H$6,0,10*ROW('Sanitation Data'!H77))),'Data Summary'!DF83="Yes"),OFFSET('Sanitation Data'!$H$6,0,10*ROW('Sanitation Data'!H77)),NA())</f>
        <v>#N/A</v>
      </c>
      <c r="AR83" s="537" t="e">
        <f ca="1">+IF(AND(ISNUMBER(OFFSET('Sanitation Data'!$H$10,0,10*ROW('Sanitation Data'!H77))),'Data Summary'!DG83="Yes"),OFFSET('Sanitation Data'!$H$10,0,10*ROW('Sanitation Data'!H77)),NA())</f>
        <v>#N/A</v>
      </c>
      <c r="AS83" s="537" t="e">
        <f ca="1">+IF(AND(ISNUMBER(OFFSET('Sanitation Data'!$H$11,0,10*ROW('Sanitation Data'!H77))),'Data Summary'!DH83="Yes"),OFFSET('Sanitation Data'!$H$11,0,10*ROW('Sanitation Data'!H77)),NA())</f>
        <v>#N/A</v>
      </c>
      <c r="AT83" s="537" t="e">
        <f ca="1">+IF(AND(ISNUMBER(OFFSET('Sanitation Data'!$H$12,0,10*ROW('Sanitation Data'!H77))),'Data Summary'!DI83="Yes"),OFFSET('Sanitation Data'!$H$12,0,10*ROW('Sanitation Data'!H77)),NA())</f>
        <v>#N/A</v>
      </c>
      <c r="AU83" s="537" t="e">
        <f ca="1">+IF(AND(ISNUMBER(OFFSET('Sanitation Data'!$I$4,0,10*ROW('Sanitation Data'!I77))),'Data Summary'!DJ83="Yes"),100-OFFSET('Sanitation Data'!$I$4,0,10*ROW('Sanitation Data'!I77)),NA())</f>
        <v>#N/A</v>
      </c>
      <c r="AV83" s="537" t="e">
        <f ca="1">+IF(AND(ISNUMBER(OFFSET('Sanitation Data'!$I$6,0,10*ROW('Sanitation Data'!I77))),'Data Summary'!DK83="Yes"),OFFSET('Sanitation Data'!$I$6,0,10*ROW('Sanitation Data'!I77)),NA())</f>
        <v>#N/A</v>
      </c>
      <c r="AW83" s="537" t="e">
        <f ca="1">+IF(AND(ISNUMBER(OFFSET('Sanitation Data'!$I$10,0,10*ROW('Sanitation Data'!I77))),'Data Summary'!DL83="Yes"),OFFSET('Sanitation Data'!$I$10,0,10*ROW('Sanitation Data'!I77)),NA())</f>
        <v>#N/A</v>
      </c>
      <c r="AX83" s="537" t="e">
        <f ca="1">+IF(AND(ISNUMBER(OFFSET('Sanitation Data'!$I$11,0,10*ROW('Sanitation Data'!I77))),'Data Summary'!DM83="Yes"),OFFSET('Sanitation Data'!$I$11,0,10*ROW('Sanitation Data'!I77)),NA())</f>
        <v>#N/A</v>
      </c>
      <c r="AY83" s="537" t="e">
        <f ca="1">+IF(AND(ISNUMBER(OFFSET('Sanitation Data'!$I$12,0,10*ROW('Sanitation Data'!I77))),'Data Summary'!DN83="Yes"),OFFSET('Sanitation Data'!$I$12,0,10*ROW('Sanitation Data'!I77)),NA())</f>
        <v>#N/A</v>
      </c>
      <c r="AZ83" s="538" t="e">
        <f ca="1">+IF(AND(ISNUMBER(OFFSET('Hygiene Data'!$D$5,0,10*ROW('Hygiene Data'!D77))),'Data Summary'!DO83="Yes"),OFFSET('Hygiene Data'!$D$5,0,10*ROW('Hygiene Data'!D77)),NA())</f>
        <v>#N/A</v>
      </c>
      <c r="BA83" s="538" t="e">
        <f ca="1">+IF(AND(ISNUMBER(OFFSET('Hygiene Data'!$D$7,0,10*ROW('Hygiene Data'!D77))),'Data Summary'!DP83="Yes"),OFFSET('Hygiene Data'!$D$7,0,10*ROW('Hygiene Data'!D77)),NA())</f>
        <v>#N/A</v>
      </c>
      <c r="BB83" s="538" t="e">
        <f ca="1">+IF(AND(ISNUMBER(OFFSET('Hygiene Data'!$D$9,0,10*ROW('Hygiene Data'!D77))),'Data Summary'!DQ83="Yes"),OFFSET('Hygiene Data'!$D$9,0,10*ROW('Hygiene Data'!D77)),NA())</f>
        <v>#N/A</v>
      </c>
      <c r="BC83" s="538" t="e">
        <f ca="1">+IF(AND(ISNUMBER(OFFSET('Hygiene Data'!$E$5,0,10*ROW('Hygiene Data'!E77))),'Data Summary'!DR83="Yes"),OFFSET('Hygiene Data'!$E$5,0,10*ROW('Hygiene Data'!E77)),NA())</f>
        <v>#N/A</v>
      </c>
      <c r="BD83" s="538" t="e">
        <f ca="1">+IF(AND(ISNUMBER(OFFSET('Hygiene Data'!$E$7,0,10*ROW('Hygiene Data'!E77))),'Data Summary'!DS83="Yes"),OFFSET('Hygiene Data'!$E$7,0,10*ROW('Hygiene Data'!E77)),NA())</f>
        <v>#N/A</v>
      </c>
      <c r="BE83" s="538" t="e">
        <f ca="1">+IF(AND(ISNUMBER(OFFSET('Hygiene Data'!$E$9,0,10*ROW('Hygiene Data'!E77))),'Data Summary'!DT83="Yes"),OFFSET('Hygiene Data'!$E$9,0,10*ROW('Hygiene Data'!E77)),NA())</f>
        <v>#N/A</v>
      </c>
      <c r="BF83" s="538" t="e">
        <f ca="1">+IF(AND(ISNUMBER(OFFSET('Hygiene Data'!$F$5,0,10*ROW('Hygiene Data'!F77))),'Data Summary'!DU83="Yes"),OFFSET('Hygiene Data'!$F$5,0,10*ROW('Hygiene Data'!F77)),NA())</f>
        <v>#N/A</v>
      </c>
      <c r="BG83" s="538" t="e">
        <f ca="1">+IF(AND(ISNUMBER(OFFSET('Hygiene Data'!$F$7,0,10*ROW('Hygiene Data'!F77))),'Data Summary'!DV83="Yes"),OFFSET('Hygiene Data'!$F$7,0,10*ROW('Hygiene Data'!F77)),NA())</f>
        <v>#N/A</v>
      </c>
      <c r="BH83" s="538" t="e">
        <f ca="1">+IF(AND(ISNUMBER(OFFSET('Hygiene Data'!$F$9,0,10*ROW('Hygiene Data'!F77))),'Data Summary'!DW83="Yes"),OFFSET('Hygiene Data'!$F$9,0,10*ROW('Hygiene Data'!F77)),NA())</f>
        <v>#N/A</v>
      </c>
      <c r="BI83" s="538" t="e">
        <f ca="1">+IF(AND(ISNUMBER(OFFSET('Hygiene Data'!$G$5,0,10*ROW('Hygiene Data'!G77))),'Data Summary'!DX83="Yes"),OFFSET('Hygiene Data'!$G$5,0,10*ROW('Hygiene Data'!G77)),NA())</f>
        <v>#N/A</v>
      </c>
      <c r="BJ83" s="538" t="e">
        <f ca="1">+IF(AND(ISNUMBER(OFFSET('Hygiene Data'!$G$7,0,10*ROW('Hygiene Data'!G77))),'Data Summary'!DY83="Yes"),OFFSET('Hygiene Data'!$G$7,0,10*ROW('Hygiene Data'!G77)),NA())</f>
        <v>#N/A</v>
      </c>
      <c r="BK83" s="538" t="e">
        <f ca="1">+IF(AND(ISNUMBER(OFFSET('Hygiene Data'!$G$9,0,10*ROW('Hygiene Data'!G77))),'Data Summary'!DZ83="Yes"),OFFSET('Hygiene Data'!$G$9,0,10*ROW('Hygiene Data'!G77)),NA())</f>
        <v>#N/A</v>
      </c>
      <c r="BL83" s="538" t="e">
        <f ca="1">+IF(AND(ISNUMBER(OFFSET('Hygiene Data'!$H$5,0,10*ROW('Hygiene Data'!H77))),'Data Summary'!EA83="Yes"),OFFSET('Hygiene Data'!$H$5,0,10*ROW('Hygiene Data'!H77)),NA())</f>
        <v>#N/A</v>
      </c>
      <c r="BM83" s="538" t="e">
        <f ca="1">+IF(AND(ISNUMBER(OFFSET('Hygiene Data'!$H$7,0,10*ROW('Hygiene Data'!H77))),'Data Summary'!EB83="Yes"),OFFSET('Hygiene Data'!$H$7,0,10*ROW('Hygiene Data'!H77)),NA())</f>
        <v>#N/A</v>
      </c>
      <c r="BN83" s="538" t="e">
        <f ca="1">+IF(AND(ISNUMBER(OFFSET('Hygiene Data'!$H$9,0,10*ROW('Hygiene Data'!H77))),'Data Summary'!EC83="Yes"),OFFSET('Hygiene Data'!$H$9,0,10*ROW('Hygiene Data'!H77)),NA())</f>
        <v>#N/A</v>
      </c>
      <c r="BO83" s="538" t="e">
        <f ca="1">+IF(AND(ISNUMBER(OFFSET('Hygiene Data'!$I$5,0,10*ROW('Hygiene Data'!I77))),'Data Summary'!ED83="Yes"),OFFSET('Hygiene Data'!$I$5,0,10*ROW('Hygiene Data'!I77)),NA())</f>
        <v>#N/A</v>
      </c>
      <c r="BP83" s="538" t="e">
        <f ca="1">+IF(AND(ISNUMBER(OFFSET('Hygiene Data'!$I$7,0,10*ROW('Hygiene Data'!I77))),'Data Summary'!EE83="Yes"),OFFSET('Hygiene Data'!$I$7,0,10*ROW('Hygiene Data'!I77)),NA())</f>
        <v>#N/A</v>
      </c>
      <c r="BQ83" s="538" t="e">
        <f ca="1">+IF(AND(ISNUMBER(OFFSET('Hygiene Data'!$I$9,0,10*ROW('Hygiene Data'!I77))),'Data Summary'!EF83="Yes"),OFFSET('Hygiene Data'!$I$9,0,10*ROW('Hygiene Data'!I77)),NA())</f>
        <v>#N/A</v>
      </c>
    </row>
    <row r="84" spans="1:69" x14ac:dyDescent="0.25">
      <c r="A84" s="534" t="e">
        <f ca="1">+RIGHT('Data Summary'!A84,LEN('Data Summary'!A84)-9)</f>
        <v>#VALUE!</v>
      </c>
      <c r="B84" s="508" t="str">
        <f ca="1">+IF(ISTEXT('Data Summary'!B84),'Data Summary'!B84,"")</f>
        <v/>
      </c>
      <c r="C84" s="535" t="e">
        <f ca="1">+VALUE('Data Summary'!C84)</f>
        <v>#VALUE!</v>
      </c>
      <c r="D84" s="536" t="e">
        <f ca="1">+IF(AND(ISNUMBER(OFFSET('Water Data'!$D$4,0,10*ROW('Water Data'!D78))),'Data Summary'!BS84="Yes"),100-OFFSET('Water Data'!$D$4,0,10*ROW('Water Data'!D78)),NA())</f>
        <v>#N/A</v>
      </c>
      <c r="E84" s="536" t="e">
        <f ca="1">+IF(AND(ISNUMBER(OFFSET('Water Data'!$D$6,0,10*ROW('Water Data'!D78))),'Data Summary'!BT84="Yes"),OFFSET('Water Data'!$D$6,0,10*ROW('Water Data'!D78)),NA())</f>
        <v>#N/A</v>
      </c>
      <c r="F84" s="536" t="e">
        <f ca="1">+IF(AND(ISNUMBER(OFFSET('Water Data'!$D$9,0,10*ROW('Water Data'!D78))),'Data Summary'!BU84="Yes"),OFFSET('Water Data'!$D$9,0,10*ROW('Water Data'!D78)),NA())</f>
        <v>#N/A</v>
      </c>
      <c r="G84" s="536" t="e">
        <f ca="1">+IF(AND(ISNUMBER(OFFSET('Water Data'!$E$4,0,10*ROW('Water Data'!E78))),'Data Summary'!BV84="Yes"),100-OFFSET('Water Data'!$E$4,0,10*ROW('Water Data'!E78)),NA())</f>
        <v>#N/A</v>
      </c>
      <c r="H84" s="536" t="e">
        <f ca="1">+IF(AND(ISNUMBER(OFFSET('Water Data'!$E$6,0,10*ROW('Water Data'!E78))),'Data Summary'!BW84="Yes"),OFFSET('Water Data'!$E$6,0,10*ROW('Water Data'!E78)),NA())</f>
        <v>#N/A</v>
      </c>
      <c r="I84" s="536" t="e">
        <f ca="1">+IF(AND(ISNUMBER(OFFSET('Water Data'!$E$9,0,10*ROW('Water Data'!E78))),'Data Summary'!BX84="Yes"),OFFSET('Water Data'!$E$9,0,10*ROW('Water Data'!E78)),NA())</f>
        <v>#N/A</v>
      </c>
      <c r="J84" s="536" t="e">
        <f ca="1">+IF(AND(ISNUMBER(OFFSET('Water Data'!$F$4,0,10*ROW('Water Data'!F78))),'Data Summary'!BY84="Yes"),100-OFFSET('Water Data'!$F$4,0,10*ROW('Water Data'!F78)),NA())</f>
        <v>#N/A</v>
      </c>
      <c r="K84" s="536" t="e">
        <f ca="1">+IF(AND(ISNUMBER(OFFSET('Water Data'!$F$6,0,10*ROW('Water Data'!F78))),'Data Summary'!BZ84="Yes"),OFFSET('Water Data'!$F$6,0,10*ROW('Water Data'!F78)),NA())</f>
        <v>#N/A</v>
      </c>
      <c r="L84" s="536" t="e">
        <f ca="1">+IF(AND(ISNUMBER(OFFSET('Water Data'!$F$9,0,10*ROW('Water Data'!F78))),'Data Summary'!CA84="Yes"),OFFSET('Water Data'!$F$9,0,10*ROW('Water Data'!F78)),NA())</f>
        <v>#N/A</v>
      </c>
      <c r="M84" s="536" t="e">
        <f ca="1">+IF(AND(ISNUMBER(OFFSET('Water Data'!$G$4,0,10*ROW('Water Data'!G78))),'Data Summary'!CB84="Yes"),100-OFFSET('Water Data'!$G$4,0,10*ROW('Water Data'!G78)),NA())</f>
        <v>#N/A</v>
      </c>
      <c r="N84" s="536" t="e">
        <f ca="1">+IF(AND(ISNUMBER(OFFSET('Water Data'!$G$6,0,10*ROW('Water Data'!G78))),'Data Summary'!CC84="Yes"),OFFSET('Water Data'!$G$6,0,10*ROW('Water Data'!G78)),NA())</f>
        <v>#N/A</v>
      </c>
      <c r="O84" s="536" t="e">
        <f ca="1">+IF(AND(ISNUMBER(OFFSET('Water Data'!$G$9,0,10*ROW('Water Data'!G78))),'Data Summary'!CD84="Yes"),OFFSET('Water Data'!$G$9,0,10*ROW('Water Data'!G78)),NA())</f>
        <v>#N/A</v>
      </c>
      <c r="P84" s="536" t="e">
        <f ca="1">+IF(AND(ISNUMBER(OFFSET('Water Data'!$H$4,0,10*ROW('Water Data'!H78))),'Data Summary'!CE84="Yes"),100-OFFSET('Water Data'!$H$4,0,10*ROW('Water Data'!H78)),NA())</f>
        <v>#N/A</v>
      </c>
      <c r="Q84" s="536" t="e">
        <f ca="1">+IF(AND(ISNUMBER(OFFSET('Water Data'!$H$6,0,10*ROW('Water Data'!H78))),'Data Summary'!CF84="Yes"),OFFSET('Water Data'!$H$6,0,10*ROW('Water Data'!H78)),NA())</f>
        <v>#N/A</v>
      </c>
      <c r="R84" s="536" t="e">
        <f ca="1">+IF(AND(ISNUMBER(OFFSET('Water Data'!$H$9,0,10*ROW('Water Data'!H78))),'Data Summary'!CG84="Yes"),OFFSET('Water Data'!$H$9,0,10*ROW('Water Data'!H78)),NA())</f>
        <v>#N/A</v>
      </c>
      <c r="S84" s="536" t="e">
        <f ca="1">+IF(AND(ISNUMBER(OFFSET('Water Data'!$I$4,0,10*ROW('Water Data'!I78))),'Data Summary'!CH84="Yes"),100-OFFSET('Water Data'!$I$4,0,10*ROW('Water Data'!I78)),NA())</f>
        <v>#N/A</v>
      </c>
      <c r="T84" s="536" t="e">
        <f ca="1">+IF(AND(ISNUMBER(OFFSET('Water Data'!$I$6,0,10*ROW('Water Data'!I78))),'Data Summary'!CI84="Yes"),OFFSET('Water Data'!$I$6,0,10*ROW('Water Data'!I78)),NA())</f>
        <v>#N/A</v>
      </c>
      <c r="U84" s="536" t="e">
        <f ca="1">+IF(AND(ISNUMBER(OFFSET('Water Data'!$I$9,0,10*ROW('Water Data'!I78))),'Data Summary'!CJ84="Yes"),OFFSET('Water Data'!$I$9,0,10*ROW('Water Data'!I78)),NA())</f>
        <v>#N/A</v>
      </c>
      <c r="V84" s="537" t="e">
        <f ca="1">+IF(AND(ISNUMBER(OFFSET('Sanitation Data'!$D$4,0,10*ROW('Sanitation Data'!D78))),'Data Summary'!CK84="Yes"),100-OFFSET('Sanitation Data'!$D$4,0,10*ROW('Sanitation Data'!D78)),NA())</f>
        <v>#N/A</v>
      </c>
      <c r="W84" s="537" t="e">
        <f ca="1">+IF(AND(ISNUMBER(OFFSET('Sanitation Data'!$D$6,0,10*ROW('Sanitation Data'!D78))),'Data Summary'!CL84="Yes"),OFFSET('Sanitation Data'!$D$6,0,10*ROW('Sanitation Data'!D78)),NA())</f>
        <v>#N/A</v>
      </c>
      <c r="X84" s="537" t="e">
        <f ca="1">+IF(AND(ISNUMBER(OFFSET('Sanitation Data'!$D$10,0,10*ROW('Sanitation Data'!D78))),'Data Summary'!CM84="Yes"),OFFSET('Sanitation Data'!$D$10,0,10*ROW('Sanitation Data'!D78)),NA())</f>
        <v>#N/A</v>
      </c>
      <c r="Y84" s="537" t="e">
        <f ca="1">+IF(AND(ISNUMBER(OFFSET('Sanitation Data'!$D$11,0,10*ROW('Sanitation Data'!D78))),'Data Summary'!CN84="Yes"),OFFSET('Sanitation Data'!$D$11,0,10*ROW('Sanitation Data'!D78)),NA())</f>
        <v>#N/A</v>
      </c>
      <c r="Z84" s="537" t="e">
        <f ca="1">+IF(AND(ISNUMBER(OFFSET('Sanitation Data'!$D$12,0,10*ROW('Sanitation Data'!D78))),'Data Summary'!CO84="Yes"),OFFSET('Sanitation Data'!$D$12,0,10*ROW('Sanitation Data'!D78)),NA())</f>
        <v>#N/A</v>
      </c>
      <c r="AA84" s="537" t="e">
        <f ca="1">+IF(AND(ISNUMBER(OFFSET('Sanitation Data'!$E$4,0,10*ROW('Sanitation Data'!E78))),'Data Summary'!CP84="Yes"),100-OFFSET('Sanitation Data'!$E$4,0,10*ROW('Sanitation Data'!E78)),NA())</f>
        <v>#N/A</v>
      </c>
      <c r="AB84" s="537" t="e">
        <f ca="1">+IF(AND(ISNUMBER(OFFSET('Sanitation Data'!$E$6,0,10*ROW('Sanitation Data'!E78))),'Data Summary'!CQ84="Yes"),OFFSET('Sanitation Data'!$E$6,0,10*ROW('Sanitation Data'!E78)),NA())</f>
        <v>#N/A</v>
      </c>
      <c r="AC84" s="537" t="e">
        <f ca="1">+IF(AND(ISNUMBER(OFFSET('Sanitation Data'!$E$10,0,10*ROW('Sanitation Data'!E78))),'Data Summary'!CR84="Yes"),OFFSET('Sanitation Data'!$E$10,0,10*ROW('Sanitation Data'!E78)),NA())</f>
        <v>#N/A</v>
      </c>
      <c r="AD84" s="537" t="e">
        <f ca="1">+IF(AND(ISNUMBER(OFFSET('Sanitation Data'!$E$11,0,10*ROW('Sanitation Data'!E78))),'Data Summary'!CS84="Yes"),OFFSET('Sanitation Data'!$E$11,0,10*ROW('Sanitation Data'!E78)),NA())</f>
        <v>#N/A</v>
      </c>
      <c r="AE84" s="537" t="e">
        <f ca="1">+IF(AND(ISNUMBER(OFFSET('Sanitation Data'!$E$12,0,10*ROW('Sanitation Data'!E78))),'Data Summary'!CT84="Yes"),OFFSET('Sanitation Data'!$E$12,0,10*ROW('Sanitation Data'!E78)),NA())</f>
        <v>#N/A</v>
      </c>
      <c r="AF84" s="537" t="e">
        <f ca="1">+IF(AND(ISNUMBER(OFFSET('Sanitation Data'!$F$4,0,10*ROW('Sanitation Data'!F78))),'Data Summary'!CU84="Yes"),100-OFFSET('Sanitation Data'!$F$4,0,10*ROW('Sanitation Data'!F78)),NA())</f>
        <v>#N/A</v>
      </c>
      <c r="AG84" s="537" t="e">
        <f ca="1">+IF(AND(ISNUMBER(OFFSET('Sanitation Data'!$F$6,0,10*ROW('Sanitation Data'!F78))),'Data Summary'!CV84="Yes"),OFFSET('Sanitation Data'!$F$6,0,10*ROW('Sanitation Data'!F78)),NA())</f>
        <v>#N/A</v>
      </c>
      <c r="AH84" s="537" t="e">
        <f ca="1">+IF(AND(ISNUMBER(OFFSET('Sanitation Data'!$F$10,0,10*ROW('Sanitation Data'!F78))),'Data Summary'!CW84="Yes"),OFFSET('Sanitation Data'!$F$10,0,10*ROW('Sanitation Data'!F78)),NA())</f>
        <v>#N/A</v>
      </c>
      <c r="AI84" s="537" t="e">
        <f ca="1">+IF(AND(ISNUMBER(OFFSET('Sanitation Data'!$F$11,0,10*ROW('Sanitation Data'!F78))),'Data Summary'!CX84="Yes"),OFFSET('Sanitation Data'!$F$11,0,10*ROW('Sanitation Data'!F78)),NA())</f>
        <v>#N/A</v>
      </c>
      <c r="AJ84" s="537" t="e">
        <f ca="1">+IF(AND(ISNUMBER(OFFSET('Sanitation Data'!$F$12,0,10*ROW('Sanitation Data'!F78))),'Data Summary'!CY84="Yes"),OFFSET('Sanitation Data'!$F$12,0,10*ROW('Sanitation Data'!F78)),NA())</f>
        <v>#N/A</v>
      </c>
      <c r="AK84" s="537" t="e">
        <f ca="1">+IF(AND(ISNUMBER(OFFSET('Sanitation Data'!$G$4,0,10*ROW('Sanitation Data'!G78))),'Data Summary'!CZ84="Yes"),100-OFFSET('Sanitation Data'!$G$4,0,10*ROW('Sanitation Data'!G78)),NA())</f>
        <v>#N/A</v>
      </c>
      <c r="AL84" s="537" t="e">
        <f ca="1">+IF(AND(ISNUMBER(OFFSET('Sanitation Data'!$G$6,0,10*ROW('Sanitation Data'!G78))),'Data Summary'!DA84="Yes"),OFFSET('Sanitation Data'!$G$6,0,10*ROW('Sanitation Data'!G78)),NA())</f>
        <v>#N/A</v>
      </c>
      <c r="AM84" s="537" t="e">
        <f ca="1">+IF(AND(ISNUMBER(OFFSET('Sanitation Data'!$G$10,0,10*ROW('Sanitation Data'!G78))),'Data Summary'!DB84="Yes"),OFFSET('Sanitation Data'!$G$10,0,10*ROW('Sanitation Data'!G78)),NA())</f>
        <v>#N/A</v>
      </c>
      <c r="AN84" s="537" t="e">
        <f ca="1">+IF(AND(ISNUMBER(OFFSET('Sanitation Data'!$G$11,0,10*ROW('Sanitation Data'!G78))),'Data Summary'!DC84="Yes"),OFFSET('Sanitation Data'!$G$11,0,10*ROW('Sanitation Data'!G78)),NA())</f>
        <v>#N/A</v>
      </c>
      <c r="AO84" s="537" t="e">
        <f ca="1">+IF(AND(ISNUMBER(OFFSET('Sanitation Data'!$G$12,0,10*ROW('Sanitation Data'!G78))),'Data Summary'!DD84="Yes"),OFFSET('Sanitation Data'!$G$12,0,10*ROW('Sanitation Data'!G78)),NA())</f>
        <v>#N/A</v>
      </c>
      <c r="AP84" s="537" t="e">
        <f ca="1">+IF(AND(ISNUMBER(OFFSET('Sanitation Data'!$H$4,0,10*ROW('Sanitation Data'!H78))),'Data Summary'!DE84="Yes"),100-OFFSET('Sanitation Data'!$H$4,0,10*ROW('Sanitation Data'!H78)),NA())</f>
        <v>#N/A</v>
      </c>
      <c r="AQ84" s="537" t="e">
        <f ca="1">+IF(AND(ISNUMBER(OFFSET('Sanitation Data'!$H$6,0,10*ROW('Sanitation Data'!H78))),'Data Summary'!DF84="Yes"),OFFSET('Sanitation Data'!$H$6,0,10*ROW('Sanitation Data'!H78)),NA())</f>
        <v>#N/A</v>
      </c>
      <c r="AR84" s="537" t="e">
        <f ca="1">+IF(AND(ISNUMBER(OFFSET('Sanitation Data'!$H$10,0,10*ROW('Sanitation Data'!H78))),'Data Summary'!DG84="Yes"),OFFSET('Sanitation Data'!$H$10,0,10*ROW('Sanitation Data'!H78)),NA())</f>
        <v>#N/A</v>
      </c>
      <c r="AS84" s="537" t="e">
        <f ca="1">+IF(AND(ISNUMBER(OFFSET('Sanitation Data'!$H$11,0,10*ROW('Sanitation Data'!H78))),'Data Summary'!DH84="Yes"),OFFSET('Sanitation Data'!$H$11,0,10*ROW('Sanitation Data'!H78)),NA())</f>
        <v>#N/A</v>
      </c>
      <c r="AT84" s="537" t="e">
        <f ca="1">+IF(AND(ISNUMBER(OFFSET('Sanitation Data'!$H$12,0,10*ROW('Sanitation Data'!H78))),'Data Summary'!DI84="Yes"),OFFSET('Sanitation Data'!$H$12,0,10*ROW('Sanitation Data'!H78)),NA())</f>
        <v>#N/A</v>
      </c>
      <c r="AU84" s="537" t="e">
        <f ca="1">+IF(AND(ISNUMBER(OFFSET('Sanitation Data'!$I$4,0,10*ROW('Sanitation Data'!I78))),'Data Summary'!DJ84="Yes"),100-OFFSET('Sanitation Data'!$I$4,0,10*ROW('Sanitation Data'!I78)),NA())</f>
        <v>#N/A</v>
      </c>
      <c r="AV84" s="537" t="e">
        <f ca="1">+IF(AND(ISNUMBER(OFFSET('Sanitation Data'!$I$6,0,10*ROW('Sanitation Data'!I78))),'Data Summary'!DK84="Yes"),OFFSET('Sanitation Data'!$I$6,0,10*ROW('Sanitation Data'!I78)),NA())</f>
        <v>#N/A</v>
      </c>
      <c r="AW84" s="537" t="e">
        <f ca="1">+IF(AND(ISNUMBER(OFFSET('Sanitation Data'!$I$10,0,10*ROW('Sanitation Data'!I78))),'Data Summary'!DL84="Yes"),OFFSET('Sanitation Data'!$I$10,0,10*ROW('Sanitation Data'!I78)),NA())</f>
        <v>#N/A</v>
      </c>
      <c r="AX84" s="537" t="e">
        <f ca="1">+IF(AND(ISNUMBER(OFFSET('Sanitation Data'!$I$11,0,10*ROW('Sanitation Data'!I78))),'Data Summary'!DM84="Yes"),OFFSET('Sanitation Data'!$I$11,0,10*ROW('Sanitation Data'!I78)),NA())</f>
        <v>#N/A</v>
      </c>
      <c r="AY84" s="537" t="e">
        <f ca="1">+IF(AND(ISNUMBER(OFFSET('Sanitation Data'!$I$12,0,10*ROW('Sanitation Data'!I78))),'Data Summary'!DN84="Yes"),OFFSET('Sanitation Data'!$I$12,0,10*ROW('Sanitation Data'!I78)),NA())</f>
        <v>#N/A</v>
      </c>
      <c r="AZ84" s="538" t="e">
        <f ca="1">+IF(AND(ISNUMBER(OFFSET('Hygiene Data'!$D$5,0,10*ROW('Hygiene Data'!D78))),'Data Summary'!DO84="Yes"),OFFSET('Hygiene Data'!$D$5,0,10*ROW('Hygiene Data'!D78)),NA())</f>
        <v>#N/A</v>
      </c>
      <c r="BA84" s="538" t="e">
        <f ca="1">+IF(AND(ISNUMBER(OFFSET('Hygiene Data'!$D$7,0,10*ROW('Hygiene Data'!D78))),'Data Summary'!DP84="Yes"),OFFSET('Hygiene Data'!$D$7,0,10*ROW('Hygiene Data'!D78)),NA())</f>
        <v>#N/A</v>
      </c>
      <c r="BB84" s="538" t="e">
        <f ca="1">+IF(AND(ISNUMBER(OFFSET('Hygiene Data'!$D$9,0,10*ROW('Hygiene Data'!D78))),'Data Summary'!DQ84="Yes"),OFFSET('Hygiene Data'!$D$9,0,10*ROW('Hygiene Data'!D78)),NA())</f>
        <v>#N/A</v>
      </c>
      <c r="BC84" s="538" t="e">
        <f ca="1">+IF(AND(ISNUMBER(OFFSET('Hygiene Data'!$E$5,0,10*ROW('Hygiene Data'!E78))),'Data Summary'!DR84="Yes"),OFFSET('Hygiene Data'!$E$5,0,10*ROW('Hygiene Data'!E78)),NA())</f>
        <v>#N/A</v>
      </c>
      <c r="BD84" s="538" t="e">
        <f ca="1">+IF(AND(ISNUMBER(OFFSET('Hygiene Data'!$E$7,0,10*ROW('Hygiene Data'!E78))),'Data Summary'!DS84="Yes"),OFFSET('Hygiene Data'!$E$7,0,10*ROW('Hygiene Data'!E78)),NA())</f>
        <v>#N/A</v>
      </c>
      <c r="BE84" s="538" t="e">
        <f ca="1">+IF(AND(ISNUMBER(OFFSET('Hygiene Data'!$E$9,0,10*ROW('Hygiene Data'!E78))),'Data Summary'!DT84="Yes"),OFFSET('Hygiene Data'!$E$9,0,10*ROW('Hygiene Data'!E78)),NA())</f>
        <v>#N/A</v>
      </c>
      <c r="BF84" s="538" t="e">
        <f ca="1">+IF(AND(ISNUMBER(OFFSET('Hygiene Data'!$F$5,0,10*ROW('Hygiene Data'!F78))),'Data Summary'!DU84="Yes"),OFFSET('Hygiene Data'!$F$5,0,10*ROW('Hygiene Data'!F78)),NA())</f>
        <v>#N/A</v>
      </c>
      <c r="BG84" s="538" t="e">
        <f ca="1">+IF(AND(ISNUMBER(OFFSET('Hygiene Data'!$F$7,0,10*ROW('Hygiene Data'!F78))),'Data Summary'!DV84="Yes"),OFFSET('Hygiene Data'!$F$7,0,10*ROW('Hygiene Data'!F78)),NA())</f>
        <v>#N/A</v>
      </c>
      <c r="BH84" s="538" t="e">
        <f ca="1">+IF(AND(ISNUMBER(OFFSET('Hygiene Data'!$F$9,0,10*ROW('Hygiene Data'!F78))),'Data Summary'!DW84="Yes"),OFFSET('Hygiene Data'!$F$9,0,10*ROW('Hygiene Data'!F78)),NA())</f>
        <v>#N/A</v>
      </c>
      <c r="BI84" s="538" t="e">
        <f ca="1">+IF(AND(ISNUMBER(OFFSET('Hygiene Data'!$G$5,0,10*ROW('Hygiene Data'!G78))),'Data Summary'!DX84="Yes"),OFFSET('Hygiene Data'!$G$5,0,10*ROW('Hygiene Data'!G78)),NA())</f>
        <v>#N/A</v>
      </c>
      <c r="BJ84" s="538" t="e">
        <f ca="1">+IF(AND(ISNUMBER(OFFSET('Hygiene Data'!$G$7,0,10*ROW('Hygiene Data'!G78))),'Data Summary'!DY84="Yes"),OFFSET('Hygiene Data'!$G$7,0,10*ROW('Hygiene Data'!G78)),NA())</f>
        <v>#N/A</v>
      </c>
      <c r="BK84" s="538" t="e">
        <f ca="1">+IF(AND(ISNUMBER(OFFSET('Hygiene Data'!$G$9,0,10*ROW('Hygiene Data'!G78))),'Data Summary'!DZ84="Yes"),OFFSET('Hygiene Data'!$G$9,0,10*ROW('Hygiene Data'!G78)),NA())</f>
        <v>#N/A</v>
      </c>
      <c r="BL84" s="538" t="e">
        <f ca="1">+IF(AND(ISNUMBER(OFFSET('Hygiene Data'!$H$5,0,10*ROW('Hygiene Data'!H78))),'Data Summary'!EA84="Yes"),OFFSET('Hygiene Data'!$H$5,0,10*ROW('Hygiene Data'!H78)),NA())</f>
        <v>#N/A</v>
      </c>
      <c r="BM84" s="538" t="e">
        <f ca="1">+IF(AND(ISNUMBER(OFFSET('Hygiene Data'!$H$7,0,10*ROW('Hygiene Data'!H78))),'Data Summary'!EB84="Yes"),OFFSET('Hygiene Data'!$H$7,0,10*ROW('Hygiene Data'!H78)),NA())</f>
        <v>#N/A</v>
      </c>
      <c r="BN84" s="538" t="e">
        <f ca="1">+IF(AND(ISNUMBER(OFFSET('Hygiene Data'!$H$9,0,10*ROW('Hygiene Data'!H78))),'Data Summary'!EC84="Yes"),OFFSET('Hygiene Data'!$H$9,0,10*ROW('Hygiene Data'!H78)),NA())</f>
        <v>#N/A</v>
      </c>
      <c r="BO84" s="538" t="e">
        <f ca="1">+IF(AND(ISNUMBER(OFFSET('Hygiene Data'!$I$5,0,10*ROW('Hygiene Data'!I78))),'Data Summary'!ED84="Yes"),OFFSET('Hygiene Data'!$I$5,0,10*ROW('Hygiene Data'!I78)),NA())</f>
        <v>#N/A</v>
      </c>
      <c r="BP84" s="538" t="e">
        <f ca="1">+IF(AND(ISNUMBER(OFFSET('Hygiene Data'!$I$7,0,10*ROW('Hygiene Data'!I78))),'Data Summary'!EE84="Yes"),OFFSET('Hygiene Data'!$I$7,0,10*ROW('Hygiene Data'!I78)),NA())</f>
        <v>#N/A</v>
      </c>
      <c r="BQ84" s="538" t="e">
        <f ca="1">+IF(AND(ISNUMBER(OFFSET('Hygiene Data'!$I$9,0,10*ROW('Hygiene Data'!I78))),'Data Summary'!EF84="Yes"),OFFSET('Hygiene Data'!$I$9,0,10*ROW('Hygiene Data'!I78)),NA())</f>
        <v>#N/A</v>
      </c>
    </row>
    <row r="85" spans="1:69" x14ac:dyDescent="0.25">
      <c r="A85" s="534" t="e">
        <f ca="1">+RIGHT('Data Summary'!A85,LEN('Data Summary'!A85)-9)</f>
        <v>#VALUE!</v>
      </c>
      <c r="B85" s="508" t="str">
        <f ca="1">+IF(ISTEXT('Data Summary'!B85),'Data Summary'!B85,"")</f>
        <v/>
      </c>
      <c r="C85" s="535" t="e">
        <f ca="1">+VALUE('Data Summary'!C85)</f>
        <v>#VALUE!</v>
      </c>
      <c r="D85" s="536" t="e">
        <f ca="1">+IF(AND(ISNUMBER(OFFSET('Water Data'!$D$4,0,10*ROW('Water Data'!D79))),'Data Summary'!BS85="Yes"),100-OFFSET('Water Data'!$D$4,0,10*ROW('Water Data'!D79)),NA())</f>
        <v>#N/A</v>
      </c>
      <c r="E85" s="536" t="e">
        <f ca="1">+IF(AND(ISNUMBER(OFFSET('Water Data'!$D$6,0,10*ROW('Water Data'!D79))),'Data Summary'!BT85="Yes"),OFFSET('Water Data'!$D$6,0,10*ROW('Water Data'!D79)),NA())</f>
        <v>#N/A</v>
      </c>
      <c r="F85" s="536" t="e">
        <f ca="1">+IF(AND(ISNUMBER(OFFSET('Water Data'!$D$9,0,10*ROW('Water Data'!D79))),'Data Summary'!BU85="Yes"),OFFSET('Water Data'!$D$9,0,10*ROW('Water Data'!D79)),NA())</f>
        <v>#N/A</v>
      </c>
      <c r="G85" s="536" t="e">
        <f ca="1">+IF(AND(ISNUMBER(OFFSET('Water Data'!$E$4,0,10*ROW('Water Data'!E79))),'Data Summary'!BV85="Yes"),100-OFFSET('Water Data'!$E$4,0,10*ROW('Water Data'!E79)),NA())</f>
        <v>#N/A</v>
      </c>
      <c r="H85" s="536" t="e">
        <f ca="1">+IF(AND(ISNUMBER(OFFSET('Water Data'!$E$6,0,10*ROW('Water Data'!E79))),'Data Summary'!BW85="Yes"),OFFSET('Water Data'!$E$6,0,10*ROW('Water Data'!E79)),NA())</f>
        <v>#N/A</v>
      </c>
      <c r="I85" s="536" t="e">
        <f ca="1">+IF(AND(ISNUMBER(OFFSET('Water Data'!$E$9,0,10*ROW('Water Data'!E79))),'Data Summary'!BX85="Yes"),OFFSET('Water Data'!$E$9,0,10*ROW('Water Data'!E79)),NA())</f>
        <v>#N/A</v>
      </c>
      <c r="J85" s="536" t="e">
        <f ca="1">+IF(AND(ISNUMBER(OFFSET('Water Data'!$F$4,0,10*ROW('Water Data'!F79))),'Data Summary'!BY85="Yes"),100-OFFSET('Water Data'!$F$4,0,10*ROW('Water Data'!F79)),NA())</f>
        <v>#N/A</v>
      </c>
      <c r="K85" s="536" t="e">
        <f ca="1">+IF(AND(ISNUMBER(OFFSET('Water Data'!$F$6,0,10*ROW('Water Data'!F79))),'Data Summary'!BZ85="Yes"),OFFSET('Water Data'!$F$6,0,10*ROW('Water Data'!F79)),NA())</f>
        <v>#N/A</v>
      </c>
      <c r="L85" s="536" t="e">
        <f ca="1">+IF(AND(ISNUMBER(OFFSET('Water Data'!$F$9,0,10*ROW('Water Data'!F79))),'Data Summary'!CA85="Yes"),OFFSET('Water Data'!$F$9,0,10*ROW('Water Data'!F79)),NA())</f>
        <v>#N/A</v>
      </c>
      <c r="M85" s="536" t="e">
        <f ca="1">+IF(AND(ISNUMBER(OFFSET('Water Data'!$G$4,0,10*ROW('Water Data'!G79))),'Data Summary'!CB85="Yes"),100-OFFSET('Water Data'!$G$4,0,10*ROW('Water Data'!G79)),NA())</f>
        <v>#N/A</v>
      </c>
      <c r="N85" s="536" t="e">
        <f ca="1">+IF(AND(ISNUMBER(OFFSET('Water Data'!$G$6,0,10*ROW('Water Data'!G79))),'Data Summary'!CC85="Yes"),OFFSET('Water Data'!$G$6,0,10*ROW('Water Data'!G79)),NA())</f>
        <v>#N/A</v>
      </c>
      <c r="O85" s="536" t="e">
        <f ca="1">+IF(AND(ISNUMBER(OFFSET('Water Data'!$G$9,0,10*ROW('Water Data'!G79))),'Data Summary'!CD85="Yes"),OFFSET('Water Data'!$G$9,0,10*ROW('Water Data'!G79)),NA())</f>
        <v>#N/A</v>
      </c>
      <c r="P85" s="536" t="e">
        <f ca="1">+IF(AND(ISNUMBER(OFFSET('Water Data'!$H$4,0,10*ROW('Water Data'!H79))),'Data Summary'!CE85="Yes"),100-OFFSET('Water Data'!$H$4,0,10*ROW('Water Data'!H79)),NA())</f>
        <v>#N/A</v>
      </c>
      <c r="Q85" s="536" t="e">
        <f ca="1">+IF(AND(ISNUMBER(OFFSET('Water Data'!$H$6,0,10*ROW('Water Data'!H79))),'Data Summary'!CF85="Yes"),OFFSET('Water Data'!$H$6,0,10*ROW('Water Data'!H79)),NA())</f>
        <v>#N/A</v>
      </c>
      <c r="R85" s="536" t="e">
        <f ca="1">+IF(AND(ISNUMBER(OFFSET('Water Data'!$H$9,0,10*ROW('Water Data'!H79))),'Data Summary'!CG85="Yes"),OFFSET('Water Data'!$H$9,0,10*ROW('Water Data'!H79)),NA())</f>
        <v>#N/A</v>
      </c>
      <c r="S85" s="536" t="e">
        <f ca="1">+IF(AND(ISNUMBER(OFFSET('Water Data'!$I$4,0,10*ROW('Water Data'!I79))),'Data Summary'!CH85="Yes"),100-OFFSET('Water Data'!$I$4,0,10*ROW('Water Data'!I79)),NA())</f>
        <v>#N/A</v>
      </c>
      <c r="T85" s="536" t="e">
        <f ca="1">+IF(AND(ISNUMBER(OFFSET('Water Data'!$I$6,0,10*ROW('Water Data'!I79))),'Data Summary'!CI85="Yes"),OFFSET('Water Data'!$I$6,0,10*ROW('Water Data'!I79)),NA())</f>
        <v>#N/A</v>
      </c>
      <c r="U85" s="536" t="e">
        <f ca="1">+IF(AND(ISNUMBER(OFFSET('Water Data'!$I$9,0,10*ROW('Water Data'!I79))),'Data Summary'!CJ85="Yes"),OFFSET('Water Data'!$I$9,0,10*ROW('Water Data'!I79)),NA())</f>
        <v>#N/A</v>
      </c>
      <c r="V85" s="537" t="e">
        <f ca="1">+IF(AND(ISNUMBER(OFFSET('Sanitation Data'!$D$4,0,10*ROW('Sanitation Data'!D79))),'Data Summary'!CK85="Yes"),100-OFFSET('Sanitation Data'!$D$4,0,10*ROW('Sanitation Data'!D79)),NA())</f>
        <v>#N/A</v>
      </c>
      <c r="W85" s="537" t="e">
        <f ca="1">+IF(AND(ISNUMBER(OFFSET('Sanitation Data'!$D$6,0,10*ROW('Sanitation Data'!D79))),'Data Summary'!CL85="Yes"),OFFSET('Sanitation Data'!$D$6,0,10*ROW('Sanitation Data'!D79)),NA())</f>
        <v>#N/A</v>
      </c>
      <c r="X85" s="537" t="e">
        <f ca="1">+IF(AND(ISNUMBER(OFFSET('Sanitation Data'!$D$10,0,10*ROW('Sanitation Data'!D79))),'Data Summary'!CM85="Yes"),OFFSET('Sanitation Data'!$D$10,0,10*ROW('Sanitation Data'!D79)),NA())</f>
        <v>#N/A</v>
      </c>
      <c r="Y85" s="537" t="e">
        <f ca="1">+IF(AND(ISNUMBER(OFFSET('Sanitation Data'!$D$11,0,10*ROW('Sanitation Data'!D79))),'Data Summary'!CN85="Yes"),OFFSET('Sanitation Data'!$D$11,0,10*ROW('Sanitation Data'!D79)),NA())</f>
        <v>#N/A</v>
      </c>
      <c r="Z85" s="537" t="e">
        <f ca="1">+IF(AND(ISNUMBER(OFFSET('Sanitation Data'!$D$12,0,10*ROW('Sanitation Data'!D79))),'Data Summary'!CO85="Yes"),OFFSET('Sanitation Data'!$D$12,0,10*ROW('Sanitation Data'!D79)),NA())</f>
        <v>#N/A</v>
      </c>
      <c r="AA85" s="537" t="e">
        <f ca="1">+IF(AND(ISNUMBER(OFFSET('Sanitation Data'!$E$4,0,10*ROW('Sanitation Data'!E79))),'Data Summary'!CP85="Yes"),100-OFFSET('Sanitation Data'!$E$4,0,10*ROW('Sanitation Data'!E79)),NA())</f>
        <v>#N/A</v>
      </c>
      <c r="AB85" s="537" t="e">
        <f ca="1">+IF(AND(ISNUMBER(OFFSET('Sanitation Data'!$E$6,0,10*ROW('Sanitation Data'!E79))),'Data Summary'!CQ85="Yes"),OFFSET('Sanitation Data'!$E$6,0,10*ROW('Sanitation Data'!E79)),NA())</f>
        <v>#N/A</v>
      </c>
      <c r="AC85" s="537" t="e">
        <f ca="1">+IF(AND(ISNUMBER(OFFSET('Sanitation Data'!$E$10,0,10*ROW('Sanitation Data'!E79))),'Data Summary'!CR85="Yes"),OFFSET('Sanitation Data'!$E$10,0,10*ROW('Sanitation Data'!E79)),NA())</f>
        <v>#N/A</v>
      </c>
      <c r="AD85" s="537" t="e">
        <f ca="1">+IF(AND(ISNUMBER(OFFSET('Sanitation Data'!$E$11,0,10*ROW('Sanitation Data'!E79))),'Data Summary'!CS85="Yes"),OFFSET('Sanitation Data'!$E$11,0,10*ROW('Sanitation Data'!E79)),NA())</f>
        <v>#N/A</v>
      </c>
      <c r="AE85" s="537" t="e">
        <f ca="1">+IF(AND(ISNUMBER(OFFSET('Sanitation Data'!$E$12,0,10*ROW('Sanitation Data'!E79))),'Data Summary'!CT85="Yes"),OFFSET('Sanitation Data'!$E$12,0,10*ROW('Sanitation Data'!E79)),NA())</f>
        <v>#N/A</v>
      </c>
      <c r="AF85" s="537" t="e">
        <f ca="1">+IF(AND(ISNUMBER(OFFSET('Sanitation Data'!$F$4,0,10*ROW('Sanitation Data'!F79))),'Data Summary'!CU85="Yes"),100-OFFSET('Sanitation Data'!$F$4,0,10*ROW('Sanitation Data'!F79)),NA())</f>
        <v>#N/A</v>
      </c>
      <c r="AG85" s="537" t="e">
        <f ca="1">+IF(AND(ISNUMBER(OFFSET('Sanitation Data'!$F$6,0,10*ROW('Sanitation Data'!F79))),'Data Summary'!CV85="Yes"),OFFSET('Sanitation Data'!$F$6,0,10*ROW('Sanitation Data'!F79)),NA())</f>
        <v>#N/A</v>
      </c>
      <c r="AH85" s="537" t="e">
        <f ca="1">+IF(AND(ISNUMBER(OFFSET('Sanitation Data'!$F$10,0,10*ROW('Sanitation Data'!F79))),'Data Summary'!CW85="Yes"),OFFSET('Sanitation Data'!$F$10,0,10*ROW('Sanitation Data'!F79)),NA())</f>
        <v>#N/A</v>
      </c>
      <c r="AI85" s="537" t="e">
        <f ca="1">+IF(AND(ISNUMBER(OFFSET('Sanitation Data'!$F$11,0,10*ROW('Sanitation Data'!F79))),'Data Summary'!CX85="Yes"),OFFSET('Sanitation Data'!$F$11,0,10*ROW('Sanitation Data'!F79)),NA())</f>
        <v>#N/A</v>
      </c>
      <c r="AJ85" s="537" t="e">
        <f ca="1">+IF(AND(ISNUMBER(OFFSET('Sanitation Data'!$F$12,0,10*ROW('Sanitation Data'!F79))),'Data Summary'!CY85="Yes"),OFFSET('Sanitation Data'!$F$12,0,10*ROW('Sanitation Data'!F79)),NA())</f>
        <v>#N/A</v>
      </c>
      <c r="AK85" s="537" t="e">
        <f ca="1">+IF(AND(ISNUMBER(OFFSET('Sanitation Data'!$G$4,0,10*ROW('Sanitation Data'!G79))),'Data Summary'!CZ85="Yes"),100-OFFSET('Sanitation Data'!$G$4,0,10*ROW('Sanitation Data'!G79)),NA())</f>
        <v>#N/A</v>
      </c>
      <c r="AL85" s="537" t="e">
        <f ca="1">+IF(AND(ISNUMBER(OFFSET('Sanitation Data'!$G$6,0,10*ROW('Sanitation Data'!G79))),'Data Summary'!DA85="Yes"),OFFSET('Sanitation Data'!$G$6,0,10*ROW('Sanitation Data'!G79)),NA())</f>
        <v>#N/A</v>
      </c>
      <c r="AM85" s="537" t="e">
        <f ca="1">+IF(AND(ISNUMBER(OFFSET('Sanitation Data'!$G$10,0,10*ROW('Sanitation Data'!G79))),'Data Summary'!DB85="Yes"),OFFSET('Sanitation Data'!$G$10,0,10*ROW('Sanitation Data'!G79)),NA())</f>
        <v>#N/A</v>
      </c>
      <c r="AN85" s="537" t="e">
        <f ca="1">+IF(AND(ISNUMBER(OFFSET('Sanitation Data'!$G$11,0,10*ROW('Sanitation Data'!G79))),'Data Summary'!DC85="Yes"),OFFSET('Sanitation Data'!$G$11,0,10*ROW('Sanitation Data'!G79)),NA())</f>
        <v>#N/A</v>
      </c>
      <c r="AO85" s="537" t="e">
        <f ca="1">+IF(AND(ISNUMBER(OFFSET('Sanitation Data'!$G$12,0,10*ROW('Sanitation Data'!G79))),'Data Summary'!DD85="Yes"),OFFSET('Sanitation Data'!$G$12,0,10*ROW('Sanitation Data'!G79)),NA())</f>
        <v>#N/A</v>
      </c>
      <c r="AP85" s="537" t="e">
        <f ca="1">+IF(AND(ISNUMBER(OFFSET('Sanitation Data'!$H$4,0,10*ROW('Sanitation Data'!H79))),'Data Summary'!DE85="Yes"),100-OFFSET('Sanitation Data'!$H$4,0,10*ROW('Sanitation Data'!H79)),NA())</f>
        <v>#N/A</v>
      </c>
      <c r="AQ85" s="537" t="e">
        <f ca="1">+IF(AND(ISNUMBER(OFFSET('Sanitation Data'!$H$6,0,10*ROW('Sanitation Data'!H79))),'Data Summary'!DF85="Yes"),OFFSET('Sanitation Data'!$H$6,0,10*ROW('Sanitation Data'!H79)),NA())</f>
        <v>#N/A</v>
      </c>
      <c r="AR85" s="537" t="e">
        <f ca="1">+IF(AND(ISNUMBER(OFFSET('Sanitation Data'!$H$10,0,10*ROW('Sanitation Data'!H79))),'Data Summary'!DG85="Yes"),OFFSET('Sanitation Data'!$H$10,0,10*ROW('Sanitation Data'!H79)),NA())</f>
        <v>#N/A</v>
      </c>
      <c r="AS85" s="537" t="e">
        <f ca="1">+IF(AND(ISNUMBER(OFFSET('Sanitation Data'!$H$11,0,10*ROW('Sanitation Data'!H79))),'Data Summary'!DH85="Yes"),OFFSET('Sanitation Data'!$H$11,0,10*ROW('Sanitation Data'!H79)),NA())</f>
        <v>#N/A</v>
      </c>
      <c r="AT85" s="537" t="e">
        <f ca="1">+IF(AND(ISNUMBER(OFFSET('Sanitation Data'!$H$12,0,10*ROW('Sanitation Data'!H79))),'Data Summary'!DI85="Yes"),OFFSET('Sanitation Data'!$H$12,0,10*ROW('Sanitation Data'!H79)),NA())</f>
        <v>#N/A</v>
      </c>
      <c r="AU85" s="537" t="e">
        <f ca="1">+IF(AND(ISNUMBER(OFFSET('Sanitation Data'!$I$4,0,10*ROW('Sanitation Data'!I79))),'Data Summary'!DJ85="Yes"),100-OFFSET('Sanitation Data'!$I$4,0,10*ROW('Sanitation Data'!I79)),NA())</f>
        <v>#N/A</v>
      </c>
      <c r="AV85" s="537" t="e">
        <f ca="1">+IF(AND(ISNUMBER(OFFSET('Sanitation Data'!$I$6,0,10*ROW('Sanitation Data'!I79))),'Data Summary'!DK85="Yes"),OFFSET('Sanitation Data'!$I$6,0,10*ROW('Sanitation Data'!I79)),NA())</f>
        <v>#N/A</v>
      </c>
      <c r="AW85" s="537" t="e">
        <f ca="1">+IF(AND(ISNUMBER(OFFSET('Sanitation Data'!$I$10,0,10*ROW('Sanitation Data'!I79))),'Data Summary'!DL85="Yes"),OFFSET('Sanitation Data'!$I$10,0,10*ROW('Sanitation Data'!I79)),NA())</f>
        <v>#N/A</v>
      </c>
      <c r="AX85" s="537" t="e">
        <f ca="1">+IF(AND(ISNUMBER(OFFSET('Sanitation Data'!$I$11,0,10*ROW('Sanitation Data'!I79))),'Data Summary'!DM85="Yes"),OFFSET('Sanitation Data'!$I$11,0,10*ROW('Sanitation Data'!I79)),NA())</f>
        <v>#N/A</v>
      </c>
      <c r="AY85" s="537" t="e">
        <f ca="1">+IF(AND(ISNUMBER(OFFSET('Sanitation Data'!$I$12,0,10*ROW('Sanitation Data'!I79))),'Data Summary'!DN85="Yes"),OFFSET('Sanitation Data'!$I$12,0,10*ROW('Sanitation Data'!I79)),NA())</f>
        <v>#N/A</v>
      </c>
      <c r="AZ85" s="538" t="e">
        <f ca="1">+IF(AND(ISNUMBER(OFFSET('Hygiene Data'!$D$5,0,10*ROW('Hygiene Data'!D79))),'Data Summary'!DO85="Yes"),OFFSET('Hygiene Data'!$D$5,0,10*ROW('Hygiene Data'!D79)),NA())</f>
        <v>#N/A</v>
      </c>
      <c r="BA85" s="538" t="e">
        <f ca="1">+IF(AND(ISNUMBER(OFFSET('Hygiene Data'!$D$7,0,10*ROW('Hygiene Data'!D79))),'Data Summary'!DP85="Yes"),OFFSET('Hygiene Data'!$D$7,0,10*ROW('Hygiene Data'!D79)),NA())</f>
        <v>#N/A</v>
      </c>
      <c r="BB85" s="538" t="e">
        <f ca="1">+IF(AND(ISNUMBER(OFFSET('Hygiene Data'!$D$9,0,10*ROW('Hygiene Data'!D79))),'Data Summary'!DQ85="Yes"),OFFSET('Hygiene Data'!$D$9,0,10*ROW('Hygiene Data'!D79)),NA())</f>
        <v>#N/A</v>
      </c>
      <c r="BC85" s="538" t="e">
        <f ca="1">+IF(AND(ISNUMBER(OFFSET('Hygiene Data'!$E$5,0,10*ROW('Hygiene Data'!E79))),'Data Summary'!DR85="Yes"),OFFSET('Hygiene Data'!$E$5,0,10*ROW('Hygiene Data'!E79)),NA())</f>
        <v>#N/A</v>
      </c>
      <c r="BD85" s="538" t="e">
        <f ca="1">+IF(AND(ISNUMBER(OFFSET('Hygiene Data'!$E$7,0,10*ROW('Hygiene Data'!E79))),'Data Summary'!DS85="Yes"),OFFSET('Hygiene Data'!$E$7,0,10*ROW('Hygiene Data'!E79)),NA())</f>
        <v>#N/A</v>
      </c>
      <c r="BE85" s="538" t="e">
        <f ca="1">+IF(AND(ISNUMBER(OFFSET('Hygiene Data'!$E$9,0,10*ROW('Hygiene Data'!E79))),'Data Summary'!DT85="Yes"),OFFSET('Hygiene Data'!$E$9,0,10*ROW('Hygiene Data'!E79)),NA())</f>
        <v>#N/A</v>
      </c>
      <c r="BF85" s="538" t="e">
        <f ca="1">+IF(AND(ISNUMBER(OFFSET('Hygiene Data'!$F$5,0,10*ROW('Hygiene Data'!F79))),'Data Summary'!DU85="Yes"),OFFSET('Hygiene Data'!$F$5,0,10*ROW('Hygiene Data'!F79)),NA())</f>
        <v>#N/A</v>
      </c>
      <c r="BG85" s="538" t="e">
        <f ca="1">+IF(AND(ISNUMBER(OFFSET('Hygiene Data'!$F$7,0,10*ROW('Hygiene Data'!F79))),'Data Summary'!DV85="Yes"),OFFSET('Hygiene Data'!$F$7,0,10*ROW('Hygiene Data'!F79)),NA())</f>
        <v>#N/A</v>
      </c>
      <c r="BH85" s="538" t="e">
        <f ca="1">+IF(AND(ISNUMBER(OFFSET('Hygiene Data'!$F$9,0,10*ROW('Hygiene Data'!F79))),'Data Summary'!DW85="Yes"),OFFSET('Hygiene Data'!$F$9,0,10*ROW('Hygiene Data'!F79)),NA())</f>
        <v>#N/A</v>
      </c>
      <c r="BI85" s="538" t="e">
        <f ca="1">+IF(AND(ISNUMBER(OFFSET('Hygiene Data'!$G$5,0,10*ROW('Hygiene Data'!G79))),'Data Summary'!DX85="Yes"),OFFSET('Hygiene Data'!$G$5,0,10*ROW('Hygiene Data'!G79)),NA())</f>
        <v>#N/A</v>
      </c>
      <c r="BJ85" s="538" t="e">
        <f ca="1">+IF(AND(ISNUMBER(OFFSET('Hygiene Data'!$G$7,0,10*ROW('Hygiene Data'!G79))),'Data Summary'!DY85="Yes"),OFFSET('Hygiene Data'!$G$7,0,10*ROW('Hygiene Data'!G79)),NA())</f>
        <v>#N/A</v>
      </c>
      <c r="BK85" s="538" t="e">
        <f ca="1">+IF(AND(ISNUMBER(OFFSET('Hygiene Data'!$G$9,0,10*ROW('Hygiene Data'!G79))),'Data Summary'!DZ85="Yes"),OFFSET('Hygiene Data'!$G$9,0,10*ROW('Hygiene Data'!G79)),NA())</f>
        <v>#N/A</v>
      </c>
      <c r="BL85" s="538" t="e">
        <f ca="1">+IF(AND(ISNUMBER(OFFSET('Hygiene Data'!$H$5,0,10*ROW('Hygiene Data'!H79))),'Data Summary'!EA85="Yes"),OFFSET('Hygiene Data'!$H$5,0,10*ROW('Hygiene Data'!H79)),NA())</f>
        <v>#N/A</v>
      </c>
      <c r="BM85" s="538" t="e">
        <f ca="1">+IF(AND(ISNUMBER(OFFSET('Hygiene Data'!$H$7,0,10*ROW('Hygiene Data'!H79))),'Data Summary'!EB85="Yes"),OFFSET('Hygiene Data'!$H$7,0,10*ROW('Hygiene Data'!H79)),NA())</f>
        <v>#N/A</v>
      </c>
      <c r="BN85" s="538" t="e">
        <f ca="1">+IF(AND(ISNUMBER(OFFSET('Hygiene Data'!$H$9,0,10*ROW('Hygiene Data'!H79))),'Data Summary'!EC85="Yes"),OFFSET('Hygiene Data'!$H$9,0,10*ROW('Hygiene Data'!H79)),NA())</f>
        <v>#N/A</v>
      </c>
      <c r="BO85" s="538" t="e">
        <f ca="1">+IF(AND(ISNUMBER(OFFSET('Hygiene Data'!$I$5,0,10*ROW('Hygiene Data'!I79))),'Data Summary'!ED85="Yes"),OFFSET('Hygiene Data'!$I$5,0,10*ROW('Hygiene Data'!I79)),NA())</f>
        <v>#N/A</v>
      </c>
      <c r="BP85" s="538" t="e">
        <f ca="1">+IF(AND(ISNUMBER(OFFSET('Hygiene Data'!$I$7,0,10*ROW('Hygiene Data'!I79))),'Data Summary'!EE85="Yes"),OFFSET('Hygiene Data'!$I$7,0,10*ROW('Hygiene Data'!I79)),NA())</f>
        <v>#N/A</v>
      </c>
      <c r="BQ85" s="538" t="e">
        <f ca="1">+IF(AND(ISNUMBER(OFFSET('Hygiene Data'!$I$9,0,10*ROW('Hygiene Data'!I79))),'Data Summary'!EF85="Yes"),OFFSET('Hygiene Data'!$I$9,0,10*ROW('Hygiene Data'!I79)),NA())</f>
        <v>#N/A</v>
      </c>
    </row>
    <row r="86" spans="1:69" x14ac:dyDescent="0.25">
      <c r="A86" s="534" t="e">
        <f ca="1">+RIGHT('Data Summary'!A86,LEN('Data Summary'!A86)-9)</f>
        <v>#VALUE!</v>
      </c>
      <c r="B86" s="508" t="str">
        <f ca="1">+IF(ISTEXT('Data Summary'!B86),'Data Summary'!B86,"")</f>
        <v/>
      </c>
      <c r="C86" s="535" t="e">
        <f ca="1">+VALUE('Data Summary'!C86)</f>
        <v>#VALUE!</v>
      </c>
      <c r="D86" s="536" t="e">
        <f ca="1">+IF(AND(ISNUMBER(OFFSET('Water Data'!$D$4,0,10*ROW('Water Data'!D80))),'Data Summary'!BS86="Yes"),100-OFFSET('Water Data'!$D$4,0,10*ROW('Water Data'!D80)),NA())</f>
        <v>#N/A</v>
      </c>
      <c r="E86" s="536" t="e">
        <f ca="1">+IF(AND(ISNUMBER(OFFSET('Water Data'!$D$6,0,10*ROW('Water Data'!D80))),'Data Summary'!BT86="Yes"),OFFSET('Water Data'!$D$6,0,10*ROW('Water Data'!D80)),NA())</f>
        <v>#N/A</v>
      </c>
      <c r="F86" s="536" t="e">
        <f ca="1">+IF(AND(ISNUMBER(OFFSET('Water Data'!$D$9,0,10*ROW('Water Data'!D80))),'Data Summary'!BU86="Yes"),OFFSET('Water Data'!$D$9,0,10*ROW('Water Data'!D80)),NA())</f>
        <v>#N/A</v>
      </c>
      <c r="G86" s="536" t="e">
        <f ca="1">+IF(AND(ISNUMBER(OFFSET('Water Data'!$E$4,0,10*ROW('Water Data'!E80))),'Data Summary'!BV86="Yes"),100-OFFSET('Water Data'!$E$4,0,10*ROW('Water Data'!E80)),NA())</f>
        <v>#N/A</v>
      </c>
      <c r="H86" s="536" t="e">
        <f ca="1">+IF(AND(ISNUMBER(OFFSET('Water Data'!$E$6,0,10*ROW('Water Data'!E80))),'Data Summary'!BW86="Yes"),OFFSET('Water Data'!$E$6,0,10*ROW('Water Data'!E80)),NA())</f>
        <v>#N/A</v>
      </c>
      <c r="I86" s="536" t="e">
        <f ca="1">+IF(AND(ISNUMBER(OFFSET('Water Data'!$E$9,0,10*ROW('Water Data'!E80))),'Data Summary'!BX86="Yes"),OFFSET('Water Data'!$E$9,0,10*ROW('Water Data'!E80)),NA())</f>
        <v>#N/A</v>
      </c>
      <c r="J86" s="536" t="e">
        <f ca="1">+IF(AND(ISNUMBER(OFFSET('Water Data'!$F$4,0,10*ROW('Water Data'!F80))),'Data Summary'!BY86="Yes"),100-OFFSET('Water Data'!$F$4,0,10*ROW('Water Data'!F80)),NA())</f>
        <v>#N/A</v>
      </c>
      <c r="K86" s="536" t="e">
        <f ca="1">+IF(AND(ISNUMBER(OFFSET('Water Data'!$F$6,0,10*ROW('Water Data'!F80))),'Data Summary'!BZ86="Yes"),OFFSET('Water Data'!$F$6,0,10*ROW('Water Data'!F80)),NA())</f>
        <v>#N/A</v>
      </c>
      <c r="L86" s="536" t="e">
        <f ca="1">+IF(AND(ISNUMBER(OFFSET('Water Data'!$F$9,0,10*ROW('Water Data'!F80))),'Data Summary'!CA86="Yes"),OFFSET('Water Data'!$F$9,0,10*ROW('Water Data'!F80)),NA())</f>
        <v>#N/A</v>
      </c>
      <c r="M86" s="536" t="e">
        <f ca="1">+IF(AND(ISNUMBER(OFFSET('Water Data'!$G$4,0,10*ROW('Water Data'!G80))),'Data Summary'!CB86="Yes"),100-OFFSET('Water Data'!$G$4,0,10*ROW('Water Data'!G80)),NA())</f>
        <v>#N/A</v>
      </c>
      <c r="N86" s="536" t="e">
        <f ca="1">+IF(AND(ISNUMBER(OFFSET('Water Data'!$G$6,0,10*ROW('Water Data'!G80))),'Data Summary'!CC86="Yes"),OFFSET('Water Data'!$G$6,0,10*ROW('Water Data'!G80)),NA())</f>
        <v>#N/A</v>
      </c>
      <c r="O86" s="536" t="e">
        <f ca="1">+IF(AND(ISNUMBER(OFFSET('Water Data'!$G$9,0,10*ROW('Water Data'!G80))),'Data Summary'!CD86="Yes"),OFFSET('Water Data'!$G$9,0,10*ROW('Water Data'!G80)),NA())</f>
        <v>#N/A</v>
      </c>
      <c r="P86" s="536" t="e">
        <f ca="1">+IF(AND(ISNUMBER(OFFSET('Water Data'!$H$4,0,10*ROW('Water Data'!H80))),'Data Summary'!CE86="Yes"),100-OFFSET('Water Data'!$H$4,0,10*ROW('Water Data'!H80)),NA())</f>
        <v>#N/A</v>
      </c>
      <c r="Q86" s="536" t="e">
        <f ca="1">+IF(AND(ISNUMBER(OFFSET('Water Data'!$H$6,0,10*ROW('Water Data'!H80))),'Data Summary'!CF86="Yes"),OFFSET('Water Data'!$H$6,0,10*ROW('Water Data'!H80)),NA())</f>
        <v>#N/A</v>
      </c>
      <c r="R86" s="536" t="e">
        <f ca="1">+IF(AND(ISNUMBER(OFFSET('Water Data'!$H$9,0,10*ROW('Water Data'!H80))),'Data Summary'!CG86="Yes"),OFFSET('Water Data'!$H$9,0,10*ROW('Water Data'!H80)),NA())</f>
        <v>#N/A</v>
      </c>
      <c r="S86" s="536" t="e">
        <f ca="1">+IF(AND(ISNUMBER(OFFSET('Water Data'!$I$4,0,10*ROW('Water Data'!I80))),'Data Summary'!CH86="Yes"),100-OFFSET('Water Data'!$I$4,0,10*ROW('Water Data'!I80)),NA())</f>
        <v>#N/A</v>
      </c>
      <c r="T86" s="536" t="e">
        <f ca="1">+IF(AND(ISNUMBER(OFFSET('Water Data'!$I$6,0,10*ROW('Water Data'!I80))),'Data Summary'!CI86="Yes"),OFFSET('Water Data'!$I$6,0,10*ROW('Water Data'!I80)),NA())</f>
        <v>#N/A</v>
      </c>
      <c r="U86" s="536" t="e">
        <f ca="1">+IF(AND(ISNUMBER(OFFSET('Water Data'!$I$9,0,10*ROW('Water Data'!I80))),'Data Summary'!CJ86="Yes"),OFFSET('Water Data'!$I$9,0,10*ROW('Water Data'!I80)),NA())</f>
        <v>#N/A</v>
      </c>
      <c r="V86" s="537" t="e">
        <f ca="1">+IF(AND(ISNUMBER(OFFSET('Sanitation Data'!$D$4,0,10*ROW('Sanitation Data'!D80))),'Data Summary'!CK86="Yes"),100-OFFSET('Sanitation Data'!$D$4,0,10*ROW('Sanitation Data'!D80)),NA())</f>
        <v>#N/A</v>
      </c>
      <c r="W86" s="537" t="e">
        <f ca="1">+IF(AND(ISNUMBER(OFFSET('Sanitation Data'!$D$6,0,10*ROW('Sanitation Data'!D80))),'Data Summary'!CL86="Yes"),OFFSET('Sanitation Data'!$D$6,0,10*ROW('Sanitation Data'!D80)),NA())</f>
        <v>#N/A</v>
      </c>
      <c r="X86" s="537" t="e">
        <f ca="1">+IF(AND(ISNUMBER(OFFSET('Sanitation Data'!$D$10,0,10*ROW('Sanitation Data'!D80))),'Data Summary'!CM86="Yes"),OFFSET('Sanitation Data'!$D$10,0,10*ROW('Sanitation Data'!D80)),NA())</f>
        <v>#N/A</v>
      </c>
      <c r="Y86" s="537" t="e">
        <f ca="1">+IF(AND(ISNUMBER(OFFSET('Sanitation Data'!$D$11,0,10*ROW('Sanitation Data'!D80))),'Data Summary'!CN86="Yes"),OFFSET('Sanitation Data'!$D$11,0,10*ROW('Sanitation Data'!D80)),NA())</f>
        <v>#N/A</v>
      </c>
      <c r="Z86" s="537" t="e">
        <f ca="1">+IF(AND(ISNUMBER(OFFSET('Sanitation Data'!$D$12,0,10*ROW('Sanitation Data'!D80))),'Data Summary'!CO86="Yes"),OFFSET('Sanitation Data'!$D$12,0,10*ROW('Sanitation Data'!D80)),NA())</f>
        <v>#N/A</v>
      </c>
      <c r="AA86" s="537" t="e">
        <f ca="1">+IF(AND(ISNUMBER(OFFSET('Sanitation Data'!$E$4,0,10*ROW('Sanitation Data'!E80))),'Data Summary'!CP86="Yes"),100-OFFSET('Sanitation Data'!$E$4,0,10*ROW('Sanitation Data'!E80)),NA())</f>
        <v>#N/A</v>
      </c>
      <c r="AB86" s="537" t="e">
        <f ca="1">+IF(AND(ISNUMBER(OFFSET('Sanitation Data'!$E$6,0,10*ROW('Sanitation Data'!E80))),'Data Summary'!CQ86="Yes"),OFFSET('Sanitation Data'!$E$6,0,10*ROW('Sanitation Data'!E80)),NA())</f>
        <v>#N/A</v>
      </c>
      <c r="AC86" s="537" t="e">
        <f ca="1">+IF(AND(ISNUMBER(OFFSET('Sanitation Data'!$E$10,0,10*ROW('Sanitation Data'!E80))),'Data Summary'!CR86="Yes"),OFFSET('Sanitation Data'!$E$10,0,10*ROW('Sanitation Data'!E80)),NA())</f>
        <v>#N/A</v>
      </c>
      <c r="AD86" s="537" t="e">
        <f ca="1">+IF(AND(ISNUMBER(OFFSET('Sanitation Data'!$E$11,0,10*ROW('Sanitation Data'!E80))),'Data Summary'!CS86="Yes"),OFFSET('Sanitation Data'!$E$11,0,10*ROW('Sanitation Data'!E80)),NA())</f>
        <v>#N/A</v>
      </c>
      <c r="AE86" s="537" t="e">
        <f ca="1">+IF(AND(ISNUMBER(OFFSET('Sanitation Data'!$E$12,0,10*ROW('Sanitation Data'!E80))),'Data Summary'!CT86="Yes"),OFFSET('Sanitation Data'!$E$12,0,10*ROW('Sanitation Data'!E80)),NA())</f>
        <v>#N/A</v>
      </c>
      <c r="AF86" s="537" t="e">
        <f ca="1">+IF(AND(ISNUMBER(OFFSET('Sanitation Data'!$F$4,0,10*ROW('Sanitation Data'!F80))),'Data Summary'!CU86="Yes"),100-OFFSET('Sanitation Data'!$F$4,0,10*ROW('Sanitation Data'!F80)),NA())</f>
        <v>#N/A</v>
      </c>
      <c r="AG86" s="537" t="e">
        <f ca="1">+IF(AND(ISNUMBER(OFFSET('Sanitation Data'!$F$6,0,10*ROW('Sanitation Data'!F80))),'Data Summary'!CV86="Yes"),OFFSET('Sanitation Data'!$F$6,0,10*ROW('Sanitation Data'!F80)),NA())</f>
        <v>#N/A</v>
      </c>
      <c r="AH86" s="537" t="e">
        <f ca="1">+IF(AND(ISNUMBER(OFFSET('Sanitation Data'!$F$10,0,10*ROW('Sanitation Data'!F80))),'Data Summary'!CW86="Yes"),OFFSET('Sanitation Data'!$F$10,0,10*ROW('Sanitation Data'!F80)),NA())</f>
        <v>#N/A</v>
      </c>
      <c r="AI86" s="537" t="e">
        <f ca="1">+IF(AND(ISNUMBER(OFFSET('Sanitation Data'!$F$11,0,10*ROW('Sanitation Data'!F80))),'Data Summary'!CX86="Yes"),OFFSET('Sanitation Data'!$F$11,0,10*ROW('Sanitation Data'!F80)),NA())</f>
        <v>#N/A</v>
      </c>
      <c r="AJ86" s="537" t="e">
        <f ca="1">+IF(AND(ISNUMBER(OFFSET('Sanitation Data'!$F$12,0,10*ROW('Sanitation Data'!F80))),'Data Summary'!CY86="Yes"),OFFSET('Sanitation Data'!$F$12,0,10*ROW('Sanitation Data'!F80)),NA())</f>
        <v>#N/A</v>
      </c>
      <c r="AK86" s="537" t="e">
        <f ca="1">+IF(AND(ISNUMBER(OFFSET('Sanitation Data'!$G$4,0,10*ROW('Sanitation Data'!G80))),'Data Summary'!CZ86="Yes"),100-OFFSET('Sanitation Data'!$G$4,0,10*ROW('Sanitation Data'!G80)),NA())</f>
        <v>#N/A</v>
      </c>
      <c r="AL86" s="537" t="e">
        <f ca="1">+IF(AND(ISNUMBER(OFFSET('Sanitation Data'!$G$6,0,10*ROW('Sanitation Data'!G80))),'Data Summary'!DA86="Yes"),OFFSET('Sanitation Data'!$G$6,0,10*ROW('Sanitation Data'!G80)),NA())</f>
        <v>#N/A</v>
      </c>
      <c r="AM86" s="537" t="e">
        <f ca="1">+IF(AND(ISNUMBER(OFFSET('Sanitation Data'!$G$10,0,10*ROW('Sanitation Data'!G80))),'Data Summary'!DB86="Yes"),OFFSET('Sanitation Data'!$G$10,0,10*ROW('Sanitation Data'!G80)),NA())</f>
        <v>#N/A</v>
      </c>
      <c r="AN86" s="537" t="e">
        <f ca="1">+IF(AND(ISNUMBER(OFFSET('Sanitation Data'!$G$11,0,10*ROW('Sanitation Data'!G80))),'Data Summary'!DC86="Yes"),OFFSET('Sanitation Data'!$G$11,0,10*ROW('Sanitation Data'!G80)),NA())</f>
        <v>#N/A</v>
      </c>
      <c r="AO86" s="537" t="e">
        <f ca="1">+IF(AND(ISNUMBER(OFFSET('Sanitation Data'!$G$12,0,10*ROW('Sanitation Data'!G80))),'Data Summary'!DD86="Yes"),OFFSET('Sanitation Data'!$G$12,0,10*ROW('Sanitation Data'!G80)),NA())</f>
        <v>#N/A</v>
      </c>
      <c r="AP86" s="537" t="e">
        <f ca="1">+IF(AND(ISNUMBER(OFFSET('Sanitation Data'!$H$4,0,10*ROW('Sanitation Data'!H80))),'Data Summary'!DE86="Yes"),100-OFFSET('Sanitation Data'!$H$4,0,10*ROW('Sanitation Data'!H80)),NA())</f>
        <v>#N/A</v>
      </c>
      <c r="AQ86" s="537" t="e">
        <f ca="1">+IF(AND(ISNUMBER(OFFSET('Sanitation Data'!$H$6,0,10*ROW('Sanitation Data'!H80))),'Data Summary'!DF86="Yes"),OFFSET('Sanitation Data'!$H$6,0,10*ROW('Sanitation Data'!H80)),NA())</f>
        <v>#N/A</v>
      </c>
      <c r="AR86" s="537" t="e">
        <f ca="1">+IF(AND(ISNUMBER(OFFSET('Sanitation Data'!$H$10,0,10*ROW('Sanitation Data'!H80))),'Data Summary'!DG86="Yes"),OFFSET('Sanitation Data'!$H$10,0,10*ROW('Sanitation Data'!H80)),NA())</f>
        <v>#N/A</v>
      </c>
      <c r="AS86" s="537" t="e">
        <f ca="1">+IF(AND(ISNUMBER(OFFSET('Sanitation Data'!$H$11,0,10*ROW('Sanitation Data'!H80))),'Data Summary'!DH86="Yes"),OFFSET('Sanitation Data'!$H$11,0,10*ROW('Sanitation Data'!H80)),NA())</f>
        <v>#N/A</v>
      </c>
      <c r="AT86" s="537" t="e">
        <f ca="1">+IF(AND(ISNUMBER(OFFSET('Sanitation Data'!$H$12,0,10*ROW('Sanitation Data'!H80))),'Data Summary'!DI86="Yes"),OFFSET('Sanitation Data'!$H$12,0,10*ROW('Sanitation Data'!H80)),NA())</f>
        <v>#N/A</v>
      </c>
      <c r="AU86" s="537" t="e">
        <f ca="1">+IF(AND(ISNUMBER(OFFSET('Sanitation Data'!$I$4,0,10*ROW('Sanitation Data'!I80))),'Data Summary'!DJ86="Yes"),100-OFFSET('Sanitation Data'!$I$4,0,10*ROW('Sanitation Data'!I80)),NA())</f>
        <v>#N/A</v>
      </c>
      <c r="AV86" s="537" t="e">
        <f ca="1">+IF(AND(ISNUMBER(OFFSET('Sanitation Data'!$I$6,0,10*ROW('Sanitation Data'!I80))),'Data Summary'!DK86="Yes"),OFFSET('Sanitation Data'!$I$6,0,10*ROW('Sanitation Data'!I80)),NA())</f>
        <v>#N/A</v>
      </c>
      <c r="AW86" s="537" t="e">
        <f ca="1">+IF(AND(ISNUMBER(OFFSET('Sanitation Data'!$I$10,0,10*ROW('Sanitation Data'!I80))),'Data Summary'!DL86="Yes"),OFFSET('Sanitation Data'!$I$10,0,10*ROW('Sanitation Data'!I80)),NA())</f>
        <v>#N/A</v>
      </c>
      <c r="AX86" s="537" t="e">
        <f ca="1">+IF(AND(ISNUMBER(OFFSET('Sanitation Data'!$I$11,0,10*ROW('Sanitation Data'!I80))),'Data Summary'!DM86="Yes"),OFFSET('Sanitation Data'!$I$11,0,10*ROW('Sanitation Data'!I80)),NA())</f>
        <v>#N/A</v>
      </c>
      <c r="AY86" s="537" t="e">
        <f ca="1">+IF(AND(ISNUMBER(OFFSET('Sanitation Data'!$I$12,0,10*ROW('Sanitation Data'!I80))),'Data Summary'!DN86="Yes"),OFFSET('Sanitation Data'!$I$12,0,10*ROW('Sanitation Data'!I80)),NA())</f>
        <v>#N/A</v>
      </c>
      <c r="AZ86" s="538" t="e">
        <f ca="1">+IF(AND(ISNUMBER(OFFSET('Hygiene Data'!$D$5,0,10*ROW('Hygiene Data'!D80))),'Data Summary'!DO86="Yes"),OFFSET('Hygiene Data'!$D$5,0,10*ROW('Hygiene Data'!D80)),NA())</f>
        <v>#N/A</v>
      </c>
      <c r="BA86" s="538" t="e">
        <f ca="1">+IF(AND(ISNUMBER(OFFSET('Hygiene Data'!$D$7,0,10*ROW('Hygiene Data'!D80))),'Data Summary'!DP86="Yes"),OFFSET('Hygiene Data'!$D$7,0,10*ROW('Hygiene Data'!D80)),NA())</f>
        <v>#N/A</v>
      </c>
      <c r="BB86" s="538" t="e">
        <f ca="1">+IF(AND(ISNUMBER(OFFSET('Hygiene Data'!$D$9,0,10*ROW('Hygiene Data'!D80))),'Data Summary'!DQ86="Yes"),OFFSET('Hygiene Data'!$D$9,0,10*ROW('Hygiene Data'!D80)),NA())</f>
        <v>#N/A</v>
      </c>
      <c r="BC86" s="538" t="e">
        <f ca="1">+IF(AND(ISNUMBER(OFFSET('Hygiene Data'!$E$5,0,10*ROW('Hygiene Data'!E80))),'Data Summary'!DR86="Yes"),OFFSET('Hygiene Data'!$E$5,0,10*ROW('Hygiene Data'!E80)),NA())</f>
        <v>#N/A</v>
      </c>
      <c r="BD86" s="538" t="e">
        <f ca="1">+IF(AND(ISNUMBER(OFFSET('Hygiene Data'!$E$7,0,10*ROW('Hygiene Data'!E80))),'Data Summary'!DS86="Yes"),OFFSET('Hygiene Data'!$E$7,0,10*ROW('Hygiene Data'!E80)),NA())</f>
        <v>#N/A</v>
      </c>
      <c r="BE86" s="538" t="e">
        <f ca="1">+IF(AND(ISNUMBER(OFFSET('Hygiene Data'!$E$9,0,10*ROW('Hygiene Data'!E80))),'Data Summary'!DT86="Yes"),OFFSET('Hygiene Data'!$E$9,0,10*ROW('Hygiene Data'!E80)),NA())</f>
        <v>#N/A</v>
      </c>
      <c r="BF86" s="538" t="e">
        <f ca="1">+IF(AND(ISNUMBER(OFFSET('Hygiene Data'!$F$5,0,10*ROW('Hygiene Data'!F80))),'Data Summary'!DU86="Yes"),OFFSET('Hygiene Data'!$F$5,0,10*ROW('Hygiene Data'!F80)),NA())</f>
        <v>#N/A</v>
      </c>
      <c r="BG86" s="538" t="e">
        <f ca="1">+IF(AND(ISNUMBER(OFFSET('Hygiene Data'!$F$7,0,10*ROW('Hygiene Data'!F80))),'Data Summary'!DV86="Yes"),OFFSET('Hygiene Data'!$F$7,0,10*ROW('Hygiene Data'!F80)),NA())</f>
        <v>#N/A</v>
      </c>
      <c r="BH86" s="538" t="e">
        <f ca="1">+IF(AND(ISNUMBER(OFFSET('Hygiene Data'!$F$9,0,10*ROW('Hygiene Data'!F80))),'Data Summary'!DW86="Yes"),OFFSET('Hygiene Data'!$F$9,0,10*ROW('Hygiene Data'!F80)),NA())</f>
        <v>#N/A</v>
      </c>
      <c r="BI86" s="538" t="e">
        <f ca="1">+IF(AND(ISNUMBER(OFFSET('Hygiene Data'!$G$5,0,10*ROW('Hygiene Data'!G80))),'Data Summary'!DX86="Yes"),OFFSET('Hygiene Data'!$G$5,0,10*ROW('Hygiene Data'!G80)),NA())</f>
        <v>#N/A</v>
      </c>
      <c r="BJ86" s="538" t="e">
        <f ca="1">+IF(AND(ISNUMBER(OFFSET('Hygiene Data'!$G$7,0,10*ROW('Hygiene Data'!G80))),'Data Summary'!DY86="Yes"),OFFSET('Hygiene Data'!$G$7,0,10*ROW('Hygiene Data'!G80)),NA())</f>
        <v>#N/A</v>
      </c>
      <c r="BK86" s="538" t="e">
        <f ca="1">+IF(AND(ISNUMBER(OFFSET('Hygiene Data'!$G$9,0,10*ROW('Hygiene Data'!G80))),'Data Summary'!DZ86="Yes"),OFFSET('Hygiene Data'!$G$9,0,10*ROW('Hygiene Data'!G80)),NA())</f>
        <v>#N/A</v>
      </c>
      <c r="BL86" s="538" t="e">
        <f ca="1">+IF(AND(ISNUMBER(OFFSET('Hygiene Data'!$H$5,0,10*ROW('Hygiene Data'!H80))),'Data Summary'!EA86="Yes"),OFFSET('Hygiene Data'!$H$5,0,10*ROW('Hygiene Data'!H80)),NA())</f>
        <v>#N/A</v>
      </c>
      <c r="BM86" s="538" t="e">
        <f ca="1">+IF(AND(ISNUMBER(OFFSET('Hygiene Data'!$H$7,0,10*ROW('Hygiene Data'!H80))),'Data Summary'!EB86="Yes"),OFFSET('Hygiene Data'!$H$7,0,10*ROW('Hygiene Data'!H80)),NA())</f>
        <v>#N/A</v>
      </c>
      <c r="BN86" s="538" t="e">
        <f ca="1">+IF(AND(ISNUMBER(OFFSET('Hygiene Data'!$H$9,0,10*ROW('Hygiene Data'!H80))),'Data Summary'!EC86="Yes"),OFFSET('Hygiene Data'!$H$9,0,10*ROW('Hygiene Data'!H80)),NA())</f>
        <v>#N/A</v>
      </c>
      <c r="BO86" s="538" t="e">
        <f ca="1">+IF(AND(ISNUMBER(OFFSET('Hygiene Data'!$I$5,0,10*ROW('Hygiene Data'!I80))),'Data Summary'!ED86="Yes"),OFFSET('Hygiene Data'!$I$5,0,10*ROW('Hygiene Data'!I80)),NA())</f>
        <v>#N/A</v>
      </c>
      <c r="BP86" s="538" t="e">
        <f ca="1">+IF(AND(ISNUMBER(OFFSET('Hygiene Data'!$I$7,0,10*ROW('Hygiene Data'!I80))),'Data Summary'!EE86="Yes"),OFFSET('Hygiene Data'!$I$7,0,10*ROW('Hygiene Data'!I80)),NA())</f>
        <v>#N/A</v>
      </c>
      <c r="BQ86" s="538" t="e">
        <f ca="1">+IF(AND(ISNUMBER(OFFSET('Hygiene Data'!$I$9,0,10*ROW('Hygiene Data'!I80))),'Data Summary'!EF86="Yes"),OFFSET('Hygiene Data'!$I$9,0,10*ROW('Hygiene Data'!I80)),NA())</f>
        <v>#N/A</v>
      </c>
    </row>
    <row r="87" spans="1:69" x14ac:dyDescent="0.25">
      <c r="A87" s="534" t="e">
        <f ca="1">+RIGHT('Data Summary'!A87,LEN('Data Summary'!A87)-9)</f>
        <v>#VALUE!</v>
      </c>
      <c r="B87" s="508" t="str">
        <f ca="1">+IF(ISTEXT('Data Summary'!B87),'Data Summary'!B87,"")</f>
        <v/>
      </c>
      <c r="C87" s="535" t="e">
        <f ca="1">+VALUE('Data Summary'!C87)</f>
        <v>#VALUE!</v>
      </c>
      <c r="D87" s="536" t="e">
        <f ca="1">+IF(AND(ISNUMBER(OFFSET('Water Data'!$D$4,0,10*ROW('Water Data'!D81))),'Data Summary'!BS87="Yes"),100-OFFSET('Water Data'!$D$4,0,10*ROW('Water Data'!D81)),NA())</f>
        <v>#N/A</v>
      </c>
      <c r="E87" s="536" t="e">
        <f ca="1">+IF(AND(ISNUMBER(OFFSET('Water Data'!$D$6,0,10*ROW('Water Data'!D81))),'Data Summary'!BT87="Yes"),OFFSET('Water Data'!$D$6,0,10*ROW('Water Data'!D81)),NA())</f>
        <v>#N/A</v>
      </c>
      <c r="F87" s="536" t="e">
        <f ca="1">+IF(AND(ISNUMBER(OFFSET('Water Data'!$D$9,0,10*ROW('Water Data'!D81))),'Data Summary'!BU87="Yes"),OFFSET('Water Data'!$D$9,0,10*ROW('Water Data'!D81)),NA())</f>
        <v>#N/A</v>
      </c>
      <c r="G87" s="536" t="e">
        <f ca="1">+IF(AND(ISNUMBER(OFFSET('Water Data'!$E$4,0,10*ROW('Water Data'!E81))),'Data Summary'!BV87="Yes"),100-OFFSET('Water Data'!$E$4,0,10*ROW('Water Data'!E81)),NA())</f>
        <v>#N/A</v>
      </c>
      <c r="H87" s="536" t="e">
        <f ca="1">+IF(AND(ISNUMBER(OFFSET('Water Data'!$E$6,0,10*ROW('Water Data'!E81))),'Data Summary'!BW87="Yes"),OFFSET('Water Data'!$E$6,0,10*ROW('Water Data'!E81)),NA())</f>
        <v>#N/A</v>
      </c>
      <c r="I87" s="536" t="e">
        <f ca="1">+IF(AND(ISNUMBER(OFFSET('Water Data'!$E$9,0,10*ROW('Water Data'!E81))),'Data Summary'!BX87="Yes"),OFFSET('Water Data'!$E$9,0,10*ROW('Water Data'!E81)),NA())</f>
        <v>#N/A</v>
      </c>
      <c r="J87" s="536" t="e">
        <f ca="1">+IF(AND(ISNUMBER(OFFSET('Water Data'!$F$4,0,10*ROW('Water Data'!F81))),'Data Summary'!BY87="Yes"),100-OFFSET('Water Data'!$F$4,0,10*ROW('Water Data'!F81)),NA())</f>
        <v>#N/A</v>
      </c>
      <c r="K87" s="536" t="e">
        <f ca="1">+IF(AND(ISNUMBER(OFFSET('Water Data'!$F$6,0,10*ROW('Water Data'!F81))),'Data Summary'!BZ87="Yes"),OFFSET('Water Data'!$F$6,0,10*ROW('Water Data'!F81)),NA())</f>
        <v>#N/A</v>
      </c>
      <c r="L87" s="536" t="e">
        <f ca="1">+IF(AND(ISNUMBER(OFFSET('Water Data'!$F$9,0,10*ROW('Water Data'!F81))),'Data Summary'!CA87="Yes"),OFFSET('Water Data'!$F$9,0,10*ROW('Water Data'!F81)),NA())</f>
        <v>#N/A</v>
      </c>
      <c r="M87" s="536" t="e">
        <f ca="1">+IF(AND(ISNUMBER(OFFSET('Water Data'!$G$4,0,10*ROW('Water Data'!G81))),'Data Summary'!CB87="Yes"),100-OFFSET('Water Data'!$G$4,0,10*ROW('Water Data'!G81)),NA())</f>
        <v>#N/A</v>
      </c>
      <c r="N87" s="536" t="e">
        <f ca="1">+IF(AND(ISNUMBER(OFFSET('Water Data'!$G$6,0,10*ROW('Water Data'!G81))),'Data Summary'!CC87="Yes"),OFFSET('Water Data'!$G$6,0,10*ROW('Water Data'!G81)),NA())</f>
        <v>#N/A</v>
      </c>
      <c r="O87" s="536" t="e">
        <f ca="1">+IF(AND(ISNUMBER(OFFSET('Water Data'!$G$9,0,10*ROW('Water Data'!G81))),'Data Summary'!CD87="Yes"),OFFSET('Water Data'!$G$9,0,10*ROW('Water Data'!G81)),NA())</f>
        <v>#N/A</v>
      </c>
      <c r="P87" s="536" t="e">
        <f ca="1">+IF(AND(ISNUMBER(OFFSET('Water Data'!$H$4,0,10*ROW('Water Data'!H81))),'Data Summary'!CE87="Yes"),100-OFFSET('Water Data'!$H$4,0,10*ROW('Water Data'!H81)),NA())</f>
        <v>#N/A</v>
      </c>
      <c r="Q87" s="536" t="e">
        <f ca="1">+IF(AND(ISNUMBER(OFFSET('Water Data'!$H$6,0,10*ROW('Water Data'!H81))),'Data Summary'!CF87="Yes"),OFFSET('Water Data'!$H$6,0,10*ROW('Water Data'!H81)),NA())</f>
        <v>#N/A</v>
      </c>
      <c r="R87" s="536" t="e">
        <f ca="1">+IF(AND(ISNUMBER(OFFSET('Water Data'!$H$9,0,10*ROW('Water Data'!H81))),'Data Summary'!CG87="Yes"),OFFSET('Water Data'!$H$9,0,10*ROW('Water Data'!H81)),NA())</f>
        <v>#N/A</v>
      </c>
      <c r="S87" s="536" t="e">
        <f ca="1">+IF(AND(ISNUMBER(OFFSET('Water Data'!$I$4,0,10*ROW('Water Data'!I81))),'Data Summary'!CH87="Yes"),100-OFFSET('Water Data'!$I$4,0,10*ROW('Water Data'!I81)),NA())</f>
        <v>#N/A</v>
      </c>
      <c r="T87" s="536" t="e">
        <f ca="1">+IF(AND(ISNUMBER(OFFSET('Water Data'!$I$6,0,10*ROW('Water Data'!I81))),'Data Summary'!CI87="Yes"),OFFSET('Water Data'!$I$6,0,10*ROW('Water Data'!I81)),NA())</f>
        <v>#N/A</v>
      </c>
      <c r="U87" s="536" t="e">
        <f ca="1">+IF(AND(ISNUMBER(OFFSET('Water Data'!$I$9,0,10*ROW('Water Data'!I81))),'Data Summary'!CJ87="Yes"),OFFSET('Water Data'!$I$9,0,10*ROW('Water Data'!I81)),NA())</f>
        <v>#N/A</v>
      </c>
      <c r="V87" s="537" t="e">
        <f ca="1">+IF(AND(ISNUMBER(OFFSET('Sanitation Data'!$D$4,0,10*ROW('Sanitation Data'!D81))),'Data Summary'!CK87="Yes"),100-OFFSET('Sanitation Data'!$D$4,0,10*ROW('Sanitation Data'!D81)),NA())</f>
        <v>#N/A</v>
      </c>
      <c r="W87" s="537" t="e">
        <f ca="1">+IF(AND(ISNUMBER(OFFSET('Sanitation Data'!$D$6,0,10*ROW('Sanitation Data'!D81))),'Data Summary'!CL87="Yes"),OFFSET('Sanitation Data'!$D$6,0,10*ROW('Sanitation Data'!D81)),NA())</f>
        <v>#N/A</v>
      </c>
      <c r="X87" s="537" t="e">
        <f ca="1">+IF(AND(ISNUMBER(OFFSET('Sanitation Data'!$D$10,0,10*ROW('Sanitation Data'!D81))),'Data Summary'!CM87="Yes"),OFFSET('Sanitation Data'!$D$10,0,10*ROW('Sanitation Data'!D81)),NA())</f>
        <v>#N/A</v>
      </c>
      <c r="Y87" s="537" t="e">
        <f ca="1">+IF(AND(ISNUMBER(OFFSET('Sanitation Data'!$D$11,0,10*ROW('Sanitation Data'!D81))),'Data Summary'!CN87="Yes"),OFFSET('Sanitation Data'!$D$11,0,10*ROW('Sanitation Data'!D81)),NA())</f>
        <v>#N/A</v>
      </c>
      <c r="Z87" s="537" t="e">
        <f ca="1">+IF(AND(ISNUMBER(OFFSET('Sanitation Data'!$D$12,0,10*ROW('Sanitation Data'!D81))),'Data Summary'!CO87="Yes"),OFFSET('Sanitation Data'!$D$12,0,10*ROW('Sanitation Data'!D81)),NA())</f>
        <v>#N/A</v>
      </c>
      <c r="AA87" s="537" t="e">
        <f ca="1">+IF(AND(ISNUMBER(OFFSET('Sanitation Data'!$E$4,0,10*ROW('Sanitation Data'!E81))),'Data Summary'!CP87="Yes"),100-OFFSET('Sanitation Data'!$E$4,0,10*ROW('Sanitation Data'!E81)),NA())</f>
        <v>#N/A</v>
      </c>
      <c r="AB87" s="537" t="e">
        <f ca="1">+IF(AND(ISNUMBER(OFFSET('Sanitation Data'!$E$6,0,10*ROW('Sanitation Data'!E81))),'Data Summary'!CQ87="Yes"),OFFSET('Sanitation Data'!$E$6,0,10*ROW('Sanitation Data'!E81)),NA())</f>
        <v>#N/A</v>
      </c>
      <c r="AC87" s="537" t="e">
        <f ca="1">+IF(AND(ISNUMBER(OFFSET('Sanitation Data'!$E$10,0,10*ROW('Sanitation Data'!E81))),'Data Summary'!CR87="Yes"),OFFSET('Sanitation Data'!$E$10,0,10*ROW('Sanitation Data'!E81)),NA())</f>
        <v>#N/A</v>
      </c>
      <c r="AD87" s="537" t="e">
        <f ca="1">+IF(AND(ISNUMBER(OFFSET('Sanitation Data'!$E$11,0,10*ROW('Sanitation Data'!E81))),'Data Summary'!CS87="Yes"),OFFSET('Sanitation Data'!$E$11,0,10*ROW('Sanitation Data'!E81)),NA())</f>
        <v>#N/A</v>
      </c>
      <c r="AE87" s="537" t="e">
        <f ca="1">+IF(AND(ISNUMBER(OFFSET('Sanitation Data'!$E$12,0,10*ROW('Sanitation Data'!E81))),'Data Summary'!CT87="Yes"),OFFSET('Sanitation Data'!$E$12,0,10*ROW('Sanitation Data'!E81)),NA())</f>
        <v>#N/A</v>
      </c>
      <c r="AF87" s="537" t="e">
        <f ca="1">+IF(AND(ISNUMBER(OFFSET('Sanitation Data'!$F$4,0,10*ROW('Sanitation Data'!F81))),'Data Summary'!CU87="Yes"),100-OFFSET('Sanitation Data'!$F$4,0,10*ROW('Sanitation Data'!F81)),NA())</f>
        <v>#N/A</v>
      </c>
      <c r="AG87" s="537" t="e">
        <f ca="1">+IF(AND(ISNUMBER(OFFSET('Sanitation Data'!$F$6,0,10*ROW('Sanitation Data'!F81))),'Data Summary'!CV87="Yes"),OFFSET('Sanitation Data'!$F$6,0,10*ROW('Sanitation Data'!F81)),NA())</f>
        <v>#N/A</v>
      </c>
      <c r="AH87" s="537" t="e">
        <f ca="1">+IF(AND(ISNUMBER(OFFSET('Sanitation Data'!$F$10,0,10*ROW('Sanitation Data'!F81))),'Data Summary'!CW87="Yes"),OFFSET('Sanitation Data'!$F$10,0,10*ROW('Sanitation Data'!F81)),NA())</f>
        <v>#N/A</v>
      </c>
      <c r="AI87" s="537" t="e">
        <f ca="1">+IF(AND(ISNUMBER(OFFSET('Sanitation Data'!$F$11,0,10*ROW('Sanitation Data'!F81))),'Data Summary'!CX87="Yes"),OFFSET('Sanitation Data'!$F$11,0,10*ROW('Sanitation Data'!F81)),NA())</f>
        <v>#N/A</v>
      </c>
      <c r="AJ87" s="537" t="e">
        <f ca="1">+IF(AND(ISNUMBER(OFFSET('Sanitation Data'!$F$12,0,10*ROW('Sanitation Data'!F81))),'Data Summary'!CY87="Yes"),OFFSET('Sanitation Data'!$F$12,0,10*ROW('Sanitation Data'!F81)),NA())</f>
        <v>#N/A</v>
      </c>
      <c r="AK87" s="537" t="e">
        <f ca="1">+IF(AND(ISNUMBER(OFFSET('Sanitation Data'!$G$4,0,10*ROW('Sanitation Data'!G81))),'Data Summary'!CZ87="Yes"),100-OFFSET('Sanitation Data'!$G$4,0,10*ROW('Sanitation Data'!G81)),NA())</f>
        <v>#N/A</v>
      </c>
      <c r="AL87" s="537" t="e">
        <f ca="1">+IF(AND(ISNUMBER(OFFSET('Sanitation Data'!$G$6,0,10*ROW('Sanitation Data'!G81))),'Data Summary'!DA87="Yes"),OFFSET('Sanitation Data'!$G$6,0,10*ROW('Sanitation Data'!G81)),NA())</f>
        <v>#N/A</v>
      </c>
      <c r="AM87" s="537" t="e">
        <f ca="1">+IF(AND(ISNUMBER(OFFSET('Sanitation Data'!$G$10,0,10*ROW('Sanitation Data'!G81))),'Data Summary'!DB87="Yes"),OFFSET('Sanitation Data'!$G$10,0,10*ROW('Sanitation Data'!G81)),NA())</f>
        <v>#N/A</v>
      </c>
      <c r="AN87" s="537" t="e">
        <f ca="1">+IF(AND(ISNUMBER(OFFSET('Sanitation Data'!$G$11,0,10*ROW('Sanitation Data'!G81))),'Data Summary'!DC87="Yes"),OFFSET('Sanitation Data'!$G$11,0,10*ROW('Sanitation Data'!G81)),NA())</f>
        <v>#N/A</v>
      </c>
      <c r="AO87" s="537" t="e">
        <f ca="1">+IF(AND(ISNUMBER(OFFSET('Sanitation Data'!$G$12,0,10*ROW('Sanitation Data'!G81))),'Data Summary'!DD87="Yes"),OFFSET('Sanitation Data'!$G$12,0,10*ROW('Sanitation Data'!G81)),NA())</f>
        <v>#N/A</v>
      </c>
      <c r="AP87" s="537" t="e">
        <f ca="1">+IF(AND(ISNUMBER(OFFSET('Sanitation Data'!$H$4,0,10*ROW('Sanitation Data'!H81))),'Data Summary'!DE87="Yes"),100-OFFSET('Sanitation Data'!$H$4,0,10*ROW('Sanitation Data'!H81)),NA())</f>
        <v>#N/A</v>
      </c>
      <c r="AQ87" s="537" t="e">
        <f ca="1">+IF(AND(ISNUMBER(OFFSET('Sanitation Data'!$H$6,0,10*ROW('Sanitation Data'!H81))),'Data Summary'!DF87="Yes"),OFFSET('Sanitation Data'!$H$6,0,10*ROW('Sanitation Data'!H81)),NA())</f>
        <v>#N/A</v>
      </c>
      <c r="AR87" s="537" t="e">
        <f ca="1">+IF(AND(ISNUMBER(OFFSET('Sanitation Data'!$H$10,0,10*ROW('Sanitation Data'!H81))),'Data Summary'!DG87="Yes"),OFFSET('Sanitation Data'!$H$10,0,10*ROW('Sanitation Data'!H81)),NA())</f>
        <v>#N/A</v>
      </c>
      <c r="AS87" s="537" t="e">
        <f ca="1">+IF(AND(ISNUMBER(OFFSET('Sanitation Data'!$H$11,0,10*ROW('Sanitation Data'!H81))),'Data Summary'!DH87="Yes"),OFFSET('Sanitation Data'!$H$11,0,10*ROW('Sanitation Data'!H81)),NA())</f>
        <v>#N/A</v>
      </c>
      <c r="AT87" s="537" t="e">
        <f ca="1">+IF(AND(ISNUMBER(OFFSET('Sanitation Data'!$H$12,0,10*ROW('Sanitation Data'!H81))),'Data Summary'!DI87="Yes"),OFFSET('Sanitation Data'!$H$12,0,10*ROW('Sanitation Data'!H81)),NA())</f>
        <v>#N/A</v>
      </c>
      <c r="AU87" s="537" t="e">
        <f ca="1">+IF(AND(ISNUMBER(OFFSET('Sanitation Data'!$I$4,0,10*ROW('Sanitation Data'!I81))),'Data Summary'!DJ87="Yes"),100-OFFSET('Sanitation Data'!$I$4,0,10*ROW('Sanitation Data'!I81)),NA())</f>
        <v>#N/A</v>
      </c>
      <c r="AV87" s="537" t="e">
        <f ca="1">+IF(AND(ISNUMBER(OFFSET('Sanitation Data'!$I$6,0,10*ROW('Sanitation Data'!I81))),'Data Summary'!DK87="Yes"),OFFSET('Sanitation Data'!$I$6,0,10*ROW('Sanitation Data'!I81)),NA())</f>
        <v>#N/A</v>
      </c>
      <c r="AW87" s="537" t="e">
        <f ca="1">+IF(AND(ISNUMBER(OFFSET('Sanitation Data'!$I$10,0,10*ROW('Sanitation Data'!I81))),'Data Summary'!DL87="Yes"),OFFSET('Sanitation Data'!$I$10,0,10*ROW('Sanitation Data'!I81)),NA())</f>
        <v>#N/A</v>
      </c>
      <c r="AX87" s="537" t="e">
        <f ca="1">+IF(AND(ISNUMBER(OFFSET('Sanitation Data'!$I$11,0,10*ROW('Sanitation Data'!I81))),'Data Summary'!DM87="Yes"),OFFSET('Sanitation Data'!$I$11,0,10*ROW('Sanitation Data'!I81)),NA())</f>
        <v>#N/A</v>
      </c>
      <c r="AY87" s="537" t="e">
        <f ca="1">+IF(AND(ISNUMBER(OFFSET('Sanitation Data'!$I$12,0,10*ROW('Sanitation Data'!I81))),'Data Summary'!DN87="Yes"),OFFSET('Sanitation Data'!$I$12,0,10*ROW('Sanitation Data'!I81)),NA())</f>
        <v>#N/A</v>
      </c>
      <c r="AZ87" s="538" t="e">
        <f ca="1">+IF(AND(ISNUMBER(OFFSET('Hygiene Data'!$D$5,0,10*ROW('Hygiene Data'!D81))),'Data Summary'!DO87="Yes"),OFFSET('Hygiene Data'!$D$5,0,10*ROW('Hygiene Data'!D81)),NA())</f>
        <v>#N/A</v>
      </c>
      <c r="BA87" s="538" t="e">
        <f ca="1">+IF(AND(ISNUMBER(OFFSET('Hygiene Data'!$D$7,0,10*ROW('Hygiene Data'!D81))),'Data Summary'!DP87="Yes"),OFFSET('Hygiene Data'!$D$7,0,10*ROW('Hygiene Data'!D81)),NA())</f>
        <v>#N/A</v>
      </c>
      <c r="BB87" s="538" t="e">
        <f ca="1">+IF(AND(ISNUMBER(OFFSET('Hygiene Data'!$D$9,0,10*ROW('Hygiene Data'!D81))),'Data Summary'!DQ87="Yes"),OFFSET('Hygiene Data'!$D$9,0,10*ROW('Hygiene Data'!D81)),NA())</f>
        <v>#N/A</v>
      </c>
      <c r="BC87" s="538" t="e">
        <f ca="1">+IF(AND(ISNUMBER(OFFSET('Hygiene Data'!$E$5,0,10*ROW('Hygiene Data'!E81))),'Data Summary'!DR87="Yes"),OFFSET('Hygiene Data'!$E$5,0,10*ROW('Hygiene Data'!E81)),NA())</f>
        <v>#N/A</v>
      </c>
      <c r="BD87" s="538" t="e">
        <f ca="1">+IF(AND(ISNUMBER(OFFSET('Hygiene Data'!$E$7,0,10*ROW('Hygiene Data'!E81))),'Data Summary'!DS87="Yes"),OFFSET('Hygiene Data'!$E$7,0,10*ROW('Hygiene Data'!E81)),NA())</f>
        <v>#N/A</v>
      </c>
      <c r="BE87" s="538" t="e">
        <f ca="1">+IF(AND(ISNUMBER(OFFSET('Hygiene Data'!$E$9,0,10*ROW('Hygiene Data'!E81))),'Data Summary'!DT87="Yes"),OFFSET('Hygiene Data'!$E$9,0,10*ROW('Hygiene Data'!E81)),NA())</f>
        <v>#N/A</v>
      </c>
      <c r="BF87" s="538" t="e">
        <f ca="1">+IF(AND(ISNUMBER(OFFSET('Hygiene Data'!$F$5,0,10*ROW('Hygiene Data'!F81))),'Data Summary'!DU87="Yes"),OFFSET('Hygiene Data'!$F$5,0,10*ROW('Hygiene Data'!F81)),NA())</f>
        <v>#N/A</v>
      </c>
      <c r="BG87" s="538" t="e">
        <f ca="1">+IF(AND(ISNUMBER(OFFSET('Hygiene Data'!$F$7,0,10*ROW('Hygiene Data'!F81))),'Data Summary'!DV87="Yes"),OFFSET('Hygiene Data'!$F$7,0,10*ROW('Hygiene Data'!F81)),NA())</f>
        <v>#N/A</v>
      </c>
      <c r="BH87" s="538" t="e">
        <f ca="1">+IF(AND(ISNUMBER(OFFSET('Hygiene Data'!$F$9,0,10*ROW('Hygiene Data'!F81))),'Data Summary'!DW87="Yes"),OFFSET('Hygiene Data'!$F$9,0,10*ROW('Hygiene Data'!F81)),NA())</f>
        <v>#N/A</v>
      </c>
      <c r="BI87" s="538" t="e">
        <f ca="1">+IF(AND(ISNUMBER(OFFSET('Hygiene Data'!$G$5,0,10*ROW('Hygiene Data'!G81))),'Data Summary'!DX87="Yes"),OFFSET('Hygiene Data'!$G$5,0,10*ROW('Hygiene Data'!G81)),NA())</f>
        <v>#N/A</v>
      </c>
      <c r="BJ87" s="538" t="e">
        <f ca="1">+IF(AND(ISNUMBER(OFFSET('Hygiene Data'!$G$7,0,10*ROW('Hygiene Data'!G81))),'Data Summary'!DY87="Yes"),OFFSET('Hygiene Data'!$G$7,0,10*ROW('Hygiene Data'!G81)),NA())</f>
        <v>#N/A</v>
      </c>
      <c r="BK87" s="538" t="e">
        <f ca="1">+IF(AND(ISNUMBER(OFFSET('Hygiene Data'!$G$9,0,10*ROW('Hygiene Data'!G81))),'Data Summary'!DZ87="Yes"),OFFSET('Hygiene Data'!$G$9,0,10*ROW('Hygiene Data'!G81)),NA())</f>
        <v>#N/A</v>
      </c>
      <c r="BL87" s="538" t="e">
        <f ca="1">+IF(AND(ISNUMBER(OFFSET('Hygiene Data'!$H$5,0,10*ROW('Hygiene Data'!H81))),'Data Summary'!EA87="Yes"),OFFSET('Hygiene Data'!$H$5,0,10*ROW('Hygiene Data'!H81)),NA())</f>
        <v>#N/A</v>
      </c>
      <c r="BM87" s="538" t="e">
        <f ca="1">+IF(AND(ISNUMBER(OFFSET('Hygiene Data'!$H$7,0,10*ROW('Hygiene Data'!H81))),'Data Summary'!EB87="Yes"),OFFSET('Hygiene Data'!$H$7,0,10*ROW('Hygiene Data'!H81)),NA())</f>
        <v>#N/A</v>
      </c>
      <c r="BN87" s="538" t="e">
        <f ca="1">+IF(AND(ISNUMBER(OFFSET('Hygiene Data'!$H$9,0,10*ROW('Hygiene Data'!H81))),'Data Summary'!EC87="Yes"),OFFSET('Hygiene Data'!$H$9,0,10*ROW('Hygiene Data'!H81)),NA())</f>
        <v>#N/A</v>
      </c>
      <c r="BO87" s="538" t="e">
        <f ca="1">+IF(AND(ISNUMBER(OFFSET('Hygiene Data'!$I$5,0,10*ROW('Hygiene Data'!I81))),'Data Summary'!ED87="Yes"),OFFSET('Hygiene Data'!$I$5,0,10*ROW('Hygiene Data'!I81)),NA())</f>
        <v>#N/A</v>
      </c>
      <c r="BP87" s="538" t="e">
        <f ca="1">+IF(AND(ISNUMBER(OFFSET('Hygiene Data'!$I$7,0,10*ROW('Hygiene Data'!I81))),'Data Summary'!EE87="Yes"),OFFSET('Hygiene Data'!$I$7,0,10*ROW('Hygiene Data'!I81)),NA())</f>
        <v>#N/A</v>
      </c>
      <c r="BQ87" s="538" t="e">
        <f ca="1">+IF(AND(ISNUMBER(OFFSET('Hygiene Data'!$I$9,0,10*ROW('Hygiene Data'!I81))),'Data Summary'!EF87="Yes"),OFFSET('Hygiene Data'!$I$9,0,10*ROW('Hygiene Data'!I81)),NA())</f>
        <v>#N/A</v>
      </c>
    </row>
    <row r="88" spans="1:69" x14ac:dyDescent="0.25">
      <c r="A88" s="534" t="e">
        <f ca="1">+RIGHT('Data Summary'!A88,LEN('Data Summary'!A88)-9)</f>
        <v>#VALUE!</v>
      </c>
      <c r="B88" s="508" t="str">
        <f ca="1">+IF(ISTEXT('Data Summary'!B88),'Data Summary'!B88,"")</f>
        <v/>
      </c>
      <c r="C88" s="535" t="e">
        <f ca="1">+VALUE('Data Summary'!C88)</f>
        <v>#VALUE!</v>
      </c>
      <c r="D88" s="536" t="e">
        <f ca="1">+IF(AND(ISNUMBER(OFFSET('Water Data'!$D$4,0,10*ROW('Water Data'!D82))),'Data Summary'!BS88="Yes"),100-OFFSET('Water Data'!$D$4,0,10*ROW('Water Data'!D82)),NA())</f>
        <v>#N/A</v>
      </c>
      <c r="E88" s="536" t="e">
        <f ca="1">+IF(AND(ISNUMBER(OFFSET('Water Data'!$D$6,0,10*ROW('Water Data'!D82))),'Data Summary'!BT88="Yes"),OFFSET('Water Data'!$D$6,0,10*ROW('Water Data'!D82)),NA())</f>
        <v>#N/A</v>
      </c>
      <c r="F88" s="536" t="e">
        <f ca="1">+IF(AND(ISNUMBER(OFFSET('Water Data'!$D$9,0,10*ROW('Water Data'!D82))),'Data Summary'!BU88="Yes"),OFFSET('Water Data'!$D$9,0,10*ROW('Water Data'!D82)),NA())</f>
        <v>#N/A</v>
      </c>
      <c r="G88" s="536" t="e">
        <f ca="1">+IF(AND(ISNUMBER(OFFSET('Water Data'!$E$4,0,10*ROW('Water Data'!E82))),'Data Summary'!BV88="Yes"),100-OFFSET('Water Data'!$E$4,0,10*ROW('Water Data'!E82)),NA())</f>
        <v>#N/A</v>
      </c>
      <c r="H88" s="536" t="e">
        <f ca="1">+IF(AND(ISNUMBER(OFFSET('Water Data'!$E$6,0,10*ROW('Water Data'!E82))),'Data Summary'!BW88="Yes"),OFFSET('Water Data'!$E$6,0,10*ROW('Water Data'!E82)),NA())</f>
        <v>#N/A</v>
      </c>
      <c r="I88" s="536" t="e">
        <f ca="1">+IF(AND(ISNUMBER(OFFSET('Water Data'!$E$9,0,10*ROW('Water Data'!E82))),'Data Summary'!BX88="Yes"),OFFSET('Water Data'!$E$9,0,10*ROW('Water Data'!E82)),NA())</f>
        <v>#N/A</v>
      </c>
      <c r="J88" s="536" t="e">
        <f ca="1">+IF(AND(ISNUMBER(OFFSET('Water Data'!$F$4,0,10*ROW('Water Data'!F82))),'Data Summary'!BY88="Yes"),100-OFFSET('Water Data'!$F$4,0,10*ROW('Water Data'!F82)),NA())</f>
        <v>#N/A</v>
      </c>
      <c r="K88" s="536" t="e">
        <f ca="1">+IF(AND(ISNUMBER(OFFSET('Water Data'!$F$6,0,10*ROW('Water Data'!F82))),'Data Summary'!BZ88="Yes"),OFFSET('Water Data'!$F$6,0,10*ROW('Water Data'!F82)),NA())</f>
        <v>#N/A</v>
      </c>
      <c r="L88" s="536" t="e">
        <f ca="1">+IF(AND(ISNUMBER(OFFSET('Water Data'!$F$9,0,10*ROW('Water Data'!F82))),'Data Summary'!CA88="Yes"),OFFSET('Water Data'!$F$9,0,10*ROW('Water Data'!F82)),NA())</f>
        <v>#N/A</v>
      </c>
      <c r="M88" s="536" t="e">
        <f ca="1">+IF(AND(ISNUMBER(OFFSET('Water Data'!$G$4,0,10*ROW('Water Data'!G82))),'Data Summary'!CB88="Yes"),100-OFFSET('Water Data'!$G$4,0,10*ROW('Water Data'!G82)),NA())</f>
        <v>#N/A</v>
      </c>
      <c r="N88" s="536" t="e">
        <f ca="1">+IF(AND(ISNUMBER(OFFSET('Water Data'!$G$6,0,10*ROW('Water Data'!G82))),'Data Summary'!CC88="Yes"),OFFSET('Water Data'!$G$6,0,10*ROW('Water Data'!G82)),NA())</f>
        <v>#N/A</v>
      </c>
      <c r="O88" s="536" t="e">
        <f ca="1">+IF(AND(ISNUMBER(OFFSET('Water Data'!$G$9,0,10*ROW('Water Data'!G82))),'Data Summary'!CD88="Yes"),OFFSET('Water Data'!$G$9,0,10*ROW('Water Data'!G82)),NA())</f>
        <v>#N/A</v>
      </c>
      <c r="P88" s="536" t="e">
        <f ca="1">+IF(AND(ISNUMBER(OFFSET('Water Data'!$H$4,0,10*ROW('Water Data'!H82))),'Data Summary'!CE88="Yes"),100-OFFSET('Water Data'!$H$4,0,10*ROW('Water Data'!H82)),NA())</f>
        <v>#N/A</v>
      </c>
      <c r="Q88" s="536" t="e">
        <f ca="1">+IF(AND(ISNUMBER(OFFSET('Water Data'!$H$6,0,10*ROW('Water Data'!H82))),'Data Summary'!CF88="Yes"),OFFSET('Water Data'!$H$6,0,10*ROW('Water Data'!H82)),NA())</f>
        <v>#N/A</v>
      </c>
      <c r="R88" s="536" t="e">
        <f ca="1">+IF(AND(ISNUMBER(OFFSET('Water Data'!$H$9,0,10*ROW('Water Data'!H82))),'Data Summary'!CG88="Yes"),OFFSET('Water Data'!$H$9,0,10*ROW('Water Data'!H82)),NA())</f>
        <v>#N/A</v>
      </c>
      <c r="S88" s="536" t="e">
        <f ca="1">+IF(AND(ISNUMBER(OFFSET('Water Data'!$I$4,0,10*ROW('Water Data'!I82))),'Data Summary'!CH88="Yes"),100-OFFSET('Water Data'!$I$4,0,10*ROW('Water Data'!I82)),NA())</f>
        <v>#N/A</v>
      </c>
      <c r="T88" s="536" t="e">
        <f ca="1">+IF(AND(ISNUMBER(OFFSET('Water Data'!$I$6,0,10*ROW('Water Data'!I82))),'Data Summary'!CI88="Yes"),OFFSET('Water Data'!$I$6,0,10*ROW('Water Data'!I82)),NA())</f>
        <v>#N/A</v>
      </c>
      <c r="U88" s="536" t="e">
        <f ca="1">+IF(AND(ISNUMBER(OFFSET('Water Data'!$I$9,0,10*ROW('Water Data'!I82))),'Data Summary'!CJ88="Yes"),OFFSET('Water Data'!$I$9,0,10*ROW('Water Data'!I82)),NA())</f>
        <v>#N/A</v>
      </c>
      <c r="V88" s="537" t="e">
        <f ca="1">+IF(AND(ISNUMBER(OFFSET('Sanitation Data'!$D$4,0,10*ROW('Sanitation Data'!D82))),'Data Summary'!CK88="Yes"),100-OFFSET('Sanitation Data'!$D$4,0,10*ROW('Sanitation Data'!D82)),NA())</f>
        <v>#N/A</v>
      </c>
      <c r="W88" s="537" t="e">
        <f ca="1">+IF(AND(ISNUMBER(OFFSET('Sanitation Data'!$D$6,0,10*ROW('Sanitation Data'!D82))),'Data Summary'!CL88="Yes"),OFFSET('Sanitation Data'!$D$6,0,10*ROW('Sanitation Data'!D82)),NA())</f>
        <v>#N/A</v>
      </c>
      <c r="X88" s="537" t="e">
        <f ca="1">+IF(AND(ISNUMBER(OFFSET('Sanitation Data'!$D$10,0,10*ROW('Sanitation Data'!D82))),'Data Summary'!CM88="Yes"),OFFSET('Sanitation Data'!$D$10,0,10*ROW('Sanitation Data'!D82)),NA())</f>
        <v>#N/A</v>
      </c>
      <c r="Y88" s="537" t="e">
        <f ca="1">+IF(AND(ISNUMBER(OFFSET('Sanitation Data'!$D$11,0,10*ROW('Sanitation Data'!D82))),'Data Summary'!CN88="Yes"),OFFSET('Sanitation Data'!$D$11,0,10*ROW('Sanitation Data'!D82)),NA())</f>
        <v>#N/A</v>
      </c>
      <c r="Z88" s="537" t="e">
        <f ca="1">+IF(AND(ISNUMBER(OFFSET('Sanitation Data'!$D$12,0,10*ROW('Sanitation Data'!D82))),'Data Summary'!CO88="Yes"),OFFSET('Sanitation Data'!$D$12,0,10*ROW('Sanitation Data'!D82)),NA())</f>
        <v>#N/A</v>
      </c>
      <c r="AA88" s="537" t="e">
        <f ca="1">+IF(AND(ISNUMBER(OFFSET('Sanitation Data'!$E$4,0,10*ROW('Sanitation Data'!E82))),'Data Summary'!CP88="Yes"),100-OFFSET('Sanitation Data'!$E$4,0,10*ROW('Sanitation Data'!E82)),NA())</f>
        <v>#N/A</v>
      </c>
      <c r="AB88" s="537" t="e">
        <f ca="1">+IF(AND(ISNUMBER(OFFSET('Sanitation Data'!$E$6,0,10*ROW('Sanitation Data'!E82))),'Data Summary'!CQ88="Yes"),OFFSET('Sanitation Data'!$E$6,0,10*ROW('Sanitation Data'!E82)),NA())</f>
        <v>#N/A</v>
      </c>
      <c r="AC88" s="537" t="e">
        <f ca="1">+IF(AND(ISNUMBER(OFFSET('Sanitation Data'!$E$10,0,10*ROW('Sanitation Data'!E82))),'Data Summary'!CR88="Yes"),OFFSET('Sanitation Data'!$E$10,0,10*ROW('Sanitation Data'!E82)),NA())</f>
        <v>#N/A</v>
      </c>
      <c r="AD88" s="537" t="e">
        <f ca="1">+IF(AND(ISNUMBER(OFFSET('Sanitation Data'!$E$11,0,10*ROW('Sanitation Data'!E82))),'Data Summary'!CS88="Yes"),OFFSET('Sanitation Data'!$E$11,0,10*ROW('Sanitation Data'!E82)),NA())</f>
        <v>#N/A</v>
      </c>
      <c r="AE88" s="537" t="e">
        <f ca="1">+IF(AND(ISNUMBER(OFFSET('Sanitation Data'!$E$12,0,10*ROW('Sanitation Data'!E82))),'Data Summary'!CT88="Yes"),OFFSET('Sanitation Data'!$E$12,0,10*ROW('Sanitation Data'!E82)),NA())</f>
        <v>#N/A</v>
      </c>
      <c r="AF88" s="537" t="e">
        <f ca="1">+IF(AND(ISNUMBER(OFFSET('Sanitation Data'!$F$4,0,10*ROW('Sanitation Data'!F82))),'Data Summary'!CU88="Yes"),100-OFFSET('Sanitation Data'!$F$4,0,10*ROW('Sanitation Data'!F82)),NA())</f>
        <v>#N/A</v>
      </c>
      <c r="AG88" s="537" t="e">
        <f ca="1">+IF(AND(ISNUMBER(OFFSET('Sanitation Data'!$F$6,0,10*ROW('Sanitation Data'!F82))),'Data Summary'!CV88="Yes"),OFFSET('Sanitation Data'!$F$6,0,10*ROW('Sanitation Data'!F82)),NA())</f>
        <v>#N/A</v>
      </c>
      <c r="AH88" s="537" t="e">
        <f ca="1">+IF(AND(ISNUMBER(OFFSET('Sanitation Data'!$F$10,0,10*ROW('Sanitation Data'!F82))),'Data Summary'!CW88="Yes"),OFFSET('Sanitation Data'!$F$10,0,10*ROW('Sanitation Data'!F82)),NA())</f>
        <v>#N/A</v>
      </c>
      <c r="AI88" s="537" t="e">
        <f ca="1">+IF(AND(ISNUMBER(OFFSET('Sanitation Data'!$F$11,0,10*ROW('Sanitation Data'!F82))),'Data Summary'!CX88="Yes"),OFFSET('Sanitation Data'!$F$11,0,10*ROW('Sanitation Data'!F82)),NA())</f>
        <v>#N/A</v>
      </c>
      <c r="AJ88" s="537" t="e">
        <f ca="1">+IF(AND(ISNUMBER(OFFSET('Sanitation Data'!$F$12,0,10*ROW('Sanitation Data'!F82))),'Data Summary'!CY88="Yes"),OFFSET('Sanitation Data'!$F$12,0,10*ROW('Sanitation Data'!F82)),NA())</f>
        <v>#N/A</v>
      </c>
      <c r="AK88" s="537" t="e">
        <f ca="1">+IF(AND(ISNUMBER(OFFSET('Sanitation Data'!$G$4,0,10*ROW('Sanitation Data'!G82))),'Data Summary'!CZ88="Yes"),100-OFFSET('Sanitation Data'!$G$4,0,10*ROW('Sanitation Data'!G82)),NA())</f>
        <v>#N/A</v>
      </c>
      <c r="AL88" s="537" t="e">
        <f ca="1">+IF(AND(ISNUMBER(OFFSET('Sanitation Data'!$G$6,0,10*ROW('Sanitation Data'!G82))),'Data Summary'!DA88="Yes"),OFFSET('Sanitation Data'!$G$6,0,10*ROW('Sanitation Data'!G82)),NA())</f>
        <v>#N/A</v>
      </c>
      <c r="AM88" s="537" t="e">
        <f ca="1">+IF(AND(ISNUMBER(OFFSET('Sanitation Data'!$G$10,0,10*ROW('Sanitation Data'!G82))),'Data Summary'!DB88="Yes"),OFFSET('Sanitation Data'!$G$10,0,10*ROW('Sanitation Data'!G82)),NA())</f>
        <v>#N/A</v>
      </c>
      <c r="AN88" s="537" t="e">
        <f ca="1">+IF(AND(ISNUMBER(OFFSET('Sanitation Data'!$G$11,0,10*ROW('Sanitation Data'!G82))),'Data Summary'!DC88="Yes"),OFFSET('Sanitation Data'!$G$11,0,10*ROW('Sanitation Data'!G82)),NA())</f>
        <v>#N/A</v>
      </c>
      <c r="AO88" s="537" t="e">
        <f ca="1">+IF(AND(ISNUMBER(OFFSET('Sanitation Data'!$G$12,0,10*ROW('Sanitation Data'!G82))),'Data Summary'!DD88="Yes"),OFFSET('Sanitation Data'!$G$12,0,10*ROW('Sanitation Data'!G82)),NA())</f>
        <v>#N/A</v>
      </c>
      <c r="AP88" s="537" t="e">
        <f ca="1">+IF(AND(ISNUMBER(OFFSET('Sanitation Data'!$H$4,0,10*ROW('Sanitation Data'!H82))),'Data Summary'!DE88="Yes"),100-OFFSET('Sanitation Data'!$H$4,0,10*ROW('Sanitation Data'!H82)),NA())</f>
        <v>#N/A</v>
      </c>
      <c r="AQ88" s="537" t="e">
        <f ca="1">+IF(AND(ISNUMBER(OFFSET('Sanitation Data'!$H$6,0,10*ROW('Sanitation Data'!H82))),'Data Summary'!DF88="Yes"),OFFSET('Sanitation Data'!$H$6,0,10*ROW('Sanitation Data'!H82)),NA())</f>
        <v>#N/A</v>
      </c>
      <c r="AR88" s="537" t="e">
        <f ca="1">+IF(AND(ISNUMBER(OFFSET('Sanitation Data'!$H$10,0,10*ROW('Sanitation Data'!H82))),'Data Summary'!DG88="Yes"),OFFSET('Sanitation Data'!$H$10,0,10*ROW('Sanitation Data'!H82)),NA())</f>
        <v>#N/A</v>
      </c>
      <c r="AS88" s="537" t="e">
        <f ca="1">+IF(AND(ISNUMBER(OFFSET('Sanitation Data'!$H$11,0,10*ROW('Sanitation Data'!H82))),'Data Summary'!DH88="Yes"),OFFSET('Sanitation Data'!$H$11,0,10*ROW('Sanitation Data'!H82)),NA())</f>
        <v>#N/A</v>
      </c>
      <c r="AT88" s="537" t="e">
        <f ca="1">+IF(AND(ISNUMBER(OFFSET('Sanitation Data'!$H$12,0,10*ROW('Sanitation Data'!H82))),'Data Summary'!DI88="Yes"),OFFSET('Sanitation Data'!$H$12,0,10*ROW('Sanitation Data'!H82)),NA())</f>
        <v>#N/A</v>
      </c>
      <c r="AU88" s="537" t="e">
        <f ca="1">+IF(AND(ISNUMBER(OFFSET('Sanitation Data'!$I$4,0,10*ROW('Sanitation Data'!I82))),'Data Summary'!DJ88="Yes"),100-OFFSET('Sanitation Data'!$I$4,0,10*ROW('Sanitation Data'!I82)),NA())</f>
        <v>#N/A</v>
      </c>
      <c r="AV88" s="537" t="e">
        <f ca="1">+IF(AND(ISNUMBER(OFFSET('Sanitation Data'!$I$6,0,10*ROW('Sanitation Data'!I82))),'Data Summary'!DK88="Yes"),OFFSET('Sanitation Data'!$I$6,0,10*ROW('Sanitation Data'!I82)),NA())</f>
        <v>#N/A</v>
      </c>
      <c r="AW88" s="537" t="e">
        <f ca="1">+IF(AND(ISNUMBER(OFFSET('Sanitation Data'!$I$10,0,10*ROW('Sanitation Data'!I82))),'Data Summary'!DL88="Yes"),OFFSET('Sanitation Data'!$I$10,0,10*ROW('Sanitation Data'!I82)),NA())</f>
        <v>#N/A</v>
      </c>
      <c r="AX88" s="537" t="e">
        <f ca="1">+IF(AND(ISNUMBER(OFFSET('Sanitation Data'!$I$11,0,10*ROW('Sanitation Data'!I82))),'Data Summary'!DM88="Yes"),OFFSET('Sanitation Data'!$I$11,0,10*ROW('Sanitation Data'!I82)),NA())</f>
        <v>#N/A</v>
      </c>
      <c r="AY88" s="537" t="e">
        <f ca="1">+IF(AND(ISNUMBER(OFFSET('Sanitation Data'!$I$12,0,10*ROW('Sanitation Data'!I82))),'Data Summary'!DN88="Yes"),OFFSET('Sanitation Data'!$I$12,0,10*ROW('Sanitation Data'!I82)),NA())</f>
        <v>#N/A</v>
      </c>
      <c r="AZ88" s="538" t="e">
        <f ca="1">+IF(AND(ISNUMBER(OFFSET('Hygiene Data'!$D$5,0,10*ROW('Hygiene Data'!D82))),'Data Summary'!DO88="Yes"),OFFSET('Hygiene Data'!$D$5,0,10*ROW('Hygiene Data'!D82)),NA())</f>
        <v>#N/A</v>
      </c>
      <c r="BA88" s="538" t="e">
        <f ca="1">+IF(AND(ISNUMBER(OFFSET('Hygiene Data'!$D$7,0,10*ROW('Hygiene Data'!D82))),'Data Summary'!DP88="Yes"),OFFSET('Hygiene Data'!$D$7,0,10*ROW('Hygiene Data'!D82)),NA())</f>
        <v>#N/A</v>
      </c>
      <c r="BB88" s="538" t="e">
        <f ca="1">+IF(AND(ISNUMBER(OFFSET('Hygiene Data'!$D$9,0,10*ROW('Hygiene Data'!D82))),'Data Summary'!DQ88="Yes"),OFFSET('Hygiene Data'!$D$9,0,10*ROW('Hygiene Data'!D82)),NA())</f>
        <v>#N/A</v>
      </c>
      <c r="BC88" s="538" t="e">
        <f ca="1">+IF(AND(ISNUMBER(OFFSET('Hygiene Data'!$E$5,0,10*ROW('Hygiene Data'!E82))),'Data Summary'!DR88="Yes"),OFFSET('Hygiene Data'!$E$5,0,10*ROW('Hygiene Data'!E82)),NA())</f>
        <v>#N/A</v>
      </c>
      <c r="BD88" s="538" t="e">
        <f ca="1">+IF(AND(ISNUMBER(OFFSET('Hygiene Data'!$E$7,0,10*ROW('Hygiene Data'!E82))),'Data Summary'!DS88="Yes"),OFFSET('Hygiene Data'!$E$7,0,10*ROW('Hygiene Data'!E82)),NA())</f>
        <v>#N/A</v>
      </c>
      <c r="BE88" s="538" t="e">
        <f ca="1">+IF(AND(ISNUMBER(OFFSET('Hygiene Data'!$E$9,0,10*ROW('Hygiene Data'!E82))),'Data Summary'!DT88="Yes"),OFFSET('Hygiene Data'!$E$9,0,10*ROW('Hygiene Data'!E82)),NA())</f>
        <v>#N/A</v>
      </c>
      <c r="BF88" s="538" t="e">
        <f ca="1">+IF(AND(ISNUMBER(OFFSET('Hygiene Data'!$F$5,0,10*ROW('Hygiene Data'!F82))),'Data Summary'!DU88="Yes"),OFFSET('Hygiene Data'!$F$5,0,10*ROW('Hygiene Data'!F82)),NA())</f>
        <v>#N/A</v>
      </c>
      <c r="BG88" s="538" t="e">
        <f ca="1">+IF(AND(ISNUMBER(OFFSET('Hygiene Data'!$F$7,0,10*ROW('Hygiene Data'!F82))),'Data Summary'!DV88="Yes"),OFFSET('Hygiene Data'!$F$7,0,10*ROW('Hygiene Data'!F82)),NA())</f>
        <v>#N/A</v>
      </c>
      <c r="BH88" s="538" t="e">
        <f ca="1">+IF(AND(ISNUMBER(OFFSET('Hygiene Data'!$F$9,0,10*ROW('Hygiene Data'!F82))),'Data Summary'!DW88="Yes"),OFFSET('Hygiene Data'!$F$9,0,10*ROW('Hygiene Data'!F82)),NA())</f>
        <v>#N/A</v>
      </c>
      <c r="BI88" s="538" t="e">
        <f ca="1">+IF(AND(ISNUMBER(OFFSET('Hygiene Data'!$G$5,0,10*ROW('Hygiene Data'!G82))),'Data Summary'!DX88="Yes"),OFFSET('Hygiene Data'!$G$5,0,10*ROW('Hygiene Data'!G82)),NA())</f>
        <v>#N/A</v>
      </c>
      <c r="BJ88" s="538" t="e">
        <f ca="1">+IF(AND(ISNUMBER(OFFSET('Hygiene Data'!$G$7,0,10*ROW('Hygiene Data'!G82))),'Data Summary'!DY88="Yes"),OFFSET('Hygiene Data'!$G$7,0,10*ROW('Hygiene Data'!G82)),NA())</f>
        <v>#N/A</v>
      </c>
      <c r="BK88" s="538" t="e">
        <f ca="1">+IF(AND(ISNUMBER(OFFSET('Hygiene Data'!$G$9,0,10*ROW('Hygiene Data'!G82))),'Data Summary'!DZ88="Yes"),OFFSET('Hygiene Data'!$G$9,0,10*ROW('Hygiene Data'!G82)),NA())</f>
        <v>#N/A</v>
      </c>
      <c r="BL88" s="538" t="e">
        <f ca="1">+IF(AND(ISNUMBER(OFFSET('Hygiene Data'!$H$5,0,10*ROW('Hygiene Data'!H82))),'Data Summary'!EA88="Yes"),OFFSET('Hygiene Data'!$H$5,0,10*ROW('Hygiene Data'!H82)),NA())</f>
        <v>#N/A</v>
      </c>
      <c r="BM88" s="538" t="e">
        <f ca="1">+IF(AND(ISNUMBER(OFFSET('Hygiene Data'!$H$7,0,10*ROW('Hygiene Data'!H82))),'Data Summary'!EB88="Yes"),OFFSET('Hygiene Data'!$H$7,0,10*ROW('Hygiene Data'!H82)),NA())</f>
        <v>#N/A</v>
      </c>
      <c r="BN88" s="538" t="e">
        <f ca="1">+IF(AND(ISNUMBER(OFFSET('Hygiene Data'!$H$9,0,10*ROW('Hygiene Data'!H82))),'Data Summary'!EC88="Yes"),OFFSET('Hygiene Data'!$H$9,0,10*ROW('Hygiene Data'!H82)),NA())</f>
        <v>#N/A</v>
      </c>
      <c r="BO88" s="538" t="e">
        <f ca="1">+IF(AND(ISNUMBER(OFFSET('Hygiene Data'!$I$5,0,10*ROW('Hygiene Data'!I82))),'Data Summary'!ED88="Yes"),OFFSET('Hygiene Data'!$I$5,0,10*ROW('Hygiene Data'!I82)),NA())</f>
        <v>#N/A</v>
      </c>
      <c r="BP88" s="538" t="e">
        <f ca="1">+IF(AND(ISNUMBER(OFFSET('Hygiene Data'!$I$7,0,10*ROW('Hygiene Data'!I82))),'Data Summary'!EE88="Yes"),OFFSET('Hygiene Data'!$I$7,0,10*ROW('Hygiene Data'!I82)),NA())</f>
        <v>#N/A</v>
      </c>
      <c r="BQ88" s="538" t="e">
        <f ca="1">+IF(AND(ISNUMBER(OFFSET('Hygiene Data'!$I$9,0,10*ROW('Hygiene Data'!I82))),'Data Summary'!EF88="Yes"),OFFSET('Hygiene Data'!$I$9,0,10*ROW('Hygiene Data'!I82)),NA())</f>
        <v>#N/A</v>
      </c>
    </row>
    <row r="89" spans="1:69" x14ac:dyDescent="0.25">
      <c r="A89" s="534" t="e">
        <f ca="1">+RIGHT('Data Summary'!A89,LEN('Data Summary'!A89)-9)</f>
        <v>#VALUE!</v>
      </c>
      <c r="B89" s="508" t="str">
        <f ca="1">+IF(ISTEXT('Data Summary'!B89),'Data Summary'!B89,"")</f>
        <v/>
      </c>
      <c r="C89" s="535" t="e">
        <f ca="1">+VALUE('Data Summary'!C89)</f>
        <v>#VALUE!</v>
      </c>
      <c r="D89" s="536" t="e">
        <f ca="1">+IF(AND(ISNUMBER(OFFSET('Water Data'!$D$4,0,10*ROW('Water Data'!D83))),'Data Summary'!BS89="Yes"),100-OFFSET('Water Data'!$D$4,0,10*ROW('Water Data'!D83)),NA())</f>
        <v>#N/A</v>
      </c>
      <c r="E89" s="536" t="e">
        <f ca="1">+IF(AND(ISNUMBER(OFFSET('Water Data'!$D$6,0,10*ROW('Water Data'!D83))),'Data Summary'!BT89="Yes"),OFFSET('Water Data'!$D$6,0,10*ROW('Water Data'!D83)),NA())</f>
        <v>#N/A</v>
      </c>
      <c r="F89" s="536" t="e">
        <f ca="1">+IF(AND(ISNUMBER(OFFSET('Water Data'!$D$9,0,10*ROW('Water Data'!D83))),'Data Summary'!BU89="Yes"),OFFSET('Water Data'!$D$9,0,10*ROW('Water Data'!D83)),NA())</f>
        <v>#N/A</v>
      </c>
      <c r="G89" s="536" t="e">
        <f ca="1">+IF(AND(ISNUMBER(OFFSET('Water Data'!$E$4,0,10*ROW('Water Data'!E83))),'Data Summary'!BV89="Yes"),100-OFFSET('Water Data'!$E$4,0,10*ROW('Water Data'!E83)),NA())</f>
        <v>#N/A</v>
      </c>
      <c r="H89" s="536" t="e">
        <f ca="1">+IF(AND(ISNUMBER(OFFSET('Water Data'!$E$6,0,10*ROW('Water Data'!E83))),'Data Summary'!BW89="Yes"),OFFSET('Water Data'!$E$6,0,10*ROW('Water Data'!E83)),NA())</f>
        <v>#N/A</v>
      </c>
      <c r="I89" s="536" t="e">
        <f ca="1">+IF(AND(ISNUMBER(OFFSET('Water Data'!$E$9,0,10*ROW('Water Data'!E83))),'Data Summary'!BX89="Yes"),OFFSET('Water Data'!$E$9,0,10*ROW('Water Data'!E83)),NA())</f>
        <v>#N/A</v>
      </c>
      <c r="J89" s="536" t="e">
        <f ca="1">+IF(AND(ISNUMBER(OFFSET('Water Data'!$F$4,0,10*ROW('Water Data'!F83))),'Data Summary'!BY89="Yes"),100-OFFSET('Water Data'!$F$4,0,10*ROW('Water Data'!F83)),NA())</f>
        <v>#N/A</v>
      </c>
      <c r="K89" s="536" t="e">
        <f ca="1">+IF(AND(ISNUMBER(OFFSET('Water Data'!$F$6,0,10*ROW('Water Data'!F83))),'Data Summary'!BZ89="Yes"),OFFSET('Water Data'!$F$6,0,10*ROW('Water Data'!F83)),NA())</f>
        <v>#N/A</v>
      </c>
      <c r="L89" s="536" t="e">
        <f ca="1">+IF(AND(ISNUMBER(OFFSET('Water Data'!$F$9,0,10*ROW('Water Data'!F83))),'Data Summary'!CA89="Yes"),OFFSET('Water Data'!$F$9,0,10*ROW('Water Data'!F83)),NA())</f>
        <v>#N/A</v>
      </c>
      <c r="M89" s="536" t="e">
        <f ca="1">+IF(AND(ISNUMBER(OFFSET('Water Data'!$G$4,0,10*ROW('Water Data'!G83))),'Data Summary'!CB89="Yes"),100-OFFSET('Water Data'!$G$4,0,10*ROW('Water Data'!G83)),NA())</f>
        <v>#N/A</v>
      </c>
      <c r="N89" s="536" t="e">
        <f ca="1">+IF(AND(ISNUMBER(OFFSET('Water Data'!$G$6,0,10*ROW('Water Data'!G83))),'Data Summary'!CC89="Yes"),OFFSET('Water Data'!$G$6,0,10*ROW('Water Data'!G83)),NA())</f>
        <v>#N/A</v>
      </c>
      <c r="O89" s="536" t="e">
        <f ca="1">+IF(AND(ISNUMBER(OFFSET('Water Data'!$G$9,0,10*ROW('Water Data'!G83))),'Data Summary'!CD89="Yes"),OFFSET('Water Data'!$G$9,0,10*ROW('Water Data'!G83)),NA())</f>
        <v>#N/A</v>
      </c>
      <c r="P89" s="536" t="e">
        <f ca="1">+IF(AND(ISNUMBER(OFFSET('Water Data'!$H$4,0,10*ROW('Water Data'!H83))),'Data Summary'!CE89="Yes"),100-OFFSET('Water Data'!$H$4,0,10*ROW('Water Data'!H83)),NA())</f>
        <v>#N/A</v>
      </c>
      <c r="Q89" s="536" t="e">
        <f ca="1">+IF(AND(ISNUMBER(OFFSET('Water Data'!$H$6,0,10*ROW('Water Data'!H83))),'Data Summary'!CF89="Yes"),OFFSET('Water Data'!$H$6,0,10*ROW('Water Data'!H83)),NA())</f>
        <v>#N/A</v>
      </c>
      <c r="R89" s="536" t="e">
        <f ca="1">+IF(AND(ISNUMBER(OFFSET('Water Data'!$H$9,0,10*ROW('Water Data'!H83))),'Data Summary'!CG89="Yes"),OFFSET('Water Data'!$H$9,0,10*ROW('Water Data'!H83)),NA())</f>
        <v>#N/A</v>
      </c>
      <c r="S89" s="536" t="e">
        <f ca="1">+IF(AND(ISNUMBER(OFFSET('Water Data'!$I$4,0,10*ROW('Water Data'!I83))),'Data Summary'!CH89="Yes"),100-OFFSET('Water Data'!$I$4,0,10*ROW('Water Data'!I83)),NA())</f>
        <v>#N/A</v>
      </c>
      <c r="T89" s="536" t="e">
        <f ca="1">+IF(AND(ISNUMBER(OFFSET('Water Data'!$I$6,0,10*ROW('Water Data'!I83))),'Data Summary'!CI89="Yes"),OFFSET('Water Data'!$I$6,0,10*ROW('Water Data'!I83)),NA())</f>
        <v>#N/A</v>
      </c>
      <c r="U89" s="536" t="e">
        <f ca="1">+IF(AND(ISNUMBER(OFFSET('Water Data'!$I$9,0,10*ROW('Water Data'!I83))),'Data Summary'!CJ89="Yes"),OFFSET('Water Data'!$I$9,0,10*ROW('Water Data'!I83)),NA())</f>
        <v>#N/A</v>
      </c>
      <c r="V89" s="537" t="e">
        <f ca="1">+IF(AND(ISNUMBER(OFFSET('Sanitation Data'!$D$4,0,10*ROW('Sanitation Data'!D83))),'Data Summary'!CK89="Yes"),100-OFFSET('Sanitation Data'!$D$4,0,10*ROW('Sanitation Data'!D83)),NA())</f>
        <v>#N/A</v>
      </c>
      <c r="W89" s="537" t="e">
        <f ca="1">+IF(AND(ISNUMBER(OFFSET('Sanitation Data'!$D$6,0,10*ROW('Sanitation Data'!D83))),'Data Summary'!CL89="Yes"),OFFSET('Sanitation Data'!$D$6,0,10*ROW('Sanitation Data'!D83)),NA())</f>
        <v>#N/A</v>
      </c>
      <c r="X89" s="537" t="e">
        <f ca="1">+IF(AND(ISNUMBER(OFFSET('Sanitation Data'!$D$10,0,10*ROW('Sanitation Data'!D83))),'Data Summary'!CM89="Yes"),OFFSET('Sanitation Data'!$D$10,0,10*ROW('Sanitation Data'!D83)),NA())</f>
        <v>#N/A</v>
      </c>
      <c r="Y89" s="537" t="e">
        <f ca="1">+IF(AND(ISNUMBER(OFFSET('Sanitation Data'!$D$11,0,10*ROW('Sanitation Data'!D83))),'Data Summary'!CN89="Yes"),OFFSET('Sanitation Data'!$D$11,0,10*ROW('Sanitation Data'!D83)),NA())</f>
        <v>#N/A</v>
      </c>
      <c r="Z89" s="537" t="e">
        <f ca="1">+IF(AND(ISNUMBER(OFFSET('Sanitation Data'!$D$12,0,10*ROW('Sanitation Data'!D83))),'Data Summary'!CO89="Yes"),OFFSET('Sanitation Data'!$D$12,0,10*ROW('Sanitation Data'!D83)),NA())</f>
        <v>#N/A</v>
      </c>
      <c r="AA89" s="537" t="e">
        <f ca="1">+IF(AND(ISNUMBER(OFFSET('Sanitation Data'!$E$4,0,10*ROW('Sanitation Data'!E83))),'Data Summary'!CP89="Yes"),100-OFFSET('Sanitation Data'!$E$4,0,10*ROW('Sanitation Data'!E83)),NA())</f>
        <v>#N/A</v>
      </c>
      <c r="AB89" s="537" t="e">
        <f ca="1">+IF(AND(ISNUMBER(OFFSET('Sanitation Data'!$E$6,0,10*ROW('Sanitation Data'!E83))),'Data Summary'!CQ89="Yes"),OFFSET('Sanitation Data'!$E$6,0,10*ROW('Sanitation Data'!E83)),NA())</f>
        <v>#N/A</v>
      </c>
      <c r="AC89" s="537" t="e">
        <f ca="1">+IF(AND(ISNUMBER(OFFSET('Sanitation Data'!$E$10,0,10*ROW('Sanitation Data'!E83))),'Data Summary'!CR89="Yes"),OFFSET('Sanitation Data'!$E$10,0,10*ROW('Sanitation Data'!E83)),NA())</f>
        <v>#N/A</v>
      </c>
      <c r="AD89" s="537" t="e">
        <f ca="1">+IF(AND(ISNUMBER(OFFSET('Sanitation Data'!$E$11,0,10*ROW('Sanitation Data'!E83))),'Data Summary'!CS89="Yes"),OFFSET('Sanitation Data'!$E$11,0,10*ROW('Sanitation Data'!E83)),NA())</f>
        <v>#N/A</v>
      </c>
      <c r="AE89" s="537" t="e">
        <f ca="1">+IF(AND(ISNUMBER(OFFSET('Sanitation Data'!$E$12,0,10*ROW('Sanitation Data'!E83))),'Data Summary'!CT89="Yes"),OFFSET('Sanitation Data'!$E$12,0,10*ROW('Sanitation Data'!E83)),NA())</f>
        <v>#N/A</v>
      </c>
      <c r="AF89" s="537" t="e">
        <f ca="1">+IF(AND(ISNUMBER(OFFSET('Sanitation Data'!$F$4,0,10*ROW('Sanitation Data'!F83))),'Data Summary'!CU89="Yes"),100-OFFSET('Sanitation Data'!$F$4,0,10*ROW('Sanitation Data'!F83)),NA())</f>
        <v>#N/A</v>
      </c>
      <c r="AG89" s="537" t="e">
        <f ca="1">+IF(AND(ISNUMBER(OFFSET('Sanitation Data'!$F$6,0,10*ROW('Sanitation Data'!F83))),'Data Summary'!CV89="Yes"),OFFSET('Sanitation Data'!$F$6,0,10*ROW('Sanitation Data'!F83)),NA())</f>
        <v>#N/A</v>
      </c>
      <c r="AH89" s="537" t="e">
        <f ca="1">+IF(AND(ISNUMBER(OFFSET('Sanitation Data'!$F$10,0,10*ROW('Sanitation Data'!F83))),'Data Summary'!CW89="Yes"),OFFSET('Sanitation Data'!$F$10,0,10*ROW('Sanitation Data'!F83)),NA())</f>
        <v>#N/A</v>
      </c>
      <c r="AI89" s="537" t="e">
        <f ca="1">+IF(AND(ISNUMBER(OFFSET('Sanitation Data'!$F$11,0,10*ROW('Sanitation Data'!F83))),'Data Summary'!CX89="Yes"),OFFSET('Sanitation Data'!$F$11,0,10*ROW('Sanitation Data'!F83)),NA())</f>
        <v>#N/A</v>
      </c>
      <c r="AJ89" s="537" t="e">
        <f ca="1">+IF(AND(ISNUMBER(OFFSET('Sanitation Data'!$F$12,0,10*ROW('Sanitation Data'!F83))),'Data Summary'!CY89="Yes"),OFFSET('Sanitation Data'!$F$12,0,10*ROW('Sanitation Data'!F83)),NA())</f>
        <v>#N/A</v>
      </c>
      <c r="AK89" s="537" t="e">
        <f ca="1">+IF(AND(ISNUMBER(OFFSET('Sanitation Data'!$G$4,0,10*ROW('Sanitation Data'!G83))),'Data Summary'!CZ89="Yes"),100-OFFSET('Sanitation Data'!$G$4,0,10*ROW('Sanitation Data'!G83)),NA())</f>
        <v>#N/A</v>
      </c>
      <c r="AL89" s="537" t="e">
        <f ca="1">+IF(AND(ISNUMBER(OFFSET('Sanitation Data'!$G$6,0,10*ROW('Sanitation Data'!G83))),'Data Summary'!DA89="Yes"),OFFSET('Sanitation Data'!$G$6,0,10*ROW('Sanitation Data'!G83)),NA())</f>
        <v>#N/A</v>
      </c>
      <c r="AM89" s="537" t="e">
        <f ca="1">+IF(AND(ISNUMBER(OFFSET('Sanitation Data'!$G$10,0,10*ROW('Sanitation Data'!G83))),'Data Summary'!DB89="Yes"),OFFSET('Sanitation Data'!$G$10,0,10*ROW('Sanitation Data'!G83)),NA())</f>
        <v>#N/A</v>
      </c>
      <c r="AN89" s="537" t="e">
        <f ca="1">+IF(AND(ISNUMBER(OFFSET('Sanitation Data'!$G$11,0,10*ROW('Sanitation Data'!G83))),'Data Summary'!DC89="Yes"),OFFSET('Sanitation Data'!$G$11,0,10*ROW('Sanitation Data'!G83)),NA())</f>
        <v>#N/A</v>
      </c>
      <c r="AO89" s="537" t="e">
        <f ca="1">+IF(AND(ISNUMBER(OFFSET('Sanitation Data'!$G$12,0,10*ROW('Sanitation Data'!G83))),'Data Summary'!DD89="Yes"),OFFSET('Sanitation Data'!$G$12,0,10*ROW('Sanitation Data'!G83)),NA())</f>
        <v>#N/A</v>
      </c>
      <c r="AP89" s="537" t="e">
        <f ca="1">+IF(AND(ISNUMBER(OFFSET('Sanitation Data'!$H$4,0,10*ROW('Sanitation Data'!H83))),'Data Summary'!DE89="Yes"),100-OFFSET('Sanitation Data'!$H$4,0,10*ROW('Sanitation Data'!H83)),NA())</f>
        <v>#N/A</v>
      </c>
      <c r="AQ89" s="537" t="e">
        <f ca="1">+IF(AND(ISNUMBER(OFFSET('Sanitation Data'!$H$6,0,10*ROW('Sanitation Data'!H83))),'Data Summary'!DF89="Yes"),OFFSET('Sanitation Data'!$H$6,0,10*ROW('Sanitation Data'!H83)),NA())</f>
        <v>#N/A</v>
      </c>
      <c r="AR89" s="537" t="e">
        <f ca="1">+IF(AND(ISNUMBER(OFFSET('Sanitation Data'!$H$10,0,10*ROW('Sanitation Data'!H83))),'Data Summary'!DG89="Yes"),OFFSET('Sanitation Data'!$H$10,0,10*ROW('Sanitation Data'!H83)),NA())</f>
        <v>#N/A</v>
      </c>
      <c r="AS89" s="537" t="e">
        <f ca="1">+IF(AND(ISNUMBER(OFFSET('Sanitation Data'!$H$11,0,10*ROW('Sanitation Data'!H83))),'Data Summary'!DH89="Yes"),OFFSET('Sanitation Data'!$H$11,0,10*ROW('Sanitation Data'!H83)),NA())</f>
        <v>#N/A</v>
      </c>
      <c r="AT89" s="537" t="e">
        <f ca="1">+IF(AND(ISNUMBER(OFFSET('Sanitation Data'!$H$12,0,10*ROW('Sanitation Data'!H83))),'Data Summary'!DI89="Yes"),OFFSET('Sanitation Data'!$H$12,0,10*ROW('Sanitation Data'!H83)),NA())</f>
        <v>#N/A</v>
      </c>
      <c r="AU89" s="537" t="e">
        <f ca="1">+IF(AND(ISNUMBER(OFFSET('Sanitation Data'!$I$4,0,10*ROW('Sanitation Data'!I83))),'Data Summary'!DJ89="Yes"),100-OFFSET('Sanitation Data'!$I$4,0,10*ROW('Sanitation Data'!I83)),NA())</f>
        <v>#N/A</v>
      </c>
      <c r="AV89" s="537" t="e">
        <f ca="1">+IF(AND(ISNUMBER(OFFSET('Sanitation Data'!$I$6,0,10*ROW('Sanitation Data'!I83))),'Data Summary'!DK89="Yes"),OFFSET('Sanitation Data'!$I$6,0,10*ROW('Sanitation Data'!I83)),NA())</f>
        <v>#N/A</v>
      </c>
      <c r="AW89" s="537" t="e">
        <f ca="1">+IF(AND(ISNUMBER(OFFSET('Sanitation Data'!$I$10,0,10*ROW('Sanitation Data'!I83))),'Data Summary'!DL89="Yes"),OFFSET('Sanitation Data'!$I$10,0,10*ROW('Sanitation Data'!I83)),NA())</f>
        <v>#N/A</v>
      </c>
      <c r="AX89" s="537" t="e">
        <f ca="1">+IF(AND(ISNUMBER(OFFSET('Sanitation Data'!$I$11,0,10*ROW('Sanitation Data'!I83))),'Data Summary'!DM89="Yes"),OFFSET('Sanitation Data'!$I$11,0,10*ROW('Sanitation Data'!I83)),NA())</f>
        <v>#N/A</v>
      </c>
      <c r="AY89" s="537" t="e">
        <f ca="1">+IF(AND(ISNUMBER(OFFSET('Sanitation Data'!$I$12,0,10*ROW('Sanitation Data'!I83))),'Data Summary'!DN89="Yes"),OFFSET('Sanitation Data'!$I$12,0,10*ROW('Sanitation Data'!I83)),NA())</f>
        <v>#N/A</v>
      </c>
      <c r="AZ89" s="538" t="e">
        <f ca="1">+IF(AND(ISNUMBER(OFFSET('Hygiene Data'!$D$5,0,10*ROW('Hygiene Data'!D83))),'Data Summary'!DO89="Yes"),OFFSET('Hygiene Data'!$D$5,0,10*ROW('Hygiene Data'!D83)),NA())</f>
        <v>#N/A</v>
      </c>
      <c r="BA89" s="538" t="e">
        <f ca="1">+IF(AND(ISNUMBER(OFFSET('Hygiene Data'!$D$7,0,10*ROW('Hygiene Data'!D83))),'Data Summary'!DP89="Yes"),OFFSET('Hygiene Data'!$D$7,0,10*ROW('Hygiene Data'!D83)),NA())</f>
        <v>#N/A</v>
      </c>
      <c r="BB89" s="538" t="e">
        <f ca="1">+IF(AND(ISNUMBER(OFFSET('Hygiene Data'!$D$9,0,10*ROW('Hygiene Data'!D83))),'Data Summary'!DQ89="Yes"),OFFSET('Hygiene Data'!$D$9,0,10*ROW('Hygiene Data'!D83)),NA())</f>
        <v>#N/A</v>
      </c>
      <c r="BC89" s="538" t="e">
        <f ca="1">+IF(AND(ISNUMBER(OFFSET('Hygiene Data'!$E$5,0,10*ROW('Hygiene Data'!E83))),'Data Summary'!DR89="Yes"),OFFSET('Hygiene Data'!$E$5,0,10*ROW('Hygiene Data'!E83)),NA())</f>
        <v>#N/A</v>
      </c>
      <c r="BD89" s="538" t="e">
        <f ca="1">+IF(AND(ISNUMBER(OFFSET('Hygiene Data'!$E$7,0,10*ROW('Hygiene Data'!E83))),'Data Summary'!DS89="Yes"),OFFSET('Hygiene Data'!$E$7,0,10*ROW('Hygiene Data'!E83)),NA())</f>
        <v>#N/A</v>
      </c>
      <c r="BE89" s="538" t="e">
        <f ca="1">+IF(AND(ISNUMBER(OFFSET('Hygiene Data'!$E$9,0,10*ROW('Hygiene Data'!E83))),'Data Summary'!DT89="Yes"),OFFSET('Hygiene Data'!$E$9,0,10*ROW('Hygiene Data'!E83)),NA())</f>
        <v>#N/A</v>
      </c>
      <c r="BF89" s="538" t="e">
        <f ca="1">+IF(AND(ISNUMBER(OFFSET('Hygiene Data'!$F$5,0,10*ROW('Hygiene Data'!F83))),'Data Summary'!DU89="Yes"),OFFSET('Hygiene Data'!$F$5,0,10*ROW('Hygiene Data'!F83)),NA())</f>
        <v>#N/A</v>
      </c>
      <c r="BG89" s="538" t="e">
        <f ca="1">+IF(AND(ISNUMBER(OFFSET('Hygiene Data'!$F$7,0,10*ROW('Hygiene Data'!F83))),'Data Summary'!DV89="Yes"),OFFSET('Hygiene Data'!$F$7,0,10*ROW('Hygiene Data'!F83)),NA())</f>
        <v>#N/A</v>
      </c>
      <c r="BH89" s="538" t="e">
        <f ca="1">+IF(AND(ISNUMBER(OFFSET('Hygiene Data'!$F$9,0,10*ROW('Hygiene Data'!F83))),'Data Summary'!DW89="Yes"),OFFSET('Hygiene Data'!$F$9,0,10*ROW('Hygiene Data'!F83)),NA())</f>
        <v>#N/A</v>
      </c>
      <c r="BI89" s="538" t="e">
        <f ca="1">+IF(AND(ISNUMBER(OFFSET('Hygiene Data'!$G$5,0,10*ROW('Hygiene Data'!G83))),'Data Summary'!DX89="Yes"),OFFSET('Hygiene Data'!$G$5,0,10*ROW('Hygiene Data'!G83)),NA())</f>
        <v>#N/A</v>
      </c>
      <c r="BJ89" s="538" t="e">
        <f ca="1">+IF(AND(ISNUMBER(OFFSET('Hygiene Data'!$G$7,0,10*ROW('Hygiene Data'!G83))),'Data Summary'!DY89="Yes"),OFFSET('Hygiene Data'!$G$7,0,10*ROW('Hygiene Data'!G83)),NA())</f>
        <v>#N/A</v>
      </c>
      <c r="BK89" s="538" t="e">
        <f ca="1">+IF(AND(ISNUMBER(OFFSET('Hygiene Data'!$G$9,0,10*ROW('Hygiene Data'!G83))),'Data Summary'!DZ89="Yes"),OFFSET('Hygiene Data'!$G$9,0,10*ROW('Hygiene Data'!G83)),NA())</f>
        <v>#N/A</v>
      </c>
      <c r="BL89" s="538" t="e">
        <f ca="1">+IF(AND(ISNUMBER(OFFSET('Hygiene Data'!$H$5,0,10*ROW('Hygiene Data'!H83))),'Data Summary'!EA89="Yes"),OFFSET('Hygiene Data'!$H$5,0,10*ROW('Hygiene Data'!H83)),NA())</f>
        <v>#N/A</v>
      </c>
      <c r="BM89" s="538" t="e">
        <f ca="1">+IF(AND(ISNUMBER(OFFSET('Hygiene Data'!$H$7,0,10*ROW('Hygiene Data'!H83))),'Data Summary'!EB89="Yes"),OFFSET('Hygiene Data'!$H$7,0,10*ROW('Hygiene Data'!H83)),NA())</f>
        <v>#N/A</v>
      </c>
      <c r="BN89" s="538" t="e">
        <f ca="1">+IF(AND(ISNUMBER(OFFSET('Hygiene Data'!$H$9,0,10*ROW('Hygiene Data'!H83))),'Data Summary'!EC89="Yes"),OFFSET('Hygiene Data'!$H$9,0,10*ROW('Hygiene Data'!H83)),NA())</f>
        <v>#N/A</v>
      </c>
      <c r="BO89" s="538" t="e">
        <f ca="1">+IF(AND(ISNUMBER(OFFSET('Hygiene Data'!$I$5,0,10*ROW('Hygiene Data'!I83))),'Data Summary'!ED89="Yes"),OFFSET('Hygiene Data'!$I$5,0,10*ROW('Hygiene Data'!I83)),NA())</f>
        <v>#N/A</v>
      </c>
      <c r="BP89" s="538" t="e">
        <f ca="1">+IF(AND(ISNUMBER(OFFSET('Hygiene Data'!$I$7,0,10*ROW('Hygiene Data'!I83))),'Data Summary'!EE89="Yes"),OFFSET('Hygiene Data'!$I$7,0,10*ROW('Hygiene Data'!I83)),NA())</f>
        <v>#N/A</v>
      </c>
      <c r="BQ89" s="538" t="e">
        <f ca="1">+IF(AND(ISNUMBER(OFFSET('Hygiene Data'!$I$9,0,10*ROW('Hygiene Data'!I83))),'Data Summary'!EF89="Yes"),OFFSET('Hygiene Data'!$I$9,0,10*ROW('Hygiene Data'!I83)),NA())</f>
        <v>#N/A</v>
      </c>
    </row>
    <row r="90" spans="1:69" x14ac:dyDescent="0.25">
      <c r="A90" s="534" t="e">
        <f ca="1">+RIGHT('Data Summary'!A90,LEN('Data Summary'!A90)-9)</f>
        <v>#VALUE!</v>
      </c>
      <c r="B90" s="508" t="str">
        <f ca="1">+IF(ISTEXT('Data Summary'!B90),'Data Summary'!B90,"")</f>
        <v/>
      </c>
      <c r="C90" s="535" t="e">
        <f ca="1">+VALUE('Data Summary'!C90)</f>
        <v>#VALUE!</v>
      </c>
      <c r="D90" s="536" t="e">
        <f ca="1">+IF(AND(ISNUMBER(OFFSET('Water Data'!$D$4,0,10*ROW('Water Data'!D84))),'Data Summary'!BS90="Yes"),100-OFFSET('Water Data'!$D$4,0,10*ROW('Water Data'!D84)),NA())</f>
        <v>#N/A</v>
      </c>
      <c r="E90" s="536" t="e">
        <f ca="1">+IF(AND(ISNUMBER(OFFSET('Water Data'!$D$6,0,10*ROW('Water Data'!D84))),'Data Summary'!BT90="Yes"),OFFSET('Water Data'!$D$6,0,10*ROW('Water Data'!D84)),NA())</f>
        <v>#N/A</v>
      </c>
      <c r="F90" s="536" t="e">
        <f ca="1">+IF(AND(ISNUMBER(OFFSET('Water Data'!$D$9,0,10*ROW('Water Data'!D84))),'Data Summary'!BU90="Yes"),OFFSET('Water Data'!$D$9,0,10*ROW('Water Data'!D84)),NA())</f>
        <v>#N/A</v>
      </c>
      <c r="G90" s="536" t="e">
        <f ca="1">+IF(AND(ISNUMBER(OFFSET('Water Data'!$E$4,0,10*ROW('Water Data'!E84))),'Data Summary'!BV90="Yes"),100-OFFSET('Water Data'!$E$4,0,10*ROW('Water Data'!E84)),NA())</f>
        <v>#N/A</v>
      </c>
      <c r="H90" s="536" t="e">
        <f ca="1">+IF(AND(ISNUMBER(OFFSET('Water Data'!$E$6,0,10*ROW('Water Data'!E84))),'Data Summary'!BW90="Yes"),OFFSET('Water Data'!$E$6,0,10*ROW('Water Data'!E84)),NA())</f>
        <v>#N/A</v>
      </c>
      <c r="I90" s="536" t="e">
        <f ca="1">+IF(AND(ISNUMBER(OFFSET('Water Data'!$E$9,0,10*ROW('Water Data'!E84))),'Data Summary'!BX90="Yes"),OFFSET('Water Data'!$E$9,0,10*ROW('Water Data'!E84)),NA())</f>
        <v>#N/A</v>
      </c>
      <c r="J90" s="536" t="e">
        <f ca="1">+IF(AND(ISNUMBER(OFFSET('Water Data'!$F$4,0,10*ROW('Water Data'!F84))),'Data Summary'!BY90="Yes"),100-OFFSET('Water Data'!$F$4,0,10*ROW('Water Data'!F84)),NA())</f>
        <v>#N/A</v>
      </c>
      <c r="K90" s="536" t="e">
        <f ca="1">+IF(AND(ISNUMBER(OFFSET('Water Data'!$F$6,0,10*ROW('Water Data'!F84))),'Data Summary'!BZ90="Yes"),OFFSET('Water Data'!$F$6,0,10*ROW('Water Data'!F84)),NA())</f>
        <v>#N/A</v>
      </c>
      <c r="L90" s="536" t="e">
        <f ca="1">+IF(AND(ISNUMBER(OFFSET('Water Data'!$F$9,0,10*ROW('Water Data'!F84))),'Data Summary'!CA90="Yes"),OFFSET('Water Data'!$F$9,0,10*ROW('Water Data'!F84)),NA())</f>
        <v>#N/A</v>
      </c>
      <c r="M90" s="536" t="e">
        <f ca="1">+IF(AND(ISNUMBER(OFFSET('Water Data'!$G$4,0,10*ROW('Water Data'!G84))),'Data Summary'!CB90="Yes"),100-OFFSET('Water Data'!$G$4,0,10*ROW('Water Data'!G84)),NA())</f>
        <v>#N/A</v>
      </c>
      <c r="N90" s="536" t="e">
        <f ca="1">+IF(AND(ISNUMBER(OFFSET('Water Data'!$G$6,0,10*ROW('Water Data'!G84))),'Data Summary'!CC90="Yes"),OFFSET('Water Data'!$G$6,0,10*ROW('Water Data'!G84)),NA())</f>
        <v>#N/A</v>
      </c>
      <c r="O90" s="536" t="e">
        <f ca="1">+IF(AND(ISNUMBER(OFFSET('Water Data'!$G$9,0,10*ROW('Water Data'!G84))),'Data Summary'!CD90="Yes"),OFFSET('Water Data'!$G$9,0,10*ROW('Water Data'!G84)),NA())</f>
        <v>#N/A</v>
      </c>
      <c r="P90" s="536" t="e">
        <f ca="1">+IF(AND(ISNUMBER(OFFSET('Water Data'!$H$4,0,10*ROW('Water Data'!H84))),'Data Summary'!CE90="Yes"),100-OFFSET('Water Data'!$H$4,0,10*ROW('Water Data'!H84)),NA())</f>
        <v>#N/A</v>
      </c>
      <c r="Q90" s="536" t="e">
        <f ca="1">+IF(AND(ISNUMBER(OFFSET('Water Data'!$H$6,0,10*ROW('Water Data'!H84))),'Data Summary'!CF90="Yes"),OFFSET('Water Data'!$H$6,0,10*ROW('Water Data'!H84)),NA())</f>
        <v>#N/A</v>
      </c>
      <c r="R90" s="536" t="e">
        <f ca="1">+IF(AND(ISNUMBER(OFFSET('Water Data'!$H$9,0,10*ROW('Water Data'!H84))),'Data Summary'!CG90="Yes"),OFFSET('Water Data'!$H$9,0,10*ROW('Water Data'!H84)),NA())</f>
        <v>#N/A</v>
      </c>
      <c r="S90" s="536" t="e">
        <f ca="1">+IF(AND(ISNUMBER(OFFSET('Water Data'!$I$4,0,10*ROW('Water Data'!I84))),'Data Summary'!CH90="Yes"),100-OFFSET('Water Data'!$I$4,0,10*ROW('Water Data'!I84)),NA())</f>
        <v>#N/A</v>
      </c>
      <c r="T90" s="536" t="e">
        <f ca="1">+IF(AND(ISNUMBER(OFFSET('Water Data'!$I$6,0,10*ROW('Water Data'!I84))),'Data Summary'!CI90="Yes"),OFFSET('Water Data'!$I$6,0,10*ROW('Water Data'!I84)),NA())</f>
        <v>#N/A</v>
      </c>
      <c r="U90" s="536" t="e">
        <f ca="1">+IF(AND(ISNUMBER(OFFSET('Water Data'!$I$9,0,10*ROW('Water Data'!I84))),'Data Summary'!CJ90="Yes"),OFFSET('Water Data'!$I$9,0,10*ROW('Water Data'!I84)),NA())</f>
        <v>#N/A</v>
      </c>
      <c r="V90" s="537" t="e">
        <f ca="1">+IF(AND(ISNUMBER(OFFSET('Sanitation Data'!$D$4,0,10*ROW('Sanitation Data'!D84))),'Data Summary'!CK90="Yes"),100-OFFSET('Sanitation Data'!$D$4,0,10*ROW('Sanitation Data'!D84)),NA())</f>
        <v>#N/A</v>
      </c>
      <c r="W90" s="537" t="e">
        <f ca="1">+IF(AND(ISNUMBER(OFFSET('Sanitation Data'!$D$6,0,10*ROW('Sanitation Data'!D84))),'Data Summary'!CL90="Yes"),OFFSET('Sanitation Data'!$D$6,0,10*ROW('Sanitation Data'!D84)),NA())</f>
        <v>#N/A</v>
      </c>
      <c r="X90" s="537" t="e">
        <f ca="1">+IF(AND(ISNUMBER(OFFSET('Sanitation Data'!$D$10,0,10*ROW('Sanitation Data'!D84))),'Data Summary'!CM90="Yes"),OFFSET('Sanitation Data'!$D$10,0,10*ROW('Sanitation Data'!D84)),NA())</f>
        <v>#N/A</v>
      </c>
      <c r="Y90" s="537" t="e">
        <f ca="1">+IF(AND(ISNUMBER(OFFSET('Sanitation Data'!$D$11,0,10*ROW('Sanitation Data'!D84))),'Data Summary'!CN90="Yes"),OFFSET('Sanitation Data'!$D$11,0,10*ROW('Sanitation Data'!D84)),NA())</f>
        <v>#N/A</v>
      </c>
      <c r="Z90" s="537" t="e">
        <f ca="1">+IF(AND(ISNUMBER(OFFSET('Sanitation Data'!$D$12,0,10*ROW('Sanitation Data'!D84))),'Data Summary'!CO90="Yes"),OFFSET('Sanitation Data'!$D$12,0,10*ROW('Sanitation Data'!D84)),NA())</f>
        <v>#N/A</v>
      </c>
      <c r="AA90" s="537" t="e">
        <f ca="1">+IF(AND(ISNUMBER(OFFSET('Sanitation Data'!$E$4,0,10*ROW('Sanitation Data'!E84))),'Data Summary'!CP90="Yes"),100-OFFSET('Sanitation Data'!$E$4,0,10*ROW('Sanitation Data'!E84)),NA())</f>
        <v>#N/A</v>
      </c>
      <c r="AB90" s="537" t="e">
        <f ca="1">+IF(AND(ISNUMBER(OFFSET('Sanitation Data'!$E$6,0,10*ROW('Sanitation Data'!E84))),'Data Summary'!CQ90="Yes"),OFFSET('Sanitation Data'!$E$6,0,10*ROW('Sanitation Data'!E84)),NA())</f>
        <v>#N/A</v>
      </c>
      <c r="AC90" s="537" t="e">
        <f ca="1">+IF(AND(ISNUMBER(OFFSET('Sanitation Data'!$E$10,0,10*ROW('Sanitation Data'!E84))),'Data Summary'!CR90="Yes"),OFFSET('Sanitation Data'!$E$10,0,10*ROW('Sanitation Data'!E84)),NA())</f>
        <v>#N/A</v>
      </c>
      <c r="AD90" s="537" t="e">
        <f ca="1">+IF(AND(ISNUMBER(OFFSET('Sanitation Data'!$E$11,0,10*ROW('Sanitation Data'!E84))),'Data Summary'!CS90="Yes"),OFFSET('Sanitation Data'!$E$11,0,10*ROW('Sanitation Data'!E84)),NA())</f>
        <v>#N/A</v>
      </c>
      <c r="AE90" s="537" t="e">
        <f ca="1">+IF(AND(ISNUMBER(OFFSET('Sanitation Data'!$E$12,0,10*ROW('Sanitation Data'!E84))),'Data Summary'!CT90="Yes"),OFFSET('Sanitation Data'!$E$12,0,10*ROW('Sanitation Data'!E84)),NA())</f>
        <v>#N/A</v>
      </c>
      <c r="AF90" s="537" t="e">
        <f ca="1">+IF(AND(ISNUMBER(OFFSET('Sanitation Data'!$F$4,0,10*ROW('Sanitation Data'!F84))),'Data Summary'!CU90="Yes"),100-OFFSET('Sanitation Data'!$F$4,0,10*ROW('Sanitation Data'!F84)),NA())</f>
        <v>#N/A</v>
      </c>
      <c r="AG90" s="537" t="e">
        <f ca="1">+IF(AND(ISNUMBER(OFFSET('Sanitation Data'!$F$6,0,10*ROW('Sanitation Data'!F84))),'Data Summary'!CV90="Yes"),OFFSET('Sanitation Data'!$F$6,0,10*ROW('Sanitation Data'!F84)),NA())</f>
        <v>#N/A</v>
      </c>
      <c r="AH90" s="537" t="e">
        <f ca="1">+IF(AND(ISNUMBER(OFFSET('Sanitation Data'!$F$10,0,10*ROW('Sanitation Data'!F84))),'Data Summary'!CW90="Yes"),OFFSET('Sanitation Data'!$F$10,0,10*ROW('Sanitation Data'!F84)),NA())</f>
        <v>#N/A</v>
      </c>
      <c r="AI90" s="537" t="e">
        <f ca="1">+IF(AND(ISNUMBER(OFFSET('Sanitation Data'!$F$11,0,10*ROW('Sanitation Data'!F84))),'Data Summary'!CX90="Yes"),OFFSET('Sanitation Data'!$F$11,0,10*ROW('Sanitation Data'!F84)),NA())</f>
        <v>#N/A</v>
      </c>
      <c r="AJ90" s="537" t="e">
        <f ca="1">+IF(AND(ISNUMBER(OFFSET('Sanitation Data'!$F$12,0,10*ROW('Sanitation Data'!F84))),'Data Summary'!CY90="Yes"),OFFSET('Sanitation Data'!$F$12,0,10*ROW('Sanitation Data'!F84)),NA())</f>
        <v>#N/A</v>
      </c>
      <c r="AK90" s="537" t="e">
        <f ca="1">+IF(AND(ISNUMBER(OFFSET('Sanitation Data'!$G$4,0,10*ROW('Sanitation Data'!G84))),'Data Summary'!CZ90="Yes"),100-OFFSET('Sanitation Data'!$G$4,0,10*ROW('Sanitation Data'!G84)),NA())</f>
        <v>#N/A</v>
      </c>
      <c r="AL90" s="537" t="e">
        <f ca="1">+IF(AND(ISNUMBER(OFFSET('Sanitation Data'!$G$6,0,10*ROW('Sanitation Data'!G84))),'Data Summary'!DA90="Yes"),OFFSET('Sanitation Data'!$G$6,0,10*ROW('Sanitation Data'!G84)),NA())</f>
        <v>#N/A</v>
      </c>
      <c r="AM90" s="537" t="e">
        <f ca="1">+IF(AND(ISNUMBER(OFFSET('Sanitation Data'!$G$10,0,10*ROW('Sanitation Data'!G84))),'Data Summary'!DB90="Yes"),OFFSET('Sanitation Data'!$G$10,0,10*ROW('Sanitation Data'!G84)),NA())</f>
        <v>#N/A</v>
      </c>
      <c r="AN90" s="537" t="e">
        <f ca="1">+IF(AND(ISNUMBER(OFFSET('Sanitation Data'!$G$11,0,10*ROW('Sanitation Data'!G84))),'Data Summary'!DC90="Yes"),OFFSET('Sanitation Data'!$G$11,0,10*ROW('Sanitation Data'!G84)),NA())</f>
        <v>#N/A</v>
      </c>
      <c r="AO90" s="537" t="e">
        <f ca="1">+IF(AND(ISNUMBER(OFFSET('Sanitation Data'!$G$12,0,10*ROW('Sanitation Data'!G84))),'Data Summary'!DD90="Yes"),OFFSET('Sanitation Data'!$G$12,0,10*ROW('Sanitation Data'!G84)),NA())</f>
        <v>#N/A</v>
      </c>
      <c r="AP90" s="537" t="e">
        <f ca="1">+IF(AND(ISNUMBER(OFFSET('Sanitation Data'!$H$4,0,10*ROW('Sanitation Data'!H84))),'Data Summary'!DE90="Yes"),100-OFFSET('Sanitation Data'!$H$4,0,10*ROW('Sanitation Data'!H84)),NA())</f>
        <v>#N/A</v>
      </c>
      <c r="AQ90" s="537" t="e">
        <f ca="1">+IF(AND(ISNUMBER(OFFSET('Sanitation Data'!$H$6,0,10*ROW('Sanitation Data'!H84))),'Data Summary'!DF90="Yes"),OFFSET('Sanitation Data'!$H$6,0,10*ROW('Sanitation Data'!H84)),NA())</f>
        <v>#N/A</v>
      </c>
      <c r="AR90" s="537" t="e">
        <f ca="1">+IF(AND(ISNUMBER(OFFSET('Sanitation Data'!$H$10,0,10*ROW('Sanitation Data'!H84))),'Data Summary'!DG90="Yes"),OFFSET('Sanitation Data'!$H$10,0,10*ROW('Sanitation Data'!H84)),NA())</f>
        <v>#N/A</v>
      </c>
      <c r="AS90" s="537" t="e">
        <f ca="1">+IF(AND(ISNUMBER(OFFSET('Sanitation Data'!$H$11,0,10*ROW('Sanitation Data'!H84))),'Data Summary'!DH90="Yes"),OFFSET('Sanitation Data'!$H$11,0,10*ROW('Sanitation Data'!H84)),NA())</f>
        <v>#N/A</v>
      </c>
      <c r="AT90" s="537" t="e">
        <f ca="1">+IF(AND(ISNUMBER(OFFSET('Sanitation Data'!$H$12,0,10*ROW('Sanitation Data'!H84))),'Data Summary'!DI90="Yes"),OFFSET('Sanitation Data'!$H$12,0,10*ROW('Sanitation Data'!H84)),NA())</f>
        <v>#N/A</v>
      </c>
      <c r="AU90" s="537" t="e">
        <f ca="1">+IF(AND(ISNUMBER(OFFSET('Sanitation Data'!$I$4,0,10*ROW('Sanitation Data'!I84))),'Data Summary'!DJ90="Yes"),100-OFFSET('Sanitation Data'!$I$4,0,10*ROW('Sanitation Data'!I84)),NA())</f>
        <v>#N/A</v>
      </c>
      <c r="AV90" s="537" t="e">
        <f ca="1">+IF(AND(ISNUMBER(OFFSET('Sanitation Data'!$I$6,0,10*ROW('Sanitation Data'!I84))),'Data Summary'!DK90="Yes"),OFFSET('Sanitation Data'!$I$6,0,10*ROW('Sanitation Data'!I84)),NA())</f>
        <v>#N/A</v>
      </c>
      <c r="AW90" s="537" t="e">
        <f ca="1">+IF(AND(ISNUMBER(OFFSET('Sanitation Data'!$I$10,0,10*ROW('Sanitation Data'!I84))),'Data Summary'!DL90="Yes"),OFFSET('Sanitation Data'!$I$10,0,10*ROW('Sanitation Data'!I84)),NA())</f>
        <v>#N/A</v>
      </c>
      <c r="AX90" s="537" t="e">
        <f ca="1">+IF(AND(ISNUMBER(OFFSET('Sanitation Data'!$I$11,0,10*ROW('Sanitation Data'!I84))),'Data Summary'!DM90="Yes"),OFFSET('Sanitation Data'!$I$11,0,10*ROW('Sanitation Data'!I84)),NA())</f>
        <v>#N/A</v>
      </c>
      <c r="AY90" s="537" t="e">
        <f ca="1">+IF(AND(ISNUMBER(OFFSET('Sanitation Data'!$I$12,0,10*ROW('Sanitation Data'!I84))),'Data Summary'!DN90="Yes"),OFFSET('Sanitation Data'!$I$12,0,10*ROW('Sanitation Data'!I84)),NA())</f>
        <v>#N/A</v>
      </c>
      <c r="AZ90" s="538" t="e">
        <f ca="1">+IF(AND(ISNUMBER(OFFSET('Hygiene Data'!$D$5,0,10*ROW('Hygiene Data'!D84))),'Data Summary'!DO90="Yes"),OFFSET('Hygiene Data'!$D$5,0,10*ROW('Hygiene Data'!D84)),NA())</f>
        <v>#N/A</v>
      </c>
      <c r="BA90" s="538" t="e">
        <f ca="1">+IF(AND(ISNUMBER(OFFSET('Hygiene Data'!$D$7,0,10*ROW('Hygiene Data'!D84))),'Data Summary'!DP90="Yes"),OFFSET('Hygiene Data'!$D$7,0,10*ROW('Hygiene Data'!D84)),NA())</f>
        <v>#N/A</v>
      </c>
      <c r="BB90" s="538" t="e">
        <f ca="1">+IF(AND(ISNUMBER(OFFSET('Hygiene Data'!$D$9,0,10*ROW('Hygiene Data'!D84))),'Data Summary'!DQ90="Yes"),OFFSET('Hygiene Data'!$D$9,0,10*ROW('Hygiene Data'!D84)),NA())</f>
        <v>#N/A</v>
      </c>
      <c r="BC90" s="538" t="e">
        <f ca="1">+IF(AND(ISNUMBER(OFFSET('Hygiene Data'!$E$5,0,10*ROW('Hygiene Data'!E84))),'Data Summary'!DR90="Yes"),OFFSET('Hygiene Data'!$E$5,0,10*ROW('Hygiene Data'!E84)),NA())</f>
        <v>#N/A</v>
      </c>
      <c r="BD90" s="538" t="e">
        <f ca="1">+IF(AND(ISNUMBER(OFFSET('Hygiene Data'!$E$7,0,10*ROW('Hygiene Data'!E84))),'Data Summary'!DS90="Yes"),OFFSET('Hygiene Data'!$E$7,0,10*ROW('Hygiene Data'!E84)),NA())</f>
        <v>#N/A</v>
      </c>
      <c r="BE90" s="538" t="e">
        <f ca="1">+IF(AND(ISNUMBER(OFFSET('Hygiene Data'!$E$9,0,10*ROW('Hygiene Data'!E84))),'Data Summary'!DT90="Yes"),OFFSET('Hygiene Data'!$E$9,0,10*ROW('Hygiene Data'!E84)),NA())</f>
        <v>#N/A</v>
      </c>
      <c r="BF90" s="538" t="e">
        <f ca="1">+IF(AND(ISNUMBER(OFFSET('Hygiene Data'!$F$5,0,10*ROW('Hygiene Data'!F84))),'Data Summary'!DU90="Yes"),OFFSET('Hygiene Data'!$F$5,0,10*ROW('Hygiene Data'!F84)),NA())</f>
        <v>#N/A</v>
      </c>
      <c r="BG90" s="538" t="e">
        <f ca="1">+IF(AND(ISNUMBER(OFFSET('Hygiene Data'!$F$7,0,10*ROW('Hygiene Data'!F84))),'Data Summary'!DV90="Yes"),OFFSET('Hygiene Data'!$F$7,0,10*ROW('Hygiene Data'!F84)),NA())</f>
        <v>#N/A</v>
      </c>
      <c r="BH90" s="538" t="e">
        <f ca="1">+IF(AND(ISNUMBER(OFFSET('Hygiene Data'!$F$9,0,10*ROW('Hygiene Data'!F84))),'Data Summary'!DW90="Yes"),OFFSET('Hygiene Data'!$F$9,0,10*ROW('Hygiene Data'!F84)),NA())</f>
        <v>#N/A</v>
      </c>
      <c r="BI90" s="538" t="e">
        <f ca="1">+IF(AND(ISNUMBER(OFFSET('Hygiene Data'!$G$5,0,10*ROW('Hygiene Data'!G84))),'Data Summary'!DX90="Yes"),OFFSET('Hygiene Data'!$G$5,0,10*ROW('Hygiene Data'!G84)),NA())</f>
        <v>#N/A</v>
      </c>
      <c r="BJ90" s="538" t="e">
        <f ca="1">+IF(AND(ISNUMBER(OFFSET('Hygiene Data'!$G$7,0,10*ROW('Hygiene Data'!G84))),'Data Summary'!DY90="Yes"),OFFSET('Hygiene Data'!$G$7,0,10*ROW('Hygiene Data'!G84)),NA())</f>
        <v>#N/A</v>
      </c>
      <c r="BK90" s="538" t="e">
        <f ca="1">+IF(AND(ISNUMBER(OFFSET('Hygiene Data'!$G$9,0,10*ROW('Hygiene Data'!G84))),'Data Summary'!DZ90="Yes"),OFFSET('Hygiene Data'!$G$9,0,10*ROW('Hygiene Data'!G84)),NA())</f>
        <v>#N/A</v>
      </c>
      <c r="BL90" s="538" t="e">
        <f ca="1">+IF(AND(ISNUMBER(OFFSET('Hygiene Data'!$H$5,0,10*ROW('Hygiene Data'!H84))),'Data Summary'!EA90="Yes"),OFFSET('Hygiene Data'!$H$5,0,10*ROW('Hygiene Data'!H84)),NA())</f>
        <v>#N/A</v>
      </c>
      <c r="BM90" s="538" t="e">
        <f ca="1">+IF(AND(ISNUMBER(OFFSET('Hygiene Data'!$H$7,0,10*ROW('Hygiene Data'!H84))),'Data Summary'!EB90="Yes"),OFFSET('Hygiene Data'!$H$7,0,10*ROW('Hygiene Data'!H84)),NA())</f>
        <v>#N/A</v>
      </c>
      <c r="BN90" s="538" t="e">
        <f ca="1">+IF(AND(ISNUMBER(OFFSET('Hygiene Data'!$H$9,0,10*ROW('Hygiene Data'!H84))),'Data Summary'!EC90="Yes"),OFFSET('Hygiene Data'!$H$9,0,10*ROW('Hygiene Data'!H84)),NA())</f>
        <v>#N/A</v>
      </c>
      <c r="BO90" s="538" t="e">
        <f ca="1">+IF(AND(ISNUMBER(OFFSET('Hygiene Data'!$I$5,0,10*ROW('Hygiene Data'!I84))),'Data Summary'!ED90="Yes"),OFFSET('Hygiene Data'!$I$5,0,10*ROW('Hygiene Data'!I84)),NA())</f>
        <v>#N/A</v>
      </c>
      <c r="BP90" s="538" t="e">
        <f ca="1">+IF(AND(ISNUMBER(OFFSET('Hygiene Data'!$I$7,0,10*ROW('Hygiene Data'!I84))),'Data Summary'!EE90="Yes"),OFFSET('Hygiene Data'!$I$7,0,10*ROW('Hygiene Data'!I84)),NA())</f>
        <v>#N/A</v>
      </c>
      <c r="BQ90" s="538" t="e">
        <f ca="1">+IF(AND(ISNUMBER(OFFSET('Hygiene Data'!$I$9,0,10*ROW('Hygiene Data'!I84))),'Data Summary'!EF90="Yes"),OFFSET('Hygiene Data'!$I$9,0,10*ROW('Hygiene Data'!I84)),NA())</f>
        <v>#N/A</v>
      </c>
    </row>
    <row r="91" spans="1:69" x14ac:dyDescent="0.25">
      <c r="A91" s="534" t="e">
        <f ca="1">+RIGHT('Data Summary'!A91,LEN('Data Summary'!A91)-9)</f>
        <v>#VALUE!</v>
      </c>
      <c r="B91" s="508" t="str">
        <f ca="1">+IF(ISTEXT('Data Summary'!B91),'Data Summary'!B91,"")</f>
        <v/>
      </c>
      <c r="C91" s="535" t="e">
        <f ca="1">+VALUE('Data Summary'!C91)</f>
        <v>#VALUE!</v>
      </c>
      <c r="D91" s="536" t="e">
        <f ca="1">+IF(AND(ISNUMBER(OFFSET('Water Data'!$D$4,0,10*ROW('Water Data'!D85))),'Data Summary'!BS91="Yes"),100-OFFSET('Water Data'!$D$4,0,10*ROW('Water Data'!D85)),NA())</f>
        <v>#N/A</v>
      </c>
      <c r="E91" s="536" t="e">
        <f ca="1">+IF(AND(ISNUMBER(OFFSET('Water Data'!$D$6,0,10*ROW('Water Data'!D85))),'Data Summary'!BT91="Yes"),OFFSET('Water Data'!$D$6,0,10*ROW('Water Data'!D85)),NA())</f>
        <v>#N/A</v>
      </c>
      <c r="F91" s="536" t="e">
        <f ca="1">+IF(AND(ISNUMBER(OFFSET('Water Data'!$D$9,0,10*ROW('Water Data'!D85))),'Data Summary'!BU91="Yes"),OFFSET('Water Data'!$D$9,0,10*ROW('Water Data'!D85)),NA())</f>
        <v>#N/A</v>
      </c>
      <c r="G91" s="536" t="e">
        <f ca="1">+IF(AND(ISNUMBER(OFFSET('Water Data'!$E$4,0,10*ROW('Water Data'!E85))),'Data Summary'!BV91="Yes"),100-OFFSET('Water Data'!$E$4,0,10*ROW('Water Data'!E85)),NA())</f>
        <v>#N/A</v>
      </c>
      <c r="H91" s="536" t="e">
        <f ca="1">+IF(AND(ISNUMBER(OFFSET('Water Data'!$E$6,0,10*ROW('Water Data'!E85))),'Data Summary'!BW91="Yes"),OFFSET('Water Data'!$E$6,0,10*ROW('Water Data'!E85)),NA())</f>
        <v>#N/A</v>
      </c>
      <c r="I91" s="536" t="e">
        <f ca="1">+IF(AND(ISNUMBER(OFFSET('Water Data'!$E$9,0,10*ROW('Water Data'!E85))),'Data Summary'!BX91="Yes"),OFFSET('Water Data'!$E$9,0,10*ROW('Water Data'!E85)),NA())</f>
        <v>#N/A</v>
      </c>
      <c r="J91" s="536" t="e">
        <f ca="1">+IF(AND(ISNUMBER(OFFSET('Water Data'!$F$4,0,10*ROW('Water Data'!F85))),'Data Summary'!BY91="Yes"),100-OFFSET('Water Data'!$F$4,0,10*ROW('Water Data'!F85)),NA())</f>
        <v>#N/A</v>
      </c>
      <c r="K91" s="536" t="e">
        <f ca="1">+IF(AND(ISNUMBER(OFFSET('Water Data'!$F$6,0,10*ROW('Water Data'!F85))),'Data Summary'!BZ91="Yes"),OFFSET('Water Data'!$F$6,0,10*ROW('Water Data'!F85)),NA())</f>
        <v>#N/A</v>
      </c>
      <c r="L91" s="536" t="e">
        <f ca="1">+IF(AND(ISNUMBER(OFFSET('Water Data'!$F$9,0,10*ROW('Water Data'!F85))),'Data Summary'!CA91="Yes"),OFFSET('Water Data'!$F$9,0,10*ROW('Water Data'!F85)),NA())</f>
        <v>#N/A</v>
      </c>
      <c r="M91" s="536" t="e">
        <f ca="1">+IF(AND(ISNUMBER(OFFSET('Water Data'!$G$4,0,10*ROW('Water Data'!G85))),'Data Summary'!CB91="Yes"),100-OFFSET('Water Data'!$G$4,0,10*ROW('Water Data'!G85)),NA())</f>
        <v>#N/A</v>
      </c>
      <c r="N91" s="536" t="e">
        <f ca="1">+IF(AND(ISNUMBER(OFFSET('Water Data'!$G$6,0,10*ROW('Water Data'!G85))),'Data Summary'!CC91="Yes"),OFFSET('Water Data'!$G$6,0,10*ROW('Water Data'!G85)),NA())</f>
        <v>#N/A</v>
      </c>
      <c r="O91" s="536" t="e">
        <f ca="1">+IF(AND(ISNUMBER(OFFSET('Water Data'!$G$9,0,10*ROW('Water Data'!G85))),'Data Summary'!CD91="Yes"),OFFSET('Water Data'!$G$9,0,10*ROW('Water Data'!G85)),NA())</f>
        <v>#N/A</v>
      </c>
      <c r="P91" s="536" t="e">
        <f ca="1">+IF(AND(ISNUMBER(OFFSET('Water Data'!$H$4,0,10*ROW('Water Data'!H85))),'Data Summary'!CE91="Yes"),100-OFFSET('Water Data'!$H$4,0,10*ROW('Water Data'!H85)),NA())</f>
        <v>#N/A</v>
      </c>
      <c r="Q91" s="536" t="e">
        <f ca="1">+IF(AND(ISNUMBER(OFFSET('Water Data'!$H$6,0,10*ROW('Water Data'!H85))),'Data Summary'!CF91="Yes"),OFFSET('Water Data'!$H$6,0,10*ROW('Water Data'!H85)),NA())</f>
        <v>#N/A</v>
      </c>
      <c r="R91" s="536" t="e">
        <f ca="1">+IF(AND(ISNUMBER(OFFSET('Water Data'!$H$9,0,10*ROW('Water Data'!H85))),'Data Summary'!CG91="Yes"),OFFSET('Water Data'!$H$9,0,10*ROW('Water Data'!H85)),NA())</f>
        <v>#N/A</v>
      </c>
      <c r="S91" s="536" t="e">
        <f ca="1">+IF(AND(ISNUMBER(OFFSET('Water Data'!$I$4,0,10*ROW('Water Data'!I85))),'Data Summary'!CH91="Yes"),100-OFFSET('Water Data'!$I$4,0,10*ROW('Water Data'!I85)),NA())</f>
        <v>#N/A</v>
      </c>
      <c r="T91" s="536" t="e">
        <f ca="1">+IF(AND(ISNUMBER(OFFSET('Water Data'!$I$6,0,10*ROW('Water Data'!I85))),'Data Summary'!CI91="Yes"),OFFSET('Water Data'!$I$6,0,10*ROW('Water Data'!I85)),NA())</f>
        <v>#N/A</v>
      </c>
      <c r="U91" s="536" t="e">
        <f ca="1">+IF(AND(ISNUMBER(OFFSET('Water Data'!$I$9,0,10*ROW('Water Data'!I85))),'Data Summary'!CJ91="Yes"),OFFSET('Water Data'!$I$9,0,10*ROW('Water Data'!I85)),NA())</f>
        <v>#N/A</v>
      </c>
      <c r="V91" s="537" t="e">
        <f ca="1">+IF(AND(ISNUMBER(OFFSET('Sanitation Data'!$D$4,0,10*ROW('Sanitation Data'!D85))),'Data Summary'!CK91="Yes"),100-OFFSET('Sanitation Data'!$D$4,0,10*ROW('Sanitation Data'!D85)),NA())</f>
        <v>#N/A</v>
      </c>
      <c r="W91" s="537" t="e">
        <f ca="1">+IF(AND(ISNUMBER(OFFSET('Sanitation Data'!$D$6,0,10*ROW('Sanitation Data'!D85))),'Data Summary'!CL91="Yes"),OFFSET('Sanitation Data'!$D$6,0,10*ROW('Sanitation Data'!D85)),NA())</f>
        <v>#N/A</v>
      </c>
      <c r="X91" s="537" t="e">
        <f ca="1">+IF(AND(ISNUMBER(OFFSET('Sanitation Data'!$D$10,0,10*ROW('Sanitation Data'!D85))),'Data Summary'!CM91="Yes"),OFFSET('Sanitation Data'!$D$10,0,10*ROW('Sanitation Data'!D85)),NA())</f>
        <v>#N/A</v>
      </c>
      <c r="Y91" s="537" t="e">
        <f ca="1">+IF(AND(ISNUMBER(OFFSET('Sanitation Data'!$D$11,0,10*ROW('Sanitation Data'!D85))),'Data Summary'!CN91="Yes"),OFFSET('Sanitation Data'!$D$11,0,10*ROW('Sanitation Data'!D85)),NA())</f>
        <v>#N/A</v>
      </c>
      <c r="Z91" s="537" t="e">
        <f ca="1">+IF(AND(ISNUMBER(OFFSET('Sanitation Data'!$D$12,0,10*ROW('Sanitation Data'!D85))),'Data Summary'!CO91="Yes"),OFFSET('Sanitation Data'!$D$12,0,10*ROW('Sanitation Data'!D85)),NA())</f>
        <v>#N/A</v>
      </c>
      <c r="AA91" s="537" t="e">
        <f ca="1">+IF(AND(ISNUMBER(OFFSET('Sanitation Data'!$E$4,0,10*ROW('Sanitation Data'!E85))),'Data Summary'!CP91="Yes"),100-OFFSET('Sanitation Data'!$E$4,0,10*ROW('Sanitation Data'!E85)),NA())</f>
        <v>#N/A</v>
      </c>
      <c r="AB91" s="537" t="e">
        <f ca="1">+IF(AND(ISNUMBER(OFFSET('Sanitation Data'!$E$6,0,10*ROW('Sanitation Data'!E85))),'Data Summary'!CQ91="Yes"),OFFSET('Sanitation Data'!$E$6,0,10*ROW('Sanitation Data'!E85)),NA())</f>
        <v>#N/A</v>
      </c>
      <c r="AC91" s="537" t="e">
        <f ca="1">+IF(AND(ISNUMBER(OFFSET('Sanitation Data'!$E$10,0,10*ROW('Sanitation Data'!E85))),'Data Summary'!CR91="Yes"),OFFSET('Sanitation Data'!$E$10,0,10*ROW('Sanitation Data'!E85)),NA())</f>
        <v>#N/A</v>
      </c>
      <c r="AD91" s="537" t="e">
        <f ca="1">+IF(AND(ISNUMBER(OFFSET('Sanitation Data'!$E$11,0,10*ROW('Sanitation Data'!E85))),'Data Summary'!CS91="Yes"),OFFSET('Sanitation Data'!$E$11,0,10*ROW('Sanitation Data'!E85)),NA())</f>
        <v>#N/A</v>
      </c>
      <c r="AE91" s="537" t="e">
        <f ca="1">+IF(AND(ISNUMBER(OFFSET('Sanitation Data'!$E$12,0,10*ROW('Sanitation Data'!E85))),'Data Summary'!CT91="Yes"),OFFSET('Sanitation Data'!$E$12,0,10*ROW('Sanitation Data'!E85)),NA())</f>
        <v>#N/A</v>
      </c>
      <c r="AF91" s="537" t="e">
        <f ca="1">+IF(AND(ISNUMBER(OFFSET('Sanitation Data'!$F$4,0,10*ROW('Sanitation Data'!F85))),'Data Summary'!CU91="Yes"),100-OFFSET('Sanitation Data'!$F$4,0,10*ROW('Sanitation Data'!F85)),NA())</f>
        <v>#N/A</v>
      </c>
      <c r="AG91" s="537" t="e">
        <f ca="1">+IF(AND(ISNUMBER(OFFSET('Sanitation Data'!$F$6,0,10*ROW('Sanitation Data'!F85))),'Data Summary'!CV91="Yes"),OFFSET('Sanitation Data'!$F$6,0,10*ROW('Sanitation Data'!F85)),NA())</f>
        <v>#N/A</v>
      </c>
      <c r="AH91" s="537" t="e">
        <f ca="1">+IF(AND(ISNUMBER(OFFSET('Sanitation Data'!$F$10,0,10*ROW('Sanitation Data'!F85))),'Data Summary'!CW91="Yes"),OFFSET('Sanitation Data'!$F$10,0,10*ROW('Sanitation Data'!F85)),NA())</f>
        <v>#N/A</v>
      </c>
      <c r="AI91" s="537" t="e">
        <f ca="1">+IF(AND(ISNUMBER(OFFSET('Sanitation Data'!$F$11,0,10*ROW('Sanitation Data'!F85))),'Data Summary'!CX91="Yes"),OFFSET('Sanitation Data'!$F$11,0,10*ROW('Sanitation Data'!F85)),NA())</f>
        <v>#N/A</v>
      </c>
      <c r="AJ91" s="537" t="e">
        <f ca="1">+IF(AND(ISNUMBER(OFFSET('Sanitation Data'!$F$12,0,10*ROW('Sanitation Data'!F85))),'Data Summary'!CY91="Yes"),OFFSET('Sanitation Data'!$F$12,0,10*ROW('Sanitation Data'!F85)),NA())</f>
        <v>#N/A</v>
      </c>
      <c r="AK91" s="537" t="e">
        <f ca="1">+IF(AND(ISNUMBER(OFFSET('Sanitation Data'!$G$4,0,10*ROW('Sanitation Data'!G85))),'Data Summary'!CZ91="Yes"),100-OFFSET('Sanitation Data'!$G$4,0,10*ROW('Sanitation Data'!G85)),NA())</f>
        <v>#N/A</v>
      </c>
      <c r="AL91" s="537" t="e">
        <f ca="1">+IF(AND(ISNUMBER(OFFSET('Sanitation Data'!$G$6,0,10*ROW('Sanitation Data'!G85))),'Data Summary'!DA91="Yes"),OFFSET('Sanitation Data'!$G$6,0,10*ROW('Sanitation Data'!G85)),NA())</f>
        <v>#N/A</v>
      </c>
      <c r="AM91" s="537" t="e">
        <f ca="1">+IF(AND(ISNUMBER(OFFSET('Sanitation Data'!$G$10,0,10*ROW('Sanitation Data'!G85))),'Data Summary'!DB91="Yes"),OFFSET('Sanitation Data'!$G$10,0,10*ROW('Sanitation Data'!G85)),NA())</f>
        <v>#N/A</v>
      </c>
      <c r="AN91" s="537" t="e">
        <f ca="1">+IF(AND(ISNUMBER(OFFSET('Sanitation Data'!$G$11,0,10*ROW('Sanitation Data'!G85))),'Data Summary'!DC91="Yes"),OFFSET('Sanitation Data'!$G$11,0,10*ROW('Sanitation Data'!G85)),NA())</f>
        <v>#N/A</v>
      </c>
      <c r="AO91" s="537" t="e">
        <f ca="1">+IF(AND(ISNUMBER(OFFSET('Sanitation Data'!$G$12,0,10*ROW('Sanitation Data'!G85))),'Data Summary'!DD91="Yes"),OFFSET('Sanitation Data'!$G$12,0,10*ROW('Sanitation Data'!G85)),NA())</f>
        <v>#N/A</v>
      </c>
      <c r="AP91" s="537" t="e">
        <f ca="1">+IF(AND(ISNUMBER(OFFSET('Sanitation Data'!$H$4,0,10*ROW('Sanitation Data'!H85))),'Data Summary'!DE91="Yes"),100-OFFSET('Sanitation Data'!$H$4,0,10*ROW('Sanitation Data'!H85)),NA())</f>
        <v>#N/A</v>
      </c>
      <c r="AQ91" s="537" t="e">
        <f ca="1">+IF(AND(ISNUMBER(OFFSET('Sanitation Data'!$H$6,0,10*ROW('Sanitation Data'!H85))),'Data Summary'!DF91="Yes"),OFFSET('Sanitation Data'!$H$6,0,10*ROW('Sanitation Data'!H85)),NA())</f>
        <v>#N/A</v>
      </c>
      <c r="AR91" s="537" t="e">
        <f ca="1">+IF(AND(ISNUMBER(OFFSET('Sanitation Data'!$H$10,0,10*ROW('Sanitation Data'!H85))),'Data Summary'!DG91="Yes"),OFFSET('Sanitation Data'!$H$10,0,10*ROW('Sanitation Data'!H85)),NA())</f>
        <v>#N/A</v>
      </c>
      <c r="AS91" s="537" t="e">
        <f ca="1">+IF(AND(ISNUMBER(OFFSET('Sanitation Data'!$H$11,0,10*ROW('Sanitation Data'!H85))),'Data Summary'!DH91="Yes"),OFFSET('Sanitation Data'!$H$11,0,10*ROW('Sanitation Data'!H85)),NA())</f>
        <v>#N/A</v>
      </c>
      <c r="AT91" s="537" t="e">
        <f ca="1">+IF(AND(ISNUMBER(OFFSET('Sanitation Data'!$H$12,0,10*ROW('Sanitation Data'!H85))),'Data Summary'!DI91="Yes"),OFFSET('Sanitation Data'!$H$12,0,10*ROW('Sanitation Data'!H85)),NA())</f>
        <v>#N/A</v>
      </c>
      <c r="AU91" s="537" t="e">
        <f ca="1">+IF(AND(ISNUMBER(OFFSET('Sanitation Data'!$I$4,0,10*ROW('Sanitation Data'!I85))),'Data Summary'!DJ91="Yes"),100-OFFSET('Sanitation Data'!$I$4,0,10*ROW('Sanitation Data'!I85)),NA())</f>
        <v>#N/A</v>
      </c>
      <c r="AV91" s="537" t="e">
        <f ca="1">+IF(AND(ISNUMBER(OFFSET('Sanitation Data'!$I$6,0,10*ROW('Sanitation Data'!I85))),'Data Summary'!DK91="Yes"),OFFSET('Sanitation Data'!$I$6,0,10*ROW('Sanitation Data'!I85)),NA())</f>
        <v>#N/A</v>
      </c>
      <c r="AW91" s="537" t="e">
        <f ca="1">+IF(AND(ISNUMBER(OFFSET('Sanitation Data'!$I$10,0,10*ROW('Sanitation Data'!I85))),'Data Summary'!DL91="Yes"),OFFSET('Sanitation Data'!$I$10,0,10*ROW('Sanitation Data'!I85)),NA())</f>
        <v>#N/A</v>
      </c>
      <c r="AX91" s="537" t="e">
        <f ca="1">+IF(AND(ISNUMBER(OFFSET('Sanitation Data'!$I$11,0,10*ROW('Sanitation Data'!I85))),'Data Summary'!DM91="Yes"),OFFSET('Sanitation Data'!$I$11,0,10*ROW('Sanitation Data'!I85)),NA())</f>
        <v>#N/A</v>
      </c>
      <c r="AY91" s="537" t="e">
        <f ca="1">+IF(AND(ISNUMBER(OFFSET('Sanitation Data'!$I$12,0,10*ROW('Sanitation Data'!I85))),'Data Summary'!DN91="Yes"),OFFSET('Sanitation Data'!$I$12,0,10*ROW('Sanitation Data'!I85)),NA())</f>
        <v>#N/A</v>
      </c>
      <c r="AZ91" s="538" t="e">
        <f ca="1">+IF(AND(ISNUMBER(OFFSET('Hygiene Data'!$D$5,0,10*ROW('Hygiene Data'!D85))),'Data Summary'!DO91="Yes"),OFFSET('Hygiene Data'!$D$5,0,10*ROW('Hygiene Data'!D85)),NA())</f>
        <v>#N/A</v>
      </c>
      <c r="BA91" s="538" t="e">
        <f ca="1">+IF(AND(ISNUMBER(OFFSET('Hygiene Data'!$D$7,0,10*ROW('Hygiene Data'!D85))),'Data Summary'!DP91="Yes"),OFFSET('Hygiene Data'!$D$7,0,10*ROW('Hygiene Data'!D85)),NA())</f>
        <v>#N/A</v>
      </c>
      <c r="BB91" s="538" t="e">
        <f ca="1">+IF(AND(ISNUMBER(OFFSET('Hygiene Data'!$D$9,0,10*ROW('Hygiene Data'!D85))),'Data Summary'!DQ91="Yes"),OFFSET('Hygiene Data'!$D$9,0,10*ROW('Hygiene Data'!D85)),NA())</f>
        <v>#N/A</v>
      </c>
      <c r="BC91" s="538" t="e">
        <f ca="1">+IF(AND(ISNUMBER(OFFSET('Hygiene Data'!$E$5,0,10*ROW('Hygiene Data'!E85))),'Data Summary'!DR91="Yes"),OFFSET('Hygiene Data'!$E$5,0,10*ROW('Hygiene Data'!E85)),NA())</f>
        <v>#N/A</v>
      </c>
      <c r="BD91" s="538" t="e">
        <f ca="1">+IF(AND(ISNUMBER(OFFSET('Hygiene Data'!$E$7,0,10*ROW('Hygiene Data'!E85))),'Data Summary'!DS91="Yes"),OFFSET('Hygiene Data'!$E$7,0,10*ROW('Hygiene Data'!E85)),NA())</f>
        <v>#N/A</v>
      </c>
      <c r="BE91" s="538" t="e">
        <f ca="1">+IF(AND(ISNUMBER(OFFSET('Hygiene Data'!$E$9,0,10*ROW('Hygiene Data'!E85))),'Data Summary'!DT91="Yes"),OFFSET('Hygiene Data'!$E$9,0,10*ROW('Hygiene Data'!E85)),NA())</f>
        <v>#N/A</v>
      </c>
      <c r="BF91" s="538" t="e">
        <f ca="1">+IF(AND(ISNUMBER(OFFSET('Hygiene Data'!$F$5,0,10*ROW('Hygiene Data'!F85))),'Data Summary'!DU91="Yes"),OFFSET('Hygiene Data'!$F$5,0,10*ROW('Hygiene Data'!F85)),NA())</f>
        <v>#N/A</v>
      </c>
      <c r="BG91" s="538" t="e">
        <f ca="1">+IF(AND(ISNUMBER(OFFSET('Hygiene Data'!$F$7,0,10*ROW('Hygiene Data'!F85))),'Data Summary'!DV91="Yes"),OFFSET('Hygiene Data'!$F$7,0,10*ROW('Hygiene Data'!F85)),NA())</f>
        <v>#N/A</v>
      </c>
      <c r="BH91" s="538" t="e">
        <f ca="1">+IF(AND(ISNUMBER(OFFSET('Hygiene Data'!$F$9,0,10*ROW('Hygiene Data'!F85))),'Data Summary'!DW91="Yes"),OFFSET('Hygiene Data'!$F$9,0,10*ROW('Hygiene Data'!F85)),NA())</f>
        <v>#N/A</v>
      </c>
      <c r="BI91" s="538" t="e">
        <f ca="1">+IF(AND(ISNUMBER(OFFSET('Hygiene Data'!$G$5,0,10*ROW('Hygiene Data'!G85))),'Data Summary'!DX91="Yes"),OFFSET('Hygiene Data'!$G$5,0,10*ROW('Hygiene Data'!G85)),NA())</f>
        <v>#N/A</v>
      </c>
      <c r="BJ91" s="538" t="e">
        <f ca="1">+IF(AND(ISNUMBER(OFFSET('Hygiene Data'!$G$7,0,10*ROW('Hygiene Data'!G85))),'Data Summary'!DY91="Yes"),OFFSET('Hygiene Data'!$G$7,0,10*ROW('Hygiene Data'!G85)),NA())</f>
        <v>#N/A</v>
      </c>
      <c r="BK91" s="538" t="e">
        <f ca="1">+IF(AND(ISNUMBER(OFFSET('Hygiene Data'!$G$9,0,10*ROW('Hygiene Data'!G85))),'Data Summary'!DZ91="Yes"),OFFSET('Hygiene Data'!$G$9,0,10*ROW('Hygiene Data'!G85)),NA())</f>
        <v>#N/A</v>
      </c>
      <c r="BL91" s="538" t="e">
        <f ca="1">+IF(AND(ISNUMBER(OFFSET('Hygiene Data'!$H$5,0,10*ROW('Hygiene Data'!H85))),'Data Summary'!EA91="Yes"),OFFSET('Hygiene Data'!$H$5,0,10*ROW('Hygiene Data'!H85)),NA())</f>
        <v>#N/A</v>
      </c>
      <c r="BM91" s="538" t="e">
        <f ca="1">+IF(AND(ISNUMBER(OFFSET('Hygiene Data'!$H$7,0,10*ROW('Hygiene Data'!H85))),'Data Summary'!EB91="Yes"),OFFSET('Hygiene Data'!$H$7,0,10*ROW('Hygiene Data'!H85)),NA())</f>
        <v>#N/A</v>
      </c>
      <c r="BN91" s="538" t="e">
        <f ca="1">+IF(AND(ISNUMBER(OFFSET('Hygiene Data'!$H$9,0,10*ROW('Hygiene Data'!H85))),'Data Summary'!EC91="Yes"),OFFSET('Hygiene Data'!$H$9,0,10*ROW('Hygiene Data'!H85)),NA())</f>
        <v>#N/A</v>
      </c>
      <c r="BO91" s="538" t="e">
        <f ca="1">+IF(AND(ISNUMBER(OFFSET('Hygiene Data'!$I$5,0,10*ROW('Hygiene Data'!I85))),'Data Summary'!ED91="Yes"),OFFSET('Hygiene Data'!$I$5,0,10*ROW('Hygiene Data'!I85)),NA())</f>
        <v>#N/A</v>
      </c>
      <c r="BP91" s="538" t="e">
        <f ca="1">+IF(AND(ISNUMBER(OFFSET('Hygiene Data'!$I$7,0,10*ROW('Hygiene Data'!I85))),'Data Summary'!EE91="Yes"),OFFSET('Hygiene Data'!$I$7,0,10*ROW('Hygiene Data'!I85)),NA())</f>
        <v>#N/A</v>
      </c>
      <c r="BQ91" s="538" t="e">
        <f ca="1">+IF(AND(ISNUMBER(OFFSET('Hygiene Data'!$I$9,0,10*ROW('Hygiene Data'!I85))),'Data Summary'!EF91="Yes"),OFFSET('Hygiene Data'!$I$9,0,10*ROW('Hygiene Data'!I85)),NA())</f>
        <v>#N/A</v>
      </c>
    </row>
    <row r="92" spans="1:69" x14ac:dyDescent="0.25">
      <c r="A92" s="534" t="e">
        <f ca="1">+RIGHT('Data Summary'!A92,LEN('Data Summary'!A92)-9)</f>
        <v>#VALUE!</v>
      </c>
      <c r="B92" s="508" t="str">
        <f ca="1">+IF(ISTEXT('Data Summary'!B92),'Data Summary'!B92,"")</f>
        <v/>
      </c>
      <c r="C92" s="535" t="e">
        <f ca="1">+VALUE('Data Summary'!C92)</f>
        <v>#VALUE!</v>
      </c>
      <c r="D92" s="536" t="e">
        <f ca="1">+IF(AND(ISNUMBER(OFFSET('Water Data'!$D$4,0,10*ROW('Water Data'!D86))),'Data Summary'!BS92="Yes"),100-OFFSET('Water Data'!$D$4,0,10*ROW('Water Data'!D86)),NA())</f>
        <v>#N/A</v>
      </c>
      <c r="E92" s="536" t="e">
        <f ca="1">+IF(AND(ISNUMBER(OFFSET('Water Data'!$D$6,0,10*ROW('Water Data'!D86))),'Data Summary'!BT92="Yes"),OFFSET('Water Data'!$D$6,0,10*ROW('Water Data'!D86)),NA())</f>
        <v>#N/A</v>
      </c>
      <c r="F92" s="536" t="e">
        <f ca="1">+IF(AND(ISNUMBER(OFFSET('Water Data'!$D$9,0,10*ROW('Water Data'!D86))),'Data Summary'!BU92="Yes"),OFFSET('Water Data'!$D$9,0,10*ROW('Water Data'!D86)),NA())</f>
        <v>#N/A</v>
      </c>
      <c r="G92" s="536" t="e">
        <f ca="1">+IF(AND(ISNUMBER(OFFSET('Water Data'!$E$4,0,10*ROW('Water Data'!E86))),'Data Summary'!BV92="Yes"),100-OFFSET('Water Data'!$E$4,0,10*ROW('Water Data'!E86)),NA())</f>
        <v>#N/A</v>
      </c>
      <c r="H92" s="536" t="e">
        <f ca="1">+IF(AND(ISNUMBER(OFFSET('Water Data'!$E$6,0,10*ROW('Water Data'!E86))),'Data Summary'!BW92="Yes"),OFFSET('Water Data'!$E$6,0,10*ROW('Water Data'!E86)),NA())</f>
        <v>#N/A</v>
      </c>
      <c r="I92" s="536" t="e">
        <f ca="1">+IF(AND(ISNUMBER(OFFSET('Water Data'!$E$9,0,10*ROW('Water Data'!E86))),'Data Summary'!BX92="Yes"),OFFSET('Water Data'!$E$9,0,10*ROW('Water Data'!E86)),NA())</f>
        <v>#N/A</v>
      </c>
      <c r="J92" s="536" t="e">
        <f ca="1">+IF(AND(ISNUMBER(OFFSET('Water Data'!$F$4,0,10*ROW('Water Data'!F86))),'Data Summary'!BY92="Yes"),100-OFFSET('Water Data'!$F$4,0,10*ROW('Water Data'!F86)),NA())</f>
        <v>#N/A</v>
      </c>
      <c r="K92" s="536" t="e">
        <f ca="1">+IF(AND(ISNUMBER(OFFSET('Water Data'!$F$6,0,10*ROW('Water Data'!F86))),'Data Summary'!BZ92="Yes"),OFFSET('Water Data'!$F$6,0,10*ROW('Water Data'!F86)),NA())</f>
        <v>#N/A</v>
      </c>
      <c r="L92" s="536" t="e">
        <f ca="1">+IF(AND(ISNUMBER(OFFSET('Water Data'!$F$9,0,10*ROW('Water Data'!F86))),'Data Summary'!CA92="Yes"),OFFSET('Water Data'!$F$9,0,10*ROW('Water Data'!F86)),NA())</f>
        <v>#N/A</v>
      </c>
      <c r="M92" s="536" t="e">
        <f ca="1">+IF(AND(ISNUMBER(OFFSET('Water Data'!$G$4,0,10*ROW('Water Data'!G86))),'Data Summary'!CB92="Yes"),100-OFFSET('Water Data'!$G$4,0,10*ROW('Water Data'!G86)),NA())</f>
        <v>#N/A</v>
      </c>
      <c r="N92" s="536" t="e">
        <f ca="1">+IF(AND(ISNUMBER(OFFSET('Water Data'!$G$6,0,10*ROW('Water Data'!G86))),'Data Summary'!CC92="Yes"),OFFSET('Water Data'!$G$6,0,10*ROW('Water Data'!G86)),NA())</f>
        <v>#N/A</v>
      </c>
      <c r="O92" s="536" t="e">
        <f ca="1">+IF(AND(ISNUMBER(OFFSET('Water Data'!$G$9,0,10*ROW('Water Data'!G86))),'Data Summary'!CD92="Yes"),OFFSET('Water Data'!$G$9,0,10*ROW('Water Data'!G86)),NA())</f>
        <v>#N/A</v>
      </c>
      <c r="P92" s="536" t="e">
        <f ca="1">+IF(AND(ISNUMBER(OFFSET('Water Data'!$H$4,0,10*ROW('Water Data'!H86))),'Data Summary'!CE92="Yes"),100-OFFSET('Water Data'!$H$4,0,10*ROW('Water Data'!H86)),NA())</f>
        <v>#N/A</v>
      </c>
      <c r="Q92" s="536" t="e">
        <f ca="1">+IF(AND(ISNUMBER(OFFSET('Water Data'!$H$6,0,10*ROW('Water Data'!H86))),'Data Summary'!CF92="Yes"),OFFSET('Water Data'!$H$6,0,10*ROW('Water Data'!H86)),NA())</f>
        <v>#N/A</v>
      </c>
      <c r="R92" s="536" t="e">
        <f ca="1">+IF(AND(ISNUMBER(OFFSET('Water Data'!$H$9,0,10*ROW('Water Data'!H86))),'Data Summary'!CG92="Yes"),OFFSET('Water Data'!$H$9,0,10*ROW('Water Data'!H86)),NA())</f>
        <v>#N/A</v>
      </c>
      <c r="S92" s="536" t="e">
        <f ca="1">+IF(AND(ISNUMBER(OFFSET('Water Data'!$I$4,0,10*ROW('Water Data'!I86))),'Data Summary'!CH92="Yes"),100-OFFSET('Water Data'!$I$4,0,10*ROW('Water Data'!I86)),NA())</f>
        <v>#N/A</v>
      </c>
      <c r="T92" s="536" t="e">
        <f ca="1">+IF(AND(ISNUMBER(OFFSET('Water Data'!$I$6,0,10*ROW('Water Data'!I86))),'Data Summary'!CI92="Yes"),OFFSET('Water Data'!$I$6,0,10*ROW('Water Data'!I86)),NA())</f>
        <v>#N/A</v>
      </c>
      <c r="U92" s="536" t="e">
        <f ca="1">+IF(AND(ISNUMBER(OFFSET('Water Data'!$I$9,0,10*ROW('Water Data'!I86))),'Data Summary'!CJ92="Yes"),OFFSET('Water Data'!$I$9,0,10*ROW('Water Data'!I86)),NA())</f>
        <v>#N/A</v>
      </c>
      <c r="V92" s="537" t="e">
        <f ca="1">+IF(AND(ISNUMBER(OFFSET('Sanitation Data'!$D$4,0,10*ROW('Sanitation Data'!D86))),'Data Summary'!CK92="Yes"),100-OFFSET('Sanitation Data'!$D$4,0,10*ROW('Sanitation Data'!D86)),NA())</f>
        <v>#N/A</v>
      </c>
      <c r="W92" s="537" t="e">
        <f ca="1">+IF(AND(ISNUMBER(OFFSET('Sanitation Data'!$D$6,0,10*ROW('Sanitation Data'!D86))),'Data Summary'!CL92="Yes"),OFFSET('Sanitation Data'!$D$6,0,10*ROW('Sanitation Data'!D86)),NA())</f>
        <v>#N/A</v>
      </c>
      <c r="X92" s="537" t="e">
        <f ca="1">+IF(AND(ISNUMBER(OFFSET('Sanitation Data'!$D$10,0,10*ROW('Sanitation Data'!D86))),'Data Summary'!CM92="Yes"),OFFSET('Sanitation Data'!$D$10,0,10*ROW('Sanitation Data'!D86)),NA())</f>
        <v>#N/A</v>
      </c>
      <c r="Y92" s="537" t="e">
        <f ca="1">+IF(AND(ISNUMBER(OFFSET('Sanitation Data'!$D$11,0,10*ROW('Sanitation Data'!D86))),'Data Summary'!CN92="Yes"),OFFSET('Sanitation Data'!$D$11,0,10*ROW('Sanitation Data'!D86)),NA())</f>
        <v>#N/A</v>
      </c>
      <c r="Z92" s="537" t="e">
        <f ca="1">+IF(AND(ISNUMBER(OFFSET('Sanitation Data'!$D$12,0,10*ROW('Sanitation Data'!D86))),'Data Summary'!CO92="Yes"),OFFSET('Sanitation Data'!$D$12,0,10*ROW('Sanitation Data'!D86)),NA())</f>
        <v>#N/A</v>
      </c>
      <c r="AA92" s="537" t="e">
        <f ca="1">+IF(AND(ISNUMBER(OFFSET('Sanitation Data'!$E$4,0,10*ROW('Sanitation Data'!E86))),'Data Summary'!CP92="Yes"),100-OFFSET('Sanitation Data'!$E$4,0,10*ROW('Sanitation Data'!E86)),NA())</f>
        <v>#N/A</v>
      </c>
      <c r="AB92" s="537" t="e">
        <f ca="1">+IF(AND(ISNUMBER(OFFSET('Sanitation Data'!$E$6,0,10*ROW('Sanitation Data'!E86))),'Data Summary'!CQ92="Yes"),OFFSET('Sanitation Data'!$E$6,0,10*ROW('Sanitation Data'!E86)),NA())</f>
        <v>#N/A</v>
      </c>
      <c r="AC92" s="537" t="e">
        <f ca="1">+IF(AND(ISNUMBER(OFFSET('Sanitation Data'!$E$10,0,10*ROW('Sanitation Data'!E86))),'Data Summary'!CR92="Yes"),OFFSET('Sanitation Data'!$E$10,0,10*ROW('Sanitation Data'!E86)),NA())</f>
        <v>#N/A</v>
      </c>
      <c r="AD92" s="537" t="e">
        <f ca="1">+IF(AND(ISNUMBER(OFFSET('Sanitation Data'!$E$11,0,10*ROW('Sanitation Data'!E86))),'Data Summary'!CS92="Yes"),OFFSET('Sanitation Data'!$E$11,0,10*ROW('Sanitation Data'!E86)),NA())</f>
        <v>#N/A</v>
      </c>
      <c r="AE92" s="537" t="e">
        <f ca="1">+IF(AND(ISNUMBER(OFFSET('Sanitation Data'!$E$12,0,10*ROW('Sanitation Data'!E86))),'Data Summary'!CT92="Yes"),OFFSET('Sanitation Data'!$E$12,0,10*ROW('Sanitation Data'!E86)),NA())</f>
        <v>#N/A</v>
      </c>
      <c r="AF92" s="537" t="e">
        <f ca="1">+IF(AND(ISNUMBER(OFFSET('Sanitation Data'!$F$4,0,10*ROW('Sanitation Data'!F86))),'Data Summary'!CU92="Yes"),100-OFFSET('Sanitation Data'!$F$4,0,10*ROW('Sanitation Data'!F86)),NA())</f>
        <v>#N/A</v>
      </c>
      <c r="AG92" s="537" t="e">
        <f ca="1">+IF(AND(ISNUMBER(OFFSET('Sanitation Data'!$F$6,0,10*ROW('Sanitation Data'!F86))),'Data Summary'!CV92="Yes"),OFFSET('Sanitation Data'!$F$6,0,10*ROW('Sanitation Data'!F86)),NA())</f>
        <v>#N/A</v>
      </c>
      <c r="AH92" s="537" t="e">
        <f ca="1">+IF(AND(ISNUMBER(OFFSET('Sanitation Data'!$F$10,0,10*ROW('Sanitation Data'!F86))),'Data Summary'!CW92="Yes"),OFFSET('Sanitation Data'!$F$10,0,10*ROW('Sanitation Data'!F86)),NA())</f>
        <v>#N/A</v>
      </c>
      <c r="AI92" s="537" t="e">
        <f ca="1">+IF(AND(ISNUMBER(OFFSET('Sanitation Data'!$F$11,0,10*ROW('Sanitation Data'!F86))),'Data Summary'!CX92="Yes"),OFFSET('Sanitation Data'!$F$11,0,10*ROW('Sanitation Data'!F86)),NA())</f>
        <v>#N/A</v>
      </c>
      <c r="AJ92" s="537" t="e">
        <f ca="1">+IF(AND(ISNUMBER(OFFSET('Sanitation Data'!$F$12,0,10*ROW('Sanitation Data'!F86))),'Data Summary'!CY92="Yes"),OFFSET('Sanitation Data'!$F$12,0,10*ROW('Sanitation Data'!F86)),NA())</f>
        <v>#N/A</v>
      </c>
      <c r="AK92" s="537" t="e">
        <f ca="1">+IF(AND(ISNUMBER(OFFSET('Sanitation Data'!$G$4,0,10*ROW('Sanitation Data'!G86))),'Data Summary'!CZ92="Yes"),100-OFFSET('Sanitation Data'!$G$4,0,10*ROW('Sanitation Data'!G86)),NA())</f>
        <v>#N/A</v>
      </c>
      <c r="AL92" s="537" t="e">
        <f ca="1">+IF(AND(ISNUMBER(OFFSET('Sanitation Data'!$G$6,0,10*ROW('Sanitation Data'!G86))),'Data Summary'!DA92="Yes"),OFFSET('Sanitation Data'!$G$6,0,10*ROW('Sanitation Data'!G86)),NA())</f>
        <v>#N/A</v>
      </c>
      <c r="AM92" s="537" t="e">
        <f ca="1">+IF(AND(ISNUMBER(OFFSET('Sanitation Data'!$G$10,0,10*ROW('Sanitation Data'!G86))),'Data Summary'!DB92="Yes"),OFFSET('Sanitation Data'!$G$10,0,10*ROW('Sanitation Data'!G86)),NA())</f>
        <v>#N/A</v>
      </c>
      <c r="AN92" s="537" t="e">
        <f ca="1">+IF(AND(ISNUMBER(OFFSET('Sanitation Data'!$G$11,0,10*ROW('Sanitation Data'!G86))),'Data Summary'!DC92="Yes"),OFFSET('Sanitation Data'!$G$11,0,10*ROW('Sanitation Data'!G86)),NA())</f>
        <v>#N/A</v>
      </c>
      <c r="AO92" s="537" t="e">
        <f ca="1">+IF(AND(ISNUMBER(OFFSET('Sanitation Data'!$G$12,0,10*ROW('Sanitation Data'!G86))),'Data Summary'!DD92="Yes"),OFFSET('Sanitation Data'!$G$12,0,10*ROW('Sanitation Data'!G86)),NA())</f>
        <v>#N/A</v>
      </c>
      <c r="AP92" s="537" t="e">
        <f ca="1">+IF(AND(ISNUMBER(OFFSET('Sanitation Data'!$H$4,0,10*ROW('Sanitation Data'!H86))),'Data Summary'!DE92="Yes"),100-OFFSET('Sanitation Data'!$H$4,0,10*ROW('Sanitation Data'!H86)),NA())</f>
        <v>#N/A</v>
      </c>
      <c r="AQ92" s="537" t="e">
        <f ca="1">+IF(AND(ISNUMBER(OFFSET('Sanitation Data'!$H$6,0,10*ROW('Sanitation Data'!H86))),'Data Summary'!DF92="Yes"),OFFSET('Sanitation Data'!$H$6,0,10*ROW('Sanitation Data'!H86)),NA())</f>
        <v>#N/A</v>
      </c>
      <c r="AR92" s="537" t="e">
        <f ca="1">+IF(AND(ISNUMBER(OFFSET('Sanitation Data'!$H$10,0,10*ROW('Sanitation Data'!H86))),'Data Summary'!DG92="Yes"),OFFSET('Sanitation Data'!$H$10,0,10*ROW('Sanitation Data'!H86)),NA())</f>
        <v>#N/A</v>
      </c>
      <c r="AS92" s="537" t="e">
        <f ca="1">+IF(AND(ISNUMBER(OFFSET('Sanitation Data'!$H$11,0,10*ROW('Sanitation Data'!H86))),'Data Summary'!DH92="Yes"),OFFSET('Sanitation Data'!$H$11,0,10*ROW('Sanitation Data'!H86)),NA())</f>
        <v>#N/A</v>
      </c>
      <c r="AT92" s="537" t="e">
        <f ca="1">+IF(AND(ISNUMBER(OFFSET('Sanitation Data'!$H$12,0,10*ROW('Sanitation Data'!H86))),'Data Summary'!DI92="Yes"),OFFSET('Sanitation Data'!$H$12,0,10*ROW('Sanitation Data'!H86)),NA())</f>
        <v>#N/A</v>
      </c>
      <c r="AU92" s="537" t="e">
        <f ca="1">+IF(AND(ISNUMBER(OFFSET('Sanitation Data'!$I$4,0,10*ROW('Sanitation Data'!I86))),'Data Summary'!DJ92="Yes"),100-OFFSET('Sanitation Data'!$I$4,0,10*ROW('Sanitation Data'!I86)),NA())</f>
        <v>#N/A</v>
      </c>
      <c r="AV92" s="537" t="e">
        <f ca="1">+IF(AND(ISNUMBER(OFFSET('Sanitation Data'!$I$6,0,10*ROW('Sanitation Data'!I86))),'Data Summary'!DK92="Yes"),OFFSET('Sanitation Data'!$I$6,0,10*ROW('Sanitation Data'!I86)),NA())</f>
        <v>#N/A</v>
      </c>
      <c r="AW92" s="537" t="e">
        <f ca="1">+IF(AND(ISNUMBER(OFFSET('Sanitation Data'!$I$10,0,10*ROW('Sanitation Data'!I86))),'Data Summary'!DL92="Yes"),OFFSET('Sanitation Data'!$I$10,0,10*ROW('Sanitation Data'!I86)),NA())</f>
        <v>#N/A</v>
      </c>
      <c r="AX92" s="537" t="e">
        <f ca="1">+IF(AND(ISNUMBER(OFFSET('Sanitation Data'!$I$11,0,10*ROW('Sanitation Data'!I86))),'Data Summary'!DM92="Yes"),OFFSET('Sanitation Data'!$I$11,0,10*ROW('Sanitation Data'!I86)),NA())</f>
        <v>#N/A</v>
      </c>
      <c r="AY92" s="537" t="e">
        <f ca="1">+IF(AND(ISNUMBER(OFFSET('Sanitation Data'!$I$12,0,10*ROW('Sanitation Data'!I86))),'Data Summary'!DN92="Yes"),OFFSET('Sanitation Data'!$I$12,0,10*ROW('Sanitation Data'!I86)),NA())</f>
        <v>#N/A</v>
      </c>
      <c r="AZ92" s="538" t="e">
        <f ca="1">+IF(AND(ISNUMBER(OFFSET('Hygiene Data'!$D$5,0,10*ROW('Hygiene Data'!D86))),'Data Summary'!DO92="Yes"),OFFSET('Hygiene Data'!$D$5,0,10*ROW('Hygiene Data'!D86)),NA())</f>
        <v>#N/A</v>
      </c>
      <c r="BA92" s="538" t="e">
        <f ca="1">+IF(AND(ISNUMBER(OFFSET('Hygiene Data'!$D$7,0,10*ROW('Hygiene Data'!D86))),'Data Summary'!DP92="Yes"),OFFSET('Hygiene Data'!$D$7,0,10*ROW('Hygiene Data'!D86)),NA())</f>
        <v>#N/A</v>
      </c>
      <c r="BB92" s="538" t="e">
        <f ca="1">+IF(AND(ISNUMBER(OFFSET('Hygiene Data'!$D$9,0,10*ROW('Hygiene Data'!D86))),'Data Summary'!DQ92="Yes"),OFFSET('Hygiene Data'!$D$9,0,10*ROW('Hygiene Data'!D86)),NA())</f>
        <v>#N/A</v>
      </c>
      <c r="BC92" s="538" t="e">
        <f ca="1">+IF(AND(ISNUMBER(OFFSET('Hygiene Data'!$E$5,0,10*ROW('Hygiene Data'!E86))),'Data Summary'!DR92="Yes"),OFFSET('Hygiene Data'!$E$5,0,10*ROW('Hygiene Data'!E86)),NA())</f>
        <v>#N/A</v>
      </c>
      <c r="BD92" s="538" t="e">
        <f ca="1">+IF(AND(ISNUMBER(OFFSET('Hygiene Data'!$E$7,0,10*ROW('Hygiene Data'!E86))),'Data Summary'!DS92="Yes"),OFFSET('Hygiene Data'!$E$7,0,10*ROW('Hygiene Data'!E86)),NA())</f>
        <v>#N/A</v>
      </c>
      <c r="BE92" s="538" t="e">
        <f ca="1">+IF(AND(ISNUMBER(OFFSET('Hygiene Data'!$E$9,0,10*ROW('Hygiene Data'!E86))),'Data Summary'!DT92="Yes"),OFFSET('Hygiene Data'!$E$9,0,10*ROW('Hygiene Data'!E86)),NA())</f>
        <v>#N/A</v>
      </c>
      <c r="BF92" s="538" t="e">
        <f ca="1">+IF(AND(ISNUMBER(OFFSET('Hygiene Data'!$F$5,0,10*ROW('Hygiene Data'!F86))),'Data Summary'!DU92="Yes"),OFFSET('Hygiene Data'!$F$5,0,10*ROW('Hygiene Data'!F86)),NA())</f>
        <v>#N/A</v>
      </c>
      <c r="BG92" s="538" t="e">
        <f ca="1">+IF(AND(ISNUMBER(OFFSET('Hygiene Data'!$F$7,0,10*ROW('Hygiene Data'!F86))),'Data Summary'!DV92="Yes"),OFFSET('Hygiene Data'!$F$7,0,10*ROW('Hygiene Data'!F86)),NA())</f>
        <v>#N/A</v>
      </c>
      <c r="BH92" s="538" t="e">
        <f ca="1">+IF(AND(ISNUMBER(OFFSET('Hygiene Data'!$F$9,0,10*ROW('Hygiene Data'!F86))),'Data Summary'!DW92="Yes"),OFFSET('Hygiene Data'!$F$9,0,10*ROW('Hygiene Data'!F86)),NA())</f>
        <v>#N/A</v>
      </c>
      <c r="BI92" s="538" t="e">
        <f ca="1">+IF(AND(ISNUMBER(OFFSET('Hygiene Data'!$G$5,0,10*ROW('Hygiene Data'!G86))),'Data Summary'!DX92="Yes"),OFFSET('Hygiene Data'!$G$5,0,10*ROW('Hygiene Data'!G86)),NA())</f>
        <v>#N/A</v>
      </c>
      <c r="BJ92" s="538" t="e">
        <f ca="1">+IF(AND(ISNUMBER(OFFSET('Hygiene Data'!$G$7,0,10*ROW('Hygiene Data'!G86))),'Data Summary'!DY92="Yes"),OFFSET('Hygiene Data'!$G$7,0,10*ROW('Hygiene Data'!G86)),NA())</f>
        <v>#N/A</v>
      </c>
      <c r="BK92" s="538" t="e">
        <f ca="1">+IF(AND(ISNUMBER(OFFSET('Hygiene Data'!$G$9,0,10*ROW('Hygiene Data'!G86))),'Data Summary'!DZ92="Yes"),OFFSET('Hygiene Data'!$G$9,0,10*ROW('Hygiene Data'!G86)),NA())</f>
        <v>#N/A</v>
      </c>
      <c r="BL92" s="538" t="e">
        <f ca="1">+IF(AND(ISNUMBER(OFFSET('Hygiene Data'!$H$5,0,10*ROW('Hygiene Data'!H86))),'Data Summary'!EA92="Yes"),OFFSET('Hygiene Data'!$H$5,0,10*ROW('Hygiene Data'!H86)),NA())</f>
        <v>#N/A</v>
      </c>
      <c r="BM92" s="538" t="e">
        <f ca="1">+IF(AND(ISNUMBER(OFFSET('Hygiene Data'!$H$7,0,10*ROW('Hygiene Data'!H86))),'Data Summary'!EB92="Yes"),OFFSET('Hygiene Data'!$H$7,0,10*ROW('Hygiene Data'!H86)),NA())</f>
        <v>#N/A</v>
      </c>
      <c r="BN92" s="538" t="e">
        <f ca="1">+IF(AND(ISNUMBER(OFFSET('Hygiene Data'!$H$9,0,10*ROW('Hygiene Data'!H86))),'Data Summary'!EC92="Yes"),OFFSET('Hygiene Data'!$H$9,0,10*ROW('Hygiene Data'!H86)),NA())</f>
        <v>#N/A</v>
      </c>
      <c r="BO92" s="538" t="e">
        <f ca="1">+IF(AND(ISNUMBER(OFFSET('Hygiene Data'!$I$5,0,10*ROW('Hygiene Data'!I86))),'Data Summary'!ED92="Yes"),OFFSET('Hygiene Data'!$I$5,0,10*ROW('Hygiene Data'!I86)),NA())</f>
        <v>#N/A</v>
      </c>
      <c r="BP92" s="538" t="e">
        <f ca="1">+IF(AND(ISNUMBER(OFFSET('Hygiene Data'!$I$7,0,10*ROW('Hygiene Data'!I86))),'Data Summary'!EE92="Yes"),OFFSET('Hygiene Data'!$I$7,0,10*ROW('Hygiene Data'!I86)),NA())</f>
        <v>#N/A</v>
      </c>
      <c r="BQ92" s="538" t="e">
        <f ca="1">+IF(AND(ISNUMBER(OFFSET('Hygiene Data'!$I$9,0,10*ROW('Hygiene Data'!I86))),'Data Summary'!EF92="Yes"),OFFSET('Hygiene Data'!$I$9,0,10*ROW('Hygiene Data'!I86)),NA())</f>
        <v>#N/A</v>
      </c>
    </row>
    <row r="93" spans="1:69" x14ac:dyDescent="0.25">
      <c r="A93" s="534" t="e">
        <f ca="1">+RIGHT('Data Summary'!A93,LEN('Data Summary'!A93)-9)</f>
        <v>#VALUE!</v>
      </c>
      <c r="B93" s="508" t="str">
        <f ca="1">+IF(ISTEXT('Data Summary'!B93),'Data Summary'!B93,"")</f>
        <v/>
      </c>
      <c r="C93" s="535" t="e">
        <f ca="1">+VALUE('Data Summary'!C93)</f>
        <v>#VALUE!</v>
      </c>
      <c r="D93" s="536" t="e">
        <f ca="1">+IF(AND(ISNUMBER(OFFSET('Water Data'!$D$4,0,10*ROW('Water Data'!D87))),'Data Summary'!BS93="Yes"),100-OFFSET('Water Data'!$D$4,0,10*ROW('Water Data'!D87)),NA())</f>
        <v>#N/A</v>
      </c>
      <c r="E93" s="536" t="e">
        <f ca="1">+IF(AND(ISNUMBER(OFFSET('Water Data'!$D$6,0,10*ROW('Water Data'!D87))),'Data Summary'!BT93="Yes"),OFFSET('Water Data'!$D$6,0,10*ROW('Water Data'!D87)),NA())</f>
        <v>#N/A</v>
      </c>
      <c r="F93" s="536" t="e">
        <f ca="1">+IF(AND(ISNUMBER(OFFSET('Water Data'!$D$9,0,10*ROW('Water Data'!D87))),'Data Summary'!BU93="Yes"),OFFSET('Water Data'!$D$9,0,10*ROW('Water Data'!D87)),NA())</f>
        <v>#N/A</v>
      </c>
      <c r="G93" s="536" t="e">
        <f ca="1">+IF(AND(ISNUMBER(OFFSET('Water Data'!$E$4,0,10*ROW('Water Data'!E87))),'Data Summary'!BV93="Yes"),100-OFFSET('Water Data'!$E$4,0,10*ROW('Water Data'!E87)),NA())</f>
        <v>#N/A</v>
      </c>
      <c r="H93" s="536" t="e">
        <f ca="1">+IF(AND(ISNUMBER(OFFSET('Water Data'!$E$6,0,10*ROW('Water Data'!E87))),'Data Summary'!BW93="Yes"),OFFSET('Water Data'!$E$6,0,10*ROW('Water Data'!E87)),NA())</f>
        <v>#N/A</v>
      </c>
      <c r="I93" s="536" t="e">
        <f ca="1">+IF(AND(ISNUMBER(OFFSET('Water Data'!$E$9,0,10*ROW('Water Data'!E87))),'Data Summary'!BX93="Yes"),OFFSET('Water Data'!$E$9,0,10*ROW('Water Data'!E87)),NA())</f>
        <v>#N/A</v>
      </c>
      <c r="J93" s="536" t="e">
        <f ca="1">+IF(AND(ISNUMBER(OFFSET('Water Data'!$F$4,0,10*ROW('Water Data'!F87))),'Data Summary'!BY93="Yes"),100-OFFSET('Water Data'!$F$4,0,10*ROW('Water Data'!F87)),NA())</f>
        <v>#N/A</v>
      </c>
      <c r="K93" s="536" t="e">
        <f ca="1">+IF(AND(ISNUMBER(OFFSET('Water Data'!$F$6,0,10*ROW('Water Data'!F87))),'Data Summary'!BZ93="Yes"),OFFSET('Water Data'!$F$6,0,10*ROW('Water Data'!F87)),NA())</f>
        <v>#N/A</v>
      </c>
      <c r="L93" s="536" t="e">
        <f ca="1">+IF(AND(ISNUMBER(OFFSET('Water Data'!$F$9,0,10*ROW('Water Data'!F87))),'Data Summary'!CA93="Yes"),OFFSET('Water Data'!$F$9,0,10*ROW('Water Data'!F87)),NA())</f>
        <v>#N/A</v>
      </c>
      <c r="M93" s="536" t="e">
        <f ca="1">+IF(AND(ISNUMBER(OFFSET('Water Data'!$G$4,0,10*ROW('Water Data'!G87))),'Data Summary'!CB93="Yes"),100-OFFSET('Water Data'!$G$4,0,10*ROW('Water Data'!G87)),NA())</f>
        <v>#N/A</v>
      </c>
      <c r="N93" s="536" t="e">
        <f ca="1">+IF(AND(ISNUMBER(OFFSET('Water Data'!$G$6,0,10*ROW('Water Data'!G87))),'Data Summary'!CC93="Yes"),OFFSET('Water Data'!$G$6,0,10*ROW('Water Data'!G87)),NA())</f>
        <v>#N/A</v>
      </c>
      <c r="O93" s="536" t="e">
        <f ca="1">+IF(AND(ISNUMBER(OFFSET('Water Data'!$G$9,0,10*ROW('Water Data'!G87))),'Data Summary'!CD93="Yes"),OFFSET('Water Data'!$G$9,0,10*ROW('Water Data'!G87)),NA())</f>
        <v>#N/A</v>
      </c>
      <c r="P93" s="536" t="e">
        <f ca="1">+IF(AND(ISNUMBER(OFFSET('Water Data'!$H$4,0,10*ROW('Water Data'!H87))),'Data Summary'!CE93="Yes"),100-OFFSET('Water Data'!$H$4,0,10*ROW('Water Data'!H87)),NA())</f>
        <v>#N/A</v>
      </c>
      <c r="Q93" s="536" t="e">
        <f ca="1">+IF(AND(ISNUMBER(OFFSET('Water Data'!$H$6,0,10*ROW('Water Data'!H87))),'Data Summary'!CF93="Yes"),OFFSET('Water Data'!$H$6,0,10*ROW('Water Data'!H87)),NA())</f>
        <v>#N/A</v>
      </c>
      <c r="R93" s="536" t="e">
        <f ca="1">+IF(AND(ISNUMBER(OFFSET('Water Data'!$H$9,0,10*ROW('Water Data'!H87))),'Data Summary'!CG93="Yes"),OFFSET('Water Data'!$H$9,0,10*ROW('Water Data'!H87)),NA())</f>
        <v>#N/A</v>
      </c>
      <c r="S93" s="536" t="e">
        <f ca="1">+IF(AND(ISNUMBER(OFFSET('Water Data'!$I$4,0,10*ROW('Water Data'!I87))),'Data Summary'!CH93="Yes"),100-OFFSET('Water Data'!$I$4,0,10*ROW('Water Data'!I87)),NA())</f>
        <v>#N/A</v>
      </c>
      <c r="T93" s="536" t="e">
        <f ca="1">+IF(AND(ISNUMBER(OFFSET('Water Data'!$I$6,0,10*ROW('Water Data'!I87))),'Data Summary'!CI93="Yes"),OFFSET('Water Data'!$I$6,0,10*ROW('Water Data'!I87)),NA())</f>
        <v>#N/A</v>
      </c>
      <c r="U93" s="536" t="e">
        <f ca="1">+IF(AND(ISNUMBER(OFFSET('Water Data'!$I$9,0,10*ROW('Water Data'!I87))),'Data Summary'!CJ93="Yes"),OFFSET('Water Data'!$I$9,0,10*ROW('Water Data'!I87)),NA())</f>
        <v>#N/A</v>
      </c>
      <c r="V93" s="537" t="e">
        <f ca="1">+IF(AND(ISNUMBER(OFFSET('Sanitation Data'!$D$4,0,10*ROW('Sanitation Data'!D87))),'Data Summary'!CK93="Yes"),100-OFFSET('Sanitation Data'!$D$4,0,10*ROW('Sanitation Data'!D87)),NA())</f>
        <v>#N/A</v>
      </c>
      <c r="W93" s="537" t="e">
        <f ca="1">+IF(AND(ISNUMBER(OFFSET('Sanitation Data'!$D$6,0,10*ROW('Sanitation Data'!D87))),'Data Summary'!CL93="Yes"),OFFSET('Sanitation Data'!$D$6,0,10*ROW('Sanitation Data'!D87)),NA())</f>
        <v>#N/A</v>
      </c>
      <c r="X93" s="537" t="e">
        <f ca="1">+IF(AND(ISNUMBER(OFFSET('Sanitation Data'!$D$10,0,10*ROW('Sanitation Data'!D87))),'Data Summary'!CM93="Yes"),OFFSET('Sanitation Data'!$D$10,0,10*ROW('Sanitation Data'!D87)),NA())</f>
        <v>#N/A</v>
      </c>
      <c r="Y93" s="537" t="e">
        <f ca="1">+IF(AND(ISNUMBER(OFFSET('Sanitation Data'!$D$11,0,10*ROW('Sanitation Data'!D87))),'Data Summary'!CN93="Yes"),OFFSET('Sanitation Data'!$D$11,0,10*ROW('Sanitation Data'!D87)),NA())</f>
        <v>#N/A</v>
      </c>
      <c r="Z93" s="537" t="e">
        <f ca="1">+IF(AND(ISNUMBER(OFFSET('Sanitation Data'!$D$12,0,10*ROW('Sanitation Data'!D87))),'Data Summary'!CO93="Yes"),OFFSET('Sanitation Data'!$D$12,0,10*ROW('Sanitation Data'!D87)),NA())</f>
        <v>#N/A</v>
      </c>
      <c r="AA93" s="537" t="e">
        <f ca="1">+IF(AND(ISNUMBER(OFFSET('Sanitation Data'!$E$4,0,10*ROW('Sanitation Data'!E87))),'Data Summary'!CP93="Yes"),100-OFFSET('Sanitation Data'!$E$4,0,10*ROW('Sanitation Data'!E87)),NA())</f>
        <v>#N/A</v>
      </c>
      <c r="AB93" s="537" t="e">
        <f ca="1">+IF(AND(ISNUMBER(OFFSET('Sanitation Data'!$E$6,0,10*ROW('Sanitation Data'!E87))),'Data Summary'!CQ93="Yes"),OFFSET('Sanitation Data'!$E$6,0,10*ROW('Sanitation Data'!E87)),NA())</f>
        <v>#N/A</v>
      </c>
      <c r="AC93" s="537" t="e">
        <f ca="1">+IF(AND(ISNUMBER(OFFSET('Sanitation Data'!$E$10,0,10*ROW('Sanitation Data'!E87))),'Data Summary'!CR93="Yes"),OFFSET('Sanitation Data'!$E$10,0,10*ROW('Sanitation Data'!E87)),NA())</f>
        <v>#N/A</v>
      </c>
      <c r="AD93" s="537" t="e">
        <f ca="1">+IF(AND(ISNUMBER(OFFSET('Sanitation Data'!$E$11,0,10*ROW('Sanitation Data'!E87))),'Data Summary'!CS93="Yes"),OFFSET('Sanitation Data'!$E$11,0,10*ROW('Sanitation Data'!E87)),NA())</f>
        <v>#N/A</v>
      </c>
      <c r="AE93" s="537" t="e">
        <f ca="1">+IF(AND(ISNUMBER(OFFSET('Sanitation Data'!$E$12,0,10*ROW('Sanitation Data'!E87))),'Data Summary'!CT93="Yes"),OFFSET('Sanitation Data'!$E$12,0,10*ROW('Sanitation Data'!E87)),NA())</f>
        <v>#N/A</v>
      </c>
      <c r="AF93" s="537" t="e">
        <f ca="1">+IF(AND(ISNUMBER(OFFSET('Sanitation Data'!$F$4,0,10*ROW('Sanitation Data'!F87))),'Data Summary'!CU93="Yes"),100-OFFSET('Sanitation Data'!$F$4,0,10*ROW('Sanitation Data'!F87)),NA())</f>
        <v>#N/A</v>
      </c>
      <c r="AG93" s="537" t="e">
        <f ca="1">+IF(AND(ISNUMBER(OFFSET('Sanitation Data'!$F$6,0,10*ROW('Sanitation Data'!F87))),'Data Summary'!CV93="Yes"),OFFSET('Sanitation Data'!$F$6,0,10*ROW('Sanitation Data'!F87)),NA())</f>
        <v>#N/A</v>
      </c>
      <c r="AH93" s="537" t="e">
        <f ca="1">+IF(AND(ISNUMBER(OFFSET('Sanitation Data'!$F$10,0,10*ROW('Sanitation Data'!F87))),'Data Summary'!CW93="Yes"),OFFSET('Sanitation Data'!$F$10,0,10*ROW('Sanitation Data'!F87)),NA())</f>
        <v>#N/A</v>
      </c>
      <c r="AI93" s="537" t="e">
        <f ca="1">+IF(AND(ISNUMBER(OFFSET('Sanitation Data'!$F$11,0,10*ROW('Sanitation Data'!F87))),'Data Summary'!CX93="Yes"),OFFSET('Sanitation Data'!$F$11,0,10*ROW('Sanitation Data'!F87)),NA())</f>
        <v>#N/A</v>
      </c>
      <c r="AJ93" s="537" t="e">
        <f ca="1">+IF(AND(ISNUMBER(OFFSET('Sanitation Data'!$F$12,0,10*ROW('Sanitation Data'!F87))),'Data Summary'!CY93="Yes"),OFFSET('Sanitation Data'!$F$12,0,10*ROW('Sanitation Data'!F87)),NA())</f>
        <v>#N/A</v>
      </c>
      <c r="AK93" s="537" t="e">
        <f ca="1">+IF(AND(ISNUMBER(OFFSET('Sanitation Data'!$G$4,0,10*ROW('Sanitation Data'!G87))),'Data Summary'!CZ93="Yes"),100-OFFSET('Sanitation Data'!$G$4,0,10*ROW('Sanitation Data'!G87)),NA())</f>
        <v>#N/A</v>
      </c>
      <c r="AL93" s="537" t="e">
        <f ca="1">+IF(AND(ISNUMBER(OFFSET('Sanitation Data'!$G$6,0,10*ROW('Sanitation Data'!G87))),'Data Summary'!DA93="Yes"),OFFSET('Sanitation Data'!$G$6,0,10*ROW('Sanitation Data'!G87)),NA())</f>
        <v>#N/A</v>
      </c>
      <c r="AM93" s="537" t="e">
        <f ca="1">+IF(AND(ISNUMBER(OFFSET('Sanitation Data'!$G$10,0,10*ROW('Sanitation Data'!G87))),'Data Summary'!DB93="Yes"),OFFSET('Sanitation Data'!$G$10,0,10*ROW('Sanitation Data'!G87)),NA())</f>
        <v>#N/A</v>
      </c>
      <c r="AN93" s="537" t="e">
        <f ca="1">+IF(AND(ISNUMBER(OFFSET('Sanitation Data'!$G$11,0,10*ROW('Sanitation Data'!G87))),'Data Summary'!DC93="Yes"),OFFSET('Sanitation Data'!$G$11,0,10*ROW('Sanitation Data'!G87)),NA())</f>
        <v>#N/A</v>
      </c>
      <c r="AO93" s="537" t="e">
        <f ca="1">+IF(AND(ISNUMBER(OFFSET('Sanitation Data'!$G$12,0,10*ROW('Sanitation Data'!G87))),'Data Summary'!DD93="Yes"),OFFSET('Sanitation Data'!$G$12,0,10*ROW('Sanitation Data'!G87)),NA())</f>
        <v>#N/A</v>
      </c>
      <c r="AP93" s="537" t="e">
        <f ca="1">+IF(AND(ISNUMBER(OFFSET('Sanitation Data'!$H$4,0,10*ROW('Sanitation Data'!H87))),'Data Summary'!DE93="Yes"),100-OFFSET('Sanitation Data'!$H$4,0,10*ROW('Sanitation Data'!H87)),NA())</f>
        <v>#N/A</v>
      </c>
      <c r="AQ93" s="537" t="e">
        <f ca="1">+IF(AND(ISNUMBER(OFFSET('Sanitation Data'!$H$6,0,10*ROW('Sanitation Data'!H87))),'Data Summary'!DF93="Yes"),OFFSET('Sanitation Data'!$H$6,0,10*ROW('Sanitation Data'!H87)),NA())</f>
        <v>#N/A</v>
      </c>
      <c r="AR93" s="537" t="e">
        <f ca="1">+IF(AND(ISNUMBER(OFFSET('Sanitation Data'!$H$10,0,10*ROW('Sanitation Data'!H87))),'Data Summary'!DG93="Yes"),OFFSET('Sanitation Data'!$H$10,0,10*ROW('Sanitation Data'!H87)),NA())</f>
        <v>#N/A</v>
      </c>
      <c r="AS93" s="537" t="e">
        <f ca="1">+IF(AND(ISNUMBER(OFFSET('Sanitation Data'!$H$11,0,10*ROW('Sanitation Data'!H87))),'Data Summary'!DH93="Yes"),OFFSET('Sanitation Data'!$H$11,0,10*ROW('Sanitation Data'!H87)),NA())</f>
        <v>#N/A</v>
      </c>
      <c r="AT93" s="537" t="e">
        <f ca="1">+IF(AND(ISNUMBER(OFFSET('Sanitation Data'!$H$12,0,10*ROW('Sanitation Data'!H87))),'Data Summary'!DI93="Yes"),OFFSET('Sanitation Data'!$H$12,0,10*ROW('Sanitation Data'!H87)),NA())</f>
        <v>#N/A</v>
      </c>
      <c r="AU93" s="537" t="e">
        <f ca="1">+IF(AND(ISNUMBER(OFFSET('Sanitation Data'!$I$4,0,10*ROW('Sanitation Data'!I87))),'Data Summary'!DJ93="Yes"),100-OFFSET('Sanitation Data'!$I$4,0,10*ROW('Sanitation Data'!I87)),NA())</f>
        <v>#N/A</v>
      </c>
      <c r="AV93" s="537" t="e">
        <f ca="1">+IF(AND(ISNUMBER(OFFSET('Sanitation Data'!$I$6,0,10*ROW('Sanitation Data'!I87))),'Data Summary'!DK93="Yes"),OFFSET('Sanitation Data'!$I$6,0,10*ROW('Sanitation Data'!I87)),NA())</f>
        <v>#N/A</v>
      </c>
      <c r="AW93" s="537" t="e">
        <f ca="1">+IF(AND(ISNUMBER(OFFSET('Sanitation Data'!$I$10,0,10*ROW('Sanitation Data'!I87))),'Data Summary'!DL93="Yes"),OFFSET('Sanitation Data'!$I$10,0,10*ROW('Sanitation Data'!I87)),NA())</f>
        <v>#N/A</v>
      </c>
      <c r="AX93" s="537" t="e">
        <f ca="1">+IF(AND(ISNUMBER(OFFSET('Sanitation Data'!$I$11,0,10*ROW('Sanitation Data'!I87))),'Data Summary'!DM93="Yes"),OFFSET('Sanitation Data'!$I$11,0,10*ROW('Sanitation Data'!I87)),NA())</f>
        <v>#N/A</v>
      </c>
      <c r="AY93" s="537" t="e">
        <f ca="1">+IF(AND(ISNUMBER(OFFSET('Sanitation Data'!$I$12,0,10*ROW('Sanitation Data'!I87))),'Data Summary'!DN93="Yes"),OFFSET('Sanitation Data'!$I$12,0,10*ROW('Sanitation Data'!I87)),NA())</f>
        <v>#N/A</v>
      </c>
      <c r="AZ93" s="538" t="e">
        <f ca="1">+IF(AND(ISNUMBER(OFFSET('Hygiene Data'!$D$5,0,10*ROW('Hygiene Data'!D87))),'Data Summary'!DO93="Yes"),OFFSET('Hygiene Data'!$D$5,0,10*ROW('Hygiene Data'!D87)),NA())</f>
        <v>#N/A</v>
      </c>
      <c r="BA93" s="538" t="e">
        <f ca="1">+IF(AND(ISNUMBER(OFFSET('Hygiene Data'!$D$7,0,10*ROW('Hygiene Data'!D87))),'Data Summary'!DP93="Yes"),OFFSET('Hygiene Data'!$D$7,0,10*ROW('Hygiene Data'!D87)),NA())</f>
        <v>#N/A</v>
      </c>
      <c r="BB93" s="538" t="e">
        <f ca="1">+IF(AND(ISNUMBER(OFFSET('Hygiene Data'!$D$9,0,10*ROW('Hygiene Data'!D87))),'Data Summary'!DQ93="Yes"),OFFSET('Hygiene Data'!$D$9,0,10*ROW('Hygiene Data'!D87)),NA())</f>
        <v>#N/A</v>
      </c>
      <c r="BC93" s="538" t="e">
        <f ca="1">+IF(AND(ISNUMBER(OFFSET('Hygiene Data'!$E$5,0,10*ROW('Hygiene Data'!E87))),'Data Summary'!DR93="Yes"),OFFSET('Hygiene Data'!$E$5,0,10*ROW('Hygiene Data'!E87)),NA())</f>
        <v>#N/A</v>
      </c>
      <c r="BD93" s="538" t="e">
        <f ca="1">+IF(AND(ISNUMBER(OFFSET('Hygiene Data'!$E$7,0,10*ROW('Hygiene Data'!E87))),'Data Summary'!DS93="Yes"),OFFSET('Hygiene Data'!$E$7,0,10*ROW('Hygiene Data'!E87)),NA())</f>
        <v>#N/A</v>
      </c>
      <c r="BE93" s="538" t="e">
        <f ca="1">+IF(AND(ISNUMBER(OFFSET('Hygiene Data'!$E$9,0,10*ROW('Hygiene Data'!E87))),'Data Summary'!DT93="Yes"),OFFSET('Hygiene Data'!$E$9,0,10*ROW('Hygiene Data'!E87)),NA())</f>
        <v>#N/A</v>
      </c>
      <c r="BF93" s="538" t="e">
        <f ca="1">+IF(AND(ISNUMBER(OFFSET('Hygiene Data'!$F$5,0,10*ROW('Hygiene Data'!F87))),'Data Summary'!DU93="Yes"),OFFSET('Hygiene Data'!$F$5,0,10*ROW('Hygiene Data'!F87)),NA())</f>
        <v>#N/A</v>
      </c>
      <c r="BG93" s="538" t="e">
        <f ca="1">+IF(AND(ISNUMBER(OFFSET('Hygiene Data'!$F$7,0,10*ROW('Hygiene Data'!F87))),'Data Summary'!DV93="Yes"),OFFSET('Hygiene Data'!$F$7,0,10*ROW('Hygiene Data'!F87)),NA())</f>
        <v>#N/A</v>
      </c>
      <c r="BH93" s="538" t="e">
        <f ca="1">+IF(AND(ISNUMBER(OFFSET('Hygiene Data'!$F$9,0,10*ROW('Hygiene Data'!F87))),'Data Summary'!DW93="Yes"),OFFSET('Hygiene Data'!$F$9,0,10*ROW('Hygiene Data'!F87)),NA())</f>
        <v>#N/A</v>
      </c>
      <c r="BI93" s="538" t="e">
        <f ca="1">+IF(AND(ISNUMBER(OFFSET('Hygiene Data'!$G$5,0,10*ROW('Hygiene Data'!G87))),'Data Summary'!DX93="Yes"),OFFSET('Hygiene Data'!$G$5,0,10*ROW('Hygiene Data'!G87)),NA())</f>
        <v>#N/A</v>
      </c>
      <c r="BJ93" s="538" t="e">
        <f ca="1">+IF(AND(ISNUMBER(OFFSET('Hygiene Data'!$G$7,0,10*ROW('Hygiene Data'!G87))),'Data Summary'!DY93="Yes"),OFFSET('Hygiene Data'!$G$7,0,10*ROW('Hygiene Data'!G87)),NA())</f>
        <v>#N/A</v>
      </c>
      <c r="BK93" s="538" t="e">
        <f ca="1">+IF(AND(ISNUMBER(OFFSET('Hygiene Data'!$G$9,0,10*ROW('Hygiene Data'!G87))),'Data Summary'!DZ93="Yes"),OFFSET('Hygiene Data'!$G$9,0,10*ROW('Hygiene Data'!G87)),NA())</f>
        <v>#N/A</v>
      </c>
      <c r="BL93" s="538" t="e">
        <f ca="1">+IF(AND(ISNUMBER(OFFSET('Hygiene Data'!$H$5,0,10*ROW('Hygiene Data'!H87))),'Data Summary'!EA93="Yes"),OFFSET('Hygiene Data'!$H$5,0,10*ROW('Hygiene Data'!H87)),NA())</f>
        <v>#N/A</v>
      </c>
      <c r="BM93" s="538" t="e">
        <f ca="1">+IF(AND(ISNUMBER(OFFSET('Hygiene Data'!$H$7,0,10*ROW('Hygiene Data'!H87))),'Data Summary'!EB93="Yes"),OFFSET('Hygiene Data'!$H$7,0,10*ROW('Hygiene Data'!H87)),NA())</f>
        <v>#N/A</v>
      </c>
      <c r="BN93" s="538" t="e">
        <f ca="1">+IF(AND(ISNUMBER(OFFSET('Hygiene Data'!$H$9,0,10*ROW('Hygiene Data'!H87))),'Data Summary'!EC93="Yes"),OFFSET('Hygiene Data'!$H$9,0,10*ROW('Hygiene Data'!H87)),NA())</f>
        <v>#N/A</v>
      </c>
      <c r="BO93" s="538" t="e">
        <f ca="1">+IF(AND(ISNUMBER(OFFSET('Hygiene Data'!$I$5,0,10*ROW('Hygiene Data'!I87))),'Data Summary'!ED93="Yes"),OFFSET('Hygiene Data'!$I$5,0,10*ROW('Hygiene Data'!I87)),NA())</f>
        <v>#N/A</v>
      </c>
      <c r="BP93" s="538" t="e">
        <f ca="1">+IF(AND(ISNUMBER(OFFSET('Hygiene Data'!$I$7,0,10*ROW('Hygiene Data'!I87))),'Data Summary'!EE93="Yes"),OFFSET('Hygiene Data'!$I$7,0,10*ROW('Hygiene Data'!I87)),NA())</f>
        <v>#N/A</v>
      </c>
      <c r="BQ93" s="538" t="e">
        <f ca="1">+IF(AND(ISNUMBER(OFFSET('Hygiene Data'!$I$9,0,10*ROW('Hygiene Data'!I87))),'Data Summary'!EF93="Yes"),OFFSET('Hygiene Data'!$I$9,0,10*ROW('Hygiene Data'!I87)),NA())</f>
        <v>#N/A</v>
      </c>
    </row>
    <row r="94" spans="1:69" x14ac:dyDescent="0.25">
      <c r="A94" s="534" t="e">
        <f ca="1">+RIGHT('Data Summary'!A94,LEN('Data Summary'!A94)-9)</f>
        <v>#VALUE!</v>
      </c>
      <c r="B94" s="508" t="str">
        <f ca="1">+IF(ISTEXT('Data Summary'!B94),'Data Summary'!B94,"")</f>
        <v/>
      </c>
      <c r="C94" s="535" t="e">
        <f ca="1">+VALUE('Data Summary'!C94)</f>
        <v>#VALUE!</v>
      </c>
      <c r="D94" s="536" t="e">
        <f ca="1">+IF(AND(ISNUMBER(OFFSET('Water Data'!$D$4,0,10*ROW('Water Data'!D88))),'Data Summary'!BS94="Yes"),100-OFFSET('Water Data'!$D$4,0,10*ROW('Water Data'!D88)),NA())</f>
        <v>#N/A</v>
      </c>
      <c r="E94" s="536" t="e">
        <f ca="1">+IF(AND(ISNUMBER(OFFSET('Water Data'!$D$6,0,10*ROW('Water Data'!D88))),'Data Summary'!BT94="Yes"),OFFSET('Water Data'!$D$6,0,10*ROW('Water Data'!D88)),NA())</f>
        <v>#N/A</v>
      </c>
      <c r="F94" s="536" t="e">
        <f ca="1">+IF(AND(ISNUMBER(OFFSET('Water Data'!$D$9,0,10*ROW('Water Data'!D88))),'Data Summary'!BU94="Yes"),OFFSET('Water Data'!$D$9,0,10*ROW('Water Data'!D88)),NA())</f>
        <v>#N/A</v>
      </c>
      <c r="G94" s="536" t="e">
        <f ca="1">+IF(AND(ISNUMBER(OFFSET('Water Data'!$E$4,0,10*ROW('Water Data'!E88))),'Data Summary'!BV94="Yes"),100-OFFSET('Water Data'!$E$4,0,10*ROW('Water Data'!E88)),NA())</f>
        <v>#N/A</v>
      </c>
      <c r="H94" s="536" t="e">
        <f ca="1">+IF(AND(ISNUMBER(OFFSET('Water Data'!$E$6,0,10*ROW('Water Data'!E88))),'Data Summary'!BW94="Yes"),OFFSET('Water Data'!$E$6,0,10*ROW('Water Data'!E88)),NA())</f>
        <v>#N/A</v>
      </c>
      <c r="I94" s="536" t="e">
        <f ca="1">+IF(AND(ISNUMBER(OFFSET('Water Data'!$E$9,0,10*ROW('Water Data'!E88))),'Data Summary'!BX94="Yes"),OFFSET('Water Data'!$E$9,0,10*ROW('Water Data'!E88)),NA())</f>
        <v>#N/A</v>
      </c>
      <c r="J94" s="536" t="e">
        <f ca="1">+IF(AND(ISNUMBER(OFFSET('Water Data'!$F$4,0,10*ROW('Water Data'!F88))),'Data Summary'!BY94="Yes"),100-OFFSET('Water Data'!$F$4,0,10*ROW('Water Data'!F88)),NA())</f>
        <v>#N/A</v>
      </c>
      <c r="K94" s="536" t="e">
        <f ca="1">+IF(AND(ISNUMBER(OFFSET('Water Data'!$F$6,0,10*ROW('Water Data'!F88))),'Data Summary'!BZ94="Yes"),OFFSET('Water Data'!$F$6,0,10*ROW('Water Data'!F88)),NA())</f>
        <v>#N/A</v>
      </c>
      <c r="L94" s="536" t="e">
        <f ca="1">+IF(AND(ISNUMBER(OFFSET('Water Data'!$F$9,0,10*ROW('Water Data'!F88))),'Data Summary'!CA94="Yes"),OFFSET('Water Data'!$F$9,0,10*ROW('Water Data'!F88)),NA())</f>
        <v>#N/A</v>
      </c>
      <c r="M94" s="536" t="e">
        <f ca="1">+IF(AND(ISNUMBER(OFFSET('Water Data'!$G$4,0,10*ROW('Water Data'!G88))),'Data Summary'!CB94="Yes"),100-OFFSET('Water Data'!$G$4,0,10*ROW('Water Data'!G88)),NA())</f>
        <v>#N/A</v>
      </c>
      <c r="N94" s="536" t="e">
        <f ca="1">+IF(AND(ISNUMBER(OFFSET('Water Data'!$G$6,0,10*ROW('Water Data'!G88))),'Data Summary'!CC94="Yes"),OFFSET('Water Data'!$G$6,0,10*ROW('Water Data'!G88)),NA())</f>
        <v>#N/A</v>
      </c>
      <c r="O94" s="536" t="e">
        <f ca="1">+IF(AND(ISNUMBER(OFFSET('Water Data'!$G$9,0,10*ROW('Water Data'!G88))),'Data Summary'!CD94="Yes"),OFFSET('Water Data'!$G$9,0,10*ROW('Water Data'!G88)),NA())</f>
        <v>#N/A</v>
      </c>
      <c r="P94" s="536" t="e">
        <f ca="1">+IF(AND(ISNUMBER(OFFSET('Water Data'!$H$4,0,10*ROW('Water Data'!H88))),'Data Summary'!CE94="Yes"),100-OFFSET('Water Data'!$H$4,0,10*ROW('Water Data'!H88)),NA())</f>
        <v>#N/A</v>
      </c>
      <c r="Q94" s="536" t="e">
        <f ca="1">+IF(AND(ISNUMBER(OFFSET('Water Data'!$H$6,0,10*ROW('Water Data'!H88))),'Data Summary'!CF94="Yes"),OFFSET('Water Data'!$H$6,0,10*ROW('Water Data'!H88)),NA())</f>
        <v>#N/A</v>
      </c>
      <c r="R94" s="536" t="e">
        <f ca="1">+IF(AND(ISNUMBER(OFFSET('Water Data'!$H$9,0,10*ROW('Water Data'!H88))),'Data Summary'!CG94="Yes"),OFFSET('Water Data'!$H$9,0,10*ROW('Water Data'!H88)),NA())</f>
        <v>#N/A</v>
      </c>
      <c r="S94" s="536" t="e">
        <f ca="1">+IF(AND(ISNUMBER(OFFSET('Water Data'!$I$4,0,10*ROW('Water Data'!I88))),'Data Summary'!CH94="Yes"),100-OFFSET('Water Data'!$I$4,0,10*ROW('Water Data'!I88)),NA())</f>
        <v>#N/A</v>
      </c>
      <c r="T94" s="536" t="e">
        <f ca="1">+IF(AND(ISNUMBER(OFFSET('Water Data'!$I$6,0,10*ROW('Water Data'!I88))),'Data Summary'!CI94="Yes"),OFFSET('Water Data'!$I$6,0,10*ROW('Water Data'!I88)),NA())</f>
        <v>#N/A</v>
      </c>
      <c r="U94" s="536" t="e">
        <f ca="1">+IF(AND(ISNUMBER(OFFSET('Water Data'!$I$9,0,10*ROW('Water Data'!I88))),'Data Summary'!CJ94="Yes"),OFFSET('Water Data'!$I$9,0,10*ROW('Water Data'!I88)),NA())</f>
        <v>#N/A</v>
      </c>
      <c r="V94" s="537" t="e">
        <f ca="1">+IF(AND(ISNUMBER(OFFSET('Sanitation Data'!$D$4,0,10*ROW('Sanitation Data'!D88))),'Data Summary'!CK94="Yes"),100-OFFSET('Sanitation Data'!$D$4,0,10*ROW('Sanitation Data'!D88)),NA())</f>
        <v>#N/A</v>
      </c>
      <c r="W94" s="537" t="e">
        <f ca="1">+IF(AND(ISNUMBER(OFFSET('Sanitation Data'!$D$6,0,10*ROW('Sanitation Data'!D88))),'Data Summary'!CL94="Yes"),OFFSET('Sanitation Data'!$D$6,0,10*ROW('Sanitation Data'!D88)),NA())</f>
        <v>#N/A</v>
      </c>
      <c r="X94" s="537" t="e">
        <f ca="1">+IF(AND(ISNUMBER(OFFSET('Sanitation Data'!$D$10,0,10*ROW('Sanitation Data'!D88))),'Data Summary'!CM94="Yes"),OFFSET('Sanitation Data'!$D$10,0,10*ROW('Sanitation Data'!D88)),NA())</f>
        <v>#N/A</v>
      </c>
      <c r="Y94" s="537" t="e">
        <f ca="1">+IF(AND(ISNUMBER(OFFSET('Sanitation Data'!$D$11,0,10*ROW('Sanitation Data'!D88))),'Data Summary'!CN94="Yes"),OFFSET('Sanitation Data'!$D$11,0,10*ROW('Sanitation Data'!D88)),NA())</f>
        <v>#N/A</v>
      </c>
      <c r="Z94" s="537" t="e">
        <f ca="1">+IF(AND(ISNUMBER(OFFSET('Sanitation Data'!$D$12,0,10*ROW('Sanitation Data'!D88))),'Data Summary'!CO94="Yes"),OFFSET('Sanitation Data'!$D$12,0,10*ROW('Sanitation Data'!D88)),NA())</f>
        <v>#N/A</v>
      </c>
      <c r="AA94" s="537" t="e">
        <f ca="1">+IF(AND(ISNUMBER(OFFSET('Sanitation Data'!$E$4,0,10*ROW('Sanitation Data'!E88))),'Data Summary'!CP94="Yes"),100-OFFSET('Sanitation Data'!$E$4,0,10*ROW('Sanitation Data'!E88)),NA())</f>
        <v>#N/A</v>
      </c>
      <c r="AB94" s="537" t="e">
        <f ca="1">+IF(AND(ISNUMBER(OFFSET('Sanitation Data'!$E$6,0,10*ROW('Sanitation Data'!E88))),'Data Summary'!CQ94="Yes"),OFFSET('Sanitation Data'!$E$6,0,10*ROW('Sanitation Data'!E88)),NA())</f>
        <v>#N/A</v>
      </c>
      <c r="AC94" s="537" t="e">
        <f ca="1">+IF(AND(ISNUMBER(OFFSET('Sanitation Data'!$E$10,0,10*ROW('Sanitation Data'!E88))),'Data Summary'!CR94="Yes"),OFFSET('Sanitation Data'!$E$10,0,10*ROW('Sanitation Data'!E88)),NA())</f>
        <v>#N/A</v>
      </c>
      <c r="AD94" s="537" t="e">
        <f ca="1">+IF(AND(ISNUMBER(OFFSET('Sanitation Data'!$E$11,0,10*ROW('Sanitation Data'!E88))),'Data Summary'!CS94="Yes"),OFFSET('Sanitation Data'!$E$11,0,10*ROW('Sanitation Data'!E88)),NA())</f>
        <v>#N/A</v>
      </c>
      <c r="AE94" s="537" t="e">
        <f ca="1">+IF(AND(ISNUMBER(OFFSET('Sanitation Data'!$E$12,0,10*ROW('Sanitation Data'!E88))),'Data Summary'!CT94="Yes"),OFFSET('Sanitation Data'!$E$12,0,10*ROW('Sanitation Data'!E88)),NA())</f>
        <v>#N/A</v>
      </c>
      <c r="AF94" s="537" t="e">
        <f ca="1">+IF(AND(ISNUMBER(OFFSET('Sanitation Data'!$F$4,0,10*ROW('Sanitation Data'!F88))),'Data Summary'!CU94="Yes"),100-OFFSET('Sanitation Data'!$F$4,0,10*ROW('Sanitation Data'!F88)),NA())</f>
        <v>#N/A</v>
      </c>
      <c r="AG94" s="537" t="e">
        <f ca="1">+IF(AND(ISNUMBER(OFFSET('Sanitation Data'!$F$6,0,10*ROW('Sanitation Data'!F88))),'Data Summary'!CV94="Yes"),OFFSET('Sanitation Data'!$F$6,0,10*ROW('Sanitation Data'!F88)),NA())</f>
        <v>#N/A</v>
      </c>
      <c r="AH94" s="537" t="e">
        <f ca="1">+IF(AND(ISNUMBER(OFFSET('Sanitation Data'!$F$10,0,10*ROW('Sanitation Data'!F88))),'Data Summary'!CW94="Yes"),OFFSET('Sanitation Data'!$F$10,0,10*ROW('Sanitation Data'!F88)),NA())</f>
        <v>#N/A</v>
      </c>
      <c r="AI94" s="537" t="e">
        <f ca="1">+IF(AND(ISNUMBER(OFFSET('Sanitation Data'!$F$11,0,10*ROW('Sanitation Data'!F88))),'Data Summary'!CX94="Yes"),OFFSET('Sanitation Data'!$F$11,0,10*ROW('Sanitation Data'!F88)),NA())</f>
        <v>#N/A</v>
      </c>
      <c r="AJ94" s="537" t="e">
        <f ca="1">+IF(AND(ISNUMBER(OFFSET('Sanitation Data'!$F$12,0,10*ROW('Sanitation Data'!F88))),'Data Summary'!CY94="Yes"),OFFSET('Sanitation Data'!$F$12,0,10*ROW('Sanitation Data'!F88)),NA())</f>
        <v>#N/A</v>
      </c>
      <c r="AK94" s="537" t="e">
        <f ca="1">+IF(AND(ISNUMBER(OFFSET('Sanitation Data'!$G$4,0,10*ROW('Sanitation Data'!G88))),'Data Summary'!CZ94="Yes"),100-OFFSET('Sanitation Data'!$G$4,0,10*ROW('Sanitation Data'!G88)),NA())</f>
        <v>#N/A</v>
      </c>
      <c r="AL94" s="537" t="e">
        <f ca="1">+IF(AND(ISNUMBER(OFFSET('Sanitation Data'!$G$6,0,10*ROW('Sanitation Data'!G88))),'Data Summary'!DA94="Yes"),OFFSET('Sanitation Data'!$G$6,0,10*ROW('Sanitation Data'!G88)),NA())</f>
        <v>#N/A</v>
      </c>
      <c r="AM94" s="537" t="e">
        <f ca="1">+IF(AND(ISNUMBER(OFFSET('Sanitation Data'!$G$10,0,10*ROW('Sanitation Data'!G88))),'Data Summary'!DB94="Yes"),OFFSET('Sanitation Data'!$G$10,0,10*ROW('Sanitation Data'!G88)),NA())</f>
        <v>#N/A</v>
      </c>
      <c r="AN94" s="537" t="e">
        <f ca="1">+IF(AND(ISNUMBER(OFFSET('Sanitation Data'!$G$11,0,10*ROW('Sanitation Data'!G88))),'Data Summary'!DC94="Yes"),OFFSET('Sanitation Data'!$G$11,0,10*ROW('Sanitation Data'!G88)),NA())</f>
        <v>#N/A</v>
      </c>
      <c r="AO94" s="537" t="e">
        <f ca="1">+IF(AND(ISNUMBER(OFFSET('Sanitation Data'!$G$12,0,10*ROW('Sanitation Data'!G88))),'Data Summary'!DD94="Yes"),OFFSET('Sanitation Data'!$G$12,0,10*ROW('Sanitation Data'!G88)),NA())</f>
        <v>#N/A</v>
      </c>
      <c r="AP94" s="537" t="e">
        <f ca="1">+IF(AND(ISNUMBER(OFFSET('Sanitation Data'!$H$4,0,10*ROW('Sanitation Data'!H88))),'Data Summary'!DE94="Yes"),100-OFFSET('Sanitation Data'!$H$4,0,10*ROW('Sanitation Data'!H88)),NA())</f>
        <v>#N/A</v>
      </c>
      <c r="AQ94" s="537" t="e">
        <f ca="1">+IF(AND(ISNUMBER(OFFSET('Sanitation Data'!$H$6,0,10*ROW('Sanitation Data'!H88))),'Data Summary'!DF94="Yes"),OFFSET('Sanitation Data'!$H$6,0,10*ROW('Sanitation Data'!H88)),NA())</f>
        <v>#N/A</v>
      </c>
      <c r="AR94" s="537" t="e">
        <f ca="1">+IF(AND(ISNUMBER(OFFSET('Sanitation Data'!$H$10,0,10*ROW('Sanitation Data'!H88))),'Data Summary'!DG94="Yes"),OFFSET('Sanitation Data'!$H$10,0,10*ROW('Sanitation Data'!H88)),NA())</f>
        <v>#N/A</v>
      </c>
      <c r="AS94" s="537" t="e">
        <f ca="1">+IF(AND(ISNUMBER(OFFSET('Sanitation Data'!$H$11,0,10*ROW('Sanitation Data'!H88))),'Data Summary'!DH94="Yes"),OFFSET('Sanitation Data'!$H$11,0,10*ROW('Sanitation Data'!H88)),NA())</f>
        <v>#N/A</v>
      </c>
      <c r="AT94" s="537" t="e">
        <f ca="1">+IF(AND(ISNUMBER(OFFSET('Sanitation Data'!$H$12,0,10*ROW('Sanitation Data'!H88))),'Data Summary'!DI94="Yes"),OFFSET('Sanitation Data'!$H$12,0,10*ROW('Sanitation Data'!H88)),NA())</f>
        <v>#N/A</v>
      </c>
      <c r="AU94" s="537" t="e">
        <f ca="1">+IF(AND(ISNUMBER(OFFSET('Sanitation Data'!$I$4,0,10*ROW('Sanitation Data'!I88))),'Data Summary'!DJ94="Yes"),100-OFFSET('Sanitation Data'!$I$4,0,10*ROW('Sanitation Data'!I88)),NA())</f>
        <v>#N/A</v>
      </c>
      <c r="AV94" s="537" t="e">
        <f ca="1">+IF(AND(ISNUMBER(OFFSET('Sanitation Data'!$I$6,0,10*ROW('Sanitation Data'!I88))),'Data Summary'!DK94="Yes"),OFFSET('Sanitation Data'!$I$6,0,10*ROW('Sanitation Data'!I88)),NA())</f>
        <v>#N/A</v>
      </c>
      <c r="AW94" s="537" t="e">
        <f ca="1">+IF(AND(ISNUMBER(OFFSET('Sanitation Data'!$I$10,0,10*ROW('Sanitation Data'!I88))),'Data Summary'!DL94="Yes"),OFFSET('Sanitation Data'!$I$10,0,10*ROW('Sanitation Data'!I88)),NA())</f>
        <v>#N/A</v>
      </c>
      <c r="AX94" s="537" t="e">
        <f ca="1">+IF(AND(ISNUMBER(OFFSET('Sanitation Data'!$I$11,0,10*ROW('Sanitation Data'!I88))),'Data Summary'!DM94="Yes"),OFFSET('Sanitation Data'!$I$11,0,10*ROW('Sanitation Data'!I88)),NA())</f>
        <v>#N/A</v>
      </c>
      <c r="AY94" s="537" t="e">
        <f ca="1">+IF(AND(ISNUMBER(OFFSET('Sanitation Data'!$I$12,0,10*ROW('Sanitation Data'!I88))),'Data Summary'!DN94="Yes"),OFFSET('Sanitation Data'!$I$12,0,10*ROW('Sanitation Data'!I88)),NA())</f>
        <v>#N/A</v>
      </c>
      <c r="AZ94" s="538" t="e">
        <f ca="1">+IF(AND(ISNUMBER(OFFSET('Hygiene Data'!$D$5,0,10*ROW('Hygiene Data'!D88))),'Data Summary'!DO94="Yes"),OFFSET('Hygiene Data'!$D$5,0,10*ROW('Hygiene Data'!D88)),NA())</f>
        <v>#N/A</v>
      </c>
      <c r="BA94" s="538" t="e">
        <f ca="1">+IF(AND(ISNUMBER(OFFSET('Hygiene Data'!$D$7,0,10*ROW('Hygiene Data'!D88))),'Data Summary'!DP94="Yes"),OFFSET('Hygiene Data'!$D$7,0,10*ROW('Hygiene Data'!D88)),NA())</f>
        <v>#N/A</v>
      </c>
      <c r="BB94" s="538" t="e">
        <f ca="1">+IF(AND(ISNUMBER(OFFSET('Hygiene Data'!$D$9,0,10*ROW('Hygiene Data'!D88))),'Data Summary'!DQ94="Yes"),OFFSET('Hygiene Data'!$D$9,0,10*ROW('Hygiene Data'!D88)),NA())</f>
        <v>#N/A</v>
      </c>
      <c r="BC94" s="538" t="e">
        <f ca="1">+IF(AND(ISNUMBER(OFFSET('Hygiene Data'!$E$5,0,10*ROW('Hygiene Data'!E88))),'Data Summary'!DR94="Yes"),OFFSET('Hygiene Data'!$E$5,0,10*ROW('Hygiene Data'!E88)),NA())</f>
        <v>#N/A</v>
      </c>
      <c r="BD94" s="538" t="e">
        <f ca="1">+IF(AND(ISNUMBER(OFFSET('Hygiene Data'!$E$7,0,10*ROW('Hygiene Data'!E88))),'Data Summary'!DS94="Yes"),OFFSET('Hygiene Data'!$E$7,0,10*ROW('Hygiene Data'!E88)),NA())</f>
        <v>#N/A</v>
      </c>
      <c r="BE94" s="538" t="e">
        <f ca="1">+IF(AND(ISNUMBER(OFFSET('Hygiene Data'!$E$9,0,10*ROW('Hygiene Data'!E88))),'Data Summary'!DT94="Yes"),OFFSET('Hygiene Data'!$E$9,0,10*ROW('Hygiene Data'!E88)),NA())</f>
        <v>#N/A</v>
      </c>
      <c r="BF94" s="538" t="e">
        <f ca="1">+IF(AND(ISNUMBER(OFFSET('Hygiene Data'!$F$5,0,10*ROW('Hygiene Data'!F88))),'Data Summary'!DU94="Yes"),OFFSET('Hygiene Data'!$F$5,0,10*ROW('Hygiene Data'!F88)),NA())</f>
        <v>#N/A</v>
      </c>
      <c r="BG94" s="538" t="e">
        <f ca="1">+IF(AND(ISNUMBER(OFFSET('Hygiene Data'!$F$7,0,10*ROW('Hygiene Data'!F88))),'Data Summary'!DV94="Yes"),OFFSET('Hygiene Data'!$F$7,0,10*ROW('Hygiene Data'!F88)),NA())</f>
        <v>#N/A</v>
      </c>
      <c r="BH94" s="538" t="e">
        <f ca="1">+IF(AND(ISNUMBER(OFFSET('Hygiene Data'!$F$9,0,10*ROW('Hygiene Data'!F88))),'Data Summary'!DW94="Yes"),OFFSET('Hygiene Data'!$F$9,0,10*ROW('Hygiene Data'!F88)),NA())</f>
        <v>#N/A</v>
      </c>
      <c r="BI94" s="538" t="e">
        <f ca="1">+IF(AND(ISNUMBER(OFFSET('Hygiene Data'!$G$5,0,10*ROW('Hygiene Data'!G88))),'Data Summary'!DX94="Yes"),OFFSET('Hygiene Data'!$G$5,0,10*ROW('Hygiene Data'!G88)),NA())</f>
        <v>#N/A</v>
      </c>
      <c r="BJ94" s="538" t="e">
        <f ca="1">+IF(AND(ISNUMBER(OFFSET('Hygiene Data'!$G$7,0,10*ROW('Hygiene Data'!G88))),'Data Summary'!DY94="Yes"),OFFSET('Hygiene Data'!$G$7,0,10*ROW('Hygiene Data'!G88)),NA())</f>
        <v>#N/A</v>
      </c>
      <c r="BK94" s="538" t="e">
        <f ca="1">+IF(AND(ISNUMBER(OFFSET('Hygiene Data'!$G$9,0,10*ROW('Hygiene Data'!G88))),'Data Summary'!DZ94="Yes"),OFFSET('Hygiene Data'!$G$9,0,10*ROW('Hygiene Data'!G88)),NA())</f>
        <v>#N/A</v>
      </c>
      <c r="BL94" s="538" t="e">
        <f ca="1">+IF(AND(ISNUMBER(OFFSET('Hygiene Data'!$H$5,0,10*ROW('Hygiene Data'!H88))),'Data Summary'!EA94="Yes"),OFFSET('Hygiene Data'!$H$5,0,10*ROW('Hygiene Data'!H88)),NA())</f>
        <v>#N/A</v>
      </c>
      <c r="BM94" s="538" t="e">
        <f ca="1">+IF(AND(ISNUMBER(OFFSET('Hygiene Data'!$H$7,0,10*ROW('Hygiene Data'!H88))),'Data Summary'!EB94="Yes"),OFFSET('Hygiene Data'!$H$7,0,10*ROW('Hygiene Data'!H88)),NA())</f>
        <v>#N/A</v>
      </c>
      <c r="BN94" s="538" t="e">
        <f ca="1">+IF(AND(ISNUMBER(OFFSET('Hygiene Data'!$H$9,0,10*ROW('Hygiene Data'!H88))),'Data Summary'!EC94="Yes"),OFFSET('Hygiene Data'!$H$9,0,10*ROW('Hygiene Data'!H88)),NA())</f>
        <v>#N/A</v>
      </c>
      <c r="BO94" s="538" t="e">
        <f ca="1">+IF(AND(ISNUMBER(OFFSET('Hygiene Data'!$I$5,0,10*ROW('Hygiene Data'!I88))),'Data Summary'!ED94="Yes"),OFFSET('Hygiene Data'!$I$5,0,10*ROW('Hygiene Data'!I88)),NA())</f>
        <v>#N/A</v>
      </c>
      <c r="BP94" s="538" t="e">
        <f ca="1">+IF(AND(ISNUMBER(OFFSET('Hygiene Data'!$I$7,0,10*ROW('Hygiene Data'!I88))),'Data Summary'!EE94="Yes"),OFFSET('Hygiene Data'!$I$7,0,10*ROW('Hygiene Data'!I88)),NA())</f>
        <v>#N/A</v>
      </c>
      <c r="BQ94" s="538" t="e">
        <f ca="1">+IF(AND(ISNUMBER(OFFSET('Hygiene Data'!$I$9,0,10*ROW('Hygiene Data'!I88))),'Data Summary'!EF94="Yes"),OFFSET('Hygiene Data'!$I$9,0,10*ROW('Hygiene Data'!I88)),NA())</f>
        <v>#N/A</v>
      </c>
    </row>
    <row r="95" spans="1:69" x14ac:dyDescent="0.25">
      <c r="A95" s="534" t="e">
        <f ca="1">+RIGHT('Data Summary'!A95,LEN('Data Summary'!A95)-9)</f>
        <v>#VALUE!</v>
      </c>
      <c r="B95" s="508" t="str">
        <f ca="1">+IF(ISTEXT('Data Summary'!B95),'Data Summary'!B95,"")</f>
        <v/>
      </c>
      <c r="C95" s="535" t="e">
        <f ca="1">+VALUE('Data Summary'!C95)</f>
        <v>#VALUE!</v>
      </c>
      <c r="D95" s="536" t="e">
        <f ca="1">+IF(AND(ISNUMBER(OFFSET('Water Data'!$D$4,0,10*ROW('Water Data'!D89))),'Data Summary'!BS95="Yes"),100-OFFSET('Water Data'!$D$4,0,10*ROW('Water Data'!D89)),NA())</f>
        <v>#N/A</v>
      </c>
      <c r="E95" s="536" t="e">
        <f ca="1">+IF(AND(ISNUMBER(OFFSET('Water Data'!$D$6,0,10*ROW('Water Data'!D89))),'Data Summary'!BT95="Yes"),OFFSET('Water Data'!$D$6,0,10*ROW('Water Data'!D89)),NA())</f>
        <v>#N/A</v>
      </c>
      <c r="F95" s="536" t="e">
        <f ca="1">+IF(AND(ISNUMBER(OFFSET('Water Data'!$D$9,0,10*ROW('Water Data'!D89))),'Data Summary'!BU95="Yes"),OFFSET('Water Data'!$D$9,0,10*ROW('Water Data'!D89)),NA())</f>
        <v>#N/A</v>
      </c>
      <c r="G95" s="536" t="e">
        <f ca="1">+IF(AND(ISNUMBER(OFFSET('Water Data'!$E$4,0,10*ROW('Water Data'!E89))),'Data Summary'!BV95="Yes"),100-OFFSET('Water Data'!$E$4,0,10*ROW('Water Data'!E89)),NA())</f>
        <v>#N/A</v>
      </c>
      <c r="H95" s="536" t="e">
        <f ca="1">+IF(AND(ISNUMBER(OFFSET('Water Data'!$E$6,0,10*ROW('Water Data'!E89))),'Data Summary'!BW95="Yes"),OFFSET('Water Data'!$E$6,0,10*ROW('Water Data'!E89)),NA())</f>
        <v>#N/A</v>
      </c>
      <c r="I95" s="536" t="e">
        <f ca="1">+IF(AND(ISNUMBER(OFFSET('Water Data'!$E$9,0,10*ROW('Water Data'!E89))),'Data Summary'!BX95="Yes"),OFFSET('Water Data'!$E$9,0,10*ROW('Water Data'!E89)),NA())</f>
        <v>#N/A</v>
      </c>
      <c r="J95" s="536" t="e">
        <f ca="1">+IF(AND(ISNUMBER(OFFSET('Water Data'!$F$4,0,10*ROW('Water Data'!F89))),'Data Summary'!BY95="Yes"),100-OFFSET('Water Data'!$F$4,0,10*ROW('Water Data'!F89)),NA())</f>
        <v>#N/A</v>
      </c>
      <c r="K95" s="536" t="e">
        <f ca="1">+IF(AND(ISNUMBER(OFFSET('Water Data'!$F$6,0,10*ROW('Water Data'!F89))),'Data Summary'!BZ95="Yes"),OFFSET('Water Data'!$F$6,0,10*ROW('Water Data'!F89)),NA())</f>
        <v>#N/A</v>
      </c>
      <c r="L95" s="536" t="e">
        <f ca="1">+IF(AND(ISNUMBER(OFFSET('Water Data'!$F$9,0,10*ROW('Water Data'!F89))),'Data Summary'!CA95="Yes"),OFFSET('Water Data'!$F$9,0,10*ROW('Water Data'!F89)),NA())</f>
        <v>#N/A</v>
      </c>
      <c r="M95" s="536" t="e">
        <f ca="1">+IF(AND(ISNUMBER(OFFSET('Water Data'!$G$4,0,10*ROW('Water Data'!G89))),'Data Summary'!CB95="Yes"),100-OFFSET('Water Data'!$G$4,0,10*ROW('Water Data'!G89)),NA())</f>
        <v>#N/A</v>
      </c>
      <c r="N95" s="536" t="e">
        <f ca="1">+IF(AND(ISNUMBER(OFFSET('Water Data'!$G$6,0,10*ROW('Water Data'!G89))),'Data Summary'!CC95="Yes"),OFFSET('Water Data'!$G$6,0,10*ROW('Water Data'!G89)),NA())</f>
        <v>#N/A</v>
      </c>
      <c r="O95" s="536" t="e">
        <f ca="1">+IF(AND(ISNUMBER(OFFSET('Water Data'!$G$9,0,10*ROW('Water Data'!G89))),'Data Summary'!CD95="Yes"),OFFSET('Water Data'!$G$9,0,10*ROW('Water Data'!G89)),NA())</f>
        <v>#N/A</v>
      </c>
      <c r="P95" s="536" t="e">
        <f ca="1">+IF(AND(ISNUMBER(OFFSET('Water Data'!$H$4,0,10*ROW('Water Data'!H89))),'Data Summary'!CE95="Yes"),100-OFFSET('Water Data'!$H$4,0,10*ROW('Water Data'!H89)),NA())</f>
        <v>#N/A</v>
      </c>
      <c r="Q95" s="536" t="e">
        <f ca="1">+IF(AND(ISNUMBER(OFFSET('Water Data'!$H$6,0,10*ROW('Water Data'!H89))),'Data Summary'!CF95="Yes"),OFFSET('Water Data'!$H$6,0,10*ROW('Water Data'!H89)),NA())</f>
        <v>#N/A</v>
      </c>
      <c r="R95" s="536" t="e">
        <f ca="1">+IF(AND(ISNUMBER(OFFSET('Water Data'!$H$9,0,10*ROW('Water Data'!H89))),'Data Summary'!CG95="Yes"),OFFSET('Water Data'!$H$9,0,10*ROW('Water Data'!H89)),NA())</f>
        <v>#N/A</v>
      </c>
      <c r="S95" s="536" t="e">
        <f ca="1">+IF(AND(ISNUMBER(OFFSET('Water Data'!$I$4,0,10*ROW('Water Data'!I89))),'Data Summary'!CH95="Yes"),100-OFFSET('Water Data'!$I$4,0,10*ROW('Water Data'!I89)),NA())</f>
        <v>#N/A</v>
      </c>
      <c r="T95" s="536" t="e">
        <f ca="1">+IF(AND(ISNUMBER(OFFSET('Water Data'!$I$6,0,10*ROW('Water Data'!I89))),'Data Summary'!CI95="Yes"),OFFSET('Water Data'!$I$6,0,10*ROW('Water Data'!I89)),NA())</f>
        <v>#N/A</v>
      </c>
      <c r="U95" s="536" t="e">
        <f ca="1">+IF(AND(ISNUMBER(OFFSET('Water Data'!$I$9,0,10*ROW('Water Data'!I89))),'Data Summary'!CJ95="Yes"),OFFSET('Water Data'!$I$9,0,10*ROW('Water Data'!I89)),NA())</f>
        <v>#N/A</v>
      </c>
      <c r="V95" s="537" t="e">
        <f ca="1">+IF(AND(ISNUMBER(OFFSET('Sanitation Data'!$D$4,0,10*ROW('Sanitation Data'!D89))),'Data Summary'!CK95="Yes"),100-OFFSET('Sanitation Data'!$D$4,0,10*ROW('Sanitation Data'!D89)),NA())</f>
        <v>#N/A</v>
      </c>
      <c r="W95" s="537" t="e">
        <f ca="1">+IF(AND(ISNUMBER(OFFSET('Sanitation Data'!$D$6,0,10*ROW('Sanitation Data'!D89))),'Data Summary'!CL95="Yes"),OFFSET('Sanitation Data'!$D$6,0,10*ROW('Sanitation Data'!D89)),NA())</f>
        <v>#N/A</v>
      </c>
      <c r="X95" s="537" t="e">
        <f ca="1">+IF(AND(ISNUMBER(OFFSET('Sanitation Data'!$D$10,0,10*ROW('Sanitation Data'!D89))),'Data Summary'!CM95="Yes"),OFFSET('Sanitation Data'!$D$10,0,10*ROW('Sanitation Data'!D89)),NA())</f>
        <v>#N/A</v>
      </c>
      <c r="Y95" s="537" t="e">
        <f ca="1">+IF(AND(ISNUMBER(OFFSET('Sanitation Data'!$D$11,0,10*ROW('Sanitation Data'!D89))),'Data Summary'!CN95="Yes"),OFFSET('Sanitation Data'!$D$11,0,10*ROW('Sanitation Data'!D89)),NA())</f>
        <v>#N/A</v>
      </c>
      <c r="Z95" s="537" t="e">
        <f ca="1">+IF(AND(ISNUMBER(OFFSET('Sanitation Data'!$D$12,0,10*ROW('Sanitation Data'!D89))),'Data Summary'!CO95="Yes"),OFFSET('Sanitation Data'!$D$12,0,10*ROW('Sanitation Data'!D89)),NA())</f>
        <v>#N/A</v>
      </c>
      <c r="AA95" s="537" t="e">
        <f ca="1">+IF(AND(ISNUMBER(OFFSET('Sanitation Data'!$E$4,0,10*ROW('Sanitation Data'!E89))),'Data Summary'!CP95="Yes"),100-OFFSET('Sanitation Data'!$E$4,0,10*ROW('Sanitation Data'!E89)),NA())</f>
        <v>#N/A</v>
      </c>
      <c r="AB95" s="537" t="e">
        <f ca="1">+IF(AND(ISNUMBER(OFFSET('Sanitation Data'!$E$6,0,10*ROW('Sanitation Data'!E89))),'Data Summary'!CQ95="Yes"),OFFSET('Sanitation Data'!$E$6,0,10*ROW('Sanitation Data'!E89)),NA())</f>
        <v>#N/A</v>
      </c>
      <c r="AC95" s="537" t="e">
        <f ca="1">+IF(AND(ISNUMBER(OFFSET('Sanitation Data'!$E$10,0,10*ROW('Sanitation Data'!E89))),'Data Summary'!CR95="Yes"),OFFSET('Sanitation Data'!$E$10,0,10*ROW('Sanitation Data'!E89)),NA())</f>
        <v>#N/A</v>
      </c>
      <c r="AD95" s="537" t="e">
        <f ca="1">+IF(AND(ISNUMBER(OFFSET('Sanitation Data'!$E$11,0,10*ROW('Sanitation Data'!E89))),'Data Summary'!CS95="Yes"),OFFSET('Sanitation Data'!$E$11,0,10*ROW('Sanitation Data'!E89)),NA())</f>
        <v>#N/A</v>
      </c>
      <c r="AE95" s="537" t="e">
        <f ca="1">+IF(AND(ISNUMBER(OFFSET('Sanitation Data'!$E$12,0,10*ROW('Sanitation Data'!E89))),'Data Summary'!CT95="Yes"),OFFSET('Sanitation Data'!$E$12,0,10*ROW('Sanitation Data'!E89)),NA())</f>
        <v>#N/A</v>
      </c>
      <c r="AF95" s="537" t="e">
        <f ca="1">+IF(AND(ISNUMBER(OFFSET('Sanitation Data'!$F$4,0,10*ROW('Sanitation Data'!F89))),'Data Summary'!CU95="Yes"),100-OFFSET('Sanitation Data'!$F$4,0,10*ROW('Sanitation Data'!F89)),NA())</f>
        <v>#N/A</v>
      </c>
      <c r="AG95" s="537" t="e">
        <f ca="1">+IF(AND(ISNUMBER(OFFSET('Sanitation Data'!$F$6,0,10*ROW('Sanitation Data'!F89))),'Data Summary'!CV95="Yes"),OFFSET('Sanitation Data'!$F$6,0,10*ROW('Sanitation Data'!F89)),NA())</f>
        <v>#N/A</v>
      </c>
      <c r="AH95" s="537" t="e">
        <f ca="1">+IF(AND(ISNUMBER(OFFSET('Sanitation Data'!$F$10,0,10*ROW('Sanitation Data'!F89))),'Data Summary'!CW95="Yes"),OFFSET('Sanitation Data'!$F$10,0,10*ROW('Sanitation Data'!F89)),NA())</f>
        <v>#N/A</v>
      </c>
      <c r="AI95" s="537" t="e">
        <f ca="1">+IF(AND(ISNUMBER(OFFSET('Sanitation Data'!$F$11,0,10*ROW('Sanitation Data'!F89))),'Data Summary'!CX95="Yes"),OFFSET('Sanitation Data'!$F$11,0,10*ROW('Sanitation Data'!F89)),NA())</f>
        <v>#N/A</v>
      </c>
      <c r="AJ95" s="537" t="e">
        <f ca="1">+IF(AND(ISNUMBER(OFFSET('Sanitation Data'!$F$12,0,10*ROW('Sanitation Data'!F89))),'Data Summary'!CY95="Yes"),OFFSET('Sanitation Data'!$F$12,0,10*ROW('Sanitation Data'!F89)),NA())</f>
        <v>#N/A</v>
      </c>
      <c r="AK95" s="537" t="e">
        <f ca="1">+IF(AND(ISNUMBER(OFFSET('Sanitation Data'!$G$4,0,10*ROW('Sanitation Data'!G89))),'Data Summary'!CZ95="Yes"),100-OFFSET('Sanitation Data'!$G$4,0,10*ROW('Sanitation Data'!G89)),NA())</f>
        <v>#N/A</v>
      </c>
      <c r="AL95" s="537" t="e">
        <f ca="1">+IF(AND(ISNUMBER(OFFSET('Sanitation Data'!$G$6,0,10*ROW('Sanitation Data'!G89))),'Data Summary'!DA95="Yes"),OFFSET('Sanitation Data'!$G$6,0,10*ROW('Sanitation Data'!G89)),NA())</f>
        <v>#N/A</v>
      </c>
      <c r="AM95" s="537" t="e">
        <f ca="1">+IF(AND(ISNUMBER(OFFSET('Sanitation Data'!$G$10,0,10*ROW('Sanitation Data'!G89))),'Data Summary'!DB95="Yes"),OFFSET('Sanitation Data'!$G$10,0,10*ROW('Sanitation Data'!G89)),NA())</f>
        <v>#N/A</v>
      </c>
      <c r="AN95" s="537" t="e">
        <f ca="1">+IF(AND(ISNUMBER(OFFSET('Sanitation Data'!$G$11,0,10*ROW('Sanitation Data'!G89))),'Data Summary'!DC95="Yes"),OFFSET('Sanitation Data'!$G$11,0,10*ROW('Sanitation Data'!G89)),NA())</f>
        <v>#N/A</v>
      </c>
      <c r="AO95" s="537" t="e">
        <f ca="1">+IF(AND(ISNUMBER(OFFSET('Sanitation Data'!$G$12,0,10*ROW('Sanitation Data'!G89))),'Data Summary'!DD95="Yes"),OFFSET('Sanitation Data'!$G$12,0,10*ROW('Sanitation Data'!G89)),NA())</f>
        <v>#N/A</v>
      </c>
      <c r="AP95" s="537" t="e">
        <f ca="1">+IF(AND(ISNUMBER(OFFSET('Sanitation Data'!$H$4,0,10*ROW('Sanitation Data'!H89))),'Data Summary'!DE95="Yes"),100-OFFSET('Sanitation Data'!$H$4,0,10*ROW('Sanitation Data'!H89)),NA())</f>
        <v>#N/A</v>
      </c>
      <c r="AQ95" s="537" t="e">
        <f ca="1">+IF(AND(ISNUMBER(OFFSET('Sanitation Data'!$H$6,0,10*ROW('Sanitation Data'!H89))),'Data Summary'!DF95="Yes"),OFFSET('Sanitation Data'!$H$6,0,10*ROW('Sanitation Data'!H89)),NA())</f>
        <v>#N/A</v>
      </c>
      <c r="AR95" s="537" t="e">
        <f ca="1">+IF(AND(ISNUMBER(OFFSET('Sanitation Data'!$H$10,0,10*ROW('Sanitation Data'!H89))),'Data Summary'!DG95="Yes"),OFFSET('Sanitation Data'!$H$10,0,10*ROW('Sanitation Data'!H89)),NA())</f>
        <v>#N/A</v>
      </c>
      <c r="AS95" s="537" t="e">
        <f ca="1">+IF(AND(ISNUMBER(OFFSET('Sanitation Data'!$H$11,0,10*ROW('Sanitation Data'!H89))),'Data Summary'!DH95="Yes"),OFFSET('Sanitation Data'!$H$11,0,10*ROW('Sanitation Data'!H89)),NA())</f>
        <v>#N/A</v>
      </c>
      <c r="AT95" s="537" t="e">
        <f ca="1">+IF(AND(ISNUMBER(OFFSET('Sanitation Data'!$H$12,0,10*ROW('Sanitation Data'!H89))),'Data Summary'!DI95="Yes"),OFFSET('Sanitation Data'!$H$12,0,10*ROW('Sanitation Data'!H89)),NA())</f>
        <v>#N/A</v>
      </c>
      <c r="AU95" s="537" t="e">
        <f ca="1">+IF(AND(ISNUMBER(OFFSET('Sanitation Data'!$I$4,0,10*ROW('Sanitation Data'!I89))),'Data Summary'!DJ95="Yes"),100-OFFSET('Sanitation Data'!$I$4,0,10*ROW('Sanitation Data'!I89)),NA())</f>
        <v>#N/A</v>
      </c>
      <c r="AV95" s="537" t="e">
        <f ca="1">+IF(AND(ISNUMBER(OFFSET('Sanitation Data'!$I$6,0,10*ROW('Sanitation Data'!I89))),'Data Summary'!DK95="Yes"),OFFSET('Sanitation Data'!$I$6,0,10*ROW('Sanitation Data'!I89)),NA())</f>
        <v>#N/A</v>
      </c>
      <c r="AW95" s="537" t="e">
        <f ca="1">+IF(AND(ISNUMBER(OFFSET('Sanitation Data'!$I$10,0,10*ROW('Sanitation Data'!I89))),'Data Summary'!DL95="Yes"),OFFSET('Sanitation Data'!$I$10,0,10*ROW('Sanitation Data'!I89)),NA())</f>
        <v>#N/A</v>
      </c>
      <c r="AX95" s="537" t="e">
        <f ca="1">+IF(AND(ISNUMBER(OFFSET('Sanitation Data'!$I$11,0,10*ROW('Sanitation Data'!I89))),'Data Summary'!DM95="Yes"),OFFSET('Sanitation Data'!$I$11,0,10*ROW('Sanitation Data'!I89)),NA())</f>
        <v>#N/A</v>
      </c>
      <c r="AY95" s="537" t="e">
        <f ca="1">+IF(AND(ISNUMBER(OFFSET('Sanitation Data'!$I$12,0,10*ROW('Sanitation Data'!I89))),'Data Summary'!DN95="Yes"),OFFSET('Sanitation Data'!$I$12,0,10*ROW('Sanitation Data'!I89)),NA())</f>
        <v>#N/A</v>
      </c>
      <c r="AZ95" s="538" t="e">
        <f ca="1">+IF(AND(ISNUMBER(OFFSET('Hygiene Data'!$D$5,0,10*ROW('Hygiene Data'!D89))),'Data Summary'!DO95="Yes"),OFFSET('Hygiene Data'!$D$5,0,10*ROW('Hygiene Data'!D89)),NA())</f>
        <v>#N/A</v>
      </c>
      <c r="BA95" s="538" t="e">
        <f ca="1">+IF(AND(ISNUMBER(OFFSET('Hygiene Data'!$D$7,0,10*ROW('Hygiene Data'!D89))),'Data Summary'!DP95="Yes"),OFFSET('Hygiene Data'!$D$7,0,10*ROW('Hygiene Data'!D89)),NA())</f>
        <v>#N/A</v>
      </c>
      <c r="BB95" s="538" t="e">
        <f ca="1">+IF(AND(ISNUMBER(OFFSET('Hygiene Data'!$D$9,0,10*ROW('Hygiene Data'!D89))),'Data Summary'!DQ95="Yes"),OFFSET('Hygiene Data'!$D$9,0,10*ROW('Hygiene Data'!D89)),NA())</f>
        <v>#N/A</v>
      </c>
      <c r="BC95" s="538" t="e">
        <f ca="1">+IF(AND(ISNUMBER(OFFSET('Hygiene Data'!$E$5,0,10*ROW('Hygiene Data'!E89))),'Data Summary'!DR95="Yes"),OFFSET('Hygiene Data'!$E$5,0,10*ROW('Hygiene Data'!E89)),NA())</f>
        <v>#N/A</v>
      </c>
      <c r="BD95" s="538" t="e">
        <f ca="1">+IF(AND(ISNUMBER(OFFSET('Hygiene Data'!$E$7,0,10*ROW('Hygiene Data'!E89))),'Data Summary'!DS95="Yes"),OFFSET('Hygiene Data'!$E$7,0,10*ROW('Hygiene Data'!E89)),NA())</f>
        <v>#N/A</v>
      </c>
      <c r="BE95" s="538" t="e">
        <f ca="1">+IF(AND(ISNUMBER(OFFSET('Hygiene Data'!$E$9,0,10*ROW('Hygiene Data'!E89))),'Data Summary'!DT95="Yes"),OFFSET('Hygiene Data'!$E$9,0,10*ROW('Hygiene Data'!E89)),NA())</f>
        <v>#N/A</v>
      </c>
      <c r="BF95" s="538" t="e">
        <f ca="1">+IF(AND(ISNUMBER(OFFSET('Hygiene Data'!$F$5,0,10*ROW('Hygiene Data'!F89))),'Data Summary'!DU95="Yes"),OFFSET('Hygiene Data'!$F$5,0,10*ROW('Hygiene Data'!F89)),NA())</f>
        <v>#N/A</v>
      </c>
      <c r="BG95" s="538" t="e">
        <f ca="1">+IF(AND(ISNUMBER(OFFSET('Hygiene Data'!$F$7,0,10*ROW('Hygiene Data'!F89))),'Data Summary'!DV95="Yes"),OFFSET('Hygiene Data'!$F$7,0,10*ROW('Hygiene Data'!F89)),NA())</f>
        <v>#N/A</v>
      </c>
      <c r="BH95" s="538" t="e">
        <f ca="1">+IF(AND(ISNUMBER(OFFSET('Hygiene Data'!$F$9,0,10*ROW('Hygiene Data'!F89))),'Data Summary'!DW95="Yes"),OFFSET('Hygiene Data'!$F$9,0,10*ROW('Hygiene Data'!F89)),NA())</f>
        <v>#N/A</v>
      </c>
      <c r="BI95" s="538" t="e">
        <f ca="1">+IF(AND(ISNUMBER(OFFSET('Hygiene Data'!$G$5,0,10*ROW('Hygiene Data'!G89))),'Data Summary'!DX95="Yes"),OFFSET('Hygiene Data'!$G$5,0,10*ROW('Hygiene Data'!G89)),NA())</f>
        <v>#N/A</v>
      </c>
      <c r="BJ95" s="538" t="e">
        <f ca="1">+IF(AND(ISNUMBER(OFFSET('Hygiene Data'!$G$7,0,10*ROW('Hygiene Data'!G89))),'Data Summary'!DY95="Yes"),OFFSET('Hygiene Data'!$G$7,0,10*ROW('Hygiene Data'!G89)),NA())</f>
        <v>#N/A</v>
      </c>
      <c r="BK95" s="538" t="e">
        <f ca="1">+IF(AND(ISNUMBER(OFFSET('Hygiene Data'!$G$9,0,10*ROW('Hygiene Data'!G89))),'Data Summary'!DZ95="Yes"),OFFSET('Hygiene Data'!$G$9,0,10*ROW('Hygiene Data'!G89)),NA())</f>
        <v>#N/A</v>
      </c>
      <c r="BL95" s="538" t="e">
        <f ca="1">+IF(AND(ISNUMBER(OFFSET('Hygiene Data'!$H$5,0,10*ROW('Hygiene Data'!H89))),'Data Summary'!EA95="Yes"),OFFSET('Hygiene Data'!$H$5,0,10*ROW('Hygiene Data'!H89)),NA())</f>
        <v>#N/A</v>
      </c>
      <c r="BM95" s="538" t="e">
        <f ca="1">+IF(AND(ISNUMBER(OFFSET('Hygiene Data'!$H$7,0,10*ROW('Hygiene Data'!H89))),'Data Summary'!EB95="Yes"),OFFSET('Hygiene Data'!$H$7,0,10*ROW('Hygiene Data'!H89)),NA())</f>
        <v>#N/A</v>
      </c>
      <c r="BN95" s="538" t="e">
        <f ca="1">+IF(AND(ISNUMBER(OFFSET('Hygiene Data'!$H$9,0,10*ROW('Hygiene Data'!H89))),'Data Summary'!EC95="Yes"),OFFSET('Hygiene Data'!$H$9,0,10*ROW('Hygiene Data'!H89)),NA())</f>
        <v>#N/A</v>
      </c>
      <c r="BO95" s="538" t="e">
        <f ca="1">+IF(AND(ISNUMBER(OFFSET('Hygiene Data'!$I$5,0,10*ROW('Hygiene Data'!I89))),'Data Summary'!ED95="Yes"),OFFSET('Hygiene Data'!$I$5,0,10*ROW('Hygiene Data'!I89)),NA())</f>
        <v>#N/A</v>
      </c>
      <c r="BP95" s="538" t="e">
        <f ca="1">+IF(AND(ISNUMBER(OFFSET('Hygiene Data'!$I$7,0,10*ROW('Hygiene Data'!I89))),'Data Summary'!EE95="Yes"),OFFSET('Hygiene Data'!$I$7,0,10*ROW('Hygiene Data'!I89)),NA())</f>
        <v>#N/A</v>
      </c>
      <c r="BQ95" s="538" t="e">
        <f ca="1">+IF(AND(ISNUMBER(OFFSET('Hygiene Data'!$I$9,0,10*ROW('Hygiene Data'!I89))),'Data Summary'!EF95="Yes"),OFFSET('Hygiene Data'!$I$9,0,10*ROW('Hygiene Data'!I89)),NA())</f>
        <v>#N/A</v>
      </c>
    </row>
    <row r="96" spans="1:69" x14ac:dyDescent="0.25">
      <c r="A96" s="534" t="e">
        <f ca="1">+RIGHT('Data Summary'!A96,LEN('Data Summary'!A96)-9)</f>
        <v>#VALUE!</v>
      </c>
      <c r="B96" s="508" t="str">
        <f ca="1">+IF(ISTEXT('Data Summary'!B96),'Data Summary'!B96,"")</f>
        <v/>
      </c>
      <c r="C96" s="535" t="e">
        <f ca="1">+VALUE('Data Summary'!C96)</f>
        <v>#VALUE!</v>
      </c>
      <c r="D96" s="536" t="e">
        <f ca="1">+IF(AND(ISNUMBER(OFFSET('Water Data'!$D$4,0,10*ROW('Water Data'!D90))),'Data Summary'!BS96="Yes"),100-OFFSET('Water Data'!$D$4,0,10*ROW('Water Data'!D90)),NA())</f>
        <v>#N/A</v>
      </c>
      <c r="E96" s="536" t="e">
        <f ca="1">+IF(AND(ISNUMBER(OFFSET('Water Data'!$D$6,0,10*ROW('Water Data'!D90))),'Data Summary'!BT96="Yes"),OFFSET('Water Data'!$D$6,0,10*ROW('Water Data'!D90)),NA())</f>
        <v>#N/A</v>
      </c>
      <c r="F96" s="536" t="e">
        <f ca="1">+IF(AND(ISNUMBER(OFFSET('Water Data'!$D$9,0,10*ROW('Water Data'!D90))),'Data Summary'!BU96="Yes"),OFFSET('Water Data'!$D$9,0,10*ROW('Water Data'!D90)),NA())</f>
        <v>#N/A</v>
      </c>
      <c r="G96" s="536" t="e">
        <f ca="1">+IF(AND(ISNUMBER(OFFSET('Water Data'!$E$4,0,10*ROW('Water Data'!E90))),'Data Summary'!BV96="Yes"),100-OFFSET('Water Data'!$E$4,0,10*ROW('Water Data'!E90)),NA())</f>
        <v>#N/A</v>
      </c>
      <c r="H96" s="536" t="e">
        <f ca="1">+IF(AND(ISNUMBER(OFFSET('Water Data'!$E$6,0,10*ROW('Water Data'!E90))),'Data Summary'!BW96="Yes"),OFFSET('Water Data'!$E$6,0,10*ROW('Water Data'!E90)),NA())</f>
        <v>#N/A</v>
      </c>
      <c r="I96" s="536" t="e">
        <f ca="1">+IF(AND(ISNUMBER(OFFSET('Water Data'!$E$9,0,10*ROW('Water Data'!E90))),'Data Summary'!BX96="Yes"),OFFSET('Water Data'!$E$9,0,10*ROW('Water Data'!E90)),NA())</f>
        <v>#N/A</v>
      </c>
      <c r="J96" s="536" t="e">
        <f ca="1">+IF(AND(ISNUMBER(OFFSET('Water Data'!$F$4,0,10*ROW('Water Data'!F90))),'Data Summary'!BY96="Yes"),100-OFFSET('Water Data'!$F$4,0,10*ROW('Water Data'!F90)),NA())</f>
        <v>#N/A</v>
      </c>
      <c r="K96" s="536" t="e">
        <f ca="1">+IF(AND(ISNUMBER(OFFSET('Water Data'!$F$6,0,10*ROW('Water Data'!F90))),'Data Summary'!BZ96="Yes"),OFFSET('Water Data'!$F$6,0,10*ROW('Water Data'!F90)),NA())</f>
        <v>#N/A</v>
      </c>
      <c r="L96" s="536" t="e">
        <f ca="1">+IF(AND(ISNUMBER(OFFSET('Water Data'!$F$9,0,10*ROW('Water Data'!F90))),'Data Summary'!CA96="Yes"),OFFSET('Water Data'!$F$9,0,10*ROW('Water Data'!F90)),NA())</f>
        <v>#N/A</v>
      </c>
      <c r="M96" s="536" t="e">
        <f ca="1">+IF(AND(ISNUMBER(OFFSET('Water Data'!$G$4,0,10*ROW('Water Data'!G90))),'Data Summary'!CB96="Yes"),100-OFFSET('Water Data'!$G$4,0,10*ROW('Water Data'!G90)),NA())</f>
        <v>#N/A</v>
      </c>
      <c r="N96" s="536" t="e">
        <f ca="1">+IF(AND(ISNUMBER(OFFSET('Water Data'!$G$6,0,10*ROW('Water Data'!G90))),'Data Summary'!CC96="Yes"),OFFSET('Water Data'!$G$6,0,10*ROW('Water Data'!G90)),NA())</f>
        <v>#N/A</v>
      </c>
      <c r="O96" s="536" t="e">
        <f ca="1">+IF(AND(ISNUMBER(OFFSET('Water Data'!$G$9,0,10*ROW('Water Data'!G90))),'Data Summary'!CD96="Yes"),OFFSET('Water Data'!$G$9,0,10*ROW('Water Data'!G90)),NA())</f>
        <v>#N/A</v>
      </c>
      <c r="P96" s="536" t="e">
        <f ca="1">+IF(AND(ISNUMBER(OFFSET('Water Data'!$H$4,0,10*ROW('Water Data'!H90))),'Data Summary'!CE96="Yes"),100-OFFSET('Water Data'!$H$4,0,10*ROW('Water Data'!H90)),NA())</f>
        <v>#N/A</v>
      </c>
      <c r="Q96" s="536" t="e">
        <f ca="1">+IF(AND(ISNUMBER(OFFSET('Water Data'!$H$6,0,10*ROW('Water Data'!H90))),'Data Summary'!CF96="Yes"),OFFSET('Water Data'!$H$6,0,10*ROW('Water Data'!H90)),NA())</f>
        <v>#N/A</v>
      </c>
      <c r="R96" s="536" t="e">
        <f ca="1">+IF(AND(ISNUMBER(OFFSET('Water Data'!$H$9,0,10*ROW('Water Data'!H90))),'Data Summary'!CG96="Yes"),OFFSET('Water Data'!$H$9,0,10*ROW('Water Data'!H90)),NA())</f>
        <v>#N/A</v>
      </c>
      <c r="S96" s="536" t="e">
        <f ca="1">+IF(AND(ISNUMBER(OFFSET('Water Data'!$I$4,0,10*ROW('Water Data'!I90))),'Data Summary'!CH96="Yes"),100-OFFSET('Water Data'!$I$4,0,10*ROW('Water Data'!I90)),NA())</f>
        <v>#N/A</v>
      </c>
      <c r="T96" s="536" t="e">
        <f ca="1">+IF(AND(ISNUMBER(OFFSET('Water Data'!$I$6,0,10*ROW('Water Data'!I90))),'Data Summary'!CI96="Yes"),OFFSET('Water Data'!$I$6,0,10*ROW('Water Data'!I90)),NA())</f>
        <v>#N/A</v>
      </c>
      <c r="U96" s="536" t="e">
        <f ca="1">+IF(AND(ISNUMBER(OFFSET('Water Data'!$I$9,0,10*ROW('Water Data'!I90))),'Data Summary'!CJ96="Yes"),OFFSET('Water Data'!$I$9,0,10*ROW('Water Data'!I90)),NA())</f>
        <v>#N/A</v>
      </c>
      <c r="V96" s="537" t="e">
        <f ca="1">+IF(AND(ISNUMBER(OFFSET('Sanitation Data'!$D$4,0,10*ROW('Sanitation Data'!D90))),'Data Summary'!CK96="Yes"),100-OFFSET('Sanitation Data'!$D$4,0,10*ROW('Sanitation Data'!D90)),NA())</f>
        <v>#N/A</v>
      </c>
      <c r="W96" s="537" t="e">
        <f ca="1">+IF(AND(ISNUMBER(OFFSET('Sanitation Data'!$D$6,0,10*ROW('Sanitation Data'!D90))),'Data Summary'!CL96="Yes"),OFFSET('Sanitation Data'!$D$6,0,10*ROW('Sanitation Data'!D90)),NA())</f>
        <v>#N/A</v>
      </c>
      <c r="X96" s="537" t="e">
        <f ca="1">+IF(AND(ISNUMBER(OFFSET('Sanitation Data'!$D$10,0,10*ROW('Sanitation Data'!D90))),'Data Summary'!CM96="Yes"),OFFSET('Sanitation Data'!$D$10,0,10*ROW('Sanitation Data'!D90)),NA())</f>
        <v>#N/A</v>
      </c>
      <c r="Y96" s="537" t="e">
        <f ca="1">+IF(AND(ISNUMBER(OFFSET('Sanitation Data'!$D$11,0,10*ROW('Sanitation Data'!D90))),'Data Summary'!CN96="Yes"),OFFSET('Sanitation Data'!$D$11,0,10*ROW('Sanitation Data'!D90)),NA())</f>
        <v>#N/A</v>
      </c>
      <c r="Z96" s="537" t="e">
        <f ca="1">+IF(AND(ISNUMBER(OFFSET('Sanitation Data'!$D$12,0,10*ROW('Sanitation Data'!D90))),'Data Summary'!CO96="Yes"),OFFSET('Sanitation Data'!$D$12,0,10*ROW('Sanitation Data'!D90)),NA())</f>
        <v>#N/A</v>
      </c>
      <c r="AA96" s="537" t="e">
        <f ca="1">+IF(AND(ISNUMBER(OFFSET('Sanitation Data'!$E$4,0,10*ROW('Sanitation Data'!E90))),'Data Summary'!CP96="Yes"),100-OFFSET('Sanitation Data'!$E$4,0,10*ROW('Sanitation Data'!E90)),NA())</f>
        <v>#N/A</v>
      </c>
      <c r="AB96" s="537" t="e">
        <f ca="1">+IF(AND(ISNUMBER(OFFSET('Sanitation Data'!$E$6,0,10*ROW('Sanitation Data'!E90))),'Data Summary'!CQ96="Yes"),OFFSET('Sanitation Data'!$E$6,0,10*ROW('Sanitation Data'!E90)),NA())</f>
        <v>#N/A</v>
      </c>
      <c r="AC96" s="537" t="e">
        <f ca="1">+IF(AND(ISNUMBER(OFFSET('Sanitation Data'!$E$10,0,10*ROW('Sanitation Data'!E90))),'Data Summary'!CR96="Yes"),OFFSET('Sanitation Data'!$E$10,0,10*ROW('Sanitation Data'!E90)),NA())</f>
        <v>#N/A</v>
      </c>
      <c r="AD96" s="537" t="e">
        <f ca="1">+IF(AND(ISNUMBER(OFFSET('Sanitation Data'!$E$11,0,10*ROW('Sanitation Data'!E90))),'Data Summary'!CS96="Yes"),OFFSET('Sanitation Data'!$E$11,0,10*ROW('Sanitation Data'!E90)),NA())</f>
        <v>#N/A</v>
      </c>
      <c r="AE96" s="537" t="e">
        <f ca="1">+IF(AND(ISNUMBER(OFFSET('Sanitation Data'!$E$12,0,10*ROW('Sanitation Data'!E90))),'Data Summary'!CT96="Yes"),OFFSET('Sanitation Data'!$E$12,0,10*ROW('Sanitation Data'!E90)),NA())</f>
        <v>#N/A</v>
      </c>
      <c r="AF96" s="537" t="e">
        <f ca="1">+IF(AND(ISNUMBER(OFFSET('Sanitation Data'!$F$4,0,10*ROW('Sanitation Data'!F90))),'Data Summary'!CU96="Yes"),100-OFFSET('Sanitation Data'!$F$4,0,10*ROW('Sanitation Data'!F90)),NA())</f>
        <v>#N/A</v>
      </c>
      <c r="AG96" s="537" t="e">
        <f ca="1">+IF(AND(ISNUMBER(OFFSET('Sanitation Data'!$F$6,0,10*ROW('Sanitation Data'!F90))),'Data Summary'!CV96="Yes"),OFFSET('Sanitation Data'!$F$6,0,10*ROW('Sanitation Data'!F90)),NA())</f>
        <v>#N/A</v>
      </c>
      <c r="AH96" s="537" t="e">
        <f ca="1">+IF(AND(ISNUMBER(OFFSET('Sanitation Data'!$F$10,0,10*ROW('Sanitation Data'!F90))),'Data Summary'!CW96="Yes"),OFFSET('Sanitation Data'!$F$10,0,10*ROW('Sanitation Data'!F90)),NA())</f>
        <v>#N/A</v>
      </c>
      <c r="AI96" s="537" t="e">
        <f ca="1">+IF(AND(ISNUMBER(OFFSET('Sanitation Data'!$F$11,0,10*ROW('Sanitation Data'!F90))),'Data Summary'!CX96="Yes"),OFFSET('Sanitation Data'!$F$11,0,10*ROW('Sanitation Data'!F90)),NA())</f>
        <v>#N/A</v>
      </c>
      <c r="AJ96" s="537" t="e">
        <f ca="1">+IF(AND(ISNUMBER(OFFSET('Sanitation Data'!$F$12,0,10*ROW('Sanitation Data'!F90))),'Data Summary'!CY96="Yes"),OFFSET('Sanitation Data'!$F$12,0,10*ROW('Sanitation Data'!F90)),NA())</f>
        <v>#N/A</v>
      </c>
      <c r="AK96" s="537" t="e">
        <f ca="1">+IF(AND(ISNUMBER(OFFSET('Sanitation Data'!$G$4,0,10*ROW('Sanitation Data'!G90))),'Data Summary'!CZ96="Yes"),100-OFFSET('Sanitation Data'!$G$4,0,10*ROW('Sanitation Data'!G90)),NA())</f>
        <v>#N/A</v>
      </c>
      <c r="AL96" s="537" t="e">
        <f ca="1">+IF(AND(ISNUMBER(OFFSET('Sanitation Data'!$G$6,0,10*ROW('Sanitation Data'!G90))),'Data Summary'!DA96="Yes"),OFFSET('Sanitation Data'!$G$6,0,10*ROW('Sanitation Data'!G90)),NA())</f>
        <v>#N/A</v>
      </c>
      <c r="AM96" s="537" t="e">
        <f ca="1">+IF(AND(ISNUMBER(OFFSET('Sanitation Data'!$G$10,0,10*ROW('Sanitation Data'!G90))),'Data Summary'!DB96="Yes"),OFFSET('Sanitation Data'!$G$10,0,10*ROW('Sanitation Data'!G90)),NA())</f>
        <v>#N/A</v>
      </c>
      <c r="AN96" s="537" t="e">
        <f ca="1">+IF(AND(ISNUMBER(OFFSET('Sanitation Data'!$G$11,0,10*ROW('Sanitation Data'!G90))),'Data Summary'!DC96="Yes"),OFFSET('Sanitation Data'!$G$11,0,10*ROW('Sanitation Data'!G90)),NA())</f>
        <v>#N/A</v>
      </c>
      <c r="AO96" s="537" t="e">
        <f ca="1">+IF(AND(ISNUMBER(OFFSET('Sanitation Data'!$G$12,0,10*ROW('Sanitation Data'!G90))),'Data Summary'!DD96="Yes"),OFFSET('Sanitation Data'!$G$12,0,10*ROW('Sanitation Data'!G90)),NA())</f>
        <v>#N/A</v>
      </c>
      <c r="AP96" s="537" t="e">
        <f ca="1">+IF(AND(ISNUMBER(OFFSET('Sanitation Data'!$H$4,0,10*ROW('Sanitation Data'!H90))),'Data Summary'!DE96="Yes"),100-OFFSET('Sanitation Data'!$H$4,0,10*ROW('Sanitation Data'!H90)),NA())</f>
        <v>#N/A</v>
      </c>
      <c r="AQ96" s="537" t="e">
        <f ca="1">+IF(AND(ISNUMBER(OFFSET('Sanitation Data'!$H$6,0,10*ROW('Sanitation Data'!H90))),'Data Summary'!DF96="Yes"),OFFSET('Sanitation Data'!$H$6,0,10*ROW('Sanitation Data'!H90)),NA())</f>
        <v>#N/A</v>
      </c>
      <c r="AR96" s="537" t="e">
        <f ca="1">+IF(AND(ISNUMBER(OFFSET('Sanitation Data'!$H$10,0,10*ROW('Sanitation Data'!H90))),'Data Summary'!DG96="Yes"),OFFSET('Sanitation Data'!$H$10,0,10*ROW('Sanitation Data'!H90)),NA())</f>
        <v>#N/A</v>
      </c>
      <c r="AS96" s="537" t="e">
        <f ca="1">+IF(AND(ISNUMBER(OFFSET('Sanitation Data'!$H$11,0,10*ROW('Sanitation Data'!H90))),'Data Summary'!DH96="Yes"),OFFSET('Sanitation Data'!$H$11,0,10*ROW('Sanitation Data'!H90)),NA())</f>
        <v>#N/A</v>
      </c>
      <c r="AT96" s="537" t="e">
        <f ca="1">+IF(AND(ISNUMBER(OFFSET('Sanitation Data'!$H$12,0,10*ROW('Sanitation Data'!H90))),'Data Summary'!DI96="Yes"),OFFSET('Sanitation Data'!$H$12,0,10*ROW('Sanitation Data'!H90)),NA())</f>
        <v>#N/A</v>
      </c>
      <c r="AU96" s="537" t="e">
        <f ca="1">+IF(AND(ISNUMBER(OFFSET('Sanitation Data'!$I$4,0,10*ROW('Sanitation Data'!I90))),'Data Summary'!DJ96="Yes"),100-OFFSET('Sanitation Data'!$I$4,0,10*ROW('Sanitation Data'!I90)),NA())</f>
        <v>#N/A</v>
      </c>
      <c r="AV96" s="537" t="e">
        <f ca="1">+IF(AND(ISNUMBER(OFFSET('Sanitation Data'!$I$6,0,10*ROW('Sanitation Data'!I90))),'Data Summary'!DK96="Yes"),OFFSET('Sanitation Data'!$I$6,0,10*ROW('Sanitation Data'!I90)),NA())</f>
        <v>#N/A</v>
      </c>
      <c r="AW96" s="537" t="e">
        <f ca="1">+IF(AND(ISNUMBER(OFFSET('Sanitation Data'!$I$10,0,10*ROW('Sanitation Data'!I90))),'Data Summary'!DL96="Yes"),OFFSET('Sanitation Data'!$I$10,0,10*ROW('Sanitation Data'!I90)),NA())</f>
        <v>#N/A</v>
      </c>
      <c r="AX96" s="537" t="e">
        <f ca="1">+IF(AND(ISNUMBER(OFFSET('Sanitation Data'!$I$11,0,10*ROW('Sanitation Data'!I90))),'Data Summary'!DM96="Yes"),OFFSET('Sanitation Data'!$I$11,0,10*ROW('Sanitation Data'!I90)),NA())</f>
        <v>#N/A</v>
      </c>
      <c r="AY96" s="537" t="e">
        <f ca="1">+IF(AND(ISNUMBER(OFFSET('Sanitation Data'!$I$12,0,10*ROW('Sanitation Data'!I90))),'Data Summary'!DN96="Yes"),OFFSET('Sanitation Data'!$I$12,0,10*ROW('Sanitation Data'!I90)),NA())</f>
        <v>#N/A</v>
      </c>
      <c r="AZ96" s="538" t="e">
        <f ca="1">+IF(AND(ISNUMBER(OFFSET('Hygiene Data'!$D$5,0,10*ROW('Hygiene Data'!D90))),'Data Summary'!DO96="Yes"),OFFSET('Hygiene Data'!$D$5,0,10*ROW('Hygiene Data'!D90)),NA())</f>
        <v>#N/A</v>
      </c>
      <c r="BA96" s="538" t="e">
        <f ca="1">+IF(AND(ISNUMBER(OFFSET('Hygiene Data'!$D$7,0,10*ROW('Hygiene Data'!D90))),'Data Summary'!DP96="Yes"),OFFSET('Hygiene Data'!$D$7,0,10*ROW('Hygiene Data'!D90)),NA())</f>
        <v>#N/A</v>
      </c>
      <c r="BB96" s="538" t="e">
        <f ca="1">+IF(AND(ISNUMBER(OFFSET('Hygiene Data'!$D$9,0,10*ROW('Hygiene Data'!D90))),'Data Summary'!DQ96="Yes"),OFFSET('Hygiene Data'!$D$9,0,10*ROW('Hygiene Data'!D90)),NA())</f>
        <v>#N/A</v>
      </c>
      <c r="BC96" s="538" t="e">
        <f ca="1">+IF(AND(ISNUMBER(OFFSET('Hygiene Data'!$E$5,0,10*ROW('Hygiene Data'!E90))),'Data Summary'!DR96="Yes"),OFFSET('Hygiene Data'!$E$5,0,10*ROW('Hygiene Data'!E90)),NA())</f>
        <v>#N/A</v>
      </c>
      <c r="BD96" s="538" t="e">
        <f ca="1">+IF(AND(ISNUMBER(OFFSET('Hygiene Data'!$E$7,0,10*ROW('Hygiene Data'!E90))),'Data Summary'!DS96="Yes"),OFFSET('Hygiene Data'!$E$7,0,10*ROW('Hygiene Data'!E90)),NA())</f>
        <v>#N/A</v>
      </c>
      <c r="BE96" s="538" t="e">
        <f ca="1">+IF(AND(ISNUMBER(OFFSET('Hygiene Data'!$E$9,0,10*ROW('Hygiene Data'!E90))),'Data Summary'!DT96="Yes"),OFFSET('Hygiene Data'!$E$9,0,10*ROW('Hygiene Data'!E90)),NA())</f>
        <v>#N/A</v>
      </c>
      <c r="BF96" s="538" t="e">
        <f ca="1">+IF(AND(ISNUMBER(OFFSET('Hygiene Data'!$F$5,0,10*ROW('Hygiene Data'!F90))),'Data Summary'!DU96="Yes"),OFFSET('Hygiene Data'!$F$5,0,10*ROW('Hygiene Data'!F90)),NA())</f>
        <v>#N/A</v>
      </c>
      <c r="BG96" s="538" t="e">
        <f ca="1">+IF(AND(ISNUMBER(OFFSET('Hygiene Data'!$F$7,0,10*ROW('Hygiene Data'!F90))),'Data Summary'!DV96="Yes"),OFFSET('Hygiene Data'!$F$7,0,10*ROW('Hygiene Data'!F90)),NA())</f>
        <v>#N/A</v>
      </c>
      <c r="BH96" s="538" t="e">
        <f ca="1">+IF(AND(ISNUMBER(OFFSET('Hygiene Data'!$F$9,0,10*ROW('Hygiene Data'!F90))),'Data Summary'!DW96="Yes"),OFFSET('Hygiene Data'!$F$9,0,10*ROW('Hygiene Data'!F90)),NA())</f>
        <v>#N/A</v>
      </c>
      <c r="BI96" s="538" t="e">
        <f ca="1">+IF(AND(ISNUMBER(OFFSET('Hygiene Data'!$G$5,0,10*ROW('Hygiene Data'!G90))),'Data Summary'!DX96="Yes"),OFFSET('Hygiene Data'!$G$5,0,10*ROW('Hygiene Data'!G90)),NA())</f>
        <v>#N/A</v>
      </c>
      <c r="BJ96" s="538" t="e">
        <f ca="1">+IF(AND(ISNUMBER(OFFSET('Hygiene Data'!$G$7,0,10*ROW('Hygiene Data'!G90))),'Data Summary'!DY96="Yes"),OFFSET('Hygiene Data'!$G$7,0,10*ROW('Hygiene Data'!G90)),NA())</f>
        <v>#N/A</v>
      </c>
      <c r="BK96" s="538" t="e">
        <f ca="1">+IF(AND(ISNUMBER(OFFSET('Hygiene Data'!$G$9,0,10*ROW('Hygiene Data'!G90))),'Data Summary'!DZ96="Yes"),OFFSET('Hygiene Data'!$G$9,0,10*ROW('Hygiene Data'!G90)),NA())</f>
        <v>#N/A</v>
      </c>
      <c r="BL96" s="538" t="e">
        <f ca="1">+IF(AND(ISNUMBER(OFFSET('Hygiene Data'!$H$5,0,10*ROW('Hygiene Data'!H90))),'Data Summary'!EA96="Yes"),OFFSET('Hygiene Data'!$H$5,0,10*ROW('Hygiene Data'!H90)),NA())</f>
        <v>#N/A</v>
      </c>
      <c r="BM96" s="538" t="e">
        <f ca="1">+IF(AND(ISNUMBER(OFFSET('Hygiene Data'!$H$7,0,10*ROW('Hygiene Data'!H90))),'Data Summary'!EB96="Yes"),OFFSET('Hygiene Data'!$H$7,0,10*ROW('Hygiene Data'!H90)),NA())</f>
        <v>#N/A</v>
      </c>
      <c r="BN96" s="538" t="e">
        <f ca="1">+IF(AND(ISNUMBER(OFFSET('Hygiene Data'!$H$9,0,10*ROW('Hygiene Data'!H90))),'Data Summary'!EC96="Yes"),OFFSET('Hygiene Data'!$H$9,0,10*ROW('Hygiene Data'!H90)),NA())</f>
        <v>#N/A</v>
      </c>
      <c r="BO96" s="538" t="e">
        <f ca="1">+IF(AND(ISNUMBER(OFFSET('Hygiene Data'!$I$5,0,10*ROW('Hygiene Data'!I90))),'Data Summary'!ED96="Yes"),OFFSET('Hygiene Data'!$I$5,0,10*ROW('Hygiene Data'!I90)),NA())</f>
        <v>#N/A</v>
      </c>
      <c r="BP96" s="538" t="e">
        <f ca="1">+IF(AND(ISNUMBER(OFFSET('Hygiene Data'!$I$7,0,10*ROW('Hygiene Data'!I90))),'Data Summary'!EE96="Yes"),OFFSET('Hygiene Data'!$I$7,0,10*ROW('Hygiene Data'!I90)),NA())</f>
        <v>#N/A</v>
      </c>
      <c r="BQ96" s="538" t="e">
        <f ca="1">+IF(AND(ISNUMBER(OFFSET('Hygiene Data'!$I$9,0,10*ROW('Hygiene Data'!I90))),'Data Summary'!EF96="Yes"),OFFSET('Hygiene Data'!$I$9,0,10*ROW('Hygiene Data'!I90)),NA())</f>
        <v>#N/A</v>
      </c>
    </row>
    <row r="97" spans="1:69" x14ac:dyDescent="0.25">
      <c r="A97" s="534" t="e">
        <f ca="1">+RIGHT('Data Summary'!A97,LEN('Data Summary'!A97)-9)</f>
        <v>#VALUE!</v>
      </c>
      <c r="B97" s="508" t="str">
        <f ca="1">+IF(ISTEXT('Data Summary'!B97),'Data Summary'!B97,"")</f>
        <v/>
      </c>
      <c r="C97" s="535" t="e">
        <f ca="1">+VALUE('Data Summary'!C97)</f>
        <v>#VALUE!</v>
      </c>
      <c r="D97" s="536" t="e">
        <f ca="1">+IF(AND(ISNUMBER(OFFSET('Water Data'!$D$4,0,10*ROW('Water Data'!D91))),'Data Summary'!BS97="Yes"),100-OFFSET('Water Data'!$D$4,0,10*ROW('Water Data'!D91)),NA())</f>
        <v>#N/A</v>
      </c>
      <c r="E97" s="536" t="e">
        <f ca="1">+IF(AND(ISNUMBER(OFFSET('Water Data'!$D$6,0,10*ROW('Water Data'!D91))),'Data Summary'!BT97="Yes"),OFFSET('Water Data'!$D$6,0,10*ROW('Water Data'!D91)),NA())</f>
        <v>#N/A</v>
      </c>
      <c r="F97" s="536" t="e">
        <f ca="1">+IF(AND(ISNUMBER(OFFSET('Water Data'!$D$9,0,10*ROW('Water Data'!D91))),'Data Summary'!BU97="Yes"),OFFSET('Water Data'!$D$9,0,10*ROW('Water Data'!D91)),NA())</f>
        <v>#N/A</v>
      </c>
      <c r="G97" s="536" t="e">
        <f ca="1">+IF(AND(ISNUMBER(OFFSET('Water Data'!$E$4,0,10*ROW('Water Data'!E91))),'Data Summary'!BV97="Yes"),100-OFFSET('Water Data'!$E$4,0,10*ROW('Water Data'!E91)),NA())</f>
        <v>#N/A</v>
      </c>
      <c r="H97" s="536" t="e">
        <f ca="1">+IF(AND(ISNUMBER(OFFSET('Water Data'!$E$6,0,10*ROW('Water Data'!E91))),'Data Summary'!BW97="Yes"),OFFSET('Water Data'!$E$6,0,10*ROW('Water Data'!E91)),NA())</f>
        <v>#N/A</v>
      </c>
      <c r="I97" s="536" t="e">
        <f ca="1">+IF(AND(ISNUMBER(OFFSET('Water Data'!$E$9,0,10*ROW('Water Data'!E91))),'Data Summary'!BX97="Yes"),OFFSET('Water Data'!$E$9,0,10*ROW('Water Data'!E91)),NA())</f>
        <v>#N/A</v>
      </c>
      <c r="J97" s="536" t="e">
        <f ca="1">+IF(AND(ISNUMBER(OFFSET('Water Data'!$F$4,0,10*ROW('Water Data'!F91))),'Data Summary'!BY97="Yes"),100-OFFSET('Water Data'!$F$4,0,10*ROW('Water Data'!F91)),NA())</f>
        <v>#N/A</v>
      </c>
      <c r="K97" s="536" t="e">
        <f ca="1">+IF(AND(ISNUMBER(OFFSET('Water Data'!$F$6,0,10*ROW('Water Data'!F91))),'Data Summary'!BZ97="Yes"),OFFSET('Water Data'!$F$6,0,10*ROW('Water Data'!F91)),NA())</f>
        <v>#N/A</v>
      </c>
      <c r="L97" s="536" t="e">
        <f ca="1">+IF(AND(ISNUMBER(OFFSET('Water Data'!$F$9,0,10*ROW('Water Data'!F91))),'Data Summary'!CA97="Yes"),OFFSET('Water Data'!$F$9,0,10*ROW('Water Data'!F91)),NA())</f>
        <v>#N/A</v>
      </c>
      <c r="M97" s="536" t="e">
        <f ca="1">+IF(AND(ISNUMBER(OFFSET('Water Data'!$G$4,0,10*ROW('Water Data'!G91))),'Data Summary'!CB97="Yes"),100-OFFSET('Water Data'!$G$4,0,10*ROW('Water Data'!G91)),NA())</f>
        <v>#N/A</v>
      </c>
      <c r="N97" s="536" t="e">
        <f ca="1">+IF(AND(ISNUMBER(OFFSET('Water Data'!$G$6,0,10*ROW('Water Data'!G91))),'Data Summary'!CC97="Yes"),OFFSET('Water Data'!$G$6,0,10*ROW('Water Data'!G91)),NA())</f>
        <v>#N/A</v>
      </c>
      <c r="O97" s="536" t="e">
        <f ca="1">+IF(AND(ISNUMBER(OFFSET('Water Data'!$G$9,0,10*ROW('Water Data'!G91))),'Data Summary'!CD97="Yes"),OFFSET('Water Data'!$G$9,0,10*ROW('Water Data'!G91)),NA())</f>
        <v>#N/A</v>
      </c>
      <c r="P97" s="536" t="e">
        <f ca="1">+IF(AND(ISNUMBER(OFFSET('Water Data'!$H$4,0,10*ROW('Water Data'!H91))),'Data Summary'!CE97="Yes"),100-OFFSET('Water Data'!$H$4,0,10*ROW('Water Data'!H91)),NA())</f>
        <v>#N/A</v>
      </c>
      <c r="Q97" s="536" t="e">
        <f ca="1">+IF(AND(ISNUMBER(OFFSET('Water Data'!$H$6,0,10*ROW('Water Data'!H91))),'Data Summary'!CF97="Yes"),OFFSET('Water Data'!$H$6,0,10*ROW('Water Data'!H91)),NA())</f>
        <v>#N/A</v>
      </c>
      <c r="R97" s="536" t="e">
        <f ca="1">+IF(AND(ISNUMBER(OFFSET('Water Data'!$H$9,0,10*ROW('Water Data'!H91))),'Data Summary'!CG97="Yes"),OFFSET('Water Data'!$H$9,0,10*ROW('Water Data'!H91)),NA())</f>
        <v>#N/A</v>
      </c>
      <c r="S97" s="536" t="e">
        <f ca="1">+IF(AND(ISNUMBER(OFFSET('Water Data'!$I$4,0,10*ROW('Water Data'!I91))),'Data Summary'!CH97="Yes"),100-OFFSET('Water Data'!$I$4,0,10*ROW('Water Data'!I91)),NA())</f>
        <v>#N/A</v>
      </c>
      <c r="T97" s="536" t="e">
        <f ca="1">+IF(AND(ISNUMBER(OFFSET('Water Data'!$I$6,0,10*ROW('Water Data'!I91))),'Data Summary'!CI97="Yes"),OFFSET('Water Data'!$I$6,0,10*ROW('Water Data'!I91)),NA())</f>
        <v>#N/A</v>
      </c>
      <c r="U97" s="536" t="e">
        <f ca="1">+IF(AND(ISNUMBER(OFFSET('Water Data'!$I$9,0,10*ROW('Water Data'!I91))),'Data Summary'!CJ97="Yes"),OFFSET('Water Data'!$I$9,0,10*ROW('Water Data'!I91)),NA())</f>
        <v>#N/A</v>
      </c>
      <c r="V97" s="537" t="e">
        <f ca="1">+IF(AND(ISNUMBER(OFFSET('Sanitation Data'!$D$4,0,10*ROW('Sanitation Data'!D91))),'Data Summary'!CK97="Yes"),100-OFFSET('Sanitation Data'!$D$4,0,10*ROW('Sanitation Data'!D91)),NA())</f>
        <v>#N/A</v>
      </c>
      <c r="W97" s="537" t="e">
        <f ca="1">+IF(AND(ISNUMBER(OFFSET('Sanitation Data'!$D$6,0,10*ROW('Sanitation Data'!D91))),'Data Summary'!CL97="Yes"),OFFSET('Sanitation Data'!$D$6,0,10*ROW('Sanitation Data'!D91)),NA())</f>
        <v>#N/A</v>
      </c>
      <c r="X97" s="537" t="e">
        <f ca="1">+IF(AND(ISNUMBER(OFFSET('Sanitation Data'!$D$10,0,10*ROW('Sanitation Data'!D91))),'Data Summary'!CM97="Yes"),OFFSET('Sanitation Data'!$D$10,0,10*ROW('Sanitation Data'!D91)),NA())</f>
        <v>#N/A</v>
      </c>
      <c r="Y97" s="537" t="e">
        <f ca="1">+IF(AND(ISNUMBER(OFFSET('Sanitation Data'!$D$11,0,10*ROW('Sanitation Data'!D91))),'Data Summary'!CN97="Yes"),OFFSET('Sanitation Data'!$D$11,0,10*ROW('Sanitation Data'!D91)),NA())</f>
        <v>#N/A</v>
      </c>
      <c r="Z97" s="537" t="e">
        <f ca="1">+IF(AND(ISNUMBER(OFFSET('Sanitation Data'!$D$12,0,10*ROW('Sanitation Data'!D91))),'Data Summary'!CO97="Yes"),OFFSET('Sanitation Data'!$D$12,0,10*ROW('Sanitation Data'!D91)),NA())</f>
        <v>#N/A</v>
      </c>
      <c r="AA97" s="537" t="e">
        <f ca="1">+IF(AND(ISNUMBER(OFFSET('Sanitation Data'!$E$4,0,10*ROW('Sanitation Data'!E91))),'Data Summary'!CP97="Yes"),100-OFFSET('Sanitation Data'!$E$4,0,10*ROW('Sanitation Data'!E91)),NA())</f>
        <v>#N/A</v>
      </c>
      <c r="AB97" s="537" t="e">
        <f ca="1">+IF(AND(ISNUMBER(OFFSET('Sanitation Data'!$E$6,0,10*ROW('Sanitation Data'!E91))),'Data Summary'!CQ97="Yes"),OFFSET('Sanitation Data'!$E$6,0,10*ROW('Sanitation Data'!E91)),NA())</f>
        <v>#N/A</v>
      </c>
      <c r="AC97" s="537" t="e">
        <f ca="1">+IF(AND(ISNUMBER(OFFSET('Sanitation Data'!$E$10,0,10*ROW('Sanitation Data'!E91))),'Data Summary'!CR97="Yes"),OFFSET('Sanitation Data'!$E$10,0,10*ROW('Sanitation Data'!E91)),NA())</f>
        <v>#N/A</v>
      </c>
      <c r="AD97" s="537" t="e">
        <f ca="1">+IF(AND(ISNUMBER(OFFSET('Sanitation Data'!$E$11,0,10*ROW('Sanitation Data'!E91))),'Data Summary'!CS97="Yes"),OFFSET('Sanitation Data'!$E$11,0,10*ROW('Sanitation Data'!E91)),NA())</f>
        <v>#N/A</v>
      </c>
      <c r="AE97" s="537" t="e">
        <f ca="1">+IF(AND(ISNUMBER(OFFSET('Sanitation Data'!$E$12,0,10*ROW('Sanitation Data'!E91))),'Data Summary'!CT97="Yes"),OFFSET('Sanitation Data'!$E$12,0,10*ROW('Sanitation Data'!E91)),NA())</f>
        <v>#N/A</v>
      </c>
      <c r="AF97" s="537" t="e">
        <f ca="1">+IF(AND(ISNUMBER(OFFSET('Sanitation Data'!$F$4,0,10*ROW('Sanitation Data'!F91))),'Data Summary'!CU97="Yes"),100-OFFSET('Sanitation Data'!$F$4,0,10*ROW('Sanitation Data'!F91)),NA())</f>
        <v>#N/A</v>
      </c>
      <c r="AG97" s="537" t="e">
        <f ca="1">+IF(AND(ISNUMBER(OFFSET('Sanitation Data'!$F$6,0,10*ROW('Sanitation Data'!F91))),'Data Summary'!CV97="Yes"),OFFSET('Sanitation Data'!$F$6,0,10*ROW('Sanitation Data'!F91)),NA())</f>
        <v>#N/A</v>
      </c>
      <c r="AH97" s="537" t="e">
        <f ca="1">+IF(AND(ISNUMBER(OFFSET('Sanitation Data'!$F$10,0,10*ROW('Sanitation Data'!F91))),'Data Summary'!CW97="Yes"),OFFSET('Sanitation Data'!$F$10,0,10*ROW('Sanitation Data'!F91)),NA())</f>
        <v>#N/A</v>
      </c>
      <c r="AI97" s="537" t="e">
        <f ca="1">+IF(AND(ISNUMBER(OFFSET('Sanitation Data'!$F$11,0,10*ROW('Sanitation Data'!F91))),'Data Summary'!CX97="Yes"),OFFSET('Sanitation Data'!$F$11,0,10*ROW('Sanitation Data'!F91)),NA())</f>
        <v>#N/A</v>
      </c>
      <c r="AJ97" s="537" t="e">
        <f ca="1">+IF(AND(ISNUMBER(OFFSET('Sanitation Data'!$F$12,0,10*ROW('Sanitation Data'!F91))),'Data Summary'!CY97="Yes"),OFFSET('Sanitation Data'!$F$12,0,10*ROW('Sanitation Data'!F91)),NA())</f>
        <v>#N/A</v>
      </c>
      <c r="AK97" s="537" t="e">
        <f ca="1">+IF(AND(ISNUMBER(OFFSET('Sanitation Data'!$G$4,0,10*ROW('Sanitation Data'!G91))),'Data Summary'!CZ97="Yes"),100-OFFSET('Sanitation Data'!$G$4,0,10*ROW('Sanitation Data'!G91)),NA())</f>
        <v>#N/A</v>
      </c>
      <c r="AL97" s="537" t="e">
        <f ca="1">+IF(AND(ISNUMBER(OFFSET('Sanitation Data'!$G$6,0,10*ROW('Sanitation Data'!G91))),'Data Summary'!DA97="Yes"),OFFSET('Sanitation Data'!$G$6,0,10*ROW('Sanitation Data'!G91)),NA())</f>
        <v>#N/A</v>
      </c>
      <c r="AM97" s="537" t="e">
        <f ca="1">+IF(AND(ISNUMBER(OFFSET('Sanitation Data'!$G$10,0,10*ROW('Sanitation Data'!G91))),'Data Summary'!DB97="Yes"),OFFSET('Sanitation Data'!$G$10,0,10*ROW('Sanitation Data'!G91)),NA())</f>
        <v>#N/A</v>
      </c>
      <c r="AN97" s="537" t="e">
        <f ca="1">+IF(AND(ISNUMBER(OFFSET('Sanitation Data'!$G$11,0,10*ROW('Sanitation Data'!G91))),'Data Summary'!DC97="Yes"),OFFSET('Sanitation Data'!$G$11,0,10*ROW('Sanitation Data'!G91)),NA())</f>
        <v>#N/A</v>
      </c>
      <c r="AO97" s="537" t="e">
        <f ca="1">+IF(AND(ISNUMBER(OFFSET('Sanitation Data'!$G$12,0,10*ROW('Sanitation Data'!G91))),'Data Summary'!DD97="Yes"),OFFSET('Sanitation Data'!$G$12,0,10*ROW('Sanitation Data'!G91)),NA())</f>
        <v>#N/A</v>
      </c>
      <c r="AP97" s="537" t="e">
        <f ca="1">+IF(AND(ISNUMBER(OFFSET('Sanitation Data'!$H$4,0,10*ROW('Sanitation Data'!H91))),'Data Summary'!DE97="Yes"),100-OFFSET('Sanitation Data'!$H$4,0,10*ROW('Sanitation Data'!H91)),NA())</f>
        <v>#N/A</v>
      </c>
      <c r="AQ97" s="537" t="e">
        <f ca="1">+IF(AND(ISNUMBER(OFFSET('Sanitation Data'!$H$6,0,10*ROW('Sanitation Data'!H91))),'Data Summary'!DF97="Yes"),OFFSET('Sanitation Data'!$H$6,0,10*ROW('Sanitation Data'!H91)),NA())</f>
        <v>#N/A</v>
      </c>
      <c r="AR97" s="537" t="e">
        <f ca="1">+IF(AND(ISNUMBER(OFFSET('Sanitation Data'!$H$10,0,10*ROW('Sanitation Data'!H91))),'Data Summary'!DG97="Yes"),OFFSET('Sanitation Data'!$H$10,0,10*ROW('Sanitation Data'!H91)),NA())</f>
        <v>#N/A</v>
      </c>
      <c r="AS97" s="537" t="e">
        <f ca="1">+IF(AND(ISNUMBER(OFFSET('Sanitation Data'!$H$11,0,10*ROW('Sanitation Data'!H91))),'Data Summary'!DH97="Yes"),OFFSET('Sanitation Data'!$H$11,0,10*ROW('Sanitation Data'!H91)),NA())</f>
        <v>#N/A</v>
      </c>
      <c r="AT97" s="537" t="e">
        <f ca="1">+IF(AND(ISNUMBER(OFFSET('Sanitation Data'!$H$12,0,10*ROW('Sanitation Data'!H91))),'Data Summary'!DI97="Yes"),OFFSET('Sanitation Data'!$H$12,0,10*ROW('Sanitation Data'!H91)),NA())</f>
        <v>#N/A</v>
      </c>
      <c r="AU97" s="537" t="e">
        <f ca="1">+IF(AND(ISNUMBER(OFFSET('Sanitation Data'!$I$4,0,10*ROW('Sanitation Data'!I91))),'Data Summary'!DJ97="Yes"),100-OFFSET('Sanitation Data'!$I$4,0,10*ROW('Sanitation Data'!I91)),NA())</f>
        <v>#N/A</v>
      </c>
      <c r="AV97" s="537" t="e">
        <f ca="1">+IF(AND(ISNUMBER(OFFSET('Sanitation Data'!$I$6,0,10*ROW('Sanitation Data'!I91))),'Data Summary'!DK97="Yes"),OFFSET('Sanitation Data'!$I$6,0,10*ROW('Sanitation Data'!I91)),NA())</f>
        <v>#N/A</v>
      </c>
      <c r="AW97" s="537" t="e">
        <f ca="1">+IF(AND(ISNUMBER(OFFSET('Sanitation Data'!$I$10,0,10*ROW('Sanitation Data'!I91))),'Data Summary'!DL97="Yes"),OFFSET('Sanitation Data'!$I$10,0,10*ROW('Sanitation Data'!I91)),NA())</f>
        <v>#N/A</v>
      </c>
      <c r="AX97" s="537" t="e">
        <f ca="1">+IF(AND(ISNUMBER(OFFSET('Sanitation Data'!$I$11,0,10*ROW('Sanitation Data'!I91))),'Data Summary'!DM97="Yes"),OFFSET('Sanitation Data'!$I$11,0,10*ROW('Sanitation Data'!I91)),NA())</f>
        <v>#N/A</v>
      </c>
      <c r="AY97" s="537" t="e">
        <f ca="1">+IF(AND(ISNUMBER(OFFSET('Sanitation Data'!$I$12,0,10*ROW('Sanitation Data'!I91))),'Data Summary'!DN97="Yes"),OFFSET('Sanitation Data'!$I$12,0,10*ROW('Sanitation Data'!I91)),NA())</f>
        <v>#N/A</v>
      </c>
      <c r="AZ97" s="538" t="e">
        <f ca="1">+IF(AND(ISNUMBER(OFFSET('Hygiene Data'!$D$5,0,10*ROW('Hygiene Data'!D91))),'Data Summary'!DO97="Yes"),OFFSET('Hygiene Data'!$D$5,0,10*ROW('Hygiene Data'!D91)),NA())</f>
        <v>#N/A</v>
      </c>
      <c r="BA97" s="538" t="e">
        <f ca="1">+IF(AND(ISNUMBER(OFFSET('Hygiene Data'!$D$7,0,10*ROW('Hygiene Data'!D91))),'Data Summary'!DP97="Yes"),OFFSET('Hygiene Data'!$D$7,0,10*ROW('Hygiene Data'!D91)),NA())</f>
        <v>#N/A</v>
      </c>
      <c r="BB97" s="538" t="e">
        <f ca="1">+IF(AND(ISNUMBER(OFFSET('Hygiene Data'!$D$9,0,10*ROW('Hygiene Data'!D91))),'Data Summary'!DQ97="Yes"),OFFSET('Hygiene Data'!$D$9,0,10*ROW('Hygiene Data'!D91)),NA())</f>
        <v>#N/A</v>
      </c>
      <c r="BC97" s="538" t="e">
        <f ca="1">+IF(AND(ISNUMBER(OFFSET('Hygiene Data'!$E$5,0,10*ROW('Hygiene Data'!E91))),'Data Summary'!DR97="Yes"),OFFSET('Hygiene Data'!$E$5,0,10*ROW('Hygiene Data'!E91)),NA())</f>
        <v>#N/A</v>
      </c>
      <c r="BD97" s="538" t="e">
        <f ca="1">+IF(AND(ISNUMBER(OFFSET('Hygiene Data'!$E$7,0,10*ROW('Hygiene Data'!E91))),'Data Summary'!DS97="Yes"),OFFSET('Hygiene Data'!$E$7,0,10*ROW('Hygiene Data'!E91)),NA())</f>
        <v>#N/A</v>
      </c>
      <c r="BE97" s="538" t="e">
        <f ca="1">+IF(AND(ISNUMBER(OFFSET('Hygiene Data'!$E$9,0,10*ROW('Hygiene Data'!E91))),'Data Summary'!DT97="Yes"),OFFSET('Hygiene Data'!$E$9,0,10*ROW('Hygiene Data'!E91)),NA())</f>
        <v>#N/A</v>
      </c>
      <c r="BF97" s="538" t="e">
        <f ca="1">+IF(AND(ISNUMBER(OFFSET('Hygiene Data'!$F$5,0,10*ROW('Hygiene Data'!F91))),'Data Summary'!DU97="Yes"),OFFSET('Hygiene Data'!$F$5,0,10*ROW('Hygiene Data'!F91)),NA())</f>
        <v>#N/A</v>
      </c>
      <c r="BG97" s="538" t="e">
        <f ca="1">+IF(AND(ISNUMBER(OFFSET('Hygiene Data'!$F$7,0,10*ROW('Hygiene Data'!F91))),'Data Summary'!DV97="Yes"),OFFSET('Hygiene Data'!$F$7,0,10*ROW('Hygiene Data'!F91)),NA())</f>
        <v>#N/A</v>
      </c>
      <c r="BH97" s="538" t="e">
        <f ca="1">+IF(AND(ISNUMBER(OFFSET('Hygiene Data'!$F$9,0,10*ROW('Hygiene Data'!F91))),'Data Summary'!DW97="Yes"),OFFSET('Hygiene Data'!$F$9,0,10*ROW('Hygiene Data'!F91)),NA())</f>
        <v>#N/A</v>
      </c>
      <c r="BI97" s="538" t="e">
        <f ca="1">+IF(AND(ISNUMBER(OFFSET('Hygiene Data'!$G$5,0,10*ROW('Hygiene Data'!G91))),'Data Summary'!DX97="Yes"),OFFSET('Hygiene Data'!$G$5,0,10*ROW('Hygiene Data'!G91)),NA())</f>
        <v>#N/A</v>
      </c>
      <c r="BJ97" s="538" t="e">
        <f ca="1">+IF(AND(ISNUMBER(OFFSET('Hygiene Data'!$G$7,0,10*ROW('Hygiene Data'!G91))),'Data Summary'!DY97="Yes"),OFFSET('Hygiene Data'!$G$7,0,10*ROW('Hygiene Data'!G91)),NA())</f>
        <v>#N/A</v>
      </c>
      <c r="BK97" s="538" t="e">
        <f ca="1">+IF(AND(ISNUMBER(OFFSET('Hygiene Data'!$G$9,0,10*ROW('Hygiene Data'!G91))),'Data Summary'!DZ97="Yes"),OFFSET('Hygiene Data'!$G$9,0,10*ROW('Hygiene Data'!G91)),NA())</f>
        <v>#N/A</v>
      </c>
      <c r="BL97" s="538" t="e">
        <f ca="1">+IF(AND(ISNUMBER(OFFSET('Hygiene Data'!$H$5,0,10*ROW('Hygiene Data'!H91))),'Data Summary'!EA97="Yes"),OFFSET('Hygiene Data'!$H$5,0,10*ROW('Hygiene Data'!H91)),NA())</f>
        <v>#N/A</v>
      </c>
      <c r="BM97" s="538" t="e">
        <f ca="1">+IF(AND(ISNUMBER(OFFSET('Hygiene Data'!$H$7,0,10*ROW('Hygiene Data'!H91))),'Data Summary'!EB97="Yes"),OFFSET('Hygiene Data'!$H$7,0,10*ROW('Hygiene Data'!H91)),NA())</f>
        <v>#N/A</v>
      </c>
      <c r="BN97" s="538" t="e">
        <f ca="1">+IF(AND(ISNUMBER(OFFSET('Hygiene Data'!$H$9,0,10*ROW('Hygiene Data'!H91))),'Data Summary'!EC97="Yes"),OFFSET('Hygiene Data'!$H$9,0,10*ROW('Hygiene Data'!H91)),NA())</f>
        <v>#N/A</v>
      </c>
      <c r="BO97" s="538" t="e">
        <f ca="1">+IF(AND(ISNUMBER(OFFSET('Hygiene Data'!$I$5,0,10*ROW('Hygiene Data'!I91))),'Data Summary'!ED97="Yes"),OFFSET('Hygiene Data'!$I$5,0,10*ROW('Hygiene Data'!I91)),NA())</f>
        <v>#N/A</v>
      </c>
      <c r="BP97" s="538" t="e">
        <f ca="1">+IF(AND(ISNUMBER(OFFSET('Hygiene Data'!$I$7,0,10*ROW('Hygiene Data'!I91))),'Data Summary'!EE97="Yes"),OFFSET('Hygiene Data'!$I$7,0,10*ROW('Hygiene Data'!I91)),NA())</f>
        <v>#N/A</v>
      </c>
      <c r="BQ97" s="538" t="e">
        <f ca="1">+IF(AND(ISNUMBER(OFFSET('Hygiene Data'!$I$9,0,10*ROW('Hygiene Data'!I91))),'Data Summary'!EF97="Yes"),OFFSET('Hygiene Data'!$I$9,0,10*ROW('Hygiene Data'!I91)),NA())</f>
        <v>#N/A</v>
      </c>
    </row>
    <row r="98" spans="1:69" x14ac:dyDescent="0.25">
      <c r="A98" s="534" t="e">
        <f ca="1">+RIGHT('Data Summary'!A98,LEN('Data Summary'!A98)-9)</f>
        <v>#VALUE!</v>
      </c>
      <c r="B98" s="508" t="str">
        <f ca="1">+IF(ISTEXT('Data Summary'!B98),'Data Summary'!B98,"")</f>
        <v/>
      </c>
      <c r="C98" s="535" t="e">
        <f ca="1">+VALUE('Data Summary'!C98)</f>
        <v>#VALUE!</v>
      </c>
      <c r="D98" s="536" t="e">
        <f ca="1">+IF(AND(ISNUMBER(OFFSET('Water Data'!$D$4,0,10*ROW('Water Data'!D92))),'Data Summary'!BS98="Yes"),100-OFFSET('Water Data'!$D$4,0,10*ROW('Water Data'!D92)),NA())</f>
        <v>#N/A</v>
      </c>
      <c r="E98" s="536" t="e">
        <f ca="1">+IF(AND(ISNUMBER(OFFSET('Water Data'!$D$6,0,10*ROW('Water Data'!D92))),'Data Summary'!BT98="Yes"),OFFSET('Water Data'!$D$6,0,10*ROW('Water Data'!D92)),NA())</f>
        <v>#N/A</v>
      </c>
      <c r="F98" s="536" t="e">
        <f ca="1">+IF(AND(ISNUMBER(OFFSET('Water Data'!$D$9,0,10*ROW('Water Data'!D92))),'Data Summary'!BU98="Yes"),OFFSET('Water Data'!$D$9,0,10*ROW('Water Data'!D92)),NA())</f>
        <v>#N/A</v>
      </c>
      <c r="G98" s="536" t="e">
        <f ca="1">+IF(AND(ISNUMBER(OFFSET('Water Data'!$E$4,0,10*ROW('Water Data'!E92))),'Data Summary'!BV98="Yes"),100-OFFSET('Water Data'!$E$4,0,10*ROW('Water Data'!E92)),NA())</f>
        <v>#N/A</v>
      </c>
      <c r="H98" s="536" t="e">
        <f ca="1">+IF(AND(ISNUMBER(OFFSET('Water Data'!$E$6,0,10*ROW('Water Data'!E92))),'Data Summary'!BW98="Yes"),OFFSET('Water Data'!$E$6,0,10*ROW('Water Data'!E92)),NA())</f>
        <v>#N/A</v>
      </c>
      <c r="I98" s="536" t="e">
        <f ca="1">+IF(AND(ISNUMBER(OFFSET('Water Data'!$E$9,0,10*ROW('Water Data'!E92))),'Data Summary'!BX98="Yes"),OFFSET('Water Data'!$E$9,0,10*ROW('Water Data'!E92)),NA())</f>
        <v>#N/A</v>
      </c>
      <c r="J98" s="536" t="e">
        <f ca="1">+IF(AND(ISNUMBER(OFFSET('Water Data'!$F$4,0,10*ROW('Water Data'!F92))),'Data Summary'!BY98="Yes"),100-OFFSET('Water Data'!$F$4,0,10*ROW('Water Data'!F92)),NA())</f>
        <v>#N/A</v>
      </c>
      <c r="K98" s="536" t="e">
        <f ca="1">+IF(AND(ISNUMBER(OFFSET('Water Data'!$F$6,0,10*ROW('Water Data'!F92))),'Data Summary'!BZ98="Yes"),OFFSET('Water Data'!$F$6,0,10*ROW('Water Data'!F92)),NA())</f>
        <v>#N/A</v>
      </c>
      <c r="L98" s="536" t="e">
        <f ca="1">+IF(AND(ISNUMBER(OFFSET('Water Data'!$F$9,0,10*ROW('Water Data'!F92))),'Data Summary'!CA98="Yes"),OFFSET('Water Data'!$F$9,0,10*ROW('Water Data'!F92)),NA())</f>
        <v>#N/A</v>
      </c>
      <c r="M98" s="536" t="e">
        <f ca="1">+IF(AND(ISNUMBER(OFFSET('Water Data'!$G$4,0,10*ROW('Water Data'!G92))),'Data Summary'!CB98="Yes"),100-OFFSET('Water Data'!$G$4,0,10*ROW('Water Data'!G92)),NA())</f>
        <v>#N/A</v>
      </c>
      <c r="N98" s="536" t="e">
        <f ca="1">+IF(AND(ISNUMBER(OFFSET('Water Data'!$G$6,0,10*ROW('Water Data'!G92))),'Data Summary'!CC98="Yes"),OFFSET('Water Data'!$G$6,0,10*ROW('Water Data'!G92)),NA())</f>
        <v>#N/A</v>
      </c>
      <c r="O98" s="536" t="e">
        <f ca="1">+IF(AND(ISNUMBER(OFFSET('Water Data'!$G$9,0,10*ROW('Water Data'!G92))),'Data Summary'!CD98="Yes"),OFFSET('Water Data'!$G$9,0,10*ROW('Water Data'!G92)),NA())</f>
        <v>#N/A</v>
      </c>
      <c r="P98" s="536" t="e">
        <f ca="1">+IF(AND(ISNUMBER(OFFSET('Water Data'!$H$4,0,10*ROW('Water Data'!H92))),'Data Summary'!CE98="Yes"),100-OFFSET('Water Data'!$H$4,0,10*ROW('Water Data'!H92)),NA())</f>
        <v>#N/A</v>
      </c>
      <c r="Q98" s="536" t="e">
        <f ca="1">+IF(AND(ISNUMBER(OFFSET('Water Data'!$H$6,0,10*ROW('Water Data'!H92))),'Data Summary'!CF98="Yes"),OFFSET('Water Data'!$H$6,0,10*ROW('Water Data'!H92)),NA())</f>
        <v>#N/A</v>
      </c>
      <c r="R98" s="536" t="e">
        <f ca="1">+IF(AND(ISNUMBER(OFFSET('Water Data'!$H$9,0,10*ROW('Water Data'!H92))),'Data Summary'!CG98="Yes"),OFFSET('Water Data'!$H$9,0,10*ROW('Water Data'!H92)),NA())</f>
        <v>#N/A</v>
      </c>
      <c r="S98" s="536" t="e">
        <f ca="1">+IF(AND(ISNUMBER(OFFSET('Water Data'!$I$4,0,10*ROW('Water Data'!I92))),'Data Summary'!CH98="Yes"),100-OFFSET('Water Data'!$I$4,0,10*ROW('Water Data'!I92)),NA())</f>
        <v>#N/A</v>
      </c>
      <c r="T98" s="536" t="e">
        <f ca="1">+IF(AND(ISNUMBER(OFFSET('Water Data'!$I$6,0,10*ROW('Water Data'!I92))),'Data Summary'!CI98="Yes"),OFFSET('Water Data'!$I$6,0,10*ROW('Water Data'!I92)),NA())</f>
        <v>#N/A</v>
      </c>
      <c r="U98" s="536" t="e">
        <f ca="1">+IF(AND(ISNUMBER(OFFSET('Water Data'!$I$9,0,10*ROW('Water Data'!I92))),'Data Summary'!CJ98="Yes"),OFFSET('Water Data'!$I$9,0,10*ROW('Water Data'!I92)),NA())</f>
        <v>#N/A</v>
      </c>
      <c r="V98" s="537" t="e">
        <f ca="1">+IF(AND(ISNUMBER(OFFSET('Sanitation Data'!$D$4,0,10*ROW('Sanitation Data'!D92))),'Data Summary'!CK98="Yes"),100-OFFSET('Sanitation Data'!$D$4,0,10*ROW('Sanitation Data'!D92)),NA())</f>
        <v>#N/A</v>
      </c>
      <c r="W98" s="537" t="e">
        <f ca="1">+IF(AND(ISNUMBER(OFFSET('Sanitation Data'!$D$6,0,10*ROW('Sanitation Data'!D92))),'Data Summary'!CL98="Yes"),OFFSET('Sanitation Data'!$D$6,0,10*ROW('Sanitation Data'!D92)),NA())</f>
        <v>#N/A</v>
      </c>
      <c r="X98" s="537" t="e">
        <f ca="1">+IF(AND(ISNUMBER(OFFSET('Sanitation Data'!$D$10,0,10*ROW('Sanitation Data'!D92))),'Data Summary'!CM98="Yes"),OFFSET('Sanitation Data'!$D$10,0,10*ROW('Sanitation Data'!D92)),NA())</f>
        <v>#N/A</v>
      </c>
      <c r="Y98" s="537" t="e">
        <f ca="1">+IF(AND(ISNUMBER(OFFSET('Sanitation Data'!$D$11,0,10*ROW('Sanitation Data'!D92))),'Data Summary'!CN98="Yes"),OFFSET('Sanitation Data'!$D$11,0,10*ROW('Sanitation Data'!D92)),NA())</f>
        <v>#N/A</v>
      </c>
      <c r="Z98" s="537" t="e">
        <f ca="1">+IF(AND(ISNUMBER(OFFSET('Sanitation Data'!$D$12,0,10*ROW('Sanitation Data'!D92))),'Data Summary'!CO98="Yes"),OFFSET('Sanitation Data'!$D$12,0,10*ROW('Sanitation Data'!D92)),NA())</f>
        <v>#N/A</v>
      </c>
      <c r="AA98" s="537" t="e">
        <f ca="1">+IF(AND(ISNUMBER(OFFSET('Sanitation Data'!$E$4,0,10*ROW('Sanitation Data'!E92))),'Data Summary'!CP98="Yes"),100-OFFSET('Sanitation Data'!$E$4,0,10*ROW('Sanitation Data'!E92)),NA())</f>
        <v>#N/A</v>
      </c>
      <c r="AB98" s="537" t="e">
        <f ca="1">+IF(AND(ISNUMBER(OFFSET('Sanitation Data'!$E$6,0,10*ROW('Sanitation Data'!E92))),'Data Summary'!CQ98="Yes"),OFFSET('Sanitation Data'!$E$6,0,10*ROW('Sanitation Data'!E92)),NA())</f>
        <v>#N/A</v>
      </c>
      <c r="AC98" s="537" t="e">
        <f ca="1">+IF(AND(ISNUMBER(OFFSET('Sanitation Data'!$E$10,0,10*ROW('Sanitation Data'!E92))),'Data Summary'!CR98="Yes"),OFFSET('Sanitation Data'!$E$10,0,10*ROW('Sanitation Data'!E92)),NA())</f>
        <v>#N/A</v>
      </c>
      <c r="AD98" s="537" t="e">
        <f ca="1">+IF(AND(ISNUMBER(OFFSET('Sanitation Data'!$E$11,0,10*ROW('Sanitation Data'!E92))),'Data Summary'!CS98="Yes"),OFFSET('Sanitation Data'!$E$11,0,10*ROW('Sanitation Data'!E92)),NA())</f>
        <v>#N/A</v>
      </c>
      <c r="AE98" s="537" t="e">
        <f ca="1">+IF(AND(ISNUMBER(OFFSET('Sanitation Data'!$E$12,0,10*ROW('Sanitation Data'!E92))),'Data Summary'!CT98="Yes"),OFFSET('Sanitation Data'!$E$12,0,10*ROW('Sanitation Data'!E92)),NA())</f>
        <v>#N/A</v>
      </c>
      <c r="AF98" s="537" t="e">
        <f ca="1">+IF(AND(ISNUMBER(OFFSET('Sanitation Data'!$F$4,0,10*ROW('Sanitation Data'!F92))),'Data Summary'!CU98="Yes"),100-OFFSET('Sanitation Data'!$F$4,0,10*ROW('Sanitation Data'!F92)),NA())</f>
        <v>#N/A</v>
      </c>
      <c r="AG98" s="537" t="e">
        <f ca="1">+IF(AND(ISNUMBER(OFFSET('Sanitation Data'!$F$6,0,10*ROW('Sanitation Data'!F92))),'Data Summary'!CV98="Yes"),OFFSET('Sanitation Data'!$F$6,0,10*ROW('Sanitation Data'!F92)),NA())</f>
        <v>#N/A</v>
      </c>
      <c r="AH98" s="537" t="e">
        <f ca="1">+IF(AND(ISNUMBER(OFFSET('Sanitation Data'!$F$10,0,10*ROW('Sanitation Data'!F92))),'Data Summary'!CW98="Yes"),OFFSET('Sanitation Data'!$F$10,0,10*ROW('Sanitation Data'!F92)),NA())</f>
        <v>#N/A</v>
      </c>
      <c r="AI98" s="537" t="e">
        <f ca="1">+IF(AND(ISNUMBER(OFFSET('Sanitation Data'!$F$11,0,10*ROW('Sanitation Data'!F92))),'Data Summary'!CX98="Yes"),OFFSET('Sanitation Data'!$F$11,0,10*ROW('Sanitation Data'!F92)),NA())</f>
        <v>#N/A</v>
      </c>
      <c r="AJ98" s="537" t="e">
        <f ca="1">+IF(AND(ISNUMBER(OFFSET('Sanitation Data'!$F$12,0,10*ROW('Sanitation Data'!F92))),'Data Summary'!CY98="Yes"),OFFSET('Sanitation Data'!$F$12,0,10*ROW('Sanitation Data'!F92)),NA())</f>
        <v>#N/A</v>
      </c>
      <c r="AK98" s="537" t="e">
        <f ca="1">+IF(AND(ISNUMBER(OFFSET('Sanitation Data'!$G$4,0,10*ROW('Sanitation Data'!G92))),'Data Summary'!CZ98="Yes"),100-OFFSET('Sanitation Data'!$G$4,0,10*ROW('Sanitation Data'!G92)),NA())</f>
        <v>#N/A</v>
      </c>
      <c r="AL98" s="537" t="e">
        <f ca="1">+IF(AND(ISNUMBER(OFFSET('Sanitation Data'!$G$6,0,10*ROW('Sanitation Data'!G92))),'Data Summary'!DA98="Yes"),OFFSET('Sanitation Data'!$G$6,0,10*ROW('Sanitation Data'!G92)),NA())</f>
        <v>#N/A</v>
      </c>
      <c r="AM98" s="537" t="e">
        <f ca="1">+IF(AND(ISNUMBER(OFFSET('Sanitation Data'!$G$10,0,10*ROW('Sanitation Data'!G92))),'Data Summary'!DB98="Yes"),OFFSET('Sanitation Data'!$G$10,0,10*ROW('Sanitation Data'!G92)),NA())</f>
        <v>#N/A</v>
      </c>
      <c r="AN98" s="537" t="e">
        <f ca="1">+IF(AND(ISNUMBER(OFFSET('Sanitation Data'!$G$11,0,10*ROW('Sanitation Data'!G92))),'Data Summary'!DC98="Yes"),OFFSET('Sanitation Data'!$G$11,0,10*ROW('Sanitation Data'!G92)),NA())</f>
        <v>#N/A</v>
      </c>
      <c r="AO98" s="537" t="e">
        <f ca="1">+IF(AND(ISNUMBER(OFFSET('Sanitation Data'!$G$12,0,10*ROW('Sanitation Data'!G92))),'Data Summary'!DD98="Yes"),OFFSET('Sanitation Data'!$G$12,0,10*ROW('Sanitation Data'!G92)),NA())</f>
        <v>#N/A</v>
      </c>
      <c r="AP98" s="537" t="e">
        <f ca="1">+IF(AND(ISNUMBER(OFFSET('Sanitation Data'!$H$4,0,10*ROW('Sanitation Data'!H92))),'Data Summary'!DE98="Yes"),100-OFFSET('Sanitation Data'!$H$4,0,10*ROW('Sanitation Data'!H92)),NA())</f>
        <v>#N/A</v>
      </c>
      <c r="AQ98" s="537" t="e">
        <f ca="1">+IF(AND(ISNUMBER(OFFSET('Sanitation Data'!$H$6,0,10*ROW('Sanitation Data'!H92))),'Data Summary'!DF98="Yes"),OFFSET('Sanitation Data'!$H$6,0,10*ROW('Sanitation Data'!H92)),NA())</f>
        <v>#N/A</v>
      </c>
      <c r="AR98" s="537" t="e">
        <f ca="1">+IF(AND(ISNUMBER(OFFSET('Sanitation Data'!$H$10,0,10*ROW('Sanitation Data'!H92))),'Data Summary'!DG98="Yes"),OFFSET('Sanitation Data'!$H$10,0,10*ROW('Sanitation Data'!H92)),NA())</f>
        <v>#N/A</v>
      </c>
      <c r="AS98" s="537" t="e">
        <f ca="1">+IF(AND(ISNUMBER(OFFSET('Sanitation Data'!$H$11,0,10*ROW('Sanitation Data'!H92))),'Data Summary'!DH98="Yes"),OFFSET('Sanitation Data'!$H$11,0,10*ROW('Sanitation Data'!H92)),NA())</f>
        <v>#N/A</v>
      </c>
      <c r="AT98" s="537" t="e">
        <f ca="1">+IF(AND(ISNUMBER(OFFSET('Sanitation Data'!$H$12,0,10*ROW('Sanitation Data'!H92))),'Data Summary'!DI98="Yes"),OFFSET('Sanitation Data'!$H$12,0,10*ROW('Sanitation Data'!H92)),NA())</f>
        <v>#N/A</v>
      </c>
      <c r="AU98" s="537" t="e">
        <f ca="1">+IF(AND(ISNUMBER(OFFSET('Sanitation Data'!$I$4,0,10*ROW('Sanitation Data'!I92))),'Data Summary'!DJ98="Yes"),100-OFFSET('Sanitation Data'!$I$4,0,10*ROW('Sanitation Data'!I92)),NA())</f>
        <v>#N/A</v>
      </c>
      <c r="AV98" s="537" t="e">
        <f ca="1">+IF(AND(ISNUMBER(OFFSET('Sanitation Data'!$I$6,0,10*ROW('Sanitation Data'!I92))),'Data Summary'!DK98="Yes"),OFFSET('Sanitation Data'!$I$6,0,10*ROW('Sanitation Data'!I92)),NA())</f>
        <v>#N/A</v>
      </c>
      <c r="AW98" s="537" t="e">
        <f ca="1">+IF(AND(ISNUMBER(OFFSET('Sanitation Data'!$I$10,0,10*ROW('Sanitation Data'!I92))),'Data Summary'!DL98="Yes"),OFFSET('Sanitation Data'!$I$10,0,10*ROW('Sanitation Data'!I92)),NA())</f>
        <v>#N/A</v>
      </c>
      <c r="AX98" s="537" t="e">
        <f ca="1">+IF(AND(ISNUMBER(OFFSET('Sanitation Data'!$I$11,0,10*ROW('Sanitation Data'!I92))),'Data Summary'!DM98="Yes"),OFFSET('Sanitation Data'!$I$11,0,10*ROW('Sanitation Data'!I92)),NA())</f>
        <v>#N/A</v>
      </c>
      <c r="AY98" s="537" t="e">
        <f ca="1">+IF(AND(ISNUMBER(OFFSET('Sanitation Data'!$I$12,0,10*ROW('Sanitation Data'!I92))),'Data Summary'!DN98="Yes"),OFFSET('Sanitation Data'!$I$12,0,10*ROW('Sanitation Data'!I92)),NA())</f>
        <v>#N/A</v>
      </c>
      <c r="AZ98" s="538" t="e">
        <f ca="1">+IF(AND(ISNUMBER(OFFSET('Hygiene Data'!$D$5,0,10*ROW('Hygiene Data'!D92))),'Data Summary'!DO98="Yes"),OFFSET('Hygiene Data'!$D$5,0,10*ROW('Hygiene Data'!D92)),NA())</f>
        <v>#N/A</v>
      </c>
      <c r="BA98" s="538" t="e">
        <f ca="1">+IF(AND(ISNUMBER(OFFSET('Hygiene Data'!$D$7,0,10*ROW('Hygiene Data'!D92))),'Data Summary'!DP98="Yes"),OFFSET('Hygiene Data'!$D$7,0,10*ROW('Hygiene Data'!D92)),NA())</f>
        <v>#N/A</v>
      </c>
      <c r="BB98" s="538" t="e">
        <f ca="1">+IF(AND(ISNUMBER(OFFSET('Hygiene Data'!$D$9,0,10*ROW('Hygiene Data'!D92))),'Data Summary'!DQ98="Yes"),OFFSET('Hygiene Data'!$D$9,0,10*ROW('Hygiene Data'!D92)),NA())</f>
        <v>#N/A</v>
      </c>
      <c r="BC98" s="538" t="e">
        <f ca="1">+IF(AND(ISNUMBER(OFFSET('Hygiene Data'!$E$5,0,10*ROW('Hygiene Data'!E92))),'Data Summary'!DR98="Yes"),OFFSET('Hygiene Data'!$E$5,0,10*ROW('Hygiene Data'!E92)),NA())</f>
        <v>#N/A</v>
      </c>
      <c r="BD98" s="538" t="e">
        <f ca="1">+IF(AND(ISNUMBER(OFFSET('Hygiene Data'!$E$7,0,10*ROW('Hygiene Data'!E92))),'Data Summary'!DS98="Yes"),OFFSET('Hygiene Data'!$E$7,0,10*ROW('Hygiene Data'!E92)),NA())</f>
        <v>#N/A</v>
      </c>
      <c r="BE98" s="538" t="e">
        <f ca="1">+IF(AND(ISNUMBER(OFFSET('Hygiene Data'!$E$9,0,10*ROW('Hygiene Data'!E92))),'Data Summary'!DT98="Yes"),OFFSET('Hygiene Data'!$E$9,0,10*ROW('Hygiene Data'!E92)),NA())</f>
        <v>#N/A</v>
      </c>
      <c r="BF98" s="538" t="e">
        <f ca="1">+IF(AND(ISNUMBER(OFFSET('Hygiene Data'!$F$5,0,10*ROW('Hygiene Data'!F92))),'Data Summary'!DU98="Yes"),OFFSET('Hygiene Data'!$F$5,0,10*ROW('Hygiene Data'!F92)),NA())</f>
        <v>#N/A</v>
      </c>
      <c r="BG98" s="538" t="e">
        <f ca="1">+IF(AND(ISNUMBER(OFFSET('Hygiene Data'!$F$7,0,10*ROW('Hygiene Data'!F92))),'Data Summary'!DV98="Yes"),OFFSET('Hygiene Data'!$F$7,0,10*ROW('Hygiene Data'!F92)),NA())</f>
        <v>#N/A</v>
      </c>
      <c r="BH98" s="538" t="e">
        <f ca="1">+IF(AND(ISNUMBER(OFFSET('Hygiene Data'!$F$9,0,10*ROW('Hygiene Data'!F92))),'Data Summary'!DW98="Yes"),OFFSET('Hygiene Data'!$F$9,0,10*ROW('Hygiene Data'!F92)),NA())</f>
        <v>#N/A</v>
      </c>
      <c r="BI98" s="538" t="e">
        <f ca="1">+IF(AND(ISNUMBER(OFFSET('Hygiene Data'!$G$5,0,10*ROW('Hygiene Data'!G92))),'Data Summary'!DX98="Yes"),OFFSET('Hygiene Data'!$G$5,0,10*ROW('Hygiene Data'!G92)),NA())</f>
        <v>#N/A</v>
      </c>
      <c r="BJ98" s="538" t="e">
        <f ca="1">+IF(AND(ISNUMBER(OFFSET('Hygiene Data'!$G$7,0,10*ROW('Hygiene Data'!G92))),'Data Summary'!DY98="Yes"),OFFSET('Hygiene Data'!$G$7,0,10*ROW('Hygiene Data'!G92)),NA())</f>
        <v>#N/A</v>
      </c>
      <c r="BK98" s="538" t="e">
        <f ca="1">+IF(AND(ISNUMBER(OFFSET('Hygiene Data'!$G$9,0,10*ROW('Hygiene Data'!G92))),'Data Summary'!DZ98="Yes"),OFFSET('Hygiene Data'!$G$9,0,10*ROW('Hygiene Data'!G92)),NA())</f>
        <v>#N/A</v>
      </c>
      <c r="BL98" s="538" t="e">
        <f ca="1">+IF(AND(ISNUMBER(OFFSET('Hygiene Data'!$H$5,0,10*ROW('Hygiene Data'!H92))),'Data Summary'!EA98="Yes"),OFFSET('Hygiene Data'!$H$5,0,10*ROW('Hygiene Data'!H92)),NA())</f>
        <v>#N/A</v>
      </c>
      <c r="BM98" s="538" t="e">
        <f ca="1">+IF(AND(ISNUMBER(OFFSET('Hygiene Data'!$H$7,0,10*ROW('Hygiene Data'!H92))),'Data Summary'!EB98="Yes"),OFFSET('Hygiene Data'!$H$7,0,10*ROW('Hygiene Data'!H92)),NA())</f>
        <v>#N/A</v>
      </c>
      <c r="BN98" s="538" t="e">
        <f ca="1">+IF(AND(ISNUMBER(OFFSET('Hygiene Data'!$H$9,0,10*ROW('Hygiene Data'!H92))),'Data Summary'!EC98="Yes"),OFFSET('Hygiene Data'!$H$9,0,10*ROW('Hygiene Data'!H92)),NA())</f>
        <v>#N/A</v>
      </c>
      <c r="BO98" s="538" t="e">
        <f ca="1">+IF(AND(ISNUMBER(OFFSET('Hygiene Data'!$I$5,0,10*ROW('Hygiene Data'!I92))),'Data Summary'!ED98="Yes"),OFFSET('Hygiene Data'!$I$5,0,10*ROW('Hygiene Data'!I92)),NA())</f>
        <v>#N/A</v>
      </c>
      <c r="BP98" s="538" t="e">
        <f ca="1">+IF(AND(ISNUMBER(OFFSET('Hygiene Data'!$I$7,0,10*ROW('Hygiene Data'!I92))),'Data Summary'!EE98="Yes"),OFFSET('Hygiene Data'!$I$7,0,10*ROW('Hygiene Data'!I92)),NA())</f>
        <v>#N/A</v>
      </c>
      <c r="BQ98" s="538" t="e">
        <f ca="1">+IF(AND(ISNUMBER(OFFSET('Hygiene Data'!$I$9,0,10*ROW('Hygiene Data'!I92))),'Data Summary'!EF98="Yes"),OFFSET('Hygiene Data'!$I$9,0,10*ROW('Hygiene Data'!I92)),NA())</f>
        <v>#N/A</v>
      </c>
    </row>
    <row r="99" spans="1:69" x14ac:dyDescent="0.25">
      <c r="A99" s="534" t="e">
        <f ca="1">+RIGHT('Data Summary'!A99,LEN('Data Summary'!A99)-9)</f>
        <v>#VALUE!</v>
      </c>
      <c r="B99" s="508" t="str">
        <f ca="1">+IF(ISTEXT('Data Summary'!B99),'Data Summary'!B99,"")</f>
        <v/>
      </c>
      <c r="C99" s="535" t="e">
        <f ca="1">+VALUE('Data Summary'!C99)</f>
        <v>#VALUE!</v>
      </c>
      <c r="D99" s="536" t="e">
        <f ca="1">+IF(AND(ISNUMBER(OFFSET('Water Data'!$D$4,0,10*ROW('Water Data'!D93))),'Data Summary'!BS99="Yes"),100-OFFSET('Water Data'!$D$4,0,10*ROW('Water Data'!D93)),NA())</f>
        <v>#N/A</v>
      </c>
      <c r="E99" s="536" t="e">
        <f ca="1">+IF(AND(ISNUMBER(OFFSET('Water Data'!$D$6,0,10*ROW('Water Data'!D93))),'Data Summary'!BT99="Yes"),OFFSET('Water Data'!$D$6,0,10*ROW('Water Data'!D93)),NA())</f>
        <v>#N/A</v>
      </c>
      <c r="F99" s="536" t="e">
        <f ca="1">+IF(AND(ISNUMBER(OFFSET('Water Data'!$D$9,0,10*ROW('Water Data'!D93))),'Data Summary'!BU99="Yes"),OFFSET('Water Data'!$D$9,0,10*ROW('Water Data'!D93)),NA())</f>
        <v>#N/A</v>
      </c>
      <c r="G99" s="536" t="e">
        <f ca="1">+IF(AND(ISNUMBER(OFFSET('Water Data'!$E$4,0,10*ROW('Water Data'!E93))),'Data Summary'!BV99="Yes"),100-OFFSET('Water Data'!$E$4,0,10*ROW('Water Data'!E93)),NA())</f>
        <v>#N/A</v>
      </c>
      <c r="H99" s="536" t="e">
        <f ca="1">+IF(AND(ISNUMBER(OFFSET('Water Data'!$E$6,0,10*ROW('Water Data'!E93))),'Data Summary'!BW99="Yes"),OFFSET('Water Data'!$E$6,0,10*ROW('Water Data'!E93)),NA())</f>
        <v>#N/A</v>
      </c>
      <c r="I99" s="536" t="e">
        <f ca="1">+IF(AND(ISNUMBER(OFFSET('Water Data'!$E$9,0,10*ROW('Water Data'!E93))),'Data Summary'!BX99="Yes"),OFFSET('Water Data'!$E$9,0,10*ROW('Water Data'!E93)),NA())</f>
        <v>#N/A</v>
      </c>
      <c r="J99" s="536" t="e">
        <f ca="1">+IF(AND(ISNUMBER(OFFSET('Water Data'!$F$4,0,10*ROW('Water Data'!F93))),'Data Summary'!BY99="Yes"),100-OFFSET('Water Data'!$F$4,0,10*ROW('Water Data'!F93)),NA())</f>
        <v>#N/A</v>
      </c>
      <c r="K99" s="536" t="e">
        <f ca="1">+IF(AND(ISNUMBER(OFFSET('Water Data'!$F$6,0,10*ROW('Water Data'!F93))),'Data Summary'!BZ99="Yes"),OFFSET('Water Data'!$F$6,0,10*ROW('Water Data'!F93)),NA())</f>
        <v>#N/A</v>
      </c>
      <c r="L99" s="536" t="e">
        <f ca="1">+IF(AND(ISNUMBER(OFFSET('Water Data'!$F$9,0,10*ROW('Water Data'!F93))),'Data Summary'!CA99="Yes"),OFFSET('Water Data'!$F$9,0,10*ROW('Water Data'!F93)),NA())</f>
        <v>#N/A</v>
      </c>
      <c r="M99" s="536" t="e">
        <f ca="1">+IF(AND(ISNUMBER(OFFSET('Water Data'!$G$4,0,10*ROW('Water Data'!G93))),'Data Summary'!CB99="Yes"),100-OFFSET('Water Data'!$G$4,0,10*ROW('Water Data'!G93)),NA())</f>
        <v>#N/A</v>
      </c>
      <c r="N99" s="536" t="e">
        <f ca="1">+IF(AND(ISNUMBER(OFFSET('Water Data'!$G$6,0,10*ROW('Water Data'!G93))),'Data Summary'!CC99="Yes"),OFFSET('Water Data'!$G$6,0,10*ROW('Water Data'!G93)),NA())</f>
        <v>#N/A</v>
      </c>
      <c r="O99" s="536" t="e">
        <f ca="1">+IF(AND(ISNUMBER(OFFSET('Water Data'!$G$9,0,10*ROW('Water Data'!G93))),'Data Summary'!CD99="Yes"),OFFSET('Water Data'!$G$9,0,10*ROW('Water Data'!G93)),NA())</f>
        <v>#N/A</v>
      </c>
      <c r="P99" s="536" t="e">
        <f ca="1">+IF(AND(ISNUMBER(OFFSET('Water Data'!$H$4,0,10*ROW('Water Data'!H93))),'Data Summary'!CE99="Yes"),100-OFFSET('Water Data'!$H$4,0,10*ROW('Water Data'!H93)),NA())</f>
        <v>#N/A</v>
      </c>
      <c r="Q99" s="536" t="e">
        <f ca="1">+IF(AND(ISNUMBER(OFFSET('Water Data'!$H$6,0,10*ROW('Water Data'!H93))),'Data Summary'!CF99="Yes"),OFFSET('Water Data'!$H$6,0,10*ROW('Water Data'!H93)),NA())</f>
        <v>#N/A</v>
      </c>
      <c r="R99" s="536" t="e">
        <f ca="1">+IF(AND(ISNUMBER(OFFSET('Water Data'!$H$9,0,10*ROW('Water Data'!H93))),'Data Summary'!CG99="Yes"),OFFSET('Water Data'!$H$9,0,10*ROW('Water Data'!H93)),NA())</f>
        <v>#N/A</v>
      </c>
      <c r="S99" s="536" t="e">
        <f ca="1">+IF(AND(ISNUMBER(OFFSET('Water Data'!$I$4,0,10*ROW('Water Data'!I93))),'Data Summary'!CH99="Yes"),100-OFFSET('Water Data'!$I$4,0,10*ROW('Water Data'!I93)),NA())</f>
        <v>#N/A</v>
      </c>
      <c r="T99" s="536" t="e">
        <f ca="1">+IF(AND(ISNUMBER(OFFSET('Water Data'!$I$6,0,10*ROW('Water Data'!I93))),'Data Summary'!CI99="Yes"),OFFSET('Water Data'!$I$6,0,10*ROW('Water Data'!I93)),NA())</f>
        <v>#N/A</v>
      </c>
      <c r="U99" s="536" t="e">
        <f ca="1">+IF(AND(ISNUMBER(OFFSET('Water Data'!$I$9,0,10*ROW('Water Data'!I93))),'Data Summary'!CJ99="Yes"),OFFSET('Water Data'!$I$9,0,10*ROW('Water Data'!I93)),NA())</f>
        <v>#N/A</v>
      </c>
      <c r="V99" s="537" t="e">
        <f ca="1">+IF(AND(ISNUMBER(OFFSET('Sanitation Data'!$D$4,0,10*ROW('Sanitation Data'!D93))),'Data Summary'!CK99="Yes"),100-OFFSET('Sanitation Data'!$D$4,0,10*ROW('Sanitation Data'!D93)),NA())</f>
        <v>#N/A</v>
      </c>
      <c r="W99" s="537" t="e">
        <f ca="1">+IF(AND(ISNUMBER(OFFSET('Sanitation Data'!$D$6,0,10*ROW('Sanitation Data'!D93))),'Data Summary'!CL99="Yes"),OFFSET('Sanitation Data'!$D$6,0,10*ROW('Sanitation Data'!D93)),NA())</f>
        <v>#N/A</v>
      </c>
      <c r="X99" s="537" t="e">
        <f ca="1">+IF(AND(ISNUMBER(OFFSET('Sanitation Data'!$D$10,0,10*ROW('Sanitation Data'!D93))),'Data Summary'!CM99="Yes"),OFFSET('Sanitation Data'!$D$10,0,10*ROW('Sanitation Data'!D93)),NA())</f>
        <v>#N/A</v>
      </c>
      <c r="Y99" s="537" t="e">
        <f ca="1">+IF(AND(ISNUMBER(OFFSET('Sanitation Data'!$D$11,0,10*ROW('Sanitation Data'!D93))),'Data Summary'!CN99="Yes"),OFFSET('Sanitation Data'!$D$11,0,10*ROW('Sanitation Data'!D93)),NA())</f>
        <v>#N/A</v>
      </c>
      <c r="Z99" s="537" t="e">
        <f ca="1">+IF(AND(ISNUMBER(OFFSET('Sanitation Data'!$D$12,0,10*ROW('Sanitation Data'!D93))),'Data Summary'!CO99="Yes"),OFFSET('Sanitation Data'!$D$12,0,10*ROW('Sanitation Data'!D93)),NA())</f>
        <v>#N/A</v>
      </c>
      <c r="AA99" s="537" t="e">
        <f ca="1">+IF(AND(ISNUMBER(OFFSET('Sanitation Data'!$E$4,0,10*ROW('Sanitation Data'!E93))),'Data Summary'!CP99="Yes"),100-OFFSET('Sanitation Data'!$E$4,0,10*ROW('Sanitation Data'!E93)),NA())</f>
        <v>#N/A</v>
      </c>
      <c r="AB99" s="537" t="e">
        <f ca="1">+IF(AND(ISNUMBER(OFFSET('Sanitation Data'!$E$6,0,10*ROW('Sanitation Data'!E93))),'Data Summary'!CQ99="Yes"),OFFSET('Sanitation Data'!$E$6,0,10*ROW('Sanitation Data'!E93)),NA())</f>
        <v>#N/A</v>
      </c>
      <c r="AC99" s="537" t="e">
        <f ca="1">+IF(AND(ISNUMBER(OFFSET('Sanitation Data'!$E$10,0,10*ROW('Sanitation Data'!E93))),'Data Summary'!CR99="Yes"),OFFSET('Sanitation Data'!$E$10,0,10*ROW('Sanitation Data'!E93)),NA())</f>
        <v>#N/A</v>
      </c>
      <c r="AD99" s="537" t="e">
        <f ca="1">+IF(AND(ISNUMBER(OFFSET('Sanitation Data'!$E$11,0,10*ROW('Sanitation Data'!E93))),'Data Summary'!CS99="Yes"),OFFSET('Sanitation Data'!$E$11,0,10*ROW('Sanitation Data'!E93)),NA())</f>
        <v>#N/A</v>
      </c>
      <c r="AE99" s="537" t="e">
        <f ca="1">+IF(AND(ISNUMBER(OFFSET('Sanitation Data'!$E$12,0,10*ROW('Sanitation Data'!E93))),'Data Summary'!CT99="Yes"),OFFSET('Sanitation Data'!$E$12,0,10*ROW('Sanitation Data'!E93)),NA())</f>
        <v>#N/A</v>
      </c>
      <c r="AF99" s="537" t="e">
        <f ca="1">+IF(AND(ISNUMBER(OFFSET('Sanitation Data'!$F$4,0,10*ROW('Sanitation Data'!F93))),'Data Summary'!CU99="Yes"),100-OFFSET('Sanitation Data'!$F$4,0,10*ROW('Sanitation Data'!F93)),NA())</f>
        <v>#N/A</v>
      </c>
      <c r="AG99" s="537" t="e">
        <f ca="1">+IF(AND(ISNUMBER(OFFSET('Sanitation Data'!$F$6,0,10*ROW('Sanitation Data'!F93))),'Data Summary'!CV99="Yes"),OFFSET('Sanitation Data'!$F$6,0,10*ROW('Sanitation Data'!F93)),NA())</f>
        <v>#N/A</v>
      </c>
      <c r="AH99" s="537" t="e">
        <f ca="1">+IF(AND(ISNUMBER(OFFSET('Sanitation Data'!$F$10,0,10*ROW('Sanitation Data'!F93))),'Data Summary'!CW99="Yes"),OFFSET('Sanitation Data'!$F$10,0,10*ROW('Sanitation Data'!F93)),NA())</f>
        <v>#N/A</v>
      </c>
      <c r="AI99" s="537" t="e">
        <f ca="1">+IF(AND(ISNUMBER(OFFSET('Sanitation Data'!$F$11,0,10*ROW('Sanitation Data'!F93))),'Data Summary'!CX99="Yes"),OFFSET('Sanitation Data'!$F$11,0,10*ROW('Sanitation Data'!F93)),NA())</f>
        <v>#N/A</v>
      </c>
      <c r="AJ99" s="537" t="e">
        <f ca="1">+IF(AND(ISNUMBER(OFFSET('Sanitation Data'!$F$12,0,10*ROW('Sanitation Data'!F93))),'Data Summary'!CY99="Yes"),OFFSET('Sanitation Data'!$F$12,0,10*ROW('Sanitation Data'!F93)),NA())</f>
        <v>#N/A</v>
      </c>
      <c r="AK99" s="537" t="e">
        <f ca="1">+IF(AND(ISNUMBER(OFFSET('Sanitation Data'!$G$4,0,10*ROW('Sanitation Data'!G93))),'Data Summary'!CZ99="Yes"),100-OFFSET('Sanitation Data'!$G$4,0,10*ROW('Sanitation Data'!G93)),NA())</f>
        <v>#N/A</v>
      </c>
      <c r="AL99" s="537" t="e">
        <f ca="1">+IF(AND(ISNUMBER(OFFSET('Sanitation Data'!$G$6,0,10*ROW('Sanitation Data'!G93))),'Data Summary'!DA99="Yes"),OFFSET('Sanitation Data'!$G$6,0,10*ROW('Sanitation Data'!G93)),NA())</f>
        <v>#N/A</v>
      </c>
      <c r="AM99" s="537" t="e">
        <f ca="1">+IF(AND(ISNUMBER(OFFSET('Sanitation Data'!$G$10,0,10*ROW('Sanitation Data'!G93))),'Data Summary'!DB99="Yes"),OFFSET('Sanitation Data'!$G$10,0,10*ROW('Sanitation Data'!G93)),NA())</f>
        <v>#N/A</v>
      </c>
      <c r="AN99" s="537" t="e">
        <f ca="1">+IF(AND(ISNUMBER(OFFSET('Sanitation Data'!$G$11,0,10*ROW('Sanitation Data'!G93))),'Data Summary'!DC99="Yes"),OFFSET('Sanitation Data'!$G$11,0,10*ROW('Sanitation Data'!G93)),NA())</f>
        <v>#N/A</v>
      </c>
      <c r="AO99" s="537" t="e">
        <f ca="1">+IF(AND(ISNUMBER(OFFSET('Sanitation Data'!$G$12,0,10*ROW('Sanitation Data'!G93))),'Data Summary'!DD99="Yes"),OFFSET('Sanitation Data'!$G$12,0,10*ROW('Sanitation Data'!G93)),NA())</f>
        <v>#N/A</v>
      </c>
      <c r="AP99" s="537" t="e">
        <f ca="1">+IF(AND(ISNUMBER(OFFSET('Sanitation Data'!$H$4,0,10*ROW('Sanitation Data'!H93))),'Data Summary'!DE99="Yes"),100-OFFSET('Sanitation Data'!$H$4,0,10*ROW('Sanitation Data'!H93)),NA())</f>
        <v>#N/A</v>
      </c>
      <c r="AQ99" s="537" t="e">
        <f ca="1">+IF(AND(ISNUMBER(OFFSET('Sanitation Data'!$H$6,0,10*ROW('Sanitation Data'!H93))),'Data Summary'!DF99="Yes"),OFFSET('Sanitation Data'!$H$6,0,10*ROW('Sanitation Data'!H93)),NA())</f>
        <v>#N/A</v>
      </c>
      <c r="AR99" s="537" t="e">
        <f ca="1">+IF(AND(ISNUMBER(OFFSET('Sanitation Data'!$H$10,0,10*ROW('Sanitation Data'!H93))),'Data Summary'!DG99="Yes"),OFFSET('Sanitation Data'!$H$10,0,10*ROW('Sanitation Data'!H93)),NA())</f>
        <v>#N/A</v>
      </c>
      <c r="AS99" s="537" t="e">
        <f ca="1">+IF(AND(ISNUMBER(OFFSET('Sanitation Data'!$H$11,0,10*ROW('Sanitation Data'!H93))),'Data Summary'!DH99="Yes"),OFFSET('Sanitation Data'!$H$11,0,10*ROW('Sanitation Data'!H93)),NA())</f>
        <v>#N/A</v>
      </c>
      <c r="AT99" s="537" t="e">
        <f ca="1">+IF(AND(ISNUMBER(OFFSET('Sanitation Data'!$H$12,0,10*ROW('Sanitation Data'!H93))),'Data Summary'!DI99="Yes"),OFFSET('Sanitation Data'!$H$12,0,10*ROW('Sanitation Data'!H93)),NA())</f>
        <v>#N/A</v>
      </c>
      <c r="AU99" s="537" t="e">
        <f ca="1">+IF(AND(ISNUMBER(OFFSET('Sanitation Data'!$I$4,0,10*ROW('Sanitation Data'!I93))),'Data Summary'!DJ99="Yes"),100-OFFSET('Sanitation Data'!$I$4,0,10*ROW('Sanitation Data'!I93)),NA())</f>
        <v>#N/A</v>
      </c>
      <c r="AV99" s="537" t="e">
        <f ca="1">+IF(AND(ISNUMBER(OFFSET('Sanitation Data'!$I$6,0,10*ROW('Sanitation Data'!I93))),'Data Summary'!DK99="Yes"),OFFSET('Sanitation Data'!$I$6,0,10*ROW('Sanitation Data'!I93)),NA())</f>
        <v>#N/A</v>
      </c>
      <c r="AW99" s="537" t="e">
        <f ca="1">+IF(AND(ISNUMBER(OFFSET('Sanitation Data'!$I$10,0,10*ROW('Sanitation Data'!I93))),'Data Summary'!DL99="Yes"),OFFSET('Sanitation Data'!$I$10,0,10*ROW('Sanitation Data'!I93)),NA())</f>
        <v>#N/A</v>
      </c>
      <c r="AX99" s="537" t="e">
        <f ca="1">+IF(AND(ISNUMBER(OFFSET('Sanitation Data'!$I$11,0,10*ROW('Sanitation Data'!I93))),'Data Summary'!DM99="Yes"),OFFSET('Sanitation Data'!$I$11,0,10*ROW('Sanitation Data'!I93)),NA())</f>
        <v>#N/A</v>
      </c>
      <c r="AY99" s="537" t="e">
        <f ca="1">+IF(AND(ISNUMBER(OFFSET('Sanitation Data'!$I$12,0,10*ROW('Sanitation Data'!I93))),'Data Summary'!DN99="Yes"),OFFSET('Sanitation Data'!$I$12,0,10*ROW('Sanitation Data'!I93)),NA())</f>
        <v>#N/A</v>
      </c>
      <c r="AZ99" s="538" t="e">
        <f ca="1">+IF(AND(ISNUMBER(OFFSET('Hygiene Data'!$D$5,0,10*ROW('Hygiene Data'!D93))),'Data Summary'!DO99="Yes"),OFFSET('Hygiene Data'!$D$5,0,10*ROW('Hygiene Data'!D93)),NA())</f>
        <v>#N/A</v>
      </c>
      <c r="BA99" s="538" t="e">
        <f ca="1">+IF(AND(ISNUMBER(OFFSET('Hygiene Data'!$D$7,0,10*ROW('Hygiene Data'!D93))),'Data Summary'!DP99="Yes"),OFFSET('Hygiene Data'!$D$7,0,10*ROW('Hygiene Data'!D93)),NA())</f>
        <v>#N/A</v>
      </c>
      <c r="BB99" s="538" t="e">
        <f ca="1">+IF(AND(ISNUMBER(OFFSET('Hygiene Data'!$D$9,0,10*ROW('Hygiene Data'!D93))),'Data Summary'!DQ99="Yes"),OFFSET('Hygiene Data'!$D$9,0,10*ROW('Hygiene Data'!D93)),NA())</f>
        <v>#N/A</v>
      </c>
      <c r="BC99" s="538" t="e">
        <f ca="1">+IF(AND(ISNUMBER(OFFSET('Hygiene Data'!$E$5,0,10*ROW('Hygiene Data'!E93))),'Data Summary'!DR99="Yes"),OFFSET('Hygiene Data'!$E$5,0,10*ROW('Hygiene Data'!E93)),NA())</f>
        <v>#N/A</v>
      </c>
      <c r="BD99" s="538" t="e">
        <f ca="1">+IF(AND(ISNUMBER(OFFSET('Hygiene Data'!$E$7,0,10*ROW('Hygiene Data'!E93))),'Data Summary'!DS99="Yes"),OFFSET('Hygiene Data'!$E$7,0,10*ROW('Hygiene Data'!E93)),NA())</f>
        <v>#N/A</v>
      </c>
      <c r="BE99" s="538" t="e">
        <f ca="1">+IF(AND(ISNUMBER(OFFSET('Hygiene Data'!$E$9,0,10*ROW('Hygiene Data'!E93))),'Data Summary'!DT99="Yes"),OFFSET('Hygiene Data'!$E$9,0,10*ROW('Hygiene Data'!E93)),NA())</f>
        <v>#N/A</v>
      </c>
      <c r="BF99" s="538" t="e">
        <f ca="1">+IF(AND(ISNUMBER(OFFSET('Hygiene Data'!$F$5,0,10*ROW('Hygiene Data'!F93))),'Data Summary'!DU99="Yes"),OFFSET('Hygiene Data'!$F$5,0,10*ROW('Hygiene Data'!F93)),NA())</f>
        <v>#N/A</v>
      </c>
      <c r="BG99" s="538" t="e">
        <f ca="1">+IF(AND(ISNUMBER(OFFSET('Hygiene Data'!$F$7,0,10*ROW('Hygiene Data'!F93))),'Data Summary'!DV99="Yes"),OFFSET('Hygiene Data'!$F$7,0,10*ROW('Hygiene Data'!F93)),NA())</f>
        <v>#N/A</v>
      </c>
      <c r="BH99" s="538" t="e">
        <f ca="1">+IF(AND(ISNUMBER(OFFSET('Hygiene Data'!$F$9,0,10*ROW('Hygiene Data'!F93))),'Data Summary'!DW99="Yes"),OFFSET('Hygiene Data'!$F$9,0,10*ROW('Hygiene Data'!F93)),NA())</f>
        <v>#N/A</v>
      </c>
      <c r="BI99" s="538" t="e">
        <f ca="1">+IF(AND(ISNUMBER(OFFSET('Hygiene Data'!$G$5,0,10*ROW('Hygiene Data'!G93))),'Data Summary'!DX99="Yes"),OFFSET('Hygiene Data'!$G$5,0,10*ROW('Hygiene Data'!G93)),NA())</f>
        <v>#N/A</v>
      </c>
      <c r="BJ99" s="538" t="e">
        <f ca="1">+IF(AND(ISNUMBER(OFFSET('Hygiene Data'!$G$7,0,10*ROW('Hygiene Data'!G93))),'Data Summary'!DY99="Yes"),OFFSET('Hygiene Data'!$G$7,0,10*ROW('Hygiene Data'!G93)),NA())</f>
        <v>#N/A</v>
      </c>
      <c r="BK99" s="538" t="e">
        <f ca="1">+IF(AND(ISNUMBER(OFFSET('Hygiene Data'!$G$9,0,10*ROW('Hygiene Data'!G93))),'Data Summary'!DZ99="Yes"),OFFSET('Hygiene Data'!$G$9,0,10*ROW('Hygiene Data'!G93)),NA())</f>
        <v>#N/A</v>
      </c>
      <c r="BL99" s="538" t="e">
        <f ca="1">+IF(AND(ISNUMBER(OFFSET('Hygiene Data'!$H$5,0,10*ROW('Hygiene Data'!H93))),'Data Summary'!EA99="Yes"),OFFSET('Hygiene Data'!$H$5,0,10*ROW('Hygiene Data'!H93)),NA())</f>
        <v>#N/A</v>
      </c>
      <c r="BM99" s="538" t="e">
        <f ca="1">+IF(AND(ISNUMBER(OFFSET('Hygiene Data'!$H$7,0,10*ROW('Hygiene Data'!H93))),'Data Summary'!EB99="Yes"),OFFSET('Hygiene Data'!$H$7,0,10*ROW('Hygiene Data'!H93)),NA())</f>
        <v>#N/A</v>
      </c>
      <c r="BN99" s="538" t="e">
        <f ca="1">+IF(AND(ISNUMBER(OFFSET('Hygiene Data'!$H$9,0,10*ROW('Hygiene Data'!H93))),'Data Summary'!EC99="Yes"),OFFSET('Hygiene Data'!$H$9,0,10*ROW('Hygiene Data'!H93)),NA())</f>
        <v>#N/A</v>
      </c>
      <c r="BO99" s="538" t="e">
        <f ca="1">+IF(AND(ISNUMBER(OFFSET('Hygiene Data'!$I$5,0,10*ROW('Hygiene Data'!I93))),'Data Summary'!ED99="Yes"),OFFSET('Hygiene Data'!$I$5,0,10*ROW('Hygiene Data'!I93)),NA())</f>
        <v>#N/A</v>
      </c>
      <c r="BP99" s="538" t="e">
        <f ca="1">+IF(AND(ISNUMBER(OFFSET('Hygiene Data'!$I$7,0,10*ROW('Hygiene Data'!I93))),'Data Summary'!EE99="Yes"),OFFSET('Hygiene Data'!$I$7,0,10*ROW('Hygiene Data'!I93)),NA())</f>
        <v>#N/A</v>
      </c>
      <c r="BQ99" s="538" t="e">
        <f ca="1">+IF(AND(ISNUMBER(OFFSET('Hygiene Data'!$I$9,0,10*ROW('Hygiene Data'!I93))),'Data Summary'!EF99="Yes"),OFFSET('Hygiene Data'!$I$9,0,10*ROW('Hygiene Data'!I93)),NA())</f>
        <v>#N/A</v>
      </c>
    </row>
    <row r="100" spans="1:69" x14ac:dyDescent="0.25">
      <c r="A100" s="534" t="e">
        <f ca="1">+RIGHT('Data Summary'!A100,LEN('Data Summary'!A100)-9)</f>
        <v>#VALUE!</v>
      </c>
      <c r="B100" s="508" t="str">
        <f ca="1">+IF(ISTEXT('Data Summary'!B100),'Data Summary'!B100,"")</f>
        <v/>
      </c>
      <c r="C100" s="535" t="e">
        <f ca="1">+VALUE('Data Summary'!C100)</f>
        <v>#VALUE!</v>
      </c>
      <c r="D100" s="536" t="e">
        <f ca="1">+IF(AND(ISNUMBER(OFFSET('Water Data'!$D$4,0,10*ROW('Water Data'!D94))),'Data Summary'!BS100="Yes"),100-OFFSET('Water Data'!$D$4,0,10*ROW('Water Data'!D94)),NA())</f>
        <v>#N/A</v>
      </c>
      <c r="E100" s="536" t="e">
        <f ca="1">+IF(AND(ISNUMBER(OFFSET('Water Data'!$D$6,0,10*ROW('Water Data'!D94))),'Data Summary'!BT100="Yes"),OFFSET('Water Data'!$D$6,0,10*ROW('Water Data'!D94)),NA())</f>
        <v>#N/A</v>
      </c>
      <c r="F100" s="536" t="e">
        <f ca="1">+IF(AND(ISNUMBER(OFFSET('Water Data'!$D$9,0,10*ROW('Water Data'!D94))),'Data Summary'!BU100="Yes"),OFFSET('Water Data'!$D$9,0,10*ROW('Water Data'!D94)),NA())</f>
        <v>#N/A</v>
      </c>
      <c r="G100" s="536" t="e">
        <f ca="1">+IF(AND(ISNUMBER(OFFSET('Water Data'!$E$4,0,10*ROW('Water Data'!E94))),'Data Summary'!BV100="Yes"),100-OFFSET('Water Data'!$E$4,0,10*ROW('Water Data'!E94)),NA())</f>
        <v>#N/A</v>
      </c>
      <c r="H100" s="536" t="e">
        <f ca="1">+IF(AND(ISNUMBER(OFFSET('Water Data'!$E$6,0,10*ROW('Water Data'!E94))),'Data Summary'!BW100="Yes"),OFFSET('Water Data'!$E$6,0,10*ROW('Water Data'!E94)),NA())</f>
        <v>#N/A</v>
      </c>
      <c r="I100" s="536" t="e">
        <f ca="1">+IF(AND(ISNUMBER(OFFSET('Water Data'!$E$9,0,10*ROW('Water Data'!E94))),'Data Summary'!BX100="Yes"),OFFSET('Water Data'!$E$9,0,10*ROW('Water Data'!E94)),NA())</f>
        <v>#N/A</v>
      </c>
      <c r="J100" s="536" t="e">
        <f ca="1">+IF(AND(ISNUMBER(OFFSET('Water Data'!$F$4,0,10*ROW('Water Data'!F94))),'Data Summary'!BY100="Yes"),100-OFFSET('Water Data'!$F$4,0,10*ROW('Water Data'!F94)),NA())</f>
        <v>#N/A</v>
      </c>
      <c r="K100" s="536" t="e">
        <f ca="1">+IF(AND(ISNUMBER(OFFSET('Water Data'!$F$6,0,10*ROW('Water Data'!F94))),'Data Summary'!BZ100="Yes"),OFFSET('Water Data'!$F$6,0,10*ROW('Water Data'!F94)),NA())</f>
        <v>#N/A</v>
      </c>
      <c r="L100" s="536" t="e">
        <f ca="1">+IF(AND(ISNUMBER(OFFSET('Water Data'!$F$9,0,10*ROW('Water Data'!F94))),'Data Summary'!CA100="Yes"),OFFSET('Water Data'!$F$9,0,10*ROW('Water Data'!F94)),NA())</f>
        <v>#N/A</v>
      </c>
      <c r="M100" s="536" t="e">
        <f ca="1">+IF(AND(ISNUMBER(OFFSET('Water Data'!$G$4,0,10*ROW('Water Data'!G94))),'Data Summary'!CB100="Yes"),100-OFFSET('Water Data'!$G$4,0,10*ROW('Water Data'!G94)),NA())</f>
        <v>#N/A</v>
      </c>
      <c r="N100" s="536" t="e">
        <f ca="1">+IF(AND(ISNUMBER(OFFSET('Water Data'!$G$6,0,10*ROW('Water Data'!G94))),'Data Summary'!CC100="Yes"),OFFSET('Water Data'!$G$6,0,10*ROW('Water Data'!G94)),NA())</f>
        <v>#N/A</v>
      </c>
      <c r="O100" s="536" t="e">
        <f ca="1">+IF(AND(ISNUMBER(OFFSET('Water Data'!$G$9,0,10*ROW('Water Data'!G94))),'Data Summary'!CD100="Yes"),OFFSET('Water Data'!$G$9,0,10*ROW('Water Data'!G94)),NA())</f>
        <v>#N/A</v>
      </c>
      <c r="P100" s="536" t="e">
        <f ca="1">+IF(AND(ISNUMBER(OFFSET('Water Data'!$H$4,0,10*ROW('Water Data'!H94))),'Data Summary'!CE100="Yes"),100-OFFSET('Water Data'!$H$4,0,10*ROW('Water Data'!H94)),NA())</f>
        <v>#N/A</v>
      </c>
      <c r="Q100" s="536" t="e">
        <f ca="1">+IF(AND(ISNUMBER(OFFSET('Water Data'!$H$6,0,10*ROW('Water Data'!H94))),'Data Summary'!CF100="Yes"),OFFSET('Water Data'!$H$6,0,10*ROW('Water Data'!H94)),NA())</f>
        <v>#N/A</v>
      </c>
      <c r="R100" s="536" t="e">
        <f ca="1">+IF(AND(ISNUMBER(OFFSET('Water Data'!$H$9,0,10*ROW('Water Data'!H94))),'Data Summary'!CG100="Yes"),OFFSET('Water Data'!$H$9,0,10*ROW('Water Data'!H94)),NA())</f>
        <v>#N/A</v>
      </c>
      <c r="S100" s="536" t="e">
        <f ca="1">+IF(AND(ISNUMBER(OFFSET('Water Data'!$I$4,0,10*ROW('Water Data'!I94))),'Data Summary'!CH100="Yes"),100-OFFSET('Water Data'!$I$4,0,10*ROW('Water Data'!I94)),NA())</f>
        <v>#N/A</v>
      </c>
      <c r="T100" s="536" t="e">
        <f ca="1">+IF(AND(ISNUMBER(OFFSET('Water Data'!$I$6,0,10*ROW('Water Data'!I94))),'Data Summary'!CI100="Yes"),OFFSET('Water Data'!$I$6,0,10*ROW('Water Data'!I94)),NA())</f>
        <v>#N/A</v>
      </c>
      <c r="U100" s="536" t="e">
        <f ca="1">+IF(AND(ISNUMBER(OFFSET('Water Data'!$I$9,0,10*ROW('Water Data'!I94))),'Data Summary'!CJ100="Yes"),OFFSET('Water Data'!$I$9,0,10*ROW('Water Data'!I94)),NA())</f>
        <v>#N/A</v>
      </c>
      <c r="V100" s="537" t="e">
        <f ca="1">+IF(AND(ISNUMBER(OFFSET('Sanitation Data'!$D$4,0,10*ROW('Sanitation Data'!D94))),'Data Summary'!CK100="Yes"),100-OFFSET('Sanitation Data'!$D$4,0,10*ROW('Sanitation Data'!D94)),NA())</f>
        <v>#N/A</v>
      </c>
      <c r="W100" s="537" t="e">
        <f ca="1">+IF(AND(ISNUMBER(OFFSET('Sanitation Data'!$D$6,0,10*ROW('Sanitation Data'!D94))),'Data Summary'!CL100="Yes"),OFFSET('Sanitation Data'!$D$6,0,10*ROW('Sanitation Data'!D94)),NA())</f>
        <v>#N/A</v>
      </c>
      <c r="X100" s="537" t="e">
        <f ca="1">+IF(AND(ISNUMBER(OFFSET('Sanitation Data'!$D$10,0,10*ROW('Sanitation Data'!D94))),'Data Summary'!CM100="Yes"),OFFSET('Sanitation Data'!$D$10,0,10*ROW('Sanitation Data'!D94)),NA())</f>
        <v>#N/A</v>
      </c>
      <c r="Y100" s="537" t="e">
        <f ca="1">+IF(AND(ISNUMBER(OFFSET('Sanitation Data'!$D$11,0,10*ROW('Sanitation Data'!D94))),'Data Summary'!CN100="Yes"),OFFSET('Sanitation Data'!$D$11,0,10*ROW('Sanitation Data'!D94)),NA())</f>
        <v>#N/A</v>
      </c>
      <c r="Z100" s="537" t="e">
        <f ca="1">+IF(AND(ISNUMBER(OFFSET('Sanitation Data'!$D$12,0,10*ROW('Sanitation Data'!D94))),'Data Summary'!CO100="Yes"),OFFSET('Sanitation Data'!$D$12,0,10*ROW('Sanitation Data'!D94)),NA())</f>
        <v>#N/A</v>
      </c>
      <c r="AA100" s="537" t="e">
        <f ca="1">+IF(AND(ISNUMBER(OFFSET('Sanitation Data'!$E$4,0,10*ROW('Sanitation Data'!E94))),'Data Summary'!CP100="Yes"),100-OFFSET('Sanitation Data'!$E$4,0,10*ROW('Sanitation Data'!E94)),NA())</f>
        <v>#N/A</v>
      </c>
      <c r="AB100" s="537" t="e">
        <f ca="1">+IF(AND(ISNUMBER(OFFSET('Sanitation Data'!$E$6,0,10*ROW('Sanitation Data'!E94))),'Data Summary'!CQ100="Yes"),OFFSET('Sanitation Data'!$E$6,0,10*ROW('Sanitation Data'!E94)),NA())</f>
        <v>#N/A</v>
      </c>
      <c r="AC100" s="537" t="e">
        <f ca="1">+IF(AND(ISNUMBER(OFFSET('Sanitation Data'!$E$10,0,10*ROW('Sanitation Data'!E94))),'Data Summary'!CR100="Yes"),OFFSET('Sanitation Data'!$E$10,0,10*ROW('Sanitation Data'!E94)),NA())</f>
        <v>#N/A</v>
      </c>
      <c r="AD100" s="537" t="e">
        <f ca="1">+IF(AND(ISNUMBER(OFFSET('Sanitation Data'!$E$11,0,10*ROW('Sanitation Data'!E94))),'Data Summary'!CS100="Yes"),OFFSET('Sanitation Data'!$E$11,0,10*ROW('Sanitation Data'!E94)),NA())</f>
        <v>#N/A</v>
      </c>
      <c r="AE100" s="537" t="e">
        <f ca="1">+IF(AND(ISNUMBER(OFFSET('Sanitation Data'!$E$12,0,10*ROW('Sanitation Data'!E94))),'Data Summary'!CT100="Yes"),OFFSET('Sanitation Data'!$E$12,0,10*ROW('Sanitation Data'!E94)),NA())</f>
        <v>#N/A</v>
      </c>
      <c r="AF100" s="537" t="e">
        <f ca="1">+IF(AND(ISNUMBER(OFFSET('Sanitation Data'!$F$4,0,10*ROW('Sanitation Data'!F94))),'Data Summary'!CU100="Yes"),100-OFFSET('Sanitation Data'!$F$4,0,10*ROW('Sanitation Data'!F94)),NA())</f>
        <v>#N/A</v>
      </c>
      <c r="AG100" s="537" t="e">
        <f ca="1">+IF(AND(ISNUMBER(OFFSET('Sanitation Data'!$F$6,0,10*ROW('Sanitation Data'!F94))),'Data Summary'!CV100="Yes"),OFFSET('Sanitation Data'!$F$6,0,10*ROW('Sanitation Data'!F94)),NA())</f>
        <v>#N/A</v>
      </c>
      <c r="AH100" s="537" t="e">
        <f ca="1">+IF(AND(ISNUMBER(OFFSET('Sanitation Data'!$F$10,0,10*ROW('Sanitation Data'!F94))),'Data Summary'!CW100="Yes"),OFFSET('Sanitation Data'!$F$10,0,10*ROW('Sanitation Data'!F94)),NA())</f>
        <v>#N/A</v>
      </c>
      <c r="AI100" s="537" t="e">
        <f ca="1">+IF(AND(ISNUMBER(OFFSET('Sanitation Data'!$F$11,0,10*ROW('Sanitation Data'!F94))),'Data Summary'!CX100="Yes"),OFFSET('Sanitation Data'!$F$11,0,10*ROW('Sanitation Data'!F94)),NA())</f>
        <v>#N/A</v>
      </c>
      <c r="AJ100" s="537" t="e">
        <f ca="1">+IF(AND(ISNUMBER(OFFSET('Sanitation Data'!$F$12,0,10*ROW('Sanitation Data'!F94))),'Data Summary'!CY100="Yes"),OFFSET('Sanitation Data'!$F$12,0,10*ROW('Sanitation Data'!F94)),NA())</f>
        <v>#N/A</v>
      </c>
      <c r="AK100" s="537" t="e">
        <f ca="1">+IF(AND(ISNUMBER(OFFSET('Sanitation Data'!$G$4,0,10*ROW('Sanitation Data'!G94))),'Data Summary'!CZ100="Yes"),100-OFFSET('Sanitation Data'!$G$4,0,10*ROW('Sanitation Data'!G94)),NA())</f>
        <v>#N/A</v>
      </c>
      <c r="AL100" s="537" t="e">
        <f ca="1">+IF(AND(ISNUMBER(OFFSET('Sanitation Data'!$G$6,0,10*ROW('Sanitation Data'!G94))),'Data Summary'!DA100="Yes"),OFFSET('Sanitation Data'!$G$6,0,10*ROW('Sanitation Data'!G94)),NA())</f>
        <v>#N/A</v>
      </c>
      <c r="AM100" s="537" t="e">
        <f ca="1">+IF(AND(ISNUMBER(OFFSET('Sanitation Data'!$G$10,0,10*ROW('Sanitation Data'!G94))),'Data Summary'!DB100="Yes"),OFFSET('Sanitation Data'!$G$10,0,10*ROW('Sanitation Data'!G94)),NA())</f>
        <v>#N/A</v>
      </c>
      <c r="AN100" s="537" t="e">
        <f ca="1">+IF(AND(ISNUMBER(OFFSET('Sanitation Data'!$G$11,0,10*ROW('Sanitation Data'!G94))),'Data Summary'!DC100="Yes"),OFFSET('Sanitation Data'!$G$11,0,10*ROW('Sanitation Data'!G94)),NA())</f>
        <v>#N/A</v>
      </c>
      <c r="AO100" s="537" t="e">
        <f ca="1">+IF(AND(ISNUMBER(OFFSET('Sanitation Data'!$G$12,0,10*ROW('Sanitation Data'!G94))),'Data Summary'!DD100="Yes"),OFFSET('Sanitation Data'!$G$12,0,10*ROW('Sanitation Data'!G94)),NA())</f>
        <v>#N/A</v>
      </c>
      <c r="AP100" s="537" t="e">
        <f ca="1">+IF(AND(ISNUMBER(OFFSET('Sanitation Data'!$H$4,0,10*ROW('Sanitation Data'!H94))),'Data Summary'!DE100="Yes"),100-OFFSET('Sanitation Data'!$H$4,0,10*ROW('Sanitation Data'!H94)),NA())</f>
        <v>#N/A</v>
      </c>
      <c r="AQ100" s="537" t="e">
        <f ca="1">+IF(AND(ISNUMBER(OFFSET('Sanitation Data'!$H$6,0,10*ROW('Sanitation Data'!H94))),'Data Summary'!DF100="Yes"),OFFSET('Sanitation Data'!$H$6,0,10*ROW('Sanitation Data'!H94)),NA())</f>
        <v>#N/A</v>
      </c>
      <c r="AR100" s="537" t="e">
        <f ca="1">+IF(AND(ISNUMBER(OFFSET('Sanitation Data'!$H$10,0,10*ROW('Sanitation Data'!H94))),'Data Summary'!DG100="Yes"),OFFSET('Sanitation Data'!$H$10,0,10*ROW('Sanitation Data'!H94)),NA())</f>
        <v>#N/A</v>
      </c>
      <c r="AS100" s="537" t="e">
        <f ca="1">+IF(AND(ISNUMBER(OFFSET('Sanitation Data'!$H$11,0,10*ROW('Sanitation Data'!H94))),'Data Summary'!DH100="Yes"),OFFSET('Sanitation Data'!$H$11,0,10*ROW('Sanitation Data'!H94)),NA())</f>
        <v>#N/A</v>
      </c>
      <c r="AT100" s="537" t="e">
        <f ca="1">+IF(AND(ISNUMBER(OFFSET('Sanitation Data'!$H$12,0,10*ROW('Sanitation Data'!H94))),'Data Summary'!DI100="Yes"),OFFSET('Sanitation Data'!$H$12,0,10*ROW('Sanitation Data'!H94)),NA())</f>
        <v>#N/A</v>
      </c>
      <c r="AU100" s="537" t="e">
        <f ca="1">+IF(AND(ISNUMBER(OFFSET('Sanitation Data'!$I$4,0,10*ROW('Sanitation Data'!I94))),'Data Summary'!DJ100="Yes"),100-OFFSET('Sanitation Data'!$I$4,0,10*ROW('Sanitation Data'!I94)),NA())</f>
        <v>#N/A</v>
      </c>
      <c r="AV100" s="537" t="e">
        <f ca="1">+IF(AND(ISNUMBER(OFFSET('Sanitation Data'!$I$6,0,10*ROW('Sanitation Data'!I94))),'Data Summary'!DK100="Yes"),OFFSET('Sanitation Data'!$I$6,0,10*ROW('Sanitation Data'!I94)),NA())</f>
        <v>#N/A</v>
      </c>
      <c r="AW100" s="537" t="e">
        <f ca="1">+IF(AND(ISNUMBER(OFFSET('Sanitation Data'!$I$10,0,10*ROW('Sanitation Data'!I94))),'Data Summary'!DL100="Yes"),OFFSET('Sanitation Data'!$I$10,0,10*ROW('Sanitation Data'!I94)),NA())</f>
        <v>#N/A</v>
      </c>
      <c r="AX100" s="537" t="e">
        <f ca="1">+IF(AND(ISNUMBER(OFFSET('Sanitation Data'!$I$11,0,10*ROW('Sanitation Data'!I94))),'Data Summary'!DM100="Yes"),OFFSET('Sanitation Data'!$I$11,0,10*ROW('Sanitation Data'!I94)),NA())</f>
        <v>#N/A</v>
      </c>
      <c r="AY100" s="537" t="e">
        <f ca="1">+IF(AND(ISNUMBER(OFFSET('Sanitation Data'!$I$12,0,10*ROW('Sanitation Data'!I94))),'Data Summary'!DN100="Yes"),OFFSET('Sanitation Data'!$I$12,0,10*ROW('Sanitation Data'!I94)),NA())</f>
        <v>#N/A</v>
      </c>
      <c r="AZ100" s="538" t="e">
        <f ca="1">+IF(AND(ISNUMBER(OFFSET('Hygiene Data'!$D$5,0,10*ROW('Hygiene Data'!D94))),'Data Summary'!DO100="Yes"),OFFSET('Hygiene Data'!$D$5,0,10*ROW('Hygiene Data'!D94)),NA())</f>
        <v>#N/A</v>
      </c>
      <c r="BA100" s="538" t="e">
        <f ca="1">+IF(AND(ISNUMBER(OFFSET('Hygiene Data'!$D$7,0,10*ROW('Hygiene Data'!D94))),'Data Summary'!DP100="Yes"),OFFSET('Hygiene Data'!$D$7,0,10*ROW('Hygiene Data'!D94)),NA())</f>
        <v>#N/A</v>
      </c>
      <c r="BB100" s="538" t="e">
        <f ca="1">+IF(AND(ISNUMBER(OFFSET('Hygiene Data'!$D$9,0,10*ROW('Hygiene Data'!D94))),'Data Summary'!DQ100="Yes"),OFFSET('Hygiene Data'!$D$9,0,10*ROW('Hygiene Data'!D94)),NA())</f>
        <v>#N/A</v>
      </c>
      <c r="BC100" s="538" t="e">
        <f ca="1">+IF(AND(ISNUMBER(OFFSET('Hygiene Data'!$E$5,0,10*ROW('Hygiene Data'!E94))),'Data Summary'!DR100="Yes"),OFFSET('Hygiene Data'!$E$5,0,10*ROW('Hygiene Data'!E94)),NA())</f>
        <v>#N/A</v>
      </c>
      <c r="BD100" s="538" t="e">
        <f ca="1">+IF(AND(ISNUMBER(OFFSET('Hygiene Data'!$E$7,0,10*ROW('Hygiene Data'!E94))),'Data Summary'!DS100="Yes"),OFFSET('Hygiene Data'!$E$7,0,10*ROW('Hygiene Data'!E94)),NA())</f>
        <v>#N/A</v>
      </c>
      <c r="BE100" s="538" t="e">
        <f ca="1">+IF(AND(ISNUMBER(OFFSET('Hygiene Data'!$E$9,0,10*ROW('Hygiene Data'!E94))),'Data Summary'!DT100="Yes"),OFFSET('Hygiene Data'!$E$9,0,10*ROW('Hygiene Data'!E94)),NA())</f>
        <v>#N/A</v>
      </c>
      <c r="BF100" s="538" t="e">
        <f ca="1">+IF(AND(ISNUMBER(OFFSET('Hygiene Data'!$F$5,0,10*ROW('Hygiene Data'!F94))),'Data Summary'!DU100="Yes"),OFFSET('Hygiene Data'!$F$5,0,10*ROW('Hygiene Data'!F94)),NA())</f>
        <v>#N/A</v>
      </c>
      <c r="BG100" s="538" t="e">
        <f ca="1">+IF(AND(ISNUMBER(OFFSET('Hygiene Data'!$F$7,0,10*ROW('Hygiene Data'!F94))),'Data Summary'!DV100="Yes"),OFFSET('Hygiene Data'!$F$7,0,10*ROW('Hygiene Data'!F94)),NA())</f>
        <v>#N/A</v>
      </c>
      <c r="BH100" s="538" t="e">
        <f ca="1">+IF(AND(ISNUMBER(OFFSET('Hygiene Data'!$F$9,0,10*ROW('Hygiene Data'!F94))),'Data Summary'!DW100="Yes"),OFFSET('Hygiene Data'!$F$9,0,10*ROW('Hygiene Data'!F94)),NA())</f>
        <v>#N/A</v>
      </c>
      <c r="BI100" s="538" t="e">
        <f ca="1">+IF(AND(ISNUMBER(OFFSET('Hygiene Data'!$G$5,0,10*ROW('Hygiene Data'!G94))),'Data Summary'!DX100="Yes"),OFFSET('Hygiene Data'!$G$5,0,10*ROW('Hygiene Data'!G94)),NA())</f>
        <v>#N/A</v>
      </c>
      <c r="BJ100" s="538" t="e">
        <f ca="1">+IF(AND(ISNUMBER(OFFSET('Hygiene Data'!$G$7,0,10*ROW('Hygiene Data'!G94))),'Data Summary'!DY100="Yes"),OFFSET('Hygiene Data'!$G$7,0,10*ROW('Hygiene Data'!G94)),NA())</f>
        <v>#N/A</v>
      </c>
      <c r="BK100" s="538" t="e">
        <f ca="1">+IF(AND(ISNUMBER(OFFSET('Hygiene Data'!$G$9,0,10*ROW('Hygiene Data'!G94))),'Data Summary'!DZ100="Yes"),OFFSET('Hygiene Data'!$G$9,0,10*ROW('Hygiene Data'!G94)),NA())</f>
        <v>#N/A</v>
      </c>
      <c r="BL100" s="538" t="e">
        <f ca="1">+IF(AND(ISNUMBER(OFFSET('Hygiene Data'!$H$5,0,10*ROW('Hygiene Data'!H94))),'Data Summary'!EA100="Yes"),OFFSET('Hygiene Data'!$H$5,0,10*ROW('Hygiene Data'!H94)),NA())</f>
        <v>#N/A</v>
      </c>
      <c r="BM100" s="538" t="e">
        <f ca="1">+IF(AND(ISNUMBER(OFFSET('Hygiene Data'!$H$7,0,10*ROW('Hygiene Data'!H94))),'Data Summary'!EB100="Yes"),OFFSET('Hygiene Data'!$H$7,0,10*ROW('Hygiene Data'!H94)),NA())</f>
        <v>#N/A</v>
      </c>
      <c r="BN100" s="538" t="e">
        <f ca="1">+IF(AND(ISNUMBER(OFFSET('Hygiene Data'!$H$9,0,10*ROW('Hygiene Data'!H94))),'Data Summary'!EC100="Yes"),OFFSET('Hygiene Data'!$H$9,0,10*ROW('Hygiene Data'!H94)),NA())</f>
        <v>#N/A</v>
      </c>
      <c r="BO100" s="538" t="e">
        <f ca="1">+IF(AND(ISNUMBER(OFFSET('Hygiene Data'!$I$5,0,10*ROW('Hygiene Data'!I94))),'Data Summary'!ED100="Yes"),OFFSET('Hygiene Data'!$I$5,0,10*ROW('Hygiene Data'!I94)),NA())</f>
        <v>#N/A</v>
      </c>
      <c r="BP100" s="538" t="e">
        <f ca="1">+IF(AND(ISNUMBER(OFFSET('Hygiene Data'!$I$7,0,10*ROW('Hygiene Data'!I94))),'Data Summary'!EE100="Yes"),OFFSET('Hygiene Data'!$I$7,0,10*ROW('Hygiene Data'!I94)),NA())</f>
        <v>#N/A</v>
      </c>
      <c r="BQ100" s="538" t="e">
        <f ca="1">+IF(AND(ISNUMBER(OFFSET('Hygiene Data'!$I$9,0,10*ROW('Hygiene Data'!I94))),'Data Summary'!EF100="Yes"),OFFSET('Hygiene Data'!$I$9,0,10*ROW('Hygiene Data'!I94)),NA())</f>
        <v>#N/A</v>
      </c>
    </row>
    <row r="101" spans="1:69" x14ac:dyDescent="0.25">
      <c r="A101" s="534" t="e">
        <f ca="1">+RIGHT('Data Summary'!A101,LEN('Data Summary'!A101)-9)</f>
        <v>#VALUE!</v>
      </c>
      <c r="B101" s="508" t="str">
        <f ca="1">+IF(ISTEXT('Data Summary'!B101),'Data Summary'!B101,"")</f>
        <v/>
      </c>
      <c r="C101" s="535" t="e">
        <f ca="1">+VALUE('Data Summary'!C101)</f>
        <v>#VALUE!</v>
      </c>
      <c r="D101" s="536" t="e">
        <f ca="1">+IF(AND(ISNUMBER(OFFSET('Water Data'!$D$4,0,10*ROW('Water Data'!D95))),'Data Summary'!BS101="Yes"),100-OFFSET('Water Data'!$D$4,0,10*ROW('Water Data'!D95)),NA())</f>
        <v>#N/A</v>
      </c>
      <c r="E101" s="536" t="e">
        <f ca="1">+IF(AND(ISNUMBER(OFFSET('Water Data'!$D$6,0,10*ROW('Water Data'!D95))),'Data Summary'!BT101="Yes"),OFFSET('Water Data'!$D$6,0,10*ROW('Water Data'!D95)),NA())</f>
        <v>#N/A</v>
      </c>
      <c r="F101" s="536" t="e">
        <f ca="1">+IF(AND(ISNUMBER(OFFSET('Water Data'!$D$9,0,10*ROW('Water Data'!D95))),'Data Summary'!BU101="Yes"),OFFSET('Water Data'!$D$9,0,10*ROW('Water Data'!D95)),NA())</f>
        <v>#N/A</v>
      </c>
      <c r="G101" s="536" t="e">
        <f ca="1">+IF(AND(ISNUMBER(OFFSET('Water Data'!$E$4,0,10*ROW('Water Data'!E95))),'Data Summary'!BV101="Yes"),100-OFFSET('Water Data'!$E$4,0,10*ROW('Water Data'!E95)),NA())</f>
        <v>#N/A</v>
      </c>
      <c r="H101" s="536" t="e">
        <f ca="1">+IF(AND(ISNUMBER(OFFSET('Water Data'!$E$6,0,10*ROW('Water Data'!E95))),'Data Summary'!BW101="Yes"),OFFSET('Water Data'!$E$6,0,10*ROW('Water Data'!E95)),NA())</f>
        <v>#N/A</v>
      </c>
      <c r="I101" s="536" t="e">
        <f ca="1">+IF(AND(ISNUMBER(OFFSET('Water Data'!$E$9,0,10*ROW('Water Data'!E95))),'Data Summary'!BX101="Yes"),OFFSET('Water Data'!$E$9,0,10*ROW('Water Data'!E95)),NA())</f>
        <v>#N/A</v>
      </c>
      <c r="J101" s="536" t="e">
        <f ca="1">+IF(AND(ISNUMBER(OFFSET('Water Data'!$F$4,0,10*ROW('Water Data'!F95))),'Data Summary'!BY101="Yes"),100-OFFSET('Water Data'!$F$4,0,10*ROW('Water Data'!F95)),NA())</f>
        <v>#N/A</v>
      </c>
      <c r="K101" s="536" t="e">
        <f ca="1">+IF(AND(ISNUMBER(OFFSET('Water Data'!$F$6,0,10*ROW('Water Data'!F95))),'Data Summary'!BZ101="Yes"),OFFSET('Water Data'!$F$6,0,10*ROW('Water Data'!F95)),NA())</f>
        <v>#N/A</v>
      </c>
      <c r="L101" s="536" t="e">
        <f ca="1">+IF(AND(ISNUMBER(OFFSET('Water Data'!$F$9,0,10*ROW('Water Data'!F95))),'Data Summary'!CA101="Yes"),OFFSET('Water Data'!$F$9,0,10*ROW('Water Data'!F95)),NA())</f>
        <v>#N/A</v>
      </c>
      <c r="M101" s="536" t="e">
        <f ca="1">+IF(AND(ISNUMBER(OFFSET('Water Data'!$G$4,0,10*ROW('Water Data'!G95))),'Data Summary'!CB101="Yes"),100-OFFSET('Water Data'!$G$4,0,10*ROW('Water Data'!G95)),NA())</f>
        <v>#N/A</v>
      </c>
      <c r="N101" s="536" t="e">
        <f ca="1">+IF(AND(ISNUMBER(OFFSET('Water Data'!$G$6,0,10*ROW('Water Data'!G95))),'Data Summary'!CC101="Yes"),OFFSET('Water Data'!$G$6,0,10*ROW('Water Data'!G95)),NA())</f>
        <v>#N/A</v>
      </c>
      <c r="O101" s="536" t="e">
        <f ca="1">+IF(AND(ISNUMBER(OFFSET('Water Data'!$G$9,0,10*ROW('Water Data'!G95))),'Data Summary'!CD101="Yes"),OFFSET('Water Data'!$G$9,0,10*ROW('Water Data'!G95)),NA())</f>
        <v>#N/A</v>
      </c>
      <c r="P101" s="536" t="e">
        <f ca="1">+IF(AND(ISNUMBER(OFFSET('Water Data'!$H$4,0,10*ROW('Water Data'!H95))),'Data Summary'!CE101="Yes"),100-OFFSET('Water Data'!$H$4,0,10*ROW('Water Data'!H95)),NA())</f>
        <v>#N/A</v>
      </c>
      <c r="Q101" s="536" t="e">
        <f ca="1">+IF(AND(ISNUMBER(OFFSET('Water Data'!$H$6,0,10*ROW('Water Data'!H95))),'Data Summary'!CF101="Yes"),OFFSET('Water Data'!$H$6,0,10*ROW('Water Data'!H95)),NA())</f>
        <v>#N/A</v>
      </c>
      <c r="R101" s="536" t="e">
        <f ca="1">+IF(AND(ISNUMBER(OFFSET('Water Data'!$H$9,0,10*ROW('Water Data'!H95))),'Data Summary'!CG101="Yes"),OFFSET('Water Data'!$H$9,0,10*ROW('Water Data'!H95)),NA())</f>
        <v>#N/A</v>
      </c>
      <c r="S101" s="536" t="e">
        <f ca="1">+IF(AND(ISNUMBER(OFFSET('Water Data'!$I$4,0,10*ROW('Water Data'!I95))),'Data Summary'!CH101="Yes"),100-OFFSET('Water Data'!$I$4,0,10*ROW('Water Data'!I95)),NA())</f>
        <v>#N/A</v>
      </c>
      <c r="T101" s="536" t="e">
        <f ca="1">+IF(AND(ISNUMBER(OFFSET('Water Data'!$I$6,0,10*ROW('Water Data'!I95))),'Data Summary'!CI101="Yes"),OFFSET('Water Data'!$I$6,0,10*ROW('Water Data'!I95)),NA())</f>
        <v>#N/A</v>
      </c>
      <c r="U101" s="536" t="e">
        <f ca="1">+IF(AND(ISNUMBER(OFFSET('Water Data'!$I$9,0,10*ROW('Water Data'!I95))),'Data Summary'!CJ101="Yes"),OFFSET('Water Data'!$I$9,0,10*ROW('Water Data'!I95)),NA())</f>
        <v>#N/A</v>
      </c>
      <c r="V101" s="537" t="e">
        <f ca="1">+IF(AND(ISNUMBER(OFFSET('Sanitation Data'!$D$4,0,10*ROW('Sanitation Data'!D95))),'Data Summary'!CK101="Yes"),100-OFFSET('Sanitation Data'!$D$4,0,10*ROW('Sanitation Data'!D95)),NA())</f>
        <v>#N/A</v>
      </c>
      <c r="W101" s="537" t="e">
        <f ca="1">+IF(AND(ISNUMBER(OFFSET('Sanitation Data'!$D$6,0,10*ROW('Sanitation Data'!D95))),'Data Summary'!CL101="Yes"),OFFSET('Sanitation Data'!$D$6,0,10*ROW('Sanitation Data'!D95)),NA())</f>
        <v>#N/A</v>
      </c>
      <c r="X101" s="537" t="e">
        <f ca="1">+IF(AND(ISNUMBER(OFFSET('Sanitation Data'!$D$10,0,10*ROW('Sanitation Data'!D95))),'Data Summary'!CM101="Yes"),OFFSET('Sanitation Data'!$D$10,0,10*ROW('Sanitation Data'!D95)),NA())</f>
        <v>#N/A</v>
      </c>
      <c r="Y101" s="537" t="e">
        <f ca="1">+IF(AND(ISNUMBER(OFFSET('Sanitation Data'!$D$11,0,10*ROW('Sanitation Data'!D95))),'Data Summary'!CN101="Yes"),OFFSET('Sanitation Data'!$D$11,0,10*ROW('Sanitation Data'!D95)),NA())</f>
        <v>#N/A</v>
      </c>
      <c r="Z101" s="537" t="e">
        <f ca="1">+IF(AND(ISNUMBER(OFFSET('Sanitation Data'!$D$12,0,10*ROW('Sanitation Data'!D95))),'Data Summary'!CO101="Yes"),OFFSET('Sanitation Data'!$D$12,0,10*ROW('Sanitation Data'!D95)),NA())</f>
        <v>#N/A</v>
      </c>
      <c r="AA101" s="537" t="e">
        <f ca="1">+IF(AND(ISNUMBER(OFFSET('Sanitation Data'!$E$4,0,10*ROW('Sanitation Data'!E95))),'Data Summary'!CP101="Yes"),100-OFFSET('Sanitation Data'!$E$4,0,10*ROW('Sanitation Data'!E95)),NA())</f>
        <v>#N/A</v>
      </c>
      <c r="AB101" s="537" t="e">
        <f ca="1">+IF(AND(ISNUMBER(OFFSET('Sanitation Data'!$E$6,0,10*ROW('Sanitation Data'!E95))),'Data Summary'!CQ101="Yes"),OFFSET('Sanitation Data'!$E$6,0,10*ROW('Sanitation Data'!E95)),NA())</f>
        <v>#N/A</v>
      </c>
      <c r="AC101" s="537" t="e">
        <f ca="1">+IF(AND(ISNUMBER(OFFSET('Sanitation Data'!$E$10,0,10*ROW('Sanitation Data'!E95))),'Data Summary'!CR101="Yes"),OFFSET('Sanitation Data'!$E$10,0,10*ROW('Sanitation Data'!E95)),NA())</f>
        <v>#N/A</v>
      </c>
      <c r="AD101" s="537" t="e">
        <f ca="1">+IF(AND(ISNUMBER(OFFSET('Sanitation Data'!$E$11,0,10*ROW('Sanitation Data'!E95))),'Data Summary'!CS101="Yes"),OFFSET('Sanitation Data'!$E$11,0,10*ROW('Sanitation Data'!E95)),NA())</f>
        <v>#N/A</v>
      </c>
      <c r="AE101" s="537" t="e">
        <f ca="1">+IF(AND(ISNUMBER(OFFSET('Sanitation Data'!$E$12,0,10*ROW('Sanitation Data'!E95))),'Data Summary'!CT101="Yes"),OFFSET('Sanitation Data'!$E$12,0,10*ROW('Sanitation Data'!E95)),NA())</f>
        <v>#N/A</v>
      </c>
      <c r="AF101" s="537" t="e">
        <f ca="1">+IF(AND(ISNUMBER(OFFSET('Sanitation Data'!$F$4,0,10*ROW('Sanitation Data'!F95))),'Data Summary'!CU101="Yes"),100-OFFSET('Sanitation Data'!$F$4,0,10*ROW('Sanitation Data'!F95)),NA())</f>
        <v>#N/A</v>
      </c>
      <c r="AG101" s="537" t="e">
        <f ca="1">+IF(AND(ISNUMBER(OFFSET('Sanitation Data'!$F$6,0,10*ROW('Sanitation Data'!F95))),'Data Summary'!CV101="Yes"),OFFSET('Sanitation Data'!$F$6,0,10*ROW('Sanitation Data'!F95)),NA())</f>
        <v>#N/A</v>
      </c>
      <c r="AH101" s="537" t="e">
        <f ca="1">+IF(AND(ISNUMBER(OFFSET('Sanitation Data'!$F$10,0,10*ROW('Sanitation Data'!F95))),'Data Summary'!CW101="Yes"),OFFSET('Sanitation Data'!$F$10,0,10*ROW('Sanitation Data'!F95)),NA())</f>
        <v>#N/A</v>
      </c>
      <c r="AI101" s="537" t="e">
        <f ca="1">+IF(AND(ISNUMBER(OFFSET('Sanitation Data'!$F$11,0,10*ROW('Sanitation Data'!F95))),'Data Summary'!CX101="Yes"),OFFSET('Sanitation Data'!$F$11,0,10*ROW('Sanitation Data'!F95)),NA())</f>
        <v>#N/A</v>
      </c>
      <c r="AJ101" s="537" t="e">
        <f ca="1">+IF(AND(ISNUMBER(OFFSET('Sanitation Data'!$F$12,0,10*ROW('Sanitation Data'!F95))),'Data Summary'!CY101="Yes"),OFFSET('Sanitation Data'!$F$12,0,10*ROW('Sanitation Data'!F95)),NA())</f>
        <v>#N/A</v>
      </c>
      <c r="AK101" s="537" t="e">
        <f ca="1">+IF(AND(ISNUMBER(OFFSET('Sanitation Data'!$G$4,0,10*ROW('Sanitation Data'!G95))),'Data Summary'!CZ101="Yes"),100-OFFSET('Sanitation Data'!$G$4,0,10*ROW('Sanitation Data'!G95)),NA())</f>
        <v>#N/A</v>
      </c>
      <c r="AL101" s="537" t="e">
        <f ca="1">+IF(AND(ISNUMBER(OFFSET('Sanitation Data'!$G$6,0,10*ROW('Sanitation Data'!G95))),'Data Summary'!DA101="Yes"),OFFSET('Sanitation Data'!$G$6,0,10*ROW('Sanitation Data'!G95)),NA())</f>
        <v>#N/A</v>
      </c>
      <c r="AM101" s="537" t="e">
        <f ca="1">+IF(AND(ISNUMBER(OFFSET('Sanitation Data'!$G$10,0,10*ROW('Sanitation Data'!G95))),'Data Summary'!DB101="Yes"),OFFSET('Sanitation Data'!$G$10,0,10*ROW('Sanitation Data'!G95)),NA())</f>
        <v>#N/A</v>
      </c>
      <c r="AN101" s="537" t="e">
        <f ca="1">+IF(AND(ISNUMBER(OFFSET('Sanitation Data'!$G$11,0,10*ROW('Sanitation Data'!G95))),'Data Summary'!DC101="Yes"),OFFSET('Sanitation Data'!$G$11,0,10*ROW('Sanitation Data'!G95)),NA())</f>
        <v>#N/A</v>
      </c>
      <c r="AO101" s="537" t="e">
        <f ca="1">+IF(AND(ISNUMBER(OFFSET('Sanitation Data'!$G$12,0,10*ROW('Sanitation Data'!G95))),'Data Summary'!DD101="Yes"),OFFSET('Sanitation Data'!$G$12,0,10*ROW('Sanitation Data'!G95)),NA())</f>
        <v>#N/A</v>
      </c>
      <c r="AP101" s="537" t="e">
        <f ca="1">+IF(AND(ISNUMBER(OFFSET('Sanitation Data'!$H$4,0,10*ROW('Sanitation Data'!H95))),'Data Summary'!DE101="Yes"),100-OFFSET('Sanitation Data'!$H$4,0,10*ROW('Sanitation Data'!H95)),NA())</f>
        <v>#N/A</v>
      </c>
      <c r="AQ101" s="537" t="e">
        <f ca="1">+IF(AND(ISNUMBER(OFFSET('Sanitation Data'!$H$6,0,10*ROW('Sanitation Data'!H95))),'Data Summary'!DF101="Yes"),OFFSET('Sanitation Data'!$H$6,0,10*ROW('Sanitation Data'!H95)),NA())</f>
        <v>#N/A</v>
      </c>
      <c r="AR101" s="537" t="e">
        <f ca="1">+IF(AND(ISNUMBER(OFFSET('Sanitation Data'!$H$10,0,10*ROW('Sanitation Data'!H95))),'Data Summary'!DG101="Yes"),OFFSET('Sanitation Data'!$H$10,0,10*ROW('Sanitation Data'!H95)),NA())</f>
        <v>#N/A</v>
      </c>
      <c r="AS101" s="537" t="e">
        <f ca="1">+IF(AND(ISNUMBER(OFFSET('Sanitation Data'!$H$11,0,10*ROW('Sanitation Data'!H95))),'Data Summary'!DH101="Yes"),OFFSET('Sanitation Data'!$H$11,0,10*ROW('Sanitation Data'!H95)),NA())</f>
        <v>#N/A</v>
      </c>
      <c r="AT101" s="537" t="e">
        <f ca="1">+IF(AND(ISNUMBER(OFFSET('Sanitation Data'!$H$12,0,10*ROW('Sanitation Data'!H95))),'Data Summary'!DI101="Yes"),OFFSET('Sanitation Data'!$H$12,0,10*ROW('Sanitation Data'!H95)),NA())</f>
        <v>#N/A</v>
      </c>
      <c r="AU101" s="537" t="e">
        <f ca="1">+IF(AND(ISNUMBER(OFFSET('Sanitation Data'!$I$4,0,10*ROW('Sanitation Data'!I95))),'Data Summary'!DJ101="Yes"),100-OFFSET('Sanitation Data'!$I$4,0,10*ROW('Sanitation Data'!I95)),NA())</f>
        <v>#N/A</v>
      </c>
      <c r="AV101" s="537" t="e">
        <f ca="1">+IF(AND(ISNUMBER(OFFSET('Sanitation Data'!$I$6,0,10*ROW('Sanitation Data'!I95))),'Data Summary'!DK101="Yes"),OFFSET('Sanitation Data'!$I$6,0,10*ROW('Sanitation Data'!I95)),NA())</f>
        <v>#N/A</v>
      </c>
      <c r="AW101" s="537" t="e">
        <f ca="1">+IF(AND(ISNUMBER(OFFSET('Sanitation Data'!$I$10,0,10*ROW('Sanitation Data'!I95))),'Data Summary'!DL101="Yes"),OFFSET('Sanitation Data'!$I$10,0,10*ROW('Sanitation Data'!I95)),NA())</f>
        <v>#N/A</v>
      </c>
      <c r="AX101" s="537" t="e">
        <f ca="1">+IF(AND(ISNUMBER(OFFSET('Sanitation Data'!$I$11,0,10*ROW('Sanitation Data'!I95))),'Data Summary'!DM101="Yes"),OFFSET('Sanitation Data'!$I$11,0,10*ROW('Sanitation Data'!I95)),NA())</f>
        <v>#N/A</v>
      </c>
      <c r="AY101" s="537" t="e">
        <f ca="1">+IF(AND(ISNUMBER(OFFSET('Sanitation Data'!$I$12,0,10*ROW('Sanitation Data'!I95))),'Data Summary'!DN101="Yes"),OFFSET('Sanitation Data'!$I$12,0,10*ROW('Sanitation Data'!I95)),NA())</f>
        <v>#N/A</v>
      </c>
      <c r="AZ101" s="538" t="e">
        <f ca="1">+IF(AND(ISNUMBER(OFFSET('Hygiene Data'!$D$5,0,10*ROW('Hygiene Data'!D95))),'Data Summary'!DO101="Yes"),OFFSET('Hygiene Data'!$D$5,0,10*ROW('Hygiene Data'!D95)),NA())</f>
        <v>#N/A</v>
      </c>
      <c r="BA101" s="538" t="e">
        <f ca="1">+IF(AND(ISNUMBER(OFFSET('Hygiene Data'!$D$7,0,10*ROW('Hygiene Data'!D95))),'Data Summary'!DP101="Yes"),OFFSET('Hygiene Data'!$D$7,0,10*ROW('Hygiene Data'!D95)),NA())</f>
        <v>#N/A</v>
      </c>
      <c r="BB101" s="538" t="e">
        <f ca="1">+IF(AND(ISNUMBER(OFFSET('Hygiene Data'!$D$9,0,10*ROW('Hygiene Data'!D95))),'Data Summary'!DQ101="Yes"),OFFSET('Hygiene Data'!$D$9,0,10*ROW('Hygiene Data'!D95)),NA())</f>
        <v>#N/A</v>
      </c>
      <c r="BC101" s="538" t="e">
        <f ca="1">+IF(AND(ISNUMBER(OFFSET('Hygiene Data'!$E$5,0,10*ROW('Hygiene Data'!E95))),'Data Summary'!DR101="Yes"),OFFSET('Hygiene Data'!$E$5,0,10*ROW('Hygiene Data'!E95)),NA())</f>
        <v>#N/A</v>
      </c>
      <c r="BD101" s="538" t="e">
        <f ca="1">+IF(AND(ISNUMBER(OFFSET('Hygiene Data'!$E$7,0,10*ROW('Hygiene Data'!E95))),'Data Summary'!DS101="Yes"),OFFSET('Hygiene Data'!$E$7,0,10*ROW('Hygiene Data'!E95)),NA())</f>
        <v>#N/A</v>
      </c>
      <c r="BE101" s="538" t="e">
        <f ca="1">+IF(AND(ISNUMBER(OFFSET('Hygiene Data'!$E$9,0,10*ROW('Hygiene Data'!E95))),'Data Summary'!DT101="Yes"),OFFSET('Hygiene Data'!$E$9,0,10*ROW('Hygiene Data'!E95)),NA())</f>
        <v>#N/A</v>
      </c>
      <c r="BF101" s="538" t="e">
        <f ca="1">+IF(AND(ISNUMBER(OFFSET('Hygiene Data'!$F$5,0,10*ROW('Hygiene Data'!F95))),'Data Summary'!DU101="Yes"),OFFSET('Hygiene Data'!$F$5,0,10*ROW('Hygiene Data'!F95)),NA())</f>
        <v>#N/A</v>
      </c>
      <c r="BG101" s="538" t="e">
        <f ca="1">+IF(AND(ISNUMBER(OFFSET('Hygiene Data'!$F$7,0,10*ROW('Hygiene Data'!F95))),'Data Summary'!DV101="Yes"),OFFSET('Hygiene Data'!$F$7,0,10*ROW('Hygiene Data'!F95)),NA())</f>
        <v>#N/A</v>
      </c>
      <c r="BH101" s="538" t="e">
        <f ca="1">+IF(AND(ISNUMBER(OFFSET('Hygiene Data'!$F$9,0,10*ROW('Hygiene Data'!F95))),'Data Summary'!DW101="Yes"),OFFSET('Hygiene Data'!$F$9,0,10*ROW('Hygiene Data'!F95)),NA())</f>
        <v>#N/A</v>
      </c>
      <c r="BI101" s="538" t="e">
        <f ca="1">+IF(AND(ISNUMBER(OFFSET('Hygiene Data'!$G$5,0,10*ROW('Hygiene Data'!G95))),'Data Summary'!DX101="Yes"),OFFSET('Hygiene Data'!$G$5,0,10*ROW('Hygiene Data'!G95)),NA())</f>
        <v>#N/A</v>
      </c>
      <c r="BJ101" s="538" t="e">
        <f ca="1">+IF(AND(ISNUMBER(OFFSET('Hygiene Data'!$G$7,0,10*ROW('Hygiene Data'!G95))),'Data Summary'!DY101="Yes"),OFFSET('Hygiene Data'!$G$7,0,10*ROW('Hygiene Data'!G95)),NA())</f>
        <v>#N/A</v>
      </c>
      <c r="BK101" s="538" t="e">
        <f ca="1">+IF(AND(ISNUMBER(OFFSET('Hygiene Data'!$G$9,0,10*ROW('Hygiene Data'!G95))),'Data Summary'!DZ101="Yes"),OFFSET('Hygiene Data'!$G$9,0,10*ROW('Hygiene Data'!G95)),NA())</f>
        <v>#N/A</v>
      </c>
      <c r="BL101" s="538" t="e">
        <f ca="1">+IF(AND(ISNUMBER(OFFSET('Hygiene Data'!$H$5,0,10*ROW('Hygiene Data'!H95))),'Data Summary'!EA101="Yes"),OFFSET('Hygiene Data'!$H$5,0,10*ROW('Hygiene Data'!H95)),NA())</f>
        <v>#N/A</v>
      </c>
      <c r="BM101" s="538" t="e">
        <f ca="1">+IF(AND(ISNUMBER(OFFSET('Hygiene Data'!$H$7,0,10*ROW('Hygiene Data'!H95))),'Data Summary'!EB101="Yes"),OFFSET('Hygiene Data'!$H$7,0,10*ROW('Hygiene Data'!H95)),NA())</f>
        <v>#N/A</v>
      </c>
      <c r="BN101" s="538" t="e">
        <f ca="1">+IF(AND(ISNUMBER(OFFSET('Hygiene Data'!$H$9,0,10*ROW('Hygiene Data'!H95))),'Data Summary'!EC101="Yes"),OFFSET('Hygiene Data'!$H$9,0,10*ROW('Hygiene Data'!H95)),NA())</f>
        <v>#N/A</v>
      </c>
      <c r="BO101" s="538" t="e">
        <f ca="1">+IF(AND(ISNUMBER(OFFSET('Hygiene Data'!$I$5,0,10*ROW('Hygiene Data'!I95))),'Data Summary'!ED101="Yes"),OFFSET('Hygiene Data'!$I$5,0,10*ROW('Hygiene Data'!I95)),NA())</f>
        <v>#N/A</v>
      </c>
      <c r="BP101" s="538" t="e">
        <f ca="1">+IF(AND(ISNUMBER(OFFSET('Hygiene Data'!$I$7,0,10*ROW('Hygiene Data'!I95))),'Data Summary'!EE101="Yes"),OFFSET('Hygiene Data'!$I$7,0,10*ROW('Hygiene Data'!I95)),NA())</f>
        <v>#N/A</v>
      </c>
      <c r="BQ101" s="538" t="e">
        <f ca="1">+IF(AND(ISNUMBER(OFFSET('Hygiene Data'!$I$9,0,10*ROW('Hygiene Data'!I95))),'Data Summary'!EF101="Yes"),OFFSET('Hygiene Data'!$I$9,0,10*ROW('Hygiene Data'!I95)),NA())</f>
        <v>#N/A</v>
      </c>
    </row>
    <row r="102" spans="1:69" x14ac:dyDescent="0.25">
      <c r="A102" s="534" t="e">
        <f ca="1">+RIGHT('Data Summary'!A102,LEN('Data Summary'!A102)-9)</f>
        <v>#VALUE!</v>
      </c>
      <c r="B102" s="508" t="str">
        <f ca="1">+IF(ISTEXT('Data Summary'!B102),'Data Summary'!B102,"")</f>
        <v/>
      </c>
      <c r="C102" s="535" t="e">
        <f ca="1">+VALUE('Data Summary'!C102)</f>
        <v>#VALUE!</v>
      </c>
      <c r="D102" s="536" t="e">
        <f ca="1">+IF(AND(ISNUMBER(OFFSET('Water Data'!$D$4,0,10*ROW('Water Data'!D96))),'Data Summary'!BS102="Yes"),100-OFFSET('Water Data'!$D$4,0,10*ROW('Water Data'!D96)),NA())</f>
        <v>#N/A</v>
      </c>
      <c r="E102" s="536" t="e">
        <f ca="1">+IF(AND(ISNUMBER(OFFSET('Water Data'!$D$6,0,10*ROW('Water Data'!D96))),'Data Summary'!BT102="Yes"),OFFSET('Water Data'!$D$6,0,10*ROW('Water Data'!D96)),NA())</f>
        <v>#N/A</v>
      </c>
      <c r="F102" s="536" t="e">
        <f ca="1">+IF(AND(ISNUMBER(OFFSET('Water Data'!$D$9,0,10*ROW('Water Data'!D96))),'Data Summary'!BU102="Yes"),OFFSET('Water Data'!$D$9,0,10*ROW('Water Data'!D96)),NA())</f>
        <v>#N/A</v>
      </c>
      <c r="G102" s="536" t="e">
        <f ca="1">+IF(AND(ISNUMBER(OFFSET('Water Data'!$E$4,0,10*ROW('Water Data'!E96))),'Data Summary'!BV102="Yes"),100-OFFSET('Water Data'!$E$4,0,10*ROW('Water Data'!E96)),NA())</f>
        <v>#N/A</v>
      </c>
      <c r="H102" s="536" t="e">
        <f ca="1">+IF(AND(ISNUMBER(OFFSET('Water Data'!$E$6,0,10*ROW('Water Data'!E96))),'Data Summary'!BW102="Yes"),OFFSET('Water Data'!$E$6,0,10*ROW('Water Data'!E96)),NA())</f>
        <v>#N/A</v>
      </c>
      <c r="I102" s="536" t="e">
        <f ca="1">+IF(AND(ISNUMBER(OFFSET('Water Data'!$E$9,0,10*ROW('Water Data'!E96))),'Data Summary'!BX102="Yes"),OFFSET('Water Data'!$E$9,0,10*ROW('Water Data'!E96)),NA())</f>
        <v>#N/A</v>
      </c>
      <c r="J102" s="536" t="e">
        <f ca="1">+IF(AND(ISNUMBER(OFFSET('Water Data'!$F$4,0,10*ROW('Water Data'!F96))),'Data Summary'!BY102="Yes"),100-OFFSET('Water Data'!$F$4,0,10*ROW('Water Data'!F96)),NA())</f>
        <v>#N/A</v>
      </c>
      <c r="K102" s="536" t="e">
        <f ca="1">+IF(AND(ISNUMBER(OFFSET('Water Data'!$F$6,0,10*ROW('Water Data'!F96))),'Data Summary'!BZ102="Yes"),OFFSET('Water Data'!$F$6,0,10*ROW('Water Data'!F96)),NA())</f>
        <v>#N/A</v>
      </c>
      <c r="L102" s="536" t="e">
        <f ca="1">+IF(AND(ISNUMBER(OFFSET('Water Data'!$F$9,0,10*ROW('Water Data'!F96))),'Data Summary'!CA102="Yes"),OFFSET('Water Data'!$F$9,0,10*ROW('Water Data'!F96)),NA())</f>
        <v>#N/A</v>
      </c>
      <c r="M102" s="536" t="e">
        <f ca="1">+IF(AND(ISNUMBER(OFFSET('Water Data'!$G$4,0,10*ROW('Water Data'!G96))),'Data Summary'!CB102="Yes"),100-OFFSET('Water Data'!$G$4,0,10*ROW('Water Data'!G96)),NA())</f>
        <v>#N/A</v>
      </c>
      <c r="N102" s="536" t="e">
        <f ca="1">+IF(AND(ISNUMBER(OFFSET('Water Data'!$G$6,0,10*ROW('Water Data'!G96))),'Data Summary'!CC102="Yes"),OFFSET('Water Data'!$G$6,0,10*ROW('Water Data'!G96)),NA())</f>
        <v>#N/A</v>
      </c>
      <c r="O102" s="536" t="e">
        <f ca="1">+IF(AND(ISNUMBER(OFFSET('Water Data'!$G$9,0,10*ROW('Water Data'!G96))),'Data Summary'!CD102="Yes"),OFFSET('Water Data'!$G$9,0,10*ROW('Water Data'!G96)),NA())</f>
        <v>#N/A</v>
      </c>
      <c r="P102" s="536" t="e">
        <f ca="1">+IF(AND(ISNUMBER(OFFSET('Water Data'!$H$4,0,10*ROW('Water Data'!H96))),'Data Summary'!CE102="Yes"),100-OFFSET('Water Data'!$H$4,0,10*ROW('Water Data'!H96)),NA())</f>
        <v>#N/A</v>
      </c>
      <c r="Q102" s="536" t="e">
        <f ca="1">+IF(AND(ISNUMBER(OFFSET('Water Data'!$H$6,0,10*ROW('Water Data'!H96))),'Data Summary'!CF102="Yes"),OFFSET('Water Data'!$H$6,0,10*ROW('Water Data'!H96)),NA())</f>
        <v>#N/A</v>
      </c>
      <c r="R102" s="536" t="e">
        <f ca="1">+IF(AND(ISNUMBER(OFFSET('Water Data'!$H$9,0,10*ROW('Water Data'!H96))),'Data Summary'!CG102="Yes"),OFFSET('Water Data'!$H$9,0,10*ROW('Water Data'!H96)),NA())</f>
        <v>#N/A</v>
      </c>
      <c r="S102" s="536" t="e">
        <f ca="1">+IF(AND(ISNUMBER(OFFSET('Water Data'!$I$4,0,10*ROW('Water Data'!I96))),'Data Summary'!CH102="Yes"),100-OFFSET('Water Data'!$I$4,0,10*ROW('Water Data'!I96)),NA())</f>
        <v>#N/A</v>
      </c>
      <c r="T102" s="536" t="e">
        <f ca="1">+IF(AND(ISNUMBER(OFFSET('Water Data'!$I$6,0,10*ROW('Water Data'!I96))),'Data Summary'!CI102="Yes"),OFFSET('Water Data'!$I$6,0,10*ROW('Water Data'!I96)),NA())</f>
        <v>#N/A</v>
      </c>
      <c r="U102" s="536" t="e">
        <f ca="1">+IF(AND(ISNUMBER(OFFSET('Water Data'!$I$9,0,10*ROW('Water Data'!I96))),'Data Summary'!CJ102="Yes"),OFFSET('Water Data'!$I$9,0,10*ROW('Water Data'!I96)),NA())</f>
        <v>#N/A</v>
      </c>
      <c r="V102" s="537" t="e">
        <f ca="1">+IF(AND(ISNUMBER(OFFSET('Sanitation Data'!$D$4,0,10*ROW('Sanitation Data'!D96))),'Data Summary'!CK102="Yes"),100-OFFSET('Sanitation Data'!$D$4,0,10*ROW('Sanitation Data'!D96)),NA())</f>
        <v>#N/A</v>
      </c>
      <c r="W102" s="537" t="e">
        <f ca="1">+IF(AND(ISNUMBER(OFFSET('Sanitation Data'!$D$6,0,10*ROW('Sanitation Data'!D96))),'Data Summary'!CL102="Yes"),OFFSET('Sanitation Data'!$D$6,0,10*ROW('Sanitation Data'!D96)),NA())</f>
        <v>#N/A</v>
      </c>
      <c r="X102" s="537" t="e">
        <f ca="1">+IF(AND(ISNUMBER(OFFSET('Sanitation Data'!$D$10,0,10*ROW('Sanitation Data'!D96))),'Data Summary'!CM102="Yes"),OFFSET('Sanitation Data'!$D$10,0,10*ROW('Sanitation Data'!D96)),NA())</f>
        <v>#N/A</v>
      </c>
      <c r="Y102" s="537" t="e">
        <f ca="1">+IF(AND(ISNUMBER(OFFSET('Sanitation Data'!$D$11,0,10*ROW('Sanitation Data'!D96))),'Data Summary'!CN102="Yes"),OFFSET('Sanitation Data'!$D$11,0,10*ROW('Sanitation Data'!D96)),NA())</f>
        <v>#N/A</v>
      </c>
      <c r="Z102" s="537" t="e">
        <f ca="1">+IF(AND(ISNUMBER(OFFSET('Sanitation Data'!$D$12,0,10*ROW('Sanitation Data'!D96))),'Data Summary'!CO102="Yes"),OFFSET('Sanitation Data'!$D$12,0,10*ROW('Sanitation Data'!D96)),NA())</f>
        <v>#N/A</v>
      </c>
      <c r="AA102" s="537" t="e">
        <f ca="1">+IF(AND(ISNUMBER(OFFSET('Sanitation Data'!$E$4,0,10*ROW('Sanitation Data'!E96))),'Data Summary'!CP102="Yes"),100-OFFSET('Sanitation Data'!$E$4,0,10*ROW('Sanitation Data'!E96)),NA())</f>
        <v>#N/A</v>
      </c>
      <c r="AB102" s="537" t="e">
        <f ca="1">+IF(AND(ISNUMBER(OFFSET('Sanitation Data'!$E$6,0,10*ROW('Sanitation Data'!E96))),'Data Summary'!CQ102="Yes"),OFFSET('Sanitation Data'!$E$6,0,10*ROW('Sanitation Data'!E96)),NA())</f>
        <v>#N/A</v>
      </c>
      <c r="AC102" s="537" t="e">
        <f ca="1">+IF(AND(ISNUMBER(OFFSET('Sanitation Data'!$E$10,0,10*ROW('Sanitation Data'!E96))),'Data Summary'!CR102="Yes"),OFFSET('Sanitation Data'!$E$10,0,10*ROW('Sanitation Data'!E96)),NA())</f>
        <v>#N/A</v>
      </c>
      <c r="AD102" s="537" t="e">
        <f ca="1">+IF(AND(ISNUMBER(OFFSET('Sanitation Data'!$E$11,0,10*ROW('Sanitation Data'!E96))),'Data Summary'!CS102="Yes"),OFFSET('Sanitation Data'!$E$11,0,10*ROW('Sanitation Data'!E96)),NA())</f>
        <v>#N/A</v>
      </c>
      <c r="AE102" s="537" t="e">
        <f ca="1">+IF(AND(ISNUMBER(OFFSET('Sanitation Data'!$E$12,0,10*ROW('Sanitation Data'!E96))),'Data Summary'!CT102="Yes"),OFFSET('Sanitation Data'!$E$12,0,10*ROW('Sanitation Data'!E96)),NA())</f>
        <v>#N/A</v>
      </c>
      <c r="AF102" s="537" t="e">
        <f ca="1">+IF(AND(ISNUMBER(OFFSET('Sanitation Data'!$F$4,0,10*ROW('Sanitation Data'!F96))),'Data Summary'!CU102="Yes"),100-OFFSET('Sanitation Data'!$F$4,0,10*ROW('Sanitation Data'!F96)),NA())</f>
        <v>#N/A</v>
      </c>
      <c r="AG102" s="537" t="e">
        <f ca="1">+IF(AND(ISNUMBER(OFFSET('Sanitation Data'!$F$6,0,10*ROW('Sanitation Data'!F96))),'Data Summary'!CV102="Yes"),OFFSET('Sanitation Data'!$F$6,0,10*ROW('Sanitation Data'!F96)),NA())</f>
        <v>#N/A</v>
      </c>
      <c r="AH102" s="537" t="e">
        <f ca="1">+IF(AND(ISNUMBER(OFFSET('Sanitation Data'!$F$10,0,10*ROW('Sanitation Data'!F96))),'Data Summary'!CW102="Yes"),OFFSET('Sanitation Data'!$F$10,0,10*ROW('Sanitation Data'!F96)),NA())</f>
        <v>#N/A</v>
      </c>
      <c r="AI102" s="537" t="e">
        <f ca="1">+IF(AND(ISNUMBER(OFFSET('Sanitation Data'!$F$11,0,10*ROW('Sanitation Data'!F96))),'Data Summary'!CX102="Yes"),OFFSET('Sanitation Data'!$F$11,0,10*ROW('Sanitation Data'!F96)),NA())</f>
        <v>#N/A</v>
      </c>
      <c r="AJ102" s="537" t="e">
        <f ca="1">+IF(AND(ISNUMBER(OFFSET('Sanitation Data'!$F$12,0,10*ROW('Sanitation Data'!F96))),'Data Summary'!CY102="Yes"),OFFSET('Sanitation Data'!$F$12,0,10*ROW('Sanitation Data'!F96)),NA())</f>
        <v>#N/A</v>
      </c>
      <c r="AK102" s="537" t="e">
        <f ca="1">+IF(AND(ISNUMBER(OFFSET('Sanitation Data'!$G$4,0,10*ROW('Sanitation Data'!G96))),'Data Summary'!CZ102="Yes"),100-OFFSET('Sanitation Data'!$G$4,0,10*ROW('Sanitation Data'!G96)),NA())</f>
        <v>#N/A</v>
      </c>
      <c r="AL102" s="537" t="e">
        <f ca="1">+IF(AND(ISNUMBER(OFFSET('Sanitation Data'!$G$6,0,10*ROW('Sanitation Data'!G96))),'Data Summary'!DA102="Yes"),OFFSET('Sanitation Data'!$G$6,0,10*ROW('Sanitation Data'!G96)),NA())</f>
        <v>#N/A</v>
      </c>
      <c r="AM102" s="537" t="e">
        <f ca="1">+IF(AND(ISNUMBER(OFFSET('Sanitation Data'!$G$10,0,10*ROW('Sanitation Data'!G96))),'Data Summary'!DB102="Yes"),OFFSET('Sanitation Data'!$G$10,0,10*ROW('Sanitation Data'!G96)),NA())</f>
        <v>#N/A</v>
      </c>
      <c r="AN102" s="537" t="e">
        <f ca="1">+IF(AND(ISNUMBER(OFFSET('Sanitation Data'!$G$11,0,10*ROW('Sanitation Data'!G96))),'Data Summary'!DC102="Yes"),OFFSET('Sanitation Data'!$G$11,0,10*ROW('Sanitation Data'!G96)),NA())</f>
        <v>#N/A</v>
      </c>
      <c r="AO102" s="537" t="e">
        <f ca="1">+IF(AND(ISNUMBER(OFFSET('Sanitation Data'!$G$12,0,10*ROW('Sanitation Data'!G96))),'Data Summary'!DD102="Yes"),OFFSET('Sanitation Data'!$G$12,0,10*ROW('Sanitation Data'!G96)),NA())</f>
        <v>#N/A</v>
      </c>
      <c r="AP102" s="537" t="e">
        <f ca="1">+IF(AND(ISNUMBER(OFFSET('Sanitation Data'!$H$4,0,10*ROW('Sanitation Data'!H96))),'Data Summary'!DE102="Yes"),100-OFFSET('Sanitation Data'!$H$4,0,10*ROW('Sanitation Data'!H96)),NA())</f>
        <v>#N/A</v>
      </c>
      <c r="AQ102" s="537" t="e">
        <f ca="1">+IF(AND(ISNUMBER(OFFSET('Sanitation Data'!$H$6,0,10*ROW('Sanitation Data'!H96))),'Data Summary'!DF102="Yes"),OFFSET('Sanitation Data'!$H$6,0,10*ROW('Sanitation Data'!H96)),NA())</f>
        <v>#N/A</v>
      </c>
      <c r="AR102" s="537" t="e">
        <f ca="1">+IF(AND(ISNUMBER(OFFSET('Sanitation Data'!$H$10,0,10*ROW('Sanitation Data'!H96))),'Data Summary'!DG102="Yes"),OFFSET('Sanitation Data'!$H$10,0,10*ROW('Sanitation Data'!H96)),NA())</f>
        <v>#N/A</v>
      </c>
      <c r="AS102" s="537" t="e">
        <f ca="1">+IF(AND(ISNUMBER(OFFSET('Sanitation Data'!$H$11,0,10*ROW('Sanitation Data'!H96))),'Data Summary'!DH102="Yes"),OFFSET('Sanitation Data'!$H$11,0,10*ROW('Sanitation Data'!H96)),NA())</f>
        <v>#N/A</v>
      </c>
      <c r="AT102" s="537" t="e">
        <f ca="1">+IF(AND(ISNUMBER(OFFSET('Sanitation Data'!$H$12,0,10*ROW('Sanitation Data'!H96))),'Data Summary'!DI102="Yes"),OFFSET('Sanitation Data'!$H$12,0,10*ROW('Sanitation Data'!H96)),NA())</f>
        <v>#N/A</v>
      </c>
      <c r="AU102" s="537" t="e">
        <f ca="1">+IF(AND(ISNUMBER(OFFSET('Sanitation Data'!$I$4,0,10*ROW('Sanitation Data'!I96))),'Data Summary'!DJ102="Yes"),100-OFFSET('Sanitation Data'!$I$4,0,10*ROW('Sanitation Data'!I96)),NA())</f>
        <v>#N/A</v>
      </c>
      <c r="AV102" s="537" t="e">
        <f ca="1">+IF(AND(ISNUMBER(OFFSET('Sanitation Data'!$I$6,0,10*ROW('Sanitation Data'!I96))),'Data Summary'!DK102="Yes"),OFFSET('Sanitation Data'!$I$6,0,10*ROW('Sanitation Data'!I96)),NA())</f>
        <v>#N/A</v>
      </c>
      <c r="AW102" s="537" t="e">
        <f ca="1">+IF(AND(ISNUMBER(OFFSET('Sanitation Data'!$I$10,0,10*ROW('Sanitation Data'!I96))),'Data Summary'!DL102="Yes"),OFFSET('Sanitation Data'!$I$10,0,10*ROW('Sanitation Data'!I96)),NA())</f>
        <v>#N/A</v>
      </c>
      <c r="AX102" s="537" t="e">
        <f ca="1">+IF(AND(ISNUMBER(OFFSET('Sanitation Data'!$I$11,0,10*ROW('Sanitation Data'!I96))),'Data Summary'!DM102="Yes"),OFFSET('Sanitation Data'!$I$11,0,10*ROW('Sanitation Data'!I96)),NA())</f>
        <v>#N/A</v>
      </c>
      <c r="AY102" s="537" t="e">
        <f ca="1">+IF(AND(ISNUMBER(OFFSET('Sanitation Data'!$I$12,0,10*ROW('Sanitation Data'!I96))),'Data Summary'!DN102="Yes"),OFFSET('Sanitation Data'!$I$12,0,10*ROW('Sanitation Data'!I96)),NA())</f>
        <v>#N/A</v>
      </c>
      <c r="AZ102" s="538" t="e">
        <f ca="1">+IF(AND(ISNUMBER(OFFSET('Hygiene Data'!$D$5,0,10*ROW('Hygiene Data'!D96))),'Data Summary'!DO102="Yes"),OFFSET('Hygiene Data'!$D$5,0,10*ROW('Hygiene Data'!D96)),NA())</f>
        <v>#N/A</v>
      </c>
      <c r="BA102" s="538" t="e">
        <f ca="1">+IF(AND(ISNUMBER(OFFSET('Hygiene Data'!$D$7,0,10*ROW('Hygiene Data'!D96))),'Data Summary'!DP102="Yes"),OFFSET('Hygiene Data'!$D$7,0,10*ROW('Hygiene Data'!D96)),NA())</f>
        <v>#N/A</v>
      </c>
      <c r="BB102" s="538" t="e">
        <f ca="1">+IF(AND(ISNUMBER(OFFSET('Hygiene Data'!$D$9,0,10*ROW('Hygiene Data'!D96))),'Data Summary'!DQ102="Yes"),OFFSET('Hygiene Data'!$D$9,0,10*ROW('Hygiene Data'!D96)),NA())</f>
        <v>#N/A</v>
      </c>
      <c r="BC102" s="538" t="e">
        <f ca="1">+IF(AND(ISNUMBER(OFFSET('Hygiene Data'!$E$5,0,10*ROW('Hygiene Data'!E96))),'Data Summary'!DR102="Yes"),OFFSET('Hygiene Data'!$E$5,0,10*ROW('Hygiene Data'!E96)),NA())</f>
        <v>#N/A</v>
      </c>
      <c r="BD102" s="538" t="e">
        <f ca="1">+IF(AND(ISNUMBER(OFFSET('Hygiene Data'!$E$7,0,10*ROW('Hygiene Data'!E96))),'Data Summary'!DS102="Yes"),OFFSET('Hygiene Data'!$E$7,0,10*ROW('Hygiene Data'!E96)),NA())</f>
        <v>#N/A</v>
      </c>
      <c r="BE102" s="538" t="e">
        <f ca="1">+IF(AND(ISNUMBER(OFFSET('Hygiene Data'!$E$9,0,10*ROW('Hygiene Data'!E96))),'Data Summary'!DT102="Yes"),OFFSET('Hygiene Data'!$E$9,0,10*ROW('Hygiene Data'!E96)),NA())</f>
        <v>#N/A</v>
      </c>
      <c r="BF102" s="538" t="e">
        <f ca="1">+IF(AND(ISNUMBER(OFFSET('Hygiene Data'!$F$5,0,10*ROW('Hygiene Data'!F96))),'Data Summary'!DU102="Yes"),OFFSET('Hygiene Data'!$F$5,0,10*ROW('Hygiene Data'!F96)),NA())</f>
        <v>#N/A</v>
      </c>
      <c r="BG102" s="538" t="e">
        <f ca="1">+IF(AND(ISNUMBER(OFFSET('Hygiene Data'!$F$7,0,10*ROW('Hygiene Data'!F96))),'Data Summary'!DV102="Yes"),OFFSET('Hygiene Data'!$F$7,0,10*ROW('Hygiene Data'!F96)),NA())</f>
        <v>#N/A</v>
      </c>
      <c r="BH102" s="538" t="e">
        <f ca="1">+IF(AND(ISNUMBER(OFFSET('Hygiene Data'!$F$9,0,10*ROW('Hygiene Data'!F96))),'Data Summary'!DW102="Yes"),OFFSET('Hygiene Data'!$F$9,0,10*ROW('Hygiene Data'!F96)),NA())</f>
        <v>#N/A</v>
      </c>
      <c r="BI102" s="538" t="e">
        <f ca="1">+IF(AND(ISNUMBER(OFFSET('Hygiene Data'!$G$5,0,10*ROW('Hygiene Data'!G96))),'Data Summary'!DX102="Yes"),OFFSET('Hygiene Data'!$G$5,0,10*ROW('Hygiene Data'!G96)),NA())</f>
        <v>#N/A</v>
      </c>
      <c r="BJ102" s="538" t="e">
        <f ca="1">+IF(AND(ISNUMBER(OFFSET('Hygiene Data'!$G$7,0,10*ROW('Hygiene Data'!G96))),'Data Summary'!DY102="Yes"),OFFSET('Hygiene Data'!$G$7,0,10*ROW('Hygiene Data'!G96)),NA())</f>
        <v>#N/A</v>
      </c>
      <c r="BK102" s="538" t="e">
        <f ca="1">+IF(AND(ISNUMBER(OFFSET('Hygiene Data'!$G$9,0,10*ROW('Hygiene Data'!G96))),'Data Summary'!DZ102="Yes"),OFFSET('Hygiene Data'!$G$9,0,10*ROW('Hygiene Data'!G96)),NA())</f>
        <v>#N/A</v>
      </c>
      <c r="BL102" s="538" t="e">
        <f ca="1">+IF(AND(ISNUMBER(OFFSET('Hygiene Data'!$H$5,0,10*ROW('Hygiene Data'!H96))),'Data Summary'!EA102="Yes"),OFFSET('Hygiene Data'!$H$5,0,10*ROW('Hygiene Data'!H96)),NA())</f>
        <v>#N/A</v>
      </c>
      <c r="BM102" s="538" t="e">
        <f ca="1">+IF(AND(ISNUMBER(OFFSET('Hygiene Data'!$H$7,0,10*ROW('Hygiene Data'!H96))),'Data Summary'!EB102="Yes"),OFFSET('Hygiene Data'!$H$7,0,10*ROW('Hygiene Data'!H96)),NA())</f>
        <v>#N/A</v>
      </c>
      <c r="BN102" s="538" t="e">
        <f ca="1">+IF(AND(ISNUMBER(OFFSET('Hygiene Data'!$H$9,0,10*ROW('Hygiene Data'!H96))),'Data Summary'!EC102="Yes"),OFFSET('Hygiene Data'!$H$9,0,10*ROW('Hygiene Data'!H96)),NA())</f>
        <v>#N/A</v>
      </c>
      <c r="BO102" s="538" t="e">
        <f ca="1">+IF(AND(ISNUMBER(OFFSET('Hygiene Data'!$I$5,0,10*ROW('Hygiene Data'!I96))),'Data Summary'!ED102="Yes"),OFFSET('Hygiene Data'!$I$5,0,10*ROW('Hygiene Data'!I96)),NA())</f>
        <v>#N/A</v>
      </c>
      <c r="BP102" s="538" t="e">
        <f ca="1">+IF(AND(ISNUMBER(OFFSET('Hygiene Data'!$I$7,0,10*ROW('Hygiene Data'!I96))),'Data Summary'!EE102="Yes"),OFFSET('Hygiene Data'!$I$7,0,10*ROW('Hygiene Data'!I96)),NA())</f>
        <v>#N/A</v>
      </c>
      <c r="BQ102" s="538" t="e">
        <f ca="1">+IF(AND(ISNUMBER(OFFSET('Hygiene Data'!$I$9,0,10*ROW('Hygiene Data'!I96))),'Data Summary'!EF102="Yes"),OFFSET('Hygiene Data'!$I$9,0,10*ROW('Hygiene Data'!I96)),NA())</f>
        <v>#N/A</v>
      </c>
    </row>
    <row r="103" spans="1:69" x14ac:dyDescent="0.25">
      <c r="A103" s="534" t="e">
        <f ca="1">+RIGHT('Data Summary'!A103,LEN('Data Summary'!A103)-9)</f>
        <v>#VALUE!</v>
      </c>
      <c r="B103" s="508" t="str">
        <f ca="1">+IF(ISTEXT('Data Summary'!B103),'Data Summary'!B103,"")</f>
        <v/>
      </c>
      <c r="C103" s="535" t="e">
        <f ca="1">+VALUE('Data Summary'!C103)</f>
        <v>#VALUE!</v>
      </c>
      <c r="D103" s="536" t="e">
        <f ca="1">+IF(AND(ISNUMBER(OFFSET('Water Data'!$D$4,0,10*ROW('Water Data'!D97))),'Data Summary'!BS103="Yes"),100-OFFSET('Water Data'!$D$4,0,10*ROW('Water Data'!D97)),NA())</f>
        <v>#N/A</v>
      </c>
      <c r="E103" s="536" t="e">
        <f ca="1">+IF(AND(ISNUMBER(OFFSET('Water Data'!$D$6,0,10*ROW('Water Data'!D97))),'Data Summary'!BT103="Yes"),OFFSET('Water Data'!$D$6,0,10*ROW('Water Data'!D97)),NA())</f>
        <v>#N/A</v>
      </c>
      <c r="F103" s="536" t="e">
        <f ca="1">+IF(AND(ISNUMBER(OFFSET('Water Data'!$D$9,0,10*ROW('Water Data'!D97))),'Data Summary'!BU103="Yes"),OFFSET('Water Data'!$D$9,0,10*ROW('Water Data'!D97)),NA())</f>
        <v>#N/A</v>
      </c>
      <c r="G103" s="536" t="e">
        <f ca="1">+IF(AND(ISNUMBER(OFFSET('Water Data'!$E$4,0,10*ROW('Water Data'!E97))),'Data Summary'!BV103="Yes"),100-OFFSET('Water Data'!$E$4,0,10*ROW('Water Data'!E97)),NA())</f>
        <v>#N/A</v>
      </c>
      <c r="H103" s="536" t="e">
        <f ca="1">+IF(AND(ISNUMBER(OFFSET('Water Data'!$E$6,0,10*ROW('Water Data'!E97))),'Data Summary'!BW103="Yes"),OFFSET('Water Data'!$E$6,0,10*ROW('Water Data'!E97)),NA())</f>
        <v>#N/A</v>
      </c>
      <c r="I103" s="536" t="e">
        <f ca="1">+IF(AND(ISNUMBER(OFFSET('Water Data'!$E$9,0,10*ROW('Water Data'!E97))),'Data Summary'!BX103="Yes"),OFFSET('Water Data'!$E$9,0,10*ROW('Water Data'!E97)),NA())</f>
        <v>#N/A</v>
      </c>
      <c r="J103" s="536" t="e">
        <f ca="1">+IF(AND(ISNUMBER(OFFSET('Water Data'!$F$4,0,10*ROW('Water Data'!F97))),'Data Summary'!BY103="Yes"),100-OFFSET('Water Data'!$F$4,0,10*ROW('Water Data'!F97)),NA())</f>
        <v>#N/A</v>
      </c>
      <c r="K103" s="536" t="e">
        <f ca="1">+IF(AND(ISNUMBER(OFFSET('Water Data'!$F$6,0,10*ROW('Water Data'!F97))),'Data Summary'!BZ103="Yes"),OFFSET('Water Data'!$F$6,0,10*ROW('Water Data'!F97)),NA())</f>
        <v>#N/A</v>
      </c>
      <c r="L103" s="536" t="e">
        <f ca="1">+IF(AND(ISNUMBER(OFFSET('Water Data'!$F$9,0,10*ROW('Water Data'!F97))),'Data Summary'!CA103="Yes"),OFFSET('Water Data'!$F$9,0,10*ROW('Water Data'!F97)),NA())</f>
        <v>#N/A</v>
      </c>
      <c r="M103" s="536" t="e">
        <f ca="1">+IF(AND(ISNUMBER(OFFSET('Water Data'!$G$4,0,10*ROW('Water Data'!G97))),'Data Summary'!CB103="Yes"),100-OFFSET('Water Data'!$G$4,0,10*ROW('Water Data'!G97)),NA())</f>
        <v>#N/A</v>
      </c>
      <c r="N103" s="536" t="e">
        <f ca="1">+IF(AND(ISNUMBER(OFFSET('Water Data'!$G$6,0,10*ROW('Water Data'!G97))),'Data Summary'!CC103="Yes"),OFFSET('Water Data'!$G$6,0,10*ROW('Water Data'!G97)),NA())</f>
        <v>#N/A</v>
      </c>
      <c r="O103" s="536" t="e">
        <f ca="1">+IF(AND(ISNUMBER(OFFSET('Water Data'!$G$9,0,10*ROW('Water Data'!G97))),'Data Summary'!CD103="Yes"),OFFSET('Water Data'!$G$9,0,10*ROW('Water Data'!G97)),NA())</f>
        <v>#N/A</v>
      </c>
      <c r="P103" s="536" t="e">
        <f ca="1">+IF(AND(ISNUMBER(OFFSET('Water Data'!$H$4,0,10*ROW('Water Data'!H97))),'Data Summary'!CE103="Yes"),100-OFFSET('Water Data'!$H$4,0,10*ROW('Water Data'!H97)),NA())</f>
        <v>#N/A</v>
      </c>
      <c r="Q103" s="536" t="e">
        <f ca="1">+IF(AND(ISNUMBER(OFFSET('Water Data'!$H$6,0,10*ROW('Water Data'!H97))),'Data Summary'!CF103="Yes"),OFFSET('Water Data'!$H$6,0,10*ROW('Water Data'!H97)),NA())</f>
        <v>#N/A</v>
      </c>
      <c r="R103" s="536" t="e">
        <f ca="1">+IF(AND(ISNUMBER(OFFSET('Water Data'!$H$9,0,10*ROW('Water Data'!H97))),'Data Summary'!CG103="Yes"),OFFSET('Water Data'!$H$9,0,10*ROW('Water Data'!H97)),NA())</f>
        <v>#N/A</v>
      </c>
      <c r="S103" s="536" t="e">
        <f ca="1">+IF(AND(ISNUMBER(OFFSET('Water Data'!$I$4,0,10*ROW('Water Data'!I97))),'Data Summary'!CH103="Yes"),100-OFFSET('Water Data'!$I$4,0,10*ROW('Water Data'!I97)),NA())</f>
        <v>#N/A</v>
      </c>
      <c r="T103" s="536" t="e">
        <f ca="1">+IF(AND(ISNUMBER(OFFSET('Water Data'!$I$6,0,10*ROW('Water Data'!I97))),'Data Summary'!CI103="Yes"),OFFSET('Water Data'!$I$6,0,10*ROW('Water Data'!I97)),NA())</f>
        <v>#N/A</v>
      </c>
      <c r="U103" s="536" t="e">
        <f ca="1">+IF(AND(ISNUMBER(OFFSET('Water Data'!$I$9,0,10*ROW('Water Data'!I97))),'Data Summary'!CJ103="Yes"),OFFSET('Water Data'!$I$9,0,10*ROW('Water Data'!I97)),NA())</f>
        <v>#N/A</v>
      </c>
      <c r="V103" s="537" t="e">
        <f ca="1">+IF(AND(ISNUMBER(OFFSET('Sanitation Data'!$D$4,0,10*ROW('Sanitation Data'!D97))),'Data Summary'!CK103="Yes"),100-OFFSET('Sanitation Data'!$D$4,0,10*ROW('Sanitation Data'!D97)),NA())</f>
        <v>#N/A</v>
      </c>
      <c r="W103" s="537" t="e">
        <f ca="1">+IF(AND(ISNUMBER(OFFSET('Sanitation Data'!$D$6,0,10*ROW('Sanitation Data'!D97))),'Data Summary'!CL103="Yes"),OFFSET('Sanitation Data'!$D$6,0,10*ROW('Sanitation Data'!D97)),NA())</f>
        <v>#N/A</v>
      </c>
      <c r="X103" s="537" t="e">
        <f ca="1">+IF(AND(ISNUMBER(OFFSET('Sanitation Data'!$D$10,0,10*ROW('Sanitation Data'!D97))),'Data Summary'!CM103="Yes"),OFFSET('Sanitation Data'!$D$10,0,10*ROW('Sanitation Data'!D97)),NA())</f>
        <v>#N/A</v>
      </c>
      <c r="Y103" s="537" t="e">
        <f ca="1">+IF(AND(ISNUMBER(OFFSET('Sanitation Data'!$D$11,0,10*ROW('Sanitation Data'!D97))),'Data Summary'!CN103="Yes"),OFFSET('Sanitation Data'!$D$11,0,10*ROW('Sanitation Data'!D97)),NA())</f>
        <v>#N/A</v>
      </c>
      <c r="Z103" s="537" t="e">
        <f ca="1">+IF(AND(ISNUMBER(OFFSET('Sanitation Data'!$D$12,0,10*ROW('Sanitation Data'!D97))),'Data Summary'!CO103="Yes"),OFFSET('Sanitation Data'!$D$12,0,10*ROW('Sanitation Data'!D97)),NA())</f>
        <v>#N/A</v>
      </c>
      <c r="AA103" s="537" t="e">
        <f ca="1">+IF(AND(ISNUMBER(OFFSET('Sanitation Data'!$E$4,0,10*ROW('Sanitation Data'!E97))),'Data Summary'!CP103="Yes"),100-OFFSET('Sanitation Data'!$E$4,0,10*ROW('Sanitation Data'!E97)),NA())</f>
        <v>#N/A</v>
      </c>
      <c r="AB103" s="537" t="e">
        <f ca="1">+IF(AND(ISNUMBER(OFFSET('Sanitation Data'!$E$6,0,10*ROW('Sanitation Data'!E97))),'Data Summary'!CQ103="Yes"),OFFSET('Sanitation Data'!$E$6,0,10*ROW('Sanitation Data'!E97)),NA())</f>
        <v>#N/A</v>
      </c>
      <c r="AC103" s="537" t="e">
        <f ca="1">+IF(AND(ISNUMBER(OFFSET('Sanitation Data'!$E$10,0,10*ROW('Sanitation Data'!E97))),'Data Summary'!CR103="Yes"),OFFSET('Sanitation Data'!$E$10,0,10*ROW('Sanitation Data'!E97)),NA())</f>
        <v>#N/A</v>
      </c>
      <c r="AD103" s="537" t="e">
        <f ca="1">+IF(AND(ISNUMBER(OFFSET('Sanitation Data'!$E$11,0,10*ROW('Sanitation Data'!E97))),'Data Summary'!CS103="Yes"),OFFSET('Sanitation Data'!$E$11,0,10*ROW('Sanitation Data'!E97)),NA())</f>
        <v>#N/A</v>
      </c>
      <c r="AE103" s="537" t="e">
        <f ca="1">+IF(AND(ISNUMBER(OFFSET('Sanitation Data'!$E$12,0,10*ROW('Sanitation Data'!E97))),'Data Summary'!CT103="Yes"),OFFSET('Sanitation Data'!$E$12,0,10*ROW('Sanitation Data'!E97)),NA())</f>
        <v>#N/A</v>
      </c>
      <c r="AF103" s="537" t="e">
        <f ca="1">+IF(AND(ISNUMBER(OFFSET('Sanitation Data'!$F$4,0,10*ROW('Sanitation Data'!F97))),'Data Summary'!CU103="Yes"),100-OFFSET('Sanitation Data'!$F$4,0,10*ROW('Sanitation Data'!F97)),NA())</f>
        <v>#N/A</v>
      </c>
      <c r="AG103" s="537" t="e">
        <f ca="1">+IF(AND(ISNUMBER(OFFSET('Sanitation Data'!$F$6,0,10*ROW('Sanitation Data'!F97))),'Data Summary'!CV103="Yes"),OFFSET('Sanitation Data'!$F$6,0,10*ROW('Sanitation Data'!F97)),NA())</f>
        <v>#N/A</v>
      </c>
      <c r="AH103" s="537" t="e">
        <f ca="1">+IF(AND(ISNUMBER(OFFSET('Sanitation Data'!$F$10,0,10*ROW('Sanitation Data'!F97))),'Data Summary'!CW103="Yes"),OFFSET('Sanitation Data'!$F$10,0,10*ROW('Sanitation Data'!F97)),NA())</f>
        <v>#N/A</v>
      </c>
      <c r="AI103" s="537" t="e">
        <f ca="1">+IF(AND(ISNUMBER(OFFSET('Sanitation Data'!$F$11,0,10*ROW('Sanitation Data'!F97))),'Data Summary'!CX103="Yes"),OFFSET('Sanitation Data'!$F$11,0,10*ROW('Sanitation Data'!F97)),NA())</f>
        <v>#N/A</v>
      </c>
      <c r="AJ103" s="537" t="e">
        <f ca="1">+IF(AND(ISNUMBER(OFFSET('Sanitation Data'!$F$12,0,10*ROW('Sanitation Data'!F97))),'Data Summary'!CY103="Yes"),OFFSET('Sanitation Data'!$F$12,0,10*ROW('Sanitation Data'!F97)),NA())</f>
        <v>#N/A</v>
      </c>
      <c r="AK103" s="537" t="e">
        <f ca="1">+IF(AND(ISNUMBER(OFFSET('Sanitation Data'!$G$4,0,10*ROW('Sanitation Data'!G97))),'Data Summary'!CZ103="Yes"),100-OFFSET('Sanitation Data'!$G$4,0,10*ROW('Sanitation Data'!G97)),NA())</f>
        <v>#N/A</v>
      </c>
      <c r="AL103" s="537" t="e">
        <f ca="1">+IF(AND(ISNUMBER(OFFSET('Sanitation Data'!$G$6,0,10*ROW('Sanitation Data'!G97))),'Data Summary'!DA103="Yes"),OFFSET('Sanitation Data'!$G$6,0,10*ROW('Sanitation Data'!G97)),NA())</f>
        <v>#N/A</v>
      </c>
      <c r="AM103" s="537" t="e">
        <f ca="1">+IF(AND(ISNUMBER(OFFSET('Sanitation Data'!$G$10,0,10*ROW('Sanitation Data'!G97))),'Data Summary'!DB103="Yes"),OFFSET('Sanitation Data'!$G$10,0,10*ROW('Sanitation Data'!G97)),NA())</f>
        <v>#N/A</v>
      </c>
      <c r="AN103" s="537" t="e">
        <f ca="1">+IF(AND(ISNUMBER(OFFSET('Sanitation Data'!$G$11,0,10*ROW('Sanitation Data'!G97))),'Data Summary'!DC103="Yes"),OFFSET('Sanitation Data'!$G$11,0,10*ROW('Sanitation Data'!G97)),NA())</f>
        <v>#N/A</v>
      </c>
      <c r="AO103" s="537" t="e">
        <f ca="1">+IF(AND(ISNUMBER(OFFSET('Sanitation Data'!$G$12,0,10*ROW('Sanitation Data'!G97))),'Data Summary'!DD103="Yes"),OFFSET('Sanitation Data'!$G$12,0,10*ROW('Sanitation Data'!G97)),NA())</f>
        <v>#N/A</v>
      </c>
      <c r="AP103" s="537" t="e">
        <f ca="1">+IF(AND(ISNUMBER(OFFSET('Sanitation Data'!$H$4,0,10*ROW('Sanitation Data'!H97))),'Data Summary'!DE103="Yes"),100-OFFSET('Sanitation Data'!$H$4,0,10*ROW('Sanitation Data'!H97)),NA())</f>
        <v>#N/A</v>
      </c>
      <c r="AQ103" s="537" t="e">
        <f ca="1">+IF(AND(ISNUMBER(OFFSET('Sanitation Data'!$H$6,0,10*ROW('Sanitation Data'!H97))),'Data Summary'!DF103="Yes"),OFFSET('Sanitation Data'!$H$6,0,10*ROW('Sanitation Data'!H97)),NA())</f>
        <v>#N/A</v>
      </c>
      <c r="AR103" s="537" t="e">
        <f ca="1">+IF(AND(ISNUMBER(OFFSET('Sanitation Data'!$H$10,0,10*ROW('Sanitation Data'!H97))),'Data Summary'!DG103="Yes"),OFFSET('Sanitation Data'!$H$10,0,10*ROW('Sanitation Data'!H97)),NA())</f>
        <v>#N/A</v>
      </c>
      <c r="AS103" s="537" t="e">
        <f ca="1">+IF(AND(ISNUMBER(OFFSET('Sanitation Data'!$H$11,0,10*ROW('Sanitation Data'!H97))),'Data Summary'!DH103="Yes"),OFFSET('Sanitation Data'!$H$11,0,10*ROW('Sanitation Data'!H97)),NA())</f>
        <v>#N/A</v>
      </c>
      <c r="AT103" s="537" t="e">
        <f ca="1">+IF(AND(ISNUMBER(OFFSET('Sanitation Data'!$H$12,0,10*ROW('Sanitation Data'!H97))),'Data Summary'!DI103="Yes"),OFFSET('Sanitation Data'!$H$12,0,10*ROW('Sanitation Data'!H97)),NA())</f>
        <v>#N/A</v>
      </c>
      <c r="AU103" s="537" t="e">
        <f ca="1">+IF(AND(ISNUMBER(OFFSET('Sanitation Data'!$I$4,0,10*ROW('Sanitation Data'!I97))),'Data Summary'!DJ103="Yes"),100-OFFSET('Sanitation Data'!$I$4,0,10*ROW('Sanitation Data'!I97)),NA())</f>
        <v>#N/A</v>
      </c>
      <c r="AV103" s="537" t="e">
        <f ca="1">+IF(AND(ISNUMBER(OFFSET('Sanitation Data'!$I$6,0,10*ROW('Sanitation Data'!I97))),'Data Summary'!DK103="Yes"),OFFSET('Sanitation Data'!$I$6,0,10*ROW('Sanitation Data'!I97)),NA())</f>
        <v>#N/A</v>
      </c>
      <c r="AW103" s="537" t="e">
        <f ca="1">+IF(AND(ISNUMBER(OFFSET('Sanitation Data'!$I$10,0,10*ROW('Sanitation Data'!I97))),'Data Summary'!DL103="Yes"),OFFSET('Sanitation Data'!$I$10,0,10*ROW('Sanitation Data'!I97)),NA())</f>
        <v>#N/A</v>
      </c>
      <c r="AX103" s="537" t="e">
        <f ca="1">+IF(AND(ISNUMBER(OFFSET('Sanitation Data'!$I$11,0,10*ROW('Sanitation Data'!I97))),'Data Summary'!DM103="Yes"),OFFSET('Sanitation Data'!$I$11,0,10*ROW('Sanitation Data'!I97)),NA())</f>
        <v>#N/A</v>
      </c>
      <c r="AY103" s="537" t="e">
        <f ca="1">+IF(AND(ISNUMBER(OFFSET('Sanitation Data'!$I$12,0,10*ROW('Sanitation Data'!I97))),'Data Summary'!DN103="Yes"),OFFSET('Sanitation Data'!$I$12,0,10*ROW('Sanitation Data'!I97)),NA())</f>
        <v>#N/A</v>
      </c>
      <c r="AZ103" s="538" t="e">
        <f ca="1">+IF(AND(ISNUMBER(OFFSET('Hygiene Data'!$D$5,0,10*ROW('Hygiene Data'!D97))),'Data Summary'!DO103="Yes"),OFFSET('Hygiene Data'!$D$5,0,10*ROW('Hygiene Data'!D97)),NA())</f>
        <v>#N/A</v>
      </c>
      <c r="BA103" s="538" t="e">
        <f ca="1">+IF(AND(ISNUMBER(OFFSET('Hygiene Data'!$D$7,0,10*ROW('Hygiene Data'!D97))),'Data Summary'!DP103="Yes"),OFFSET('Hygiene Data'!$D$7,0,10*ROW('Hygiene Data'!D97)),NA())</f>
        <v>#N/A</v>
      </c>
      <c r="BB103" s="538" t="e">
        <f ca="1">+IF(AND(ISNUMBER(OFFSET('Hygiene Data'!$D$9,0,10*ROW('Hygiene Data'!D97))),'Data Summary'!DQ103="Yes"),OFFSET('Hygiene Data'!$D$9,0,10*ROW('Hygiene Data'!D97)),NA())</f>
        <v>#N/A</v>
      </c>
      <c r="BC103" s="538" t="e">
        <f ca="1">+IF(AND(ISNUMBER(OFFSET('Hygiene Data'!$E$5,0,10*ROW('Hygiene Data'!E97))),'Data Summary'!DR103="Yes"),OFFSET('Hygiene Data'!$E$5,0,10*ROW('Hygiene Data'!E97)),NA())</f>
        <v>#N/A</v>
      </c>
      <c r="BD103" s="538" t="e">
        <f ca="1">+IF(AND(ISNUMBER(OFFSET('Hygiene Data'!$E$7,0,10*ROW('Hygiene Data'!E97))),'Data Summary'!DS103="Yes"),OFFSET('Hygiene Data'!$E$7,0,10*ROW('Hygiene Data'!E97)),NA())</f>
        <v>#N/A</v>
      </c>
      <c r="BE103" s="538" t="e">
        <f ca="1">+IF(AND(ISNUMBER(OFFSET('Hygiene Data'!$E$9,0,10*ROW('Hygiene Data'!E97))),'Data Summary'!DT103="Yes"),OFFSET('Hygiene Data'!$E$9,0,10*ROW('Hygiene Data'!E97)),NA())</f>
        <v>#N/A</v>
      </c>
      <c r="BF103" s="538" t="e">
        <f ca="1">+IF(AND(ISNUMBER(OFFSET('Hygiene Data'!$F$5,0,10*ROW('Hygiene Data'!F97))),'Data Summary'!DU103="Yes"),OFFSET('Hygiene Data'!$F$5,0,10*ROW('Hygiene Data'!F97)),NA())</f>
        <v>#N/A</v>
      </c>
      <c r="BG103" s="538" t="e">
        <f ca="1">+IF(AND(ISNUMBER(OFFSET('Hygiene Data'!$F$7,0,10*ROW('Hygiene Data'!F97))),'Data Summary'!DV103="Yes"),OFFSET('Hygiene Data'!$F$7,0,10*ROW('Hygiene Data'!F97)),NA())</f>
        <v>#N/A</v>
      </c>
      <c r="BH103" s="538" t="e">
        <f ca="1">+IF(AND(ISNUMBER(OFFSET('Hygiene Data'!$F$9,0,10*ROW('Hygiene Data'!F97))),'Data Summary'!DW103="Yes"),OFFSET('Hygiene Data'!$F$9,0,10*ROW('Hygiene Data'!F97)),NA())</f>
        <v>#N/A</v>
      </c>
      <c r="BI103" s="538" t="e">
        <f ca="1">+IF(AND(ISNUMBER(OFFSET('Hygiene Data'!$G$5,0,10*ROW('Hygiene Data'!G97))),'Data Summary'!DX103="Yes"),OFFSET('Hygiene Data'!$G$5,0,10*ROW('Hygiene Data'!G97)),NA())</f>
        <v>#N/A</v>
      </c>
      <c r="BJ103" s="538" t="e">
        <f ca="1">+IF(AND(ISNUMBER(OFFSET('Hygiene Data'!$G$7,0,10*ROW('Hygiene Data'!G97))),'Data Summary'!DY103="Yes"),OFFSET('Hygiene Data'!$G$7,0,10*ROW('Hygiene Data'!G97)),NA())</f>
        <v>#N/A</v>
      </c>
      <c r="BK103" s="538" t="e">
        <f ca="1">+IF(AND(ISNUMBER(OFFSET('Hygiene Data'!$G$9,0,10*ROW('Hygiene Data'!G97))),'Data Summary'!DZ103="Yes"),OFFSET('Hygiene Data'!$G$9,0,10*ROW('Hygiene Data'!G97)),NA())</f>
        <v>#N/A</v>
      </c>
      <c r="BL103" s="538" t="e">
        <f ca="1">+IF(AND(ISNUMBER(OFFSET('Hygiene Data'!$H$5,0,10*ROW('Hygiene Data'!H97))),'Data Summary'!EA103="Yes"),OFFSET('Hygiene Data'!$H$5,0,10*ROW('Hygiene Data'!H97)),NA())</f>
        <v>#N/A</v>
      </c>
      <c r="BM103" s="538" t="e">
        <f ca="1">+IF(AND(ISNUMBER(OFFSET('Hygiene Data'!$H$7,0,10*ROW('Hygiene Data'!H97))),'Data Summary'!EB103="Yes"),OFFSET('Hygiene Data'!$H$7,0,10*ROW('Hygiene Data'!H97)),NA())</f>
        <v>#N/A</v>
      </c>
      <c r="BN103" s="538" t="e">
        <f ca="1">+IF(AND(ISNUMBER(OFFSET('Hygiene Data'!$H$9,0,10*ROW('Hygiene Data'!H97))),'Data Summary'!EC103="Yes"),OFFSET('Hygiene Data'!$H$9,0,10*ROW('Hygiene Data'!H97)),NA())</f>
        <v>#N/A</v>
      </c>
      <c r="BO103" s="538" t="e">
        <f ca="1">+IF(AND(ISNUMBER(OFFSET('Hygiene Data'!$I$5,0,10*ROW('Hygiene Data'!I97))),'Data Summary'!ED103="Yes"),OFFSET('Hygiene Data'!$I$5,0,10*ROW('Hygiene Data'!I97)),NA())</f>
        <v>#N/A</v>
      </c>
      <c r="BP103" s="538" t="e">
        <f ca="1">+IF(AND(ISNUMBER(OFFSET('Hygiene Data'!$I$7,0,10*ROW('Hygiene Data'!I97))),'Data Summary'!EE103="Yes"),OFFSET('Hygiene Data'!$I$7,0,10*ROW('Hygiene Data'!I97)),NA())</f>
        <v>#N/A</v>
      </c>
      <c r="BQ103" s="538" t="e">
        <f ca="1">+IF(AND(ISNUMBER(OFFSET('Hygiene Data'!$I$9,0,10*ROW('Hygiene Data'!I97))),'Data Summary'!EF103="Yes"),OFFSET('Hygiene Data'!$I$9,0,10*ROW('Hygiene Data'!I97)),NA())</f>
        <v>#N/A</v>
      </c>
    </row>
    <row r="104" spans="1:69" x14ac:dyDescent="0.25">
      <c r="A104" s="534" t="e">
        <f ca="1">+RIGHT('Data Summary'!A104,LEN('Data Summary'!A104)-9)</f>
        <v>#VALUE!</v>
      </c>
      <c r="B104" s="508" t="str">
        <f ca="1">+IF(ISTEXT('Data Summary'!B104),'Data Summary'!B104,"")</f>
        <v/>
      </c>
      <c r="C104" s="535" t="e">
        <f ca="1">+VALUE('Data Summary'!C104)</f>
        <v>#VALUE!</v>
      </c>
      <c r="D104" s="536" t="e">
        <f ca="1">+IF(AND(ISNUMBER(OFFSET('Water Data'!$D$4,0,10*ROW('Water Data'!D98))),'Data Summary'!BS104="Yes"),100-OFFSET('Water Data'!$D$4,0,10*ROW('Water Data'!D98)),NA())</f>
        <v>#N/A</v>
      </c>
      <c r="E104" s="536" t="e">
        <f ca="1">+IF(AND(ISNUMBER(OFFSET('Water Data'!$D$6,0,10*ROW('Water Data'!D98))),'Data Summary'!BT104="Yes"),OFFSET('Water Data'!$D$6,0,10*ROW('Water Data'!D98)),NA())</f>
        <v>#N/A</v>
      </c>
      <c r="F104" s="536" t="e">
        <f ca="1">+IF(AND(ISNUMBER(OFFSET('Water Data'!$D$9,0,10*ROW('Water Data'!D98))),'Data Summary'!BU104="Yes"),OFFSET('Water Data'!$D$9,0,10*ROW('Water Data'!D98)),NA())</f>
        <v>#N/A</v>
      </c>
      <c r="G104" s="536" t="e">
        <f ca="1">+IF(AND(ISNUMBER(OFFSET('Water Data'!$E$4,0,10*ROW('Water Data'!E98))),'Data Summary'!BV104="Yes"),100-OFFSET('Water Data'!$E$4,0,10*ROW('Water Data'!E98)),NA())</f>
        <v>#N/A</v>
      </c>
      <c r="H104" s="536" t="e">
        <f ca="1">+IF(AND(ISNUMBER(OFFSET('Water Data'!$E$6,0,10*ROW('Water Data'!E98))),'Data Summary'!BW104="Yes"),OFFSET('Water Data'!$E$6,0,10*ROW('Water Data'!E98)),NA())</f>
        <v>#N/A</v>
      </c>
      <c r="I104" s="536" t="e">
        <f ca="1">+IF(AND(ISNUMBER(OFFSET('Water Data'!$E$9,0,10*ROW('Water Data'!E98))),'Data Summary'!BX104="Yes"),OFFSET('Water Data'!$E$9,0,10*ROW('Water Data'!E98)),NA())</f>
        <v>#N/A</v>
      </c>
      <c r="J104" s="536" t="e">
        <f ca="1">+IF(AND(ISNUMBER(OFFSET('Water Data'!$F$4,0,10*ROW('Water Data'!F98))),'Data Summary'!BY104="Yes"),100-OFFSET('Water Data'!$F$4,0,10*ROW('Water Data'!F98)),NA())</f>
        <v>#N/A</v>
      </c>
      <c r="K104" s="536" t="e">
        <f ca="1">+IF(AND(ISNUMBER(OFFSET('Water Data'!$F$6,0,10*ROW('Water Data'!F98))),'Data Summary'!BZ104="Yes"),OFFSET('Water Data'!$F$6,0,10*ROW('Water Data'!F98)),NA())</f>
        <v>#N/A</v>
      </c>
      <c r="L104" s="536" t="e">
        <f ca="1">+IF(AND(ISNUMBER(OFFSET('Water Data'!$F$9,0,10*ROW('Water Data'!F98))),'Data Summary'!CA104="Yes"),OFFSET('Water Data'!$F$9,0,10*ROW('Water Data'!F98)),NA())</f>
        <v>#N/A</v>
      </c>
      <c r="M104" s="536" t="e">
        <f ca="1">+IF(AND(ISNUMBER(OFFSET('Water Data'!$G$4,0,10*ROW('Water Data'!G98))),'Data Summary'!CB104="Yes"),100-OFFSET('Water Data'!$G$4,0,10*ROW('Water Data'!G98)),NA())</f>
        <v>#N/A</v>
      </c>
      <c r="N104" s="536" t="e">
        <f ca="1">+IF(AND(ISNUMBER(OFFSET('Water Data'!$G$6,0,10*ROW('Water Data'!G98))),'Data Summary'!CC104="Yes"),OFFSET('Water Data'!$G$6,0,10*ROW('Water Data'!G98)),NA())</f>
        <v>#N/A</v>
      </c>
      <c r="O104" s="536" t="e">
        <f ca="1">+IF(AND(ISNUMBER(OFFSET('Water Data'!$G$9,0,10*ROW('Water Data'!G98))),'Data Summary'!CD104="Yes"),OFFSET('Water Data'!$G$9,0,10*ROW('Water Data'!G98)),NA())</f>
        <v>#N/A</v>
      </c>
      <c r="P104" s="536" t="e">
        <f ca="1">+IF(AND(ISNUMBER(OFFSET('Water Data'!$H$4,0,10*ROW('Water Data'!H98))),'Data Summary'!CE104="Yes"),100-OFFSET('Water Data'!$H$4,0,10*ROW('Water Data'!H98)),NA())</f>
        <v>#N/A</v>
      </c>
      <c r="Q104" s="536" t="e">
        <f ca="1">+IF(AND(ISNUMBER(OFFSET('Water Data'!$H$6,0,10*ROW('Water Data'!H98))),'Data Summary'!CF104="Yes"),OFFSET('Water Data'!$H$6,0,10*ROW('Water Data'!H98)),NA())</f>
        <v>#N/A</v>
      </c>
      <c r="R104" s="536" t="e">
        <f ca="1">+IF(AND(ISNUMBER(OFFSET('Water Data'!$H$9,0,10*ROW('Water Data'!H98))),'Data Summary'!CG104="Yes"),OFFSET('Water Data'!$H$9,0,10*ROW('Water Data'!H98)),NA())</f>
        <v>#N/A</v>
      </c>
      <c r="S104" s="536" t="e">
        <f ca="1">+IF(AND(ISNUMBER(OFFSET('Water Data'!$I$4,0,10*ROW('Water Data'!I98))),'Data Summary'!CH104="Yes"),100-OFFSET('Water Data'!$I$4,0,10*ROW('Water Data'!I98)),NA())</f>
        <v>#N/A</v>
      </c>
      <c r="T104" s="536" t="e">
        <f ca="1">+IF(AND(ISNUMBER(OFFSET('Water Data'!$I$6,0,10*ROW('Water Data'!I98))),'Data Summary'!CI104="Yes"),OFFSET('Water Data'!$I$6,0,10*ROW('Water Data'!I98)),NA())</f>
        <v>#N/A</v>
      </c>
      <c r="U104" s="536" t="e">
        <f ca="1">+IF(AND(ISNUMBER(OFFSET('Water Data'!$I$9,0,10*ROW('Water Data'!I98))),'Data Summary'!CJ104="Yes"),OFFSET('Water Data'!$I$9,0,10*ROW('Water Data'!I98)),NA())</f>
        <v>#N/A</v>
      </c>
      <c r="V104" s="537" t="e">
        <f ca="1">+IF(AND(ISNUMBER(OFFSET('Sanitation Data'!$D$4,0,10*ROW('Sanitation Data'!D98))),'Data Summary'!CK104="Yes"),100-OFFSET('Sanitation Data'!$D$4,0,10*ROW('Sanitation Data'!D98)),NA())</f>
        <v>#N/A</v>
      </c>
      <c r="W104" s="537" t="e">
        <f ca="1">+IF(AND(ISNUMBER(OFFSET('Sanitation Data'!$D$6,0,10*ROW('Sanitation Data'!D98))),'Data Summary'!CL104="Yes"),OFFSET('Sanitation Data'!$D$6,0,10*ROW('Sanitation Data'!D98)),NA())</f>
        <v>#N/A</v>
      </c>
      <c r="X104" s="537" t="e">
        <f ca="1">+IF(AND(ISNUMBER(OFFSET('Sanitation Data'!$D$10,0,10*ROW('Sanitation Data'!D98))),'Data Summary'!CM104="Yes"),OFFSET('Sanitation Data'!$D$10,0,10*ROW('Sanitation Data'!D98)),NA())</f>
        <v>#N/A</v>
      </c>
      <c r="Y104" s="537" t="e">
        <f ca="1">+IF(AND(ISNUMBER(OFFSET('Sanitation Data'!$D$11,0,10*ROW('Sanitation Data'!D98))),'Data Summary'!CN104="Yes"),OFFSET('Sanitation Data'!$D$11,0,10*ROW('Sanitation Data'!D98)),NA())</f>
        <v>#N/A</v>
      </c>
      <c r="Z104" s="537" t="e">
        <f ca="1">+IF(AND(ISNUMBER(OFFSET('Sanitation Data'!$D$12,0,10*ROW('Sanitation Data'!D98))),'Data Summary'!CO104="Yes"),OFFSET('Sanitation Data'!$D$12,0,10*ROW('Sanitation Data'!D98)),NA())</f>
        <v>#N/A</v>
      </c>
      <c r="AA104" s="537" t="e">
        <f ca="1">+IF(AND(ISNUMBER(OFFSET('Sanitation Data'!$E$4,0,10*ROW('Sanitation Data'!E98))),'Data Summary'!CP104="Yes"),100-OFFSET('Sanitation Data'!$E$4,0,10*ROW('Sanitation Data'!E98)),NA())</f>
        <v>#N/A</v>
      </c>
      <c r="AB104" s="537" t="e">
        <f ca="1">+IF(AND(ISNUMBER(OFFSET('Sanitation Data'!$E$6,0,10*ROW('Sanitation Data'!E98))),'Data Summary'!CQ104="Yes"),OFFSET('Sanitation Data'!$E$6,0,10*ROW('Sanitation Data'!E98)),NA())</f>
        <v>#N/A</v>
      </c>
      <c r="AC104" s="537" t="e">
        <f ca="1">+IF(AND(ISNUMBER(OFFSET('Sanitation Data'!$E$10,0,10*ROW('Sanitation Data'!E98))),'Data Summary'!CR104="Yes"),OFFSET('Sanitation Data'!$E$10,0,10*ROW('Sanitation Data'!E98)),NA())</f>
        <v>#N/A</v>
      </c>
      <c r="AD104" s="537" t="e">
        <f ca="1">+IF(AND(ISNUMBER(OFFSET('Sanitation Data'!$E$11,0,10*ROW('Sanitation Data'!E98))),'Data Summary'!CS104="Yes"),OFFSET('Sanitation Data'!$E$11,0,10*ROW('Sanitation Data'!E98)),NA())</f>
        <v>#N/A</v>
      </c>
      <c r="AE104" s="537" t="e">
        <f ca="1">+IF(AND(ISNUMBER(OFFSET('Sanitation Data'!$E$12,0,10*ROW('Sanitation Data'!E98))),'Data Summary'!CT104="Yes"),OFFSET('Sanitation Data'!$E$12,0,10*ROW('Sanitation Data'!E98)),NA())</f>
        <v>#N/A</v>
      </c>
      <c r="AF104" s="537" t="e">
        <f ca="1">+IF(AND(ISNUMBER(OFFSET('Sanitation Data'!$F$4,0,10*ROW('Sanitation Data'!F98))),'Data Summary'!CU104="Yes"),100-OFFSET('Sanitation Data'!$F$4,0,10*ROW('Sanitation Data'!F98)),NA())</f>
        <v>#N/A</v>
      </c>
      <c r="AG104" s="537" t="e">
        <f ca="1">+IF(AND(ISNUMBER(OFFSET('Sanitation Data'!$F$6,0,10*ROW('Sanitation Data'!F98))),'Data Summary'!CV104="Yes"),OFFSET('Sanitation Data'!$F$6,0,10*ROW('Sanitation Data'!F98)),NA())</f>
        <v>#N/A</v>
      </c>
      <c r="AH104" s="537" t="e">
        <f ca="1">+IF(AND(ISNUMBER(OFFSET('Sanitation Data'!$F$10,0,10*ROW('Sanitation Data'!F98))),'Data Summary'!CW104="Yes"),OFFSET('Sanitation Data'!$F$10,0,10*ROW('Sanitation Data'!F98)),NA())</f>
        <v>#N/A</v>
      </c>
      <c r="AI104" s="537" t="e">
        <f ca="1">+IF(AND(ISNUMBER(OFFSET('Sanitation Data'!$F$11,0,10*ROW('Sanitation Data'!F98))),'Data Summary'!CX104="Yes"),OFFSET('Sanitation Data'!$F$11,0,10*ROW('Sanitation Data'!F98)),NA())</f>
        <v>#N/A</v>
      </c>
      <c r="AJ104" s="537" t="e">
        <f ca="1">+IF(AND(ISNUMBER(OFFSET('Sanitation Data'!$F$12,0,10*ROW('Sanitation Data'!F98))),'Data Summary'!CY104="Yes"),OFFSET('Sanitation Data'!$F$12,0,10*ROW('Sanitation Data'!F98)),NA())</f>
        <v>#N/A</v>
      </c>
      <c r="AK104" s="537" t="e">
        <f ca="1">+IF(AND(ISNUMBER(OFFSET('Sanitation Data'!$G$4,0,10*ROW('Sanitation Data'!G98))),'Data Summary'!CZ104="Yes"),100-OFFSET('Sanitation Data'!$G$4,0,10*ROW('Sanitation Data'!G98)),NA())</f>
        <v>#N/A</v>
      </c>
      <c r="AL104" s="537" t="e">
        <f ca="1">+IF(AND(ISNUMBER(OFFSET('Sanitation Data'!$G$6,0,10*ROW('Sanitation Data'!G98))),'Data Summary'!DA104="Yes"),OFFSET('Sanitation Data'!$G$6,0,10*ROW('Sanitation Data'!G98)),NA())</f>
        <v>#N/A</v>
      </c>
      <c r="AM104" s="537" t="e">
        <f ca="1">+IF(AND(ISNUMBER(OFFSET('Sanitation Data'!$G$10,0,10*ROW('Sanitation Data'!G98))),'Data Summary'!DB104="Yes"),OFFSET('Sanitation Data'!$G$10,0,10*ROW('Sanitation Data'!G98)),NA())</f>
        <v>#N/A</v>
      </c>
      <c r="AN104" s="537" t="e">
        <f ca="1">+IF(AND(ISNUMBER(OFFSET('Sanitation Data'!$G$11,0,10*ROW('Sanitation Data'!G98))),'Data Summary'!DC104="Yes"),OFFSET('Sanitation Data'!$G$11,0,10*ROW('Sanitation Data'!G98)),NA())</f>
        <v>#N/A</v>
      </c>
      <c r="AO104" s="537" t="e">
        <f ca="1">+IF(AND(ISNUMBER(OFFSET('Sanitation Data'!$G$12,0,10*ROW('Sanitation Data'!G98))),'Data Summary'!DD104="Yes"),OFFSET('Sanitation Data'!$G$12,0,10*ROW('Sanitation Data'!G98)),NA())</f>
        <v>#N/A</v>
      </c>
      <c r="AP104" s="537" t="e">
        <f ca="1">+IF(AND(ISNUMBER(OFFSET('Sanitation Data'!$H$4,0,10*ROW('Sanitation Data'!H98))),'Data Summary'!DE104="Yes"),100-OFFSET('Sanitation Data'!$H$4,0,10*ROW('Sanitation Data'!H98)),NA())</f>
        <v>#N/A</v>
      </c>
      <c r="AQ104" s="537" t="e">
        <f ca="1">+IF(AND(ISNUMBER(OFFSET('Sanitation Data'!$H$6,0,10*ROW('Sanitation Data'!H98))),'Data Summary'!DF104="Yes"),OFFSET('Sanitation Data'!$H$6,0,10*ROW('Sanitation Data'!H98)),NA())</f>
        <v>#N/A</v>
      </c>
      <c r="AR104" s="537" t="e">
        <f ca="1">+IF(AND(ISNUMBER(OFFSET('Sanitation Data'!$H$10,0,10*ROW('Sanitation Data'!H98))),'Data Summary'!DG104="Yes"),OFFSET('Sanitation Data'!$H$10,0,10*ROW('Sanitation Data'!H98)),NA())</f>
        <v>#N/A</v>
      </c>
      <c r="AS104" s="537" t="e">
        <f ca="1">+IF(AND(ISNUMBER(OFFSET('Sanitation Data'!$H$11,0,10*ROW('Sanitation Data'!H98))),'Data Summary'!DH104="Yes"),OFFSET('Sanitation Data'!$H$11,0,10*ROW('Sanitation Data'!H98)),NA())</f>
        <v>#N/A</v>
      </c>
      <c r="AT104" s="537" t="e">
        <f ca="1">+IF(AND(ISNUMBER(OFFSET('Sanitation Data'!$H$12,0,10*ROW('Sanitation Data'!H98))),'Data Summary'!DI104="Yes"),OFFSET('Sanitation Data'!$H$12,0,10*ROW('Sanitation Data'!H98)),NA())</f>
        <v>#N/A</v>
      </c>
      <c r="AU104" s="537" t="e">
        <f ca="1">+IF(AND(ISNUMBER(OFFSET('Sanitation Data'!$I$4,0,10*ROW('Sanitation Data'!I98))),'Data Summary'!DJ104="Yes"),100-OFFSET('Sanitation Data'!$I$4,0,10*ROW('Sanitation Data'!I98)),NA())</f>
        <v>#N/A</v>
      </c>
      <c r="AV104" s="537" t="e">
        <f ca="1">+IF(AND(ISNUMBER(OFFSET('Sanitation Data'!$I$6,0,10*ROW('Sanitation Data'!I98))),'Data Summary'!DK104="Yes"),OFFSET('Sanitation Data'!$I$6,0,10*ROW('Sanitation Data'!I98)),NA())</f>
        <v>#N/A</v>
      </c>
      <c r="AW104" s="537" t="e">
        <f ca="1">+IF(AND(ISNUMBER(OFFSET('Sanitation Data'!$I$10,0,10*ROW('Sanitation Data'!I98))),'Data Summary'!DL104="Yes"),OFFSET('Sanitation Data'!$I$10,0,10*ROW('Sanitation Data'!I98)),NA())</f>
        <v>#N/A</v>
      </c>
      <c r="AX104" s="537" t="e">
        <f ca="1">+IF(AND(ISNUMBER(OFFSET('Sanitation Data'!$I$11,0,10*ROW('Sanitation Data'!I98))),'Data Summary'!DM104="Yes"),OFFSET('Sanitation Data'!$I$11,0,10*ROW('Sanitation Data'!I98)),NA())</f>
        <v>#N/A</v>
      </c>
      <c r="AY104" s="537" t="e">
        <f ca="1">+IF(AND(ISNUMBER(OFFSET('Sanitation Data'!$I$12,0,10*ROW('Sanitation Data'!I98))),'Data Summary'!DN104="Yes"),OFFSET('Sanitation Data'!$I$12,0,10*ROW('Sanitation Data'!I98)),NA())</f>
        <v>#N/A</v>
      </c>
      <c r="AZ104" s="538" t="e">
        <f ca="1">+IF(AND(ISNUMBER(OFFSET('Hygiene Data'!$D$5,0,10*ROW('Hygiene Data'!D98))),'Data Summary'!DO104="Yes"),OFFSET('Hygiene Data'!$D$5,0,10*ROW('Hygiene Data'!D98)),NA())</f>
        <v>#N/A</v>
      </c>
      <c r="BA104" s="538" t="e">
        <f ca="1">+IF(AND(ISNUMBER(OFFSET('Hygiene Data'!$D$7,0,10*ROW('Hygiene Data'!D98))),'Data Summary'!DP104="Yes"),OFFSET('Hygiene Data'!$D$7,0,10*ROW('Hygiene Data'!D98)),NA())</f>
        <v>#N/A</v>
      </c>
      <c r="BB104" s="538" t="e">
        <f ca="1">+IF(AND(ISNUMBER(OFFSET('Hygiene Data'!$D$9,0,10*ROW('Hygiene Data'!D98))),'Data Summary'!DQ104="Yes"),OFFSET('Hygiene Data'!$D$9,0,10*ROW('Hygiene Data'!D98)),NA())</f>
        <v>#N/A</v>
      </c>
      <c r="BC104" s="538" t="e">
        <f ca="1">+IF(AND(ISNUMBER(OFFSET('Hygiene Data'!$E$5,0,10*ROW('Hygiene Data'!E98))),'Data Summary'!DR104="Yes"),OFFSET('Hygiene Data'!$E$5,0,10*ROW('Hygiene Data'!E98)),NA())</f>
        <v>#N/A</v>
      </c>
      <c r="BD104" s="538" t="e">
        <f ca="1">+IF(AND(ISNUMBER(OFFSET('Hygiene Data'!$E$7,0,10*ROW('Hygiene Data'!E98))),'Data Summary'!DS104="Yes"),OFFSET('Hygiene Data'!$E$7,0,10*ROW('Hygiene Data'!E98)),NA())</f>
        <v>#N/A</v>
      </c>
      <c r="BE104" s="538" t="e">
        <f ca="1">+IF(AND(ISNUMBER(OFFSET('Hygiene Data'!$E$9,0,10*ROW('Hygiene Data'!E98))),'Data Summary'!DT104="Yes"),OFFSET('Hygiene Data'!$E$9,0,10*ROW('Hygiene Data'!E98)),NA())</f>
        <v>#N/A</v>
      </c>
      <c r="BF104" s="538" t="e">
        <f ca="1">+IF(AND(ISNUMBER(OFFSET('Hygiene Data'!$F$5,0,10*ROW('Hygiene Data'!F98))),'Data Summary'!DU104="Yes"),OFFSET('Hygiene Data'!$F$5,0,10*ROW('Hygiene Data'!F98)),NA())</f>
        <v>#N/A</v>
      </c>
      <c r="BG104" s="538" t="e">
        <f ca="1">+IF(AND(ISNUMBER(OFFSET('Hygiene Data'!$F$7,0,10*ROW('Hygiene Data'!F98))),'Data Summary'!DV104="Yes"),OFFSET('Hygiene Data'!$F$7,0,10*ROW('Hygiene Data'!F98)),NA())</f>
        <v>#N/A</v>
      </c>
      <c r="BH104" s="538" t="e">
        <f ca="1">+IF(AND(ISNUMBER(OFFSET('Hygiene Data'!$F$9,0,10*ROW('Hygiene Data'!F98))),'Data Summary'!DW104="Yes"),OFFSET('Hygiene Data'!$F$9,0,10*ROW('Hygiene Data'!F98)),NA())</f>
        <v>#N/A</v>
      </c>
      <c r="BI104" s="538" t="e">
        <f ca="1">+IF(AND(ISNUMBER(OFFSET('Hygiene Data'!$G$5,0,10*ROW('Hygiene Data'!G98))),'Data Summary'!DX104="Yes"),OFFSET('Hygiene Data'!$G$5,0,10*ROW('Hygiene Data'!G98)),NA())</f>
        <v>#N/A</v>
      </c>
      <c r="BJ104" s="538" t="e">
        <f ca="1">+IF(AND(ISNUMBER(OFFSET('Hygiene Data'!$G$7,0,10*ROW('Hygiene Data'!G98))),'Data Summary'!DY104="Yes"),OFFSET('Hygiene Data'!$G$7,0,10*ROW('Hygiene Data'!G98)),NA())</f>
        <v>#N/A</v>
      </c>
      <c r="BK104" s="538" t="e">
        <f ca="1">+IF(AND(ISNUMBER(OFFSET('Hygiene Data'!$G$9,0,10*ROW('Hygiene Data'!G98))),'Data Summary'!DZ104="Yes"),OFFSET('Hygiene Data'!$G$9,0,10*ROW('Hygiene Data'!G98)),NA())</f>
        <v>#N/A</v>
      </c>
      <c r="BL104" s="538" t="e">
        <f ca="1">+IF(AND(ISNUMBER(OFFSET('Hygiene Data'!$H$5,0,10*ROW('Hygiene Data'!H98))),'Data Summary'!EA104="Yes"),OFFSET('Hygiene Data'!$H$5,0,10*ROW('Hygiene Data'!H98)),NA())</f>
        <v>#N/A</v>
      </c>
      <c r="BM104" s="538" t="e">
        <f ca="1">+IF(AND(ISNUMBER(OFFSET('Hygiene Data'!$H$7,0,10*ROW('Hygiene Data'!H98))),'Data Summary'!EB104="Yes"),OFFSET('Hygiene Data'!$H$7,0,10*ROW('Hygiene Data'!H98)),NA())</f>
        <v>#N/A</v>
      </c>
      <c r="BN104" s="538" t="e">
        <f ca="1">+IF(AND(ISNUMBER(OFFSET('Hygiene Data'!$H$9,0,10*ROW('Hygiene Data'!H98))),'Data Summary'!EC104="Yes"),OFFSET('Hygiene Data'!$H$9,0,10*ROW('Hygiene Data'!H98)),NA())</f>
        <v>#N/A</v>
      </c>
      <c r="BO104" s="538" t="e">
        <f ca="1">+IF(AND(ISNUMBER(OFFSET('Hygiene Data'!$I$5,0,10*ROW('Hygiene Data'!I98))),'Data Summary'!ED104="Yes"),OFFSET('Hygiene Data'!$I$5,0,10*ROW('Hygiene Data'!I98)),NA())</f>
        <v>#N/A</v>
      </c>
      <c r="BP104" s="538" t="e">
        <f ca="1">+IF(AND(ISNUMBER(OFFSET('Hygiene Data'!$I$7,0,10*ROW('Hygiene Data'!I98))),'Data Summary'!EE104="Yes"),OFFSET('Hygiene Data'!$I$7,0,10*ROW('Hygiene Data'!I98)),NA())</f>
        <v>#N/A</v>
      </c>
      <c r="BQ104" s="538" t="e">
        <f ca="1">+IF(AND(ISNUMBER(OFFSET('Hygiene Data'!$I$9,0,10*ROW('Hygiene Data'!I98))),'Data Summary'!EF104="Yes"),OFFSET('Hygiene Data'!$I$9,0,10*ROW('Hygiene Data'!I98)),NA())</f>
        <v>#N/A</v>
      </c>
    </row>
    <row r="105" spans="1:69" x14ac:dyDescent="0.25">
      <c r="A105" s="534" t="e">
        <f ca="1">+RIGHT('Data Summary'!A105,LEN('Data Summary'!A105)-9)</f>
        <v>#VALUE!</v>
      </c>
      <c r="B105" s="508" t="str">
        <f ca="1">+IF(ISTEXT('Data Summary'!B105),'Data Summary'!B105,"")</f>
        <v/>
      </c>
      <c r="C105" s="535" t="e">
        <f ca="1">+VALUE('Data Summary'!C105)</f>
        <v>#VALUE!</v>
      </c>
      <c r="D105" s="536" t="e">
        <f ca="1">+IF(AND(ISNUMBER(OFFSET('Water Data'!$D$4,0,10*ROW('Water Data'!D99))),'Data Summary'!BS105="Yes"),100-OFFSET('Water Data'!$D$4,0,10*ROW('Water Data'!D99)),NA())</f>
        <v>#N/A</v>
      </c>
      <c r="E105" s="536" t="e">
        <f ca="1">+IF(AND(ISNUMBER(OFFSET('Water Data'!$D$6,0,10*ROW('Water Data'!D99))),'Data Summary'!BT105="Yes"),OFFSET('Water Data'!$D$6,0,10*ROW('Water Data'!D99)),NA())</f>
        <v>#N/A</v>
      </c>
      <c r="F105" s="536" t="e">
        <f ca="1">+IF(AND(ISNUMBER(OFFSET('Water Data'!$D$9,0,10*ROW('Water Data'!D99))),'Data Summary'!BU105="Yes"),OFFSET('Water Data'!$D$9,0,10*ROW('Water Data'!D99)),NA())</f>
        <v>#N/A</v>
      </c>
      <c r="G105" s="536" t="e">
        <f ca="1">+IF(AND(ISNUMBER(OFFSET('Water Data'!$E$4,0,10*ROW('Water Data'!E99))),'Data Summary'!BV105="Yes"),100-OFFSET('Water Data'!$E$4,0,10*ROW('Water Data'!E99)),NA())</f>
        <v>#N/A</v>
      </c>
      <c r="H105" s="536" t="e">
        <f ca="1">+IF(AND(ISNUMBER(OFFSET('Water Data'!$E$6,0,10*ROW('Water Data'!E99))),'Data Summary'!BW105="Yes"),OFFSET('Water Data'!$E$6,0,10*ROW('Water Data'!E99)),NA())</f>
        <v>#N/A</v>
      </c>
      <c r="I105" s="536" t="e">
        <f ca="1">+IF(AND(ISNUMBER(OFFSET('Water Data'!$E$9,0,10*ROW('Water Data'!E99))),'Data Summary'!BX105="Yes"),OFFSET('Water Data'!$E$9,0,10*ROW('Water Data'!E99)),NA())</f>
        <v>#N/A</v>
      </c>
      <c r="J105" s="536" t="e">
        <f ca="1">+IF(AND(ISNUMBER(OFFSET('Water Data'!$F$4,0,10*ROW('Water Data'!F99))),'Data Summary'!BY105="Yes"),100-OFFSET('Water Data'!$F$4,0,10*ROW('Water Data'!F99)),NA())</f>
        <v>#N/A</v>
      </c>
      <c r="K105" s="536" t="e">
        <f ca="1">+IF(AND(ISNUMBER(OFFSET('Water Data'!$F$6,0,10*ROW('Water Data'!F99))),'Data Summary'!BZ105="Yes"),OFFSET('Water Data'!$F$6,0,10*ROW('Water Data'!F99)),NA())</f>
        <v>#N/A</v>
      </c>
      <c r="L105" s="536" t="e">
        <f ca="1">+IF(AND(ISNUMBER(OFFSET('Water Data'!$F$9,0,10*ROW('Water Data'!F99))),'Data Summary'!CA105="Yes"),OFFSET('Water Data'!$F$9,0,10*ROW('Water Data'!F99)),NA())</f>
        <v>#N/A</v>
      </c>
      <c r="M105" s="536" t="e">
        <f ca="1">+IF(AND(ISNUMBER(OFFSET('Water Data'!$G$4,0,10*ROW('Water Data'!G99))),'Data Summary'!CB105="Yes"),100-OFFSET('Water Data'!$G$4,0,10*ROW('Water Data'!G99)),NA())</f>
        <v>#N/A</v>
      </c>
      <c r="N105" s="536" t="e">
        <f ca="1">+IF(AND(ISNUMBER(OFFSET('Water Data'!$G$6,0,10*ROW('Water Data'!G99))),'Data Summary'!CC105="Yes"),OFFSET('Water Data'!$G$6,0,10*ROW('Water Data'!G99)),NA())</f>
        <v>#N/A</v>
      </c>
      <c r="O105" s="536" t="e">
        <f ca="1">+IF(AND(ISNUMBER(OFFSET('Water Data'!$G$9,0,10*ROW('Water Data'!G99))),'Data Summary'!CD105="Yes"),OFFSET('Water Data'!$G$9,0,10*ROW('Water Data'!G99)),NA())</f>
        <v>#N/A</v>
      </c>
      <c r="P105" s="536" t="e">
        <f ca="1">+IF(AND(ISNUMBER(OFFSET('Water Data'!$H$4,0,10*ROW('Water Data'!H99))),'Data Summary'!CE105="Yes"),100-OFFSET('Water Data'!$H$4,0,10*ROW('Water Data'!H99)),NA())</f>
        <v>#N/A</v>
      </c>
      <c r="Q105" s="536" t="e">
        <f ca="1">+IF(AND(ISNUMBER(OFFSET('Water Data'!$H$6,0,10*ROW('Water Data'!H99))),'Data Summary'!CF105="Yes"),OFFSET('Water Data'!$H$6,0,10*ROW('Water Data'!H99)),NA())</f>
        <v>#N/A</v>
      </c>
      <c r="R105" s="536" t="e">
        <f ca="1">+IF(AND(ISNUMBER(OFFSET('Water Data'!$H$9,0,10*ROW('Water Data'!H99))),'Data Summary'!CG105="Yes"),OFFSET('Water Data'!$H$9,0,10*ROW('Water Data'!H99)),NA())</f>
        <v>#N/A</v>
      </c>
      <c r="S105" s="536" t="e">
        <f ca="1">+IF(AND(ISNUMBER(OFFSET('Water Data'!$I$4,0,10*ROW('Water Data'!I99))),'Data Summary'!CH105="Yes"),100-OFFSET('Water Data'!$I$4,0,10*ROW('Water Data'!I99)),NA())</f>
        <v>#N/A</v>
      </c>
      <c r="T105" s="536" t="e">
        <f ca="1">+IF(AND(ISNUMBER(OFFSET('Water Data'!$I$6,0,10*ROW('Water Data'!I99))),'Data Summary'!CI105="Yes"),OFFSET('Water Data'!$I$6,0,10*ROW('Water Data'!I99)),NA())</f>
        <v>#N/A</v>
      </c>
      <c r="U105" s="536" t="e">
        <f ca="1">+IF(AND(ISNUMBER(OFFSET('Water Data'!$I$9,0,10*ROW('Water Data'!I99))),'Data Summary'!CJ105="Yes"),OFFSET('Water Data'!$I$9,0,10*ROW('Water Data'!I99)),NA())</f>
        <v>#N/A</v>
      </c>
      <c r="V105" s="537" t="e">
        <f ca="1">+IF(AND(ISNUMBER(OFFSET('Sanitation Data'!$D$4,0,10*ROW('Sanitation Data'!D99))),'Data Summary'!CK105="Yes"),100-OFFSET('Sanitation Data'!$D$4,0,10*ROW('Sanitation Data'!D99)),NA())</f>
        <v>#N/A</v>
      </c>
      <c r="W105" s="537" t="e">
        <f ca="1">+IF(AND(ISNUMBER(OFFSET('Sanitation Data'!$D$6,0,10*ROW('Sanitation Data'!D99))),'Data Summary'!CL105="Yes"),OFFSET('Sanitation Data'!$D$6,0,10*ROW('Sanitation Data'!D99)),NA())</f>
        <v>#N/A</v>
      </c>
      <c r="X105" s="537" t="e">
        <f ca="1">+IF(AND(ISNUMBER(OFFSET('Sanitation Data'!$D$10,0,10*ROW('Sanitation Data'!D99))),'Data Summary'!CM105="Yes"),OFFSET('Sanitation Data'!$D$10,0,10*ROW('Sanitation Data'!D99)),NA())</f>
        <v>#N/A</v>
      </c>
      <c r="Y105" s="537" t="e">
        <f ca="1">+IF(AND(ISNUMBER(OFFSET('Sanitation Data'!$D$11,0,10*ROW('Sanitation Data'!D99))),'Data Summary'!CN105="Yes"),OFFSET('Sanitation Data'!$D$11,0,10*ROW('Sanitation Data'!D99)),NA())</f>
        <v>#N/A</v>
      </c>
      <c r="Z105" s="537" t="e">
        <f ca="1">+IF(AND(ISNUMBER(OFFSET('Sanitation Data'!$D$12,0,10*ROW('Sanitation Data'!D99))),'Data Summary'!CO105="Yes"),OFFSET('Sanitation Data'!$D$12,0,10*ROW('Sanitation Data'!D99)),NA())</f>
        <v>#N/A</v>
      </c>
      <c r="AA105" s="537" t="e">
        <f ca="1">+IF(AND(ISNUMBER(OFFSET('Sanitation Data'!$E$4,0,10*ROW('Sanitation Data'!E99))),'Data Summary'!CP105="Yes"),100-OFFSET('Sanitation Data'!$E$4,0,10*ROW('Sanitation Data'!E99)),NA())</f>
        <v>#N/A</v>
      </c>
      <c r="AB105" s="537" t="e">
        <f ca="1">+IF(AND(ISNUMBER(OFFSET('Sanitation Data'!$E$6,0,10*ROW('Sanitation Data'!E99))),'Data Summary'!CQ105="Yes"),OFFSET('Sanitation Data'!$E$6,0,10*ROW('Sanitation Data'!E99)),NA())</f>
        <v>#N/A</v>
      </c>
      <c r="AC105" s="537" t="e">
        <f ca="1">+IF(AND(ISNUMBER(OFFSET('Sanitation Data'!$E$10,0,10*ROW('Sanitation Data'!E99))),'Data Summary'!CR105="Yes"),OFFSET('Sanitation Data'!$E$10,0,10*ROW('Sanitation Data'!E99)),NA())</f>
        <v>#N/A</v>
      </c>
      <c r="AD105" s="537" t="e">
        <f ca="1">+IF(AND(ISNUMBER(OFFSET('Sanitation Data'!$E$11,0,10*ROW('Sanitation Data'!E99))),'Data Summary'!CS105="Yes"),OFFSET('Sanitation Data'!$E$11,0,10*ROW('Sanitation Data'!E99)),NA())</f>
        <v>#N/A</v>
      </c>
      <c r="AE105" s="537" t="e">
        <f ca="1">+IF(AND(ISNUMBER(OFFSET('Sanitation Data'!$E$12,0,10*ROW('Sanitation Data'!E99))),'Data Summary'!CT105="Yes"),OFFSET('Sanitation Data'!$E$12,0,10*ROW('Sanitation Data'!E99)),NA())</f>
        <v>#N/A</v>
      </c>
      <c r="AF105" s="537" t="e">
        <f ca="1">+IF(AND(ISNUMBER(OFFSET('Sanitation Data'!$F$4,0,10*ROW('Sanitation Data'!F99))),'Data Summary'!CU105="Yes"),100-OFFSET('Sanitation Data'!$F$4,0,10*ROW('Sanitation Data'!F99)),NA())</f>
        <v>#N/A</v>
      </c>
      <c r="AG105" s="537" t="e">
        <f ca="1">+IF(AND(ISNUMBER(OFFSET('Sanitation Data'!$F$6,0,10*ROW('Sanitation Data'!F99))),'Data Summary'!CV105="Yes"),OFFSET('Sanitation Data'!$F$6,0,10*ROW('Sanitation Data'!F99)),NA())</f>
        <v>#N/A</v>
      </c>
      <c r="AH105" s="537" t="e">
        <f ca="1">+IF(AND(ISNUMBER(OFFSET('Sanitation Data'!$F$10,0,10*ROW('Sanitation Data'!F99))),'Data Summary'!CW105="Yes"),OFFSET('Sanitation Data'!$F$10,0,10*ROW('Sanitation Data'!F99)),NA())</f>
        <v>#N/A</v>
      </c>
      <c r="AI105" s="537" t="e">
        <f ca="1">+IF(AND(ISNUMBER(OFFSET('Sanitation Data'!$F$11,0,10*ROW('Sanitation Data'!F99))),'Data Summary'!CX105="Yes"),OFFSET('Sanitation Data'!$F$11,0,10*ROW('Sanitation Data'!F99)),NA())</f>
        <v>#N/A</v>
      </c>
      <c r="AJ105" s="537" t="e">
        <f ca="1">+IF(AND(ISNUMBER(OFFSET('Sanitation Data'!$F$12,0,10*ROW('Sanitation Data'!F99))),'Data Summary'!CY105="Yes"),OFFSET('Sanitation Data'!$F$12,0,10*ROW('Sanitation Data'!F99)),NA())</f>
        <v>#N/A</v>
      </c>
      <c r="AK105" s="537" t="e">
        <f ca="1">+IF(AND(ISNUMBER(OFFSET('Sanitation Data'!$G$4,0,10*ROW('Sanitation Data'!G99))),'Data Summary'!CZ105="Yes"),100-OFFSET('Sanitation Data'!$G$4,0,10*ROW('Sanitation Data'!G99)),NA())</f>
        <v>#N/A</v>
      </c>
      <c r="AL105" s="537" t="e">
        <f ca="1">+IF(AND(ISNUMBER(OFFSET('Sanitation Data'!$G$6,0,10*ROW('Sanitation Data'!G99))),'Data Summary'!DA105="Yes"),OFFSET('Sanitation Data'!$G$6,0,10*ROW('Sanitation Data'!G99)),NA())</f>
        <v>#N/A</v>
      </c>
      <c r="AM105" s="537" t="e">
        <f ca="1">+IF(AND(ISNUMBER(OFFSET('Sanitation Data'!$G$10,0,10*ROW('Sanitation Data'!G99))),'Data Summary'!DB105="Yes"),OFFSET('Sanitation Data'!$G$10,0,10*ROW('Sanitation Data'!G99)),NA())</f>
        <v>#N/A</v>
      </c>
      <c r="AN105" s="537" t="e">
        <f ca="1">+IF(AND(ISNUMBER(OFFSET('Sanitation Data'!$G$11,0,10*ROW('Sanitation Data'!G99))),'Data Summary'!DC105="Yes"),OFFSET('Sanitation Data'!$G$11,0,10*ROW('Sanitation Data'!G99)),NA())</f>
        <v>#N/A</v>
      </c>
      <c r="AO105" s="537" t="e">
        <f ca="1">+IF(AND(ISNUMBER(OFFSET('Sanitation Data'!$G$12,0,10*ROW('Sanitation Data'!G99))),'Data Summary'!DD105="Yes"),OFFSET('Sanitation Data'!$G$12,0,10*ROW('Sanitation Data'!G99)),NA())</f>
        <v>#N/A</v>
      </c>
      <c r="AP105" s="537" t="e">
        <f ca="1">+IF(AND(ISNUMBER(OFFSET('Sanitation Data'!$H$4,0,10*ROW('Sanitation Data'!H99))),'Data Summary'!DE105="Yes"),100-OFFSET('Sanitation Data'!$H$4,0,10*ROW('Sanitation Data'!H99)),NA())</f>
        <v>#N/A</v>
      </c>
      <c r="AQ105" s="537" t="e">
        <f ca="1">+IF(AND(ISNUMBER(OFFSET('Sanitation Data'!$H$6,0,10*ROW('Sanitation Data'!H99))),'Data Summary'!DF105="Yes"),OFFSET('Sanitation Data'!$H$6,0,10*ROW('Sanitation Data'!H99)),NA())</f>
        <v>#N/A</v>
      </c>
      <c r="AR105" s="537" t="e">
        <f ca="1">+IF(AND(ISNUMBER(OFFSET('Sanitation Data'!$H$10,0,10*ROW('Sanitation Data'!H99))),'Data Summary'!DG105="Yes"),OFFSET('Sanitation Data'!$H$10,0,10*ROW('Sanitation Data'!H99)),NA())</f>
        <v>#N/A</v>
      </c>
      <c r="AS105" s="537" t="e">
        <f ca="1">+IF(AND(ISNUMBER(OFFSET('Sanitation Data'!$H$11,0,10*ROW('Sanitation Data'!H99))),'Data Summary'!DH105="Yes"),OFFSET('Sanitation Data'!$H$11,0,10*ROW('Sanitation Data'!H99)),NA())</f>
        <v>#N/A</v>
      </c>
      <c r="AT105" s="537" t="e">
        <f ca="1">+IF(AND(ISNUMBER(OFFSET('Sanitation Data'!$H$12,0,10*ROW('Sanitation Data'!H99))),'Data Summary'!DI105="Yes"),OFFSET('Sanitation Data'!$H$12,0,10*ROW('Sanitation Data'!H99)),NA())</f>
        <v>#N/A</v>
      </c>
      <c r="AU105" s="537" t="e">
        <f ca="1">+IF(AND(ISNUMBER(OFFSET('Sanitation Data'!$I$4,0,10*ROW('Sanitation Data'!I99))),'Data Summary'!DJ105="Yes"),100-OFFSET('Sanitation Data'!$I$4,0,10*ROW('Sanitation Data'!I99)),NA())</f>
        <v>#N/A</v>
      </c>
      <c r="AV105" s="537" t="e">
        <f ca="1">+IF(AND(ISNUMBER(OFFSET('Sanitation Data'!$I$6,0,10*ROW('Sanitation Data'!I99))),'Data Summary'!DK105="Yes"),OFFSET('Sanitation Data'!$I$6,0,10*ROW('Sanitation Data'!I99)),NA())</f>
        <v>#N/A</v>
      </c>
      <c r="AW105" s="537" t="e">
        <f ca="1">+IF(AND(ISNUMBER(OFFSET('Sanitation Data'!$I$10,0,10*ROW('Sanitation Data'!I99))),'Data Summary'!DL105="Yes"),OFFSET('Sanitation Data'!$I$10,0,10*ROW('Sanitation Data'!I99)),NA())</f>
        <v>#N/A</v>
      </c>
      <c r="AX105" s="537" t="e">
        <f ca="1">+IF(AND(ISNUMBER(OFFSET('Sanitation Data'!$I$11,0,10*ROW('Sanitation Data'!I99))),'Data Summary'!DM105="Yes"),OFFSET('Sanitation Data'!$I$11,0,10*ROW('Sanitation Data'!I99)),NA())</f>
        <v>#N/A</v>
      </c>
      <c r="AY105" s="537" t="e">
        <f ca="1">+IF(AND(ISNUMBER(OFFSET('Sanitation Data'!$I$12,0,10*ROW('Sanitation Data'!I99))),'Data Summary'!DN105="Yes"),OFFSET('Sanitation Data'!$I$12,0,10*ROW('Sanitation Data'!I99)),NA())</f>
        <v>#N/A</v>
      </c>
      <c r="AZ105" s="538" t="e">
        <f ca="1">+IF(AND(ISNUMBER(OFFSET('Hygiene Data'!$D$5,0,10*ROW('Hygiene Data'!D99))),'Data Summary'!DO105="Yes"),OFFSET('Hygiene Data'!$D$5,0,10*ROW('Hygiene Data'!D99)),NA())</f>
        <v>#N/A</v>
      </c>
      <c r="BA105" s="538" t="e">
        <f ca="1">+IF(AND(ISNUMBER(OFFSET('Hygiene Data'!$D$7,0,10*ROW('Hygiene Data'!D99))),'Data Summary'!DP105="Yes"),OFFSET('Hygiene Data'!$D$7,0,10*ROW('Hygiene Data'!D99)),NA())</f>
        <v>#N/A</v>
      </c>
      <c r="BB105" s="538" t="e">
        <f ca="1">+IF(AND(ISNUMBER(OFFSET('Hygiene Data'!$D$9,0,10*ROW('Hygiene Data'!D99))),'Data Summary'!DQ105="Yes"),OFFSET('Hygiene Data'!$D$9,0,10*ROW('Hygiene Data'!D99)),NA())</f>
        <v>#N/A</v>
      </c>
      <c r="BC105" s="538" t="e">
        <f ca="1">+IF(AND(ISNUMBER(OFFSET('Hygiene Data'!$E$5,0,10*ROW('Hygiene Data'!E99))),'Data Summary'!DR105="Yes"),OFFSET('Hygiene Data'!$E$5,0,10*ROW('Hygiene Data'!E99)),NA())</f>
        <v>#N/A</v>
      </c>
      <c r="BD105" s="538" t="e">
        <f ca="1">+IF(AND(ISNUMBER(OFFSET('Hygiene Data'!$E$7,0,10*ROW('Hygiene Data'!E99))),'Data Summary'!DS105="Yes"),OFFSET('Hygiene Data'!$E$7,0,10*ROW('Hygiene Data'!E99)),NA())</f>
        <v>#N/A</v>
      </c>
      <c r="BE105" s="538" t="e">
        <f ca="1">+IF(AND(ISNUMBER(OFFSET('Hygiene Data'!$E$9,0,10*ROW('Hygiene Data'!E99))),'Data Summary'!DT105="Yes"),OFFSET('Hygiene Data'!$E$9,0,10*ROW('Hygiene Data'!E99)),NA())</f>
        <v>#N/A</v>
      </c>
      <c r="BF105" s="538" t="e">
        <f ca="1">+IF(AND(ISNUMBER(OFFSET('Hygiene Data'!$F$5,0,10*ROW('Hygiene Data'!F99))),'Data Summary'!DU105="Yes"),OFFSET('Hygiene Data'!$F$5,0,10*ROW('Hygiene Data'!F99)),NA())</f>
        <v>#N/A</v>
      </c>
      <c r="BG105" s="538" t="e">
        <f ca="1">+IF(AND(ISNUMBER(OFFSET('Hygiene Data'!$F$7,0,10*ROW('Hygiene Data'!F99))),'Data Summary'!DV105="Yes"),OFFSET('Hygiene Data'!$F$7,0,10*ROW('Hygiene Data'!F99)),NA())</f>
        <v>#N/A</v>
      </c>
      <c r="BH105" s="538" t="e">
        <f ca="1">+IF(AND(ISNUMBER(OFFSET('Hygiene Data'!$F$9,0,10*ROW('Hygiene Data'!F99))),'Data Summary'!DW105="Yes"),OFFSET('Hygiene Data'!$F$9,0,10*ROW('Hygiene Data'!F99)),NA())</f>
        <v>#N/A</v>
      </c>
      <c r="BI105" s="538" t="e">
        <f ca="1">+IF(AND(ISNUMBER(OFFSET('Hygiene Data'!$G$5,0,10*ROW('Hygiene Data'!G99))),'Data Summary'!DX105="Yes"),OFFSET('Hygiene Data'!$G$5,0,10*ROW('Hygiene Data'!G99)),NA())</f>
        <v>#N/A</v>
      </c>
      <c r="BJ105" s="538" t="e">
        <f ca="1">+IF(AND(ISNUMBER(OFFSET('Hygiene Data'!$G$7,0,10*ROW('Hygiene Data'!G99))),'Data Summary'!DY105="Yes"),OFFSET('Hygiene Data'!$G$7,0,10*ROW('Hygiene Data'!G99)),NA())</f>
        <v>#N/A</v>
      </c>
      <c r="BK105" s="538" t="e">
        <f ca="1">+IF(AND(ISNUMBER(OFFSET('Hygiene Data'!$G$9,0,10*ROW('Hygiene Data'!G99))),'Data Summary'!DZ105="Yes"),OFFSET('Hygiene Data'!$G$9,0,10*ROW('Hygiene Data'!G99)),NA())</f>
        <v>#N/A</v>
      </c>
      <c r="BL105" s="538" t="e">
        <f ca="1">+IF(AND(ISNUMBER(OFFSET('Hygiene Data'!$H$5,0,10*ROW('Hygiene Data'!H99))),'Data Summary'!EA105="Yes"),OFFSET('Hygiene Data'!$H$5,0,10*ROW('Hygiene Data'!H99)),NA())</f>
        <v>#N/A</v>
      </c>
      <c r="BM105" s="538" t="e">
        <f ca="1">+IF(AND(ISNUMBER(OFFSET('Hygiene Data'!$H$7,0,10*ROW('Hygiene Data'!H99))),'Data Summary'!EB105="Yes"),OFFSET('Hygiene Data'!$H$7,0,10*ROW('Hygiene Data'!H99)),NA())</f>
        <v>#N/A</v>
      </c>
      <c r="BN105" s="538" t="e">
        <f ca="1">+IF(AND(ISNUMBER(OFFSET('Hygiene Data'!$H$9,0,10*ROW('Hygiene Data'!H99))),'Data Summary'!EC105="Yes"),OFFSET('Hygiene Data'!$H$9,0,10*ROW('Hygiene Data'!H99)),NA())</f>
        <v>#N/A</v>
      </c>
      <c r="BO105" s="538" t="e">
        <f ca="1">+IF(AND(ISNUMBER(OFFSET('Hygiene Data'!$I$5,0,10*ROW('Hygiene Data'!I99))),'Data Summary'!ED105="Yes"),OFFSET('Hygiene Data'!$I$5,0,10*ROW('Hygiene Data'!I99)),NA())</f>
        <v>#N/A</v>
      </c>
      <c r="BP105" s="538" t="e">
        <f ca="1">+IF(AND(ISNUMBER(OFFSET('Hygiene Data'!$I$7,0,10*ROW('Hygiene Data'!I99))),'Data Summary'!EE105="Yes"),OFFSET('Hygiene Data'!$I$7,0,10*ROW('Hygiene Data'!I99)),NA())</f>
        <v>#N/A</v>
      </c>
      <c r="BQ105" s="538" t="e">
        <f ca="1">+IF(AND(ISNUMBER(OFFSET('Hygiene Data'!$I$9,0,10*ROW('Hygiene Data'!I99))),'Data Summary'!EF105="Yes"),OFFSET('Hygiene Data'!$I$9,0,10*ROW('Hygiene Data'!I99)),NA())</f>
        <v>#N/A</v>
      </c>
    </row>
    <row r="106" spans="1:69" x14ac:dyDescent="0.25">
      <c r="A106" s="534" t="e">
        <f ca="1">+RIGHT('Data Summary'!A106,LEN('Data Summary'!A106)-9)</f>
        <v>#VALUE!</v>
      </c>
      <c r="B106" s="508" t="str">
        <f ca="1">+IF(ISTEXT('Data Summary'!B106),'Data Summary'!B106,"")</f>
        <v/>
      </c>
      <c r="C106" s="535" t="e">
        <f ca="1">+VALUE('Data Summary'!C106)</f>
        <v>#VALUE!</v>
      </c>
      <c r="D106" s="536" t="e">
        <f ca="1">+IF(AND(ISNUMBER(OFFSET('Water Data'!$D$4,0,10*ROW('Water Data'!D100))),'Data Summary'!BS106="Yes"),100-OFFSET('Water Data'!$D$4,0,10*ROW('Water Data'!D100)),NA())</f>
        <v>#N/A</v>
      </c>
      <c r="E106" s="536" t="e">
        <f ca="1">+IF(AND(ISNUMBER(OFFSET('Water Data'!$D$6,0,10*ROW('Water Data'!D100))),'Data Summary'!BT106="Yes"),OFFSET('Water Data'!$D$6,0,10*ROW('Water Data'!D100)),NA())</f>
        <v>#N/A</v>
      </c>
      <c r="F106" s="536" t="e">
        <f ca="1">+IF(AND(ISNUMBER(OFFSET('Water Data'!$D$9,0,10*ROW('Water Data'!D100))),'Data Summary'!BU106="Yes"),OFFSET('Water Data'!$D$9,0,10*ROW('Water Data'!D100)),NA())</f>
        <v>#N/A</v>
      </c>
      <c r="G106" s="536" t="e">
        <f ca="1">+IF(AND(ISNUMBER(OFFSET('Water Data'!$E$4,0,10*ROW('Water Data'!E100))),'Data Summary'!BV106="Yes"),100-OFFSET('Water Data'!$E$4,0,10*ROW('Water Data'!E100)),NA())</f>
        <v>#N/A</v>
      </c>
      <c r="H106" s="536" t="e">
        <f ca="1">+IF(AND(ISNUMBER(OFFSET('Water Data'!$E$6,0,10*ROW('Water Data'!E100))),'Data Summary'!BW106="Yes"),OFFSET('Water Data'!$E$6,0,10*ROW('Water Data'!E100)),NA())</f>
        <v>#N/A</v>
      </c>
      <c r="I106" s="536" t="e">
        <f ca="1">+IF(AND(ISNUMBER(OFFSET('Water Data'!$E$9,0,10*ROW('Water Data'!E100))),'Data Summary'!BX106="Yes"),OFFSET('Water Data'!$E$9,0,10*ROW('Water Data'!E100)),NA())</f>
        <v>#N/A</v>
      </c>
      <c r="J106" s="536" t="e">
        <f ca="1">+IF(AND(ISNUMBER(OFFSET('Water Data'!$F$4,0,10*ROW('Water Data'!F100))),'Data Summary'!BY106="Yes"),100-OFFSET('Water Data'!$F$4,0,10*ROW('Water Data'!F100)),NA())</f>
        <v>#N/A</v>
      </c>
      <c r="K106" s="536" t="e">
        <f ca="1">+IF(AND(ISNUMBER(OFFSET('Water Data'!$F$6,0,10*ROW('Water Data'!F100))),'Data Summary'!BZ106="Yes"),OFFSET('Water Data'!$F$6,0,10*ROW('Water Data'!F100)),NA())</f>
        <v>#N/A</v>
      </c>
      <c r="L106" s="536" t="e">
        <f ca="1">+IF(AND(ISNUMBER(OFFSET('Water Data'!$F$9,0,10*ROW('Water Data'!F100))),'Data Summary'!CA106="Yes"),OFFSET('Water Data'!$F$9,0,10*ROW('Water Data'!F100)),NA())</f>
        <v>#N/A</v>
      </c>
      <c r="M106" s="536" t="e">
        <f ca="1">+IF(AND(ISNUMBER(OFFSET('Water Data'!$G$4,0,10*ROW('Water Data'!G100))),'Data Summary'!CB106="Yes"),100-OFFSET('Water Data'!$G$4,0,10*ROW('Water Data'!G100)),NA())</f>
        <v>#N/A</v>
      </c>
      <c r="N106" s="536" t="e">
        <f ca="1">+IF(AND(ISNUMBER(OFFSET('Water Data'!$G$6,0,10*ROW('Water Data'!G100))),'Data Summary'!CC106="Yes"),OFFSET('Water Data'!$G$6,0,10*ROW('Water Data'!G100)),NA())</f>
        <v>#N/A</v>
      </c>
      <c r="O106" s="536" t="e">
        <f ca="1">+IF(AND(ISNUMBER(OFFSET('Water Data'!$G$9,0,10*ROW('Water Data'!G100))),'Data Summary'!CD106="Yes"),OFFSET('Water Data'!$G$9,0,10*ROW('Water Data'!G100)),NA())</f>
        <v>#N/A</v>
      </c>
      <c r="P106" s="536" t="e">
        <f ca="1">+IF(AND(ISNUMBER(OFFSET('Water Data'!$H$4,0,10*ROW('Water Data'!H100))),'Data Summary'!CE106="Yes"),100-OFFSET('Water Data'!$H$4,0,10*ROW('Water Data'!H100)),NA())</f>
        <v>#N/A</v>
      </c>
      <c r="Q106" s="536" t="e">
        <f ca="1">+IF(AND(ISNUMBER(OFFSET('Water Data'!$H$6,0,10*ROW('Water Data'!H100))),'Data Summary'!CF106="Yes"),OFFSET('Water Data'!$H$6,0,10*ROW('Water Data'!H100)),NA())</f>
        <v>#N/A</v>
      </c>
      <c r="R106" s="536" t="e">
        <f ca="1">+IF(AND(ISNUMBER(OFFSET('Water Data'!$H$9,0,10*ROW('Water Data'!H100))),'Data Summary'!CG106="Yes"),OFFSET('Water Data'!$H$9,0,10*ROW('Water Data'!H100)),NA())</f>
        <v>#N/A</v>
      </c>
      <c r="S106" s="536" t="e">
        <f ca="1">+IF(AND(ISNUMBER(OFFSET('Water Data'!$I$4,0,10*ROW('Water Data'!I100))),'Data Summary'!CH106="Yes"),100-OFFSET('Water Data'!$I$4,0,10*ROW('Water Data'!I100)),NA())</f>
        <v>#N/A</v>
      </c>
      <c r="T106" s="536" t="e">
        <f ca="1">+IF(AND(ISNUMBER(OFFSET('Water Data'!$I$6,0,10*ROW('Water Data'!I100))),'Data Summary'!CI106="Yes"),OFFSET('Water Data'!$I$6,0,10*ROW('Water Data'!I100)),NA())</f>
        <v>#N/A</v>
      </c>
      <c r="U106" s="536" t="e">
        <f ca="1">+IF(AND(ISNUMBER(OFFSET('Water Data'!$I$9,0,10*ROW('Water Data'!I100))),'Data Summary'!CJ106="Yes"),OFFSET('Water Data'!$I$9,0,10*ROW('Water Data'!I100)),NA())</f>
        <v>#N/A</v>
      </c>
      <c r="V106" s="537" t="e">
        <f ca="1">+IF(AND(ISNUMBER(OFFSET('Sanitation Data'!$D$4,0,10*ROW('Sanitation Data'!D100))),'Data Summary'!CK106="Yes"),100-OFFSET('Sanitation Data'!$D$4,0,10*ROW('Sanitation Data'!D100)),NA())</f>
        <v>#N/A</v>
      </c>
      <c r="W106" s="537" t="e">
        <f ca="1">+IF(AND(ISNUMBER(OFFSET('Sanitation Data'!$D$6,0,10*ROW('Sanitation Data'!D100))),'Data Summary'!CL106="Yes"),OFFSET('Sanitation Data'!$D$6,0,10*ROW('Sanitation Data'!D100)),NA())</f>
        <v>#N/A</v>
      </c>
      <c r="X106" s="537" t="e">
        <f ca="1">+IF(AND(ISNUMBER(OFFSET('Sanitation Data'!$D$10,0,10*ROW('Sanitation Data'!D100))),'Data Summary'!CM106="Yes"),OFFSET('Sanitation Data'!$D$10,0,10*ROW('Sanitation Data'!D100)),NA())</f>
        <v>#N/A</v>
      </c>
      <c r="Y106" s="537" t="e">
        <f ca="1">+IF(AND(ISNUMBER(OFFSET('Sanitation Data'!$D$11,0,10*ROW('Sanitation Data'!D100))),'Data Summary'!CN106="Yes"),OFFSET('Sanitation Data'!$D$11,0,10*ROW('Sanitation Data'!D100)),NA())</f>
        <v>#N/A</v>
      </c>
      <c r="Z106" s="537" t="e">
        <f ca="1">+IF(AND(ISNUMBER(OFFSET('Sanitation Data'!$D$12,0,10*ROW('Sanitation Data'!D100))),'Data Summary'!CO106="Yes"),OFFSET('Sanitation Data'!$D$12,0,10*ROW('Sanitation Data'!D100)),NA())</f>
        <v>#N/A</v>
      </c>
      <c r="AA106" s="537" t="e">
        <f ca="1">+IF(AND(ISNUMBER(OFFSET('Sanitation Data'!$E$4,0,10*ROW('Sanitation Data'!E100))),'Data Summary'!CP106="Yes"),100-OFFSET('Sanitation Data'!$E$4,0,10*ROW('Sanitation Data'!E100)),NA())</f>
        <v>#N/A</v>
      </c>
      <c r="AB106" s="537" t="e">
        <f ca="1">+IF(AND(ISNUMBER(OFFSET('Sanitation Data'!$E$6,0,10*ROW('Sanitation Data'!E100))),'Data Summary'!CQ106="Yes"),OFFSET('Sanitation Data'!$E$6,0,10*ROW('Sanitation Data'!E100)),NA())</f>
        <v>#N/A</v>
      </c>
      <c r="AC106" s="537" t="e">
        <f ca="1">+IF(AND(ISNUMBER(OFFSET('Sanitation Data'!$E$10,0,10*ROW('Sanitation Data'!E100))),'Data Summary'!CR106="Yes"),OFFSET('Sanitation Data'!$E$10,0,10*ROW('Sanitation Data'!E100)),NA())</f>
        <v>#N/A</v>
      </c>
      <c r="AD106" s="537" t="e">
        <f ca="1">+IF(AND(ISNUMBER(OFFSET('Sanitation Data'!$E$11,0,10*ROW('Sanitation Data'!E100))),'Data Summary'!CS106="Yes"),OFFSET('Sanitation Data'!$E$11,0,10*ROW('Sanitation Data'!E100)),NA())</f>
        <v>#N/A</v>
      </c>
      <c r="AE106" s="537" t="e">
        <f ca="1">+IF(AND(ISNUMBER(OFFSET('Sanitation Data'!$E$12,0,10*ROW('Sanitation Data'!E100))),'Data Summary'!CT106="Yes"),OFFSET('Sanitation Data'!$E$12,0,10*ROW('Sanitation Data'!E100)),NA())</f>
        <v>#N/A</v>
      </c>
      <c r="AF106" s="537" t="e">
        <f ca="1">+IF(AND(ISNUMBER(OFFSET('Sanitation Data'!$F$4,0,10*ROW('Sanitation Data'!F100))),'Data Summary'!CU106="Yes"),100-OFFSET('Sanitation Data'!$F$4,0,10*ROW('Sanitation Data'!F100)),NA())</f>
        <v>#N/A</v>
      </c>
      <c r="AG106" s="537" t="e">
        <f ca="1">+IF(AND(ISNUMBER(OFFSET('Sanitation Data'!$F$6,0,10*ROW('Sanitation Data'!F100))),'Data Summary'!CV106="Yes"),OFFSET('Sanitation Data'!$F$6,0,10*ROW('Sanitation Data'!F100)),NA())</f>
        <v>#N/A</v>
      </c>
      <c r="AH106" s="537" t="e">
        <f ca="1">+IF(AND(ISNUMBER(OFFSET('Sanitation Data'!$F$10,0,10*ROW('Sanitation Data'!F100))),'Data Summary'!CW106="Yes"),OFFSET('Sanitation Data'!$F$10,0,10*ROW('Sanitation Data'!F100)),NA())</f>
        <v>#N/A</v>
      </c>
      <c r="AI106" s="537" t="e">
        <f ca="1">+IF(AND(ISNUMBER(OFFSET('Sanitation Data'!$F$11,0,10*ROW('Sanitation Data'!F100))),'Data Summary'!CX106="Yes"),OFFSET('Sanitation Data'!$F$11,0,10*ROW('Sanitation Data'!F100)),NA())</f>
        <v>#N/A</v>
      </c>
      <c r="AJ106" s="537" t="e">
        <f ca="1">+IF(AND(ISNUMBER(OFFSET('Sanitation Data'!$F$12,0,10*ROW('Sanitation Data'!F100))),'Data Summary'!CY106="Yes"),OFFSET('Sanitation Data'!$F$12,0,10*ROW('Sanitation Data'!F100)),NA())</f>
        <v>#N/A</v>
      </c>
      <c r="AK106" s="537" t="e">
        <f ca="1">+IF(AND(ISNUMBER(OFFSET('Sanitation Data'!$G$4,0,10*ROW('Sanitation Data'!G100))),'Data Summary'!CZ106="Yes"),100-OFFSET('Sanitation Data'!$G$4,0,10*ROW('Sanitation Data'!G100)),NA())</f>
        <v>#N/A</v>
      </c>
      <c r="AL106" s="537" t="e">
        <f ca="1">+IF(AND(ISNUMBER(OFFSET('Sanitation Data'!$G$6,0,10*ROW('Sanitation Data'!G100))),'Data Summary'!DA106="Yes"),OFFSET('Sanitation Data'!$G$6,0,10*ROW('Sanitation Data'!G100)),NA())</f>
        <v>#N/A</v>
      </c>
      <c r="AM106" s="537" t="e">
        <f ca="1">+IF(AND(ISNUMBER(OFFSET('Sanitation Data'!$G$10,0,10*ROW('Sanitation Data'!G100))),'Data Summary'!DB106="Yes"),OFFSET('Sanitation Data'!$G$10,0,10*ROW('Sanitation Data'!G100)),NA())</f>
        <v>#N/A</v>
      </c>
      <c r="AN106" s="537" t="e">
        <f ca="1">+IF(AND(ISNUMBER(OFFSET('Sanitation Data'!$G$11,0,10*ROW('Sanitation Data'!G100))),'Data Summary'!DC106="Yes"),OFFSET('Sanitation Data'!$G$11,0,10*ROW('Sanitation Data'!G100)),NA())</f>
        <v>#N/A</v>
      </c>
      <c r="AO106" s="537" t="e">
        <f ca="1">+IF(AND(ISNUMBER(OFFSET('Sanitation Data'!$G$12,0,10*ROW('Sanitation Data'!G100))),'Data Summary'!DD106="Yes"),OFFSET('Sanitation Data'!$G$12,0,10*ROW('Sanitation Data'!G100)),NA())</f>
        <v>#N/A</v>
      </c>
      <c r="AP106" s="537" t="e">
        <f ca="1">+IF(AND(ISNUMBER(OFFSET('Sanitation Data'!$H$4,0,10*ROW('Sanitation Data'!H100))),'Data Summary'!DE106="Yes"),100-OFFSET('Sanitation Data'!$H$4,0,10*ROW('Sanitation Data'!H100)),NA())</f>
        <v>#N/A</v>
      </c>
      <c r="AQ106" s="537" t="e">
        <f ca="1">+IF(AND(ISNUMBER(OFFSET('Sanitation Data'!$H$6,0,10*ROW('Sanitation Data'!H100))),'Data Summary'!DF106="Yes"),OFFSET('Sanitation Data'!$H$6,0,10*ROW('Sanitation Data'!H100)),NA())</f>
        <v>#N/A</v>
      </c>
      <c r="AR106" s="537" t="e">
        <f ca="1">+IF(AND(ISNUMBER(OFFSET('Sanitation Data'!$H$10,0,10*ROW('Sanitation Data'!H100))),'Data Summary'!DG106="Yes"),OFFSET('Sanitation Data'!$H$10,0,10*ROW('Sanitation Data'!H100)),NA())</f>
        <v>#N/A</v>
      </c>
      <c r="AS106" s="537" t="e">
        <f ca="1">+IF(AND(ISNUMBER(OFFSET('Sanitation Data'!$H$11,0,10*ROW('Sanitation Data'!H100))),'Data Summary'!DH106="Yes"),OFFSET('Sanitation Data'!$H$11,0,10*ROW('Sanitation Data'!H100)),NA())</f>
        <v>#N/A</v>
      </c>
      <c r="AT106" s="537" t="e">
        <f ca="1">+IF(AND(ISNUMBER(OFFSET('Sanitation Data'!$H$12,0,10*ROW('Sanitation Data'!H100))),'Data Summary'!DI106="Yes"),OFFSET('Sanitation Data'!$H$12,0,10*ROW('Sanitation Data'!H100)),NA())</f>
        <v>#N/A</v>
      </c>
      <c r="AU106" s="537" t="e">
        <f ca="1">+IF(AND(ISNUMBER(OFFSET('Sanitation Data'!$I$4,0,10*ROW('Sanitation Data'!I100))),'Data Summary'!DJ106="Yes"),100-OFFSET('Sanitation Data'!$I$4,0,10*ROW('Sanitation Data'!I100)),NA())</f>
        <v>#N/A</v>
      </c>
      <c r="AV106" s="537" t="e">
        <f ca="1">+IF(AND(ISNUMBER(OFFSET('Sanitation Data'!$I$6,0,10*ROW('Sanitation Data'!I100))),'Data Summary'!DK106="Yes"),OFFSET('Sanitation Data'!$I$6,0,10*ROW('Sanitation Data'!I100)),NA())</f>
        <v>#N/A</v>
      </c>
      <c r="AW106" s="537" t="e">
        <f ca="1">+IF(AND(ISNUMBER(OFFSET('Sanitation Data'!$I$10,0,10*ROW('Sanitation Data'!I100))),'Data Summary'!DL106="Yes"),OFFSET('Sanitation Data'!$I$10,0,10*ROW('Sanitation Data'!I100)),NA())</f>
        <v>#N/A</v>
      </c>
      <c r="AX106" s="537" t="e">
        <f ca="1">+IF(AND(ISNUMBER(OFFSET('Sanitation Data'!$I$11,0,10*ROW('Sanitation Data'!I100))),'Data Summary'!DM106="Yes"),OFFSET('Sanitation Data'!$I$11,0,10*ROW('Sanitation Data'!I100)),NA())</f>
        <v>#N/A</v>
      </c>
      <c r="AY106" s="537" t="e">
        <f ca="1">+IF(AND(ISNUMBER(OFFSET('Sanitation Data'!$I$12,0,10*ROW('Sanitation Data'!I100))),'Data Summary'!DN106="Yes"),OFFSET('Sanitation Data'!$I$12,0,10*ROW('Sanitation Data'!I100)),NA())</f>
        <v>#N/A</v>
      </c>
      <c r="AZ106" s="538" t="e">
        <f ca="1">+IF(AND(ISNUMBER(OFFSET('Hygiene Data'!$D$5,0,10*ROW('Hygiene Data'!D100))),'Data Summary'!DO106="Yes"),OFFSET('Hygiene Data'!$D$5,0,10*ROW('Hygiene Data'!D100)),NA())</f>
        <v>#N/A</v>
      </c>
      <c r="BA106" s="538" t="e">
        <f ca="1">+IF(AND(ISNUMBER(OFFSET('Hygiene Data'!$D$7,0,10*ROW('Hygiene Data'!D100))),'Data Summary'!DP106="Yes"),OFFSET('Hygiene Data'!$D$7,0,10*ROW('Hygiene Data'!D100)),NA())</f>
        <v>#N/A</v>
      </c>
      <c r="BB106" s="538" t="e">
        <f ca="1">+IF(AND(ISNUMBER(OFFSET('Hygiene Data'!$D$9,0,10*ROW('Hygiene Data'!D100))),'Data Summary'!DQ106="Yes"),OFFSET('Hygiene Data'!$D$9,0,10*ROW('Hygiene Data'!D100)),NA())</f>
        <v>#N/A</v>
      </c>
      <c r="BC106" s="538" t="e">
        <f ca="1">+IF(AND(ISNUMBER(OFFSET('Hygiene Data'!$E$5,0,10*ROW('Hygiene Data'!E100))),'Data Summary'!DR106="Yes"),OFFSET('Hygiene Data'!$E$5,0,10*ROW('Hygiene Data'!E100)),NA())</f>
        <v>#N/A</v>
      </c>
      <c r="BD106" s="538" t="e">
        <f ca="1">+IF(AND(ISNUMBER(OFFSET('Hygiene Data'!$E$7,0,10*ROW('Hygiene Data'!E100))),'Data Summary'!DS106="Yes"),OFFSET('Hygiene Data'!$E$7,0,10*ROW('Hygiene Data'!E100)),NA())</f>
        <v>#N/A</v>
      </c>
      <c r="BE106" s="538" t="e">
        <f ca="1">+IF(AND(ISNUMBER(OFFSET('Hygiene Data'!$E$9,0,10*ROW('Hygiene Data'!E100))),'Data Summary'!DT106="Yes"),OFFSET('Hygiene Data'!$E$9,0,10*ROW('Hygiene Data'!E100)),NA())</f>
        <v>#N/A</v>
      </c>
      <c r="BF106" s="538" t="e">
        <f ca="1">+IF(AND(ISNUMBER(OFFSET('Hygiene Data'!$F$5,0,10*ROW('Hygiene Data'!F100))),'Data Summary'!DU106="Yes"),OFFSET('Hygiene Data'!$F$5,0,10*ROW('Hygiene Data'!F100)),NA())</f>
        <v>#N/A</v>
      </c>
      <c r="BG106" s="538" t="e">
        <f ca="1">+IF(AND(ISNUMBER(OFFSET('Hygiene Data'!$F$7,0,10*ROW('Hygiene Data'!F100))),'Data Summary'!DV106="Yes"),OFFSET('Hygiene Data'!$F$7,0,10*ROW('Hygiene Data'!F100)),NA())</f>
        <v>#N/A</v>
      </c>
      <c r="BH106" s="538" t="e">
        <f ca="1">+IF(AND(ISNUMBER(OFFSET('Hygiene Data'!$F$9,0,10*ROW('Hygiene Data'!F100))),'Data Summary'!DW106="Yes"),OFFSET('Hygiene Data'!$F$9,0,10*ROW('Hygiene Data'!F100)),NA())</f>
        <v>#N/A</v>
      </c>
      <c r="BI106" s="538" t="e">
        <f ca="1">+IF(AND(ISNUMBER(OFFSET('Hygiene Data'!$G$5,0,10*ROW('Hygiene Data'!G100))),'Data Summary'!DX106="Yes"),OFFSET('Hygiene Data'!$G$5,0,10*ROW('Hygiene Data'!G100)),NA())</f>
        <v>#N/A</v>
      </c>
      <c r="BJ106" s="538" t="e">
        <f ca="1">+IF(AND(ISNUMBER(OFFSET('Hygiene Data'!$G$7,0,10*ROW('Hygiene Data'!G100))),'Data Summary'!DY106="Yes"),OFFSET('Hygiene Data'!$G$7,0,10*ROW('Hygiene Data'!G100)),NA())</f>
        <v>#N/A</v>
      </c>
      <c r="BK106" s="538" t="e">
        <f ca="1">+IF(AND(ISNUMBER(OFFSET('Hygiene Data'!$G$9,0,10*ROW('Hygiene Data'!G100))),'Data Summary'!DZ106="Yes"),OFFSET('Hygiene Data'!$G$9,0,10*ROW('Hygiene Data'!G100)),NA())</f>
        <v>#N/A</v>
      </c>
      <c r="BL106" s="538" t="e">
        <f ca="1">+IF(AND(ISNUMBER(OFFSET('Hygiene Data'!$H$5,0,10*ROW('Hygiene Data'!H100))),'Data Summary'!EA106="Yes"),OFFSET('Hygiene Data'!$H$5,0,10*ROW('Hygiene Data'!H100)),NA())</f>
        <v>#N/A</v>
      </c>
      <c r="BM106" s="538" t="e">
        <f ca="1">+IF(AND(ISNUMBER(OFFSET('Hygiene Data'!$H$7,0,10*ROW('Hygiene Data'!H100))),'Data Summary'!EB106="Yes"),OFFSET('Hygiene Data'!$H$7,0,10*ROW('Hygiene Data'!H100)),NA())</f>
        <v>#N/A</v>
      </c>
      <c r="BN106" s="538" t="e">
        <f ca="1">+IF(AND(ISNUMBER(OFFSET('Hygiene Data'!$H$9,0,10*ROW('Hygiene Data'!H100))),'Data Summary'!EC106="Yes"),OFFSET('Hygiene Data'!$H$9,0,10*ROW('Hygiene Data'!H100)),NA())</f>
        <v>#N/A</v>
      </c>
      <c r="BO106" s="538" t="e">
        <f ca="1">+IF(AND(ISNUMBER(OFFSET('Hygiene Data'!$I$5,0,10*ROW('Hygiene Data'!I100))),'Data Summary'!ED106="Yes"),OFFSET('Hygiene Data'!$I$5,0,10*ROW('Hygiene Data'!I100)),NA())</f>
        <v>#N/A</v>
      </c>
      <c r="BP106" s="538" t="e">
        <f ca="1">+IF(AND(ISNUMBER(OFFSET('Hygiene Data'!$I$7,0,10*ROW('Hygiene Data'!I100))),'Data Summary'!EE106="Yes"),OFFSET('Hygiene Data'!$I$7,0,10*ROW('Hygiene Data'!I100)),NA())</f>
        <v>#N/A</v>
      </c>
      <c r="BQ106" s="538" t="e">
        <f ca="1">+IF(AND(ISNUMBER(OFFSET('Hygiene Data'!$I$9,0,10*ROW('Hygiene Data'!I100))),'Data Summary'!EF106="Yes"),OFFSET('Hygiene Data'!$I$9,0,10*ROW('Hygiene Data'!I100)),NA())</f>
        <v>#N/A</v>
      </c>
    </row>
    <row r="107" spans="1:69" x14ac:dyDescent="0.25">
      <c r="A107" s="534" t="e">
        <f ca="1">+RIGHT('Data Summary'!A107,LEN('Data Summary'!A107)-9)</f>
        <v>#VALUE!</v>
      </c>
      <c r="B107" s="508" t="str">
        <f ca="1">+IF(ISTEXT('Data Summary'!B107),'Data Summary'!B107,"")</f>
        <v/>
      </c>
      <c r="C107" s="535" t="e">
        <f ca="1">+VALUE('Data Summary'!C107)</f>
        <v>#VALUE!</v>
      </c>
      <c r="D107" s="536" t="e">
        <f ca="1">+IF(AND(ISNUMBER(OFFSET('Water Data'!$D$4,0,10*ROW('Water Data'!D101))),'Data Summary'!BS107="Yes"),100-OFFSET('Water Data'!$D$4,0,10*ROW('Water Data'!D101)),NA())</f>
        <v>#N/A</v>
      </c>
      <c r="E107" s="536" t="e">
        <f ca="1">+IF(AND(ISNUMBER(OFFSET('Water Data'!$D$6,0,10*ROW('Water Data'!D101))),'Data Summary'!BT107="Yes"),OFFSET('Water Data'!$D$6,0,10*ROW('Water Data'!D101)),NA())</f>
        <v>#N/A</v>
      </c>
      <c r="F107" s="536" t="e">
        <f ca="1">+IF(AND(ISNUMBER(OFFSET('Water Data'!$D$9,0,10*ROW('Water Data'!D101))),'Data Summary'!BU107="Yes"),OFFSET('Water Data'!$D$9,0,10*ROW('Water Data'!D101)),NA())</f>
        <v>#N/A</v>
      </c>
      <c r="G107" s="536" t="e">
        <f ca="1">+IF(AND(ISNUMBER(OFFSET('Water Data'!$E$4,0,10*ROW('Water Data'!E101))),'Data Summary'!BV107="Yes"),100-OFFSET('Water Data'!$E$4,0,10*ROW('Water Data'!E101)),NA())</f>
        <v>#N/A</v>
      </c>
      <c r="H107" s="536" t="e">
        <f ca="1">+IF(AND(ISNUMBER(OFFSET('Water Data'!$E$6,0,10*ROW('Water Data'!E101))),'Data Summary'!BW107="Yes"),OFFSET('Water Data'!$E$6,0,10*ROW('Water Data'!E101)),NA())</f>
        <v>#N/A</v>
      </c>
      <c r="I107" s="536" t="e">
        <f ca="1">+IF(AND(ISNUMBER(OFFSET('Water Data'!$E$9,0,10*ROW('Water Data'!E101))),'Data Summary'!BX107="Yes"),OFFSET('Water Data'!$E$9,0,10*ROW('Water Data'!E101)),NA())</f>
        <v>#N/A</v>
      </c>
      <c r="J107" s="536" t="e">
        <f ca="1">+IF(AND(ISNUMBER(OFFSET('Water Data'!$F$4,0,10*ROW('Water Data'!F101))),'Data Summary'!BY107="Yes"),100-OFFSET('Water Data'!$F$4,0,10*ROW('Water Data'!F101)),NA())</f>
        <v>#N/A</v>
      </c>
      <c r="K107" s="536" t="e">
        <f ca="1">+IF(AND(ISNUMBER(OFFSET('Water Data'!$F$6,0,10*ROW('Water Data'!F101))),'Data Summary'!BZ107="Yes"),OFFSET('Water Data'!$F$6,0,10*ROW('Water Data'!F101)),NA())</f>
        <v>#N/A</v>
      </c>
      <c r="L107" s="536" t="e">
        <f ca="1">+IF(AND(ISNUMBER(OFFSET('Water Data'!$F$9,0,10*ROW('Water Data'!F101))),'Data Summary'!CA107="Yes"),OFFSET('Water Data'!$F$9,0,10*ROW('Water Data'!F101)),NA())</f>
        <v>#N/A</v>
      </c>
      <c r="M107" s="536" t="e">
        <f ca="1">+IF(AND(ISNUMBER(OFFSET('Water Data'!$G$4,0,10*ROW('Water Data'!G101))),'Data Summary'!CB107="Yes"),100-OFFSET('Water Data'!$G$4,0,10*ROW('Water Data'!G101)),NA())</f>
        <v>#N/A</v>
      </c>
      <c r="N107" s="536" t="e">
        <f ca="1">+IF(AND(ISNUMBER(OFFSET('Water Data'!$G$6,0,10*ROW('Water Data'!G101))),'Data Summary'!CC107="Yes"),OFFSET('Water Data'!$G$6,0,10*ROW('Water Data'!G101)),NA())</f>
        <v>#N/A</v>
      </c>
      <c r="O107" s="536" t="e">
        <f ca="1">+IF(AND(ISNUMBER(OFFSET('Water Data'!$G$9,0,10*ROW('Water Data'!G101))),'Data Summary'!CD107="Yes"),OFFSET('Water Data'!$G$9,0,10*ROW('Water Data'!G101)),NA())</f>
        <v>#N/A</v>
      </c>
      <c r="P107" s="536" t="e">
        <f ca="1">+IF(AND(ISNUMBER(OFFSET('Water Data'!$H$4,0,10*ROW('Water Data'!H101))),'Data Summary'!CE107="Yes"),100-OFFSET('Water Data'!$H$4,0,10*ROW('Water Data'!H101)),NA())</f>
        <v>#N/A</v>
      </c>
      <c r="Q107" s="536" t="e">
        <f ca="1">+IF(AND(ISNUMBER(OFFSET('Water Data'!$H$6,0,10*ROW('Water Data'!H101))),'Data Summary'!CF107="Yes"),OFFSET('Water Data'!$H$6,0,10*ROW('Water Data'!H101)),NA())</f>
        <v>#N/A</v>
      </c>
      <c r="R107" s="536" t="e">
        <f ca="1">+IF(AND(ISNUMBER(OFFSET('Water Data'!$H$9,0,10*ROW('Water Data'!H101))),'Data Summary'!CG107="Yes"),OFFSET('Water Data'!$H$9,0,10*ROW('Water Data'!H101)),NA())</f>
        <v>#N/A</v>
      </c>
      <c r="S107" s="536" t="e">
        <f ca="1">+IF(AND(ISNUMBER(OFFSET('Water Data'!$I$4,0,10*ROW('Water Data'!I101))),'Data Summary'!CH107="Yes"),100-OFFSET('Water Data'!$I$4,0,10*ROW('Water Data'!I101)),NA())</f>
        <v>#N/A</v>
      </c>
      <c r="T107" s="536" t="e">
        <f ca="1">+IF(AND(ISNUMBER(OFFSET('Water Data'!$I$6,0,10*ROW('Water Data'!I101))),'Data Summary'!CI107="Yes"),OFFSET('Water Data'!$I$6,0,10*ROW('Water Data'!I101)),NA())</f>
        <v>#N/A</v>
      </c>
      <c r="U107" s="536" t="e">
        <f ca="1">+IF(AND(ISNUMBER(OFFSET('Water Data'!$I$9,0,10*ROW('Water Data'!I101))),'Data Summary'!CJ107="Yes"),OFFSET('Water Data'!$I$9,0,10*ROW('Water Data'!I101)),NA())</f>
        <v>#N/A</v>
      </c>
      <c r="V107" s="537" t="e">
        <f ca="1">+IF(AND(ISNUMBER(OFFSET('Sanitation Data'!$D$4,0,10*ROW('Sanitation Data'!D101))),'Data Summary'!CK107="Yes"),100-OFFSET('Sanitation Data'!$D$4,0,10*ROW('Sanitation Data'!D101)),NA())</f>
        <v>#N/A</v>
      </c>
      <c r="W107" s="537" t="e">
        <f ca="1">+IF(AND(ISNUMBER(OFFSET('Sanitation Data'!$D$6,0,10*ROW('Sanitation Data'!D101))),'Data Summary'!CL107="Yes"),OFFSET('Sanitation Data'!$D$6,0,10*ROW('Sanitation Data'!D101)),NA())</f>
        <v>#N/A</v>
      </c>
      <c r="X107" s="537" t="e">
        <f ca="1">+IF(AND(ISNUMBER(OFFSET('Sanitation Data'!$D$10,0,10*ROW('Sanitation Data'!D101))),'Data Summary'!CM107="Yes"),OFFSET('Sanitation Data'!$D$10,0,10*ROW('Sanitation Data'!D101)),NA())</f>
        <v>#N/A</v>
      </c>
      <c r="Y107" s="537" t="e">
        <f ca="1">+IF(AND(ISNUMBER(OFFSET('Sanitation Data'!$D$11,0,10*ROW('Sanitation Data'!D101))),'Data Summary'!CN107="Yes"),OFFSET('Sanitation Data'!$D$11,0,10*ROW('Sanitation Data'!D101)),NA())</f>
        <v>#N/A</v>
      </c>
      <c r="Z107" s="537" t="e">
        <f ca="1">+IF(AND(ISNUMBER(OFFSET('Sanitation Data'!$D$12,0,10*ROW('Sanitation Data'!D101))),'Data Summary'!CO107="Yes"),OFFSET('Sanitation Data'!$D$12,0,10*ROW('Sanitation Data'!D101)),NA())</f>
        <v>#N/A</v>
      </c>
      <c r="AA107" s="537" t="e">
        <f ca="1">+IF(AND(ISNUMBER(OFFSET('Sanitation Data'!$E$4,0,10*ROW('Sanitation Data'!E101))),'Data Summary'!CP107="Yes"),100-OFFSET('Sanitation Data'!$E$4,0,10*ROW('Sanitation Data'!E101)),NA())</f>
        <v>#N/A</v>
      </c>
      <c r="AB107" s="537" t="e">
        <f ca="1">+IF(AND(ISNUMBER(OFFSET('Sanitation Data'!$E$6,0,10*ROW('Sanitation Data'!E101))),'Data Summary'!CQ107="Yes"),OFFSET('Sanitation Data'!$E$6,0,10*ROW('Sanitation Data'!E101)),NA())</f>
        <v>#N/A</v>
      </c>
      <c r="AC107" s="537" t="e">
        <f ca="1">+IF(AND(ISNUMBER(OFFSET('Sanitation Data'!$E$10,0,10*ROW('Sanitation Data'!E101))),'Data Summary'!CR107="Yes"),OFFSET('Sanitation Data'!$E$10,0,10*ROW('Sanitation Data'!E101)),NA())</f>
        <v>#N/A</v>
      </c>
      <c r="AD107" s="537" t="e">
        <f ca="1">+IF(AND(ISNUMBER(OFFSET('Sanitation Data'!$E$11,0,10*ROW('Sanitation Data'!E101))),'Data Summary'!CS107="Yes"),OFFSET('Sanitation Data'!$E$11,0,10*ROW('Sanitation Data'!E101)),NA())</f>
        <v>#N/A</v>
      </c>
      <c r="AE107" s="537" t="e">
        <f ca="1">+IF(AND(ISNUMBER(OFFSET('Sanitation Data'!$E$12,0,10*ROW('Sanitation Data'!E101))),'Data Summary'!CT107="Yes"),OFFSET('Sanitation Data'!$E$12,0,10*ROW('Sanitation Data'!E101)),NA())</f>
        <v>#N/A</v>
      </c>
      <c r="AF107" s="537" t="e">
        <f ca="1">+IF(AND(ISNUMBER(OFFSET('Sanitation Data'!$F$4,0,10*ROW('Sanitation Data'!F101))),'Data Summary'!CU107="Yes"),100-OFFSET('Sanitation Data'!$F$4,0,10*ROW('Sanitation Data'!F101)),NA())</f>
        <v>#N/A</v>
      </c>
      <c r="AG107" s="537" t="e">
        <f ca="1">+IF(AND(ISNUMBER(OFFSET('Sanitation Data'!$F$6,0,10*ROW('Sanitation Data'!F101))),'Data Summary'!CV107="Yes"),OFFSET('Sanitation Data'!$F$6,0,10*ROW('Sanitation Data'!F101)),NA())</f>
        <v>#N/A</v>
      </c>
      <c r="AH107" s="537" t="e">
        <f ca="1">+IF(AND(ISNUMBER(OFFSET('Sanitation Data'!$F$10,0,10*ROW('Sanitation Data'!F101))),'Data Summary'!CW107="Yes"),OFFSET('Sanitation Data'!$F$10,0,10*ROW('Sanitation Data'!F101)),NA())</f>
        <v>#N/A</v>
      </c>
      <c r="AI107" s="537" t="e">
        <f ca="1">+IF(AND(ISNUMBER(OFFSET('Sanitation Data'!$F$11,0,10*ROW('Sanitation Data'!F101))),'Data Summary'!CX107="Yes"),OFFSET('Sanitation Data'!$F$11,0,10*ROW('Sanitation Data'!F101)),NA())</f>
        <v>#N/A</v>
      </c>
      <c r="AJ107" s="537" t="e">
        <f ca="1">+IF(AND(ISNUMBER(OFFSET('Sanitation Data'!$F$12,0,10*ROW('Sanitation Data'!F101))),'Data Summary'!CY107="Yes"),OFFSET('Sanitation Data'!$F$12,0,10*ROW('Sanitation Data'!F101)),NA())</f>
        <v>#N/A</v>
      </c>
      <c r="AK107" s="537" t="e">
        <f ca="1">+IF(AND(ISNUMBER(OFFSET('Sanitation Data'!$G$4,0,10*ROW('Sanitation Data'!G101))),'Data Summary'!CZ107="Yes"),100-OFFSET('Sanitation Data'!$G$4,0,10*ROW('Sanitation Data'!G101)),NA())</f>
        <v>#N/A</v>
      </c>
      <c r="AL107" s="537" t="e">
        <f ca="1">+IF(AND(ISNUMBER(OFFSET('Sanitation Data'!$G$6,0,10*ROW('Sanitation Data'!G101))),'Data Summary'!DA107="Yes"),OFFSET('Sanitation Data'!$G$6,0,10*ROW('Sanitation Data'!G101)),NA())</f>
        <v>#N/A</v>
      </c>
      <c r="AM107" s="537" t="e">
        <f ca="1">+IF(AND(ISNUMBER(OFFSET('Sanitation Data'!$G$10,0,10*ROW('Sanitation Data'!G101))),'Data Summary'!DB107="Yes"),OFFSET('Sanitation Data'!$G$10,0,10*ROW('Sanitation Data'!G101)),NA())</f>
        <v>#N/A</v>
      </c>
      <c r="AN107" s="537" t="e">
        <f ca="1">+IF(AND(ISNUMBER(OFFSET('Sanitation Data'!$G$11,0,10*ROW('Sanitation Data'!G101))),'Data Summary'!DC107="Yes"),OFFSET('Sanitation Data'!$G$11,0,10*ROW('Sanitation Data'!G101)),NA())</f>
        <v>#N/A</v>
      </c>
      <c r="AO107" s="537" t="e">
        <f ca="1">+IF(AND(ISNUMBER(OFFSET('Sanitation Data'!$G$12,0,10*ROW('Sanitation Data'!G101))),'Data Summary'!DD107="Yes"),OFFSET('Sanitation Data'!$G$12,0,10*ROW('Sanitation Data'!G101)),NA())</f>
        <v>#N/A</v>
      </c>
      <c r="AP107" s="537" t="e">
        <f ca="1">+IF(AND(ISNUMBER(OFFSET('Sanitation Data'!$H$4,0,10*ROW('Sanitation Data'!H101))),'Data Summary'!DE107="Yes"),100-OFFSET('Sanitation Data'!$H$4,0,10*ROW('Sanitation Data'!H101)),NA())</f>
        <v>#N/A</v>
      </c>
      <c r="AQ107" s="537" t="e">
        <f ca="1">+IF(AND(ISNUMBER(OFFSET('Sanitation Data'!$H$6,0,10*ROW('Sanitation Data'!H101))),'Data Summary'!DF107="Yes"),OFFSET('Sanitation Data'!$H$6,0,10*ROW('Sanitation Data'!H101)),NA())</f>
        <v>#N/A</v>
      </c>
      <c r="AR107" s="537" t="e">
        <f ca="1">+IF(AND(ISNUMBER(OFFSET('Sanitation Data'!$H$10,0,10*ROW('Sanitation Data'!H101))),'Data Summary'!DG107="Yes"),OFFSET('Sanitation Data'!$H$10,0,10*ROW('Sanitation Data'!H101)),NA())</f>
        <v>#N/A</v>
      </c>
      <c r="AS107" s="537" t="e">
        <f ca="1">+IF(AND(ISNUMBER(OFFSET('Sanitation Data'!$H$11,0,10*ROW('Sanitation Data'!H101))),'Data Summary'!DH107="Yes"),OFFSET('Sanitation Data'!$H$11,0,10*ROW('Sanitation Data'!H101)),NA())</f>
        <v>#N/A</v>
      </c>
      <c r="AT107" s="537" t="e">
        <f ca="1">+IF(AND(ISNUMBER(OFFSET('Sanitation Data'!$H$12,0,10*ROW('Sanitation Data'!H101))),'Data Summary'!DI107="Yes"),OFFSET('Sanitation Data'!$H$12,0,10*ROW('Sanitation Data'!H101)),NA())</f>
        <v>#N/A</v>
      </c>
      <c r="AU107" s="537" t="e">
        <f ca="1">+IF(AND(ISNUMBER(OFFSET('Sanitation Data'!$I$4,0,10*ROW('Sanitation Data'!I101))),'Data Summary'!DJ107="Yes"),100-OFFSET('Sanitation Data'!$I$4,0,10*ROW('Sanitation Data'!I101)),NA())</f>
        <v>#N/A</v>
      </c>
      <c r="AV107" s="537" t="e">
        <f ca="1">+IF(AND(ISNUMBER(OFFSET('Sanitation Data'!$I$6,0,10*ROW('Sanitation Data'!I101))),'Data Summary'!DK107="Yes"),OFFSET('Sanitation Data'!$I$6,0,10*ROW('Sanitation Data'!I101)),NA())</f>
        <v>#N/A</v>
      </c>
      <c r="AW107" s="537" t="e">
        <f ca="1">+IF(AND(ISNUMBER(OFFSET('Sanitation Data'!$I$10,0,10*ROW('Sanitation Data'!I101))),'Data Summary'!DL107="Yes"),OFFSET('Sanitation Data'!$I$10,0,10*ROW('Sanitation Data'!I101)),NA())</f>
        <v>#N/A</v>
      </c>
      <c r="AX107" s="537" t="e">
        <f ca="1">+IF(AND(ISNUMBER(OFFSET('Sanitation Data'!$I$11,0,10*ROW('Sanitation Data'!I101))),'Data Summary'!DM107="Yes"),OFFSET('Sanitation Data'!$I$11,0,10*ROW('Sanitation Data'!I101)),NA())</f>
        <v>#N/A</v>
      </c>
      <c r="AY107" s="537" t="e">
        <f ca="1">+IF(AND(ISNUMBER(OFFSET('Sanitation Data'!$I$12,0,10*ROW('Sanitation Data'!I101))),'Data Summary'!DN107="Yes"),OFFSET('Sanitation Data'!$I$12,0,10*ROW('Sanitation Data'!I101)),NA())</f>
        <v>#N/A</v>
      </c>
      <c r="AZ107" s="538" t="e">
        <f ca="1">+IF(AND(ISNUMBER(OFFSET('Hygiene Data'!$D$5,0,10*ROW('Hygiene Data'!D101))),'Data Summary'!DO107="Yes"),OFFSET('Hygiene Data'!$D$5,0,10*ROW('Hygiene Data'!D101)),NA())</f>
        <v>#N/A</v>
      </c>
      <c r="BA107" s="538" t="e">
        <f ca="1">+IF(AND(ISNUMBER(OFFSET('Hygiene Data'!$D$7,0,10*ROW('Hygiene Data'!D101))),'Data Summary'!DP107="Yes"),OFFSET('Hygiene Data'!$D$7,0,10*ROW('Hygiene Data'!D101)),NA())</f>
        <v>#N/A</v>
      </c>
      <c r="BB107" s="538" t="e">
        <f ca="1">+IF(AND(ISNUMBER(OFFSET('Hygiene Data'!$D$9,0,10*ROW('Hygiene Data'!D101))),'Data Summary'!DQ107="Yes"),OFFSET('Hygiene Data'!$D$9,0,10*ROW('Hygiene Data'!D101)),NA())</f>
        <v>#N/A</v>
      </c>
      <c r="BC107" s="538" t="e">
        <f ca="1">+IF(AND(ISNUMBER(OFFSET('Hygiene Data'!$E$5,0,10*ROW('Hygiene Data'!E101))),'Data Summary'!DR107="Yes"),OFFSET('Hygiene Data'!$E$5,0,10*ROW('Hygiene Data'!E101)),NA())</f>
        <v>#N/A</v>
      </c>
      <c r="BD107" s="538" t="e">
        <f ca="1">+IF(AND(ISNUMBER(OFFSET('Hygiene Data'!$E$7,0,10*ROW('Hygiene Data'!E101))),'Data Summary'!DS107="Yes"),OFFSET('Hygiene Data'!$E$7,0,10*ROW('Hygiene Data'!E101)),NA())</f>
        <v>#N/A</v>
      </c>
      <c r="BE107" s="538" t="e">
        <f ca="1">+IF(AND(ISNUMBER(OFFSET('Hygiene Data'!$E$9,0,10*ROW('Hygiene Data'!E101))),'Data Summary'!DT107="Yes"),OFFSET('Hygiene Data'!$E$9,0,10*ROW('Hygiene Data'!E101)),NA())</f>
        <v>#N/A</v>
      </c>
      <c r="BF107" s="538" t="e">
        <f ca="1">+IF(AND(ISNUMBER(OFFSET('Hygiene Data'!$F$5,0,10*ROW('Hygiene Data'!F101))),'Data Summary'!DU107="Yes"),OFFSET('Hygiene Data'!$F$5,0,10*ROW('Hygiene Data'!F101)),NA())</f>
        <v>#N/A</v>
      </c>
      <c r="BG107" s="538" t="e">
        <f ca="1">+IF(AND(ISNUMBER(OFFSET('Hygiene Data'!$F$7,0,10*ROW('Hygiene Data'!F101))),'Data Summary'!DV107="Yes"),OFFSET('Hygiene Data'!$F$7,0,10*ROW('Hygiene Data'!F101)),NA())</f>
        <v>#N/A</v>
      </c>
      <c r="BH107" s="538" t="e">
        <f ca="1">+IF(AND(ISNUMBER(OFFSET('Hygiene Data'!$F$9,0,10*ROW('Hygiene Data'!F101))),'Data Summary'!DW107="Yes"),OFFSET('Hygiene Data'!$F$9,0,10*ROW('Hygiene Data'!F101)),NA())</f>
        <v>#N/A</v>
      </c>
      <c r="BI107" s="538" t="e">
        <f ca="1">+IF(AND(ISNUMBER(OFFSET('Hygiene Data'!$G$5,0,10*ROW('Hygiene Data'!G101))),'Data Summary'!DX107="Yes"),OFFSET('Hygiene Data'!$G$5,0,10*ROW('Hygiene Data'!G101)),NA())</f>
        <v>#N/A</v>
      </c>
      <c r="BJ107" s="538" t="e">
        <f ca="1">+IF(AND(ISNUMBER(OFFSET('Hygiene Data'!$G$7,0,10*ROW('Hygiene Data'!G101))),'Data Summary'!DY107="Yes"),OFFSET('Hygiene Data'!$G$7,0,10*ROW('Hygiene Data'!G101)),NA())</f>
        <v>#N/A</v>
      </c>
      <c r="BK107" s="538" t="e">
        <f ca="1">+IF(AND(ISNUMBER(OFFSET('Hygiene Data'!$G$9,0,10*ROW('Hygiene Data'!G101))),'Data Summary'!DZ107="Yes"),OFFSET('Hygiene Data'!$G$9,0,10*ROW('Hygiene Data'!G101)),NA())</f>
        <v>#N/A</v>
      </c>
      <c r="BL107" s="538" t="e">
        <f ca="1">+IF(AND(ISNUMBER(OFFSET('Hygiene Data'!$H$5,0,10*ROW('Hygiene Data'!H101))),'Data Summary'!EA107="Yes"),OFFSET('Hygiene Data'!$H$5,0,10*ROW('Hygiene Data'!H101)),NA())</f>
        <v>#N/A</v>
      </c>
      <c r="BM107" s="538" t="e">
        <f ca="1">+IF(AND(ISNUMBER(OFFSET('Hygiene Data'!$H$7,0,10*ROW('Hygiene Data'!H101))),'Data Summary'!EB107="Yes"),OFFSET('Hygiene Data'!$H$7,0,10*ROW('Hygiene Data'!H101)),NA())</f>
        <v>#N/A</v>
      </c>
      <c r="BN107" s="538" t="e">
        <f ca="1">+IF(AND(ISNUMBER(OFFSET('Hygiene Data'!$H$9,0,10*ROW('Hygiene Data'!H101))),'Data Summary'!EC107="Yes"),OFFSET('Hygiene Data'!$H$9,0,10*ROW('Hygiene Data'!H101)),NA())</f>
        <v>#N/A</v>
      </c>
      <c r="BO107" s="538" t="e">
        <f ca="1">+IF(AND(ISNUMBER(OFFSET('Hygiene Data'!$I$5,0,10*ROW('Hygiene Data'!I101))),'Data Summary'!ED107="Yes"),OFFSET('Hygiene Data'!$I$5,0,10*ROW('Hygiene Data'!I101)),NA())</f>
        <v>#N/A</v>
      </c>
      <c r="BP107" s="538" t="e">
        <f ca="1">+IF(AND(ISNUMBER(OFFSET('Hygiene Data'!$I$7,0,10*ROW('Hygiene Data'!I101))),'Data Summary'!EE107="Yes"),OFFSET('Hygiene Data'!$I$7,0,10*ROW('Hygiene Data'!I101)),NA())</f>
        <v>#N/A</v>
      </c>
      <c r="BQ107" s="538" t="e">
        <f ca="1">+IF(AND(ISNUMBER(OFFSET('Hygiene Data'!$I$9,0,10*ROW('Hygiene Data'!I101))),'Data Summary'!EF107="Yes"),OFFSET('Hygiene Data'!$I$9,0,10*ROW('Hygiene Data'!I101)),NA())</f>
        <v>#N/A</v>
      </c>
    </row>
    <row r="108" spans="1:69" x14ac:dyDescent="0.25">
      <c r="A108" s="534" t="e">
        <f ca="1">+RIGHT('Data Summary'!A108,LEN('Data Summary'!A108)-9)</f>
        <v>#VALUE!</v>
      </c>
      <c r="B108" s="508" t="str">
        <f ca="1">+IF(ISTEXT('Data Summary'!B108),'Data Summary'!B108,"")</f>
        <v/>
      </c>
      <c r="C108" s="535" t="e">
        <f ca="1">+VALUE('Data Summary'!C108)</f>
        <v>#VALUE!</v>
      </c>
      <c r="D108" s="536" t="e">
        <f ca="1">+IF(AND(ISNUMBER(OFFSET('Water Data'!$D$4,0,10*ROW('Water Data'!D102))),'Data Summary'!BS108="Yes"),100-OFFSET('Water Data'!$D$4,0,10*ROW('Water Data'!D102)),NA())</f>
        <v>#N/A</v>
      </c>
      <c r="E108" s="536" t="e">
        <f ca="1">+IF(AND(ISNUMBER(OFFSET('Water Data'!$D$6,0,10*ROW('Water Data'!D102))),'Data Summary'!BT108="Yes"),OFFSET('Water Data'!$D$6,0,10*ROW('Water Data'!D102)),NA())</f>
        <v>#N/A</v>
      </c>
      <c r="F108" s="536" t="e">
        <f ca="1">+IF(AND(ISNUMBER(OFFSET('Water Data'!$D$9,0,10*ROW('Water Data'!D102))),'Data Summary'!BU108="Yes"),OFFSET('Water Data'!$D$9,0,10*ROW('Water Data'!D102)),NA())</f>
        <v>#N/A</v>
      </c>
      <c r="G108" s="536" t="e">
        <f ca="1">+IF(AND(ISNUMBER(OFFSET('Water Data'!$E$4,0,10*ROW('Water Data'!E102))),'Data Summary'!BV108="Yes"),100-OFFSET('Water Data'!$E$4,0,10*ROW('Water Data'!E102)),NA())</f>
        <v>#N/A</v>
      </c>
      <c r="H108" s="536" t="e">
        <f ca="1">+IF(AND(ISNUMBER(OFFSET('Water Data'!$E$6,0,10*ROW('Water Data'!E102))),'Data Summary'!BW108="Yes"),OFFSET('Water Data'!$E$6,0,10*ROW('Water Data'!E102)),NA())</f>
        <v>#N/A</v>
      </c>
      <c r="I108" s="536" t="e">
        <f ca="1">+IF(AND(ISNUMBER(OFFSET('Water Data'!$E$9,0,10*ROW('Water Data'!E102))),'Data Summary'!BX108="Yes"),OFFSET('Water Data'!$E$9,0,10*ROW('Water Data'!E102)),NA())</f>
        <v>#N/A</v>
      </c>
      <c r="J108" s="536" t="e">
        <f ca="1">+IF(AND(ISNUMBER(OFFSET('Water Data'!$F$4,0,10*ROW('Water Data'!F102))),'Data Summary'!BY108="Yes"),100-OFFSET('Water Data'!$F$4,0,10*ROW('Water Data'!F102)),NA())</f>
        <v>#N/A</v>
      </c>
      <c r="K108" s="536" t="e">
        <f ca="1">+IF(AND(ISNUMBER(OFFSET('Water Data'!$F$6,0,10*ROW('Water Data'!F102))),'Data Summary'!BZ108="Yes"),OFFSET('Water Data'!$F$6,0,10*ROW('Water Data'!F102)),NA())</f>
        <v>#N/A</v>
      </c>
      <c r="L108" s="536" t="e">
        <f ca="1">+IF(AND(ISNUMBER(OFFSET('Water Data'!$F$9,0,10*ROW('Water Data'!F102))),'Data Summary'!CA108="Yes"),OFFSET('Water Data'!$F$9,0,10*ROW('Water Data'!F102)),NA())</f>
        <v>#N/A</v>
      </c>
      <c r="M108" s="536" t="e">
        <f ca="1">+IF(AND(ISNUMBER(OFFSET('Water Data'!$G$4,0,10*ROW('Water Data'!G102))),'Data Summary'!CB108="Yes"),100-OFFSET('Water Data'!$G$4,0,10*ROW('Water Data'!G102)),NA())</f>
        <v>#N/A</v>
      </c>
      <c r="N108" s="536" t="e">
        <f ca="1">+IF(AND(ISNUMBER(OFFSET('Water Data'!$G$6,0,10*ROW('Water Data'!G102))),'Data Summary'!CC108="Yes"),OFFSET('Water Data'!$G$6,0,10*ROW('Water Data'!G102)),NA())</f>
        <v>#N/A</v>
      </c>
      <c r="O108" s="536" t="e">
        <f ca="1">+IF(AND(ISNUMBER(OFFSET('Water Data'!$G$9,0,10*ROW('Water Data'!G102))),'Data Summary'!CD108="Yes"),OFFSET('Water Data'!$G$9,0,10*ROW('Water Data'!G102)),NA())</f>
        <v>#N/A</v>
      </c>
      <c r="P108" s="536" t="e">
        <f ca="1">+IF(AND(ISNUMBER(OFFSET('Water Data'!$H$4,0,10*ROW('Water Data'!H102))),'Data Summary'!CE108="Yes"),100-OFFSET('Water Data'!$H$4,0,10*ROW('Water Data'!H102)),NA())</f>
        <v>#N/A</v>
      </c>
      <c r="Q108" s="536" t="e">
        <f ca="1">+IF(AND(ISNUMBER(OFFSET('Water Data'!$H$6,0,10*ROW('Water Data'!H102))),'Data Summary'!CF108="Yes"),OFFSET('Water Data'!$H$6,0,10*ROW('Water Data'!H102)),NA())</f>
        <v>#N/A</v>
      </c>
      <c r="R108" s="536" t="e">
        <f ca="1">+IF(AND(ISNUMBER(OFFSET('Water Data'!$H$9,0,10*ROW('Water Data'!H102))),'Data Summary'!CG108="Yes"),OFFSET('Water Data'!$H$9,0,10*ROW('Water Data'!H102)),NA())</f>
        <v>#N/A</v>
      </c>
      <c r="S108" s="536" t="e">
        <f ca="1">+IF(AND(ISNUMBER(OFFSET('Water Data'!$I$4,0,10*ROW('Water Data'!I102))),'Data Summary'!CH108="Yes"),100-OFFSET('Water Data'!$I$4,0,10*ROW('Water Data'!I102)),NA())</f>
        <v>#N/A</v>
      </c>
      <c r="T108" s="536" t="e">
        <f ca="1">+IF(AND(ISNUMBER(OFFSET('Water Data'!$I$6,0,10*ROW('Water Data'!I102))),'Data Summary'!CI108="Yes"),OFFSET('Water Data'!$I$6,0,10*ROW('Water Data'!I102)),NA())</f>
        <v>#N/A</v>
      </c>
      <c r="U108" s="536" t="e">
        <f ca="1">+IF(AND(ISNUMBER(OFFSET('Water Data'!$I$9,0,10*ROW('Water Data'!I102))),'Data Summary'!CJ108="Yes"),OFFSET('Water Data'!$I$9,0,10*ROW('Water Data'!I102)),NA())</f>
        <v>#N/A</v>
      </c>
      <c r="V108" s="537" t="e">
        <f ca="1">+IF(AND(ISNUMBER(OFFSET('Sanitation Data'!$D$4,0,10*ROW('Sanitation Data'!D102))),'Data Summary'!CK108="Yes"),100-OFFSET('Sanitation Data'!$D$4,0,10*ROW('Sanitation Data'!D102)),NA())</f>
        <v>#N/A</v>
      </c>
      <c r="W108" s="537" t="e">
        <f ca="1">+IF(AND(ISNUMBER(OFFSET('Sanitation Data'!$D$6,0,10*ROW('Sanitation Data'!D102))),'Data Summary'!CL108="Yes"),OFFSET('Sanitation Data'!$D$6,0,10*ROW('Sanitation Data'!D102)),NA())</f>
        <v>#N/A</v>
      </c>
      <c r="X108" s="537" t="e">
        <f ca="1">+IF(AND(ISNUMBER(OFFSET('Sanitation Data'!$D$10,0,10*ROW('Sanitation Data'!D102))),'Data Summary'!CM108="Yes"),OFFSET('Sanitation Data'!$D$10,0,10*ROW('Sanitation Data'!D102)),NA())</f>
        <v>#N/A</v>
      </c>
      <c r="Y108" s="537" t="e">
        <f ca="1">+IF(AND(ISNUMBER(OFFSET('Sanitation Data'!$D$11,0,10*ROW('Sanitation Data'!D102))),'Data Summary'!CN108="Yes"),OFFSET('Sanitation Data'!$D$11,0,10*ROW('Sanitation Data'!D102)),NA())</f>
        <v>#N/A</v>
      </c>
      <c r="Z108" s="537" t="e">
        <f ca="1">+IF(AND(ISNUMBER(OFFSET('Sanitation Data'!$D$12,0,10*ROW('Sanitation Data'!D102))),'Data Summary'!CO108="Yes"),OFFSET('Sanitation Data'!$D$12,0,10*ROW('Sanitation Data'!D102)),NA())</f>
        <v>#N/A</v>
      </c>
      <c r="AA108" s="537" t="e">
        <f ca="1">+IF(AND(ISNUMBER(OFFSET('Sanitation Data'!$E$4,0,10*ROW('Sanitation Data'!E102))),'Data Summary'!CP108="Yes"),100-OFFSET('Sanitation Data'!$E$4,0,10*ROW('Sanitation Data'!E102)),NA())</f>
        <v>#N/A</v>
      </c>
      <c r="AB108" s="537" t="e">
        <f ca="1">+IF(AND(ISNUMBER(OFFSET('Sanitation Data'!$E$6,0,10*ROW('Sanitation Data'!E102))),'Data Summary'!CQ108="Yes"),OFFSET('Sanitation Data'!$E$6,0,10*ROW('Sanitation Data'!E102)),NA())</f>
        <v>#N/A</v>
      </c>
      <c r="AC108" s="537" t="e">
        <f ca="1">+IF(AND(ISNUMBER(OFFSET('Sanitation Data'!$E$10,0,10*ROW('Sanitation Data'!E102))),'Data Summary'!CR108="Yes"),OFFSET('Sanitation Data'!$E$10,0,10*ROW('Sanitation Data'!E102)),NA())</f>
        <v>#N/A</v>
      </c>
      <c r="AD108" s="537" t="e">
        <f ca="1">+IF(AND(ISNUMBER(OFFSET('Sanitation Data'!$E$11,0,10*ROW('Sanitation Data'!E102))),'Data Summary'!CS108="Yes"),OFFSET('Sanitation Data'!$E$11,0,10*ROW('Sanitation Data'!E102)),NA())</f>
        <v>#N/A</v>
      </c>
      <c r="AE108" s="537" t="e">
        <f ca="1">+IF(AND(ISNUMBER(OFFSET('Sanitation Data'!$E$12,0,10*ROW('Sanitation Data'!E102))),'Data Summary'!CT108="Yes"),OFFSET('Sanitation Data'!$E$12,0,10*ROW('Sanitation Data'!E102)),NA())</f>
        <v>#N/A</v>
      </c>
      <c r="AF108" s="537" t="e">
        <f ca="1">+IF(AND(ISNUMBER(OFFSET('Sanitation Data'!$F$4,0,10*ROW('Sanitation Data'!F102))),'Data Summary'!CU108="Yes"),100-OFFSET('Sanitation Data'!$F$4,0,10*ROW('Sanitation Data'!F102)),NA())</f>
        <v>#N/A</v>
      </c>
      <c r="AG108" s="537" t="e">
        <f ca="1">+IF(AND(ISNUMBER(OFFSET('Sanitation Data'!$F$6,0,10*ROW('Sanitation Data'!F102))),'Data Summary'!CV108="Yes"),OFFSET('Sanitation Data'!$F$6,0,10*ROW('Sanitation Data'!F102)),NA())</f>
        <v>#N/A</v>
      </c>
      <c r="AH108" s="537" t="e">
        <f ca="1">+IF(AND(ISNUMBER(OFFSET('Sanitation Data'!$F$10,0,10*ROW('Sanitation Data'!F102))),'Data Summary'!CW108="Yes"),OFFSET('Sanitation Data'!$F$10,0,10*ROW('Sanitation Data'!F102)),NA())</f>
        <v>#N/A</v>
      </c>
      <c r="AI108" s="537" t="e">
        <f ca="1">+IF(AND(ISNUMBER(OFFSET('Sanitation Data'!$F$11,0,10*ROW('Sanitation Data'!F102))),'Data Summary'!CX108="Yes"),OFFSET('Sanitation Data'!$F$11,0,10*ROW('Sanitation Data'!F102)),NA())</f>
        <v>#N/A</v>
      </c>
      <c r="AJ108" s="537" t="e">
        <f ca="1">+IF(AND(ISNUMBER(OFFSET('Sanitation Data'!$F$12,0,10*ROW('Sanitation Data'!F102))),'Data Summary'!CY108="Yes"),OFFSET('Sanitation Data'!$F$12,0,10*ROW('Sanitation Data'!F102)),NA())</f>
        <v>#N/A</v>
      </c>
      <c r="AK108" s="537" t="e">
        <f ca="1">+IF(AND(ISNUMBER(OFFSET('Sanitation Data'!$G$4,0,10*ROW('Sanitation Data'!G102))),'Data Summary'!CZ108="Yes"),100-OFFSET('Sanitation Data'!$G$4,0,10*ROW('Sanitation Data'!G102)),NA())</f>
        <v>#N/A</v>
      </c>
      <c r="AL108" s="537" t="e">
        <f ca="1">+IF(AND(ISNUMBER(OFFSET('Sanitation Data'!$G$6,0,10*ROW('Sanitation Data'!G102))),'Data Summary'!DA108="Yes"),OFFSET('Sanitation Data'!$G$6,0,10*ROW('Sanitation Data'!G102)),NA())</f>
        <v>#N/A</v>
      </c>
      <c r="AM108" s="537" t="e">
        <f ca="1">+IF(AND(ISNUMBER(OFFSET('Sanitation Data'!$G$10,0,10*ROW('Sanitation Data'!G102))),'Data Summary'!DB108="Yes"),OFFSET('Sanitation Data'!$G$10,0,10*ROW('Sanitation Data'!G102)),NA())</f>
        <v>#N/A</v>
      </c>
      <c r="AN108" s="537" t="e">
        <f ca="1">+IF(AND(ISNUMBER(OFFSET('Sanitation Data'!$G$11,0,10*ROW('Sanitation Data'!G102))),'Data Summary'!DC108="Yes"),OFFSET('Sanitation Data'!$G$11,0,10*ROW('Sanitation Data'!G102)),NA())</f>
        <v>#N/A</v>
      </c>
      <c r="AO108" s="537" t="e">
        <f ca="1">+IF(AND(ISNUMBER(OFFSET('Sanitation Data'!$G$12,0,10*ROW('Sanitation Data'!G102))),'Data Summary'!DD108="Yes"),OFFSET('Sanitation Data'!$G$12,0,10*ROW('Sanitation Data'!G102)),NA())</f>
        <v>#N/A</v>
      </c>
      <c r="AP108" s="537" t="e">
        <f ca="1">+IF(AND(ISNUMBER(OFFSET('Sanitation Data'!$H$4,0,10*ROW('Sanitation Data'!H102))),'Data Summary'!DE108="Yes"),100-OFFSET('Sanitation Data'!$H$4,0,10*ROW('Sanitation Data'!H102)),NA())</f>
        <v>#N/A</v>
      </c>
      <c r="AQ108" s="537" t="e">
        <f ca="1">+IF(AND(ISNUMBER(OFFSET('Sanitation Data'!$H$6,0,10*ROW('Sanitation Data'!H102))),'Data Summary'!DF108="Yes"),OFFSET('Sanitation Data'!$H$6,0,10*ROW('Sanitation Data'!H102)),NA())</f>
        <v>#N/A</v>
      </c>
      <c r="AR108" s="537" t="e">
        <f ca="1">+IF(AND(ISNUMBER(OFFSET('Sanitation Data'!$H$10,0,10*ROW('Sanitation Data'!H102))),'Data Summary'!DG108="Yes"),OFFSET('Sanitation Data'!$H$10,0,10*ROW('Sanitation Data'!H102)),NA())</f>
        <v>#N/A</v>
      </c>
      <c r="AS108" s="537" t="e">
        <f ca="1">+IF(AND(ISNUMBER(OFFSET('Sanitation Data'!$H$11,0,10*ROW('Sanitation Data'!H102))),'Data Summary'!DH108="Yes"),OFFSET('Sanitation Data'!$H$11,0,10*ROW('Sanitation Data'!H102)),NA())</f>
        <v>#N/A</v>
      </c>
      <c r="AT108" s="537" t="e">
        <f ca="1">+IF(AND(ISNUMBER(OFFSET('Sanitation Data'!$H$12,0,10*ROW('Sanitation Data'!H102))),'Data Summary'!DI108="Yes"),OFFSET('Sanitation Data'!$H$12,0,10*ROW('Sanitation Data'!H102)),NA())</f>
        <v>#N/A</v>
      </c>
      <c r="AU108" s="537" t="e">
        <f ca="1">+IF(AND(ISNUMBER(OFFSET('Sanitation Data'!$I$4,0,10*ROW('Sanitation Data'!I102))),'Data Summary'!DJ108="Yes"),100-OFFSET('Sanitation Data'!$I$4,0,10*ROW('Sanitation Data'!I102)),NA())</f>
        <v>#N/A</v>
      </c>
      <c r="AV108" s="537" t="e">
        <f ca="1">+IF(AND(ISNUMBER(OFFSET('Sanitation Data'!$I$6,0,10*ROW('Sanitation Data'!I102))),'Data Summary'!DK108="Yes"),OFFSET('Sanitation Data'!$I$6,0,10*ROW('Sanitation Data'!I102)),NA())</f>
        <v>#N/A</v>
      </c>
      <c r="AW108" s="537" t="e">
        <f ca="1">+IF(AND(ISNUMBER(OFFSET('Sanitation Data'!$I$10,0,10*ROW('Sanitation Data'!I102))),'Data Summary'!DL108="Yes"),OFFSET('Sanitation Data'!$I$10,0,10*ROW('Sanitation Data'!I102)),NA())</f>
        <v>#N/A</v>
      </c>
      <c r="AX108" s="537" t="e">
        <f ca="1">+IF(AND(ISNUMBER(OFFSET('Sanitation Data'!$I$11,0,10*ROW('Sanitation Data'!I102))),'Data Summary'!DM108="Yes"),OFFSET('Sanitation Data'!$I$11,0,10*ROW('Sanitation Data'!I102)),NA())</f>
        <v>#N/A</v>
      </c>
      <c r="AY108" s="537" t="e">
        <f ca="1">+IF(AND(ISNUMBER(OFFSET('Sanitation Data'!$I$12,0,10*ROW('Sanitation Data'!I102))),'Data Summary'!DN108="Yes"),OFFSET('Sanitation Data'!$I$12,0,10*ROW('Sanitation Data'!I102)),NA())</f>
        <v>#N/A</v>
      </c>
      <c r="AZ108" s="538" t="e">
        <f ca="1">+IF(AND(ISNUMBER(OFFSET('Hygiene Data'!$D$5,0,10*ROW('Hygiene Data'!D102))),'Data Summary'!DO108="Yes"),OFFSET('Hygiene Data'!$D$5,0,10*ROW('Hygiene Data'!D102)),NA())</f>
        <v>#N/A</v>
      </c>
      <c r="BA108" s="538" t="e">
        <f ca="1">+IF(AND(ISNUMBER(OFFSET('Hygiene Data'!$D$7,0,10*ROW('Hygiene Data'!D102))),'Data Summary'!DP108="Yes"),OFFSET('Hygiene Data'!$D$7,0,10*ROW('Hygiene Data'!D102)),NA())</f>
        <v>#N/A</v>
      </c>
      <c r="BB108" s="538" t="e">
        <f ca="1">+IF(AND(ISNUMBER(OFFSET('Hygiene Data'!$D$9,0,10*ROW('Hygiene Data'!D102))),'Data Summary'!DQ108="Yes"),OFFSET('Hygiene Data'!$D$9,0,10*ROW('Hygiene Data'!D102)),NA())</f>
        <v>#N/A</v>
      </c>
      <c r="BC108" s="538" t="e">
        <f ca="1">+IF(AND(ISNUMBER(OFFSET('Hygiene Data'!$E$5,0,10*ROW('Hygiene Data'!E102))),'Data Summary'!DR108="Yes"),OFFSET('Hygiene Data'!$E$5,0,10*ROW('Hygiene Data'!E102)),NA())</f>
        <v>#N/A</v>
      </c>
      <c r="BD108" s="538" t="e">
        <f ca="1">+IF(AND(ISNUMBER(OFFSET('Hygiene Data'!$E$7,0,10*ROW('Hygiene Data'!E102))),'Data Summary'!DS108="Yes"),OFFSET('Hygiene Data'!$E$7,0,10*ROW('Hygiene Data'!E102)),NA())</f>
        <v>#N/A</v>
      </c>
      <c r="BE108" s="538" t="e">
        <f ca="1">+IF(AND(ISNUMBER(OFFSET('Hygiene Data'!$E$9,0,10*ROW('Hygiene Data'!E102))),'Data Summary'!DT108="Yes"),OFFSET('Hygiene Data'!$E$9,0,10*ROW('Hygiene Data'!E102)),NA())</f>
        <v>#N/A</v>
      </c>
      <c r="BF108" s="538" t="e">
        <f ca="1">+IF(AND(ISNUMBER(OFFSET('Hygiene Data'!$F$5,0,10*ROW('Hygiene Data'!F102))),'Data Summary'!DU108="Yes"),OFFSET('Hygiene Data'!$F$5,0,10*ROW('Hygiene Data'!F102)),NA())</f>
        <v>#N/A</v>
      </c>
      <c r="BG108" s="538" t="e">
        <f ca="1">+IF(AND(ISNUMBER(OFFSET('Hygiene Data'!$F$7,0,10*ROW('Hygiene Data'!F102))),'Data Summary'!DV108="Yes"),OFFSET('Hygiene Data'!$F$7,0,10*ROW('Hygiene Data'!F102)),NA())</f>
        <v>#N/A</v>
      </c>
      <c r="BH108" s="538" t="e">
        <f ca="1">+IF(AND(ISNUMBER(OFFSET('Hygiene Data'!$F$9,0,10*ROW('Hygiene Data'!F102))),'Data Summary'!DW108="Yes"),OFFSET('Hygiene Data'!$F$9,0,10*ROW('Hygiene Data'!F102)),NA())</f>
        <v>#N/A</v>
      </c>
      <c r="BI108" s="538" t="e">
        <f ca="1">+IF(AND(ISNUMBER(OFFSET('Hygiene Data'!$G$5,0,10*ROW('Hygiene Data'!G102))),'Data Summary'!DX108="Yes"),OFFSET('Hygiene Data'!$G$5,0,10*ROW('Hygiene Data'!G102)),NA())</f>
        <v>#N/A</v>
      </c>
      <c r="BJ108" s="538" t="e">
        <f ca="1">+IF(AND(ISNUMBER(OFFSET('Hygiene Data'!$G$7,0,10*ROW('Hygiene Data'!G102))),'Data Summary'!DY108="Yes"),OFFSET('Hygiene Data'!$G$7,0,10*ROW('Hygiene Data'!G102)),NA())</f>
        <v>#N/A</v>
      </c>
      <c r="BK108" s="538" t="e">
        <f ca="1">+IF(AND(ISNUMBER(OFFSET('Hygiene Data'!$G$9,0,10*ROW('Hygiene Data'!G102))),'Data Summary'!DZ108="Yes"),OFFSET('Hygiene Data'!$G$9,0,10*ROW('Hygiene Data'!G102)),NA())</f>
        <v>#N/A</v>
      </c>
      <c r="BL108" s="538" t="e">
        <f ca="1">+IF(AND(ISNUMBER(OFFSET('Hygiene Data'!$H$5,0,10*ROW('Hygiene Data'!H102))),'Data Summary'!EA108="Yes"),OFFSET('Hygiene Data'!$H$5,0,10*ROW('Hygiene Data'!H102)),NA())</f>
        <v>#N/A</v>
      </c>
      <c r="BM108" s="538" t="e">
        <f ca="1">+IF(AND(ISNUMBER(OFFSET('Hygiene Data'!$H$7,0,10*ROW('Hygiene Data'!H102))),'Data Summary'!EB108="Yes"),OFFSET('Hygiene Data'!$H$7,0,10*ROW('Hygiene Data'!H102)),NA())</f>
        <v>#N/A</v>
      </c>
      <c r="BN108" s="538" t="e">
        <f ca="1">+IF(AND(ISNUMBER(OFFSET('Hygiene Data'!$H$9,0,10*ROW('Hygiene Data'!H102))),'Data Summary'!EC108="Yes"),OFFSET('Hygiene Data'!$H$9,0,10*ROW('Hygiene Data'!H102)),NA())</f>
        <v>#N/A</v>
      </c>
      <c r="BO108" s="538" t="e">
        <f ca="1">+IF(AND(ISNUMBER(OFFSET('Hygiene Data'!$I$5,0,10*ROW('Hygiene Data'!I102))),'Data Summary'!ED108="Yes"),OFFSET('Hygiene Data'!$I$5,0,10*ROW('Hygiene Data'!I102)),NA())</f>
        <v>#N/A</v>
      </c>
      <c r="BP108" s="538" t="e">
        <f ca="1">+IF(AND(ISNUMBER(OFFSET('Hygiene Data'!$I$7,0,10*ROW('Hygiene Data'!I102))),'Data Summary'!EE108="Yes"),OFFSET('Hygiene Data'!$I$7,0,10*ROW('Hygiene Data'!I102)),NA())</f>
        <v>#N/A</v>
      </c>
      <c r="BQ108" s="538" t="e">
        <f ca="1">+IF(AND(ISNUMBER(OFFSET('Hygiene Data'!$I$9,0,10*ROW('Hygiene Data'!I102))),'Data Summary'!EF108="Yes"),OFFSET('Hygiene Data'!$I$9,0,10*ROW('Hygiene Data'!I102)),NA())</f>
        <v>#N/A</v>
      </c>
    </row>
    <row r="109" spans="1:69" x14ac:dyDescent="0.25">
      <c r="A109" s="534" t="e">
        <f ca="1">+RIGHT('Data Summary'!A109,LEN('Data Summary'!A109)-9)</f>
        <v>#VALUE!</v>
      </c>
      <c r="B109" s="508" t="str">
        <f ca="1">+IF(ISTEXT('Data Summary'!B109),'Data Summary'!B109,"")</f>
        <v/>
      </c>
      <c r="C109" s="535" t="e">
        <f ca="1">+VALUE('Data Summary'!C109)</f>
        <v>#VALUE!</v>
      </c>
      <c r="D109" s="536" t="e">
        <f ca="1">+IF(AND(ISNUMBER(OFFSET('Water Data'!$D$4,0,10*ROW('Water Data'!D103))),'Data Summary'!BS109="Yes"),100-OFFSET('Water Data'!$D$4,0,10*ROW('Water Data'!D103)),NA())</f>
        <v>#N/A</v>
      </c>
      <c r="E109" s="536" t="e">
        <f ca="1">+IF(AND(ISNUMBER(OFFSET('Water Data'!$D$6,0,10*ROW('Water Data'!D103))),'Data Summary'!BT109="Yes"),OFFSET('Water Data'!$D$6,0,10*ROW('Water Data'!D103)),NA())</f>
        <v>#N/A</v>
      </c>
      <c r="F109" s="536" t="e">
        <f ca="1">+IF(AND(ISNUMBER(OFFSET('Water Data'!$D$9,0,10*ROW('Water Data'!D103))),'Data Summary'!BU109="Yes"),OFFSET('Water Data'!$D$9,0,10*ROW('Water Data'!D103)),NA())</f>
        <v>#N/A</v>
      </c>
      <c r="G109" s="536" t="e">
        <f ca="1">+IF(AND(ISNUMBER(OFFSET('Water Data'!$E$4,0,10*ROW('Water Data'!E103))),'Data Summary'!BV109="Yes"),100-OFFSET('Water Data'!$E$4,0,10*ROW('Water Data'!E103)),NA())</f>
        <v>#N/A</v>
      </c>
      <c r="H109" s="536" t="e">
        <f ca="1">+IF(AND(ISNUMBER(OFFSET('Water Data'!$E$6,0,10*ROW('Water Data'!E103))),'Data Summary'!BW109="Yes"),OFFSET('Water Data'!$E$6,0,10*ROW('Water Data'!E103)),NA())</f>
        <v>#N/A</v>
      </c>
      <c r="I109" s="536" t="e">
        <f ca="1">+IF(AND(ISNUMBER(OFFSET('Water Data'!$E$9,0,10*ROW('Water Data'!E103))),'Data Summary'!BX109="Yes"),OFFSET('Water Data'!$E$9,0,10*ROW('Water Data'!E103)),NA())</f>
        <v>#N/A</v>
      </c>
      <c r="J109" s="536" t="e">
        <f ca="1">+IF(AND(ISNUMBER(OFFSET('Water Data'!$F$4,0,10*ROW('Water Data'!F103))),'Data Summary'!BY109="Yes"),100-OFFSET('Water Data'!$F$4,0,10*ROW('Water Data'!F103)),NA())</f>
        <v>#N/A</v>
      </c>
      <c r="K109" s="536" t="e">
        <f ca="1">+IF(AND(ISNUMBER(OFFSET('Water Data'!$F$6,0,10*ROW('Water Data'!F103))),'Data Summary'!BZ109="Yes"),OFFSET('Water Data'!$F$6,0,10*ROW('Water Data'!F103)),NA())</f>
        <v>#N/A</v>
      </c>
      <c r="L109" s="536" t="e">
        <f ca="1">+IF(AND(ISNUMBER(OFFSET('Water Data'!$F$9,0,10*ROW('Water Data'!F103))),'Data Summary'!CA109="Yes"),OFFSET('Water Data'!$F$9,0,10*ROW('Water Data'!F103)),NA())</f>
        <v>#N/A</v>
      </c>
      <c r="M109" s="536" t="e">
        <f ca="1">+IF(AND(ISNUMBER(OFFSET('Water Data'!$G$4,0,10*ROW('Water Data'!G103))),'Data Summary'!CB109="Yes"),100-OFFSET('Water Data'!$G$4,0,10*ROW('Water Data'!G103)),NA())</f>
        <v>#N/A</v>
      </c>
      <c r="N109" s="536" t="e">
        <f ca="1">+IF(AND(ISNUMBER(OFFSET('Water Data'!$G$6,0,10*ROW('Water Data'!G103))),'Data Summary'!CC109="Yes"),OFFSET('Water Data'!$G$6,0,10*ROW('Water Data'!G103)),NA())</f>
        <v>#N/A</v>
      </c>
      <c r="O109" s="536" t="e">
        <f ca="1">+IF(AND(ISNUMBER(OFFSET('Water Data'!$G$9,0,10*ROW('Water Data'!G103))),'Data Summary'!CD109="Yes"),OFFSET('Water Data'!$G$9,0,10*ROW('Water Data'!G103)),NA())</f>
        <v>#N/A</v>
      </c>
      <c r="P109" s="536" t="e">
        <f ca="1">+IF(AND(ISNUMBER(OFFSET('Water Data'!$H$4,0,10*ROW('Water Data'!H103))),'Data Summary'!CE109="Yes"),100-OFFSET('Water Data'!$H$4,0,10*ROW('Water Data'!H103)),NA())</f>
        <v>#N/A</v>
      </c>
      <c r="Q109" s="536" t="e">
        <f ca="1">+IF(AND(ISNUMBER(OFFSET('Water Data'!$H$6,0,10*ROW('Water Data'!H103))),'Data Summary'!CF109="Yes"),OFFSET('Water Data'!$H$6,0,10*ROW('Water Data'!H103)),NA())</f>
        <v>#N/A</v>
      </c>
      <c r="R109" s="536" t="e">
        <f ca="1">+IF(AND(ISNUMBER(OFFSET('Water Data'!$H$9,0,10*ROW('Water Data'!H103))),'Data Summary'!CG109="Yes"),OFFSET('Water Data'!$H$9,0,10*ROW('Water Data'!H103)),NA())</f>
        <v>#N/A</v>
      </c>
      <c r="S109" s="536" t="e">
        <f ca="1">+IF(AND(ISNUMBER(OFFSET('Water Data'!$I$4,0,10*ROW('Water Data'!I103))),'Data Summary'!CH109="Yes"),100-OFFSET('Water Data'!$I$4,0,10*ROW('Water Data'!I103)),NA())</f>
        <v>#N/A</v>
      </c>
      <c r="T109" s="536" t="e">
        <f ca="1">+IF(AND(ISNUMBER(OFFSET('Water Data'!$I$6,0,10*ROW('Water Data'!I103))),'Data Summary'!CI109="Yes"),OFFSET('Water Data'!$I$6,0,10*ROW('Water Data'!I103)),NA())</f>
        <v>#N/A</v>
      </c>
      <c r="U109" s="536" t="e">
        <f ca="1">+IF(AND(ISNUMBER(OFFSET('Water Data'!$I$9,0,10*ROW('Water Data'!I103))),'Data Summary'!CJ109="Yes"),OFFSET('Water Data'!$I$9,0,10*ROW('Water Data'!I103)),NA())</f>
        <v>#N/A</v>
      </c>
      <c r="V109" s="537" t="e">
        <f ca="1">+IF(AND(ISNUMBER(OFFSET('Sanitation Data'!$D$4,0,10*ROW('Sanitation Data'!D103))),'Data Summary'!CK109="Yes"),100-OFFSET('Sanitation Data'!$D$4,0,10*ROW('Sanitation Data'!D103)),NA())</f>
        <v>#N/A</v>
      </c>
      <c r="W109" s="537" t="e">
        <f ca="1">+IF(AND(ISNUMBER(OFFSET('Sanitation Data'!$D$6,0,10*ROW('Sanitation Data'!D103))),'Data Summary'!CL109="Yes"),OFFSET('Sanitation Data'!$D$6,0,10*ROW('Sanitation Data'!D103)),NA())</f>
        <v>#N/A</v>
      </c>
      <c r="X109" s="537" t="e">
        <f ca="1">+IF(AND(ISNUMBER(OFFSET('Sanitation Data'!$D$10,0,10*ROW('Sanitation Data'!D103))),'Data Summary'!CM109="Yes"),OFFSET('Sanitation Data'!$D$10,0,10*ROW('Sanitation Data'!D103)),NA())</f>
        <v>#N/A</v>
      </c>
      <c r="Y109" s="537" t="e">
        <f ca="1">+IF(AND(ISNUMBER(OFFSET('Sanitation Data'!$D$11,0,10*ROW('Sanitation Data'!D103))),'Data Summary'!CN109="Yes"),OFFSET('Sanitation Data'!$D$11,0,10*ROW('Sanitation Data'!D103)),NA())</f>
        <v>#N/A</v>
      </c>
      <c r="Z109" s="537" t="e">
        <f ca="1">+IF(AND(ISNUMBER(OFFSET('Sanitation Data'!$D$12,0,10*ROW('Sanitation Data'!D103))),'Data Summary'!CO109="Yes"),OFFSET('Sanitation Data'!$D$12,0,10*ROW('Sanitation Data'!D103)),NA())</f>
        <v>#N/A</v>
      </c>
      <c r="AA109" s="537" t="e">
        <f ca="1">+IF(AND(ISNUMBER(OFFSET('Sanitation Data'!$E$4,0,10*ROW('Sanitation Data'!E103))),'Data Summary'!CP109="Yes"),100-OFFSET('Sanitation Data'!$E$4,0,10*ROW('Sanitation Data'!E103)),NA())</f>
        <v>#N/A</v>
      </c>
      <c r="AB109" s="537" t="e">
        <f ca="1">+IF(AND(ISNUMBER(OFFSET('Sanitation Data'!$E$6,0,10*ROW('Sanitation Data'!E103))),'Data Summary'!CQ109="Yes"),OFFSET('Sanitation Data'!$E$6,0,10*ROW('Sanitation Data'!E103)),NA())</f>
        <v>#N/A</v>
      </c>
      <c r="AC109" s="537" t="e">
        <f ca="1">+IF(AND(ISNUMBER(OFFSET('Sanitation Data'!$E$10,0,10*ROW('Sanitation Data'!E103))),'Data Summary'!CR109="Yes"),OFFSET('Sanitation Data'!$E$10,0,10*ROW('Sanitation Data'!E103)),NA())</f>
        <v>#N/A</v>
      </c>
      <c r="AD109" s="537" t="e">
        <f ca="1">+IF(AND(ISNUMBER(OFFSET('Sanitation Data'!$E$11,0,10*ROW('Sanitation Data'!E103))),'Data Summary'!CS109="Yes"),OFFSET('Sanitation Data'!$E$11,0,10*ROW('Sanitation Data'!E103)),NA())</f>
        <v>#N/A</v>
      </c>
      <c r="AE109" s="537" t="e">
        <f ca="1">+IF(AND(ISNUMBER(OFFSET('Sanitation Data'!$E$12,0,10*ROW('Sanitation Data'!E103))),'Data Summary'!CT109="Yes"),OFFSET('Sanitation Data'!$E$12,0,10*ROW('Sanitation Data'!E103)),NA())</f>
        <v>#N/A</v>
      </c>
      <c r="AF109" s="537" t="e">
        <f ca="1">+IF(AND(ISNUMBER(OFFSET('Sanitation Data'!$F$4,0,10*ROW('Sanitation Data'!F103))),'Data Summary'!CU109="Yes"),100-OFFSET('Sanitation Data'!$F$4,0,10*ROW('Sanitation Data'!F103)),NA())</f>
        <v>#N/A</v>
      </c>
      <c r="AG109" s="537" t="e">
        <f ca="1">+IF(AND(ISNUMBER(OFFSET('Sanitation Data'!$F$6,0,10*ROW('Sanitation Data'!F103))),'Data Summary'!CV109="Yes"),OFFSET('Sanitation Data'!$F$6,0,10*ROW('Sanitation Data'!F103)),NA())</f>
        <v>#N/A</v>
      </c>
      <c r="AH109" s="537" t="e">
        <f ca="1">+IF(AND(ISNUMBER(OFFSET('Sanitation Data'!$F$10,0,10*ROW('Sanitation Data'!F103))),'Data Summary'!CW109="Yes"),OFFSET('Sanitation Data'!$F$10,0,10*ROW('Sanitation Data'!F103)),NA())</f>
        <v>#N/A</v>
      </c>
      <c r="AI109" s="537" t="e">
        <f ca="1">+IF(AND(ISNUMBER(OFFSET('Sanitation Data'!$F$11,0,10*ROW('Sanitation Data'!F103))),'Data Summary'!CX109="Yes"),OFFSET('Sanitation Data'!$F$11,0,10*ROW('Sanitation Data'!F103)),NA())</f>
        <v>#N/A</v>
      </c>
      <c r="AJ109" s="537" t="e">
        <f ca="1">+IF(AND(ISNUMBER(OFFSET('Sanitation Data'!$F$12,0,10*ROW('Sanitation Data'!F103))),'Data Summary'!CY109="Yes"),OFFSET('Sanitation Data'!$F$12,0,10*ROW('Sanitation Data'!F103)),NA())</f>
        <v>#N/A</v>
      </c>
      <c r="AK109" s="537" t="e">
        <f ca="1">+IF(AND(ISNUMBER(OFFSET('Sanitation Data'!$G$4,0,10*ROW('Sanitation Data'!G103))),'Data Summary'!CZ109="Yes"),100-OFFSET('Sanitation Data'!$G$4,0,10*ROW('Sanitation Data'!G103)),NA())</f>
        <v>#N/A</v>
      </c>
      <c r="AL109" s="537" t="e">
        <f ca="1">+IF(AND(ISNUMBER(OFFSET('Sanitation Data'!$G$6,0,10*ROW('Sanitation Data'!G103))),'Data Summary'!DA109="Yes"),OFFSET('Sanitation Data'!$G$6,0,10*ROW('Sanitation Data'!G103)),NA())</f>
        <v>#N/A</v>
      </c>
      <c r="AM109" s="537" t="e">
        <f ca="1">+IF(AND(ISNUMBER(OFFSET('Sanitation Data'!$G$10,0,10*ROW('Sanitation Data'!G103))),'Data Summary'!DB109="Yes"),OFFSET('Sanitation Data'!$G$10,0,10*ROW('Sanitation Data'!G103)),NA())</f>
        <v>#N/A</v>
      </c>
      <c r="AN109" s="537" t="e">
        <f ca="1">+IF(AND(ISNUMBER(OFFSET('Sanitation Data'!$G$11,0,10*ROW('Sanitation Data'!G103))),'Data Summary'!DC109="Yes"),OFFSET('Sanitation Data'!$G$11,0,10*ROW('Sanitation Data'!G103)),NA())</f>
        <v>#N/A</v>
      </c>
      <c r="AO109" s="537" t="e">
        <f ca="1">+IF(AND(ISNUMBER(OFFSET('Sanitation Data'!$G$12,0,10*ROW('Sanitation Data'!G103))),'Data Summary'!DD109="Yes"),OFFSET('Sanitation Data'!$G$12,0,10*ROW('Sanitation Data'!G103)),NA())</f>
        <v>#N/A</v>
      </c>
      <c r="AP109" s="537" t="e">
        <f ca="1">+IF(AND(ISNUMBER(OFFSET('Sanitation Data'!$H$4,0,10*ROW('Sanitation Data'!H103))),'Data Summary'!DE109="Yes"),100-OFFSET('Sanitation Data'!$H$4,0,10*ROW('Sanitation Data'!H103)),NA())</f>
        <v>#N/A</v>
      </c>
      <c r="AQ109" s="537" t="e">
        <f ca="1">+IF(AND(ISNUMBER(OFFSET('Sanitation Data'!$H$6,0,10*ROW('Sanitation Data'!H103))),'Data Summary'!DF109="Yes"),OFFSET('Sanitation Data'!$H$6,0,10*ROW('Sanitation Data'!H103)),NA())</f>
        <v>#N/A</v>
      </c>
      <c r="AR109" s="537" t="e">
        <f ca="1">+IF(AND(ISNUMBER(OFFSET('Sanitation Data'!$H$10,0,10*ROW('Sanitation Data'!H103))),'Data Summary'!DG109="Yes"),OFFSET('Sanitation Data'!$H$10,0,10*ROW('Sanitation Data'!H103)),NA())</f>
        <v>#N/A</v>
      </c>
      <c r="AS109" s="537" t="e">
        <f ca="1">+IF(AND(ISNUMBER(OFFSET('Sanitation Data'!$H$11,0,10*ROW('Sanitation Data'!H103))),'Data Summary'!DH109="Yes"),OFFSET('Sanitation Data'!$H$11,0,10*ROW('Sanitation Data'!H103)),NA())</f>
        <v>#N/A</v>
      </c>
      <c r="AT109" s="537" t="e">
        <f ca="1">+IF(AND(ISNUMBER(OFFSET('Sanitation Data'!$H$12,0,10*ROW('Sanitation Data'!H103))),'Data Summary'!DI109="Yes"),OFFSET('Sanitation Data'!$H$12,0,10*ROW('Sanitation Data'!H103)),NA())</f>
        <v>#N/A</v>
      </c>
      <c r="AU109" s="537" t="e">
        <f ca="1">+IF(AND(ISNUMBER(OFFSET('Sanitation Data'!$I$4,0,10*ROW('Sanitation Data'!I103))),'Data Summary'!DJ109="Yes"),100-OFFSET('Sanitation Data'!$I$4,0,10*ROW('Sanitation Data'!I103)),NA())</f>
        <v>#N/A</v>
      </c>
      <c r="AV109" s="537" t="e">
        <f ca="1">+IF(AND(ISNUMBER(OFFSET('Sanitation Data'!$I$6,0,10*ROW('Sanitation Data'!I103))),'Data Summary'!DK109="Yes"),OFFSET('Sanitation Data'!$I$6,0,10*ROW('Sanitation Data'!I103)),NA())</f>
        <v>#N/A</v>
      </c>
      <c r="AW109" s="537" t="e">
        <f ca="1">+IF(AND(ISNUMBER(OFFSET('Sanitation Data'!$I$10,0,10*ROW('Sanitation Data'!I103))),'Data Summary'!DL109="Yes"),OFFSET('Sanitation Data'!$I$10,0,10*ROW('Sanitation Data'!I103)),NA())</f>
        <v>#N/A</v>
      </c>
      <c r="AX109" s="537" t="e">
        <f ca="1">+IF(AND(ISNUMBER(OFFSET('Sanitation Data'!$I$11,0,10*ROW('Sanitation Data'!I103))),'Data Summary'!DM109="Yes"),OFFSET('Sanitation Data'!$I$11,0,10*ROW('Sanitation Data'!I103)),NA())</f>
        <v>#N/A</v>
      </c>
      <c r="AY109" s="537" t="e">
        <f ca="1">+IF(AND(ISNUMBER(OFFSET('Sanitation Data'!$I$12,0,10*ROW('Sanitation Data'!I103))),'Data Summary'!DN109="Yes"),OFFSET('Sanitation Data'!$I$12,0,10*ROW('Sanitation Data'!I103)),NA())</f>
        <v>#N/A</v>
      </c>
      <c r="AZ109" s="538" t="e">
        <f ca="1">+IF(AND(ISNUMBER(OFFSET('Hygiene Data'!$D$5,0,10*ROW('Hygiene Data'!D103))),'Data Summary'!DO109="Yes"),OFFSET('Hygiene Data'!$D$5,0,10*ROW('Hygiene Data'!D103)),NA())</f>
        <v>#N/A</v>
      </c>
      <c r="BA109" s="538" t="e">
        <f ca="1">+IF(AND(ISNUMBER(OFFSET('Hygiene Data'!$D$7,0,10*ROW('Hygiene Data'!D103))),'Data Summary'!DP109="Yes"),OFFSET('Hygiene Data'!$D$7,0,10*ROW('Hygiene Data'!D103)),NA())</f>
        <v>#N/A</v>
      </c>
      <c r="BB109" s="538" t="e">
        <f ca="1">+IF(AND(ISNUMBER(OFFSET('Hygiene Data'!$D$9,0,10*ROW('Hygiene Data'!D103))),'Data Summary'!DQ109="Yes"),OFFSET('Hygiene Data'!$D$9,0,10*ROW('Hygiene Data'!D103)),NA())</f>
        <v>#N/A</v>
      </c>
      <c r="BC109" s="538" t="e">
        <f ca="1">+IF(AND(ISNUMBER(OFFSET('Hygiene Data'!$E$5,0,10*ROW('Hygiene Data'!E103))),'Data Summary'!DR109="Yes"),OFFSET('Hygiene Data'!$E$5,0,10*ROW('Hygiene Data'!E103)),NA())</f>
        <v>#N/A</v>
      </c>
      <c r="BD109" s="538" t="e">
        <f ca="1">+IF(AND(ISNUMBER(OFFSET('Hygiene Data'!$E$7,0,10*ROW('Hygiene Data'!E103))),'Data Summary'!DS109="Yes"),OFFSET('Hygiene Data'!$E$7,0,10*ROW('Hygiene Data'!E103)),NA())</f>
        <v>#N/A</v>
      </c>
      <c r="BE109" s="538" t="e">
        <f ca="1">+IF(AND(ISNUMBER(OFFSET('Hygiene Data'!$E$9,0,10*ROW('Hygiene Data'!E103))),'Data Summary'!DT109="Yes"),OFFSET('Hygiene Data'!$E$9,0,10*ROW('Hygiene Data'!E103)),NA())</f>
        <v>#N/A</v>
      </c>
      <c r="BF109" s="538" t="e">
        <f ca="1">+IF(AND(ISNUMBER(OFFSET('Hygiene Data'!$F$5,0,10*ROW('Hygiene Data'!F103))),'Data Summary'!DU109="Yes"),OFFSET('Hygiene Data'!$F$5,0,10*ROW('Hygiene Data'!F103)),NA())</f>
        <v>#N/A</v>
      </c>
      <c r="BG109" s="538" t="e">
        <f ca="1">+IF(AND(ISNUMBER(OFFSET('Hygiene Data'!$F$7,0,10*ROW('Hygiene Data'!F103))),'Data Summary'!DV109="Yes"),OFFSET('Hygiene Data'!$F$7,0,10*ROW('Hygiene Data'!F103)),NA())</f>
        <v>#N/A</v>
      </c>
      <c r="BH109" s="538" t="e">
        <f ca="1">+IF(AND(ISNUMBER(OFFSET('Hygiene Data'!$F$9,0,10*ROW('Hygiene Data'!F103))),'Data Summary'!DW109="Yes"),OFFSET('Hygiene Data'!$F$9,0,10*ROW('Hygiene Data'!F103)),NA())</f>
        <v>#N/A</v>
      </c>
      <c r="BI109" s="538" t="e">
        <f ca="1">+IF(AND(ISNUMBER(OFFSET('Hygiene Data'!$G$5,0,10*ROW('Hygiene Data'!G103))),'Data Summary'!DX109="Yes"),OFFSET('Hygiene Data'!$G$5,0,10*ROW('Hygiene Data'!G103)),NA())</f>
        <v>#N/A</v>
      </c>
      <c r="BJ109" s="538" t="e">
        <f ca="1">+IF(AND(ISNUMBER(OFFSET('Hygiene Data'!$G$7,0,10*ROW('Hygiene Data'!G103))),'Data Summary'!DY109="Yes"),OFFSET('Hygiene Data'!$G$7,0,10*ROW('Hygiene Data'!G103)),NA())</f>
        <v>#N/A</v>
      </c>
      <c r="BK109" s="538" t="e">
        <f ca="1">+IF(AND(ISNUMBER(OFFSET('Hygiene Data'!$G$9,0,10*ROW('Hygiene Data'!G103))),'Data Summary'!DZ109="Yes"),OFFSET('Hygiene Data'!$G$9,0,10*ROW('Hygiene Data'!G103)),NA())</f>
        <v>#N/A</v>
      </c>
      <c r="BL109" s="538" t="e">
        <f ca="1">+IF(AND(ISNUMBER(OFFSET('Hygiene Data'!$H$5,0,10*ROW('Hygiene Data'!H103))),'Data Summary'!EA109="Yes"),OFFSET('Hygiene Data'!$H$5,0,10*ROW('Hygiene Data'!H103)),NA())</f>
        <v>#N/A</v>
      </c>
      <c r="BM109" s="538" t="e">
        <f ca="1">+IF(AND(ISNUMBER(OFFSET('Hygiene Data'!$H$7,0,10*ROW('Hygiene Data'!H103))),'Data Summary'!EB109="Yes"),OFFSET('Hygiene Data'!$H$7,0,10*ROW('Hygiene Data'!H103)),NA())</f>
        <v>#N/A</v>
      </c>
      <c r="BN109" s="538" t="e">
        <f ca="1">+IF(AND(ISNUMBER(OFFSET('Hygiene Data'!$H$9,0,10*ROW('Hygiene Data'!H103))),'Data Summary'!EC109="Yes"),OFFSET('Hygiene Data'!$H$9,0,10*ROW('Hygiene Data'!H103)),NA())</f>
        <v>#N/A</v>
      </c>
      <c r="BO109" s="538" t="e">
        <f ca="1">+IF(AND(ISNUMBER(OFFSET('Hygiene Data'!$I$5,0,10*ROW('Hygiene Data'!I103))),'Data Summary'!ED109="Yes"),OFFSET('Hygiene Data'!$I$5,0,10*ROW('Hygiene Data'!I103)),NA())</f>
        <v>#N/A</v>
      </c>
      <c r="BP109" s="538" t="e">
        <f ca="1">+IF(AND(ISNUMBER(OFFSET('Hygiene Data'!$I$7,0,10*ROW('Hygiene Data'!I103))),'Data Summary'!EE109="Yes"),OFFSET('Hygiene Data'!$I$7,0,10*ROW('Hygiene Data'!I103)),NA())</f>
        <v>#N/A</v>
      </c>
      <c r="BQ109" s="538" t="e">
        <f ca="1">+IF(AND(ISNUMBER(OFFSET('Hygiene Data'!$I$9,0,10*ROW('Hygiene Data'!I103))),'Data Summary'!EF109="Yes"),OFFSET('Hygiene Data'!$I$9,0,10*ROW('Hygiene Data'!I103)),NA())</f>
        <v>#N/A</v>
      </c>
    </row>
    <row r="110" spans="1:69" x14ac:dyDescent="0.25">
      <c r="A110" s="534" t="e">
        <f ca="1">+RIGHT('Data Summary'!A110,LEN('Data Summary'!A110)-9)</f>
        <v>#VALUE!</v>
      </c>
      <c r="B110" s="508" t="str">
        <f ca="1">+IF(ISTEXT('Data Summary'!B110),'Data Summary'!B110,"")</f>
        <v/>
      </c>
      <c r="C110" s="535" t="e">
        <f ca="1">+VALUE('Data Summary'!C110)</f>
        <v>#VALUE!</v>
      </c>
      <c r="D110" s="536" t="e">
        <f ca="1">+IF(AND(ISNUMBER(OFFSET('Water Data'!$D$4,0,10*ROW('Water Data'!D104))),'Data Summary'!BS110="Yes"),100-OFFSET('Water Data'!$D$4,0,10*ROW('Water Data'!D104)),NA())</f>
        <v>#N/A</v>
      </c>
      <c r="E110" s="536" t="e">
        <f ca="1">+IF(AND(ISNUMBER(OFFSET('Water Data'!$D$6,0,10*ROW('Water Data'!D104))),'Data Summary'!BT110="Yes"),OFFSET('Water Data'!$D$6,0,10*ROW('Water Data'!D104)),NA())</f>
        <v>#N/A</v>
      </c>
      <c r="F110" s="536" t="e">
        <f ca="1">+IF(AND(ISNUMBER(OFFSET('Water Data'!$D$9,0,10*ROW('Water Data'!D104))),'Data Summary'!BU110="Yes"),OFFSET('Water Data'!$D$9,0,10*ROW('Water Data'!D104)),NA())</f>
        <v>#N/A</v>
      </c>
      <c r="G110" s="536" t="e">
        <f ca="1">+IF(AND(ISNUMBER(OFFSET('Water Data'!$E$4,0,10*ROW('Water Data'!E104))),'Data Summary'!BV110="Yes"),100-OFFSET('Water Data'!$E$4,0,10*ROW('Water Data'!E104)),NA())</f>
        <v>#N/A</v>
      </c>
      <c r="H110" s="536" t="e">
        <f ca="1">+IF(AND(ISNUMBER(OFFSET('Water Data'!$E$6,0,10*ROW('Water Data'!E104))),'Data Summary'!BW110="Yes"),OFFSET('Water Data'!$E$6,0,10*ROW('Water Data'!E104)),NA())</f>
        <v>#N/A</v>
      </c>
      <c r="I110" s="536" t="e">
        <f ca="1">+IF(AND(ISNUMBER(OFFSET('Water Data'!$E$9,0,10*ROW('Water Data'!E104))),'Data Summary'!BX110="Yes"),OFFSET('Water Data'!$E$9,0,10*ROW('Water Data'!E104)),NA())</f>
        <v>#N/A</v>
      </c>
      <c r="J110" s="536" t="e">
        <f ca="1">+IF(AND(ISNUMBER(OFFSET('Water Data'!$F$4,0,10*ROW('Water Data'!F104))),'Data Summary'!BY110="Yes"),100-OFFSET('Water Data'!$F$4,0,10*ROW('Water Data'!F104)),NA())</f>
        <v>#N/A</v>
      </c>
      <c r="K110" s="536" t="e">
        <f ca="1">+IF(AND(ISNUMBER(OFFSET('Water Data'!$F$6,0,10*ROW('Water Data'!F104))),'Data Summary'!BZ110="Yes"),OFFSET('Water Data'!$F$6,0,10*ROW('Water Data'!F104)),NA())</f>
        <v>#N/A</v>
      </c>
      <c r="L110" s="536" t="e">
        <f ca="1">+IF(AND(ISNUMBER(OFFSET('Water Data'!$F$9,0,10*ROW('Water Data'!F104))),'Data Summary'!CA110="Yes"),OFFSET('Water Data'!$F$9,0,10*ROW('Water Data'!F104)),NA())</f>
        <v>#N/A</v>
      </c>
      <c r="M110" s="536" t="e">
        <f ca="1">+IF(AND(ISNUMBER(OFFSET('Water Data'!$G$4,0,10*ROW('Water Data'!G104))),'Data Summary'!CB110="Yes"),100-OFFSET('Water Data'!$G$4,0,10*ROW('Water Data'!G104)),NA())</f>
        <v>#N/A</v>
      </c>
      <c r="N110" s="536" t="e">
        <f ca="1">+IF(AND(ISNUMBER(OFFSET('Water Data'!$G$6,0,10*ROW('Water Data'!G104))),'Data Summary'!CC110="Yes"),OFFSET('Water Data'!$G$6,0,10*ROW('Water Data'!G104)),NA())</f>
        <v>#N/A</v>
      </c>
      <c r="O110" s="536" t="e">
        <f ca="1">+IF(AND(ISNUMBER(OFFSET('Water Data'!$G$9,0,10*ROW('Water Data'!G104))),'Data Summary'!CD110="Yes"),OFFSET('Water Data'!$G$9,0,10*ROW('Water Data'!G104)),NA())</f>
        <v>#N/A</v>
      </c>
      <c r="P110" s="536" t="e">
        <f ca="1">+IF(AND(ISNUMBER(OFFSET('Water Data'!$H$4,0,10*ROW('Water Data'!H104))),'Data Summary'!CE110="Yes"),100-OFFSET('Water Data'!$H$4,0,10*ROW('Water Data'!H104)),NA())</f>
        <v>#N/A</v>
      </c>
      <c r="Q110" s="536" t="e">
        <f ca="1">+IF(AND(ISNUMBER(OFFSET('Water Data'!$H$6,0,10*ROW('Water Data'!H104))),'Data Summary'!CF110="Yes"),OFFSET('Water Data'!$H$6,0,10*ROW('Water Data'!H104)),NA())</f>
        <v>#N/A</v>
      </c>
      <c r="R110" s="536" t="e">
        <f ca="1">+IF(AND(ISNUMBER(OFFSET('Water Data'!$H$9,0,10*ROW('Water Data'!H104))),'Data Summary'!CG110="Yes"),OFFSET('Water Data'!$H$9,0,10*ROW('Water Data'!H104)),NA())</f>
        <v>#N/A</v>
      </c>
      <c r="S110" s="536" t="e">
        <f ca="1">+IF(AND(ISNUMBER(OFFSET('Water Data'!$I$4,0,10*ROW('Water Data'!I104))),'Data Summary'!CH110="Yes"),100-OFFSET('Water Data'!$I$4,0,10*ROW('Water Data'!I104)),NA())</f>
        <v>#N/A</v>
      </c>
      <c r="T110" s="536" t="e">
        <f ca="1">+IF(AND(ISNUMBER(OFFSET('Water Data'!$I$6,0,10*ROW('Water Data'!I104))),'Data Summary'!CI110="Yes"),OFFSET('Water Data'!$I$6,0,10*ROW('Water Data'!I104)),NA())</f>
        <v>#N/A</v>
      </c>
      <c r="U110" s="536" t="e">
        <f ca="1">+IF(AND(ISNUMBER(OFFSET('Water Data'!$I$9,0,10*ROW('Water Data'!I104))),'Data Summary'!CJ110="Yes"),OFFSET('Water Data'!$I$9,0,10*ROW('Water Data'!I104)),NA())</f>
        <v>#N/A</v>
      </c>
      <c r="V110" s="537" t="e">
        <f ca="1">+IF(AND(ISNUMBER(OFFSET('Sanitation Data'!$D$4,0,10*ROW('Sanitation Data'!D104))),'Data Summary'!CK110="Yes"),100-OFFSET('Sanitation Data'!$D$4,0,10*ROW('Sanitation Data'!D104)),NA())</f>
        <v>#N/A</v>
      </c>
      <c r="W110" s="537" t="e">
        <f ca="1">+IF(AND(ISNUMBER(OFFSET('Sanitation Data'!$D$6,0,10*ROW('Sanitation Data'!D104))),'Data Summary'!CL110="Yes"),OFFSET('Sanitation Data'!$D$6,0,10*ROW('Sanitation Data'!D104)),NA())</f>
        <v>#N/A</v>
      </c>
      <c r="X110" s="537" t="e">
        <f ca="1">+IF(AND(ISNUMBER(OFFSET('Sanitation Data'!$D$10,0,10*ROW('Sanitation Data'!D104))),'Data Summary'!CM110="Yes"),OFFSET('Sanitation Data'!$D$10,0,10*ROW('Sanitation Data'!D104)),NA())</f>
        <v>#N/A</v>
      </c>
      <c r="Y110" s="537" t="e">
        <f ca="1">+IF(AND(ISNUMBER(OFFSET('Sanitation Data'!$D$11,0,10*ROW('Sanitation Data'!D104))),'Data Summary'!CN110="Yes"),OFFSET('Sanitation Data'!$D$11,0,10*ROW('Sanitation Data'!D104)),NA())</f>
        <v>#N/A</v>
      </c>
      <c r="Z110" s="537" t="e">
        <f ca="1">+IF(AND(ISNUMBER(OFFSET('Sanitation Data'!$D$12,0,10*ROW('Sanitation Data'!D104))),'Data Summary'!CO110="Yes"),OFFSET('Sanitation Data'!$D$12,0,10*ROW('Sanitation Data'!D104)),NA())</f>
        <v>#N/A</v>
      </c>
      <c r="AA110" s="537" t="e">
        <f ca="1">+IF(AND(ISNUMBER(OFFSET('Sanitation Data'!$E$4,0,10*ROW('Sanitation Data'!E104))),'Data Summary'!CP110="Yes"),100-OFFSET('Sanitation Data'!$E$4,0,10*ROW('Sanitation Data'!E104)),NA())</f>
        <v>#N/A</v>
      </c>
      <c r="AB110" s="537" t="e">
        <f ca="1">+IF(AND(ISNUMBER(OFFSET('Sanitation Data'!$E$6,0,10*ROW('Sanitation Data'!E104))),'Data Summary'!CQ110="Yes"),OFFSET('Sanitation Data'!$E$6,0,10*ROW('Sanitation Data'!E104)),NA())</f>
        <v>#N/A</v>
      </c>
      <c r="AC110" s="537" t="e">
        <f ca="1">+IF(AND(ISNUMBER(OFFSET('Sanitation Data'!$E$10,0,10*ROW('Sanitation Data'!E104))),'Data Summary'!CR110="Yes"),OFFSET('Sanitation Data'!$E$10,0,10*ROW('Sanitation Data'!E104)),NA())</f>
        <v>#N/A</v>
      </c>
      <c r="AD110" s="537" t="e">
        <f ca="1">+IF(AND(ISNUMBER(OFFSET('Sanitation Data'!$E$11,0,10*ROW('Sanitation Data'!E104))),'Data Summary'!CS110="Yes"),OFFSET('Sanitation Data'!$E$11,0,10*ROW('Sanitation Data'!E104)),NA())</f>
        <v>#N/A</v>
      </c>
      <c r="AE110" s="537" t="e">
        <f ca="1">+IF(AND(ISNUMBER(OFFSET('Sanitation Data'!$E$12,0,10*ROW('Sanitation Data'!E104))),'Data Summary'!CT110="Yes"),OFFSET('Sanitation Data'!$E$12,0,10*ROW('Sanitation Data'!E104)),NA())</f>
        <v>#N/A</v>
      </c>
      <c r="AF110" s="537" t="e">
        <f ca="1">+IF(AND(ISNUMBER(OFFSET('Sanitation Data'!$F$4,0,10*ROW('Sanitation Data'!F104))),'Data Summary'!CU110="Yes"),100-OFFSET('Sanitation Data'!$F$4,0,10*ROW('Sanitation Data'!F104)),NA())</f>
        <v>#N/A</v>
      </c>
      <c r="AG110" s="537" t="e">
        <f ca="1">+IF(AND(ISNUMBER(OFFSET('Sanitation Data'!$F$6,0,10*ROW('Sanitation Data'!F104))),'Data Summary'!CV110="Yes"),OFFSET('Sanitation Data'!$F$6,0,10*ROW('Sanitation Data'!F104)),NA())</f>
        <v>#N/A</v>
      </c>
      <c r="AH110" s="537" t="e">
        <f ca="1">+IF(AND(ISNUMBER(OFFSET('Sanitation Data'!$F$10,0,10*ROW('Sanitation Data'!F104))),'Data Summary'!CW110="Yes"),OFFSET('Sanitation Data'!$F$10,0,10*ROW('Sanitation Data'!F104)),NA())</f>
        <v>#N/A</v>
      </c>
      <c r="AI110" s="537" t="e">
        <f ca="1">+IF(AND(ISNUMBER(OFFSET('Sanitation Data'!$F$11,0,10*ROW('Sanitation Data'!F104))),'Data Summary'!CX110="Yes"),OFFSET('Sanitation Data'!$F$11,0,10*ROW('Sanitation Data'!F104)),NA())</f>
        <v>#N/A</v>
      </c>
      <c r="AJ110" s="537" t="e">
        <f ca="1">+IF(AND(ISNUMBER(OFFSET('Sanitation Data'!$F$12,0,10*ROW('Sanitation Data'!F104))),'Data Summary'!CY110="Yes"),OFFSET('Sanitation Data'!$F$12,0,10*ROW('Sanitation Data'!F104)),NA())</f>
        <v>#N/A</v>
      </c>
      <c r="AK110" s="537" t="e">
        <f ca="1">+IF(AND(ISNUMBER(OFFSET('Sanitation Data'!$G$4,0,10*ROW('Sanitation Data'!G104))),'Data Summary'!CZ110="Yes"),100-OFFSET('Sanitation Data'!$G$4,0,10*ROW('Sanitation Data'!G104)),NA())</f>
        <v>#N/A</v>
      </c>
      <c r="AL110" s="537" t="e">
        <f ca="1">+IF(AND(ISNUMBER(OFFSET('Sanitation Data'!$G$6,0,10*ROW('Sanitation Data'!G104))),'Data Summary'!DA110="Yes"),OFFSET('Sanitation Data'!$G$6,0,10*ROW('Sanitation Data'!G104)),NA())</f>
        <v>#N/A</v>
      </c>
      <c r="AM110" s="537" t="e">
        <f ca="1">+IF(AND(ISNUMBER(OFFSET('Sanitation Data'!$G$10,0,10*ROW('Sanitation Data'!G104))),'Data Summary'!DB110="Yes"),OFFSET('Sanitation Data'!$G$10,0,10*ROW('Sanitation Data'!G104)),NA())</f>
        <v>#N/A</v>
      </c>
      <c r="AN110" s="537" t="e">
        <f ca="1">+IF(AND(ISNUMBER(OFFSET('Sanitation Data'!$G$11,0,10*ROW('Sanitation Data'!G104))),'Data Summary'!DC110="Yes"),OFFSET('Sanitation Data'!$G$11,0,10*ROW('Sanitation Data'!G104)),NA())</f>
        <v>#N/A</v>
      </c>
      <c r="AO110" s="537" t="e">
        <f ca="1">+IF(AND(ISNUMBER(OFFSET('Sanitation Data'!$G$12,0,10*ROW('Sanitation Data'!G104))),'Data Summary'!DD110="Yes"),OFFSET('Sanitation Data'!$G$12,0,10*ROW('Sanitation Data'!G104)),NA())</f>
        <v>#N/A</v>
      </c>
      <c r="AP110" s="537" t="e">
        <f ca="1">+IF(AND(ISNUMBER(OFFSET('Sanitation Data'!$H$4,0,10*ROW('Sanitation Data'!H104))),'Data Summary'!DE110="Yes"),100-OFFSET('Sanitation Data'!$H$4,0,10*ROW('Sanitation Data'!H104)),NA())</f>
        <v>#N/A</v>
      </c>
      <c r="AQ110" s="537" t="e">
        <f ca="1">+IF(AND(ISNUMBER(OFFSET('Sanitation Data'!$H$6,0,10*ROW('Sanitation Data'!H104))),'Data Summary'!DF110="Yes"),OFFSET('Sanitation Data'!$H$6,0,10*ROW('Sanitation Data'!H104)),NA())</f>
        <v>#N/A</v>
      </c>
      <c r="AR110" s="537" t="e">
        <f ca="1">+IF(AND(ISNUMBER(OFFSET('Sanitation Data'!$H$10,0,10*ROW('Sanitation Data'!H104))),'Data Summary'!DG110="Yes"),OFFSET('Sanitation Data'!$H$10,0,10*ROW('Sanitation Data'!H104)),NA())</f>
        <v>#N/A</v>
      </c>
      <c r="AS110" s="537" t="e">
        <f ca="1">+IF(AND(ISNUMBER(OFFSET('Sanitation Data'!$H$11,0,10*ROW('Sanitation Data'!H104))),'Data Summary'!DH110="Yes"),OFFSET('Sanitation Data'!$H$11,0,10*ROW('Sanitation Data'!H104)),NA())</f>
        <v>#N/A</v>
      </c>
      <c r="AT110" s="537" t="e">
        <f ca="1">+IF(AND(ISNUMBER(OFFSET('Sanitation Data'!$H$12,0,10*ROW('Sanitation Data'!H104))),'Data Summary'!DI110="Yes"),OFFSET('Sanitation Data'!$H$12,0,10*ROW('Sanitation Data'!H104)),NA())</f>
        <v>#N/A</v>
      </c>
      <c r="AU110" s="537" t="e">
        <f ca="1">+IF(AND(ISNUMBER(OFFSET('Sanitation Data'!$I$4,0,10*ROW('Sanitation Data'!I104))),'Data Summary'!DJ110="Yes"),100-OFFSET('Sanitation Data'!$I$4,0,10*ROW('Sanitation Data'!I104)),NA())</f>
        <v>#N/A</v>
      </c>
      <c r="AV110" s="537" t="e">
        <f ca="1">+IF(AND(ISNUMBER(OFFSET('Sanitation Data'!$I$6,0,10*ROW('Sanitation Data'!I104))),'Data Summary'!DK110="Yes"),OFFSET('Sanitation Data'!$I$6,0,10*ROW('Sanitation Data'!I104)),NA())</f>
        <v>#N/A</v>
      </c>
      <c r="AW110" s="537" t="e">
        <f ca="1">+IF(AND(ISNUMBER(OFFSET('Sanitation Data'!$I$10,0,10*ROW('Sanitation Data'!I104))),'Data Summary'!DL110="Yes"),OFFSET('Sanitation Data'!$I$10,0,10*ROW('Sanitation Data'!I104)),NA())</f>
        <v>#N/A</v>
      </c>
      <c r="AX110" s="537" t="e">
        <f ca="1">+IF(AND(ISNUMBER(OFFSET('Sanitation Data'!$I$11,0,10*ROW('Sanitation Data'!I104))),'Data Summary'!DM110="Yes"),OFFSET('Sanitation Data'!$I$11,0,10*ROW('Sanitation Data'!I104)),NA())</f>
        <v>#N/A</v>
      </c>
      <c r="AY110" s="537" t="e">
        <f ca="1">+IF(AND(ISNUMBER(OFFSET('Sanitation Data'!$I$12,0,10*ROW('Sanitation Data'!I104))),'Data Summary'!DN110="Yes"),OFFSET('Sanitation Data'!$I$12,0,10*ROW('Sanitation Data'!I104)),NA())</f>
        <v>#N/A</v>
      </c>
      <c r="AZ110" s="538" t="e">
        <f ca="1">+IF(AND(ISNUMBER(OFFSET('Hygiene Data'!$D$5,0,10*ROW('Hygiene Data'!D104))),'Data Summary'!DO110="Yes"),OFFSET('Hygiene Data'!$D$5,0,10*ROW('Hygiene Data'!D104)),NA())</f>
        <v>#N/A</v>
      </c>
      <c r="BA110" s="538" t="e">
        <f ca="1">+IF(AND(ISNUMBER(OFFSET('Hygiene Data'!$D$7,0,10*ROW('Hygiene Data'!D104))),'Data Summary'!DP110="Yes"),OFFSET('Hygiene Data'!$D$7,0,10*ROW('Hygiene Data'!D104)),NA())</f>
        <v>#N/A</v>
      </c>
      <c r="BB110" s="538" t="e">
        <f ca="1">+IF(AND(ISNUMBER(OFFSET('Hygiene Data'!$D$9,0,10*ROW('Hygiene Data'!D104))),'Data Summary'!DQ110="Yes"),OFFSET('Hygiene Data'!$D$9,0,10*ROW('Hygiene Data'!D104)),NA())</f>
        <v>#N/A</v>
      </c>
      <c r="BC110" s="538" t="e">
        <f ca="1">+IF(AND(ISNUMBER(OFFSET('Hygiene Data'!$E$5,0,10*ROW('Hygiene Data'!E104))),'Data Summary'!DR110="Yes"),OFFSET('Hygiene Data'!$E$5,0,10*ROW('Hygiene Data'!E104)),NA())</f>
        <v>#N/A</v>
      </c>
      <c r="BD110" s="538" t="e">
        <f ca="1">+IF(AND(ISNUMBER(OFFSET('Hygiene Data'!$E$7,0,10*ROW('Hygiene Data'!E104))),'Data Summary'!DS110="Yes"),OFFSET('Hygiene Data'!$E$7,0,10*ROW('Hygiene Data'!E104)),NA())</f>
        <v>#N/A</v>
      </c>
      <c r="BE110" s="538" t="e">
        <f ca="1">+IF(AND(ISNUMBER(OFFSET('Hygiene Data'!$E$9,0,10*ROW('Hygiene Data'!E104))),'Data Summary'!DT110="Yes"),OFFSET('Hygiene Data'!$E$9,0,10*ROW('Hygiene Data'!E104)),NA())</f>
        <v>#N/A</v>
      </c>
      <c r="BF110" s="538" t="e">
        <f ca="1">+IF(AND(ISNUMBER(OFFSET('Hygiene Data'!$F$5,0,10*ROW('Hygiene Data'!F104))),'Data Summary'!DU110="Yes"),OFFSET('Hygiene Data'!$F$5,0,10*ROW('Hygiene Data'!F104)),NA())</f>
        <v>#N/A</v>
      </c>
      <c r="BG110" s="538" t="e">
        <f ca="1">+IF(AND(ISNUMBER(OFFSET('Hygiene Data'!$F$7,0,10*ROW('Hygiene Data'!F104))),'Data Summary'!DV110="Yes"),OFFSET('Hygiene Data'!$F$7,0,10*ROW('Hygiene Data'!F104)),NA())</f>
        <v>#N/A</v>
      </c>
      <c r="BH110" s="538" t="e">
        <f ca="1">+IF(AND(ISNUMBER(OFFSET('Hygiene Data'!$F$9,0,10*ROW('Hygiene Data'!F104))),'Data Summary'!DW110="Yes"),OFFSET('Hygiene Data'!$F$9,0,10*ROW('Hygiene Data'!F104)),NA())</f>
        <v>#N/A</v>
      </c>
      <c r="BI110" s="538" t="e">
        <f ca="1">+IF(AND(ISNUMBER(OFFSET('Hygiene Data'!$G$5,0,10*ROW('Hygiene Data'!G104))),'Data Summary'!DX110="Yes"),OFFSET('Hygiene Data'!$G$5,0,10*ROW('Hygiene Data'!G104)),NA())</f>
        <v>#N/A</v>
      </c>
      <c r="BJ110" s="538" t="e">
        <f ca="1">+IF(AND(ISNUMBER(OFFSET('Hygiene Data'!$G$7,0,10*ROW('Hygiene Data'!G104))),'Data Summary'!DY110="Yes"),OFFSET('Hygiene Data'!$G$7,0,10*ROW('Hygiene Data'!G104)),NA())</f>
        <v>#N/A</v>
      </c>
      <c r="BK110" s="538" t="e">
        <f ca="1">+IF(AND(ISNUMBER(OFFSET('Hygiene Data'!$G$9,0,10*ROW('Hygiene Data'!G104))),'Data Summary'!DZ110="Yes"),OFFSET('Hygiene Data'!$G$9,0,10*ROW('Hygiene Data'!G104)),NA())</f>
        <v>#N/A</v>
      </c>
      <c r="BL110" s="538" t="e">
        <f ca="1">+IF(AND(ISNUMBER(OFFSET('Hygiene Data'!$H$5,0,10*ROW('Hygiene Data'!H104))),'Data Summary'!EA110="Yes"),OFFSET('Hygiene Data'!$H$5,0,10*ROW('Hygiene Data'!H104)),NA())</f>
        <v>#N/A</v>
      </c>
      <c r="BM110" s="538" t="e">
        <f ca="1">+IF(AND(ISNUMBER(OFFSET('Hygiene Data'!$H$7,0,10*ROW('Hygiene Data'!H104))),'Data Summary'!EB110="Yes"),OFFSET('Hygiene Data'!$H$7,0,10*ROW('Hygiene Data'!H104)),NA())</f>
        <v>#N/A</v>
      </c>
      <c r="BN110" s="538" t="e">
        <f ca="1">+IF(AND(ISNUMBER(OFFSET('Hygiene Data'!$H$9,0,10*ROW('Hygiene Data'!H104))),'Data Summary'!EC110="Yes"),OFFSET('Hygiene Data'!$H$9,0,10*ROW('Hygiene Data'!H104)),NA())</f>
        <v>#N/A</v>
      </c>
      <c r="BO110" s="538" t="e">
        <f ca="1">+IF(AND(ISNUMBER(OFFSET('Hygiene Data'!$I$5,0,10*ROW('Hygiene Data'!I104))),'Data Summary'!ED110="Yes"),OFFSET('Hygiene Data'!$I$5,0,10*ROW('Hygiene Data'!I104)),NA())</f>
        <v>#N/A</v>
      </c>
      <c r="BP110" s="538" t="e">
        <f ca="1">+IF(AND(ISNUMBER(OFFSET('Hygiene Data'!$I$7,0,10*ROW('Hygiene Data'!I104))),'Data Summary'!EE110="Yes"),OFFSET('Hygiene Data'!$I$7,0,10*ROW('Hygiene Data'!I104)),NA())</f>
        <v>#N/A</v>
      </c>
      <c r="BQ110" s="538" t="e">
        <f ca="1">+IF(AND(ISNUMBER(OFFSET('Hygiene Data'!$I$9,0,10*ROW('Hygiene Data'!I104))),'Data Summary'!EF110="Yes"),OFFSET('Hygiene Data'!$I$9,0,10*ROW('Hygiene Data'!I104)),NA())</f>
        <v>#N/A</v>
      </c>
    </row>
    <row r="111" spans="1:69" x14ac:dyDescent="0.25">
      <c r="A111" s="534" t="e">
        <f ca="1">+RIGHT('Data Summary'!A111,LEN('Data Summary'!A111)-9)</f>
        <v>#VALUE!</v>
      </c>
      <c r="B111" s="508" t="str">
        <f ca="1">+IF(ISTEXT('Data Summary'!B111),'Data Summary'!B111,"")</f>
        <v/>
      </c>
      <c r="C111" s="535" t="e">
        <f ca="1">+VALUE('Data Summary'!C111)</f>
        <v>#VALUE!</v>
      </c>
      <c r="D111" s="536" t="e">
        <f ca="1">+IF(AND(ISNUMBER(OFFSET('Water Data'!$D$4,0,10*ROW('Water Data'!D105))),'Data Summary'!BS111="Yes"),100-OFFSET('Water Data'!$D$4,0,10*ROW('Water Data'!D105)),NA())</f>
        <v>#N/A</v>
      </c>
      <c r="E111" s="536" t="e">
        <f ca="1">+IF(AND(ISNUMBER(OFFSET('Water Data'!$D$6,0,10*ROW('Water Data'!D105))),'Data Summary'!BT111="Yes"),OFFSET('Water Data'!$D$6,0,10*ROW('Water Data'!D105)),NA())</f>
        <v>#N/A</v>
      </c>
      <c r="F111" s="536" t="e">
        <f ca="1">+IF(AND(ISNUMBER(OFFSET('Water Data'!$D$9,0,10*ROW('Water Data'!D105))),'Data Summary'!BU111="Yes"),OFFSET('Water Data'!$D$9,0,10*ROW('Water Data'!D105)),NA())</f>
        <v>#N/A</v>
      </c>
      <c r="G111" s="536" t="e">
        <f ca="1">+IF(AND(ISNUMBER(OFFSET('Water Data'!$E$4,0,10*ROW('Water Data'!E105))),'Data Summary'!BV111="Yes"),100-OFFSET('Water Data'!$E$4,0,10*ROW('Water Data'!E105)),NA())</f>
        <v>#N/A</v>
      </c>
      <c r="H111" s="536" t="e">
        <f ca="1">+IF(AND(ISNUMBER(OFFSET('Water Data'!$E$6,0,10*ROW('Water Data'!E105))),'Data Summary'!BW111="Yes"),OFFSET('Water Data'!$E$6,0,10*ROW('Water Data'!E105)),NA())</f>
        <v>#N/A</v>
      </c>
      <c r="I111" s="536" t="e">
        <f ca="1">+IF(AND(ISNUMBER(OFFSET('Water Data'!$E$9,0,10*ROW('Water Data'!E105))),'Data Summary'!BX111="Yes"),OFFSET('Water Data'!$E$9,0,10*ROW('Water Data'!E105)),NA())</f>
        <v>#N/A</v>
      </c>
      <c r="J111" s="536" t="e">
        <f ca="1">+IF(AND(ISNUMBER(OFFSET('Water Data'!$F$4,0,10*ROW('Water Data'!F105))),'Data Summary'!BY111="Yes"),100-OFFSET('Water Data'!$F$4,0,10*ROW('Water Data'!F105)),NA())</f>
        <v>#N/A</v>
      </c>
      <c r="K111" s="536" t="e">
        <f ca="1">+IF(AND(ISNUMBER(OFFSET('Water Data'!$F$6,0,10*ROW('Water Data'!F105))),'Data Summary'!BZ111="Yes"),OFFSET('Water Data'!$F$6,0,10*ROW('Water Data'!F105)),NA())</f>
        <v>#N/A</v>
      </c>
      <c r="L111" s="536" t="e">
        <f ca="1">+IF(AND(ISNUMBER(OFFSET('Water Data'!$F$9,0,10*ROW('Water Data'!F105))),'Data Summary'!CA111="Yes"),OFFSET('Water Data'!$F$9,0,10*ROW('Water Data'!F105)),NA())</f>
        <v>#N/A</v>
      </c>
      <c r="M111" s="536" t="e">
        <f ca="1">+IF(AND(ISNUMBER(OFFSET('Water Data'!$G$4,0,10*ROW('Water Data'!G105))),'Data Summary'!CB111="Yes"),100-OFFSET('Water Data'!$G$4,0,10*ROW('Water Data'!G105)),NA())</f>
        <v>#N/A</v>
      </c>
      <c r="N111" s="536" t="e">
        <f ca="1">+IF(AND(ISNUMBER(OFFSET('Water Data'!$G$6,0,10*ROW('Water Data'!G105))),'Data Summary'!CC111="Yes"),OFFSET('Water Data'!$G$6,0,10*ROW('Water Data'!G105)),NA())</f>
        <v>#N/A</v>
      </c>
      <c r="O111" s="536" t="e">
        <f ca="1">+IF(AND(ISNUMBER(OFFSET('Water Data'!$G$9,0,10*ROW('Water Data'!G105))),'Data Summary'!CD111="Yes"),OFFSET('Water Data'!$G$9,0,10*ROW('Water Data'!G105)),NA())</f>
        <v>#N/A</v>
      </c>
      <c r="P111" s="536" t="e">
        <f ca="1">+IF(AND(ISNUMBER(OFFSET('Water Data'!$H$4,0,10*ROW('Water Data'!H105))),'Data Summary'!CE111="Yes"),100-OFFSET('Water Data'!$H$4,0,10*ROW('Water Data'!H105)),NA())</f>
        <v>#N/A</v>
      </c>
      <c r="Q111" s="536" t="e">
        <f ca="1">+IF(AND(ISNUMBER(OFFSET('Water Data'!$H$6,0,10*ROW('Water Data'!H105))),'Data Summary'!CF111="Yes"),OFFSET('Water Data'!$H$6,0,10*ROW('Water Data'!H105)),NA())</f>
        <v>#N/A</v>
      </c>
      <c r="R111" s="536" t="e">
        <f ca="1">+IF(AND(ISNUMBER(OFFSET('Water Data'!$H$9,0,10*ROW('Water Data'!H105))),'Data Summary'!CG111="Yes"),OFFSET('Water Data'!$H$9,0,10*ROW('Water Data'!H105)),NA())</f>
        <v>#N/A</v>
      </c>
      <c r="S111" s="536" t="e">
        <f ca="1">+IF(AND(ISNUMBER(OFFSET('Water Data'!$I$4,0,10*ROW('Water Data'!I105))),'Data Summary'!CH111="Yes"),100-OFFSET('Water Data'!$I$4,0,10*ROW('Water Data'!I105)),NA())</f>
        <v>#N/A</v>
      </c>
      <c r="T111" s="536" t="e">
        <f ca="1">+IF(AND(ISNUMBER(OFFSET('Water Data'!$I$6,0,10*ROW('Water Data'!I105))),'Data Summary'!CI111="Yes"),OFFSET('Water Data'!$I$6,0,10*ROW('Water Data'!I105)),NA())</f>
        <v>#N/A</v>
      </c>
      <c r="U111" s="536" t="e">
        <f ca="1">+IF(AND(ISNUMBER(OFFSET('Water Data'!$I$9,0,10*ROW('Water Data'!I105))),'Data Summary'!CJ111="Yes"),OFFSET('Water Data'!$I$9,0,10*ROW('Water Data'!I105)),NA())</f>
        <v>#N/A</v>
      </c>
      <c r="V111" s="537" t="e">
        <f ca="1">+IF(AND(ISNUMBER(OFFSET('Sanitation Data'!$D$4,0,10*ROW('Sanitation Data'!D105))),'Data Summary'!CK111="Yes"),100-OFFSET('Sanitation Data'!$D$4,0,10*ROW('Sanitation Data'!D105)),NA())</f>
        <v>#N/A</v>
      </c>
      <c r="W111" s="537" t="e">
        <f ca="1">+IF(AND(ISNUMBER(OFFSET('Sanitation Data'!$D$6,0,10*ROW('Sanitation Data'!D105))),'Data Summary'!CL111="Yes"),OFFSET('Sanitation Data'!$D$6,0,10*ROW('Sanitation Data'!D105)),NA())</f>
        <v>#N/A</v>
      </c>
      <c r="X111" s="537" t="e">
        <f ca="1">+IF(AND(ISNUMBER(OFFSET('Sanitation Data'!$D$10,0,10*ROW('Sanitation Data'!D105))),'Data Summary'!CM111="Yes"),OFFSET('Sanitation Data'!$D$10,0,10*ROW('Sanitation Data'!D105)),NA())</f>
        <v>#N/A</v>
      </c>
      <c r="Y111" s="537" t="e">
        <f ca="1">+IF(AND(ISNUMBER(OFFSET('Sanitation Data'!$D$11,0,10*ROW('Sanitation Data'!D105))),'Data Summary'!CN111="Yes"),OFFSET('Sanitation Data'!$D$11,0,10*ROW('Sanitation Data'!D105)),NA())</f>
        <v>#N/A</v>
      </c>
      <c r="Z111" s="537" t="e">
        <f ca="1">+IF(AND(ISNUMBER(OFFSET('Sanitation Data'!$D$12,0,10*ROW('Sanitation Data'!D105))),'Data Summary'!CO111="Yes"),OFFSET('Sanitation Data'!$D$12,0,10*ROW('Sanitation Data'!D105)),NA())</f>
        <v>#N/A</v>
      </c>
      <c r="AA111" s="537" t="e">
        <f ca="1">+IF(AND(ISNUMBER(OFFSET('Sanitation Data'!$E$4,0,10*ROW('Sanitation Data'!E105))),'Data Summary'!CP111="Yes"),100-OFFSET('Sanitation Data'!$E$4,0,10*ROW('Sanitation Data'!E105)),NA())</f>
        <v>#N/A</v>
      </c>
      <c r="AB111" s="537" t="e">
        <f ca="1">+IF(AND(ISNUMBER(OFFSET('Sanitation Data'!$E$6,0,10*ROW('Sanitation Data'!E105))),'Data Summary'!CQ111="Yes"),OFFSET('Sanitation Data'!$E$6,0,10*ROW('Sanitation Data'!E105)),NA())</f>
        <v>#N/A</v>
      </c>
      <c r="AC111" s="537" t="e">
        <f ca="1">+IF(AND(ISNUMBER(OFFSET('Sanitation Data'!$E$10,0,10*ROW('Sanitation Data'!E105))),'Data Summary'!CR111="Yes"),OFFSET('Sanitation Data'!$E$10,0,10*ROW('Sanitation Data'!E105)),NA())</f>
        <v>#N/A</v>
      </c>
      <c r="AD111" s="537" t="e">
        <f ca="1">+IF(AND(ISNUMBER(OFFSET('Sanitation Data'!$E$11,0,10*ROW('Sanitation Data'!E105))),'Data Summary'!CS111="Yes"),OFFSET('Sanitation Data'!$E$11,0,10*ROW('Sanitation Data'!E105)),NA())</f>
        <v>#N/A</v>
      </c>
      <c r="AE111" s="537" t="e">
        <f ca="1">+IF(AND(ISNUMBER(OFFSET('Sanitation Data'!$E$12,0,10*ROW('Sanitation Data'!E105))),'Data Summary'!CT111="Yes"),OFFSET('Sanitation Data'!$E$12,0,10*ROW('Sanitation Data'!E105)),NA())</f>
        <v>#N/A</v>
      </c>
      <c r="AF111" s="537" t="e">
        <f ca="1">+IF(AND(ISNUMBER(OFFSET('Sanitation Data'!$F$4,0,10*ROW('Sanitation Data'!F105))),'Data Summary'!CU111="Yes"),100-OFFSET('Sanitation Data'!$F$4,0,10*ROW('Sanitation Data'!F105)),NA())</f>
        <v>#N/A</v>
      </c>
      <c r="AG111" s="537" t="e">
        <f ca="1">+IF(AND(ISNUMBER(OFFSET('Sanitation Data'!$F$6,0,10*ROW('Sanitation Data'!F105))),'Data Summary'!CV111="Yes"),OFFSET('Sanitation Data'!$F$6,0,10*ROW('Sanitation Data'!F105)),NA())</f>
        <v>#N/A</v>
      </c>
      <c r="AH111" s="537" t="e">
        <f ca="1">+IF(AND(ISNUMBER(OFFSET('Sanitation Data'!$F$10,0,10*ROW('Sanitation Data'!F105))),'Data Summary'!CW111="Yes"),OFFSET('Sanitation Data'!$F$10,0,10*ROW('Sanitation Data'!F105)),NA())</f>
        <v>#N/A</v>
      </c>
      <c r="AI111" s="537" t="e">
        <f ca="1">+IF(AND(ISNUMBER(OFFSET('Sanitation Data'!$F$11,0,10*ROW('Sanitation Data'!F105))),'Data Summary'!CX111="Yes"),OFFSET('Sanitation Data'!$F$11,0,10*ROW('Sanitation Data'!F105)),NA())</f>
        <v>#N/A</v>
      </c>
      <c r="AJ111" s="537" t="e">
        <f ca="1">+IF(AND(ISNUMBER(OFFSET('Sanitation Data'!$F$12,0,10*ROW('Sanitation Data'!F105))),'Data Summary'!CY111="Yes"),OFFSET('Sanitation Data'!$F$12,0,10*ROW('Sanitation Data'!F105)),NA())</f>
        <v>#N/A</v>
      </c>
      <c r="AK111" s="537" t="e">
        <f ca="1">+IF(AND(ISNUMBER(OFFSET('Sanitation Data'!$G$4,0,10*ROW('Sanitation Data'!G105))),'Data Summary'!CZ111="Yes"),100-OFFSET('Sanitation Data'!$G$4,0,10*ROW('Sanitation Data'!G105)),NA())</f>
        <v>#N/A</v>
      </c>
      <c r="AL111" s="537" t="e">
        <f ca="1">+IF(AND(ISNUMBER(OFFSET('Sanitation Data'!$G$6,0,10*ROW('Sanitation Data'!G105))),'Data Summary'!DA111="Yes"),OFFSET('Sanitation Data'!$G$6,0,10*ROW('Sanitation Data'!G105)),NA())</f>
        <v>#N/A</v>
      </c>
      <c r="AM111" s="537" t="e">
        <f ca="1">+IF(AND(ISNUMBER(OFFSET('Sanitation Data'!$G$10,0,10*ROW('Sanitation Data'!G105))),'Data Summary'!DB111="Yes"),OFFSET('Sanitation Data'!$G$10,0,10*ROW('Sanitation Data'!G105)),NA())</f>
        <v>#N/A</v>
      </c>
      <c r="AN111" s="537" t="e">
        <f ca="1">+IF(AND(ISNUMBER(OFFSET('Sanitation Data'!$G$11,0,10*ROW('Sanitation Data'!G105))),'Data Summary'!DC111="Yes"),OFFSET('Sanitation Data'!$G$11,0,10*ROW('Sanitation Data'!G105)),NA())</f>
        <v>#N/A</v>
      </c>
      <c r="AO111" s="537" t="e">
        <f ca="1">+IF(AND(ISNUMBER(OFFSET('Sanitation Data'!$G$12,0,10*ROW('Sanitation Data'!G105))),'Data Summary'!DD111="Yes"),OFFSET('Sanitation Data'!$G$12,0,10*ROW('Sanitation Data'!G105)),NA())</f>
        <v>#N/A</v>
      </c>
      <c r="AP111" s="537" t="e">
        <f ca="1">+IF(AND(ISNUMBER(OFFSET('Sanitation Data'!$H$4,0,10*ROW('Sanitation Data'!H105))),'Data Summary'!DE111="Yes"),100-OFFSET('Sanitation Data'!$H$4,0,10*ROW('Sanitation Data'!H105)),NA())</f>
        <v>#N/A</v>
      </c>
      <c r="AQ111" s="537" t="e">
        <f ca="1">+IF(AND(ISNUMBER(OFFSET('Sanitation Data'!$H$6,0,10*ROW('Sanitation Data'!H105))),'Data Summary'!DF111="Yes"),OFFSET('Sanitation Data'!$H$6,0,10*ROW('Sanitation Data'!H105)),NA())</f>
        <v>#N/A</v>
      </c>
      <c r="AR111" s="537" t="e">
        <f ca="1">+IF(AND(ISNUMBER(OFFSET('Sanitation Data'!$H$10,0,10*ROW('Sanitation Data'!H105))),'Data Summary'!DG111="Yes"),OFFSET('Sanitation Data'!$H$10,0,10*ROW('Sanitation Data'!H105)),NA())</f>
        <v>#N/A</v>
      </c>
      <c r="AS111" s="537" t="e">
        <f ca="1">+IF(AND(ISNUMBER(OFFSET('Sanitation Data'!$H$11,0,10*ROW('Sanitation Data'!H105))),'Data Summary'!DH111="Yes"),OFFSET('Sanitation Data'!$H$11,0,10*ROW('Sanitation Data'!H105)),NA())</f>
        <v>#N/A</v>
      </c>
      <c r="AT111" s="537" t="e">
        <f ca="1">+IF(AND(ISNUMBER(OFFSET('Sanitation Data'!$H$12,0,10*ROW('Sanitation Data'!H105))),'Data Summary'!DI111="Yes"),OFFSET('Sanitation Data'!$H$12,0,10*ROW('Sanitation Data'!H105)),NA())</f>
        <v>#N/A</v>
      </c>
      <c r="AU111" s="537" t="e">
        <f ca="1">+IF(AND(ISNUMBER(OFFSET('Sanitation Data'!$I$4,0,10*ROW('Sanitation Data'!I105))),'Data Summary'!DJ111="Yes"),100-OFFSET('Sanitation Data'!$I$4,0,10*ROW('Sanitation Data'!I105)),NA())</f>
        <v>#N/A</v>
      </c>
      <c r="AV111" s="537" t="e">
        <f ca="1">+IF(AND(ISNUMBER(OFFSET('Sanitation Data'!$I$6,0,10*ROW('Sanitation Data'!I105))),'Data Summary'!DK111="Yes"),OFFSET('Sanitation Data'!$I$6,0,10*ROW('Sanitation Data'!I105)),NA())</f>
        <v>#N/A</v>
      </c>
      <c r="AW111" s="537" t="e">
        <f ca="1">+IF(AND(ISNUMBER(OFFSET('Sanitation Data'!$I$10,0,10*ROW('Sanitation Data'!I105))),'Data Summary'!DL111="Yes"),OFFSET('Sanitation Data'!$I$10,0,10*ROW('Sanitation Data'!I105)),NA())</f>
        <v>#N/A</v>
      </c>
      <c r="AX111" s="537" t="e">
        <f ca="1">+IF(AND(ISNUMBER(OFFSET('Sanitation Data'!$I$11,0,10*ROW('Sanitation Data'!I105))),'Data Summary'!DM111="Yes"),OFFSET('Sanitation Data'!$I$11,0,10*ROW('Sanitation Data'!I105)),NA())</f>
        <v>#N/A</v>
      </c>
      <c r="AY111" s="537" t="e">
        <f ca="1">+IF(AND(ISNUMBER(OFFSET('Sanitation Data'!$I$12,0,10*ROW('Sanitation Data'!I105))),'Data Summary'!DN111="Yes"),OFFSET('Sanitation Data'!$I$12,0,10*ROW('Sanitation Data'!I105)),NA())</f>
        <v>#N/A</v>
      </c>
      <c r="AZ111" s="538" t="e">
        <f ca="1">+IF(AND(ISNUMBER(OFFSET('Hygiene Data'!$D$5,0,10*ROW('Hygiene Data'!D105))),'Data Summary'!DO111="Yes"),OFFSET('Hygiene Data'!$D$5,0,10*ROW('Hygiene Data'!D105)),NA())</f>
        <v>#N/A</v>
      </c>
      <c r="BA111" s="538" t="e">
        <f ca="1">+IF(AND(ISNUMBER(OFFSET('Hygiene Data'!$D$7,0,10*ROW('Hygiene Data'!D105))),'Data Summary'!DP111="Yes"),OFFSET('Hygiene Data'!$D$7,0,10*ROW('Hygiene Data'!D105)),NA())</f>
        <v>#N/A</v>
      </c>
      <c r="BB111" s="538" t="e">
        <f ca="1">+IF(AND(ISNUMBER(OFFSET('Hygiene Data'!$D$9,0,10*ROW('Hygiene Data'!D105))),'Data Summary'!DQ111="Yes"),OFFSET('Hygiene Data'!$D$9,0,10*ROW('Hygiene Data'!D105)),NA())</f>
        <v>#N/A</v>
      </c>
      <c r="BC111" s="538" t="e">
        <f ca="1">+IF(AND(ISNUMBER(OFFSET('Hygiene Data'!$E$5,0,10*ROW('Hygiene Data'!E105))),'Data Summary'!DR111="Yes"),OFFSET('Hygiene Data'!$E$5,0,10*ROW('Hygiene Data'!E105)),NA())</f>
        <v>#N/A</v>
      </c>
      <c r="BD111" s="538" t="e">
        <f ca="1">+IF(AND(ISNUMBER(OFFSET('Hygiene Data'!$E$7,0,10*ROW('Hygiene Data'!E105))),'Data Summary'!DS111="Yes"),OFFSET('Hygiene Data'!$E$7,0,10*ROW('Hygiene Data'!E105)),NA())</f>
        <v>#N/A</v>
      </c>
      <c r="BE111" s="538" t="e">
        <f ca="1">+IF(AND(ISNUMBER(OFFSET('Hygiene Data'!$E$9,0,10*ROW('Hygiene Data'!E105))),'Data Summary'!DT111="Yes"),OFFSET('Hygiene Data'!$E$9,0,10*ROW('Hygiene Data'!E105)),NA())</f>
        <v>#N/A</v>
      </c>
      <c r="BF111" s="538" t="e">
        <f ca="1">+IF(AND(ISNUMBER(OFFSET('Hygiene Data'!$F$5,0,10*ROW('Hygiene Data'!F105))),'Data Summary'!DU111="Yes"),OFFSET('Hygiene Data'!$F$5,0,10*ROW('Hygiene Data'!F105)),NA())</f>
        <v>#N/A</v>
      </c>
      <c r="BG111" s="538" t="e">
        <f ca="1">+IF(AND(ISNUMBER(OFFSET('Hygiene Data'!$F$7,0,10*ROW('Hygiene Data'!F105))),'Data Summary'!DV111="Yes"),OFFSET('Hygiene Data'!$F$7,0,10*ROW('Hygiene Data'!F105)),NA())</f>
        <v>#N/A</v>
      </c>
      <c r="BH111" s="538" t="e">
        <f ca="1">+IF(AND(ISNUMBER(OFFSET('Hygiene Data'!$F$9,0,10*ROW('Hygiene Data'!F105))),'Data Summary'!DW111="Yes"),OFFSET('Hygiene Data'!$F$9,0,10*ROW('Hygiene Data'!F105)),NA())</f>
        <v>#N/A</v>
      </c>
      <c r="BI111" s="538" t="e">
        <f ca="1">+IF(AND(ISNUMBER(OFFSET('Hygiene Data'!$G$5,0,10*ROW('Hygiene Data'!G105))),'Data Summary'!DX111="Yes"),OFFSET('Hygiene Data'!$G$5,0,10*ROW('Hygiene Data'!G105)),NA())</f>
        <v>#N/A</v>
      </c>
      <c r="BJ111" s="538" t="e">
        <f ca="1">+IF(AND(ISNUMBER(OFFSET('Hygiene Data'!$G$7,0,10*ROW('Hygiene Data'!G105))),'Data Summary'!DY111="Yes"),OFFSET('Hygiene Data'!$G$7,0,10*ROW('Hygiene Data'!G105)),NA())</f>
        <v>#N/A</v>
      </c>
      <c r="BK111" s="538" t="e">
        <f ca="1">+IF(AND(ISNUMBER(OFFSET('Hygiene Data'!$G$9,0,10*ROW('Hygiene Data'!G105))),'Data Summary'!DZ111="Yes"),OFFSET('Hygiene Data'!$G$9,0,10*ROW('Hygiene Data'!G105)),NA())</f>
        <v>#N/A</v>
      </c>
      <c r="BL111" s="538" t="e">
        <f ca="1">+IF(AND(ISNUMBER(OFFSET('Hygiene Data'!$H$5,0,10*ROW('Hygiene Data'!H105))),'Data Summary'!EA111="Yes"),OFFSET('Hygiene Data'!$H$5,0,10*ROW('Hygiene Data'!H105)),NA())</f>
        <v>#N/A</v>
      </c>
      <c r="BM111" s="538" t="e">
        <f ca="1">+IF(AND(ISNUMBER(OFFSET('Hygiene Data'!$H$7,0,10*ROW('Hygiene Data'!H105))),'Data Summary'!EB111="Yes"),OFFSET('Hygiene Data'!$H$7,0,10*ROW('Hygiene Data'!H105)),NA())</f>
        <v>#N/A</v>
      </c>
      <c r="BN111" s="538" t="e">
        <f ca="1">+IF(AND(ISNUMBER(OFFSET('Hygiene Data'!$H$9,0,10*ROW('Hygiene Data'!H105))),'Data Summary'!EC111="Yes"),OFFSET('Hygiene Data'!$H$9,0,10*ROW('Hygiene Data'!H105)),NA())</f>
        <v>#N/A</v>
      </c>
      <c r="BO111" s="538" t="e">
        <f ca="1">+IF(AND(ISNUMBER(OFFSET('Hygiene Data'!$I$5,0,10*ROW('Hygiene Data'!I105))),'Data Summary'!ED111="Yes"),OFFSET('Hygiene Data'!$I$5,0,10*ROW('Hygiene Data'!I105)),NA())</f>
        <v>#N/A</v>
      </c>
      <c r="BP111" s="538" t="e">
        <f ca="1">+IF(AND(ISNUMBER(OFFSET('Hygiene Data'!$I$7,0,10*ROW('Hygiene Data'!I105))),'Data Summary'!EE111="Yes"),OFFSET('Hygiene Data'!$I$7,0,10*ROW('Hygiene Data'!I105)),NA())</f>
        <v>#N/A</v>
      </c>
      <c r="BQ111" s="538" t="e">
        <f ca="1">+IF(AND(ISNUMBER(OFFSET('Hygiene Data'!$I$9,0,10*ROW('Hygiene Data'!I105))),'Data Summary'!EF111="Yes"),OFFSET('Hygiene Data'!$I$9,0,10*ROW('Hygiene Data'!I105)),NA())</f>
        <v>#N/A</v>
      </c>
    </row>
    <row r="112" spans="1:69" x14ac:dyDescent="0.25">
      <c r="A112" s="534" t="e">
        <f ca="1">+RIGHT('Data Summary'!A112,LEN('Data Summary'!A112)-9)</f>
        <v>#VALUE!</v>
      </c>
      <c r="B112" s="508" t="str">
        <f ca="1">+IF(ISTEXT('Data Summary'!B112),'Data Summary'!B112,"")</f>
        <v/>
      </c>
      <c r="C112" s="535" t="e">
        <f ca="1">+VALUE('Data Summary'!C112)</f>
        <v>#VALUE!</v>
      </c>
      <c r="D112" s="536" t="e">
        <f ca="1">+IF(AND(ISNUMBER(OFFSET('Water Data'!$D$4,0,10*ROW('Water Data'!D106))),'Data Summary'!BS112="Yes"),100-OFFSET('Water Data'!$D$4,0,10*ROW('Water Data'!D106)),NA())</f>
        <v>#N/A</v>
      </c>
      <c r="E112" s="536" t="e">
        <f ca="1">+IF(AND(ISNUMBER(OFFSET('Water Data'!$D$6,0,10*ROW('Water Data'!D106))),'Data Summary'!BT112="Yes"),OFFSET('Water Data'!$D$6,0,10*ROW('Water Data'!D106)),NA())</f>
        <v>#N/A</v>
      </c>
      <c r="F112" s="536" t="e">
        <f ca="1">+IF(AND(ISNUMBER(OFFSET('Water Data'!$D$9,0,10*ROW('Water Data'!D106))),'Data Summary'!BU112="Yes"),OFFSET('Water Data'!$D$9,0,10*ROW('Water Data'!D106)),NA())</f>
        <v>#N/A</v>
      </c>
      <c r="G112" s="536" t="e">
        <f ca="1">+IF(AND(ISNUMBER(OFFSET('Water Data'!$E$4,0,10*ROW('Water Data'!E106))),'Data Summary'!BV112="Yes"),100-OFFSET('Water Data'!$E$4,0,10*ROW('Water Data'!E106)),NA())</f>
        <v>#N/A</v>
      </c>
      <c r="H112" s="536" t="e">
        <f ca="1">+IF(AND(ISNUMBER(OFFSET('Water Data'!$E$6,0,10*ROW('Water Data'!E106))),'Data Summary'!BW112="Yes"),OFFSET('Water Data'!$E$6,0,10*ROW('Water Data'!E106)),NA())</f>
        <v>#N/A</v>
      </c>
      <c r="I112" s="536" t="e">
        <f ca="1">+IF(AND(ISNUMBER(OFFSET('Water Data'!$E$9,0,10*ROW('Water Data'!E106))),'Data Summary'!BX112="Yes"),OFFSET('Water Data'!$E$9,0,10*ROW('Water Data'!E106)),NA())</f>
        <v>#N/A</v>
      </c>
      <c r="J112" s="536" t="e">
        <f ca="1">+IF(AND(ISNUMBER(OFFSET('Water Data'!$F$4,0,10*ROW('Water Data'!F106))),'Data Summary'!BY112="Yes"),100-OFFSET('Water Data'!$F$4,0,10*ROW('Water Data'!F106)),NA())</f>
        <v>#N/A</v>
      </c>
      <c r="K112" s="536" t="e">
        <f ca="1">+IF(AND(ISNUMBER(OFFSET('Water Data'!$F$6,0,10*ROW('Water Data'!F106))),'Data Summary'!BZ112="Yes"),OFFSET('Water Data'!$F$6,0,10*ROW('Water Data'!F106)),NA())</f>
        <v>#N/A</v>
      </c>
      <c r="L112" s="536" t="e">
        <f ca="1">+IF(AND(ISNUMBER(OFFSET('Water Data'!$F$9,0,10*ROW('Water Data'!F106))),'Data Summary'!CA112="Yes"),OFFSET('Water Data'!$F$9,0,10*ROW('Water Data'!F106)),NA())</f>
        <v>#N/A</v>
      </c>
      <c r="M112" s="536" t="e">
        <f ca="1">+IF(AND(ISNUMBER(OFFSET('Water Data'!$G$4,0,10*ROW('Water Data'!G106))),'Data Summary'!CB112="Yes"),100-OFFSET('Water Data'!$G$4,0,10*ROW('Water Data'!G106)),NA())</f>
        <v>#N/A</v>
      </c>
      <c r="N112" s="536" t="e">
        <f ca="1">+IF(AND(ISNUMBER(OFFSET('Water Data'!$G$6,0,10*ROW('Water Data'!G106))),'Data Summary'!CC112="Yes"),OFFSET('Water Data'!$G$6,0,10*ROW('Water Data'!G106)),NA())</f>
        <v>#N/A</v>
      </c>
      <c r="O112" s="536" t="e">
        <f ca="1">+IF(AND(ISNUMBER(OFFSET('Water Data'!$G$9,0,10*ROW('Water Data'!G106))),'Data Summary'!CD112="Yes"),OFFSET('Water Data'!$G$9,0,10*ROW('Water Data'!G106)),NA())</f>
        <v>#N/A</v>
      </c>
      <c r="P112" s="536" t="e">
        <f ca="1">+IF(AND(ISNUMBER(OFFSET('Water Data'!$H$4,0,10*ROW('Water Data'!H106))),'Data Summary'!CE112="Yes"),100-OFFSET('Water Data'!$H$4,0,10*ROW('Water Data'!H106)),NA())</f>
        <v>#N/A</v>
      </c>
      <c r="Q112" s="536" t="e">
        <f ca="1">+IF(AND(ISNUMBER(OFFSET('Water Data'!$H$6,0,10*ROW('Water Data'!H106))),'Data Summary'!CF112="Yes"),OFFSET('Water Data'!$H$6,0,10*ROW('Water Data'!H106)),NA())</f>
        <v>#N/A</v>
      </c>
      <c r="R112" s="536" t="e">
        <f ca="1">+IF(AND(ISNUMBER(OFFSET('Water Data'!$H$9,0,10*ROW('Water Data'!H106))),'Data Summary'!CG112="Yes"),OFFSET('Water Data'!$H$9,0,10*ROW('Water Data'!H106)),NA())</f>
        <v>#N/A</v>
      </c>
      <c r="S112" s="536" t="e">
        <f ca="1">+IF(AND(ISNUMBER(OFFSET('Water Data'!$I$4,0,10*ROW('Water Data'!I106))),'Data Summary'!CH112="Yes"),100-OFFSET('Water Data'!$I$4,0,10*ROW('Water Data'!I106)),NA())</f>
        <v>#N/A</v>
      </c>
      <c r="T112" s="536" t="e">
        <f ca="1">+IF(AND(ISNUMBER(OFFSET('Water Data'!$I$6,0,10*ROW('Water Data'!I106))),'Data Summary'!CI112="Yes"),OFFSET('Water Data'!$I$6,0,10*ROW('Water Data'!I106)),NA())</f>
        <v>#N/A</v>
      </c>
      <c r="U112" s="536" t="e">
        <f ca="1">+IF(AND(ISNUMBER(OFFSET('Water Data'!$I$9,0,10*ROW('Water Data'!I106))),'Data Summary'!CJ112="Yes"),OFFSET('Water Data'!$I$9,0,10*ROW('Water Data'!I106)),NA())</f>
        <v>#N/A</v>
      </c>
      <c r="V112" s="537" t="e">
        <f ca="1">+IF(AND(ISNUMBER(OFFSET('Sanitation Data'!$D$4,0,10*ROW('Sanitation Data'!D106))),'Data Summary'!CK112="Yes"),100-OFFSET('Sanitation Data'!$D$4,0,10*ROW('Sanitation Data'!D106)),NA())</f>
        <v>#N/A</v>
      </c>
      <c r="W112" s="537" t="e">
        <f ca="1">+IF(AND(ISNUMBER(OFFSET('Sanitation Data'!$D$6,0,10*ROW('Sanitation Data'!D106))),'Data Summary'!CL112="Yes"),OFFSET('Sanitation Data'!$D$6,0,10*ROW('Sanitation Data'!D106)),NA())</f>
        <v>#N/A</v>
      </c>
      <c r="X112" s="537" t="e">
        <f ca="1">+IF(AND(ISNUMBER(OFFSET('Sanitation Data'!$D$10,0,10*ROW('Sanitation Data'!D106))),'Data Summary'!CM112="Yes"),OFFSET('Sanitation Data'!$D$10,0,10*ROW('Sanitation Data'!D106)),NA())</f>
        <v>#N/A</v>
      </c>
      <c r="Y112" s="537" t="e">
        <f ca="1">+IF(AND(ISNUMBER(OFFSET('Sanitation Data'!$D$11,0,10*ROW('Sanitation Data'!D106))),'Data Summary'!CN112="Yes"),OFFSET('Sanitation Data'!$D$11,0,10*ROW('Sanitation Data'!D106)),NA())</f>
        <v>#N/A</v>
      </c>
      <c r="Z112" s="537" t="e">
        <f ca="1">+IF(AND(ISNUMBER(OFFSET('Sanitation Data'!$D$12,0,10*ROW('Sanitation Data'!D106))),'Data Summary'!CO112="Yes"),OFFSET('Sanitation Data'!$D$12,0,10*ROW('Sanitation Data'!D106)),NA())</f>
        <v>#N/A</v>
      </c>
      <c r="AA112" s="537" t="e">
        <f ca="1">+IF(AND(ISNUMBER(OFFSET('Sanitation Data'!$E$4,0,10*ROW('Sanitation Data'!E106))),'Data Summary'!CP112="Yes"),100-OFFSET('Sanitation Data'!$E$4,0,10*ROW('Sanitation Data'!E106)),NA())</f>
        <v>#N/A</v>
      </c>
      <c r="AB112" s="537" t="e">
        <f ca="1">+IF(AND(ISNUMBER(OFFSET('Sanitation Data'!$E$6,0,10*ROW('Sanitation Data'!E106))),'Data Summary'!CQ112="Yes"),OFFSET('Sanitation Data'!$E$6,0,10*ROW('Sanitation Data'!E106)),NA())</f>
        <v>#N/A</v>
      </c>
      <c r="AC112" s="537" t="e">
        <f ca="1">+IF(AND(ISNUMBER(OFFSET('Sanitation Data'!$E$10,0,10*ROW('Sanitation Data'!E106))),'Data Summary'!CR112="Yes"),OFFSET('Sanitation Data'!$E$10,0,10*ROW('Sanitation Data'!E106)),NA())</f>
        <v>#N/A</v>
      </c>
      <c r="AD112" s="537" t="e">
        <f ca="1">+IF(AND(ISNUMBER(OFFSET('Sanitation Data'!$E$11,0,10*ROW('Sanitation Data'!E106))),'Data Summary'!CS112="Yes"),OFFSET('Sanitation Data'!$E$11,0,10*ROW('Sanitation Data'!E106)),NA())</f>
        <v>#N/A</v>
      </c>
      <c r="AE112" s="537" t="e">
        <f ca="1">+IF(AND(ISNUMBER(OFFSET('Sanitation Data'!$E$12,0,10*ROW('Sanitation Data'!E106))),'Data Summary'!CT112="Yes"),OFFSET('Sanitation Data'!$E$12,0,10*ROW('Sanitation Data'!E106)),NA())</f>
        <v>#N/A</v>
      </c>
      <c r="AF112" s="537" t="e">
        <f ca="1">+IF(AND(ISNUMBER(OFFSET('Sanitation Data'!$F$4,0,10*ROW('Sanitation Data'!F106))),'Data Summary'!CU112="Yes"),100-OFFSET('Sanitation Data'!$F$4,0,10*ROW('Sanitation Data'!F106)),NA())</f>
        <v>#N/A</v>
      </c>
      <c r="AG112" s="537" t="e">
        <f ca="1">+IF(AND(ISNUMBER(OFFSET('Sanitation Data'!$F$6,0,10*ROW('Sanitation Data'!F106))),'Data Summary'!CV112="Yes"),OFFSET('Sanitation Data'!$F$6,0,10*ROW('Sanitation Data'!F106)),NA())</f>
        <v>#N/A</v>
      </c>
      <c r="AH112" s="537" t="e">
        <f ca="1">+IF(AND(ISNUMBER(OFFSET('Sanitation Data'!$F$10,0,10*ROW('Sanitation Data'!F106))),'Data Summary'!CW112="Yes"),OFFSET('Sanitation Data'!$F$10,0,10*ROW('Sanitation Data'!F106)),NA())</f>
        <v>#N/A</v>
      </c>
      <c r="AI112" s="537" t="e">
        <f ca="1">+IF(AND(ISNUMBER(OFFSET('Sanitation Data'!$F$11,0,10*ROW('Sanitation Data'!F106))),'Data Summary'!CX112="Yes"),OFFSET('Sanitation Data'!$F$11,0,10*ROW('Sanitation Data'!F106)),NA())</f>
        <v>#N/A</v>
      </c>
      <c r="AJ112" s="537" t="e">
        <f ca="1">+IF(AND(ISNUMBER(OFFSET('Sanitation Data'!$F$12,0,10*ROW('Sanitation Data'!F106))),'Data Summary'!CY112="Yes"),OFFSET('Sanitation Data'!$F$12,0,10*ROW('Sanitation Data'!F106)),NA())</f>
        <v>#N/A</v>
      </c>
      <c r="AK112" s="537" t="e">
        <f ca="1">+IF(AND(ISNUMBER(OFFSET('Sanitation Data'!$G$4,0,10*ROW('Sanitation Data'!G106))),'Data Summary'!CZ112="Yes"),100-OFFSET('Sanitation Data'!$G$4,0,10*ROW('Sanitation Data'!G106)),NA())</f>
        <v>#N/A</v>
      </c>
      <c r="AL112" s="537" t="e">
        <f ca="1">+IF(AND(ISNUMBER(OFFSET('Sanitation Data'!$G$6,0,10*ROW('Sanitation Data'!G106))),'Data Summary'!DA112="Yes"),OFFSET('Sanitation Data'!$G$6,0,10*ROW('Sanitation Data'!G106)),NA())</f>
        <v>#N/A</v>
      </c>
      <c r="AM112" s="537" t="e">
        <f ca="1">+IF(AND(ISNUMBER(OFFSET('Sanitation Data'!$G$10,0,10*ROW('Sanitation Data'!G106))),'Data Summary'!DB112="Yes"),OFFSET('Sanitation Data'!$G$10,0,10*ROW('Sanitation Data'!G106)),NA())</f>
        <v>#N/A</v>
      </c>
      <c r="AN112" s="537" t="e">
        <f ca="1">+IF(AND(ISNUMBER(OFFSET('Sanitation Data'!$G$11,0,10*ROW('Sanitation Data'!G106))),'Data Summary'!DC112="Yes"),OFFSET('Sanitation Data'!$G$11,0,10*ROW('Sanitation Data'!G106)),NA())</f>
        <v>#N/A</v>
      </c>
      <c r="AO112" s="537" t="e">
        <f ca="1">+IF(AND(ISNUMBER(OFFSET('Sanitation Data'!$G$12,0,10*ROW('Sanitation Data'!G106))),'Data Summary'!DD112="Yes"),OFFSET('Sanitation Data'!$G$12,0,10*ROW('Sanitation Data'!G106)),NA())</f>
        <v>#N/A</v>
      </c>
      <c r="AP112" s="537" t="e">
        <f ca="1">+IF(AND(ISNUMBER(OFFSET('Sanitation Data'!$H$4,0,10*ROW('Sanitation Data'!H106))),'Data Summary'!DE112="Yes"),100-OFFSET('Sanitation Data'!$H$4,0,10*ROW('Sanitation Data'!H106)),NA())</f>
        <v>#N/A</v>
      </c>
      <c r="AQ112" s="537" t="e">
        <f ca="1">+IF(AND(ISNUMBER(OFFSET('Sanitation Data'!$H$6,0,10*ROW('Sanitation Data'!H106))),'Data Summary'!DF112="Yes"),OFFSET('Sanitation Data'!$H$6,0,10*ROW('Sanitation Data'!H106)),NA())</f>
        <v>#N/A</v>
      </c>
      <c r="AR112" s="537" t="e">
        <f ca="1">+IF(AND(ISNUMBER(OFFSET('Sanitation Data'!$H$10,0,10*ROW('Sanitation Data'!H106))),'Data Summary'!DG112="Yes"),OFFSET('Sanitation Data'!$H$10,0,10*ROW('Sanitation Data'!H106)),NA())</f>
        <v>#N/A</v>
      </c>
      <c r="AS112" s="537" t="e">
        <f ca="1">+IF(AND(ISNUMBER(OFFSET('Sanitation Data'!$H$11,0,10*ROW('Sanitation Data'!H106))),'Data Summary'!DH112="Yes"),OFFSET('Sanitation Data'!$H$11,0,10*ROW('Sanitation Data'!H106)),NA())</f>
        <v>#N/A</v>
      </c>
      <c r="AT112" s="537" t="e">
        <f ca="1">+IF(AND(ISNUMBER(OFFSET('Sanitation Data'!$H$12,0,10*ROW('Sanitation Data'!H106))),'Data Summary'!DI112="Yes"),OFFSET('Sanitation Data'!$H$12,0,10*ROW('Sanitation Data'!H106)),NA())</f>
        <v>#N/A</v>
      </c>
      <c r="AU112" s="537" t="e">
        <f ca="1">+IF(AND(ISNUMBER(OFFSET('Sanitation Data'!$I$4,0,10*ROW('Sanitation Data'!I106))),'Data Summary'!DJ112="Yes"),100-OFFSET('Sanitation Data'!$I$4,0,10*ROW('Sanitation Data'!I106)),NA())</f>
        <v>#N/A</v>
      </c>
      <c r="AV112" s="537" t="e">
        <f ca="1">+IF(AND(ISNUMBER(OFFSET('Sanitation Data'!$I$6,0,10*ROW('Sanitation Data'!I106))),'Data Summary'!DK112="Yes"),OFFSET('Sanitation Data'!$I$6,0,10*ROW('Sanitation Data'!I106)),NA())</f>
        <v>#N/A</v>
      </c>
      <c r="AW112" s="537" t="e">
        <f ca="1">+IF(AND(ISNUMBER(OFFSET('Sanitation Data'!$I$10,0,10*ROW('Sanitation Data'!I106))),'Data Summary'!DL112="Yes"),OFFSET('Sanitation Data'!$I$10,0,10*ROW('Sanitation Data'!I106)),NA())</f>
        <v>#N/A</v>
      </c>
      <c r="AX112" s="537" t="e">
        <f ca="1">+IF(AND(ISNUMBER(OFFSET('Sanitation Data'!$I$11,0,10*ROW('Sanitation Data'!I106))),'Data Summary'!DM112="Yes"),OFFSET('Sanitation Data'!$I$11,0,10*ROW('Sanitation Data'!I106)),NA())</f>
        <v>#N/A</v>
      </c>
      <c r="AY112" s="537" t="e">
        <f ca="1">+IF(AND(ISNUMBER(OFFSET('Sanitation Data'!$I$12,0,10*ROW('Sanitation Data'!I106))),'Data Summary'!DN112="Yes"),OFFSET('Sanitation Data'!$I$12,0,10*ROW('Sanitation Data'!I106)),NA())</f>
        <v>#N/A</v>
      </c>
      <c r="AZ112" s="538" t="e">
        <f ca="1">+IF(AND(ISNUMBER(OFFSET('Hygiene Data'!$D$5,0,10*ROW('Hygiene Data'!D106))),'Data Summary'!DO112="Yes"),OFFSET('Hygiene Data'!$D$5,0,10*ROW('Hygiene Data'!D106)),NA())</f>
        <v>#N/A</v>
      </c>
      <c r="BA112" s="538" t="e">
        <f ca="1">+IF(AND(ISNUMBER(OFFSET('Hygiene Data'!$D$7,0,10*ROW('Hygiene Data'!D106))),'Data Summary'!DP112="Yes"),OFFSET('Hygiene Data'!$D$7,0,10*ROW('Hygiene Data'!D106)),NA())</f>
        <v>#N/A</v>
      </c>
      <c r="BB112" s="538" t="e">
        <f ca="1">+IF(AND(ISNUMBER(OFFSET('Hygiene Data'!$D$9,0,10*ROW('Hygiene Data'!D106))),'Data Summary'!DQ112="Yes"),OFFSET('Hygiene Data'!$D$9,0,10*ROW('Hygiene Data'!D106)),NA())</f>
        <v>#N/A</v>
      </c>
      <c r="BC112" s="538" t="e">
        <f ca="1">+IF(AND(ISNUMBER(OFFSET('Hygiene Data'!$E$5,0,10*ROW('Hygiene Data'!E106))),'Data Summary'!DR112="Yes"),OFFSET('Hygiene Data'!$E$5,0,10*ROW('Hygiene Data'!E106)),NA())</f>
        <v>#N/A</v>
      </c>
      <c r="BD112" s="538" t="e">
        <f ca="1">+IF(AND(ISNUMBER(OFFSET('Hygiene Data'!$E$7,0,10*ROW('Hygiene Data'!E106))),'Data Summary'!DS112="Yes"),OFFSET('Hygiene Data'!$E$7,0,10*ROW('Hygiene Data'!E106)),NA())</f>
        <v>#N/A</v>
      </c>
      <c r="BE112" s="538" t="e">
        <f ca="1">+IF(AND(ISNUMBER(OFFSET('Hygiene Data'!$E$9,0,10*ROW('Hygiene Data'!E106))),'Data Summary'!DT112="Yes"),OFFSET('Hygiene Data'!$E$9,0,10*ROW('Hygiene Data'!E106)),NA())</f>
        <v>#N/A</v>
      </c>
      <c r="BF112" s="538" t="e">
        <f ca="1">+IF(AND(ISNUMBER(OFFSET('Hygiene Data'!$F$5,0,10*ROW('Hygiene Data'!F106))),'Data Summary'!DU112="Yes"),OFFSET('Hygiene Data'!$F$5,0,10*ROW('Hygiene Data'!F106)),NA())</f>
        <v>#N/A</v>
      </c>
      <c r="BG112" s="538" t="e">
        <f ca="1">+IF(AND(ISNUMBER(OFFSET('Hygiene Data'!$F$7,0,10*ROW('Hygiene Data'!F106))),'Data Summary'!DV112="Yes"),OFFSET('Hygiene Data'!$F$7,0,10*ROW('Hygiene Data'!F106)),NA())</f>
        <v>#N/A</v>
      </c>
      <c r="BH112" s="538" t="e">
        <f ca="1">+IF(AND(ISNUMBER(OFFSET('Hygiene Data'!$F$9,0,10*ROW('Hygiene Data'!F106))),'Data Summary'!DW112="Yes"),OFFSET('Hygiene Data'!$F$9,0,10*ROW('Hygiene Data'!F106)),NA())</f>
        <v>#N/A</v>
      </c>
      <c r="BI112" s="538" t="e">
        <f ca="1">+IF(AND(ISNUMBER(OFFSET('Hygiene Data'!$G$5,0,10*ROW('Hygiene Data'!G106))),'Data Summary'!DX112="Yes"),OFFSET('Hygiene Data'!$G$5,0,10*ROW('Hygiene Data'!G106)),NA())</f>
        <v>#N/A</v>
      </c>
      <c r="BJ112" s="538" t="e">
        <f ca="1">+IF(AND(ISNUMBER(OFFSET('Hygiene Data'!$G$7,0,10*ROW('Hygiene Data'!G106))),'Data Summary'!DY112="Yes"),OFFSET('Hygiene Data'!$G$7,0,10*ROW('Hygiene Data'!G106)),NA())</f>
        <v>#N/A</v>
      </c>
      <c r="BK112" s="538" t="e">
        <f ca="1">+IF(AND(ISNUMBER(OFFSET('Hygiene Data'!$G$9,0,10*ROW('Hygiene Data'!G106))),'Data Summary'!DZ112="Yes"),OFFSET('Hygiene Data'!$G$9,0,10*ROW('Hygiene Data'!G106)),NA())</f>
        <v>#N/A</v>
      </c>
      <c r="BL112" s="538" t="e">
        <f ca="1">+IF(AND(ISNUMBER(OFFSET('Hygiene Data'!$H$5,0,10*ROW('Hygiene Data'!H106))),'Data Summary'!EA112="Yes"),OFFSET('Hygiene Data'!$H$5,0,10*ROW('Hygiene Data'!H106)),NA())</f>
        <v>#N/A</v>
      </c>
      <c r="BM112" s="538" t="e">
        <f ca="1">+IF(AND(ISNUMBER(OFFSET('Hygiene Data'!$H$7,0,10*ROW('Hygiene Data'!H106))),'Data Summary'!EB112="Yes"),OFFSET('Hygiene Data'!$H$7,0,10*ROW('Hygiene Data'!H106)),NA())</f>
        <v>#N/A</v>
      </c>
      <c r="BN112" s="538" t="e">
        <f ca="1">+IF(AND(ISNUMBER(OFFSET('Hygiene Data'!$H$9,0,10*ROW('Hygiene Data'!H106))),'Data Summary'!EC112="Yes"),OFFSET('Hygiene Data'!$H$9,0,10*ROW('Hygiene Data'!H106)),NA())</f>
        <v>#N/A</v>
      </c>
      <c r="BO112" s="538" t="e">
        <f ca="1">+IF(AND(ISNUMBER(OFFSET('Hygiene Data'!$I$5,0,10*ROW('Hygiene Data'!I106))),'Data Summary'!ED112="Yes"),OFFSET('Hygiene Data'!$I$5,0,10*ROW('Hygiene Data'!I106)),NA())</f>
        <v>#N/A</v>
      </c>
      <c r="BP112" s="538" t="e">
        <f ca="1">+IF(AND(ISNUMBER(OFFSET('Hygiene Data'!$I$7,0,10*ROW('Hygiene Data'!I106))),'Data Summary'!EE112="Yes"),OFFSET('Hygiene Data'!$I$7,0,10*ROW('Hygiene Data'!I106)),NA())</f>
        <v>#N/A</v>
      </c>
      <c r="BQ112" s="538" t="e">
        <f ca="1">+IF(AND(ISNUMBER(OFFSET('Hygiene Data'!$I$9,0,10*ROW('Hygiene Data'!I106))),'Data Summary'!EF112="Yes"),OFFSET('Hygiene Data'!$I$9,0,10*ROW('Hygiene Data'!I106)),NA())</f>
        <v>#N/A</v>
      </c>
    </row>
    <row r="113" spans="1:69" x14ac:dyDescent="0.25">
      <c r="A113" s="534" t="e">
        <f ca="1">+RIGHT('Data Summary'!A113,LEN('Data Summary'!A113)-9)</f>
        <v>#VALUE!</v>
      </c>
      <c r="B113" s="508" t="str">
        <f ca="1">+IF(ISTEXT('Data Summary'!B113),'Data Summary'!B113,"")</f>
        <v/>
      </c>
      <c r="C113" s="535" t="e">
        <f ca="1">+VALUE('Data Summary'!C113)</f>
        <v>#VALUE!</v>
      </c>
      <c r="D113" s="536" t="e">
        <f ca="1">+IF(AND(ISNUMBER(OFFSET('Water Data'!$D$4,0,10*ROW('Water Data'!D107))),'Data Summary'!BS113="Yes"),100-OFFSET('Water Data'!$D$4,0,10*ROW('Water Data'!D107)),NA())</f>
        <v>#N/A</v>
      </c>
      <c r="E113" s="536" t="e">
        <f ca="1">+IF(AND(ISNUMBER(OFFSET('Water Data'!$D$6,0,10*ROW('Water Data'!D107))),'Data Summary'!BT113="Yes"),OFFSET('Water Data'!$D$6,0,10*ROW('Water Data'!D107)),NA())</f>
        <v>#N/A</v>
      </c>
      <c r="F113" s="536" t="e">
        <f ca="1">+IF(AND(ISNUMBER(OFFSET('Water Data'!$D$9,0,10*ROW('Water Data'!D107))),'Data Summary'!BU113="Yes"),OFFSET('Water Data'!$D$9,0,10*ROW('Water Data'!D107)),NA())</f>
        <v>#N/A</v>
      </c>
      <c r="G113" s="536" t="e">
        <f ca="1">+IF(AND(ISNUMBER(OFFSET('Water Data'!$E$4,0,10*ROW('Water Data'!E107))),'Data Summary'!BV113="Yes"),100-OFFSET('Water Data'!$E$4,0,10*ROW('Water Data'!E107)),NA())</f>
        <v>#N/A</v>
      </c>
      <c r="H113" s="536" t="e">
        <f ca="1">+IF(AND(ISNUMBER(OFFSET('Water Data'!$E$6,0,10*ROW('Water Data'!E107))),'Data Summary'!BW113="Yes"),OFFSET('Water Data'!$E$6,0,10*ROW('Water Data'!E107)),NA())</f>
        <v>#N/A</v>
      </c>
      <c r="I113" s="536" t="e">
        <f ca="1">+IF(AND(ISNUMBER(OFFSET('Water Data'!$E$9,0,10*ROW('Water Data'!E107))),'Data Summary'!BX113="Yes"),OFFSET('Water Data'!$E$9,0,10*ROW('Water Data'!E107)),NA())</f>
        <v>#N/A</v>
      </c>
      <c r="J113" s="536" t="e">
        <f ca="1">+IF(AND(ISNUMBER(OFFSET('Water Data'!$F$4,0,10*ROW('Water Data'!F107))),'Data Summary'!BY113="Yes"),100-OFFSET('Water Data'!$F$4,0,10*ROW('Water Data'!F107)),NA())</f>
        <v>#N/A</v>
      </c>
      <c r="K113" s="536" t="e">
        <f ca="1">+IF(AND(ISNUMBER(OFFSET('Water Data'!$F$6,0,10*ROW('Water Data'!F107))),'Data Summary'!BZ113="Yes"),OFFSET('Water Data'!$F$6,0,10*ROW('Water Data'!F107)),NA())</f>
        <v>#N/A</v>
      </c>
      <c r="L113" s="536" t="e">
        <f ca="1">+IF(AND(ISNUMBER(OFFSET('Water Data'!$F$9,0,10*ROW('Water Data'!F107))),'Data Summary'!CA113="Yes"),OFFSET('Water Data'!$F$9,0,10*ROW('Water Data'!F107)),NA())</f>
        <v>#N/A</v>
      </c>
      <c r="M113" s="536" t="e">
        <f ca="1">+IF(AND(ISNUMBER(OFFSET('Water Data'!$G$4,0,10*ROW('Water Data'!G107))),'Data Summary'!CB113="Yes"),100-OFFSET('Water Data'!$G$4,0,10*ROW('Water Data'!G107)),NA())</f>
        <v>#N/A</v>
      </c>
      <c r="N113" s="536" t="e">
        <f ca="1">+IF(AND(ISNUMBER(OFFSET('Water Data'!$G$6,0,10*ROW('Water Data'!G107))),'Data Summary'!CC113="Yes"),OFFSET('Water Data'!$G$6,0,10*ROW('Water Data'!G107)),NA())</f>
        <v>#N/A</v>
      </c>
      <c r="O113" s="536" t="e">
        <f ca="1">+IF(AND(ISNUMBER(OFFSET('Water Data'!$G$9,0,10*ROW('Water Data'!G107))),'Data Summary'!CD113="Yes"),OFFSET('Water Data'!$G$9,0,10*ROW('Water Data'!G107)),NA())</f>
        <v>#N/A</v>
      </c>
      <c r="P113" s="536" t="e">
        <f ca="1">+IF(AND(ISNUMBER(OFFSET('Water Data'!$H$4,0,10*ROW('Water Data'!H107))),'Data Summary'!CE113="Yes"),100-OFFSET('Water Data'!$H$4,0,10*ROW('Water Data'!H107)),NA())</f>
        <v>#N/A</v>
      </c>
      <c r="Q113" s="536" t="e">
        <f ca="1">+IF(AND(ISNUMBER(OFFSET('Water Data'!$H$6,0,10*ROW('Water Data'!H107))),'Data Summary'!CF113="Yes"),OFFSET('Water Data'!$H$6,0,10*ROW('Water Data'!H107)),NA())</f>
        <v>#N/A</v>
      </c>
      <c r="R113" s="536" t="e">
        <f ca="1">+IF(AND(ISNUMBER(OFFSET('Water Data'!$H$9,0,10*ROW('Water Data'!H107))),'Data Summary'!CG113="Yes"),OFFSET('Water Data'!$H$9,0,10*ROW('Water Data'!H107)),NA())</f>
        <v>#N/A</v>
      </c>
      <c r="S113" s="536" t="e">
        <f ca="1">+IF(AND(ISNUMBER(OFFSET('Water Data'!$I$4,0,10*ROW('Water Data'!I107))),'Data Summary'!CH113="Yes"),100-OFFSET('Water Data'!$I$4,0,10*ROW('Water Data'!I107)),NA())</f>
        <v>#N/A</v>
      </c>
      <c r="T113" s="536" t="e">
        <f ca="1">+IF(AND(ISNUMBER(OFFSET('Water Data'!$I$6,0,10*ROW('Water Data'!I107))),'Data Summary'!CI113="Yes"),OFFSET('Water Data'!$I$6,0,10*ROW('Water Data'!I107)),NA())</f>
        <v>#N/A</v>
      </c>
      <c r="U113" s="536" t="e">
        <f ca="1">+IF(AND(ISNUMBER(OFFSET('Water Data'!$I$9,0,10*ROW('Water Data'!I107))),'Data Summary'!CJ113="Yes"),OFFSET('Water Data'!$I$9,0,10*ROW('Water Data'!I107)),NA())</f>
        <v>#N/A</v>
      </c>
      <c r="V113" s="537" t="e">
        <f ca="1">+IF(AND(ISNUMBER(OFFSET('Sanitation Data'!$D$4,0,10*ROW('Sanitation Data'!D107))),'Data Summary'!CK113="Yes"),100-OFFSET('Sanitation Data'!$D$4,0,10*ROW('Sanitation Data'!D107)),NA())</f>
        <v>#N/A</v>
      </c>
      <c r="W113" s="537" t="e">
        <f ca="1">+IF(AND(ISNUMBER(OFFSET('Sanitation Data'!$D$6,0,10*ROW('Sanitation Data'!D107))),'Data Summary'!CL113="Yes"),OFFSET('Sanitation Data'!$D$6,0,10*ROW('Sanitation Data'!D107)),NA())</f>
        <v>#N/A</v>
      </c>
      <c r="X113" s="537" t="e">
        <f ca="1">+IF(AND(ISNUMBER(OFFSET('Sanitation Data'!$D$10,0,10*ROW('Sanitation Data'!D107))),'Data Summary'!CM113="Yes"),OFFSET('Sanitation Data'!$D$10,0,10*ROW('Sanitation Data'!D107)),NA())</f>
        <v>#N/A</v>
      </c>
      <c r="Y113" s="537" t="e">
        <f ca="1">+IF(AND(ISNUMBER(OFFSET('Sanitation Data'!$D$11,0,10*ROW('Sanitation Data'!D107))),'Data Summary'!CN113="Yes"),OFFSET('Sanitation Data'!$D$11,0,10*ROW('Sanitation Data'!D107)),NA())</f>
        <v>#N/A</v>
      </c>
      <c r="Z113" s="537" t="e">
        <f ca="1">+IF(AND(ISNUMBER(OFFSET('Sanitation Data'!$D$12,0,10*ROW('Sanitation Data'!D107))),'Data Summary'!CO113="Yes"),OFFSET('Sanitation Data'!$D$12,0,10*ROW('Sanitation Data'!D107)),NA())</f>
        <v>#N/A</v>
      </c>
      <c r="AA113" s="537" t="e">
        <f ca="1">+IF(AND(ISNUMBER(OFFSET('Sanitation Data'!$E$4,0,10*ROW('Sanitation Data'!E107))),'Data Summary'!CP113="Yes"),100-OFFSET('Sanitation Data'!$E$4,0,10*ROW('Sanitation Data'!E107)),NA())</f>
        <v>#N/A</v>
      </c>
      <c r="AB113" s="537" t="e">
        <f ca="1">+IF(AND(ISNUMBER(OFFSET('Sanitation Data'!$E$6,0,10*ROW('Sanitation Data'!E107))),'Data Summary'!CQ113="Yes"),OFFSET('Sanitation Data'!$E$6,0,10*ROW('Sanitation Data'!E107)),NA())</f>
        <v>#N/A</v>
      </c>
      <c r="AC113" s="537" t="e">
        <f ca="1">+IF(AND(ISNUMBER(OFFSET('Sanitation Data'!$E$10,0,10*ROW('Sanitation Data'!E107))),'Data Summary'!CR113="Yes"),OFFSET('Sanitation Data'!$E$10,0,10*ROW('Sanitation Data'!E107)),NA())</f>
        <v>#N/A</v>
      </c>
      <c r="AD113" s="537" t="e">
        <f ca="1">+IF(AND(ISNUMBER(OFFSET('Sanitation Data'!$E$11,0,10*ROW('Sanitation Data'!E107))),'Data Summary'!CS113="Yes"),OFFSET('Sanitation Data'!$E$11,0,10*ROW('Sanitation Data'!E107)),NA())</f>
        <v>#N/A</v>
      </c>
      <c r="AE113" s="537" t="e">
        <f ca="1">+IF(AND(ISNUMBER(OFFSET('Sanitation Data'!$E$12,0,10*ROW('Sanitation Data'!E107))),'Data Summary'!CT113="Yes"),OFFSET('Sanitation Data'!$E$12,0,10*ROW('Sanitation Data'!E107)),NA())</f>
        <v>#N/A</v>
      </c>
      <c r="AF113" s="537" t="e">
        <f ca="1">+IF(AND(ISNUMBER(OFFSET('Sanitation Data'!$F$4,0,10*ROW('Sanitation Data'!F107))),'Data Summary'!CU113="Yes"),100-OFFSET('Sanitation Data'!$F$4,0,10*ROW('Sanitation Data'!F107)),NA())</f>
        <v>#N/A</v>
      </c>
      <c r="AG113" s="537" t="e">
        <f ca="1">+IF(AND(ISNUMBER(OFFSET('Sanitation Data'!$F$6,0,10*ROW('Sanitation Data'!F107))),'Data Summary'!CV113="Yes"),OFFSET('Sanitation Data'!$F$6,0,10*ROW('Sanitation Data'!F107)),NA())</f>
        <v>#N/A</v>
      </c>
      <c r="AH113" s="537" t="e">
        <f ca="1">+IF(AND(ISNUMBER(OFFSET('Sanitation Data'!$F$10,0,10*ROW('Sanitation Data'!F107))),'Data Summary'!CW113="Yes"),OFFSET('Sanitation Data'!$F$10,0,10*ROW('Sanitation Data'!F107)),NA())</f>
        <v>#N/A</v>
      </c>
      <c r="AI113" s="537" t="e">
        <f ca="1">+IF(AND(ISNUMBER(OFFSET('Sanitation Data'!$F$11,0,10*ROW('Sanitation Data'!F107))),'Data Summary'!CX113="Yes"),OFFSET('Sanitation Data'!$F$11,0,10*ROW('Sanitation Data'!F107)),NA())</f>
        <v>#N/A</v>
      </c>
      <c r="AJ113" s="537" t="e">
        <f ca="1">+IF(AND(ISNUMBER(OFFSET('Sanitation Data'!$F$12,0,10*ROW('Sanitation Data'!F107))),'Data Summary'!CY113="Yes"),OFFSET('Sanitation Data'!$F$12,0,10*ROW('Sanitation Data'!F107)),NA())</f>
        <v>#N/A</v>
      </c>
      <c r="AK113" s="537" t="e">
        <f ca="1">+IF(AND(ISNUMBER(OFFSET('Sanitation Data'!$G$4,0,10*ROW('Sanitation Data'!G107))),'Data Summary'!CZ113="Yes"),100-OFFSET('Sanitation Data'!$G$4,0,10*ROW('Sanitation Data'!G107)),NA())</f>
        <v>#N/A</v>
      </c>
      <c r="AL113" s="537" t="e">
        <f ca="1">+IF(AND(ISNUMBER(OFFSET('Sanitation Data'!$G$6,0,10*ROW('Sanitation Data'!G107))),'Data Summary'!DA113="Yes"),OFFSET('Sanitation Data'!$G$6,0,10*ROW('Sanitation Data'!G107)),NA())</f>
        <v>#N/A</v>
      </c>
      <c r="AM113" s="537" t="e">
        <f ca="1">+IF(AND(ISNUMBER(OFFSET('Sanitation Data'!$G$10,0,10*ROW('Sanitation Data'!G107))),'Data Summary'!DB113="Yes"),OFFSET('Sanitation Data'!$G$10,0,10*ROW('Sanitation Data'!G107)),NA())</f>
        <v>#N/A</v>
      </c>
      <c r="AN113" s="537" t="e">
        <f ca="1">+IF(AND(ISNUMBER(OFFSET('Sanitation Data'!$G$11,0,10*ROW('Sanitation Data'!G107))),'Data Summary'!DC113="Yes"),OFFSET('Sanitation Data'!$G$11,0,10*ROW('Sanitation Data'!G107)),NA())</f>
        <v>#N/A</v>
      </c>
      <c r="AO113" s="537" t="e">
        <f ca="1">+IF(AND(ISNUMBER(OFFSET('Sanitation Data'!$G$12,0,10*ROW('Sanitation Data'!G107))),'Data Summary'!DD113="Yes"),OFFSET('Sanitation Data'!$G$12,0,10*ROW('Sanitation Data'!G107)),NA())</f>
        <v>#N/A</v>
      </c>
      <c r="AP113" s="537" t="e">
        <f ca="1">+IF(AND(ISNUMBER(OFFSET('Sanitation Data'!$H$4,0,10*ROW('Sanitation Data'!H107))),'Data Summary'!DE113="Yes"),100-OFFSET('Sanitation Data'!$H$4,0,10*ROW('Sanitation Data'!H107)),NA())</f>
        <v>#N/A</v>
      </c>
      <c r="AQ113" s="537" t="e">
        <f ca="1">+IF(AND(ISNUMBER(OFFSET('Sanitation Data'!$H$6,0,10*ROW('Sanitation Data'!H107))),'Data Summary'!DF113="Yes"),OFFSET('Sanitation Data'!$H$6,0,10*ROW('Sanitation Data'!H107)),NA())</f>
        <v>#N/A</v>
      </c>
      <c r="AR113" s="537" t="e">
        <f ca="1">+IF(AND(ISNUMBER(OFFSET('Sanitation Data'!$H$10,0,10*ROW('Sanitation Data'!H107))),'Data Summary'!DG113="Yes"),OFFSET('Sanitation Data'!$H$10,0,10*ROW('Sanitation Data'!H107)),NA())</f>
        <v>#N/A</v>
      </c>
      <c r="AS113" s="537" t="e">
        <f ca="1">+IF(AND(ISNUMBER(OFFSET('Sanitation Data'!$H$11,0,10*ROW('Sanitation Data'!H107))),'Data Summary'!DH113="Yes"),OFFSET('Sanitation Data'!$H$11,0,10*ROW('Sanitation Data'!H107)),NA())</f>
        <v>#N/A</v>
      </c>
      <c r="AT113" s="537" t="e">
        <f ca="1">+IF(AND(ISNUMBER(OFFSET('Sanitation Data'!$H$12,0,10*ROW('Sanitation Data'!H107))),'Data Summary'!DI113="Yes"),OFFSET('Sanitation Data'!$H$12,0,10*ROW('Sanitation Data'!H107)),NA())</f>
        <v>#N/A</v>
      </c>
      <c r="AU113" s="537" t="e">
        <f ca="1">+IF(AND(ISNUMBER(OFFSET('Sanitation Data'!$I$4,0,10*ROW('Sanitation Data'!I107))),'Data Summary'!DJ113="Yes"),100-OFFSET('Sanitation Data'!$I$4,0,10*ROW('Sanitation Data'!I107)),NA())</f>
        <v>#N/A</v>
      </c>
      <c r="AV113" s="537" t="e">
        <f ca="1">+IF(AND(ISNUMBER(OFFSET('Sanitation Data'!$I$6,0,10*ROW('Sanitation Data'!I107))),'Data Summary'!DK113="Yes"),OFFSET('Sanitation Data'!$I$6,0,10*ROW('Sanitation Data'!I107)),NA())</f>
        <v>#N/A</v>
      </c>
      <c r="AW113" s="537" t="e">
        <f ca="1">+IF(AND(ISNUMBER(OFFSET('Sanitation Data'!$I$10,0,10*ROW('Sanitation Data'!I107))),'Data Summary'!DL113="Yes"),OFFSET('Sanitation Data'!$I$10,0,10*ROW('Sanitation Data'!I107)),NA())</f>
        <v>#N/A</v>
      </c>
      <c r="AX113" s="537" t="e">
        <f ca="1">+IF(AND(ISNUMBER(OFFSET('Sanitation Data'!$I$11,0,10*ROW('Sanitation Data'!I107))),'Data Summary'!DM113="Yes"),OFFSET('Sanitation Data'!$I$11,0,10*ROW('Sanitation Data'!I107)),NA())</f>
        <v>#N/A</v>
      </c>
      <c r="AY113" s="537" t="e">
        <f ca="1">+IF(AND(ISNUMBER(OFFSET('Sanitation Data'!$I$12,0,10*ROW('Sanitation Data'!I107))),'Data Summary'!DN113="Yes"),OFFSET('Sanitation Data'!$I$12,0,10*ROW('Sanitation Data'!I107)),NA())</f>
        <v>#N/A</v>
      </c>
      <c r="AZ113" s="538" t="e">
        <f ca="1">+IF(AND(ISNUMBER(OFFSET('Hygiene Data'!$D$5,0,10*ROW('Hygiene Data'!D107))),'Data Summary'!DO113="Yes"),OFFSET('Hygiene Data'!$D$5,0,10*ROW('Hygiene Data'!D107)),NA())</f>
        <v>#N/A</v>
      </c>
      <c r="BA113" s="538" t="e">
        <f ca="1">+IF(AND(ISNUMBER(OFFSET('Hygiene Data'!$D$7,0,10*ROW('Hygiene Data'!D107))),'Data Summary'!DP113="Yes"),OFFSET('Hygiene Data'!$D$7,0,10*ROW('Hygiene Data'!D107)),NA())</f>
        <v>#N/A</v>
      </c>
      <c r="BB113" s="538" t="e">
        <f ca="1">+IF(AND(ISNUMBER(OFFSET('Hygiene Data'!$D$9,0,10*ROW('Hygiene Data'!D107))),'Data Summary'!DQ113="Yes"),OFFSET('Hygiene Data'!$D$9,0,10*ROW('Hygiene Data'!D107)),NA())</f>
        <v>#N/A</v>
      </c>
      <c r="BC113" s="538" t="e">
        <f ca="1">+IF(AND(ISNUMBER(OFFSET('Hygiene Data'!$E$5,0,10*ROW('Hygiene Data'!E107))),'Data Summary'!DR113="Yes"),OFFSET('Hygiene Data'!$E$5,0,10*ROW('Hygiene Data'!E107)),NA())</f>
        <v>#N/A</v>
      </c>
      <c r="BD113" s="538" t="e">
        <f ca="1">+IF(AND(ISNUMBER(OFFSET('Hygiene Data'!$E$7,0,10*ROW('Hygiene Data'!E107))),'Data Summary'!DS113="Yes"),OFFSET('Hygiene Data'!$E$7,0,10*ROW('Hygiene Data'!E107)),NA())</f>
        <v>#N/A</v>
      </c>
      <c r="BE113" s="538" t="e">
        <f ca="1">+IF(AND(ISNUMBER(OFFSET('Hygiene Data'!$E$9,0,10*ROW('Hygiene Data'!E107))),'Data Summary'!DT113="Yes"),OFFSET('Hygiene Data'!$E$9,0,10*ROW('Hygiene Data'!E107)),NA())</f>
        <v>#N/A</v>
      </c>
      <c r="BF113" s="538" t="e">
        <f ca="1">+IF(AND(ISNUMBER(OFFSET('Hygiene Data'!$F$5,0,10*ROW('Hygiene Data'!F107))),'Data Summary'!DU113="Yes"),OFFSET('Hygiene Data'!$F$5,0,10*ROW('Hygiene Data'!F107)),NA())</f>
        <v>#N/A</v>
      </c>
      <c r="BG113" s="538" t="e">
        <f ca="1">+IF(AND(ISNUMBER(OFFSET('Hygiene Data'!$F$7,0,10*ROW('Hygiene Data'!F107))),'Data Summary'!DV113="Yes"),OFFSET('Hygiene Data'!$F$7,0,10*ROW('Hygiene Data'!F107)),NA())</f>
        <v>#N/A</v>
      </c>
      <c r="BH113" s="538" t="e">
        <f ca="1">+IF(AND(ISNUMBER(OFFSET('Hygiene Data'!$F$9,0,10*ROW('Hygiene Data'!F107))),'Data Summary'!DW113="Yes"),OFFSET('Hygiene Data'!$F$9,0,10*ROW('Hygiene Data'!F107)),NA())</f>
        <v>#N/A</v>
      </c>
      <c r="BI113" s="538" t="e">
        <f ca="1">+IF(AND(ISNUMBER(OFFSET('Hygiene Data'!$G$5,0,10*ROW('Hygiene Data'!G107))),'Data Summary'!DX113="Yes"),OFFSET('Hygiene Data'!$G$5,0,10*ROW('Hygiene Data'!G107)),NA())</f>
        <v>#N/A</v>
      </c>
      <c r="BJ113" s="538" t="e">
        <f ca="1">+IF(AND(ISNUMBER(OFFSET('Hygiene Data'!$G$7,0,10*ROW('Hygiene Data'!G107))),'Data Summary'!DY113="Yes"),OFFSET('Hygiene Data'!$G$7,0,10*ROW('Hygiene Data'!G107)),NA())</f>
        <v>#N/A</v>
      </c>
      <c r="BK113" s="538" t="e">
        <f ca="1">+IF(AND(ISNUMBER(OFFSET('Hygiene Data'!$G$9,0,10*ROW('Hygiene Data'!G107))),'Data Summary'!DZ113="Yes"),OFFSET('Hygiene Data'!$G$9,0,10*ROW('Hygiene Data'!G107)),NA())</f>
        <v>#N/A</v>
      </c>
      <c r="BL113" s="538" t="e">
        <f ca="1">+IF(AND(ISNUMBER(OFFSET('Hygiene Data'!$H$5,0,10*ROW('Hygiene Data'!H107))),'Data Summary'!EA113="Yes"),OFFSET('Hygiene Data'!$H$5,0,10*ROW('Hygiene Data'!H107)),NA())</f>
        <v>#N/A</v>
      </c>
      <c r="BM113" s="538" t="e">
        <f ca="1">+IF(AND(ISNUMBER(OFFSET('Hygiene Data'!$H$7,0,10*ROW('Hygiene Data'!H107))),'Data Summary'!EB113="Yes"),OFFSET('Hygiene Data'!$H$7,0,10*ROW('Hygiene Data'!H107)),NA())</f>
        <v>#N/A</v>
      </c>
      <c r="BN113" s="538" t="e">
        <f ca="1">+IF(AND(ISNUMBER(OFFSET('Hygiene Data'!$H$9,0,10*ROW('Hygiene Data'!H107))),'Data Summary'!EC113="Yes"),OFFSET('Hygiene Data'!$H$9,0,10*ROW('Hygiene Data'!H107)),NA())</f>
        <v>#N/A</v>
      </c>
      <c r="BO113" s="538" t="e">
        <f ca="1">+IF(AND(ISNUMBER(OFFSET('Hygiene Data'!$I$5,0,10*ROW('Hygiene Data'!I107))),'Data Summary'!ED113="Yes"),OFFSET('Hygiene Data'!$I$5,0,10*ROW('Hygiene Data'!I107)),NA())</f>
        <v>#N/A</v>
      </c>
      <c r="BP113" s="538" t="e">
        <f ca="1">+IF(AND(ISNUMBER(OFFSET('Hygiene Data'!$I$7,0,10*ROW('Hygiene Data'!I107))),'Data Summary'!EE113="Yes"),OFFSET('Hygiene Data'!$I$7,0,10*ROW('Hygiene Data'!I107)),NA())</f>
        <v>#N/A</v>
      </c>
      <c r="BQ113" s="538" t="e">
        <f ca="1">+IF(AND(ISNUMBER(OFFSET('Hygiene Data'!$I$9,0,10*ROW('Hygiene Data'!I107))),'Data Summary'!EF113="Yes"),OFFSET('Hygiene Data'!$I$9,0,10*ROW('Hygiene Data'!I107)),NA())</f>
        <v>#N/A</v>
      </c>
    </row>
    <row r="114" spans="1:69" x14ac:dyDescent="0.25">
      <c r="A114" s="534" t="e">
        <f ca="1">+RIGHT('Data Summary'!A114,LEN('Data Summary'!A114)-9)</f>
        <v>#VALUE!</v>
      </c>
      <c r="B114" s="508" t="str">
        <f ca="1">+IF(ISTEXT('Data Summary'!B114),'Data Summary'!B114,"")</f>
        <v/>
      </c>
      <c r="C114" s="535" t="e">
        <f ca="1">+VALUE('Data Summary'!C114)</f>
        <v>#VALUE!</v>
      </c>
      <c r="D114" s="536" t="e">
        <f ca="1">+IF(AND(ISNUMBER(OFFSET('Water Data'!$D$4,0,10*ROW('Water Data'!D108))),'Data Summary'!BS114="Yes"),100-OFFSET('Water Data'!$D$4,0,10*ROW('Water Data'!D108)),NA())</f>
        <v>#N/A</v>
      </c>
      <c r="E114" s="536" t="e">
        <f ca="1">+IF(AND(ISNUMBER(OFFSET('Water Data'!$D$6,0,10*ROW('Water Data'!D108))),'Data Summary'!BT114="Yes"),OFFSET('Water Data'!$D$6,0,10*ROW('Water Data'!D108)),NA())</f>
        <v>#N/A</v>
      </c>
      <c r="F114" s="536" t="e">
        <f ca="1">+IF(AND(ISNUMBER(OFFSET('Water Data'!$D$9,0,10*ROW('Water Data'!D108))),'Data Summary'!BU114="Yes"),OFFSET('Water Data'!$D$9,0,10*ROW('Water Data'!D108)),NA())</f>
        <v>#N/A</v>
      </c>
      <c r="G114" s="536" t="e">
        <f ca="1">+IF(AND(ISNUMBER(OFFSET('Water Data'!$E$4,0,10*ROW('Water Data'!E108))),'Data Summary'!BV114="Yes"),100-OFFSET('Water Data'!$E$4,0,10*ROW('Water Data'!E108)),NA())</f>
        <v>#N/A</v>
      </c>
      <c r="H114" s="536" t="e">
        <f ca="1">+IF(AND(ISNUMBER(OFFSET('Water Data'!$E$6,0,10*ROW('Water Data'!E108))),'Data Summary'!BW114="Yes"),OFFSET('Water Data'!$E$6,0,10*ROW('Water Data'!E108)),NA())</f>
        <v>#N/A</v>
      </c>
      <c r="I114" s="536" t="e">
        <f ca="1">+IF(AND(ISNUMBER(OFFSET('Water Data'!$E$9,0,10*ROW('Water Data'!E108))),'Data Summary'!BX114="Yes"),OFFSET('Water Data'!$E$9,0,10*ROW('Water Data'!E108)),NA())</f>
        <v>#N/A</v>
      </c>
      <c r="J114" s="536" t="e">
        <f ca="1">+IF(AND(ISNUMBER(OFFSET('Water Data'!$F$4,0,10*ROW('Water Data'!F108))),'Data Summary'!BY114="Yes"),100-OFFSET('Water Data'!$F$4,0,10*ROW('Water Data'!F108)),NA())</f>
        <v>#N/A</v>
      </c>
      <c r="K114" s="536" t="e">
        <f ca="1">+IF(AND(ISNUMBER(OFFSET('Water Data'!$F$6,0,10*ROW('Water Data'!F108))),'Data Summary'!BZ114="Yes"),OFFSET('Water Data'!$F$6,0,10*ROW('Water Data'!F108)),NA())</f>
        <v>#N/A</v>
      </c>
      <c r="L114" s="536" t="e">
        <f ca="1">+IF(AND(ISNUMBER(OFFSET('Water Data'!$F$9,0,10*ROW('Water Data'!F108))),'Data Summary'!CA114="Yes"),OFFSET('Water Data'!$F$9,0,10*ROW('Water Data'!F108)),NA())</f>
        <v>#N/A</v>
      </c>
      <c r="M114" s="536" t="e">
        <f ca="1">+IF(AND(ISNUMBER(OFFSET('Water Data'!$G$4,0,10*ROW('Water Data'!G108))),'Data Summary'!CB114="Yes"),100-OFFSET('Water Data'!$G$4,0,10*ROW('Water Data'!G108)),NA())</f>
        <v>#N/A</v>
      </c>
      <c r="N114" s="536" t="e">
        <f ca="1">+IF(AND(ISNUMBER(OFFSET('Water Data'!$G$6,0,10*ROW('Water Data'!G108))),'Data Summary'!CC114="Yes"),OFFSET('Water Data'!$G$6,0,10*ROW('Water Data'!G108)),NA())</f>
        <v>#N/A</v>
      </c>
      <c r="O114" s="536" t="e">
        <f ca="1">+IF(AND(ISNUMBER(OFFSET('Water Data'!$G$9,0,10*ROW('Water Data'!G108))),'Data Summary'!CD114="Yes"),OFFSET('Water Data'!$G$9,0,10*ROW('Water Data'!G108)),NA())</f>
        <v>#N/A</v>
      </c>
      <c r="P114" s="536" t="e">
        <f ca="1">+IF(AND(ISNUMBER(OFFSET('Water Data'!$H$4,0,10*ROW('Water Data'!H108))),'Data Summary'!CE114="Yes"),100-OFFSET('Water Data'!$H$4,0,10*ROW('Water Data'!H108)),NA())</f>
        <v>#N/A</v>
      </c>
      <c r="Q114" s="536" t="e">
        <f ca="1">+IF(AND(ISNUMBER(OFFSET('Water Data'!$H$6,0,10*ROW('Water Data'!H108))),'Data Summary'!CF114="Yes"),OFFSET('Water Data'!$H$6,0,10*ROW('Water Data'!H108)),NA())</f>
        <v>#N/A</v>
      </c>
      <c r="R114" s="536" t="e">
        <f ca="1">+IF(AND(ISNUMBER(OFFSET('Water Data'!$H$9,0,10*ROW('Water Data'!H108))),'Data Summary'!CG114="Yes"),OFFSET('Water Data'!$H$9,0,10*ROW('Water Data'!H108)),NA())</f>
        <v>#N/A</v>
      </c>
      <c r="S114" s="536" t="e">
        <f ca="1">+IF(AND(ISNUMBER(OFFSET('Water Data'!$I$4,0,10*ROW('Water Data'!I108))),'Data Summary'!CH114="Yes"),100-OFFSET('Water Data'!$I$4,0,10*ROW('Water Data'!I108)),NA())</f>
        <v>#N/A</v>
      </c>
      <c r="T114" s="536" t="e">
        <f ca="1">+IF(AND(ISNUMBER(OFFSET('Water Data'!$I$6,0,10*ROW('Water Data'!I108))),'Data Summary'!CI114="Yes"),OFFSET('Water Data'!$I$6,0,10*ROW('Water Data'!I108)),NA())</f>
        <v>#N/A</v>
      </c>
      <c r="U114" s="536" t="e">
        <f ca="1">+IF(AND(ISNUMBER(OFFSET('Water Data'!$I$9,0,10*ROW('Water Data'!I108))),'Data Summary'!CJ114="Yes"),OFFSET('Water Data'!$I$9,0,10*ROW('Water Data'!I108)),NA())</f>
        <v>#N/A</v>
      </c>
      <c r="V114" s="537" t="e">
        <f ca="1">+IF(AND(ISNUMBER(OFFSET('Sanitation Data'!$D$4,0,10*ROW('Sanitation Data'!D108))),'Data Summary'!CK114="Yes"),100-OFFSET('Sanitation Data'!$D$4,0,10*ROW('Sanitation Data'!D108)),NA())</f>
        <v>#N/A</v>
      </c>
      <c r="W114" s="537" t="e">
        <f ca="1">+IF(AND(ISNUMBER(OFFSET('Sanitation Data'!$D$6,0,10*ROW('Sanitation Data'!D108))),'Data Summary'!CL114="Yes"),OFFSET('Sanitation Data'!$D$6,0,10*ROW('Sanitation Data'!D108)),NA())</f>
        <v>#N/A</v>
      </c>
      <c r="X114" s="537" t="e">
        <f ca="1">+IF(AND(ISNUMBER(OFFSET('Sanitation Data'!$D$10,0,10*ROW('Sanitation Data'!D108))),'Data Summary'!CM114="Yes"),OFFSET('Sanitation Data'!$D$10,0,10*ROW('Sanitation Data'!D108)),NA())</f>
        <v>#N/A</v>
      </c>
      <c r="Y114" s="537" t="e">
        <f ca="1">+IF(AND(ISNUMBER(OFFSET('Sanitation Data'!$D$11,0,10*ROW('Sanitation Data'!D108))),'Data Summary'!CN114="Yes"),OFFSET('Sanitation Data'!$D$11,0,10*ROW('Sanitation Data'!D108)),NA())</f>
        <v>#N/A</v>
      </c>
      <c r="Z114" s="537" t="e">
        <f ca="1">+IF(AND(ISNUMBER(OFFSET('Sanitation Data'!$D$12,0,10*ROW('Sanitation Data'!D108))),'Data Summary'!CO114="Yes"),OFFSET('Sanitation Data'!$D$12,0,10*ROW('Sanitation Data'!D108)),NA())</f>
        <v>#N/A</v>
      </c>
      <c r="AA114" s="537" t="e">
        <f ca="1">+IF(AND(ISNUMBER(OFFSET('Sanitation Data'!$E$4,0,10*ROW('Sanitation Data'!E108))),'Data Summary'!CP114="Yes"),100-OFFSET('Sanitation Data'!$E$4,0,10*ROW('Sanitation Data'!E108)),NA())</f>
        <v>#N/A</v>
      </c>
      <c r="AB114" s="537" t="e">
        <f ca="1">+IF(AND(ISNUMBER(OFFSET('Sanitation Data'!$E$6,0,10*ROW('Sanitation Data'!E108))),'Data Summary'!CQ114="Yes"),OFFSET('Sanitation Data'!$E$6,0,10*ROW('Sanitation Data'!E108)),NA())</f>
        <v>#N/A</v>
      </c>
      <c r="AC114" s="537" t="e">
        <f ca="1">+IF(AND(ISNUMBER(OFFSET('Sanitation Data'!$E$10,0,10*ROW('Sanitation Data'!E108))),'Data Summary'!CR114="Yes"),OFFSET('Sanitation Data'!$E$10,0,10*ROW('Sanitation Data'!E108)),NA())</f>
        <v>#N/A</v>
      </c>
      <c r="AD114" s="537" t="e">
        <f ca="1">+IF(AND(ISNUMBER(OFFSET('Sanitation Data'!$E$11,0,10*ROW('Sanitation Data'!E108))),'Data Summary'!CS114="Yes"),OFFSET('Sanitation Data'!$E$11,0,10*ROW('Sanitation Data'!E108)),NA())</f>
        <v>#N/A</v>
      </c>
      <c r="AE114" s="537" t="e">
        <f ca="1">+IF(AND(ISNUMBER(OFFSET('Sanitation Data'!$E$12,0,10*ROW('Sanitation Data'!E108))),'Data Summary'!CT114="Yes"),OFFSET('Sanitation Data'!$E$12,0,10*ROW('Sanitation Data'!E108)),NA())</f>
        <v>#N/A</v>
      </c>
      <c r="AF114" s="537" t="e">
        <f ca="1">+IF(AND(ISNUMBER(OFFSET('Sanitation Data'!$F$4,0,10*ROW('Sanitation Data'!F108))),'Data Summary'!CU114="Yes"),100-OFFSET('Sanitation Data'!$F$4,0,10*ROW('Sanitation Data'!F108)),NA())</f>
        <v>#N/A</v>
      </c>
      <c r="AG114" s="537" t="e">
        <f ca="1">+IF(AND(ISNUMBER(OFFSET('Sanitation Data'!$F$6,0,10*ROW('Sanitation Data'!F108))),'Data Summary'!CV114="Yes"),OFFSET('Sanitation Data'!$F$6,0,10*ROW('Sanitation Data'!F108)),NA())</f>
        <v>#N/A</v>
      </c>
      <c r="AH114" s="537" t="e">
        <f ca="1">+IF(AND(ISNUMBER(OFFSET('Sanitation Data'!$F$10,0,10*ROW('Sanitation Data'!F108))),'Data Summary'!CW114="Yes"),OFFSET('Sanitation Data'!$F$10,0,10*ROW('Sanitation Data'!F108)),NA())</f>
        <v>#N/A</v>
      </c>
      <c r="AI114" s="537" t="e">
        <f ca="1">+IF(AND(ISNUMBER(OFFSET('Sanitation Data'!$F$11,0,10*ROW('Sanitation Data'!F108))),'Data Summary'!CX114="Yes"),OFFSET('Sanitation Data'!$F$11,0,10*ROW('Sanitation Data'!F108)),NA())</f>
        <v>#N/A</v>
      </c>
      <c r="AJ114" s="537" t="e">
        <f ca="1">+IF(AND(ISNUMBER(OFFSET('Sanitation Data'!$F$12,0,10*ROW('Sanitation Data'!F108))),'Data Summary'!CY114="Yes"),OFFSET('Sanitation Data'!$F$12,0,10*ROW('Sanitation Data'!F108)),NA())</f>
        <v>#N/A</v>
      </c>
      <c r="AK114" s="537" t="e">
        <f ca="1">+IF(AND(ISNUMBER(OFFSET('Sanitation Data'!$G$4,0,10*ROW('Sanitation Data'!G108))),'Data Summary'!CZ114="Yes"),100-OFFSET('Sanitation Data'!$G$4,0,10*ROW('Sanitation Data'!G108)),NA())</f>
        <v>#N/A</v>
      </c>
      <c r="AL114" s="537" t="e">
        <f ca="1">+IF(AND(ISNUMBER(OFFSET('Sanitation Data'!$G$6,0,10*ROW('Sanitation Data'!G108))),'Data Summary'!DA114="Yes"),OFFSET('Sanitation Data'!$G$6,0,10*ROW('Sanitation Data'!G108)),NA())</f>
        <v>#N/A</v>
      </c>
      <c r="AM114" s="537" t="e">
        <f ca="1">+IF(AND(ISNUMBER(OFFSET('Sanitation Data'!$G$10,0,10*ROW('Sanitation Data'!G108))),'Data Summary'!DB114="Yes"),OFFSET('Sanitation Data'!$G$10,0,10*ROW('Sanitation Data'!G108)),NA())</f>
        <v>#N/A</v>
      </c>
      <c r="AN114" s="537" t="e">
        <f ca="1">+IF(AND(ISNUMBER(OFFSET('Sanitation Data'!$G$11,0,10*ROW('Sanitation Data'!G108))),'Data Summary'!DC114="Yes"),OFFSET('Sanitation Data'!$G$11,0,10*ROW('Sanitation Data'!G108)),NA())</f>
        <v>#N/A</v>
      </c>
      <c r="AO114" s="537" t="e">
        <f ca="1">+IF(AND(ISNUMBER(OFFSET('Sanitation Data'!$G$12,0,10*ROW('Sanitation Data'!G108))),'Data Summary'!DD114="Yes"),OFFSET('Sanitation Data'!$G$12,0,10*ROW('Sanitation Data'!G108)),NA())</f>
        <v>#N/A</v>
      </c>
      <c r="AP114" s="537" t="e">
        <f ca="1">+IF(AND(ISNUMBER(OFFSET('Sanitation Data'!$H$4,0,10*ROW('Sanitation Data'!H108))),'Data Summary'!DE114="Yes"),100-OFFSET('Sanitation Data'!$H$4,0,10*ROW('Sanitation Data'!H108)),NA())</f>
        <v>#N/A</v>
      </c>
      <c r="AQ114" s="537" t="e">
        <f ca="1">+IF(AND(ISNUMBER(OFFSET('Sanitation Data'!$H$6,0,10*ROW('Sanitation Data'!H108))),'Data Summary'!DF114="Yes"),OFFSET('Sanitation Data'!$H$6,0,10*ROW('Sanitation Data'!H108)),NA())</f>
        <v>#N/A</v>
      </c>
      <c r="AR114" s="537" t="e">
        <f ca="1">+IF(AND(ISNUMBER(OFFSET('Sanitation Data'!$H$10,0,10*ROW('Sanitation Data'!H108))),'Data Summary'!DG114="Yes"),OFFSET('Sanitation Data'!$H$10,0,10*ROW('Sanitation Data'!H108)),NA())</f>
        <v>#N/A</v>
      </c>
      <c r="AS114" s="537" t="e">
        <f ca="1">+IF(AND(ISNUMBER(OFFSET('Sanitation Data'!$H$11,0,10*ROW('Sanitation Data'!H108))),'Data Summary'!DH114="Yes"),OFFSET('Sanitation Data'!$H$11,0,10*ROW('Sanitation Data'!H108)),NA())</f>
        <v>#N/A</v>
      </c>
      <c r="AT114" s="537" t="e">
        <f ca="1">+IF(AND(ISNUMBER(OFFSET('Sanitation Data'!$H$12,0,10*ROW('Sanitation Data'!H108))),'Data Summary'!DI114="Yes"),OFFSET('Sanitation Data'!$H$12,0,10*ROW('Sanitation Data'!H108)),NA())</f>
        <v>#N/A</v>
      </c>
      <c r="AU114" s="537" t="e">
        <f ca="1">+IF(AND(ISNUMBER(OFFSET('Sanitation Data'!$I$4,0,10*ROW('Sanitation Data'!I108))),'Data Summary'!DJ114="Yes"),100-OFFSET('Sanitation Data'!$I$4,0,10*ROW('Sanitation Data'!I108)),NA())</f>
        <v>#N/A</v>
      </c>
      <c r="AV114" s="537" t="e">
        <f ca="1">+IF(AND(ISNUMBER(OFFSET('Sanitation Data'!$I$6,0,10*ROW('Sanitation Data'!I108))),'Data Summary'!DK114="Yes"),OFFSET('Sanitation Data'!$I$6,0,10*ROW('Sanitation Data'!I108)),NA())</f>
        <v>#N/A</v>
      </c>
      <c r="AW114" s="537" t="e">
        <f ca="1">+IF(AND(ISNUMBER(OFFSET('Sanitation Data'!$I$10,0,10*ROW('Sanitation Data'!I108))),'Data Summary'!DL114="Yes"),OFFSET('Sanitation Data'!$I$10,0,10*ROW('Sanitation Data'!I108)),NA())</f>
        <v>#N/A</v>
      </c>
      <c r="AX114" s="537" t="e">
        <f ca="1">+IF(AND(ISNUMBER(OFFSET('Sanitation Data'!$I$11,0,10*ROW('Sanitation Data'!I108))),'Data Summary'!DM114="Yes"),OFFSET('Sanitation Data'!$I$11,0,10*ROW('Sanitation Data'!I108)),NA())</f>
        <v>#N/A</v>
      </c>
      <c r="AY114" s="537" t="e">
        <f ca="1">+IF(AND(ISNUMBER(OFFSET('Sanitation Data'!$I$12,0,10*ROW('Sanitation Data'!I108))),'Data Summary'!DN114="Yes"),OFFSET('Sanitation Data'!$I$12,0,10*ROW('Sanitation Data'!I108)),NA())</f>
        <v>#N/A</v>
      </c>
      <c r="AZ114" s="538" t="e">
        <f ca="1">+IF(AND(ISNUMBER(OFFSET('Hygiene Data'!$D$5,0,10*ROW('Hygiene Data'!D108))),'Data Summary'!DO114="Yes"),OFFSET('Hygiene Data'!$D$5,0,10*ROW('Hygiene Data'!D108)),NA())</f>
        <v>#N/A</v>
      </c>
      <c r="BA114" s="538" t="e">
        <f ca="1">+IF(AND(ISNUMBER(OFFSET('Hygiene Data'!$D$7,0,10*ROW('Hygiene Data'!D108))),'Data Summary'!DP114="Yes"),OFFSET('Hygiene Data'!$D$7,0,10*ROW('Hygiene Data'!D108)),NA())</f>
        <v>#N/A</v>
      </c>
      <c r="BB114" s="538" t="e">
        <f ca="1">+IF(AND(ISNUMBER(OFFSET('Hygiene Data'!$D$9,0,10*ROW('Hygiene Data'!D108))),'Data Summary'!DQ114="Yes"),OFFSET('Hygiene Data'!$D$9,0,10*ROW('Hygiene Data'!D108)),NA())</f>
        <v>#N/A</v>
      </c>
      <c r="BC114" s="538" t="e">
        <f ca="1">+IF(AND(ISNUMBER(OFFSET('Hygiene Data'!$E$5,0,10*ROW('Hygiene Data'!E108))),'Data Summary'!DR114="Yes"),OFFSET('Hygiene Data'!$E$5,0,10*ROW('Hygiene Data'!E108)),NA())</f>
        <v>#N/A</v>
      </c>
      <c r="BD114" s="538" t="e">
        <f ca="1">+IF(AND(ISNUMBER(OFFSET('Hygiene Data'!$E$7,0,10*ROW('Hygiene Data'!E108))),'Data Summary'!DS114="Yes"),OFFSET('Hygiene Data'!$E$7,0,10*ROW('Hygiene Data'!E108)),NA())</f>
        <v>#N/A</v>
      </c>
      <c r="BE114" s="538" t="e">
        <f ca="1">+IF(AND(ISNUMBER(OFFSET('Hygiene Data'!$E$9,0,10*ROW('Hygiene Data'!E108))),'Data Summary'!DT114="Yes"),OFFSET('Hygiene Data'!$E$9,0,10*ROW('Hygiene Data'!E108)),NA())</f>
        <v>#N/A</v>
      </c>
      <c r="BF114" s="538" t="e">
        <f ca="1">+IF(AND(ISNUMBER(OFFSET('Hygiene Data'!$F$5,0,10*ROW('Hygiene Data'!F108))),'Data Summary'!DU114="Yes"),OFFSET('Hygiene Data'!$F$5,0,10*ROW('Hygiene Data'!F108)),NA())</f>
        <v>#N/A</v>
      </c>
      <c r="BG114" s="538" t="e">
        <f ca="1">+IF(AND(ISNUMBER(OFFSET('Hygiene Data'!$F$7,0,10*ROW('Hygiene Data'!F108))),'Data Summary'!DV114="Yes"),OFFSET('Hygiene Data'!$F$7,0,10*ROW('Hygiene Data'!F108)),NA())</f>
        <v>#N/A</v>
      </c>
      <c r="BH114" s="538" t="e">
        <f ca="1">+IF(AND(ISNUMBER(OFFSET('Hygiene Data'!$F$9,0,10*ROW('Hygiene Data'!F108))),'Data Summary'!DW114="Yes"),OFFSET('Hygiene Data'!$F$9,0,10*ROW('Hygiene Data'!F108)),NA())</f>
        <v>#N/A</v>
      </c>
      <c r="BI114" s="538" t="e">
        <f ca="1">+IF(AND(ISNUMBER(OFFSET('Hygiene Data'!$G$5,0,10*ROW('Hygiene Data'!G108))),'Data Summary'!DX114="Yes"),OFFSET('Hygiene Data'!$G$5,0,10*ROW('Hygiene Data'!G108)),NA())</f>
        <v>#N/A</v>
      </c>
      <c r="BJ114" s="538" t="e">
        <f ca="1">+IF(AND(ISNUMBER(OFFSET('Hygiene Data'!$G$7,0,10*ROW('Hygiene Data'!G108))),'Data Summary'!DY114="Yes"),OFFSET('Hygiene Data'!$G$7,0,10*ROW('Hygiene Data'!G108)),NA())</f>
        <v>#N/A</v>
      </c>
      <c r="BK114" s="538" t="e">
        <f ca="1">+IF(AND(ISNUMBER(OFFSET('Hygiene Data'!$G$9,0,10*ROW('Hygiene Data'!G108))),'Data Summary'!DZ114="Yes"),OFFSET('Hygiene Data'!$G$9,0,10*ROW('Hygiene Data'!G108)),NA())</f>
        <v>#N/A</v>
      </c>
      <c r="BL114" s="538" t="e">
        <f ca="1">+IF(AND(ISNUMBER(OFFSET('Hygiene Data'!$H$5,0,10*ROW('Hygiene Data'!H108))),'Data Summary'!EA114="Yes"),OFFSET('Hygiene Data'!$H$5,0,10*ROW('Hygiene Data'!H108)),NA())</f>
        <v>#N/A</v>
      </c>
      <c r="BM114" s="538" t="e">
        <f ca="1">+IF(AND(ISNUMBER(OFFSET('Hygiene Data'!$H$7,0,10*ROW('Hygiene Data'!H108))),'Data Summary'!EB114="Yes"),OFFSET('Hygiene Data'!$H$7,0,10*ROW('Hygiene Data'!H108)),NA())</f>
        <v>#N/A</v>
      </c>
      <c r="BN114" s="538" t="e">
        <f ca="1">+IF(AND(ISNUMBER(OFFSET('Hygiene Data'!$H$9,0,10*ROW('Hygiene Data'!H108))),'Data Summary'!EC114="Yes"),OFFSET('Hygiene Data'!$H$9,0,10*ROW('Hygiene Data'!H108)),NA())</f>
        <v>#N/A</v>
      </c>
      <c r="BO114" s="538" t="e">
        <f ca="1">+IF(AND(ISNUMBER(OFFSET('Hygiene Data'!$I$5,0,10*ROW('Hygiene Data'!I108))),'Data Summary'!ED114="Yes"),OFFSET('Hygiene Data'!$I$5,0,10*ROW('Hygiene Data'!I108)),NA())</f>
        <v>#N/A</v>
      </c>
      <c r="BP114" s="538" t="e">
        <f ca="1">+IF(AND(ISNUMBER(OFFSET('Hygiene Data'!$I$7,0,10*ROW('Hygiene Data'!I108))),'Data Summary'!EE114="Yes"),OFFSET('Hygiene Data'!$I$7,0,10*ROW('Hygiene Data'!I108)),NA())</f>
        <v>#N/A</v>
      </c>
      <c r="BQ114" s="538" t="e">
        <f ca="1">+IF(AND(ISNUMBER(OFFSET('Hygiene Data'!$I$9,0,10*ROW('Hygiene Data'!I108))),'Data Summary'!EF114="Yes"),OFFSET('Hygiene Data'!$I$9,0,10*ROW('Hygiene Data'!I108)),NA())</f>
        <v>#N/A</v>
      </c>
    </row>
    <row r="115" spans="1:69" x14ac:dyDescent="0.25">
      <c r="A115" s="534" t="e">
        <f ca="1">+RIGHT('Data Summary'!A115,LEN('Data Summary'!A115)-9)</f>
        <v>#VALUE!</v>
      </c>
      <c r="B115" s="508" t="str">
        <f ca="1">+IF(ISTEXT('Data Summary'!B115),'Data Summary'!B115,"")</f>
        <v/>
      </c>
      <c r="C115" s="535" t="e">
        <f ca="1">+VALUE('Data Summary'!C115)</f>
        <v>#VALUE!</v>
      </c>
      <c r="D115" s="536" t="e">
        <f ca="1">+IF(AND(ISNUMBER(OFFSET('Water Data'!$D$4,0,10*ROW('Water Data'!D109))),'Data Summary'!BS115="Yes"),100-OFFSET('Water Data'!$D$4,0,10*ROW('Water Data'!D109)),NA())</f>
        <v>#N/A</v>
      </c>
      <c r="E115" s="536" t="e">
        <f ca="1">+IF(AND(ISNUMBER(OFFSET('Water Data'!$D$6,0,10*ROW('Water Data'!D109))),'Data Summary'!BT115="Yes"),OFFSET('Water Data'!$D$6,0,10*ROW('Water Data'!D109)),NA())</f>
        <v>#N/A</v>
      </c>
      <c r="F115" s="536" t="e">
        <f ca="1">+IF(AND(ISNUMBER(OFFSET('Water Data'!$D$9,0,10*ROW('Water Data'!D109))),'Data Summary'!BU115="Yes"),OFFSET('Water Data'!$D$9,0,10*ROW('Water Data'!D109)),NA())</f>
        <v>#N/A</v>
      </c>
      <c r="G115" s="536" t="e">
        <f ca="1">+IF(AND(ISNUMBER(OFFSET('Water Data'!$E$4,0,10*ROW('Water Data'!E109))),'Data Summary'!BV115="Yes"),100-OFFSET('Water Data'!$E$4,0,10*ROW('Water Data'!E109)),NA())</f>
        <v>#N/A</v>
      </c>
      <c r="H115" s="536" t="e">
        <f ca="1">+IF(AND(ISNUMBER(OFFSET('Water Data'!$E$6,0,10*ROW('Water Data'!E109))),'Data Summary'!BW115="Yes"),OFFSET('Water Data'!$E$6,0,10*ROW('Water Data'!E109)),NA())</f>
        <v>#N/A</v>
      </c>
      <c r="I115" s="536" t="e">
        <f ca="1">+IF(AND(ISNUMBER(OFFSET('Water Data'!$E$9,0,10*ROW('Water Data'!E109))),'Data Summary'!BX115="Yes"),OFFSET('Water Data'!$E$9,0,10*ROW('Water Data'!E109)),NA())</f>
        <v>#N/A</v>
      </c>
      <c r="J115" s="536" t="e">
        <f ca="1">+IF(AND(ISNUMBER(OFFSET('Water Data'!$F$4,0,10*ROW('Water Data'!F109))),'Data Summary'!BY115="Yes"),100-OFFSET('Water Data'!$F$4,0,10*ROW('Water Data'!F109)),NA())</f>
        <v>#N/A</v>
      </c>
      <c r="K115" s="536" t="e">
        <f ca="1">+IF(AND(ISNUMBER(OFFSET('Water Data'!$F$6,0,10*ROW('Water Data'!F109))),'Data Summary'!BZ115="Yes"),OFFSET('Water Data'!$F$6,0,10*ROW('Water Data'!F109)),NA())</f>
        <v>#N/A</v>
      </c>
      <c r="L115" s="536" t="e">
        <f ca="1">+IF(AND(ISNUMBER(OFFSET('Water Data'!$F$9,0,10*ROW('Water Data'!F109))),'Data Summary'!CA115="Yes"),OFFSET('Water Data'!$F$9,0,10*ROW('Water Data'!F109)),NA())</f>
        <v>#N/A</v>
      </c>
      <c r="M115" s="536" t="e">
        <f ca="1">+IF(AND(ISNUMBER(OFFSET('Water Data'!$G$4,0,10*ROW('Water Data'!G109))),'Data Summary'!CB115="Yes"),100-OFFSET('Water Data'!$G$4,0,10*ROW('Water Data'!G109)),NA())</f>
        <v>#N/A</v>
      </c>
      <c r="N115" s="536" t="e">
        <f ca="1">+IF(AND(ISNUMBER(OFFSET('Water Data'!$G$6,0,10*ROW('Water Data'!G109))),'Data Summary'!CC115="Yes"),OFFSET('Water Data'!$G$6,0,10*ROW('Water Data'!G109)),NA())</f>
        <v>#N/A</v>
      </c>
      <c r="O115" s="536" t="e">
        <f ca="1">+IF(AND(ISNUMBER(OFFSET('Water Data'!$G$9,0,10*ROW('Water Data'!G109))),'Data Summary'!CD115="Yes"),OFFSET('Water Data'!$G$9,0,10*ROW('Water Data'!G109)),NA())</f>
        <v>#N/A</v>
      </c>
      <c r="P115" s="536" t="e">
        <f ca="1">+IF(AND(ISNUMBER(OFFSET('Water Data'!$H$4,0,10*ROW('Water Data'!H109))),'Data Summary'!CE115="Yes"),100-OFFSET('Water Data'!$H$4,0,10*ROW('Water Data'!H109)),NA())</f>
        <v>#N/A</v>
      </c>
      <c r="Q115" s="536" t="e">
        <f ca="1">+IF(AND(ISNUMBER(OFFSET('Water Data'!$H$6,0,10*ROW('Water Data'!H109))),'Data Summary'!CF115="Yes"),OFFSET('Water Data'!$H$6,0,10*ROW('Water Data'!H109)),NA())</f>
        <v>#N/A</v>
      </c>
      <c r="R115" s="536" t="e">
        <f ca="1">+IF(AND(ISNUMBER(OFFSET('Water Data'!$H$9,0,10*ROW('Water Data'!H109))),'Data Summary'!CG115="Yes"),OFFSET('Water Data'!$H$9,0,10*ROW('Water Data'!H109)),NA())</f>
        <v>#N/A</v>
      </c>
      <c r="S115" s="536" t="e">
        <f ca="1">+IF(AND(ISNUMBER(OFFSET('Water Data'!$I$4,0,10*ROW('Water Data'!I109))),'Data Summary'!CH115="Yes"),100-OFFSET('Water Data'!$I$4,0,10*ROW('Water Data'!I109)),NA())</f>
        <v>#N/A</v>
      </c>
      <c r="T115" s="536" t="e">
        <f ca="1">+IF(AND(ISNUMBER(OFFSET('Water Data'!$I$6,0,10*ROW('Water Data'!I109))),'Data Summary'!CI115="Yes"),OFFSET('Water Data'!$I$6,0,10*ROW('Water Data'!I109)),NA())</f>
        <v>#N/A</v>
      </c>
      <c r="U115" s="536" t="e">
        <f ca="1">+IF(AND(ISNUMBER(OFFSET('Water Data'!$I$9,0,10*ROW('Water Data'!I109))),'Data Summary'!CJ115="Yes"),OFFSET('Water Data'!$I$9,0,10*ROW('Water Data'!I109)),NA())</f>
        <v>#N/A</v>
      </c>
      <c r="V115" s="537" t="e">
        <f ca="1">+IF(AND(ISNUMBER(OFFSET('Sanitation Data'!$D$4,0,10*ROW('Sanitation Data'!D109))),'Data Summary'!CK115="Yes"),100-OFFSET('Sanitation Data'!$D$4,0,10*ROW('Sanitation Data'!D109)),NA())</f>
        <v>#N/A</v>
      </c>
      <c r="W115" s="537" t="e">
        <f ca="1">+IF(AND(ISNUMBER(OFFSET('Sanitation Data'!$D$6,0,10*ROW('Sanitation Data'!D109))),'Data Summary'!CL115="Yes"),OFFSET('Sanitation Data'!$D$6,0,10*ROW('Sanitation Data'!D109)),NA())</f>
        <v>#N/A</v>
      </c>
      <c r="X115" s="537" t="e">
        <f ca="1">+IF(AND(ISNUMBER(OFFSET('Sanitation Data'!$D$10,0,10*ROW('Sanitation Data'!D109))),'Data Summary'!CM115="Yes"),OFFSET('Sanitation Data'!$D$10,0,10*ROW('Sanitation Data'!D109)),NA())</f>
        <v>#N/A</v>
      </c>
      <c r="Y115" s="537" t="e">
        <f ca="1">+IF(AND(ISNUMBER(OFFSET('Sanitation Data'!$D$11,0,10*ROW('Sanitation Data'!D109))),'Data Summary'!CN115="Yes"),OFFSET('Sanitation Data'!$D$11,0,10*ROW('Sanitation Data'!D109)),NA())</f>
        <v>#N/A</v>
      </c>
      <c r="Z115" s="537" t="e">
        <f ca="1">+IF(AND(ISNUMBER(OFFSET('Sanitation Data'!$D$12,0,10*ROW('Sanitation Data'!D109))),'Data Summary'!CO115="Yes"),OFFSET('Sanitation Data'!$D$12,0,10*ROW('Sanitation Data'!D109)),NA())</f>
        <v>#N/A</v>
      </c>
      <c r="AA115" s="537" t="e">
        <f ca="1">+IF(AND(ISNUMBER(OFFSET('Sanitation Data'!$E$4,0,10*ROW('Sanitation Data'!E109))),'Data Summary'!CP115="Yes"),100-OFFSET('Sanitation Data'!$E$4,0,10*ROW('Sanitation Data'!E109)),NA())</f>
        <v>#N/A</v>
      </c>
      <c r="AB115" s="537" t="e">
        <f ca="1">+IF(AND(ISNUMBER(OFFSET('Sanitation Data'!$E$6,0,10*ROW('Sanitation Data'!E109))),'Data Summary'!CQ115="Yes"),OFFSET('Sanitation Data'!$E$6,0,10*ROW('Sanitation Data'!E109)),NA())</f>
        <v>#N/A</v>
      </c>
      <c r="AC115" s="537" t="e">
        <f ca="1">+IF(AND(ISNUMBER(OFFSET('Sanitation Data'!$E$10,0,10*ROW('Sanitation Data'!E109))),'Data Summary'!CR115="Yes"),OFFSET('Sanitation Data'!$E$10,0,10*ROW('Sanitation Data'!E109)),NA())</f>
        <v>#N/A</v>
      </c>
      <c r="AD115" s="537" t="e">
        <f ca="1">+IF(AND(ISNUMBER(OFFSET('Sanitation Data'!$E$11,0,10*ROW('Sanitation Data'!E109))),'Data Summary'!CS115="Yes"),OFFSET('Sanitation Data'!$E$11,0,10*ROW('Sanitation Data'!E109)),NA())</f>
        <v>#N/A</v>
      </c>
      <c r="AE115" s="537" t="e">
        <f ca="1">+IF(AND(ISNUMBER(OFFSET('Sanitation Data'!$E$12,0,10*ROW('Sanitation Data'!E109))),'Data Summary'!CT115="Yes"),OFFSET('Sanitation Data'!$E$12,0,10*ROW('Sanitation Data'!E109)),NA())</f>
        <v>#N/A</v>
      </c>
      <c r="AF115" s="537" t="e">
        <f ca="1">+IF(AND(ISNUMBER(OFFSET('Sanitation Data'!$F$4,0,10*ROW('Sanitation Data'!F109))),'Data Summary'!CU115="Yes"),100-OFFSET('Sanitation Data'!$F$4,0,10*ROW('Sanitation Data'!F109)),NA())</f>
        <v>#N/A</v>
      </c>
      <c r="AG115" s="537" t="e">
        <f ca="1">+IF(AND(ISNUMBER(OFFSET('Sanitation Data'!$F$6,0,10*ROW('Sanitation Data'!F109))),'Data Summary'!CV115="Yes"),OFFSET('Sanitation Data'!$F$6,0,10*ROW('Sanitation Data'!F109)),NA())</f>
        <v>#N/A</v>
      </c>
      <c r="AH115" s="537" t="e">
        <f ca="1">+IF(AND(ISNUMBER(OFFSET('Sanitation Data'!$F$10,0,10*ROW('Sanitation Data'!F109))),'Data Summary'!CW115="Yes"),OFFSET('Sanitation Data'!$F$10,0,10*ROW('Sanitation Data'!F109)),NA())</f>
        <v>#N/A</v>
      </c>
      <c r="AI115" s="537" t="e">
        <f ca="1">+IF(AND(ISNUMBER(OFFSET('Sanitation Data'!$F$11,0,10*ROW('Sanitation Data'!F109))),'Data Summary'!CX115="Yes"),OFFSET('Sanitation Data'!$F$11,0,10*ROW('Sanitation Data'!F109)),NA())</f>
        <v>#N/A</v>
      </c>
      <c r="AJ115" s="537" t="e">
        <f ca="1">+IF(AND(ISNUMBER(OFFSET('Sanitation Data'!$F$12,0,10*ROW('Sanitation Data'!F109))),'Data Summary'!CY115="Yes"),OFFSET('Sanitation Data'!$F$12,0,10*ROW('Sanitation Data'!F109)),NA())</f>
        <v>#N/A</v>
      </c>
      <c r="AK115" s="537" t="e">
        <f ca="1">+IF(AND(ISNUMBER(OFFSET('Sanitation Data'!$G$4,0,10*ROW('Sanitation Data'!G109))),'Data Summary'!CZ115="Yes"),100-OFFSET('Sanitation Data'!$G$4,0,10*ROW('Sanitation Data'!G109)),NA())</f>
        <v>#N/A</v>
      </c>
      <c r="AL115" s="537" t="e">
        <f ca="1">+IF(AND(ISNUMBER(OFFSET('Sanitation Data'!$G$6,0,10*ROW('Sanitation Data'!G109))),'Data Summary'!DA115="Yes"),OFFSET('Sanitation Data'!$G$6,0,10*ROW('Sanitation Data'!G109)),NA())</f>
        <v>#N/A</v>
      </c>
      <c r="AM115" s="537" t="e">
        <f ca="1">+IF(AND(ISNUMBER(OFFSET('Sanitation Data'!$G$10,0,10*ROW('Sanitation Data'!G109))),'Data Summary'!DB115="Yes"),OFFSET('Sanitation Data'!$G$10,0,10*ROW('Sanitation Data'!G109)),NA())</f>
        <v>#N/A</v>
      </c>
      <c r="AN115" s="537" t="e">
        <f ca="1">+IF(AND(ISNUMBER(OFFSET('Sanitation Data'!$G$11,0,10*ROW('Sanitation Data'!G109))),'Data Summary'!DC115="Yes"),OFFSET('Sanitation Data'!$G$11,0,10*ROW('Sanitation Data'!G109)),NA())</f>
        <v>#N/A</v>
      </c>
      <c r="AO115" s="537" t="e">
        <f ca="1">+IF(AND(ISNUMBER(OFFSET('Sanitation Data'!$G$12,0,10*ROW('Sanitation Data'!G109))),'Data Summary'!DD115="Yes"),OFFSET('Sanitation Data'!$G$12,0,10*ROW('Sanitation Data'!G109)),NA())</f>
        <v>#N/A</v>
      </c>
      <c r="AP115" s="537" t="e">
        <f ca="1">+IF(AND(ISNUMBER(OFFSET('Sanitation Data'!$H$4,0,10*ROW('Sanitation Data'!H109))),'Data Summary'!DE115="Yes"),100-OFFSET('Sanitation Data'!$H$4,0,10*ROW('Sanitation Data'!H109)),NA())</f>
        <v>#N/A</v>
      </c>
      <c r="AQ115" s="537" t="e">
        <f ca="1">+IF(AND(ISNUMBER(OFFSET('Sanitation Data'!$H$6,0,10*ROW('Sanitation Data'!H109))),'Data Summary'!DF115="Yes"),OFFSET('Sanitation Data'!$H$6,0,10*ROW('Sanitation Data'!H109)),NA())</f>
        <v>#N/A</v>
      </c>
      <c r="AR115" s="537" t="e">
        <f ca="1">+IF(AND(ISNUMBER(OFFSET('Sanitation Data'!$H$10,0,10*ROW('Sanitation Data'!H109))),'Data Summary'!DG115="Yes"),OFFSET('Sanitation Data'!$H$10,0,10*ROW('Sanitation Data'!H109)),NA())</f>
        <v>#N/A</v>
      </c>
      <c r="AS115" s="537" t="e">
        <f ca="1">+IF(AND(ISNUMBER(OFFSET('Sanitation Data'!$H$11,0,10*ROW('Sanitation Data'!H109))),'Data Summary'!DH115="Yes"),OFFSET('Sanitation Data'!$H$11,0,10*ROW('Sanitation Data'!H109)),NA())</f>
        <v>#N/A</v>
      </c>
      <c r="AT115" s="537" t="e">
        <f ca="1">+IF(AND(ISNUMBER(OFFSET('Sanitation Data'!$H$12,0,10*ROW('Sanitation Data'!H109))),'Data Summary'!DI115="Yes"),OFFSET('Sanitation Data'!$H$12,0,10*ROW('Sanitation Data'!H109)),NA())</f>
        <v>#N/A</v>
      </c>
      <c r="AU115" s="537" t="e">
        <f ca="1">+IF(AND(ISNUMBER(OFFSET('Sanitation Data'!$I$4,0,10*ROW('Sanitation Data'!I109))),'Data Summary'!DJ115="Yes"),100-OFFSET('Sanitation Data'!$I$4,0,10*ROW('Sanitation Data'!I109)),NA())</f>
        <v>#N/A</v>
      </c>
      <c r="AV115" s="537" t="e">
        <f ca="1">+IF(AND(ISNUMBER(OFFSET('Sanitation Data'!$I$6,0,10*ROW('Sanitation Data'!I109))),'Data Summary'!DK115="Yes"),OFFSET('Sanitation Data'!$I$6,0,10*ROW('Sanitation Data'!I109)),NA())</f>
        <v>#N/A</v>
      </c>
      <c r="AW115" s="537" t="e">
        <f ca="1">+IF(AND(ISNUMBER(OFFSET('Sanitation Data'!$I$10,0,10*ROW('Sanitation Data'!I109))),'Data Summary'!DL115="Yes"),OFFSET('Sanitation Data'!$I$10,0,10*ROW('Sanitation Data'!I109)),NA())</f>
        <v>#N/A</v>
      </c>
      <c r="AX115" s="537" t="e">
        <f ca="1">+IF(AND(ISNUMBER(OFFSET('Sanitation Data'!$I$11,0,10*ROW('Sanitation Data'!I109))),'Data Summary'!DM115="Yes"),OFFSET('Sanitation Data'!$I$11,0,10*ROW('Sanitation Data'!I109)),NA())</f>
        <v>#N/A</v>
      </c>
      <c r="AY115" s="537" t="e">
        <f ca="1">+IF(AND(ISNUMBER(OFFSET('Sanitation Data'!$I$12,0,10*ROW('Sanitation Data'!I109))),'Data Summary'!DN115="Yes"),OFFSET('Sanitation Data'!$I$12,0,10*ROW('Sanitation Data'!I109)),NA())</f>
        <v>#N/A</v>
      </c>
      <c r="AZ115" s="538" t="e">
        <f ca="1">+IF(AND(ISNUMBER(OFFSET('Hygiene Data'!$D$5,0,10*ROW('Hygiene Data'!D109))),'Data Summary'!DO115="Yes"),OFFSET('Hygiene Data'!$D$5,0,10*ROW('Hygiene Data'!D109)),NA())</f>
        <v>#N/A</v>
      </c>
      <c r="BA115" s="538" t="e">
        <f ca="1">+IF(AND(ISNUMBER(OFFSET('Hygiene Data'!$D$7,0,10*ROW('Hygiene Data'!D109))),'Data Summary'!DP115="Yes"),OFFSET('Hygiene Data'!$D$7,0,10*ROW('Hygiene Data'!D109)),NA())</f>
        <v>#N/A</v>
      </c>
      <c r="BB115" s="538" t="e">
        <f ca="1">+IF(AND(ISNUMBER(OFFSET('Hygiene Data'!$D$9,0,10*ROW('Hygiene Data'!D109))),'Data Summary'!DQ115="Yes"),OFFSET('Hygiene Data'!$D$9,0,10*ROW('Hygiene Data'!D109)),NA())</f>
        <v>#N/A</v>
      </c>
      <c r="BC115" s="538" t="e">
        <f ca="1">+IF(AND(ISNUMBER(OFFSET('Hygiene Data'!$E$5,0,10*ROW('Hygiene Data'!E109))),'Data Summary'!DR115="Yes"),OFFSET('Hygiene Data'!$E$5,0,10*ROW('Hygiene Data'!E109)),NA())</f>
        <v>#N/A</v>
      </c>
      <c r="BD115" s="538" t="e">
        <f ca="1">+IF(AND(ISNUMBER(OFFSET('Hygiene Data'!$E$7,0,10*ROW('Hygiene Data'!E109))),'Data Summary'!DS115="Yes"),OFFSET('Hygiene Data'!$E$7,0,10*ROW('Hygiene Data'!E109)),NA())</f>
        <v>#N/A</v>
      </c>
      <c r="BE115" s="538" t="e">
        <f ca="1">+IF(AND(ISNUMBER(OFFSET('Hygiene Data'!$E$9,0,10*ROW('Hygiene Data'!E109))),'Data Summary'!DT115="Yes"),OFFSET('Hygiene Data'!$E$9,0,10*ROW('Hygiene Data'!E109)),NA())</f>
        <v>#N/A</v>
      </c>
      <c r="BF115" s="538" t="e">
        <f ca="1">+IF(AND(ISNUMBER(OFFSET('Hygiene Data'!$F$5,0,10*ROW('Hygiene Data'!F109))),'Data Summary'!DU115="Yes"),OFFSET('Hygiene Data'!$F$5,0,10*ROW('Hygiene Data'!F109)),NA())</f>
        <v>#N/A</v>
      </c>
      <c r="BG115" s="538" t="e">
        <f ca="1">+IF(AND(ISNUMBER(OFFSET('Hygiene Data'!$F$7,0,10*ROW('Hygiene Data'!F109))),'Data Summary'!DV115="Yes"),OFFSET('Hygiene Data'!$F$7,0,10*ROW('Hygiene Data'!F109)),NA())</f>
        <v>#N/A</v>
      </c>
      <c r="BH115" s="538" t="e">
        <f ca="1">+IF(AND(ISNUMBER(OFFSET('Hygiene Data'!$F$9,0,10*ROW('Hygiene Data'!F109))),'Data Summary'!DW115="Yes"),OFFSET('Hygiene Data'!$F$9,0,10*ROW('Hygiene Data'!F109)),NA())</f>
        <v>#N/A</v>
      </c>
      <c r="BI115" s="538" t="e">
        <f ca="1">+IF(AND(ISNUMBER(OFFSET('Hygiene Data'!$G$5,0,10*ROW('Hygiene Data'!G109))),'Data Summary'!DX115="Yes"),OFFSET('Hygiene Data'!$G$5,0,10*ROW('Hygiene Data'!G109)),NA())</f>
        <v>#N/A</v>
      </c>
      <c r="BJ115" s="538" t="e">
        <f ca="1">+IF(AND(ISNUMBER(OFFSET('Hygiene Data'!$G$7,0,10*ROW('Hygiene Data'!G109))),'Data Summary'!DY115="Yes"),OFFSET('Hygiene Data'!$G$7,0,10*ROW('Hygiene Data'!G109)),NA())</f>
        <v>#N/A</v>
      </c>
      <c r="BK115" s="538" t="e">
        <f ca="1">+IF(AND(ISNUMBER(OFFSET('Hygiene Data'!$G$9,0,10*ROW('Hygiene Data'!G109))),'Data Summary'!DZ115="Yes"),OFFSET('Hygiene Data'!$G$9,0,10*ROW('Hygiene Data'!G109)),NA())</f>
        <v>#N/A</v>
      </c>
      <c r="BL115" s="538" t="e">
        <f ca="1">+IF(AND(ISNUMBER(OFFSET('Hygiene Data'!$H$5,0,10*ROW('Hygiene Data'!H109))),'Data Summary'!EA115="Yes"),OFFSET('Hygiene Data'!$H$5,0,10*ROW('Hygiene Data'!H109)),NA())</f>
        <v>#N/A</v>
      </c>
      <c r="BM115" s="538" t="e">
        <f ca="1">+IF(AND(ISNUMBER(OFFSET('Hygiene Data'!$H$7,0,10*ROW('Hygiene Data'!H109))),'Data Summary'!EB115="Yes"),OFFSET('Hygiene Data'!$H$7,0,10*ROW('Hygiene Data'!H109)),NA())</f>
        <v>#N/A</v>
      </c>
      <c r="BN115" s="538" t="e">
        <f ca="1">+IF(AND(ISNUMBER(OFFSET('Hygiene Data'!$H$9,0,10*ROW('Hygiene Data'!H109))),'Data Summary'!EC115="Yes"),OFFSET('Hygiene Data'!$H$9,0,10*ROW('Hygiene Data'!H109)),NA())</f>
        <v>#N/A</v>
      </c>
      <c r="BO115" s="538" t="e">
        <f ca="1">+IF(AND(ISNUMBER(OFFSET('Hygiene Data'!$I$5,0,10*ROW('Hygiene Data'!I109))),'Data Summary'!ED115="Yes"),OFFSET('Hygiene Data'!$I$5,0,10*ROW('Hygiene Data'!I109)),NA())</f>
        <v>#N/A</v>
      </c>
      <c r="BP115" s="538" t="e">
        <f ca="1">+IF(AND(ISNUMBER(OFFSET('Hygiene Data'!$I$7,0,10*ROW('Hygiene Data'!I109))),'Data Summary'!EE115="Yes"),OFFSET('Hygiene Data'!$I$7,0,10*ROW('Hygiene Data'!I109)),NA())</f>
        <v>#N/A</v>
      </c>
      <c r="BQ115" s="538" t="e">
        <f ca="1">+IF(AND(ISNUMBER(OFFSET('Hygiene Data'!$I$9,0,10*ROW('Hygiene Data'!I109))),'Data Summary'!EF115="Yes"),OFFSET('Hygiene Data'!$I$9,0,10*ROW('Hygiene Data'!I109)),NA())</f>
        <v>#N/A</v>
      </c>
    </row>
    <row r="116" spans="1:69" x14ac:dyDescent="0.25">
      <c r="A116" s="534" t="e">
        <f ca="1">+RIGHT('Data Summary'!A116,LEN('Data Summary'!A116)-9)</f>
        <v>#VALUE!</v>
      </c>
      <c r="B116" s="508" t="str">
        <f ca="1">+IF(ISTEXT('Data Summary'!B116),'Data Summary'!B116,"")</f>
        <v/>
      </c>
      <c r="C116" s="535" t="e">
        <f ca="1">+VALUE('Data Summary'!C116)</f>
        <v>#VALUE!</v>
      </c>
      <c r="D116" s="536" t="e">
        <f ca="1">+IF(AND(ISNUMBER(OFFSET('Water Data'!$D$4,0,10*ROW('Water Data'!D110))),'Data Summary'!BS116="Yes"),100-OFFSET('Water Data'!$D$4,0,10*ROW('Water Data'!D110)),NA())</f>
        <v>#N/A</v>
      </c>
      <c r="E116" s="536" t="e">
        <f ca="1">+IF(AND(ISNUMBER(OFFSET('Water Data'!$D$6,0,10*ROW('Water Data'!D110))),'Data Summary'!BT116="Yes"),OFFSET('Water Data'!$D$6,0,10*ROW('Water Data'!D110)),NA())</f>
        <v>#N/A</v>
      </c>
      <c r="F116" s="536" t="e">
        <f ca="1">+IF(AND(ISNUMBER(OFFSET('Water Data'!$D$9,0,10*ROW('Water Data'!D110))),'Data Summary'!BU116="Yes"),OFFSET('Water Data'!$D$9,0,10*ROW('Water Data'!D110)),NA())</f>
        <v>#N/A</v>
      </c>
      <c r="G116" s="536" t="e">
        <f ca="1">+IF(AND(ISNUMBER(OFFSET('Water Data'!$E$4,0,10*ROW('Water Data'!E110))),'Data Summary'!BV116="Yes"),100-OFFSET('Water Data'!$E$4,0,10*ROW('Water Data'!E110)),NA())</f>
        <v>#N/A</v>
      </c>
      <c r="H116" s="536" t="e">
        <f ca="1">+IF(AND(ISNUMBER(OFFSET('Water Data'!$E$6,0,10*ROW('Water Data'!E110))),'Data Summary'!BW116="Yes"),OFFSET('Water Data'!$E$6,0,10*ROW('Water Data'!E110)),NA())</f>
        <v>#N/A</v>
      </c>
      <c r="I116" s="536" t="e">
        <f ca="1">+IF(AND(ISNUMBER(OFFSET('Water Data'!$E$9,0,10*ROW('Water Data'!E110))),'Data Summary'!BX116="Yes"),OFFSET('Water Data'!$E$9,0,10*ROW('Water Data'!E110)),NA())</f>
        <v>#N/A</v>
      </c>
      <c r="J116" s="536" t="e">
        <f ca="1">+IF(AND(ISNUMBER(OFFSET('Water Data'!$F$4,0,10*ROW('Water Data'!F110))),'Data Summary'!BY116="Yes"),100-OFFSET('Water Data'!$F$4,0,10*ROW('Water Data'!F110)),NA())</f>
        <v>#N/A</v>
      </c>
      <c r="K116" s="536" t="e">
        <f ca="1">+IF(AND(ISNUMBER(OFFSET('Water Data'!$F$6,0,10*ROW('Water Data'!F110))),'Data Summary'!BZ116="Yes"),OFFSET('Water Data'!$F$6,0,10*ROW('Water Data'!F110)),NA())</f>
        <v>#N/A</v>
      </c>
      <c r="L116" s="536" t="e">
        <f ca="1">+IF(AND(ISNUMBER(OFFSET('Water Data'!$F$9,0,10*ROW('Water Data'!F110))),'Data Summary'!CA116="Yes"),OFFSET('Water Data'!$F$9,0,10*ROW('Water Data'!F110)),NA())</f>
        <v>#N/A</v>
      </c>
      <c r="M116" s="536" t="e">
        <f ca="1">+IF(AND(ISNUMBER(OFFSET('Water Data'!$G$4,0,10*ROW('Water Data'!G110))),'Data Summary'!CB116="Yes"),100-OFFSET('Water Data'!$G$4,0,10*ROW('Water Data'!G110)),NA())</f>
        <v>#N/A</v>
      </c>
      <c r="N116" s="536" t="e">
        <f ca="1">+IF(AND(ISNUMBER(OFFSET('Water Data'!$G$6,0,10*ROW('Water Data'!G110))),'Data Summary'!CC116="Yes"),OFFSET('Water Data'!$G$6,0,10*ROW('Water Data'!G110)),NA())</f>
        <v>#N/A</v>
      </c>
      <c r="O116" s="536" t="e">
        <f ca="1">+IF(AND(ISNUMBER(OFFSET('Water Data'!$G$9,0,10*ROW('Water Data'!G110))),'Data Summary'!CD116="Yes"),OFFSET('Water Data'!$G$9,0,10*ROW('Water Data'!G110)),NA())</f>
        <v>#N/A</v>
      </c>
      <c r="P116" s="536" t="e">
        <f ca="1">+IF(AND(ISNUMBER(OFFSET('Water Data'!$H$4,0,10*ROW('Water Data'!H110))),'Data Summary'!CE116="Yes"),100-OFFSET('Water Data'!$H$4,0,10*ROW('Water Data'!H110)),NA())</f>
        <v>#N/A</v>
      </c>
      <c r="Q116" s="536" t="e">
        <f ca="1">+IF(AND(ISNUMBER(OFFSET('Water Data'!$H$6,0,10*ROW('Water Data'!H110))),'Data Summary'!CF116="Yes"),OFFSET('Water Data'!$H$6,0,10*ROW('Water Data'!H110)),NA())</f>
        <v>#N/A</v>
      </c>
      <c r="R116" s="536" t="e">
        <f ca="1">+IF(AND(ISNUMBER(OFFSET('Water Data'!$H$9,0,10*ROW('Water Data'!H110))),'Data Summary'!CG116="Yes"),OFFSET('Water Data'!$H$9,0,10*ROW('Water Data'!H110)),NA())</f>
        <v>#N/A</v>
      </c>
      <c r="S116" s="536" t="e">
        <f ca="1">+IF(AND(ISNUMBER(OFFSET('Water Data'!$I$4,0,10*ROW('Water Data'!I110))),'Data Summary'!CH116="Yes"),100-OFFSET('Water Data'!$I$4,0,10*ROW('Water Data'!I110)),NA())</f>
        <v>#N/A</v>
      </c>
      <c r="T116" s="536" t="e">
        <f ca="1">+IF(AND(ISNUMBER(OFFSET('Water Data'!$I$6,0,10*ROW('Water Data'!I110))),'Data Summary'!CI116="Yes"),OFFSET('Water Data'!$I$6,0,10*ROW('Water Data'!I110)),NA())</f>
        <v>#N/A</v>
      </c>
      <c r="U116" s="536" t="e">
        <f ca="1">+IF(AND(ISNUMBER(OFFSET('Water Data'!$I$9,0,10*ROW('Water Data'!I110))),'Data Summary'!CJ116="Yes"),OFFSET('Water Data'!$I$9,0,10*ROW('Water Data'!I110)),NA())</f>
        <v>#N/A</v>
      </c>
      <c r="V116" s="537" t="e">
        <f ca="1">+IF(AND(ISNUMBER(OFFSET('Sanitation Data'!$D$4,0,10*ROW('Sanitation Data'!D110))),'Data Summary'!CK116="Yes"),100-OFFSET('Sanitation Data'!$D$4,0,10*ROW('Sanitation Data'!D110)),NA())</f>
        <v>#N/A</v>
      </c>
      <c r="W116" s="537" t="e">
        <f ca="1">+IF(AND(ISNUMBER(OFFSET('Sanitation Data'!$D$6,0,10*ROW('Sanitation Data'!D110))),'Data Summary'!CL116="Yes"),OFFSET('Sanitation Data'!$D$6,0,10*ROW('Sanitation Data'!D110)),NA())</f>
        <v>#N/A</v>
      </c>
      <c r="X116" s="537" t="e">
        <f ca="1">+IF(AND(ISNUMBER(OFFSET('Sanitation Data'!$D$10,0,10*ROW('Sanitation Data'!D110))),'Data Summary'!CM116="Yes"),OFFSET('Sanitation Data'!$D$10,0,10*ROW('Sanitation Data'!D110)),NA())</f>
        <v>#N/A</v>
      </c>
      <c r="Y116" s="537" t="e">
        <f ca="1">+IF(AND(ISNUMBER(OFFSET('Sanitation Data'!$D$11,0,10*ROW('Sanitation Data'!D110))),'Data Summary'!CN116="Yes"),OFFSET('Sanitation Data'!$D$11,0,10*ROW('Sanitation Data'!D110)),NA())</f>
        <v>#N/A</v>
      </c>
      <c r="Z116" s="537" t="e">
        <f ca="1">+IF(AND(ISNUMBER(OFFSET('Sanitation Data'!$D$12,0,10*ROW('Sanitation Data'!D110))),'Data Summary'!CO116="Yes"),OFFSET('Sanitation Data'!$D$12,0,10*ROW('Sanitation Data'!D110)),NA())</f>
        <v>#N/A</v>
      </c>
      <c r="AA116" s="537" t="e">
        <f ca="1">+IF(AND(ISNUMBER(OFFSET('Sanitation Data'!$E$4,0,10*ROW('Sanitation Data'!E110))),'Data Summary'!CP116="Yes"),100-OFFSET('Sanitation Data'!$E$4,0,10*ROW('Sanitation Data'!E110)),NA())</f>
        <v>#N/A</v>
      </c>
      <c r="AB116" s="537" t="e">
        <f ca="1">+IF(AND(ISNUMBER(OFFSET('Sanitation Data'!$E$6,0,10*ROW('Sanitation Data'!E110))),'Data Summary'!CQ116="Yes"),OFFSET('Sanitation Data'!$E$6,0,10*ROW('Sanitation Data'!E110)),NA())</f>
        <v>#N/A</v>
      </c>
      <c r="AC116" s="537" t="e">
        <f ca="1">+IF(AND(ISNUMBER(OFFSET('Sanitation Data'!$E$10,0,10*ROW('Sanitation Data'!E110))),'Data Summary'!CR116="Yes"),OFFSET('Sanitation Data'!$E$10,0,10*ROW('Sanitation Data'!E110)),NA())</f>
        <v>#N/A</v>
      </c>
      <c r="AD116" s="537" t="e">
        <f ca="1">+IF(AND(ISNUMBER(OFFSET('Sanitation Data'!$E$11,0,10*ROW('Sanitation Data'!E110))),'Data Summary'!CS116="Yes"),OFFSET('Sanitation Data'!$E$11,0,10*ROW('Sanitation Data'!E110)),NA())</f>
        <v>#N/A</v>
      </c>
      <c r="AE116" s="537" t="e">
        <f ca="1">+IF(AND(ISNUMBER(OFFSET('Sanitation Data'!$E$12,0,10*ROW('Sanitation Data'!E110))),'Data Summary'!CT116="Yes"),OFFSET('Sanitation Data'!$E$12,0,10*ROW('Sanitation Data'!E110)),NA())</f>
        <v>#N/A</v>
      </c>
      <c r="AF116" s="537" t="e">
        <f ca="1">+IF(AND(ISNUMBER(OFFSET('Sanitation Data'!$F$4,0,10*ROW('Sanitation Data'!F110))),'Data Summary'!CU116="Yes"),100-OFFSET('Sanitation Data'!$F$4,0,10*ROW('Sanitation Data'!F110)),NA())</f>
        <v>#N/A</v>
      </c>
      <c r="AG116" s="537" t="e">
        <f ca="1">+IF(AND(ISNUMBER(OFFSET('Sanitation Data'!$F$6,0,10*ROW('Sanitation Data'!F110))),'Data Summary'!CV116="Yes"),OFFSET('Sanitation Data'!$F$6,0,10*ROW('Sanitation Data'!F110)),NA())</f>
        <v>#N/A</v>
      </c>
      <c r="AH116" s="537" t="e">
        <f ca="1">+IF(AND(ISNUMBER(OFFSET('Sanitation Data'!$F$10,0,10*ROW('Sanitation Data'!F110))),'Data Summary'!CW116="Yes"),OFFSET('Sanitation Data'!$F$10,0,10*ROW('Sanitation Data'!F110)),NA())</f>
        <v>#N/A</v>
      </c>
      <c r="AI116" s="537" t="e">
        <f ca="1">+IF(AND(ISNUMBER(OFFSET('Sanitation Data'!$F$11,0,10*ROW('Sanitation Data'!F110))),'Data Summary'!CX116="Yes"),OFFSET('Sanitation Data'!$F$11,0,10*ROW('Sanitation Data'!F110)),NA())</f>
        <v>#N/A</v>
      </c>
      <c r="AJ116" s="537" t="e">
        <f ca="1">+IF(AND(ISNUMBER(OFFSET('Sanitation Data'!$F$12,0,10*ROW('Sanitation Data'!F110))),'Data Summary'!CY116="Yes"),OFFSET('Sanitation Data'!$F$12,0,10*ROW('Sanitation Data'!F110)),NA())</f>
        <v>#N/A</v>
      </c>
      <c r="AK116" s="537" t="e">
        <f ca="1">+IF(AND(ISNUMBER(OFFSET('Sanitation Data'!$G$4,0,10*ROW('Sanitation Data'!G110))),'Data Summary'!CZ116="Yes"),100-OFFSET('Sanitation Data'!$G$4,0,10*ROW('Sanitation Data'!G110)),NA())</f>
        <v>#N/A</v>
      </c>
      <c r="AL116" s="537" t="e">
        <f ca="1">+IF(AND(ISNUMBER(OFFSET('Sanitation Data'!$G$6,0,10*ROW('Sanitation Data'!G110))),'Data Summary'!DA116="Yes"),OFFSET('Sanitation Data'!$G$6,0,10*ROW('Sanitation Data'!G110)),NA())</f>
        <v>#N/A</v>
      </c>
      <c r="AM116" s="537" t="e">
        <f ca="1">+IF(AND(ISNUMBER(OFFSET('Sanitation Data'!$G$10,0,10*ROW('Sanitation Data'!G110))),'Data Summary'!DB116="Yes"),OFFSET('Sanitation Data'!$G$10,0,10*ROW('Sanitation Data'!G110)),NA())</f>
        <v>#N/A</v>
      </c>
      <c r="AN116" s="537" t="e">
        <f ca="1">+IF(AND(ISNUMBER(OFFSET('Sanitation Data'!$G$11,0,10*ROW('Sanitation Data'!G110))),'Data Summary'!DC116="Yes"),OFFSET('Sanitation Data'!$G$11,0,10*ROW('Sanitation Data'!G110)),NA())</f>
        <v>#N/A</v>
      </c>
      <c r="AO116" s="537" t="e">
        <f ca="1">+IF(AND(ISNUMBER(OFFSET('Sanitation Data'!$G$12,0,10*ROW('Sanitation Data'!G110))),'Data Summary'!DD116="Yes"),OFFSET('Sanitation Data'!$G$12,0,10*ROW('Sanitation Data'!G110)),NA())</f>
        <v>#N/A</v>
      </c>
      <c r="AP116" s="537" t="e">
        <f ca="1">+IF(AND(ISNUMBER(OFFSET('Sanitation Data'!$H$4,0,10*ROW('Sanitation Data'!H110))),'Data Summary'!DE116="Yes"),100-OFFSET('Sanitation Data'!$H$4,0,10*ROW('Sanitation Data'!H110)),NA())</f>
        <v>#N/A</v>
      </c>
      <c r="AQ116" s="537" t="e">
        <f ca="1">+IF(AND(ISNUMBER(OFFSET('Sanitation Data'!$H$6,0,10*ROW('Sanitation Data'!H110))),'Data Summary'!DF116="Yes"),OFFSET('Sanitation Data'!$H$6,0,10*ROW('Sanitation Data'!H110)),NA())</f>
        <v>#N/A</v>
      </c>
      <c r="AR116" s="537" t="e">
        <f ca="1">+IF(AND(ISNUMBER(OFFSET('Sanitation Data'!$H$10,0,10*ROW('Sanitation Data'!H110))),'Data Summary'!DG116="Yes"),OFFSET('Sanitation Data'!$H$10,0,10*ROW('Sanitation Data'!H110)),NA())</f>
        <v>#N/A</v>
      </c>
      <c r="AS116" s="537" t="e">
        <f ca="1">+IF(AND(ISNUMBER(OFFSET('Sanitation Data'!$H$11,0,10*ROW('Sanitation Data'!H110))),'Data Summary'!DH116="Yes"),OFFSET('Sanitation Data'!$H$11,0,10*ROW('Sanitation Data'!H110)),NA())</f>
        <v>#N/A</v>
      </c>
      <c r="AT116" s="537" t="e">
        <f ca="1">+IF(AND(ISNUMBER(OFFSET('Sanitation Data'!$H$12,0,10*ROW('Sanitation Data'!H110))),'Data Summary'!DI116="Yes"),OFFSET('Sanitation Data'!$H$12,0,10*ROW('Sanitation Data'!H110)),NA())</f>
        <v>#N/A</v>
      </c>
      <c r="AU116" s="537" t="e">
        <f ca="1">+IF(AND(ISNUMBER(OFFSET('Sanitation Data'!$I$4,0,10*ROW('Sanitation Data'!I110))),'Data Summary'!DJ116="Yes"),100-OFFSET('Sanitation Data'!$I$4,0,10*ROW('Sanitation Data'!I110)),NA())</f>
        <v>#N/A</v>
      </c>
      <c r="AV116" s="537" t="e">
        <f ca="1">+IF(AND(ISNUMBER(OFFSET('Sanitation Data'!$I$6,0,10*ROW('Sanitation Data'!I110))),'Data Summary'!DK116="Yes"),OFFSET('Sanitation Data'!$I$6,0,10*ROW('Sanitation Data'!I110)),NA())</f>
        <v>#N/A</v>
      </c>
      <c r="AW116" s="537" t="e">
        <f ca="1">+IF(AND(ISNUMBER(OFFSET('Sanitation Data'!$I$10,0,10*ROW('Sanitation Data'!I110))),'Data Summary'!DL116="Yes"),OFFSET('Sanitation Data'!$I$10,0,10*ROW('Sanitation Data'!I110)),NA())</f>
        <v>#N/A</v>
      </c>
      <c r="AX116" s="537" t="e">
        <f ca="1">+IF(AND(ISNUMBER(OFFSET('Sanitation Data'!$I$11,0,10*ROW('Sanitation Data'!I110))),'Data Summary'!DM116="Yes"),OFFSET('Sanitation Data'!$I$11,0,10*ROW('Sanitation Data'!I110)),NA())</f>
        <v>#N/A</v>
      </c>
      <c r="AY116" s="537" t="e">
        <f ca="1">+IF(AND(ISNUMBER(OFFSET('Sanitation Data'!$I$12,0,10*ROW('Sanitation Data'!I110))),'Data Summary'!DN116="Yes"),OFFSET('Sanitation Data'!$I$12,0,10*ROW('Sanitation Data'!I110)),NA())</f>
        <v>#N/A</v>
      </c>
      <c r="AZ116" s="538" t="e">
        <f ca="1">+IF(AND(ISNUMBER(OFFSET('Hygiene Data'!$D$5,0,10*ROW('Hygiene Data'!D110))),'Data Summary'!DO116="Yes"),OFFSET('Hygiene Data'!$D$5,0,10*ROW('Hygiene Data'!D110)),NA())</f>
        <v>#N/A</v>
      </c>
      <c r="BA116" s="538" t="e">
        <f ca="1">+IF(AND(ISNUMBER(OFFSET('Hygiene Data'!$D$7,0,10*ROW('Hygiene Data'!D110))),'Data Summary'!DP116="Yes"),OFFSET('Hygiene Data'!$D$7,0,10*ROW('Hygiene Data'!D110)),NA())</f>
        <v>#N/A</v>
      </c>
      <c r="BB116" s="538" t="e">
        <f ca="1">+IF(AND(ISNUMBER(OFFSET('Hygiene Data'!$D$9,0,10*ROW('Hygiene Data'!D110))),'Data Summary'!DQ116="Yes"),OFFSET('Hygiene Data'!$D$9,0,10*ROW('Hygiene Data'!D110)),NA())</f>
        <v>#N/A</v>
      </c>
      <c r="BC116" s="538" t="e">
        <f ca="1">+IF(AND(ISNUMBER(OFFSET('Hygiene Data'!$E$5,0,10*ROW('Hygiene Data'!E110))),'Data Summary'!DR116="Yes"),OFFSET('Hygiene Data'!$E$5,0,10*ROW('Hygiene Data'!E110)),NA())</f>
        <v>#N/A</v>
      </c>
      <c r="BD116" s="538" t="e">
        <f ca="1">+IF(AND(ISNUMBER(OFFSET('Hygiene Data'!$E$7,0,10*ROW('Hygiene Data'!E110))),'Data Summary'!DS116="Yes"),OFFSET('Hygiene Data'!$E$7,0,10*ROW('Hygiene Data'!E110)),NA())</f>
        <v>#N/A</v>
      </c>
      <c r="BE116" s="538" t="e">
        <f ca="1">+IF(AND(ISNUMBER(OFFSET('Hygiene Data'!$E$9,0,10*ROW('Hygiene Data'!E110))),'Data Summary'!DT116="Yes"),OFFSET('Hygiene Data'!$E$9,0,10*ROW('Hygiene Data'!E110)),NA())</f>
        <v>#N/A</v>
      </c>
      <c r="BF116" s="538" t="e">
        <f ca="1">+IF(AND(ISNUMBER(OFFSET('Hygiene Data'!$F$5,0,10*ROW('Hygiene Data'!F110))),'Data Summary'!DU116="Yes"),OFFSET('Hygiene Data'!$F$5,0,10*ROW('Hygiene Data'!F110)),NA())</f>
        <v>#N/A</v>
      </c>
      <c r="BG116" s="538" t="e">
        <f ca="1">+IF(AND(ISNUMBER(OFFSET('Hygiene Data'!$F$7,0,10*ROW('Hygiene Data'!F110))),'Data Summary'!DV116="Yes"),OFFSET('Hygiene Data'!$F$7,0,10*ROW('Hygiene Data'!F110)),NA())</f>
        <v>#N/A</v>
      </c>
      <c r="BH116" s="538" t="e">
        <f ca="1">+IF(AND(ISNUMBER(OFFSET('Hygiene Data'!$F$9,0,10*ROW('Hygiene Data'!F110))),'Data Summary'!DW116="Yes"),OFFSET('Hygiene Data'!$F$9,0,10*ROW('Hygiene Data'!F110)),NA())</f>
        <v>#N/A</v>
      </c>
      <c r="BI116" s="538" t="e">
        <f ca="1">+IF(AND(ISNUMBER(OFFSET('Hygiene Data'!$G$5,0,10*ROW('Hygiene Data'!G110))),'Data Summary'!DX116="Yes"),OFFSET('Hygiene Data'!$G$5,0,10*ROW('Hygiene Data'!G110)),NA())</f>
        <v>#N/A</v>
      </c>
      <c r="BJ116" s="538" t="e">
        <f ca="1">+IF(AND(ISNUMBER(OFFSET('Hygiene Data'!$G$7,0,10*ROW('Hygiene Data'!G110))),'Data Summary'!DY116="Yes"),OFFSET('Hygiene Data'!$G$7,0,10*ROW('Hygiene Data'!G110)),NA())</f>
        <v>#N/A</v>
      </c>
      <c r="BK116" s="538" t="e">
        <f ca="1">+IF(AND(ISNUMBER(OFFSET('Hygiene Data'!$G$9,0,10*ROW('Hygiene Data'!G110))),'Data Summary'!DZ116="Yes"),OFFSET('Hygiene Data'!$G$9,0,10*ROW('Hygiene Data'!G110)),NA())</f>
        <v>#N/A</v>
      </c>
      <c r="BL116" s="538" t="e">
        <f ca="1">+IF(AND(ISNUMBER(OFFSET('Hygiene Data'!$H$5,0,10*ROW('Hygiene Data'!H110))),'Data Summary'!EA116="Yes"),OFFSET('Hygiene Data'!$H$5,0,10*ROW('Hygiene Data'!H110)),NA())</f>
        <v>#N/A</v>
      </c>
      <c r="BM116" s="538" t="e">
        <f ca="1">+IF(AND(ISNUMBER(OFFSET('Hygiene Data'!$H$7,0,10*ROW('Hygiene Data'!H110))),'Data Summary'!EB116="Yes"),OFFSET('Hygiene Data'!$H$7,0,10*ROW('Hygiene Data'!H110)),NA())</f>
        <v>#N/A</v>
      </c>
      <c r="BN116" s="538" t="e">
        <f ca="1">+IF(AND(ISNUMBER(OFFSET('Hygiene Data'!$H$9,0,10*ROW('Hygiene Data'!H110))),'Data Summary'!EC116="Yes"),OFFSET('Hygiene Data'!$H$9,0,10*ROW('Hygiene Data'!H110)),NA())</f>
        <v>#N/A</v>
      </c>
      <c r="BO116" s="538" t="e">
        <f ca="1">+IF(AND(ISNUMBER(OFFSET('Hygiene Data'!$I$5,0,10*ROW('Hygiene Data'!I110))),'Data Summary'!ED116="Yes"),OFFSET('Hygiene Data'!$I$5,0,10*ROW('Hygiene Data'!I110)),NA())</f>
        <v>#N/A</v>
      </c>
      <c r="BP116" s="538" t="e">
        <f ca="1">+IF(AND(ISNUMBER(OFFSET('Hygiene Data'!$I$7,0,10*ROW('Hygiene Data'!I110))),'Data Summary'!EE116="Yes"),OFFSET('Hygiene Data'!$I$7,0,10*ROW('Hygiene Data'!I110)),NA())</f>
        <v>#N/A</v>
      </c>
      <c r="BQ116" s="538" t="e">
        <f ca="1">+IF(AND(ISNUMBER(OFFSET('Hygiene Data'!$I$9,0,10*ROW('Hygiene Data'!I110))),'Data Summary'!EF116="Yes"),OFFSET('Hygiene Data'!$I$9,0,10*ROW('Hygiene Data'!I110)),NA())</f>
        <v>#N/A</v>
      </c>
    </row>
    <row r="117" spans="1:69" x14ac:dyDescent="0.25">
      <c r="A117" s="534" t="e">
        <f ca="1">+RIGHT('Data Summary'!A117,LEN('Data Summary'!A117)-9)</f>
        <v>#VALUE!</v>
      </c>
      <c r="B117" s="508" t="str">
        <f ca="1">+IF(ISTEXT('Data Summary'!B117),'Data Summary'!B117,"")</f>
        <v/>
      </c>
      <c r="C117" s="535" t="e">
        <f ca="1">+VALUE('Data Summary'!C117)</f>
        <v>#VALUE!</v>
      </c>
      <c r="D117" s="536" t="e">
        <f ca="1">+IF(AND(ISNUMBER(OFFSET('Water Data'!$D$4,0,10*ROW('Water Data'!D111))),'Data Summary'!BS117="Yes"),100-OFFSET('Water Data'!$D$4,0,10*ROW('Water Data'!D111)),NA())</f>
        <v>#N/A</v>
      </c>
      <c r="E117" s="536" t="e">
        <f ca="1">+IF(AND(ISNUMBER(OFFSET('Water Data'!$D$6,0,10*ROW('Water Data'!D111))),'Data Summary'!BT117="Yes"),OFFSET('Water Data'!$D$6,0,10*ROW('Water Data'!D111)),NA())</f>
        <v>#N/A</v>
      </c>
      <c r="F117" s="536" t="e">
        <f ca="1">+IF(AND(ISNUMBER(OFFSET('Water Data'!$D$9,0,10*ROW('Water Data'!D111))),'Data Summary'!BU117="Yes"),OFFSET('Water Data'!$D$9,0,10*ROW('Water Data'!D111)),NA())</f>
        <v>#N/A</v>
      </c>
      <c r="G117" s="536" t="e">
        <f ca="1">+IF(AND(ISNUMBER(OFFSET('Water Data'!$E$4,0,10*ROW('Water Data'!E111))),'Data Summary'!BV117="Yes"),100-OFFSET('Water Data'!$E$4,0,10*ROW('Water Data'!E111)),NA())</f>
        <v>#N/A</v>
      </c>
      <c r="H117" s="536" t="e">
        <f ca="1">+IF(AND(ISNUMBER(OFFSET('Water Data'!$E$6,0,10*ROW('Water Data'!E111))),'Data Summary'!BW117="Yes"),OFFSET('Water Data'!$E$6,0,10*ROW('Water Data'!E111)),NA())</f>
        <v>#N/A</v>
      </c>
      <c r="I117" s="536" t="e">
        <f ca="1">+IF(AND(ISNUMBER(OFFSET('Water Data'!$E$9,0,10*ROW('Water Data'!E111))),'Data Summary'!BX117="Yes"),OFFSET('Water Data'!$E$9,0,10*ROW('Water Data'!E111)),NA())</f>
        <v>#N/A</v>
      </c>
      <c r="J117" s="536" t="e">
        <f ca="1">+IF(AND(ISNUMBER(OFFSET('Water Data'!$F$4,0,10*ROW('Water Data'!F111))),'Data Summary'!BY117="Yes"),100-OFFSET('Water Data'!$F$4,0,10*ROW('Water Data'!F111)),NA())</f>
        <v>#N/A</v>
      </c>
      <c r="K117" s="536" t="e">
        <f ca="1">+IF(AND(ISNUMBER(OFFSET('Water Data'!$F$6,0,10*ROW('Water Data'!F111))),'Data Summary'!BZ117="Yes"),OFFSET('Water Data'!$F$6,0,10*ROW('Water Data'!F111)),NA())</f>
        <v>#N/A</v>
      </c>
      <c r="L117" s="536" t="e">
        <f ca="1">+IF(AND(ISNUMBER(OFFSET('Water Data'!$F$9,0,10*ROW('Water Data'!F111))),'Data Summary'!CA117="Yes"),OFFSET('Water Data'!$F$9,0,10*ROW('Water Data'!F111)),NA())</f>
        <v>#N/A</v>
      </c>
      <c r="M117" s="536" t="e">
        <f ca="1">+IF(AND(ISNUMBER(OFFSET('Water Data'!$G$4,0,10*ROW('Water Data'!G111))),'Data Summary'!CB117="Yes"),100-OFFSET('Water Data'!$G$4,0,10*ROW('Water Data'!G111)),NA())</f>
        <v>#N/A</v>
      </c>
      <c r="N117" s="536" t="e">
        <f ca="1">+IF(AND(ISNUMBER(OFFSET('Water Data'!$G$6,0,10*ROW('Water Data'!G111))),'Data Summary'!CC117="Yes"),OFFSET('Water Data'!$G$6,0,10*ROW('Water Data'!G111)),NA())</f>
        <v>#N/A</v>
      </c>
      <c r="O117" s="536" t="e">
        <f ca="1">+IF(AND(ISNUMBER(OFFSET('Water Data'!$G$9,0,10*ROW('Water Data'!G111))),'Data Summary'!CD117="Yes"),OFFSET('Water Data'!$G$9,0,10*ROW('Water Data'!G111)),NA())</f>
        <v>#N/A</v>
      </c>
      <c r="P117" s="536" t="e">
        <f ca="1">+IF(AND(ISNUMBER(OFFSET('Water Data'!$H$4,0,10*ROW('Water Data'!H111))),'Data Summary'!CE117="Yes"),100-OFFSET('Water Data'!$H$4,0,10*ROW('Water Data'!H111)),NA())</f>
        <v>#N/A</v>
      </c>
      <c r="Q117" s="536" t="e">
        <f ca="1">+IF(AND(ISNUMBER(OFFSET('Water Data'!$H$6,0,10*ROW('Water Data'!H111))),'Data Summary'!CF117="Yes"),OFFSET('Water Data'!$H$6,0,10*ROW('Water Data'!H111)),NA())</f>
        <v>#N/A</v>
      </c>
      <c r="R117" s="536" t="e">
        <f ca="1">+IF(AND(ISNUMBER(OFFSET('Water Data'!$H$9,0,10*ROW('Water Data'!H111))),'Data Summary'!CG117="Yes"),OFFSET('Water Data'!$H$9,0,10*ROW('Water Data'!H111)),NA())</f>
        <v>#N/A</v>
      </c>
      <c r="S117" s="536" t="e">
        <f ca="1">+IF(AND(ISNUMBER(OFFSET('Water Data'!$I$4,0,10*ROW('Water Data'!I111))),'Data Summary'!CH117="Yes"),100-OFFSET('Water Data'!$I$4,0,10*ROW('Water Data'!I111)),NA())</f>
        <v>#N/A</v>
      </c>
      <c r="T117" s="536" t="e">
        <f ca="1">+IF(AND(ISNUMBER(OFFSET('Water Data'!$I$6,0,10*ROW('Water Data'!I111))),'Data Summary'!CI117="Yes"),OFFSET('Water Data'!$I$6,0,10*ROW('Water Data'!I111)),NA())</f>
        <v>#N/A</v>
      </c>
      <c r="U117" s="536" t="e">
        <f ca="1">+IF(AND(ISNUMBER(OFFSET('Water Data'!$I$9,0,10*ROW('Water Data'!I111))),'Data Summary'!CJ117="Yes"),OFFSET('Water Data'!$I$9,0,10*ROW('Water Data'!I111)),NA())</f>
        <v>#N/A</v>
      </c>
      <c r="V117" s="537" t="e">
        <f ca="1">+IF(AND(ISNUMBER(OFFSET('Sanitation Data'!$D$4,0,10*ROW('Sanitation Data'!D111))),'Data Summary'!CK117="Yes"),100-OFFSET('Sanitation Data'!$D$4,0,10*ROW('Sanitation Data'!D111)),NA())</f>
        <v>#N/A</v>
      </c>
      <c r="W117" s="537" t="e">
        <f ca="1">+IF(AND(ISNUMBER(OFFSET('Sanitation Data'!$D$6,0,10*ROW('Sanitation Data'!D111))),'Data Summary'!CL117="Yes"),OFFSET('Sanitation Data'!$D$6,0,10*ROW('Sanitation Data'!D111)),NA())</f>
        <v>#N/A</v>
      </c>
      <c r="X117" s="537" t="e">
        <f ca="1">+IF(AND(ISNUMBER(OFFSET('Sanitation Data'!$D$10,0,10*ROW('Sanitation Data'!D111))),'Data Summary'!CM117="Yes"),OFFSET('Sanitation Data'!$D$10,0,10*ROW('Sanitation Data'!D111)),NA())</f>
        <v>#N/A</v>
      </c>
      <c r="Y117" s="537" t="e">
        <f ca="1">+IF(AND(ISNUMBER(OFFSET('Sanitation Data'!$D$11,0,10*ROW('Sanitation Data'!D111))),'Data Summary'!CN117="Yes"),OFFSET('Sanitation Data'!$D$11,0,10*ROW('Sanitation Data'!D111)),NA())</f>
        <v>#N/A</v>
      </c>
      <c r="Z117" s="537" t="e">
        <f ca="1">+IF(AND(ISNUMBER(OFFSET('Sanitation Data'!$D$12,0,10*ROW('Sanitation Data'!D111))),'Data Summary'!CO117="Yes"),OFFSET('Sanitation Data'!$D$12,0,10*ROW('Sanitation Data'!D111)),NA())</f>
        <v>#N/A</v>
      </c>
      <c r="AA117" s="537" t="e">
        <f ca="1">+IF(AND(ISNUMBER(OFFSET('Sanitation Data'!$E$4,0,10*ROW('Sanitation Data'!E111))),'Data Summary'!CP117="Yes"),100-OFFSET('Sanitation Data'!$E$4,0,10*ROW('Sanitation Data'!E111)),NA())</f>
        <v>#N/A</v>
      </c>
      <c r="AB117" s="537" t="e">
        <f ca="1">+IF(AND(ISNUMBER(OFFSET('Sanitation Data'!$E$6,0,10*ROW('Sanitation Data'!E111))),'Data Summary'!CQ117="Yes"),OFFSET('Sanitation Data'!$E$6,0,10*ROW('Sanitation Data'!E111)),NA())</f>
        <v>#N/A</v>
      </c>
      <c r="AC117" s="537" t="e">
        <f ca="1">+IF(AND(ISNUMBER(OFFSET('Sanitation Data'!$E$10,0,10*ROW('Sanitation Data'!E111))),'Data Summary'!CR117="Yes"),OFFSET('Sanitation Data'!$E$10,0,10*ROW('Sanitation Data'!E111)),NA())</f>
        <v>#N/A</v>
      </c>
      <c r="AD117" s="537" t="e">
        <f ca="1">+IF(AND(ISNUMBER(OFFSET('Sanitation Data'!$E$11,0,10*ROW('Sanitation Data'!E111))),'Data Summary'!CS117="Yes"),OFFSET('Sanitation Data'!$E$11,0,10*ROW('Sanitation Data'!E111)),NA())</f>
        <v>#N/A</v>
      </c>
      <c r="AE117" s="537" t="e">
        <f ca="1">+IF(AND(ISNUMBER(OFFSET('Sanitation Data'!$E$12,0,10*ROW('Sanitation Data'!E111))),'Data Summary'!CT117="Yes"),OFFSET('Sanitation Data'!$E$12,0,10*ROW('Sanitation Data'!E111)),NA())</f>
        <v>#N/A</v>
      </c>
      <c r="AF117" s="537" t="e">
        <f ca="1">+IF(AND(ISNUMBER(OFFSET('Sanitation Data'!$F$4,0,10*ROW('Sanitation Data'!F111))),'Data Summary'!CU117="Yes"),100-OFFSET('Sanitation Data'!$F$4,0,10*ROW('Sanitation Data'!F111)),NA())</f>
        <v>#N/A</v>
      </c>
      <c r="AG117" s="537" t="e">
        <f ca="1">+IF(AND(ISNUMBER(OFFSET('Sanitation Data'!$F$6,0,10*ROW('Sanitation Data'!F111))),'Data Summary'!CV117="Yes"),OFFSET('Sanitation Data'!$F$6,0,10*ROW('Sanitation Data'!F111)),NA())</f>
        <v>#N/A</v>
      </c>
      <c r="AH117" s="537" t="e">
        <f ca="1">+IF(AND(ISNUMBER(OFFSET('Sanitation Data'!$F$10,0,10*ROW('Sanitation Data'!F111))),'Data Summary'!CW117="Yes"),OFFSET('Sanitation Data'!$F$10,0,10*ROW('Sanitation Data'!F111)),NA())</f>
        <v>#N/A</v>
      </c>
      <c r="AI117" s="537" t="e">
        <f ca="1">+IF(AND(ISNUMBER(OFFSET('Sanitation Data'!$F$11,0,10*ROW('Sanitation Data'!F111))),'Data Summary'!CX117="Yes"),OFFSET('Sanitation Data'!$F$11,0,10*ROW('Sanitation Data'!F111)),NA())</f>
        <v>#N/A</v>
      </c>
      <c r="AJ117" s="537" t="e">
        <f ca="1">+IF(AND(ISNUMBER(OFFSET('Sanitation Data'!$F$12,0,10*ROW('Sanitation Data'!F111))),'Data Summary'!CY117="Yes"),OFFSET('Sanitation Data'!$F$12,0,10*ROW('Sanitation Data'!F111)),NA())</f>
        <v>#N/A</v>
      </c>
      <c r="AK117" s="537" t="e">
        <f ca="1">+IF(AND(ISNUMBER(OFFSET('Sanitation Data'!$G$4,0,10*ROW('Sanitation Data'!G111))),'Data Summary'!CZ117="Yes"),100-OFFSET('Sanitation Data'!$G$4,0,10*ROW('Sanitation Data'!G111)),NA())</f>
        <v>#N/A</v>
      </c>
      <c r="AL117" s="537" t="e">
        <f ca="1">+IF(AND(ISNUMBER(OFFSET('Sanitation Data'!$G$6,0,10*ROW('Sanitation Data'!G111))),'Data Summary'!DA117="Yes"),OFFSET('Sanitation Data'!$G$6,0,10*ROW('Sanitation Data'!G111)),NA())</f>
        <v>#N/A</v>
      </c>
      <c r="AM117" s="537" t="e">
        <f ca="1">+IF(AND(ISNUMBER(OFFSET('Sanitation Data'!$G$10,0,10*ROW('Sanitation Data'!G111))),'Data Summary'!DB117="Yes"),OFFSET('Sanitation Data'!$G$10,0,10*ROW('Sanitation Data'!G111)),NA())</f>
        <v>#N/A</v>
      </c>
      <c r="AN117" s="537" t="e">
        <f ca="1">+IF(AND(ISNUMBER(OFFSET('Sanitation Data'!$G$11,0,10*ROW('Sanitation Data'!G111))),'Data Summary'!DC117="Yes"),OFFSET('Sanitation Data'!$G$11,0,10*ROW('Sanitation Data'!G111)),NA())</f>
        <v>#N/A</v>
      </c>
      <c r="AO117" s="537" t="e">
        <f ca="1">+IF(AND(ISNUMBER(OFFSET('Sanitation Data'!$G$12,0,10*ROW('Sanitation Data'!G111))),'Data Summary'!DD117="Yes"),OFFSET('Sanitation Data'!$G$12,0,10*ROW('Sanitation Data'!G111)),NA())</f>
        <v>#N/A</v>
      </c>
      <c r="AP117" s="537" t="e">
        <f ca="1">+IF(AND(ISNUMBER(OFFSET('Sanitation Data'!$H$4,0,10*ROW('Sanitation Data'!H111))),'Data Summary'!DE117="Yes"),100-OFFSET('Sanitation Data'!$H$4,0,10*ROW('Sanitation Data'!H111)),NA())</f>
        <v>#N/A</v>
      </c>
      <c r="AQ117" s="537" t="e">
        <f ca="1">+IF(AND(ISNUMBER(OFFSET('Sanitation Data'!$H$6,0,10*ROW('Sanitation Data'!H111))),'Data Summary'!DF117="Yes"),OFFSET('Sanitation Data'!$H$6,0,10*ROW('Sanitation Data'!H111)),NA())</f>
        <v>#N/A</v>
      </c>
      <c r="AR117" s="537" t="e">
        <f ca="1">+IF(AND(ISNUMBER(OFFSET('Sanitation Data'!$H$10,0,10*ROW('Sanitation Data'!H111))),'Data Summary'!DG117="Yes"),OFFSET('Sanitation Data'!$H$10,0,10*ROW('Sanitation Data'!H111)),NA())</f>
        <v>#N/A</v>
      </c>
      <c r="AS117" s="537" t="e">
        <f ca="1">+IF(AND(ISNUMBER(OFFSET('Sanitation Data'!$H$11,0,10*ROW('Sanitation Data'!H111))),'Data Summary'!DH117="Yes"),OFFSET('Sanitation Data'!$H$11,0,10*ROW('Sanitation Data'!H111)),NA())</f>
        <v>#N/A</v>
      </c>
      <c r="AT117" s="537" t="e">
        <f ca="1">+IF(AND(ISNUMBER(OFFSET('Sanitation Data'!$H$12,0,10*ROW('Sanitation Data'!H111))),'Data Summary'!DI117="Yes"),OFFSET('Sanitation Data'!$H$12,0,10*ROW('Sanitation Data'!H111)),NA())</f>
        <v>#N/A</v>
      </c>
      <c r="AU117" s="537" t="e">
        <f ca="1">+IF(AND(ISNUMBER(OFFSET('Sanitation Data'!$I$4,0,10*ROW('Sanitation Data'!I111))),'Data Summary'!DJ117="Yes"),100-OFFSET('Sanitation Data'!$I$4,0,10*ROW('Sanitation Data'!I111)),NA())</f>
        <v>#N/A</v>
      </c>
      <c r="AV117" s="537" t="e">
        <f ca="1">+IF(AND(ISNUMBER(OFFSET('Sanitation Data'!$I$6,0,10*ROW('Sanitation Data'!I111))),'Data Summary'!DK117="Yes"),OFFSET('Sanitation Data'!$I$6,0,10*ROW('Sanitation Data'!I111)),NA())</f>
        <v>#N/A</v>
      </c>
      <c r="AW117" s="537" t="e">
        <f ca="1">+IF(AND(ISNUMBER(OFFSET('Sanitation Data'!$I$10,0,10*ROW('Sanitation Data'!I111))),'Data Summary'!DL117="Yes"),OFFSET('Sanitation Data'!$I$10,0,10*ROW('Sanitation Data'!I111)),NA())</f>
        <v>#N/A</v>
      </c>
      <c r="AX117" s="537" t="e">
        <f ca="1">+IF(AND(ISNUMBER(OFFSET('Sanitation Data'!$I$11,0,10*ROW('Sanitation Data'!I111))),'Data Summary'!DM117="Yes"),OFFSET('Sanitation Data'!$I$11,0,10*ROW('Sanitation Data'!I111)),NA())</f>
        <v>#N/A</v>
      </c>
      <c r="AY117" s="537" t="e">
        <f ca="1">+IF(AND(ISNUMBER(OFFSET('Sanitation Data'!$I$12,0,10*ROW('Sanitation Data'!I111))),'Data Summary'!DN117="Yes"),OFFSET('Sanitation Data'!$I$12,0,10*ROW('Sanitation Data'!I111)),NA())</f>
        <v>#N/A</v>
      </c>
      <c r="AZ117" s="538" t="e">
        <f ca="1">+IF(AND(ISNUMBER(OFFSET('Hygiene Data'!$D$5,0,10*ROW('Hygiene Data'!D111))),'Data Summary'!DO117="Yes"),OFFSET('Hygiene Data'!$D$5,0,10*ROW('Hygiene Data'!D111)),NA())</f>
        <v>#N/A</v>
      </c>
      <c r="BA117" s="538" t="e">
        <f ca="1">+IF(AND(ISNUMBER(OFFSET('Hygiene Data'!$D$7,0,10*ROW('Hygiene Data'!D111))),'Data Summary'!DP117="Yes"),OFFSET('Hygiene Data'!$D$7,0,10*ROW('Hygiene Data'!D111)),NA())</f>
        <v>#N/A</v>
      </c>
      <c r="BB117" s="538" t="e">
        <f ca="1">+IF(AND(ISNUMBER(OFFSET('Hygiene Data'!$D$9,0,10*ROW('Hygiene Data'!D111))),'Data Summary'!DQ117="Yes"),OFFSET('Hygiene Data'!$D$9,0,10*ROW('Hygiene Data'!D111)),NA())</f>
        <v>#N/A</v>
      </c>
      <c r="BC117" s="538" t="e">
        <f ca="1">+IF(AND(ISNUMBER(OFFSET('Hygiene Data'!$E$5,0,10*ROW('Hygiene Data'!E111))),'Data Summary'!DR117="Yes"),OFFSET('Hygiene Data'!$E$5,0,10*ROW('Hygiene Data'!E111)),NA())</f>
        <v>#N/A</v>
      </c>
      <c r="BD117" s="538" t="e">
        <f ca="1">+IF(AND(ISNUMBER(OFFSET('Hygiene Data'!$E$7,0,10*ROW('Hygiene Data'!E111))),'Data Summary'!DS117="Yes"),OFFSET('Hygiene Data'!$E$7,0,10*ROW('Hygiene Data'!E111)),NA())</f>
        <v>#N/A</v>
      </c>
      <c r="BE117" s="538" t="e">
        <f ca="1">+IF(AND(ISNUMBER(OFFSET('Hygiene Data'!$E$9,0,10*ROW('Hygiene Data'!E111))),'Data Summary'!DT117="Yes"),OFFSET('Hygiene Data'!$E$9,0,10*ROW('Hygiene Data'!E111)),NA())</f>
        <v>#N/A</v>
      </c>
      <c r="BF117" s="538" t="e">
        <f ca="1">+IF(AND(ISNUMBER(OFFSET('Hygiene Data'!$F$5,0,10*ROW('Hygiene Data'!F111))),'Data Summary'!DU117="Yes"),OFFSET('Hygiene Data'!$F$5,0,10*ROW('Hygiene Data'!F111)),NA())</f>
        <v>#N/A</v>
      </c>
      <c r="BG117" s="538" t="e">
        <f ca="1">+IF(AND(ISNUMBER(OFFSET('Hygiene Data'!$F$7,0,10*ROW('Hygiene Data'!F111))),'Data Summary'!DV117="Yes"),OFFSET('Hygiene Data'!$F$7,0,10*ROW('Hygiene Data'!F111)),NA())</f>
        <v>#N/A</v>
      </c>
      <c r="BH117" s="538" t="e">
        <f ca="1">+IF(AND(ISNUMBER(OFFSET('Hygiene Data'!$F$9,0,10*ROW('Hygiene Data'!F111))),'Data Summary'!DW117="Yes"),OFFSET('Hygiene Data'!$F$9,0,10*ROW('Hygiene Data'!F111)),NA())</f>
        <v>#N/A</v>
      </c>
      <c r="BI117" s="538" t="e">
        <f ca="1">+IF(AND(ISNUMBER(OFFSET('Hygiene Data'!$G$5,0,10*ROW('Hygiene Data'!G111))),'Data Summary'!DX117="Yes"),OFFSET('Hygiene Data'!$G$5,0,10*ROW('Hygiene Data'!G111)),NA())</f>
        <v>#N/A</v>
      </c>
      <c r="BJ117" s="538" t="e">
        <f ca="1">+IF(AND(ISNUMBER(OFFSET('Hygiene Data'!$G$7,0,10*ROW('Hygiene Data'!G111))),'Data Summary'!DY117="Yes"),OFFSET('Hygiene Data'!$G$7,0,10*ROW('Hygiene Data'!G111)),NA())</f>
        <v>#N/A</v>
      </c>
      <c r="BK117" s="538" t="e">
        <f ca="1">+IF(AND(ISNUMBER(OFFSET('Hygiene Data'!$G$9,0,10*ROW('Hygiene Data'!G111))),'Data Summary'!DZ117="Yes"),OFFSET('Hygiene Data'!$G$9,0,10*ROW('Hygiene Data'!G111)),NA())</f>
        <v>#N/A</v>
      </c>
      <c r="BL117" s="538" t="e">
        <f ca="1">+IF(AND(ISNUMBER(OFFSET('Hygiene Data'!$H$5,0,10*ROW('Hygiene Data'!H111))),'Data Summary'!EA117="Yes"),OFFSET('Hygiene Data'!$H$5,0,10*ROW('Hygiene Data'!H111)),NA())</f>
        <v>#N/A</v>
      </c>
      <c r="BM117" s="538" t="e">
        <f ca="1">+IF(AND(ISNUMBER(OFFSET('Hygiene Data'!$H$7,0,10*ROW('Hygiene Data'!H111))),'Data Summary'!EB117="Yes"),OFFSET('Hygiene Data'!$H$7,0,10*ROW('Hygiene Data'!H111)),NA())</f>
        <v>#N/A</v>
      </c>
      <c r="BN117" s="538" t="e">
        <f ca="1">+IF(AND(ISNUMBER(OFFSET('Hygiene Data'!$H$9,0,10*ROW('Hygiene Data'!H111))),'Data Summary'!EC117="Yes"),OFFSET('Hygiene Data'!$H$9,0,10*ROW('Hygiene Data'!H111)),NA())</f>
        <v>#N/A</v>
      </c>
      <c r="BO117" s="538" t="e">
        <f ca="1">+IF(AND(ISNUMBER(OFFSET('Hygiene Data'!$I$5,0,10*ROW('Hygiene Data'!I111))),'Data Summary'!ED117="Yes"),OFFSET('Hygiene Data'!$I$5,0,10*ROW('Hygiene Data'!I111)),NA())</f>
        <v>#N/A</v>
      </c>
      <c r="BP117" s="538" t="e">
        <f ca="1">+IF(AND(ISNUMBER(OFFSET('Hygiene Data'!$I$7,0,10*ROW('Hygiene Data'!I111))),'Data Summary'!EE117="Yes"),OFFSET('Hygiene Data'!$I$7,0,10*ROW('Hygiene Data'!I111)),NA())</f>
        <v>#N/A</v>
      </c>
      <c r="BQ117" s="538" t="e">
        <f ca="1">+IF(AND(ISNUMBER(OFFSET('Hygiene Data'!$I$9,0,10*ROW('Hygiene Data'!I111))),'Data Summary'!EF117="Yes"),OFFSET('Hygiene Data'!$I$9,0,10*ROW('Hygiene Data'!I111)),NA())</f>
        <v>#N/A</v>
      </c>
    </row>
    <row r="118" spans="1:69" x14ac:dyDescent="0.25">
      <c r="A118" s="534" t="e">
        <f ca="1">+RIGHT('Data Summary'!A118,LEN('Data Summary'!A118)-9)</f>
        <v>#VALUE!</v>
      </c>
      <c r="B118" s="508" t="str">
        <f ca="1">+IF(ISTEXT('Data Summary'!B118),'Data Summary'!B118,"")</f>
        <v/>
      </c>
      <c r="C118" s="535" t="e">
        <f ca="1">+VALUE('Data Summary'!C118)</f>
        <v>#VALUE!</v>
      </c>
      <c r="D118" s="536" t="e">
        <f ca="1">+IF(AND(ISNUMBER(OFFSET('Water Data'!$D$4,0,10*ROW('Water Data'!D112))),'Data Summary'!BS118="Yes"),100-OFFSET('Water Data'!$D$4,0,10*ROW('Water Data'!D112)),NA())</f>
        <v>#N/A</v>
      </c>
      <c r="E118" s="536" t="e">
        <f ca="1">+IF(AND(ISNUMBER(OFFSET('Water Data'!$D$6,0,10*ROW('Water Data'!D112))),'Data Summary'!BT118="Yes"),OFFSET('Water Data'!$D$6,0,10*ROW('Water Data'!D112)),NA())</f>
        <v>#N/A</v>
      </c>
      <c r="F118" s="536" t="e">
        <f ca="1">+IF(AND(ISNUMBER(OFFSET('Water Data'!$D$9,0,10*ROW('Water Data'!D112))),'Data Summary'!BU118="Yes"),OFFSET('Water Data'!$D$9,0,10*ROW('Water Data'!D112)),NA())</f>
        <v>#N/A</v>
      </c>
      <c r="G118" s="536" t="e">
        <f ca="1">+IF(AND(ISNUMBER(OFFSET('Water Data'!$E$4,0,10*ROW('Water Data'!E112))),'Data Summary'!BV118="Yes"),100-OFFSET('Water Data'!$E$4,0,10*ROW('Water Data'!E112)),NA())</f>
        <v>#N/A</v>
      </c>
      <c r="H118" s="536" t="e">
        <f ca="1">+IF(AND(ISNUMBER(OFFSET('Water Data'!$E$6,0,10*ROW('Water Data'!E112))),'Data Summary'!BW118="Yes"),OFFSET('Water Data'!$E$6,0,10*ROW('Water Data'!E112)),NA())</f>
        <v>#N/A</v>
      </c>
      <c r="I118" s="536" t="e">
        <f ca="1">+IF(AND(ISNUMBER(OFFSET('Water Data'!$E$9,0,10*ROW('Water Data'!E112))),'Data Summary'!BX118="Yes"),OFFSET('Water Data'!$E$9,0,10*ROW('Water Data'!E112)),NA())</f>
        <v>#N/A</v>
      </c>
      <c r="J118" s="536" t="e">
        <f ca="1">+IF(AND(ISNUMBER(OFFSET('Water Data'!$F$4,0,10*ROW('Water Data'!F112))),'Data Summary'!BY118="Yes"),100-OFFSET('Water Data'!$F$4,0,10*ROW('Water Data'!F112)),NA())</f>
        <v>#N/A</v>
      </c>
      <c r="K118" s="536" t="e">
        <f ca="1">+IF(AND(ISNUMBER(OFFSET('Water Data'!$F$6,0,10*ROW('Water Data'!F112))),'Data Summary'!BZ118="Yes"),OFFSET('Water Data'!$F$6,0,10*ROW('Water Data'!F112)),NA())</f>
        <v>#N/A</v>
      </c>
      <c r="L118" s="536" t="e">
        <f ca="1">+IF(AND(ISNUMBER(OFFSET('Water Data'!$F$9,0,10*ROW('Water Data'!F112))),'Data Summary'!CA118="Yes"),OFFSET('Water Data'!$F$9,0,10*ROW('Water Data'!F112)),NA())</f>
        <v>#N/A</v>
      </c>
      <c r="M118" s="536" t="e">
        <f ca="1">+IF(AND(ISNUMBER(OFFSET('Water Data'!$G$4,0,10*ROW('Water Data'!G112))),'Data Summary'!CB118="Yes"),100-OFFSET('Water Data'!$G$4,0,10*ROW('Water Data'!G112)),NA())</f>
        <v>#N/A</v>
      </c>
      <c r="N118" s="536" t="e">
        <f ca="1">+IF(AND(ISNUMBER(OFFSET('Water Data'!$G$6,0,10*ROW('Water Data'!G112))),'Data Summary'!CC118="Yes"),OFFSET('Water Data'!$G$6,0,10*ROW('Water Data'!G112)),NA())</f>
        <v>#N/A</v>
      </c>
      <c r="O118" s="536" t="e">
        <f ca="1">+IF(AND(ISNUMBER(OFFSET('Water Data'!$G$9,0,10*ROW('Water Data'!G112))),'Data Summary'!CD118="Yes"),OFFSET('Water Data'!$G$9,0,10*ROW('Water Data'!G112)),NA())</f>
        <v>#N/A</v>
      </c>
      <c r="P118" s="536" t="e">
        <f ca="1">+IF(AND(ISNUMBER(OFFSET('Water Data'!$H$4,0,10*ROW('Water Data'!H112))),'Data Summary'!CE118="Yes"),100-OFFSET('Water Data'!$H$4,0,10*ROW('Water Data'!H112)),NA())</f>
        <v>#N/A</v>
      </c>
      <c r="Q118" s="536" t="e">
        <f ca="1">+IF(AND(ISNUMBER(OFFSET('Water Data'!$H$6,0,10*ROW('Water Data'!H112))),'Data Summary'!CF118="Yes"),OFFSET('Water Data'!$H$6,0,10*ROW('Water Data'!H112)),NA())</f>
        <v>#N/A</v>
      </c>
      <c r="R118" s="536" t="e">
        <f ca="1">+IF(AND(ISNUMBER(OFFSET('Water Data'!$H$9,0,10*ROW('Water Data'!H112))),'Data Summary'!CG118="Yes"),OFFSET('Water Data'!$H$9,0,10*ROW('Water Data'!H112)),NA())</f>
        <v>#N/A</v>
      </c>
      <c r="S118" s="536" t="e">
        <f ca="1">+IF(AND(ISNUMBER(OFFSET('Water Data'!$I$4,0,10*ROW('Water Data'!I112))),'Data Summary'!CH118="Yes"),100-OFFSET('Water Data'!$I$4,0,10*ROW('Water Data'!I112)),NA())</f>
        <v>#N/A</v>
      </c>
      <c r="T118" s="536" t="e">
        <f ca="1">+IF(AND(ISNUMBER(OFFSET('Water Data'!$I$6,0,10*ROW('Water Data'!I112))),'Data Summary'!CI118="Yes"),OFFSET('Water Data'!$I$6,0,10*ROW('Water Data'!I112)),NA())</f>
        <v>#N/A</v>
      </c>
      <c r="U118" s="536" t="e">
        <f ca="1">+IF(AND(ISNUMBER(OFFSET('Water Data'!$I$9,0,10*ROW('Water Data'!I112))),'Data Summary'!CJ118="Yes"),OFFSET('Water Data'!$I$9,0,10*ROW('Water Data'!I112)),NA())</f>
        <v>#N/A</v>
      </c>
      <c r="V118" s="537" t="e">
        <f ca="1">+IF(AND(ISNUMBER(OFFSET('Sanitation Data'!$D$4,0,10*ROW('Sanitation Data'!D112))),'Data Summary'!CK118="Yes"),100-OFFSET('Sanitation Data'!$D$4,0,10*ROW('Sanitation Data'!D112)),NA())</f>
        <v>#N/A</v>
      </c>
      <c r="W118" s="537" t="e">
        <f ca="1">+IF(AND(ISNUMBER(OFFSET('Sanitation Data'!$D$6,0,10*ROW('Sanitation Data'!D112))),'Data Summary'!CL118="Yes"),OFFSET('Sanitation Data'!$D$6,0,10*ROW('Sanitation Data'!D112)),NA())</f>
        <v>#N/A</v>
      </c>
      <c r="X118" s="537" t="e">
        <f ca="1">+IF(AND(ISNUMBER(OFFSET('Sanitation Data'!$D$10,0,10*ROW('Sanitation Data'!D112))),'Data Summary'!CM118="Yes"),OFFSET('Sanitation Data'!$D$10,0,10*ROW('Sanitation Data'!D112)),NA())</f>
        <v>#N/A</v>
      </c>
      <c r="Y118" s="537" t="e">
        <f ca="1">+IF(AND(ISNUMBER(OFFSET('Sanitation Data'!$D$11,0,10*ROW('Sanitation Data'!D112))),'Data Summary'!CN118="Yes"),OFFSET('Sanitation Data'!$D$11,0,10*ROW('Sanitation Data'!D112)),NA())</f>
        <v>#N/A</v>
      </c>
      <c r="Z118" s="537" t="e">
        <f ca="1">+IF(AND(ISNUMBER(OFFSET('Sanitation Data'!$D$12,0,10*ROW('Sanitation Data'!D112))),'Data Summary'!CO118="Yes"),OFFSET('Sanitation Data'!$D$12,0,10*ROW('Sanitation Data'!D112)),NA())</f>
        <v>#N/A</v>
      </c>
      <c r="AA118" s="537" t="e">
        <f ca="1">+IF(AND(ISNUMBER(OFFSET('Sanitation Data'!$E$4,0,10*ROW('Sanitation Data'!E112))),'Data Summary'!CP118="Yes"),100-OFFSET('Sanitation Data'!$E$4,0,10*ROW('Sanitation Data'!E112)),NA())</f>
        <v>#N/A</v>
      </c>
      <c r="AB118" s="537" t="e">
        <f ca="1">+IF(AND(ISNUMBER(OFFSET('Sanitation Data'!$E$6,0,10*ROW('Sanitation Data'!E112))),'Data Summary'!CQ118="Yes"),OFFSET('Sanitation Data'!$E$6,0,10*ROW('Sanitation Data'!E112)),NA())</f>
        <v>#N/A</v>
      </c>
      <c r="AC118" s="537" t="e">
        <f ca="1">+IF(AND(ISNUMBER(OFFSET('Sanitation Data'!$E$10,0,10*ROW('Sanitation Data'!E112))),'Data Summary'!CR118="Yes"),OFFSET('Sanitation Data'!$E$10,0,10*ROW('Sanitation Data'!E112)),NA())</f>
        <v>#N/A</v>
      </c>
      <c r="AD118" s="537" t="e">
        <f ca="1">+IF(AND(ISNUMBER(OFFSET('Sanitation Data'!$E$11,0,10*ROW('Sanitation Data'!E112))),'Data Summary'!CS118="Yes"),OFFSET('Sanitation Data'!$E$11,0,10*ROW('Sanitation Data'!E112)),NA())</f>
        <v>#N/A</v>
      </c>
      <c r="AE118" s="537" t="e">
        <f ca="1">+IF(AND(ISNUMBER(OFFSET('Sanitation Data'!$E$12,0,10*ROW('Sanitation Data'!E112))),'Data Summary'!CT118="Yes"),OFFSET('Sanitation Data'!$E$12,0,10*ROW('Sanitation Data'!E112)),NA())</f>
        <v>#N/A</v>
      </c>
      <c r="AF118" s="537" t="e">
        <f ca="1">+IF(AND(ISNUMBER(OFFSET('Sanitation Data'!$F$4,0,10*ROW('Sanitation Data'!F112))),'Data Summary'!CU118="Yes"),100-OFFSET('Sanitation Data'!$F$4,0,10*ROW('Sanitation Data'!F112)),NA())</f>
        <v>#N/A</v>
      </c>
      <c r="AG118" s="537" t="e">
        <f ca="1">+IF(AND(ISNUMBER(OFFSET('Sanitation Data'!$F$6,0,10*ROW('Sanitation Data'!F112))),'Data Summary'!CV118="Yes"),OFFSET('Sanitation Data'!$F$6,0,10*ROW('Sanitation Data'!F112)),NA())</f>
        <v>#N/A</v>
      </c>
      <c r="AH118" s="537" t="e">
        <f ca="1">+IF(AND(ISNUMBER(OFFSET('Sanitation Data'!$F$10,0,10*ROW('Sanitation Data'!F112))),'Data Summary'!CW118="Yes"),OFFSET('Sanitation Data'!$F$10,0,10*ROW('Sanitation Data'!F112)),NA())</f>
        <v>#N/A</v>
      </c>
      <c r="AI118" s="537" t="e">
        <f ca="1">+IF(AND(ISNUMBER(OFFSET('Sanitation Data'!$F$11,0,10*ROW('Sanitation Data'!F112))),'Data Summary'!CX118="Yes"),OFFSET('Sanitation Data'!$F$11,0,10*ROW('Sanitation Data'!F112)),NA())</f>
        <v>#N/A</v>
      </c>
      <c r="AJ118" s="537" t="e">
        <f ca="1">+IF(AND(ISNUMBER(OFFSET('Sanitation Data'!$F$12,0,10*ROW('Sanitation Data'!F112))),'Data Summary'!CY118="Yes"),OFFSET('Sanitation Data'!$F$12,0,10*ROW('Sanitation Data'!F112)),NA())</f>
        <v>#N/A</v>
      </c>
      <c r="AK118" s="537" t="e">
        <f ca="1">+IF(AND(ISNUMBER(OFFSET('Sanitation Data'!$G$4,0,10*ROW('Sanitation Data'!G112))),'Data Summary'!CZ118="Yes"),100-OFFSET('Sanitation Data'!$G$4,0,10*ROW('Sanitation Data'!G112)),NA())</f>
        <v>#N/A</v>
      </c>
      <c r="AL118" s="537" t="e">
        <f ca="1">+IF(AND(ISNUMBER(OFFSET('Sanitation Data'!$G$6,0,10*ROW('Sanitation Data'!G112))),'Data Summary'!DA118="Yes"),OFFSET('Sanitation Data'!$G$6,0,10*ROW('Sanitation Data'!G112)),NA())</f>
        <v>#N/A</v>
      </c>
      <c r="AM118" s="537" t="e">
        <f ca="1">+IF(AND(ISNUMBER(OFFSET('Sanitation Data'!$G$10,0,10*ROW('Sanitation Data'!G112))),'Data Summary'!DB118="Yes"),OFFSET('Sanitation Data'!$G$10,0,10*ROW('Sanitation Data'!G112)),NA())</f>
        <v>#N/A</v>
      </c>
      <c r="AN118" s="537" t="e">
        <f ca="1">+IF(AND(ISNUMBER(OFFSET('Sanitation Data'!$G$11,0,10*ROW('Sanitation Data'!G112))),'Data Summary'!DC118="Yes"),OFFSET('Sanitation Data'!$G$11,0,10*ROW('Sanitation Data'!G112)),NA())</f>
        <v>#N/A</v>
      </c>
      <c r="AO118" s="537" t="e">
        <f ca="1">+IF(AND(ISNUMBER(OFFSET('Sanitation Data'!$G$12,0,10*ROW('Sanitation Data'!G112))),'Data Summary'!DD118="Yes"),OFFSET('Sanitation Data'!$G$12,0,10*ROW('Sanitation Data'!G112)),NA())</f>
        <v>#N/A</v>
      </c>
      <c r="AP118" s="537" t="e">
        <f ca="1">+IF(AND(ISNUMBER(OFFSET('Sanitation Data'!$H$4,0,10*ROW('Sanitation Data'!H112))),'Data Summary'!DE118="Yes"),100-OFFSET('Sanitation Data'!$H$4,0,10*ROW('Sanitation Data'!H112)),NA())</f>
        <v>#N/A</v>
      </c>
      <c r="AQ118" s="537" t="e">
        <f ca="1">+IF(AND(ISNUMBER(OFFSET('Sanitation Data'!$H$6,0,10*ROW('Sanitation Data'!H112))),'Data Summary'!DF118="Yes"),OFFSET('Sanitation Data'!$H$6,0,10*ROW('Sanitation Data'!H112)),NA())</f>
        <v>#N/A</v>
      </c>
      <c r="AR118" s="537" t="e">
        <f ca="1">+IF(AND(ISNUMBER(OFFSET('Sanitation Data'!$H$10,0,10*ROW('Sanitation Data'!H112))),'Data Summary'!DG118="Yes"),OFFSET('Sanitation Data'!$H$10,0,10*ROW('Sanitation Data'!H112)),NA())</f>
        <v>#N/A</v>
      </c>
      <c r="AS118" s="537" t="e">
        <f ca="1">+IF(AND(ISNUMBER(OFFSET('Sanitation Data'!$H$11,0,10*ROW('Sanitation Data'!H112))),'Data Summary'!DH118="Yes"),OFFSET('Sanitation Data'!$H$11,0,10*ROW('Sanitation Data'!H112)),NA())</f>
        <v>#N/A</v>
      </c>
      <c r="AT118" s="537" t="e">
        <f ca="1">+IF(AND(ISNUMBER(OFFSET('Sanitation Data'!$H$12,0,10*ROW('Sanitation Data'!H112))),'Data Summary'!DI118="Yes"),OFFSET('Sanitation Data'!$H$12,0,10*ROW('Sanitation Data'!H112)),NA())</f>
        <v>#N/A</v>
      </c>
      <c r="AU118" s="537" t="e">
        <f ca="1">+IF(AND(ISNUMBER(OFFSET('Sanitation Data'!$I$4,0,10*ROW('Sanitation Data'!I112))),'Data Summary'!DJ118="Yes"),100-OFFSET('Sanitation Data'!$I$4,0,10*ROW('Sanitation Data'!I112)),NA())</f>
        <v>#N/A</v>
      </c>
      <c r="AV118" s="537" t="e">
        <f ca="1">+IF(AND(ISNUMBER(OFFSET('Sanitation Data'!$I$6,0,10*ROW('Sanitation Data'!I112))),'Data Summary'!DK118="Yes"),OFFSET('Sanitation Data'!$I$6,0,10*ROW('Sanitation Data'!I112)),NA())</f>
        <v>#N/A</v>
      </c>
      <c r="AW118" s="537" t="e">
        <f ca="1">+IF(AND(ISNUMBER(OFFSET('Sanitation Data'!$I$10,0,10*ROW('Sanitation Data'!I112))),'Data Summary'!DL118="Yes"),OFFSET('Sanitation Data'!$I$10,0,10*ROW('Sanitation Data'!I112)),NA())</f>
        <v>#N/A</v>
      </c>
      <c r="AX118" s="537" t="e">
        <f ca="1">+IF(AND(ISNUMBER(OFFSET('Sanitation Data'!$I$11,0,10*ROW('Sanitation Data'!I112))),'Data Summary'!DM118="Yes"),OFFSET('Sanitation Data'!$I$11,0,10*ROW('Sanitation Data'!I112)),NA())</f>
        <v>#N/A</v>
      </c>
      <c r="AY118" s="537" t="e">
        <f ca="1">+IF(AND(ISNUMBER(OFFSET('Sanitation Data'!$I$12,0,10*ROW('Sanitation Data'!I112))),'Data Summary'!DN118="Yes"),OFFSET('Sanitation Data'!$I$12,0,10*ROW('Sanitation Data'!I112)),NA())</f>
        <v>#N/A</v>
      </c>
      <c r="AZ118" s="538" t="e">
        <f ca="1">+IF(AND(ISNUMBER(OFFSET('Hygiene Data'!$D$5,0,10*ROW('Hygiene Data'!D112))),'Data Summary'!DO118="Yes"),OFFSET('Hygiene Data'!$D$5,0,10*ROW('Hygiene Data'!D112)),NA())</f>
        <v>#N/A</v>
      </c>
      <c r="BA118" s="538" t="e">
        <f ca="1">+IF(AND(ISNUMBER(OFFSET('Hygiene Data'!$D$7,0,10*ROW('Hygiene Data'!D112))),'Data Summary'!DP118="Yes"),OFFSET('Hygiene Data'!$D$7,0,10*ROW('Hygiene Data'!D112)),NA())</f>
        <v>#N/A</v>
      </c>
      <c r="BB118" s="538" t="e">
        <f ca="1">+IF(AND(ISNUMBER(OFFSET('Hygiene Data'!$D$9,0,10*ROW('Hygiene Data'!D112))),'Data Summary'!DQ118="Yes"),OFFSET('Hygiene Data'!$D$9,0,10*ROW('Hygiene Data'!D112)),NA())</f>
        <v>#N/A</v>
      </c>
      <c r="BC118" s="538" t="e">
        <f ca="1">+IF(AND(ISNUMBER(OFFSET('Hygiene Data'!$E$5,0,10*ROW('Hygiene Data'!E112))),'Data Summary'!DR118="Yes"),OFFSET('Hygiene Data'!$E$5,0,10*ROW('Hygiene Data'!E112)),NA())</f>
        <v>#N/A</v>
      </c>
      <c r="BD118" s="538" t="e">
        <f ca="1">+IF(AND(ISNUMBER(OFFSET('Hygiene Data'!$E$7,0,10*ROW('Hygiene Data'!E112))),'Data Summary'!DS118="Yes"),OFFSET('Hygiene Data'!$E$7,0,10*ROW('Hygiene Data'!E112)),NA())</f>
        <v>#N/A</v>
      </c>
      <c r="BE118" s="538" t="e">
        <f ca="1">+IF(AND(ISNUMBER(OFFSET('Hygiene Data'!$E$9,0,10*ROW('Hygiene Data'!E112))),'Data Summary'!DT118="Yes"),OFFSET('Hygiene Data'!$E$9,0,10*ROW('Hygiene Data'!E112)),NA())</f>
        <v>#N/A</v>
      </c>
      <c r="BF118" s="538" t="e">
        <f ca="1">+IF(AND(ISNUMBER(OFFSET('Hygiene Data'!$F$5,0,10*ROW('Hygiene Data'!F112))),'Data Summary'!DU118="Yes"),OFFSET('Hygiene Data'!$F$5,0,10*ROW('Hygiene Data'!F112)),NA())</f>
        <v>#N/A</v>
      </c>
      <c r="BG118" s="538" t="e">
        <f ca="1">+IF(AND(ISNUMBER(OFFSET('Hygiene Data'!$F$7,0,10*ROW('Hygiene Data'!F112))),'Data Summary'!DV118="Yes"),OFFSET('Hygiene Data'!$F$7,0,10*ROW('Hygiene Data'!F112)),NA())</f>
        <v>#N/A</v>
      </c>
      <c r="BH118" s="538" t="e">
        <f ca="1">+IF(AND(ISNUMBER(OFFSET('Hygiene Data'!$F$9,0,10*ROW('Hygiene Data'!F112))),'Data Summary'!DW118="Yes"),OFFSET('Hygiene Data'!$F$9,0,10*ROW('Hygiene Data'!F112)),NA())</f>
        <v>#N/A</v>
      </c>
      <c r="BI118" s="538" t="e">
        <f ca="1">+IF(AND(ISNUMBER(OFFSET('Hygiene Data'!$G$5,0,10*ROW('Hygiene Data'!G112))),'Data Summary'!DX118="Yes"),OFFSET('Hygiene Data'!$G$5,0,10*ROW('Hygiene Data'!G112)),NA())</f>
        <v>#N/A</v>
      </c>
      <c r="BJ118" s="538" t="e">
        <f ca="1">+IF(AND(ISNUMBER(OFFSET('Hygiene Data'!$G$7,0,10*ROW('Hygiene Data'!G112))),'Data Summary'!DY118="Yes"),OFFSET('Hygiene Data'!$G$7,0,10*ROW('Hygiene Data'!G112)),NA())</f>
        <v>#N/A</v>
      </c>
      <c r="BK118" s="538" t="e">
        <f ca="1">+IF(AND(ISNUMBER(OFFSET('Hygiene Data'!$G$9,0,10*ROW('Hygiene Data'!G112))),'Data Summary'!DZ118="Yes"),OFFSET('Hygiene Data'!$G$9,0,10*ROW('Hygiene Data'!G112)),NA())</f>
        <v>#N/A</v>
      </c>
      <c r="BL118" s="538" t="e">
        <f ca="1">+IF(AND(ISNUMBER(OFFSET('Hygiene Data'!$H$5,0,10*ROW('Hygiene Data'!H112))),'Data Summary'!EA118="Yes"),OFFSET('Hygiene Data'!$H$5,0,10*ROW('Hygiene Data'!H112)),NA())</f>
        <v>#N/A</v>
      </c>
      <c r="BM118" s="538" t="e">
        <f ca="1">+IF(AND(ISNUMBER(OFFSET('Hygiene Data'!$H$7,0,10*ROW('Hygiene Data'!H112))),'Data Summary'!EB118="Yes"),OFFSET('Hygiene Data'!$H$7,0,10*ROW('Hygiene Data'!H112)),NA())</f>
        <v>#N/A</v>
      </c>
      <c r="BN118" s="538" t="e">
        <f ca="1">+IF(AND(ISNUMBER(OFFSET('Hygiene Data'!$H$9,0,10*ROW('Hygiene Data'!H112))),'Data Summary'!EC118="Yes"),OFFSET('Hygiene Data'!$H$9,0,10*ROW('Hygiene Data'!H112)),NA())</f>
        <v>#N/A</v>
      </c>
      <c r="BO118" s="538" t="e">
        <f ca="1">+IF(AND(ISNUMBER(OFFSET('Hygiene Data'!$I$5,0,10*ROW('Hygiene Data'!I112))),'Data Summary'!ED118="Yes"),OFFSET('Hygiene Data'!$I$5,0,10*ROW('Hygiene Data'!I112)),NA())</f>
        <v>#N/A</v>
      </c>
      <c r="BP118" s="538" t="e">
        <f ca="1">+IF(AND(ISNUMBER(OFFSET('Hygiene Data'!$I$7,0,10*ROW('Hygiene Data'!I112))),'Data Summary'!EE118="Yes"),OFFSET('Hygiene Data'!$I$7,0,10*ROW('Hygiene Data'!I112)),NA())</f>
        <v>#N/A</v>
      </c>
      <c r="BQ118" s="538" t="e">
        <f ca="1">+IF(AND(ISNUMBER(OFFSET('Hygiene Data'!$I$9,0,10*ROW('Hygiene Data'!I112))),'Data Summary'!EF118="Yes"),OFFSET('Hygiene Data'!$I$9,0,10*ROW('Hygiene Data'!I112)),NA())</f>
        <v>#N/A</v>
      </c>
    </row>
    <row r="119" spans="1:69" x14ac:dyDescent="0.25">
      <c r="A119" s="534" t="e">
        <f ca="1">+RIGHT('Data Summary'!A119,LEN('Data Summary'!A119)-9)</f>
        <v>#VALUE!</v>
      </c>
      <c r="B119" s="508" t="str">
        <f ca="1">+IF(ISTEXT('Data Summary'!B119),'Data Summary'!B119,"")</f>
        <v/>
      </c>
      <c r="C119" s="535" t="e">
        <f ca="1">+VALUE('Data Summary'!C119)</f>
        <v>#VALUE!</v>
      </c>
      <c r="D119" s="536" t="e">
        <f ca="1">+IF(AND(ISNUMBER(OFFSET('Water Data'!$D$4,0,10*ROW('Water Data'!D113))),'Data Summary'!BS119="Yes"),100-OFFSET('Water Data'!$D$4,0,10*ROW('Water Data'!D113)),NA())</f>
        <v>#N/A</v>
      </c>
      <c r="E119" s="536" t="e">
        <f ca="1">+IF(AND(ISNUMBER(OFFSET('Water Data'!$D$6,0,10*ROW('Water Data'!D113))),'Data Summary'!BT119="Yes"),OFFSET('Water Data'!$D$6,0,10*ROW('Water Data'!D113)),NA())</f>
        <v>#N/A</v>
      </c>
      <c r="F119" s="536" t="e">
        <f ca="1">+IF(AND(ISNUMBER(OFFSET('Water Data'!$D$9,0,10*ROW('Water Data'!D113))),'Data Summary'!BU119="Yes"),OFFSET('Water Data'!$D$9,0,10*ROW('Water Data'!D113)),NA())</f>
        <v>#N/A</v>
      </c>
      <c r="G119" s="536" t="e">
        <f ca="1">+IF(AND(ISNUMBER(OFFSET('Water Data'!$E$4,0,10*ROW('Water Data'!E113))),'Data Summary'!BV119="Yes"),100-OFFSET('Water Data'!$E$4,0,10*ROW('Water Data'!E113)),NA())</f>
        <v>#N/A</v>
      </c>
      <c r="H119" s="536" t="e">
        <f ca="1">+IF(AND(ISNUMBER(OFFSET('Water Data'!$E$6,0,10*ROW('Water Data'!E113))),'Data Summary'!BW119="Yes"),OFFSET('Water Data'!$E$6,0,10*ROW('Water Data'!E113)),NA())</f>
        <v>#N/A</v>
      </c>
      <c r="I119" s="536" t="e">
        <f ca="1">+IF(AND(ISNUMBER(OFFSET('Water Data'!$E$9,0,10*ROW('Water Data'!E113))),'Data Summary'!BX119="Yes"),OFFSET('Water Data'!$E$9,0,10*ROW('Water Data'!E113)),NA())</f>
        <v>#N/A</v>
      </c>
      <c r="J119" s="536" t="e">
        <f ca="1">+IF(AND(ISNUMBER(OFFSET('Water Data'!$F$4,0,10*ROW('Water Data'!F113))),'Data Summary'!BY119="Yes"),100-OFFSET('Water Data'!$F$4,0,10*ROW('Water Data'!F113)),NA())</f>
        <v>#N/A</v>
      </c>
      <c r="K119" s="536" t="e">
        <f ca="1">+IF(AND(ISNUMBER(OFFSET('Water Data'!$F$6,0,10*ROW('Water Data'!F113))),'Data Summary'!BZ119="Yes"),OFFSET('Water Data'!$F$6,0,10*ROW('Water Data'!F113)),NA())</f>
        <v>#N/A</v>
      </c>
      <c r="L119" s="536" t="e">
        <f ca="1">+IF(AND(ISNUMBER(OFFSET('Water Data'!$F$9,0,10*ROW('Water Data'!F113))),'Data Summary'!CA119="Yes"),OFFSET('Water Data'!$F$9,0,10*ROW('Water Data'!F113)),NA())</f>
        <v>#N/A</v>
      </c>
      <c r="M119" s="536" t="e">
        <f ca="1">+IF(AND(ISNUMBER(OFFSET('Water Data'!$G$4,0,10*ROW('Water Data'!G113))),'Data Summary'!CB119="Yes"),100-OFFSET('Water Data'!$G$4,0,10*ROW('Water Data'!G113)),NA())</f>
        <v>#N/A</v>
      </c>
      <c r="N119" s="536" t="e">
        <f ca="1">+IF(AND(ISNUMBER(OFFSET('Water Data'!$G$6,0,10*ROW('Water Data'!G113))),'Data Summary'!CC119="Yes"),OFFSET('Water Data'!$G$6,0,10*ROW('Water Data'!G113)),NA())</f>
        <v>#N/A</v>
      </c>
      <c r="O119" s="536" t="e">
        <f ca="1">+IF(AND(ISNUMBER(OFFSET('Water Data'!$G$9,0,10*ROW('Water Data'!G113))),'Data Summary'!CD119="Yes"),OFFSET('Water Data'!$G$9,0,10*ROW('Water Data'!G113)),NA())</f>
        <v>#N/A</v>
      </c>
      <c r="P119" s="536" t="e">
        <f ca="1">+IF(AND(ISNUMBER(OFFSET('Water Data'!$H$4,0,10*ROW('Water Data'!H113))),'Data Summary'!CE119="Yes"),100-OFFSET('Water Data'!$H$4,0,10*ROW('Water Data'!H113)),NA())</f>
        <v>#N/A</v>
      </c>
      <c r="Q119" s="536" t="e">
        <f ca="1">+IF(AND(ISNUMBER(OFFSET('Water Data'!$H$6,0,10*ROW('Water Data'!H113))),'Data Summary'!CF119="Yes"),OFFSET('Water Data'!$H$6,0,10*ROW('Water Data'!H113)),NA())</f>
        <v>#N/A</v>
      </c>
      <c r="R119" s="536" t="e">
        <f ca="1">+IF(AND(ISNUMBER(OFFSET('Water Data'!$H$9,0,10*ROW('Water Data'!H113))),'Data Summary'!CG119="Yes"),OFFSET('Water Data'!$H$9,0,10*ROW('Water Data'!H113)),NA())</f>
        <v>#N/A</v>
      </c>
      <c r="S119" s="536" t="e">
        <f ca="1">+IF(AND(ISNUMBER(OFFSET('Water Data'!$I$4,0,10*ROW('Water Data'!I113))),'Data Summary'!CH119="Yes"),100-OFFSET('Water Data'!$I$4,0,10*ROW('Water Data'!I113)),NA())</f>
        <v>#N/A</v>
      </c>
      <c r="T119" s="536" t="e">
        <f ca="1">+IF(AND(ISNUMBER(OFFSET('Water Data'!$I$6,0,10*ROW('Water Data'!I113))),'Data Summary'!CI119="Yes"),OFFSET('Water Data'!$I$6,0,10*ROW('Water Data'!I113)),NA())</f>
        <v>#N/A</v>
      </c>
      <c r="U119" s="536" t="e">
        <f ca="1">+IF(AND(ISNUMBER(OFFSET('Water Data'!$I$9,0,10*ROW('Water Data'!I113))),'Data Summary'!CJ119="Yes"),OFFSET('Water Data'!$I$9,0,10*ROW('Water Data'!I113)),NA())</f>
        <v>#N/A</v>
      </c>
      <c r="V119" s="537" t="e">
        <f ca="1">+IF(AND(ISNUMBER(OFFSET('Sanitation Data'!$D$4,0,10*ROW('Sanitation Data'!D113))),'Data Summary'!CK119="Yes"),100-OFFSET('Sanitation Data'!$D$4,0,10*ROW('Sanitation Data'!D113)),NA())</f>
        <v>#N/A</v>
      </c>
      <c r="W119" s="537" t="e">
        <f ca="1">+IF(AND(ISNUMBER(OFFSET('Sanitation Data'!$D$6,0,10*ROW('Sanitation Data'!D113))),'Data Summary'!CL119="Yes"),OFFSET('Sanitation Data'!$D$6,0,10*ROW('Sanitation Data'!D113)),NA())</f>
        <v>#N/A</v>
      </c>
      <c r="X119" s="537" t="e">
        <f ca="1">+IF(AND(ISNUMBER(OFFSET('Sanitation Data'!$D$10,0,10*ROW('Sanitation Data'!D113))),'Data Summary'!CM119="Yes"),OFFSET('Sanitation Data'!$D$10,0,10*ROW('Sanitation Data'!D113)),NA())</f>
        <v>#N/A</v>
      </c>
      <c r="Y119" s="537" t="e">
        <f ca="1">+IF(AND(ISNUMBER(OFFSET('Sanitation Data'!$D$11,0,10*ROW('Sanitation Data'!D113))),'Data Summary'!CN119="Yes"),OFFSET('Sanitation Data'!$D$11,0,10*ROW('Sanitation Data'!D113)),NA())</f>
        <v>#N/A</v>
      </c>
      <c r="Z119" s="537" t="e">
        <f ca="1">+IF(AND(ISNUMBER(OFFSET('Sanitation Data'!$D$12,0,10*ROW('Sanitation Data'!D113))),'Data Summary'!CO119="Yes"),OFFSET('Sanitation Data'!$D$12,0,10*ROW('Sanitation Data'!D113)),NA())</f>
        <v>#N/A</v>
      </c>
      <c r="AA119" s="537" t="e">
        <f ca="1">+IF(AND(ISNUMBER(OFFSET('Sanitation Data'!$E$4,0,10*ROW('Sanitation Data'!E113))),'Data Summary'!CP119="Yes"),100-OFFSET('Sanitation Data'!$E$4,0,10*ROW('Sanitation Data'!E113)),NA())</f>
        <v>#N/A</v>
      </c>
      <c r="AB119" s="537" t="e">
        <f ca="1">+IF(AND(ISNUMBER(OFFSET('Sanitation Data'!$E$6,0,10*ROW('Sanitation Data'!E113))),'Data Summary'!CQ119="Yes"),OFFSET('Sanitation Data'!$E$6,0,10*ROW('Sanitation Data'!E113)),NA())</f>
        <v>#N/A</v>
      </c>
      <c r="AC119" s="537" t="e">
        <f ca="1">+IF(AND(ISNUMBER(OFFSET('Sanitation Data'!$E$10,0,10*ROW('Sanitation Data'!E113))),'Data Summary'!CR119="Yes"),OFFSET('Sanitation Data'!$E$10,0,10*ROW('Sanitation Data'!E113)),NA())</f>
        <v>#N/A</v>
      </c>
      <c r="AD119" s="537" t="e">
        <f ca="1">+IF(AND(ISNUMBER(OFFSET('Sanitation Data'!$E$11,0,10*ROW('Sanitation Data'!E113))),'Data Summary'!CS119="Yes"),OFFSET('Sanitation Data'!$E$11,0,10*ROW('Sanitation Data'!E113)),NA())</f>
        <v>#N/A</v>
      </c>
      <c r="AE119" s="537" t="e">
        <f ca="1">+IF(AND(ISNUMBER(OFFSET('Sanitation Data'!$E$12,0,10*ROW('Sanitation Data'!E113))),'Data Summary'!CT119="Yes"),OFFSET('Sanitation Data'!$E$12,0,10*ROW('Sanitation Data'!E113)),NA())</f>
        <v>#N/A</v>
      </c>
      <c r="AF119" s="537" t="e">
        <f ca="1">+IF(AND(ISNUMBER(OFFSET('Sanitation Data'!$F$4,0,10*ROW('Sanitation Data'!F113))),'Data Summary'!CU119="Yes"),100-OFFSET('Sanitation Data'!$F$4,0,10*ROW('Sanitation Data'!F113)),NA())</f>
        <v>#N/A</v>
      </c>
      <c r="AG119" s="537" t="e">
        <f ca="1">+IF(AND(ISNUMBER(OFFSET('Sanitation Data'!$F$6,0,10*ROW('Sanitation Data'!F113))),'Data Summary'!CV119="Yes"),OFFSET('Sanitation Data'!$F$6,0,10*ROW('Sanitation Data'!F113)),NA())</f>
        <v>#N/A</v>
      </c>
      <c r="AH119" s="537" t="e">
        <f ca="1">+IF(AND(ISNUMBER(OFFSET('Sanitation Data'!$F$10,0,10*ROW('Sanitation Data'!F113))),'Data Summary'!CW119="Yes"),OFFSET('Sanitation Data'!$F$10,0,10*ROW('Sanitation Data'!F113)),NA())</f>
        <v>#N/A</v>
      </c>
      <c r="AI119" s="537" t="e">
        <f ca="1">+IF(AND(ISNUMBER(OFFSET('Sanitation Data'!$F$11,0,10*ROW('Sanitation Data'!F113))),'Data Summary'!CX119="Yes"),OFFSET('Sanitation Data'!$F$11,0,10*ROW('Sanitation Data'!F113)),NA())</f>
        <v>#N/A</v>
      </c>
      <c r="AJ119" s="537" t="e">
        <f ca="1">+IF(AND(ISNUMBER(OFFSET('Sanitation Data'!$F$12,0,10*ROW('Sanitation Data'!F113))),'Data Summary'!CY119="Yes"),OFFSET('Sanitation Data'!$F$12,0,10*ROW('Sanitation Data'!F113)),NA())</f>
        <v>#N/A</v>
      </c>
      <c r="AK119" s="537" t="e">
        <f ca="1">+IF(AND(ISNUMBER(OFFSET('Sanitation Data'!$G$4,0,10*ROW('Sanitation Data'!G113))),'Data Summary'!CZ119="Yes"),100-OFFSET('Sanitation Data'!$G$4,0,10*ROW('Sanitation Data'!G113)),NA())</f>
        <v>#N/A</v>
      </c>
      <c r="AL119" s="537" t="e">
        <f ca="1">+IF(AND(ISNUMBER(OFFSET('Sanitation Data'!$G$6,0,10*ROW('Sanitation Data'!G113))),'Data Summary'!DA119="Yes"),OFFSET('Sanitation Data'!$G$6,0,10*ROW('Sanitation Data'!G113)),NA())</f>
        <v>#N/A</v>
      </c>
      <c r="AM119" s="537" t="e">
        <f ca="1">+IF(AND(ISNUMBER(OFFSET('Sanitation Data'!$G$10,0,10*ROW('Sanitation Data'!G113))),'Data Summary'!DB119="Yes"),OFFSET('Sanitation Data'!$G$10,0,10*ROW('Sanitation Data'!G113)),NA())</f>
        <v>#N/A</v>
      </c>
      <c r="AN119" s="537" t="e">
        <f ca="1">+IF(AND(ISNUMBER(OFFSET('Sanitation Data'!$G$11,0,10*ROW('Sanitation Data'!G113))),'Data Summary'!DC119="Yes"),OFFSET('Sanitation Data'!$G$11,0,10*ROW('Sanitation Data'!G113)),NA())</f>
        <v>#N/A</v>
      </c>
      <c r="AO119" s="537" t="e">
        <f ca="1">+IF(AND(ISNUMBER(OFFSET('Sanitation Data'!$G$12,0,10*ROW('Sanitation Data'!G113))),'Data Summary'!DD119="Yes"),OFFSET('Sanitation Data'!$G$12,0,10*ROW('Sanitation Data'!G113)),NA())</f>
        <v>#N/A</v>
      </c>
      <c r="AP119" s="537" t="e">
        <f ca="1">+IF(AND(ISNUMBER(OFFSET('Sanitation Data'!$H$4,0,10*ROW('Sanitation Data'!H113))),'Data Summary'!DE119="Yes"),100-OFFSET('Sanitation Data'!$H$4,0,10*ROW('Sanitation Data'!H113)),NA())</f>
        <v>#N/A</v>
      </c>
      <c r="AQ119" s="537" t="e">
        <f ca="1">+IF(AND(ISNUMBER(OFFSET('Sanitation Data'!$H$6,0,10*ROW('Sanitation Data'!H113))),'Data Summary'!DF119="Yes"),OFFSET('Sanitation Data'!$H$6,0,10*ROW('Sanitation Data'!H113)),NA())</f>
        <v>#N/A</v>
      </c>
      <c r="AR119" s="537" t="e">
        <f ca="1">+IF(AND(ISNUMBER(OFFSET('Sanitation Data'!$H$10,0,10*ROW('Sanitation Data'!H113))),'Data Summary'!DG119="Yes"),OFFSET('Sanitation Data'!$H$10,0,10*ROW('Sanitation Data'!H113)),NA())</f>
        <v>#N/A</v>
      </c>
      <c r="AS119" s="537" t="e">
        <f ca="1">+IF(AND(ISNUMBER(OFFSET('Sanitation Data'!$H$11,0,10*ROW('Sanitation Data'!H113))),'Data Summary'!DH119="Yes"),OFFSET('Sanitation Data'!$H$11,0,10*ROW('Sanitation Data'!H113)),NA())</f>
        <v>#N/A</v>
      </c>
      <c r="AT119" s="537" t="e">
        <f ca="1">+IF(AND(ISNUMBER(OFFSET('Sanitation Data'!$H$12,0,10*ROW('Sanitation Data'!H113))),'Data Summary'!DI119="Yes"),OFFSET('Sanitation Data'!$H$12,0,10*ROW('Sanitation Data'!H113)),NA())</f>
        <v>#N/A</v>
      </c>
      <c r="AU119" s="537" t="e">
        <f ca="1">+IF(AND(ISNUMBER(OFFSET('Sanitation Data'!$I$4,0,10*ROW('Sanitation Data'!I113))),'Data Summary'!DJ119="Yes"),100-OFFSET('Sanitation Data'!$I$4,0,10*ROW('Sanitation Data'!I113)),NA())</f>
        <v>#N/A</v>
      </c>
      <c r="AV119" s="537" t="e">
        <f ca="1">+IF(AND(ISNUMBER(OFFSET('Sanitation Data'!$I$6,0,10*ROW('Sanitation Data'!I113))),'Data Summary'!DK119="Yes"),OFFSET('Sanitation Data'!$I$6,0,10*ROW('Sanitation Data'!I113)),NA())</f>
        <v>#N/A</v>
      </c>
      <c r="AW119" s="537" t="e">
        <f ca="1">+IF(AND(ISNUMBER(OFFSET('Sanitation Data'!$I$10,0,10*ROW('Sanitation Data'!I113))),'Data Summary'!DL119="Yes"),OFFSET('Sanitation Data'!$I$10,0,10*ROW('Sanitation Data'!I113)),NA())</f>
        <v>#N/A</v>
      </c>
      <c r="AX119" s="537" t="e">
        <f ca="1">+IF(AND(ISNUMBER(OFFSET('Sanitation Data'!$I$11,0,10*ROW('Sanitation Data'!I113))),'Data Summary'!DM119="Yes"),OFFSET('Sanitation Data'!$I$11,0,10*ROW('Sanitation Data'!I113)),NA())</f>
        <v>#N/A</v>
      </c>
      <c r="AY119" s="537" t="e">
        <f ca="1">+IF(AND(ISNUMBER(OFFSET('Sanitation Data'!$I$12,0,10*ROW('Sanitation Data'!I113))),'Data Summary'!DN119="Yes"),OFFSET('Sanitation Data'!$I$12,0,10*ROW('Sanitation Data'!I113)),NA())</f>
        <v>#N/A</v>
      </c>
      <c r="AZ119" s="538" t="e">
        <f ca="1">+IF(AND(ISNUMBER(OFFSET('Hygiene Data'!$D$5,0,10*ROW('Hygiene Data'!D113))),'Data Summary'!DO119="Yes"),OFFSET('Hygiene Data'!$D$5,0,10*ROW('Hygiene Data'!D113)),NA())</f>
        <v>#N/A</v>
      </c>
      <c r="BA119" s="538" t="e">
        <f ca="1">+IF(AND(ISNUMBER(OFFSET('Hygiene Data'!$D$7,0,10*ROW('Hygiene Data'!D113))),'Data Summary'!DP119="Yes"),OFFSET('Hygiene Data'!$D$7,0,10*ROW('Hygiene Data'!D113)),NA())</f>
        <v>#N/A</v>
      </c>
      <c r="BB119" s="538" t="e">
        <f ca="1">+IF(AND(ISNUMBER(OFFSET('Hygiene Data'!$D$9,0,10*ROW('Hygiene Data'!D113))),'Data Summary'!DQ119="Yes"),OFFSET('Hygiene Data'!$D$9,0,10*ROW('Hygiene Data'!D113)),NA())</f>
        <v>#N/A</v>
      </c>
      <c r="BC119" s="538" t="e">
        <f ca="1">+IF(AND(ISNUMBER(OFFSET('Hygiene Data'!$E$5,0,10*ROW('Hygiene Data'!E113))),'Data Summary'!DR119="Yes"),OFFSET('Hygiene Data'!$E$5,0,10*ROW('Hygiene Data'!E113)),NA())</f>
        <v>#N/A</v>
      </c>
      <c r="BD119" s="538" t="e">
        <f ca="1">+IF(AND(ISNUMBER(OFFSET('Hygiene Data'!$E$7,0,10*ROW('Hygiene Data'!E113))),'Data Summary'!DS119="Yes"),OFFSET('Hygiene Data'!$E$7,0,10*ROW('Hygiene Data'!E113)),NA())</f>
        <v>#N/A</v>
      </c>
      <c r="BE119" s="538" t="e">
        <f ca="1">+IF(AND(ISNUMBER(OFFSET('Hygiene Data'!$E$9,0,10*ROW('Hygiene Data'!E113))),'Data Summary'!DT119="Yes"),OFFSET('Hygiene Data'!$E$9,0,10*ROW('Hygiene Data'!E113)),NA())</f>
        <v>#N/A</v>
      </c>
      <c r="BF119" s="538" t="e">
        <f ca="1">+IF(AND(ISNUMBER(OFFSET('Hygiene Data'!$F$5,0,10*ROW('Hygiene Data'!F113))),'Data Summary'!DU119="Yes"),OFFSET('Hygiene Data'!$F$5,0,10*ROW('Hygiene Data'!F113)),NA())</f>
        <v>#N/A</v>
      </c>
      <c r="BG119" s="538" t="e">
        <f ca="1">+IF(AND(ISNUMBER(OFFSET('Hygiene Data'!$F$7,0,10*ROW('Hygiene Data'!F113))),'Data Summary'!DV119="Yes"),OFFSET('Hygiene Data'!$F$7,0,10*ROW('Hygiene Data'!F113)),NA())</f>
        <v>#N/A</v>
      </c>
      <c r="BH119" s="538" t="e">
        <f ca="1">+IF(AND(ISNUMBER(OFFSET('Hygiene Data'!$F$9,0,10*ROW('Hygiene Data'!F113))),'Data Summary'!DW119="Yes"),OFFSET('Hygiene Data'!$F$9,0,10*ROW('Hygiene Data'!F113)),NA())</f>
        <v>#N/A</v>
      </c>
      <c r="BI119" s="538" t="e">
        <f ca="1">+IF(AND(ISNUMBER(OFFSET('Hygiene Data'!$G$5,0,10*ROW('Hygiene Data'!G113))),'Data Summary'!DX119="Yes"),OFFSET('Hygiene Data'!$G$5,0,10*ROW('Hygiene Data'!G113)),NA())</f>
        <v>#N/A</v>
      </c>
      <c r="BJ119" s="538" t="e">
        <f ca="1">+IF(AND(ISNUMBER(OFFSET('Hygiene Data'!$G$7,0,10*ROW('Hygiene Data'!G113))),'Data Summary'!DY119="Yes"),OFFSET('Hygiene Data'!$G$7,0,10*ROW('Hygiene Data'!G113)),NA())</f>
        <v>#N/A</v>
      </c>
      <c r="BK119" s="538" t="e">
        <f ca="1">+IF(AND(ISNUMBER(OFFSET('Hygiene Data'!$G$9,0,10*ROW('Hygiene Data'!G113))),'Data Summary'!DZ119="Yes"),OFFSET('Hygiene Data'!$G$9,0,10*ROW('Hygiene Data'!G113)),NA())</f>
        <v>#N/A</v>
      </c>
      <c r="BL119" s="538" t="e">
        <f ca="1">+IF(AND(ISNUMBER(OFFSET('Hygiene Data'!$H$5,0,10*ROW('Hygiene Data'!H113))),'Data Summary'!EA119="Yes"),OFFSET('Hygiene Data'!$H$5,0,10*ROW('Hygiene Data'!H113)),NA())</f>
        <v>#N/A</v>
      </c>
      <c r="BM119" s="538" t="e">
        <f ca="1">+IF(AND(ISNUMBER(OFFSET('Hygiene Data'!$H$7,0,10*ROW('Hygiene Data'!H113))),'Data Summary'!EB119="Yes"),OFFSET('Hygiene Data'!$H$7,0,10*ROW('Hygiene Data'!H113)),NA())</f>
        <v>#N/A</v>
      </c>
      <c r="BN119" s="538" t="e">
        <f ca="1">+IF(AND(ISNUMBER(OFFSET('Hygiene Data'!$H$9,0,10*ROW('Hygiene Data'!H113))),'Data Summary'!EC119="Yes"),OFFSET('Hygiene Data'!$H$9,0,10*ROW('Hygiene Data'!H113)),NA())</f>
        <v>#N/A</v>
      </c>
      <c r="BO119" s="538" t="e">
        <f ca="1">+IF(AND(ISNUMBER(OFFSET('Hygiene Data'!$I$5,0,10*ROW('Hygiene Data'!I113))),'Data Summary'!ED119="Yes"),OFFSET('Hygiene Data'!$I$5,0,10*ROW('Hygiene Data'!I113)),NA())</f>
        <v>#N/A</v>
      </c>
      <c r="BP119" s="538" t="e">
        <f ca="1">+IF(AND(ISNUMBER(OFFSET('Hygiene Data'!$I$7,0,10*ROW('Hygiene Data'!I113))),'Data Summary'!EE119="Yes"),OFFSET('Hygiene Data'!$I$7,0,10*ROW('Hygiene Data'!I113)),NA())</f>
        <v>#N/A</v>
      </c>
      <c r="BQ119" s="538" t="e">
        <f ca="1">+IF(AND(ISNUMBER(OFFSET('Hygiene Data'!$I$9,0,10*ROW('Hygiene Data'!I113))),'Data Summary'!EF119="Yes"),OFFSET('Hygiene Data'!$I$9,0,10*ROW('Hygiene Data'!I113)),NA())</f>
        <v>#N/A</v>
      </c>
    </row>
    <row r="120" spans="1:69" x14ac:dyDescent="0.25">
      <c r="A120" s="534" t="e">
        <f ca="1">+RIGHT('Data Summary'!A120,LEN('Data Summary'!A120)-9)</f>
        <v>#VALUE!</v>
      </c>
      <c r="B120" s="508" t="str">
        <f ca="1">+IF(ISTEXT('Data Summary'!B120),'Data Summary'!B120,"")</f>
        <v/>
      </c>
      <c r="C120" s="535" t="e">
        <f ca="1">+VALUE('Data Summary'!C120)</f>
        <v>#VALUE!</v>
      </c>
      <c r="D120" s="536" t="e">
        <f ca="1">+IF(AND(ISNUMBER(OFFSET('Water Data'!$D$4,0,10*ROW('Water Data'!D114))),'Data Summary'!BS120="Yes"),100-OFFSET('Water Data'!$D$4,0,10*ROW('Water Data'!D114)),NA())</f>
        <v>#N/A</v>
      </c>
      <c r="E120" s="536" t="e">
        <f ca="1">+IF(AND(ISNUMBER(OFFSET('Water Data'!$D$6,0,10*ROW('Water Data'!D114))),'Data Summary'!BT120="Yes"),OFFSET('Water Data'!$D$6,0,10*ROW('Water Data'!D114)),NA())</f>
        <v>#N/A</v>
      </c>
      <c r="F120" s="536" t="e">
        <f ca="1">+IF(AND(ISNUMBER(OFFSET('Water Data'!$D$9,0,10*ROW('Water Data'!D114))),'Data Summary'!BU120="Yes"),OFFSET('Water Data'!$D$9,0,10*ROW('Water Data'!D114)),NA())</f>
        <v>#N/A</v>
      </c>
      <c r="G120" s="536" t="e">
        <f ca="1">+IF(AND(ISNUMBER(OFFSET('Water Data'!$E$4,0,10*ROW('Water Data'!E114))),'Data Summary'!BV120="Yes"),100-OFFSET('Water Data'!$E$4,0,10*ROW('Water Data'!E114)),NA())</f>
        <v>#N/A</v>
      </c>
      <c r="H120" s="536" t="e">
        <f ca="1">+IF(AND(ISNUMBER(OFFSET('Water Data'!$E$6,0,10*ROW('Water Data'!E114))),'Data Summary'!BW120="Yes"),OFFSET('Water Data'!$E$6,0,10*ROW('Water Data'!E114)),NA())</f>
        <v>#N/A</v>
      </c>
      <c r="I120" s="536" t="e">
        <f ca="1">+IF(AND(ISNUMBER(OFFSET('Water Data'!$E$9,0,10*ROW('Water Data'!E114))),'Data Summary'!BX120="Yes"),OFFSET('Water Data'!$E$9,0,10*ROW('Water Data'!E114)),NA())</f>
        <v>#N/A</v>
      </c>
      <c r="J120" s="536" t="e">
        <f ca="1">+IF(AND(ISNUMBER(OFFSET('Water Data'!$F$4,0,10*ROW('Water Data'!F114))),'Data Summary'!BY120="Yes"),100-OFFSET('Water Data'!$F$4,0,10*ROW('Water Data'!F114)),NA())</f>
        <v>#N/A</v>
      </c>
      <c r="K120" s="536" t="e">
        <f ca="1">+IF(AND(ISNUMBER(OFFSET('Water Data'!$F$6,0,10*ROW('Water Data'!F114))),'Data Summary'!BZ120="Yes"),OFFSET('Water Data'!$F$6,0,10*ROW('Water Data'!F114)),NA())</f>
        <v>#N/A</v>
      </c>
      <c r="L120" s="536" t="e">
        <f ca="1">+IF(AND(ISNUMBER(OFFSET('Water Data'!$F$9,0,10*ROW('Water Data'!F114))),'Data Summary'!CA120="Yes"),OFFSET('Water Data'!$F$9,0,10*ROW('Water Data'!F114)),NA())</f>
        <v>#N/A</v>
      </c>
      <c r="M120" s="536" t="e">
        <f ca="1">+IF(AND(ISNUMBER(OFFSET('Water Data'!$G$4,0,10*ROW('Water Data'!G114))),'Data Summary'!CB120="Yes"),100-OFFSET('Water Data'!$G$4,0,10*ROW('Water Data'!G114)),NA())</f>
        <v>#N/A</v>
      </c>
      <c r="N120" s="536" t="e">
        <f ca="1">+IF(AND(ISNUMBER(OFFSET('Water Data'!$G$6,0,10*ROW('Water Data'!G114))),'Data Summary'!CC120="Yes"),OFFSET('Water Data'!$G$6,0,10*ROW('Water Data'!G114)),NA())</f>
        <v>#N/A</v>
      </c>
      <c r="O120" s="536" t="e">
        <f ca="1">+IF(AND(ISNUMBER(OFFSET('Water Data'!$G$9,0,10*ROW('Water Data'!G114))),'Data Summary'!CD120="Yes"),OFFSET('Water Data'!$G$9,0,10*ROW('Water Data'!G114)),NA())</f>
        <v>#N/A</v>
      </c>
      <c r="P120" s="536" t="e">
        <f ca="1">+IF(AND(ISNUMBER(OFFSET('Water Data'!$H$4,0,10*ROW('Water Data'!H114))),'Data Summary'!CE120="Yes"),100-OFFSET('Water Data'!$H$4,0,10*ROW('Water Data'!H114)),NA())</f>
        <v>#N/A</v>
      </c>
      <c r="Q120" s="536" t="e">
        <f ca="1">+IF(AND(ISNUMBER(OFFSET('Water Data'!$H$6,0,10*ROW('Water Data'!H114))),'Data Summary'!CF120="Yes"),OFFSET('Water Data'!$H$6,0,10*ROW('Water Data'!H114)),NA())</f>
        <v>#N/A</v>
      </c>
      <c r="R120" s="536" t="e">
        <f ca="1">+IF(AND(ISNUMBER(OFFSET('Water Data'!$H$9,0,10*ROW('Water Data'!H114))),'Data Summary'!CG120="Yes"),OFFSET('Water Data'!$H$9,0,10*ROW('Water Data'!H114)),NA())</f>
        <v>#N/A</v>
      </c>
      <c r="S120" s="536" t="e">
        <f ca="1">+IF(AND(ISNUMBER(OFFSET('Water Data'!$I$4,0,10*ROW('Water Data'!I114))),'Data Summary'!CH120="Yes"),100-OFFSET('Water Data'!$I$4,0,10*ROW('Water Data'!I114)),NA())</f>
        <v>#N/A</v>
      </c>
      <c r="T120" s="536" t="e">
        <f ca="1">+IF(AND(ISNUMBER(OFFSET('Water Data'!$I$6,0,10*ROW('Water Data'!I114))),'Data Summary'!CI120="Yes"),OFFSET('Water Data'!$I$6,0,10*ROW('Water Data'!I114)),NA())</f>
        <v>#N/A</v>
      </c>
      <c r="U120" s="536" t="e">
        <f ca="1">+IF(AND(ISNUMBER(OFFSET('Water Data'!$I$9,0,10*ROW('Water Data'!I114))),'Data Summary'!CJ120="Yes"),OFFSET('Water Data'!$I$9,0,10*ROW('Water Data'!I114)),NA())</f>
        <v>#N/A</v>
      </c>
      <c r="V120" s="537" t="e">
        <f ca="1">+IF(AND(ISNUMBER(OFFSET('Sanitation Data'!$D$4,0,10*ROW('Sanitation Data'!D114))),'Data Summary'!CK120="Yes"),100-OFFSET('Sanitation Data'!$D$4,0,10*ROW('Sanitation Data'!D114)),NA())</f>
        <v>#N/A</v>
      </c>
      <c r="W120" s="537" t="e">
        <f ca="1">+IF(AND(ISNUMBER(OFFSET('Sanitation Data'!$D$6,0,10*ROW('Sanitation Data'!D114))),'Data Summary'!CL120="Yes"),OFFSET('Sanitation Data'!$D$6,0,10*ROW('Sanitation Data'!D114)),NA())</f>
        <v>#N/A</v>
      </c>
      <c r="X120" s="537" t="e">
        <f ca="1">+IF(AND(ISNUMBER(OFFSET('Sanitation Data'!$D$10,0,10*ROW('Sanitation Data'!D114))),'Data Summary'!CM120="Yes"),OFFSET('Sanitation Data'!$D$10,0,10*ROW('Sanitation Data'!D114)),NA())</f>
        <v>#N/A</v>
      </c>
      <c r="Y120" s="537" t="e">
        <f ca="1">+IF(AND(ISNUMBER(OFFSET('Sanitation Data'!$D$11,0,10*ROW('Sanitation Data'!D114))),'Data Summary'!CN120="Yes"),OFFSET('Sanitation Data'!$D$11,0,10*ROW('Sanitation Data'!D114)),NA())</f>
        <v>#N/A</v>
      </c>
      <c r="Z120" s="537" t="e">
        <f ca="1">+IF(AND(ISNUMBER(OFFSET('Sanitation Data'!$D$12,0,10*ROW('Sanitation Data'!D114))),'Data Summary'!CO120="Yes"),OFFSET('Sanitation Data'!$D$12,0,10*ROW('Sanitation Data'!D114)),NA())</f>
        <v>#N/A</v>
      </c>
      <c r="AA120" s="537" t="e">
        <f ca="1">+IF(AND(ISNUMBER(OFFSET('Sanitation Data'!$E$4,0,10*ROW('Sanitation Data'!E114))),'Data Summary'!CP120="Yes"),100-OFFSET('Sanitation Data'!$E$4,0,10*ROW('Sanitation Data'!E114)),NA())</f>
        <v>#N/A</v>
      </c>
      <c r="AB120" s="537" t="e">
        <f ca="1">+IF(AND(ISNUMBER(OFFSET('Sanitation Data'!$E$6,0,10*ROW('Sanitation Data'!E114))),'Data Summary'!CQ120="Yes"),OFFSET('Sanitation Data'!$E$6,0,10*ROW('Sanitation Data'!E114)),NA())</f>
        <v>#N/A</v>
      </c>
      <c r="AC120" s="537" t="e">
        <f ca="1">+IF(AND(ISNUMBER(OFFSET('Sanitation Data'!$E$10,0,10*ROW('Sanitation Data'!E114))),'Data Summary'!CR120="Yes"),OFFSET('Sanitation Data'!$E$10,0,10*ROW('Sanitation Data'!E114)),NA())</f>
        <v>#N/A</v>
      </c>
      <c r="AD120" s="537" t="e">
        <f ca="1">+IF(AND(ISNUMBER(OFFSET('Sanitation Data'!$E$11,0,10*ROW('Sanitation Data'!E114))),'Data Summary'!CS120="Yes"),OFFSET('Sanitation Data'!$E$11,0,10*ROW('Sanitation Data'!E114)),NA())</f>
        <v>#N/A</v>
      </c>
      <c r="AE120" s="537" t="e">
        <f ca="1">+IF(AND(ISNUMBER(OFFSET('Sanitation Data'!$E$12,0,10*ROW('Sanitation Data'!E114))),'Data Summary'!CT120="Yes"),OFFSET('Sanitation Data'!$E$12,0,10*ROW('Sanitation Data'!E114)),NA())</f>
        <v>#N/A</v>
      </c>
      <c r="AF120" s="537" t="e">
        <f ca="1">+IF(AND(ISNUMBER(OFFSET('Sanitation Data'!$F$4,0,10*ROW('Sanitation Data'!F114))),'Data Summary'!CU120="Yes"),100-OFFSET('Sanitation Data'!$F$4,0,10*ROW('Sanitation Data'!F114)),NA())</f>
        <v>#N/A</v>
      </c>
      <c r="AG120" s="537" t="e">
        <f ca="1">+IF(AND(ISNUMBER(OFFSET('Sanitation Data'!$F$6,0,10*ROW('Sanitation Data'!F114))),'Data Summary'!CV120="Yes"),OFFSET('Sanitation Data'!$F$6,0,10*ROW('Sanitation Data'!F114)),NA())</f>
        <v>#N/A</v>
      </c>
      <c r="AH120" s="537" t="e">
        <f ca="1">+IF(AND(ISNUMBER(OFFSET('Sanitation Data'!$F$10,0,10*ROW('Sanitation Data'!F114))),'Data Summary'!CW120="Yes"),OFFSET('Sanitation Data'!$F$10,0,10*ROW('Sanitation Data'!F114)),NA())</f>
        <v>#N/A</v>
      </c>
      <c r="AI120" s="537" t="e">
        <f ca="1">+IF(AND(ISNUMBER(OFFSET('Sanitation Data'!$F$11,0,10*ROW('Sanitation Data'!F114))),'Data Summary'!CX120="Yes"),OFFSET('Sanitation Data'!$F$11,0,10*ROW('Sanitation Data'!F114)),NA())</f>
        <v>#N/A</v>
      </c>
      <c r="AJ120" s="537" t="e">
        <f ca="1">+IF(AND(ISNUMBER(OFFSET('Sanitation Data'!$F$12,0,10*ROW('Sanitation Data'!F114))),'Data Summary'!CY120="Yes"),OFFSET('Sanitation Data'!$F$12,0,10*ROW('Sanitation Data'!F114)),NA())</f>
        <v>#N/A</v>
      </c>
      <c r="AK120" s="537" t="e">
        <f ca="1">+IF(AND(ISNUMBER(OFFSET('Sanitation Data'!$G$4,0,10*ROW('Sanitation Data'!G114))),'Data Summary'!CZ120="Yes"),100-OFFSET('Sanitation Data'!$G$4,0,10*ROW('Sanitation Data'!G114)),NA())</f>
        <v>#N/A</v>
      </c>
      <c r="AL120" s="537" t="e">
        <f ca="1">+IF(AND(ISNUMBER(OFFSET('Sanitation Data'!$G$6,0,10*ROW('Sanitation Data'!G114))),'Data Summary'!DA120="Yes"),OFFSET('Sanitation Data'!$G$6,0,10*ROW('Sanitation Data'!G114)),NA())</f>
        <v>#N/A</v>
      </c>
      <c r="AM120" s="537" t="e">
        <f ca="1">+IF(AND(ISNUMBER(OFFSET('Sanitation Data'!$G$10,0,10*ROW('Sanitation Data'!G114))),'Data Summary'!DB120="Yes"),OFFSET('Sanitation Data'!$G$10,0,10*ROW('Sanitation Data'!G114)),NA())</f>
        <v>#N/A</v>
      </c>
      <c r="AN120" s="537" t="e">
        <f ca="1">+IF(AND(ISNUMBER(OFFSET('Sanitation Data'!$G$11,0,10*ROW('Sanitation Data'!G114))),'Data Summary'!DC120="Yes"),OFFSET('Sanitation Data'!$G$11,0,10*ROW('Sanitation Data'!G114)),NA())</f>
        <v>#N/A</v>
      </c>
      <c r="AO120" s="537" t="e">
        <f ca="1">+IF(AND(ISNUMBER(OFFSET('Sanitation Data'!$G$12,0,10*ROW('Sanitation Data'!G114))),'Data Summary'!DD120="Yes"),OFFSET('Sanitation Data'!$G$12,0,10*ROW('Sanitation Data'!G114)),NA())</f>
        <v>#N/A</v>
      </c>
      <c r="AP120" s="537" t="e">
        <f ca="1">+IF(AND(ISNUMBER(OFFSET('Sanitation Data'!$H$4,0,10*ROW('Sanitation Data'!H114))),'Data Summary'!DE120="Yes"),100-OFFSET('Sanitation Data'!$H$4,0,10*ROW('Sanitation Data'!H114)),NA())</f>
        <v>#N/A</v>
      </c>
      <c r="AQ120" s="537" t="e">
        <f ca="1">+IF(AND(ISNUMBER(OFFSET('Sanitation Data'!$H$6,0,10*ROW('Sanitation Data'!H114))),'Data Summary'!DF120="Yes"),OFFSET('Sanitation Data'!$H$6,0,10*ROW('Sanitation Data'!H114)),NA())</f>
        <v>#N/A</v>
      </c>
      <c r="AR120" s="537" t="e">
        <f ca="1">+IF(AND(ISNUMBER(OFFSET('Sanitation Data'!$H$10,0,10*ROW('Sanitation Data'!H114))),'Data Summary'!DG120="Yes"),OFFSET('Sanitation Data'!$H$10,0,10*ROW('Sanitation Data'!H114)),NA())</f>
        <v>#N/A</v>
      </c>
      <c r="AS120" s="537" t="e">
        <f ca="1">+IF(AND(ISNUMBER(OFFSET('Sanitation Data'!$H$11,0,10*ROW('Sanitation Data'!H114))),'Data Summary'!DH120="Yes"),OFFSET('Sanitation Data'!$H$11,0,10*ROW('Sanitation Data'!H114)),NA())</f>
        <v>#N/A</v>
      </c>
      <c r="AT120" s="537" t="e">
        <f ca="1">+IF(AND(ISNUMBER(OFFSET('Sanitation Data'!$H$12,0,10*ROW('Sanitation Data'!H114))),'Data Summary'!DI120="Yes"),OFFSET('Sanitation Data'!$H$12,0,10*ROW('Sanitation Data'!H114)),NA())</f>
        <v>#N/A</v>
      </c>
      <c r="AU120" s="537" t="e">
        <f ca="1">+IF(AND(ISNUMBER(OFFSET('Sanitation Data'!$I$4,0,10*ROW('Sanitation Data'!I114))),'Data Summary'!DJ120="Yes"),100-OFFSET('Sanitation Data'!$I$4,0,10*ROW('Sanitation Data'!I114)),NA())</f>
        <v>#N/A</v>
      </c>
      <c r="AV120" s="537" t="e">
        <f ca="1">+IF(AND(ISNUMBER(OFFSET('Sanitation Data'!$I$6,0,10*ROW('Sanitation Data'!I114))),'Data Summary'!DK120="Yes"),OFFSET('Sanitation Data'!$I$6,0,10*ROW('Sanitation Data'!I114)),NA())</f>
        <v>#N/A</v>
      </c>
      <c r="AW120" s="537" t="e">
        <f ca="1">+IF(AND(ISNUMBER(OFFSET('Sanitation Data'!$I$10,0,10*ROW('Sanitation Data'!I114))),'Data Summary'!DL120="Yes"),OFFSET('Sanitation Data'!$I$10,0,10*ROW('Sanitation Data'!I114)),NA())</f>
        <v>#N/A</v>
      </c>
      <c r="AX120" s="537" t="e">
        <f ca="1">+IF(AND(ISNUMBER(OFFSET('Sanitation Data'!$I$11,0,10*ROW('Sanitation Data'!I114))),'Data Summary'!DM120="Yes"),OFFSET('Sanitation Data'!$I$11,0,10*ROW('Sanitation Data'!I114)),NA())</f>
        <v>#N/A</v>
      </c>
      <c r="AY120" s="537" t="e">
        <f ca="1">+IF(AND(ISNUMBER(OFFSET('Sanitation Data'!$I$12,0,10*ROW('Sanitation Data'!I114))),'Data Summary'!DN120="Yes"),OFFSET('Sanitation Data'!$I$12,0,10*ROW('Sanitation Data'!I114)),NA())</f>
        <v>#N/A</v>
      </c>
      <c r="AZ120" s="538" t="e">
        <f ca="1">+IF(AND(ISNUMBER(OFFSET('Hygiene Data'!$D$5,0,10*ROW('Hygiene Data'!D114))),'Data Summary'!DO120="Yes"),OFFSET('Hygiene Data'!$D$5,0,10*ROW('Hygiene Data'!D114)),NA())</f>
        <v>#N/A</v>
      </c>
      <c r="BA120" s="538" t="e">
        <f ca="1">+IF(AND(ISNUMBER(OFFSET('Hygiene Data'!$D$7,0,10*ROW('Hygiene Data'!D114))),'Data Summary'!DP120="Yes"),OFFSET('Hygiene Data'!$D$7,0,10*ROW('Hygiene Data'!D114)),NA())</f>
        <v>#N/A</v>
      </c>
      <c r="BB120" s="538" t="e">
        <f ca="1">+IF(AND(ISNUMBER(OFFSET('Hygiene Data'!$D$9,0,10*ROW('Hygiene Data'!D114))),'Data Summary'!DQ120="Yes"),OFFSET('Hygiene Data'!$D$9,0,10*ROW('Hygiene Data'!D114)),NA())</f>
        <v>#N/A</v>
      </c>
      <c r="BC120" s="538" t="e">
        <f ca="1">+IF(AND(ISNUMBER(OFFSET('Hygiene Data'!$E$5,0,10*ROW('Hygiene Data'!E114))),'Data Summary'!DR120="Yes"),OFFSET('Hygiene Data'!$E$5,0,10*ROW('Hygiene Data'!E114)),NA())</f>
        <v>#N/A</v>
      </c>
      <c r="BD120" s="538" t="e">
        <f ca="1">+IF(AND(ISNUMBER(OFFSET('Hygiene Data'!$E$7,0,10*ROW('Hygiene Data'!E114))),'Data Summary'!DS120="Yes"),OFFSET('Hygiene Data'!$E$7,0,10*ROW('Hygiene Data'!E114)),NA())</f>
        <v>#N/A</v>
      </c>
      <c r="BE120" s="538" t="e">
        <f ca="1">+IF(AND(ISNUMBER(OFFSET('Hygiene Data'!$E$9,0,10*ROW('Hygiene Data'!E114))),'Data Summary'!DT120="Yes"),OFFSET('Hygiene Data'!$E$9,0,10*ROW('Hygiene Data'!E114)),NA())</f>
        <v>#N/A</v>
      </c>
      <c r="BF120" s="538" t="e">
        <f ca="1">+IF(AND(ISNUMBER(OFFSET('Hygiene Data'!$F$5,0,10*ROW('Hygiene Data'!F114))),'Data Summary'!DU120="Yes"),OFFSET('Hygiene Data'!$F$5,0,10*ROW('Hygiene Data'!F114)),NA())</f>
        <v>#N/A</v>
      </c>
      <c r="BG120" s="538" t="e">
        <f ca="1">+IF(AND(ISNUMBER(OFFSET('Hygiene Data'!$F$7,0,10*ROW('Hygiene Data'!F114))),'Data Summary'!DV120="Yes"),OFFSET('Hygiene Data'!$F$7,0,10*ROW('Hygiene Data'!F114)),NA())</f>
        <v>#N/A</v>
      </c>
      <c r="BH120" s="538" t="e">
        <f ca="1">+IF(AND(ISNUMBER(OFFSET('Hygiene Data'!$F$9,0,10*ROW('Hygiene Data'!F114))),'Data Summary'!DW120="Yes"),OFFSET('Hygiene Data'!$F$9,0,10*ROW('Hygiene Data'!F114)),NA())</f>
        <v>#N/A</v>
      </c>
      <c r="BI120" s="538" t="e">
        <f ca="1">+IF(AND(ISNUMBER(OFFSET('Hygiene Data'!$G$5,0,10*ROW('Hygiene Data'!G114))),'Data Summary'!DX120="Yes"),OFFSET('Hygiene Data'!$G$5,0,10*ROW('Hygiene Data'!G114)),NA())</f>
        <v>#N/A</v>
      </c>
      <c r="BJ120" s="538" t="e">
        <f ca="1">+IF(AND(ISNUMBER(OFFSET('Hygiene Data'!$G$7,0,10*ROW('Hygiene Data'!G114))),'Data Summary'!DY120="Yes"),OFFSET('Hygiene Data'!$G$7,0,10*ROW('Hygiene Data'!G114)),NA())</f>
        <v>#N/A</v>
      </c>
      <c r="BK120" s="538" t="e">
        <f ca="1">+IF(AND(ISNUMBER(OFFSET('Hygiene Data'!$G$9,0,10*ROW('Hygiene Data'!G114))),'Data Summary'!DZ120="Yes"),OFFSET('Hygiene Data'!$G$9,0,10*ROW('Hygiene Data'!G114)),NA())</f>
        <v>#N/A</v>
      </c>
      <c r="BL120" s="538" t="e">
        <f ca="1">+IF(AND(ISNUMBER(OFFSET('Hygiene Data'!$H$5,0,10*ROW('Hygiene Data'!H114))),'Data Summary'!EA120="Yes"),OFFSET('Hygiene Data'!$H$5,0,10*ROW('Hygiene Data'!H114)),NA())</f>
        <v>#N/A</v>
      </c>
      <c r="BM120" s="538" t="e">
        <f ca="1">+IF(AND(ISNUMBER(OFFSET('Hygiene Data'!$H$7,0,10*ROW('Hygiene Data'!H114))),'Data Summary'!EB120="Yes"),OFFSET('Hygiene Data'!$H$7,0,10*ROW('Hygiene Data'!H114)),NA())</f>
        <v>#N/A</v>
      </c>
      <c r="BN120" s="538" t="e">
        <f ca="1">+IF(AND(ISNUMBER(OFFSET('Hygiene Data'!$H$9,0,10*ROW('Hygiene Data'!H114))),'Data Summary'!EC120="Yes"),OFFSET('Hygiene Data'!$H$9,0,10*ROW('Hygiene Data'!H114)),NA())</f>
        <v>#N/A</v>
      </c>
      <c r="BO120" s="538" t="e">
        <f ca="1">+IF(AND(ISNUMBER(OFFSET('Hygiene Data'!$I$5,0,10*ROW('Hygiene Data'!I114))),'Data Summary'!ED120="Yes"),OFFSET('Hygiene Data'!$I$5,0,10*ROW('Hygiene Data'!I114)),NA())</f>
        <v>#N/A</v>
      </c>
      <c r="BP120" s="538" t="e">
        <f ca="1">+IF(AND(ISNUMBER(OFFSET('Hygiene Data'!$I$7,0,10*ROW('Hygiene Data'!I114))),'Data Summary'!EE120="Yes"),OFFSET('Hygiene Data'!$I$7,0,10*ROW('Hygiene Data'!I114)),NA())</f>
        <v>#N/A</v>
      </c>
      <c r="BQ120" s="538" t="e">
        <f ca="1">+IF(AND(ISNUMBER(OFFSET('Hygiene Data'!$I$9,0,10*ROW('Hygiene Data'!I114))),'Data Summary'!EF120="Yes"),OFFSET('Hygiene Data'!$I$9,0,10*ROW('Hygiene Data'!I114)),NA())</f>
        <v>#N/A</v>
      </c>
    </row>
    <row r="121" spans="1:69" x14ac:dyDescent="0.25">
      <c r="A121" s="534" t="e">
        <f ca="1">+RIGHT('Data Summary'!A121,LEN('Data Summary'!A121)-9)</f>
        <v>#VALUE!</v>
      </c>
      <c r="B121" s="508" t="str">
        <f ca="1">+IF(ISTEXT('Data Summary'!B121),'Data Summary'!B121,"")</f>
        <v/>
      </c>
      <c r="C121" s="535" t="e">
        <f ca="1">+VALUE('Data Summary'!C121)</f>
        <v>#VALUE!</v>
      </c>
      <c r="D121" s="536" t="e">
        <f ca="1">+IF(AND(ISNUMBER(OFFSET('Water Data'!$D$4,0,10*ROW('Water Data'!D115))),'Data Summary'!BS121="Yes"),100-OFFSET('Water Data'!$D$4,0,10*ROW('Water Data'!D115)),NA())</f>
        <v>#N/A</v>
      </c>
      <c r="E121" s="536" t="e">
        <f ca="1">+IF(AND(ISNUMBER(OFFSET('Water Data'!$D$6,0,10*ROW('Water Data'!D115))),'Data Summary'!BT121="Yes"),OFFSET('Water Data'!$D$6,0,10*ROW('Water Data'!D115)),NA())</f>
        <v>#N/A</v>
      </c>
      <c r="F121" s="536" t="e">
        <f ca="1">+IF(AND(ISNUMBER(OFFSET('Water Data'!$D$9,0,10*ROW('Water Data'!D115))),'Data Summary'!BU121="Yes"),OFFSET('Water Data'!$D$9,0,10*ROW('Water Data'!D115)),NA())</f>
        <v>#N/A</v>
      </c>
      <c r="G121" s="536" t="e">
        <f ca="1">+IF(AND(ISNUMBER(OFFSET('Water Data'!$E$4,0,10*ROW('Water Data'!E115))),'Data Summary'!BV121="Yes"),100-OFFSET('Water Data'!$E$4,0,10*ROW('Water Data'!E115)),NA())</f>
        <v>#N/A</v>
      </c>
      <c r="H121" s="536" t="e">
        <f ca="1">+IF(AND(ISNUMBER(OFFSET('Water Data'!$E$6,0,10*ROW('Water Data'!E115))),'Data Summary'!BW121="Yes"),OFFSET('Water Data'!$E$6,0,10*ROW('Water Data'!E115)),NA())</f>
        <v>#N/A</v>
      </c>
      <c r="I121" s="536" t="e">
        <f ca="1">+IF(AND(ISNUMBER(OFFSET('Water Data'!$E$9,0,10*ROW('Water Data'!E115))),'Data Summary'!BX121="Yes"),OFFSET('Water Data'!$E$9,0,10*ROW('Water Data'!E115)),NA())</f>
        <v>#N/A</v>
      </c>
      <c r="J121" s="536" t="e">
        <f ca="1">+IF(AND(ISNUMBER(OFFSET('Water Data'!$F$4,0,10*ROW('Water Data'!F115))),'Data Summary'!BY121="Yes"),100-OFFSET('Water Data'!$F$4,0,10*ROW('Water Data'!F115)),NA())</f>
        <v>#N/A</v>
      </c>
      <c r="K121" s="536" t="e">
        <f ca="1">+IF(AND(ISNUMBER(OFFSET('Water Data'!$F$6,0,10*ROW('Water Data'!F115))),'Data Summary'!BZ121="Yes"),OFFSET('Water Data'!$F$6,0,10*ROW('Water Data'!F115)),NA())</f>
        <v>#N/A</v>
      </c>
      <c r="L121" s="536" t="e">
        <f ca="1">+IF(AND(ISNUMBER(OFFSET('Water Data'!$F$9,0,10*ROW('Water Data'!F115))),'Data Summary'!CA121="Yes"),OFFSET('Water Data'!$F$9,0,10*ROW('Water Data'!F115)),NA())</f>
        <v>#N/A</v>
      </c>
      <c r="M121" s="536" t="e">
        <f ca="1">+IF(AND(ISNUMBER(OFFSET('Water Data'!$G$4,0,10*ROW('Water Data'!G115))),'Data Summary'!CB121="Yes"),100-OFFSET('Water Data'!$G$4,0,10*ROW('Water Data'!G115)),NA())</f>
        <v>#N/A</v>
      </c>
      <c r="N121" s="536" t="e">
        <f ca="1">+IF(AND(ISNUMBER(OFFSET('Water Data'!$G$6,0,10*ROW('Water Data'!G115))),'Data Summary'!CC121="Yes"),OFFSET('Water Data'!$G$6,0,10*ROW('Water Data'!G115)),NA())</f>
        <v>#N/A</v>
      </c>
      <c r="O121" s="536" t="e">
        <f ca="1">+IF(AND(ISNUMBER(OFFSET('Water Data'!$G$9,0,10*ROW('Water Data'!G115))),'Data Summary'!CD121="Yes"),OFFSET('Water Data'!$G$9,0,10*ROW('Water Data'!G115)),NA())</f>
        <v>#N/A</v>
      </c>
      <c r="P121" s="536" t="e">
        <f ca="1">+IF(AND(ISNUMBER(OFFSET('Water Data'!$H$4,0,10*ROW('Water Data'!H115))),'Data Summary'!CE121="Yes"),100-OFFSET('Water Data'!$H$4,0,10*ROW('Water Data'!H115)),NA())</f>
        <v>#N/A</v>
      </c>
      <c r="Q121" s="536" t="e">
        <f ca="1">+IF(AND(ISNUMBER(OFFSET('Water Data'!$H$6,0,10*ROW('Water Data'!H115))),'Data Summary'!CF121="Yes"),OFFSET('Water Data'!$H$6,0,10*ROW('Water Data'!H115)),NA())</f>
        <v>#N/A</v>
      </c>
      <c r="R121" s="536" t="e">
        <f ca="1">+IF(AND(ISNUMBER(OFFSET('Water Data'!$H$9,0,10*ROW('Water Data'!H115))),'Data Summary'!CG121="Yes"),OFFSET('Water Data'!$H$9,0,10*ROW('Water Data'!H115)),NA())</f>
        <v>#N/A</v>
      </c>
      <c r="S121" s="536" t="e">
        <f ca="1">+IF(AND(ISNUMBER(OFFSET('Water Data'!$I$4,0,10*ROW('Water Data'!I115))),'Data Summary'!CH121="Yes"),100-OFFSET('Water Data'!$I$4,0,10*ROW('Water Data'!I115)),NA())</f>
        <v>#N/A</v>
      </c>
      <c r="T121" s="536" t="e">
        <f ca="1">+IF(AND(ISNUMBER(OFFSET('Water Data'!$I$6,0,10*ROW('Water Data'!I115))),'Data Summary'!CI121="Yes"),OFFSET('Water Data'!$I$6,0,10*ROW('Water Data'!I115)),NA())</f>
        <v>#N/A</v>
      </c>
      <c r="U121" s="536" t="e">
        <f ca="1">+IF(AND(ISNUMBER(OFFSET('Water Data'!$I$9,0,10*ROW('Water Data'!I115))),'Data Summary'!CJ121="Yes"),OFFSET('Water Data'!$I$9,0,10*ROW('Water Data'!I115)),NA())</f>
        <v>#N/A</v>
      </c>
      <c r="V121" s="537" t="e">
        <f ca="1">+IF(AND(ISNUMBER(OFFSET('Sanitation Data'!$D$4,0,10*ROW('Sanitation Data'!D115))),'Data Summary'!CK121="Yes"),100-OFFSET('Sanitation Data'!$D$4,0,10*ROW('Sanitation Data'!D115)),NA())</f>
        <v>#N/A</v>
      </c>
      <c r="W121" s="537" t="e">
        <f ca="1">+IF(AND(ISNUMBER(OFFSET('Sanitation Data'!$D$6,0,10*ROW('Sanitation Data'!D115))),'Data Summary'!CL121="Yes"),OFFSET('Sanitation Data'!$D$6,0,10*ROW('Sanitation Data'!D115)),NA())</f>
        <v>#N/A</v>
      </c>
      <c r="X121" s="537" t="e">
        <f ca="1">+IF(AND(ISNUMBER(OFFSET('Sanitation Data'!$D$10,0,10*ROW('Sanitation Data'!D115))),'Data Summary'!CM121="Yes"),OFFSET('Sanitation Data'!$D$10,0,10*ROW('Sanitation Data'!D115)),NA())</f>
        <v>#N/A</v>
      </c>
      <c r="Y121" s="537" t="e">
        <f ca="1">+IF(AND(ISNUMBER(OFFSET('Sanitation Data'!$D$11,0,10*ROW('Sanitation Data'!D115))),'Data Summary'!CN121="Yes"),OFFSET('Sanitation Data'!$D$11,0,10*ROW('Sanitation Data'!D115)),NA())</f>
        <v>#N/A</v>
      </c>
      <c r="Z121" s="537" t="e">
        <f ca="1">+IF(AND(ISNUMBER(OFFSET('Sanitation Data'!$D$12,0,10*ROW('Sanitation Data'!D115))),'Data Summary'!CO121="Yes"),OFFSET('Sanitation Data'!$D$12,0,10*ROW('Sanitation Data'!D115)),NA())</f>
        <v>#N/A</v>
      </c>
      <c r="AA121" s="537" t="e">
        <f ca="1">+IF(AND(ISNUMBER(OFFSET('Sanitation Data'!$E$4,0,10*ROW('Sanitation Data'!E115))),'Data Summary'!CP121="Yes"),100-OFFSET('Sanitation Data'!$E$4,0,10*ROW('Sanitation Data'!E115)),NA())</f>
        <v>#N/A</v>
      </c>
      <c r="AB121" s="537" t="e">
        <f ca="1">+IF(AND(ISNUMBER(OFFSET('Sanitation Data'!$E$6,0,10*ROW('Sanitation Data'!E115))),'Data Summary'!CQ121="Yes"),OFFSET('Sanitation Data'!$E$6,0,10*ROW('Sanitation Data'!E115)),NA())</f>
        <v>#N/A</v>
      </c>
      <c r="AC121" s="537" t="e">
        <f ca="1">+IF(AND(ISNUMBER(OFFSET('Sanitation Data'!$E$10,0,10*ROW('Sanitation Data'!E115))),'Data Summary'!CR121="Yes"),OFFSET('Sanitation Data'!$E$10,0,10*ROW('Sanitation Data'!E115)),NA())</f>
        <v>#N/A</v>
      </c>
      <c r="AD121" s="537" t="e">
        <f ca="1">+IF(AND(ISNUMBER(OFFSET('Sanitation Data'!$E$11,0,10*ROW('Sanitation Data'!E115))),'Data Summary'!CS121="Yes"),OFFSET('Sanitation Data'!$E$11,0,10*ROW('Sanitation Data'!E115)),NA())</f>
        <v>#N/A</v>
      </c>
      <c r="AE121" s="537" t="e">
        <f ca="1">+IF(AND(ISNUMBER(OFFSET('Sanitation Data'!$E$12,0,10*ROW('Sanitation Data'!E115))),'Data Summary'!CT121="Yes"),OFFSET('Sanitation Data'!$E$12,0,10*ROW('Sanitation Data'!E115)),NA())</f>
        <v>#N/A</v>
      </c>
      <c r="AF121" s="537" t="e">
        <f ca="1">+IF(AND(ISNUMBER(OFFSET('Sanitation Data'!$F$4,0,10*ROW('Sanitation Data'!F115))),'Data Summary'!CU121="Yes"),100-OFFSET('Sanitation Data'!$F$4,0,10*ROW('Sanitation Data'!F115)),NA())</f>
        <v>#N/A</v>
      </c>
      <c r="AG121" s="537" t="e">
        <f ca="1">+IF(AND(ISNUMBER(OFFSET('Sanitation Data'!$F$6,0,10*ROW('Sanitation Data'!F115))),'Data Summary'!CV121="Yes"),OFFSET('Sanitation Data'!$F$6,0,10*ROW('Sanitation Data'!F115)),NA())</f>
        <v>#N/A</v>
      </c>
      <c r="AH121" s="537" t="e">
        <f ca="1">+IF(AND(ISNUMBER(OFFSET('Sanitation Data'!$F$10,0,10*ROW('Sanitation Data'!F115))),'Data Summary'!CW121="Yes"),OFFSET('Sanitation Data'!$F$10,0,10*ROW('Sanitation Data'!F115)),NA())</f>
        <v>#N/A</v>
      </c>
      <c r="AI121" s="537" t="e">
        <f ca="1">+IF(AND(ISNUMBER(OFFSET('Sanitation Data'!$F$11,0,10*ROW('Sanitation Data'!F115))),'Data Summary'!CX121="Yes"),OFFSET('Sanitation Data'!$F$11,0,10*ROW('Sanitation Data'!F115)),NA())</f>
        <v>#N/A</v>
      </c>
      <c r="AJ121" s="537" t="e">
        <f ca="1">+IF(AND(ISNUMBER(OFFSET('Sanitation Data'!$F$12,0,10*ROW('Sanitation Data'!F115))),'Data Summary'!CY121="Yes"),OFFSET('Sanitation Data'!$F$12,0,10*ROW('Sanitation Data'!F115)),NA())</f>
        <v>#N/A</v>
      </c>
      <c r="AK121" s="537" t="e">
        <f ca="1">+IF(AND(ISNUMBER(OFFSET('Sanitation Data'!$G$4,0,10*ROW('Sanitation Data'!G115))),'Data Summary'!CZ121="Yes"),100-OFFSET('Sanitation Data'!$G$4,0,10*ROW('Sanitation Data'!G115)),NA())</f>
        <v>#N/A</v>
      </c>
      <c r="AL121" s="537" t="e">
        <f ca="1">+IF(AND(ISNUMBER(OFFSET('Sanitation Data'!$G$6,0,10*ROW('Sanitation Data'!G115))),'Data Summary'!DA121="Yes"),OFFSET('Sanitation Data'!$G$6,0,10*ROW('Sanitation Data'!G115)),NA())</f>
        <v>#N/A</v>
      </c>
      <c r="AM121" s="537" t="e">
        <f ca="1">+IF(AND(ISNUMBER(OFFSET('Sanitation Data'!$G$10,0,10*ROW('Sanitation Data'!G115))),'Data Summary'!DB121="Yes"),OFFSET('Sanitation Data'!$G$10,0,10*ROW('Sanitation Data'!G115)),NA())</f>
        <v>#N/A</v>
      </c>
      <c r="AN121" s="537" t="e">
        <f ca="1">+IF(AND(ISNUMBER(OFFSET('Sanitation Data'!$G$11,0,10*ROW('Sanitation Data'!G115))),'Data Summary'!DC121="Yes"),OFFSET('Sanitation Data'!$G$11,0,10*ROW('Sanitation Data'!G115)),NA())</f>
        <v>#N/A</v>
      </c>
      <c r="AO121" s="537" t="e">
        <f ca="1">+IF(AND(ISNUMBER(OFFSET('Sanitation Data'!$G$12,0,10*ROW('Sanitation Data'!G115))),'Data Summary'!DD121="Yes"),OFFSET('Sanitation Data'!$G$12,0,10*ROW('Sanitation Data'!G115)),NA())</f>
        <v>#N/A</v>
      </c>
      <c r="AP121" s="537" t="e">
        <f ca="1">+IF(AND(ISNUMBER(OFFSET('Sanitation Data'!$H$4,0,10*ROW('Sanitation Data'!H115))),'Data Summary'!DE121="Yes"),100-OFFSET('Sanitation Data'!$H$4,0,10*ROW('Sanitation Data'!H115)),NA())</f>
        <v>#N/A</v>
      </c>
      <c r="AQ121" s="537" t="e">
        <f ca="1">+IF(AND(ISNUMBER(OFFSET('Sanitation Data'!$H$6,0,10*ROW('Sanitation Data'!H115))),'Data Summary'!DF121="Yes"),OFFSET('Sanitation Data'!$H$6,0,10*ROW('Sanitation Data'!H115)),NA())</f>
        <v>#N/A</v>
      </c>
      <c r="AR121" s="537" t="e">
        <f ca="1">+IF(AND(ISNUMBER(OFFSET('Sanitation Data'!$H$10,0,10*ROW('Sanitation Data'!H115))),'Data Summary'!DG121="Yes"),OFFSET('Sanitation Data'!$H$10,0,10*ROW('Sanitation Data'!H115)),NA())</f>
        <v>#N/A</v>
      </c>
      <c r="AS121" s="537" t="e">
        <f ca="1">+IF(AND(ISNUMBER(OFFSET('Sanitation Data'!$H$11,0,10*ROW('Sanitation Data'!H115))),'Data Summary'!DH121="Yes"),OFFSET('Sanitation Data'!$H$11,0,10*ROW('Sanitation Data'!H115)),NA())</f>
        <v>#N/A</v>
      </c>
      <c r="AT121" s="537" t="e">
        <f ca="1">+IF(AND(ISNUMBER(OFFSET('Sanitation Data'!$H$12,0,10*ROW('Sanitation Data'!H115))),'Data Summary'!DI121="Yes"),OFFSET('Sanitation Data'!$H$12,0,10*ROW('Sanitation Data'!H115)),NA())</f>
        <v>#N/A</v>
      </c>
      <c r="AU121" s="537" t="e">
        <f ca="1">+IF(AND(ISNUMBER(OFFSET('Sanitation Data'!$I$4,0,10*ROW('Sanitation Data'!I115))),'Data Summary'!DJ121="Yes"),100-OFFSET('Sanitation Data'!$I$4,0,10*ROW('Sanitation Data'!I115)),NA())</f>
        <v>#N/A</v>
      </c>
      <c r="AV121" s="537" t="e">
        <f ca="1">+IF(AND(ISNUMBER(OFFSET('Sanitation Data'!$I$6,0,10*ROW('Sanitation Data'!I115))),'Data Summary'!DK121="Yes"),OFFSET('Sanitation Data'!$I$6,0,10*ROW('Sanitation Data'!I115)),NA())</f>
        <v>#N/A</v>
      </c>
      <c r="AW121" s="537" t="e">
        <f ca="1">+IF(AND(ISNUMBER(OFFSET('Sanitation Data'!$I$10,0,10*ROW('Sanitation Data'!I115))),'Data Summary'!DL121="Yes"),OFFSET('Sanitation Data'!$I$10,0,10*ROW('Sanitation Data'!I115)),NA())</f>
        <v>#N/A</v>
      </c>
      <c r="AX121" s="537" t="e">
        <f ca="1">+IF(AND(ISNUMBER(OFFSET('Sanitation Data'!$I$11,0,10*ROW('Sanitation Data'!I115))),'Data Summary'!DM121="Yes"),OFFSET('Sanitation Data'!$I$11,0,10*ROW('Sanitation Data'!I115)),NA())</f>
        <v>#N/A</v>
      </c>
      <c r="AY121" s="537" t="e">
        <f ca="1">+IF(AND(ISNUMBER(OFFSET('Sanitation Data'!$I$12,0,10*ROW('Sanitation Data'!I115))),'Data Summary'!DN121="Yes"),OFFSET('Sanitation Data'!$I$12,0,10*ROW('Sanitation Data'!I115)),NA())</f>
        <v>#N/A</v>
      </c>
      <c r="AZ121" s="538" t="e">
        <f ca="1">+IF(AND(ISNUMBER(OFFSET('Hygiene Data'!$D$5,0,10*ROW('Hygiene Data'!D115))),'Data Summary'!DO121="Yes"),OFFSET('Hygiene Data'!$D$5,0,10*ROW('Hygiene Data'!D115)),NA())</f>
        <v>#N/A</v>
      </c>
      <c r="BA121" s="538" t="e">
        <f ca="1">+IF(AND(ISNUMBER(OFFSET('Hygiene Data'!$D$7,0,10*ROW('Hygiene Data'!D115))),'Data Summary'!DP121="Yes"),OFFSET('Hygiene Data'!$D$7,0,10*ROW('Hygiene Data'!D115)),NA())</f>
        <v>#N/A</v>
      </c>
      <c r="BB121" s="538" t="e">
        <f ca="1">+IF(AND(ISNUMBER(OFFSET('Hygiene Data'!$D$9,0,10*ROW('Hygiene Data'!D115))),'Data Summary'!DQ121="Yes"),OFFSET('Hygiene Data'!$D$9,0,10*ROW('Hygiene Data'!D115)),NA())</f>
        <v>#N/A</v>
      </c>
      <c r="BC121" s="538" t="e">
        <f ca="1">+IF(AND(ISNUMBER(OFFSET('Hygiene Data'!$E$5,0,10*ROW('Hygiene Data'!E115))),'Data Summary'!DR121="Yes"),OFFSET('Hygiene Data'!$E$5,0,10*ROW('Hygiene Data'!E115)),NA())</f>
        <v>#N/A</v>
      </c>
      <c r="BD121" s="538" t="e">
        <f ca="1">+IF(AND(ISNUMBER(OFFSET('Hygiene Data'!$E$7,0,10*ROW('Hygiene Data'!E115))),'Data Summary'!DS121="Yes"),OFFSET('Hygiene Data'!$E$7,0,10*ROW('Hygiene Data'!E115)),NA())</f>
        <v>#N/A</v>
      </c>
      <c r="BE121" s="538" t="e">
        <f ca="1">+IF(AND(ISNUMBER(OFFSET('Hygiene Data'!$E$9,0,10*ROW('Hygiene Data'!E115))),'Data Summary'!DT121="Yes"),OFFSET('Hygiene Data'!$E$9,0,10*ROW('Hygiene Data'!E115)),NA())</f>
        <v>#N/A</v>
      </c>
      <c r="BF121" s="538" t="e">
        <f ca="1">+IF(AND(ISNUMBER(OFFSET('Hygiene Data'!$F$5,0,10*ROW('Hygiene Data'!F115))),'Data Summary'!DU121="Yes"),OFFSET('Hygiene Data'!$F$5,0,10*ROW('Hygiene Data'!F115)),NA())</f>
        <v>#N/A</v>
      </c>
      <c r="BG121" s="538" t="e">
        <f ca="1">+IF(AND(ISNUMBER(OFFSET('Hygiene Data'!$F$7,0,10*ROW('Hygiene Data'!F115))),'Data Summary'!DV121="Yes"),OFFSET('Hygiene Data'!$F$7,0,10*ROW('Hygiene Data'!F115)),NA())</f>
        <v>#N/A</v>
      </c>
      <c r="BH121" s="538" t="e">
        <f ca="1">+IF(AND(ISNUMBER(OFFSET('Hygiene Data'!$F$9,0,10*ROW('Hygiene Data'!F115))),'Data Summary'!DW121="Yes"),OFFSET('Hygiene Data'!$F$9,0,10*ROW('Hygiene Data'!F115)),NA())</f>
        <v>#N/A</v>
      </c>
      <c r="BI121" s="538" t="e">
        <f ca="1">+IF(AND(ISNUMBER(OFFSET('Hygiene Data'!$G$5,0,10*ROW('Hygiene Data'!G115))),'Data Summary'!DX121="Yes"),OFFSET('Hygiene Data'!$G$5,0,10*ROW('Hygiene Data'!G115)),NA())</f>
        <v>#N/A</v>
      </c>
      <c r="BJ121" s="538" t="e">
        <f ca="1">+IF(AND(ISNUMBER(OFFSET('Hygiene Data'!$G$7,0,10*ROW('Hygiene Data'!G115))),'Data Summary'!DY121="Yes"),OFFSET('Hygiene Data'!$G$7,0,10*ROW('Hygiene Data'!G115)),NA())</f>
        <v>#N/A</v>
      </c>
      <c r="BK121" s="538" t="e">
        <f ca="1">+IF(AND(ISNUMBER(OFFSET('Hygiene Data'!$G$9,0,10*ROW('Hygiene Data'!G115))),'Data Summary'!DZ121="Yes"),OFFSET('Hygiene Data'!$G$9,0,10*ROW('Hygiene Data'!G115)),NA())</f>
        <v>#N/A</v>
      </c>
      <c r="BL121" s="538" t="e">
        <f ca="1">+IF(AND(ISNUMBER(OFFSET('Hygiene Data'!$H$5,0,10*ROW('Hygiene Data'!H115))),'Data Summary'!EA121="Yes"),OFFSET('Hygiene Data'!$H$5,0,10*ROW('Hygiene Data'!H115)),NA())</f>
        <v>#N/A</v>
      </c>
      <c r="BM121" s="538" t="e">
        <f ca="1">+IF(AND(ISNUMBER(OFFSET('Hygiene Data'!$H$7,0,10*ROW('Hygiene Data'!H115))),'Data Summary'!EB121="Yes"),OFFSET('Hygiene Data'!$H$7,0,10*ROW('Hygiene Data'!H115)),NA())</f>
        <v>#N/A</v>
      </c>
      <c r="BN121" s="538" t="e">
        <f ca="1">+IF(AND(ISNUMBER(OFFSET('Hygiene Data'!$H$9,0,10*ROW('Hygiene Data'!H115))),'Data Summary'!EC121="Yes"),OFFSET('Hygiene Data'!$H$9,0,10*ROW('Hygiene Data'!H115)),NA())</f>
        <v>#N/A</v>
      </c>
      <c r="BO121" s="538" t="e">
        <f ca="1">+IF(AND(ISNUMBER(OFFSET('Hygiene Data'!$I$5,0,10*ROW('Hygiene Data'!I115))),'Data Summary'!ED121="Yes"),OFFSET('Hygiene Data'!$I$5,0,10*ROW('Hygiene Data'!I115)),NA())</f>
        <v>#N/A</v>
      </c>
      <c r="BP121" s="538" t="e">
        <f ca="1">+IF(AND(ISNUMBER(OFFSET('Hygiene Data'!$I$7,0,10*ROW('Hygiene Data'!I115))),'Data Summary'!EE121="Yes"),OFFSET('Hygiene Data'!$I$7,0,10*ROW('Hygiene Data'!I115)),NA())</f>
        <v>#N/A</v>
      </c>
      <c r="BQ121" s="538" t="e">
        <f ca="1">+IF(AND(ISNUMBER(OFFSET('Hygiene Data'!$I$9,0,10*ROW('Hygiene Data'!I115))),'Data Summary'!EF121="Yes"),OFFSET('Hygiene Data'!$I$9,0,10*ROW('Hygiene Data'!I115)),NA())</f>
        <v>#N/A</v>
      </c>
    </row>
    <row r="122" spans="1:69" x14ac:dyDescent="0.25">
      <c r="A122" s="534" t="e">
        <f ca="1">+RIGHT('Data Summary'!A122,LEN('Data Summary'!A122)-9)</f>
        <v>#VALUE!</v>
      </c>
      <c r="B122" s="508" t="str">
        <f ca="1">+IF(ISTEXT('Data Summary'!B122),'Data Summary'!B122,"")</f>
        <v/>
      </c>
      <c r="C122" s="535" t="e">
        <f ca="1">+VALUE('Data Summary'!C122)</f>
        <v>#VALUE!</v>
      </c>
      <c r="D122" s="536" t="e">
        <f ca="1">+IF(AND(ISNUMBER(OFFSET('Water Data'!$D$4,0,10*ROW('Water Data'!D116))),'Data Summary'!BS122="Yes"),100-OFFSET('Water Data'!$D$4,0,10*ROW('Water Data'!D116)),NA())</f>
        <v>#N/A</v>
      </c>
      <c r="E122" s="536" t="e">
        <f ca="1">+IF(AND(ISNUMBER(OFFSET('Water Data'!$D$6,0,10*ROW('Water Data'!D116))),'Data Summary'!BT122="Yes"),OFFSET('Water Data'!$D$6,0,10*ROW('Water Data'!D116)),NA())</f>
        <v>#N/A</v>
      </c>
      <c r="F122" s="536" t="e">
        <f ca="1">+IF(AND(ISNUMBER(OFFSET('Water Data'!$D$9,0,10*ROW('Water Data'!D116))),'Data Summary'!BU122="Yes"),OFFSET('Water Data'!$D$9,0,10*ROW('Water Data'!D116)),NA())</f>
        <v>#N/A</v>
      </c>
      <c r="G122" s="536" t="e">
        <f ca="1">+IF(AND(ISNUMBER(OFFSET('Water Data'!$E$4,0,10*ROW('Water Data'!E116))),'Data Summary'!BV122="Yes"),100-OFFSET('Water Data'!$E$4,0,10*ROW('Water Data'!E116)),NA())</f>
        <v>#N/A</v>
      </c>
      <c r="H122" s="536" t="e">
        <f ca="1">+IF(AND(ISNUMBER(OFFSET('Water Data'!$E$6,0,10*ROW('Water Data'!E116))),'Data Summary'!BW122="Yes"),OFFSET('Water Data'!$E$6,0,10*ROW('Water Data'!E116)),NA())</f>
        <v>#N/A</v>
      </c>
      <c r="I122" s="536" t="e">
        <f ca="1">+IF(AND(ISNUMBER(OFFSET('Water Data'!$E$9,0,10*ROW('Water Data'!E116))),'Data Summary'!BX122="Yes"),OFFSET('Water Data'!$E$9,0,10*ROW('Water Data'!E116)),NA())</f>
        <v>#N/A</v>
      </c>
      <c r="J122" s="536" t="e">
        <f ca="1">+IF(AND(ISNUMBER(OFFSET('Water Data'!$F$4,0,10*ROW('Water Data'!F116))),'Data Summary'!BY122="Yes"),100-OFFSET('Water Data'!$F$4,0,10*ROW('Water Data'!F116)),NA())</f>
        <v>#N/A</v>
      </c>
      <c r="K122" s="536" t="e">
        <f ca="1">+IF(AND(ISNUMBER(OFFSET('Water Data'!$F$6,0,10*ROW('Water Data'!F116))),'Data Summary'!BZ122="Yes"),OFFSET('Water Data'!$F$6,0,10*ROW('Water Data'!F116)),NA())</f>
        <v>#N/A</v>
      </c>
      <c r="L122" s="536" t="e">
        <f ca="1">+IF(AND(ISNUMBER(OFFSET('Water Data'!$F$9,0,10*ROW('Water Data'!F116))),'Data Summary'!CA122="Yes"),OFFSET('Water Data'!$F$9,0,10*ROW('Water Data'!F116)),NA())</f>
        <v>#N/A</v>
      </c>
      <c r="M122" s="536" t="e">
        <f ca="1">+IF(AND(ISNUMBER(OFFSET('Water Data'!$G$4,0,10*ROW('Water Data'!G116))),'Data Summary'!CB122="Yes"),100-OFFSET('Water Data'!$G$4,0,10*ROW('Water Data'!G116)),NA())</f>
        <v>#N/A</v>
      </c>
      <c r="N122" s="536" t="e">
        <f ca="1">+IF(AND(ISNUMBER(OFFSET('Water Data'!$G$6,0,10*ROW('Water Data'!G116))),'Data Summary'!CC122="Yes"),OFFSET('Water Data'!$G$6,0,10*ROW('Water Data'!G116)),NA())</f>
        <v>#N/A</v>
      </c>
      <c r="O122" s="536" t="e">
        <f ca="1">+IF(AND(ISNUMBER(OFFSET('Water Data'!$G$9,0,10*ROW('Water Data'!G116))),'Data Summary'!CD122="Yes"),OFFSET('Water Data'!$G$9,0,10*ROW('Water Data'!G116)),NA())</f>
        <v>#N/A</v>
      </c>
      <c r="P122" s="536" t="e">
        <f ca="1">+IF(AND(ISNUMBER(OFFSET('Water Data'!$H$4,0,10*ROW('Water Data'!H116))),'Data Summary'!CE122="Yes"),100-OFFSET('Water Data'!$H$4,0,10*ROW('Water Data'!H116)),NA())</f>
        <v>#N/A</v>
      </c>
      <c r="Q122" s="536" t="e">
        <f ca="1">+IF(AND(ISNUMBER(OFFSET('Water Data'!$H$6,0,10*ROW('Water Data'!H116))),'Data Summary'!CF122="Yes"),OFFSET('Water Data'!$H$6,0,10*ROW('Water Data'!H116)),NA())</f>
        <v>#N/A</v>
      </c>
      <c r="R122" s="536" t="e">
        <f ca="1">+IF(AND(ISNUMBER(OFFSET('Water Data'!$H$9,0,10*ROW('Water Data'!H116))),'Data Summary'!CG122="Yes"),OFFSET('Water Data'!$H$9,0,10*ROW('Water Data'!H116)),NA())</f>
        <v>#N/A</v>
      </c>
      <c r="S122" s="536" t="e">
        <f ca="1">+IF(AND(ISNUMBER(OFFSET('Water Data'!$I$4,0,10*ROW('Water Data'!I116))),'Data Summary'!CH122="Yes"),100-OFFSET('Water Data'!$I$4,0,10*ROW('Water Data'!I116)),NA())</f>
        <v>#N/A</v>
      </c>
      <c r="T122" s="536" t="e">
        <f ca="1">+IF(AND(ISNUMBER(OFFSET('Water Data'!$I$6,0,10*ROW('Water Data'!I116))),'Data Summary'!CI122="Yes"),OFFSET('Water Data'!$I$6,0,10*ROW('Water Data'!I116)),NA())</f>
        <v>#N/A</v>
      </c>
      <c r="U122" s="536" t="e">
        <f ca="1">+IF(AND(ISNUMBER(OFFSET('Water Data'!$I$9,0,10*ROW('Water Data'!I116))),'Data Summary'!CJ122="Yes"),OFFSET('Water Data'!$I$9,0,10*ROW('Water Data'!I116)),NA())</f>
        <v>#N/A</v>
      </c>
      <c r="V122" s="537" t="e">
        <f ca="1">+IF(AND(ISNUMBER(OFFSET('Sanitation Data'!$D$4,0,10*ROW('Sanitation Data'!D116))),'Data Summary'!CK122="Yes"),100-OFFSET('Sanitation Data'!$D$4,0,10*ROW('Sanitation Data'!D116)),NA())</f>
        <v>#N/A</v>
      </c>
      <c r="W122" s="537" t="e">
        <f ca="1">+IF(AND(ISNUMBER(OFFSET('Sanitation Data'!$D$6,0,10*ROW('Sanitation Data'!D116))),'Data Summary'!CL122="Yes"),OFFSET('Sanitation Data'!$D$6,0,10*ROW('Sanitation Data'!D116)),NA())</f>
        <v>#N/A</v>
      </c>
      <c r="X122" s="537" t="e">
        <f ca="1">+IF(AND(ISNUMBER(OFFSET('Sanitation Data'!$D$10,0,10*ROW('Sanitation Data'!D116))),'Data Summary'!CM122="Yes"),OFFSET('Sanitation Data'!$D$10,0,10*ROW('Sanitation Data'!D116)),NA())</f>
        <v>#N/A</v>
      </c>
      <c r="Y122" s="537" t="e">
        <f ca="1">+IF(AND(ISNUMBER(OFFSET('Sanitation Data'!$D$11,0,10*ROW('Sanitation Data'!D116))),'Data Summary'!CN122="Yes"),OFFSET('Sanitation Data'!$D$11,0,10*ROW('Sanitation Data'!D116)),NA())</f>
        <v>#N/A</v>
      </c>
      <c r="Z122" s="537" t="e">
        <f ca="1">+IF(AND(ISNUMBER(OFFSET('Sanitation Data'!$D$12,0,10*ROW('Sanitation Data'!D116))),'Data Summary'!CO122="Yes"),OFFSET('Sanitation Data'!$D$12,0,10*ROW('Sanitation Data'!D116)),NA())</f>
        <v>#N/A</v>
      </c>
      <c r="AA122" s="537" t="e">
        <f ca="1">+IF(AND(ISNUMBER(OFFSET('Sanitation Data'!$E$4,0,10*ROW('Sanitation Data'!E116))),'Data Summary'!CP122="Yes"),100-OFFSET('Sanitation Data'!$E$4,0,10*ROW('Sanitation Data'!E116)),NA())</f>
        <v>#N/A</v>
      </c>
      <c r="AB122" s="537" t="e">
        <f ca="1">+IF(AND(ISNUMBER(OFFSET('Sanitation Data'!$E$6,0,10*ROW('Sanitation Data'!E116))),'Data Summary'!CQ122="Yes"),OFFSET('Sanitation Data'!$E$6,0,10*ROW('Sanitation Data'!E116)),NA())</f>
        <v>#N/A</v>
      </c>
      <c r="AC122" s="537" t="e">
        <f ca="1">+IF(AND(ISNUMBER(OFFSET('Sanitation Data'!$E$10,0,10*ROW('Sanitation Data'!E116))),'Data Summary'!CR122="Yes"),OFFSET('Sanitation Data'!$E$10,0,10*ROW('Sanitation Data'!E116)),NA())</f>
        <v>#N/A</v>
      </c>
      <c r="AD122" s="537" t="e">
        <f ca="1">+IF(AND(ISNUMBER(OFFSET('Sanitation Data'!$E$11,0,10*ROW('Sanitation Data'!E116))),'Data Summary'!CS122="Yes"),OFFSET('Sanitation Data'!$E$11,0,10*ROW('Sanitation Data'!E116)),NA())</f>
        <v>#N/A</v>
      </c>
      <c r="AE122" s="537" t="e">
        <f ca="1">+IF(AND(ISNUMBER(OFFSET('Sanitation Data'!$E$12,0,10*ROW('Sanitation Data'!E116))),'Data Summary'!CT122="Yes"),OFFSET('Sanitation Data'!$E$12,0,10*ROW('Sanitation Data'!E116)),NA())</f>
        <v>#N/A</v>
      </c>
      <c r="AF122" s="537" t="e">
        <f ca="1">+IF(AND(ISNUMBER(OFFSET('Sanitation Data'!$F$4,0,10*ROW('Sanitation Data'!F116))),'Data Summary'!CU122="Yes"),100-OFFSET('Sanitation Data'!$F$4,0,10*ROW('Sanitation Data'!F116)),NA())</f>
        <v>#N/A</v>
      </c>
      <c r="AG122" s="537" t="e">
        <f ca="1">+IF(AND(ISNUMBER(OFFSET('Sanitation Data'!$F$6,0,10*ROW('Sanitation Data'!F116))),'Data Summary'!CV122="Yes"),OFFSET('Sanitation Data'!$F$6,0,10*ROW('Sanitation Data'!F116)),NA())</f>
        <v>#N/A</v>
      </c>
      <c r="AH122" s="537" t="e">
        <f ca="1">+IF(AND(ISNUMBER(OFFSET('Sanitation Data'!$F$10,0,10*ROW('Sanitation Data'!F116))),'Data Summary'!CW122="Yes"),OFFSET('Sanitation Data'!$F$10,0,10*ROW('Sanitation Data'!F116)),NA())</f>
        <v>#N/A</v>
      </c>
      <c r="AI122" s="537" t="e">
        <f ca="1">+IF(AND(ISNUMBER(OFFSET('Sanitation Data'!$F$11,0,10*ROW('Sanitation Data'!F116))),'Data Summary'!CX122="Yes"),OFFSET('Sanitation Data'!$F$11,0,10*ROW('Sanitation Data'!F116)),NA())</f>
        <v>#N/A</v>
      </c>
      <c r="AJ122" s="537" t="e">
        <f ca="1">+IF(AND(ISNUMBER(OFFSET('Sanitation Data'!$F$12,0,10*ROW('Sanitation Data'!F116))),'Data Summary'!CY122="Yes"),OFFSET('Sanitation Data'!$F$12,0,10*ROW('Sanitation Data'!F116)),NA())</f>
        <v>#N/A</v>
      </c>
      <c r="AK122" s="537" t="e">
        <f ca="1">+IF(AND(ISNUMBER(OFFSET('Sanitation Data'!$G$4,0,10*ROW('Sanitation Data'!G116))),'Data Summary'!CZ122="Yes"),100-OFFSET('Sanitation Data'!$G$4,0,10*ROW('Sanitation Data'!G116)),NA())</f>
        <v>#N/A</v>
      </c>
      <c r="AL122" s="537" t="e">
        <f ca="1">+IF(AND(ISNUMBER(OFFSET('Sanitation Data'!$G$6,0,10*ROW('Sanitation Data'!G116))),'Data Summary'!DA122="Yes"),OFFSET('Sanitation Data'!$G$6,0,10*ROW('Sanitation Data'!G116)),NA())</f>
        <v>#N/A</v>
      </c>
      <c r="AM122" s="537" t="e">
        <f ca="1">+IF(AND(ISNUMBER(OFFSET('Sanitation Data'!$G$10,0,10*ROW('Sanitation Data'!G116))),'Data Summary'!DB122="Yes"),OFFSET('Sanitation Data'!$G$10,0,10*ROW('Sanitation Data'!G116)),NA())</f>
        <v>#N/A</v>
      </c>
      <c r="AN122" s="537" t="e">
        <f ca="1">+IF(AND(ISNUMBER(OFFSET('Sanitation Data'!$G$11,0,10*ROW('Sanitation Data'!G116))),'Data Summary'!DC122="Yes"),OFFSET('Sanitation Data'!$G$11,0,10*ROW('Sanitation Data'!G116)),NA())</f>
        <v>#N/A</v>
      </c>
      <c r="AO122" s="537" t="e">
        <f ca="1">+IF(AND(ISNUMBER(OFFSET('Sanitation Data'!$G$12,0,10*ROW('Sanitation Data'!G116))),'Data Summary'!DD122="Yes"),OFFSET('Sanitation Data'!$G$12,0,10*ROW('Sanitation Data'!G116)),NA())</f>
        <v>#N/A</v>
      </c>
      <c r="AP122" s="537" t="e">
        <f ca="1">+IF(AND(ISNUMBER(OFFSET('Sanitation Data'!$H$4,0,10*ROW('Sanitation Data'!H116))),'Data Summary'!DE122="Yes"),100-OFFSET('Sanitation Data'!$H$4,0,10*ROW('Sanitation Data'!H116)),NA())</f>
        <v>#N/A</v>
      </c>
      <c r="AQ122" s="537" t="e">
        <f ca="1">+IF(AND(ISNUMBER(OFFSET('Sanitation Data'!$H$6,0,10*ROW('Sanitation Data'!H116))),'Data Summary'!DF122="Yes"),OFFSET('Sanitation Data'!$H$6,0,10*ROW('Sanitation Data'!H116)),NA())</f>
        <v>#N/A</v>
      </c>
      <c r="AR122" s="537" t="e">
        <f ca="1">+IF(AND(ISNUMBER(OFFSET('Sanitation Data'!$H$10,0,10*ROW('Sanitation Data'!H116))),'Data Summary'!DG122="Yes"),OFFSET('Sanitation Data'!$H$10,0,10*ROW('Sanitation Data'!H116)),NA())</f>
        <v>#N/A</v>
      </c>
      <c r="AS122" s="537" t="e">
        <f ca="1">+IF(AND(ISNUMBER(OFFSET('Sanitation Data'!$H$11,0,10*ROW('Sanitation Data'!H116))),'Data Summary'!DH122="Yes"),OFFSET('Sanitation Data'!$H$11,0,10*ROW('Sanitation Data'!H116)),NA())</f>
        <v>#N/A</v>
      </c>
      <c r="AT122" s="537" t="e">
        <f ca="1">+IF(AND(ISNUMBER(OFFSET('Sanitation Data'!$H$12,0,10*ROW('Sanitation Data'!H116))),'Data Summary'!DI122="Yes"),OFFSET('Sanitation Data'!$H$12,0,10*ROW('Sanitation Data'!H116)),NA())</f>
        <v>#N/A</v>
      </c>
      <c r="AU122" s="537" t="e">
        <f ca="1">+IF(AND(ISNUMBER(OFFSET('Sanitation Data'!$I$4,0,10*ROW('Sanitation Data'!I116))),'Data Summary'!DJ122="Yes"),100-OFFSET('Sanitation Data'!$I$4,0,10*ROW('Sanitation Data'!I116)),NA())</f>
        <v>#N/A</v>
      </c>
      <c r="AV122" s="537" t="e">
        <f ca="1">+IF(AND(ISNUMBER(OFFSET('Sanitation Data'!$I$6,0,10*ROW('Sanitation Data'!I116))),'Data Summary'!DK122="Yes"),OFFSET('Sanitation Data'!$I$6,0,10*ROW('Sanitation Data'!I116)),NA())</f>
        <v>#N/A</v>
      </c>
      <c r="AW122" s="537" t="e">
        <f ca="1">+IF(AND(ISNUMBER(OFFSET('Sanitation Data'!$I$10,0,10*ROW('Sanitation Data'!I116))),'Data Summary'!DL122="Yes"),OFFSET('Sanitation Data'!$I$10,0,10*ROW('Sanitation Data'!I116)),NA())</f>
        <v>#N/A</v>
      </c>
      <c r="AX122" s="537" t="e">
        <f ca="1">+IF(AND(ISNUMBER(OFFSET('Sanitation Data'!$I$11,0,10*ROW('Sanitation Data'!I116))),'Data Summary'!DM122="Yes"),OFFSET('Sanitation Data'!$I$11,0,10*ROW('Sanitation Data'!I116)),NA())</f>
        <v>#N/A</v>
      </c>
      <c r="AY122" s="537" t="e">
        <f ca="1">+IF(AND(ISNUMBER(OFFSET('Sanitation Data'!$I$12,0,10*ROW('Sanitation Data'!I116))),'Data Summary'!DN122="Yes"),OFFSET('Sanitation Data'!$I$12,0,10*ROW('Sanitation Data'!I116)),NA())</f>
        <v>#N/A</v>
      </c>
      <c r="AZ122" s="538" t="e">
        <f ca="1">+IF(AND(ISNUMBER(OFFSET('Hygiene Data'!$D$5,0,10*ROW('Hygiene Data'!D116))),'Data Summary'!DO122="Yes"),OFFSET('Hygiene Data'!$D$5,0,10*ROW('Hygiene Data'!D116)),NA())</f>
        <v>#N/A</v>
      </c>
      <c r="BA122" s="538" t="e">
        <f ca="1">+IF(AND(ISNUMBER(OFFSET('Hygiene Data'!$D$7,0,10*ROW('Hygiene Data'!D116))),'Data Summary'!DP122="Yes"),OFFSET('Hygiene Data'!$D$7,0,10*ROW('Hygiene Data'!D116)),NA())</f>
        <v>#N/A</v>
      </c>
      <c r="BB122" s="538" t="e">
        <f ca="1">+IF(AND(ISNUMBER(OFFSET('Hygiene Data'!$D$9,0,10*ROW('Hygiene Data'!D116))),'Data Summary'!DQ122="Yes"),OFFSET('Hygiene Data'!$D$9,0,10*ROW('Hygiene Data'!D116)),NA())</f>
        <v>#N/A</v>
      </c>
      <c r="BC122" s="538" t="e">
        <f ca="1">+IF(AND(ISNUMBER(OFFSET('Hygiene Data'!$E$5,0,10*ROW('Hygiene Data'!E116))),'Data Summary'!DR122="Yes"),OFFSET('Hygiene Data'!$E$5,0,10*ROW('Hygiene Data'!E116)),NA())</f>
        <v>#N/A</v>
      </c>
      <c r="BD122" s="538" t="e">
        <f ca="1">+IF(AND(ISNUMBER(OFFSET('Hygiene Data'!$E$7,0,10*ROW('Hygiene Data'!E116))),'Data Summary'!DS122="Yes"),OFFSET('Hygiene Data'!$E$7,0,10*ROW('Hygiene Data'!E116)),NA())</f>
        <v>#N/A</v>
      </c>
      <c r="BE122" s="538" t="e">
        <f ca="1">+IF(AND(ISNUMBER(OFFSET('Hygiene Data'!$E$9,0,10*ROW('Hygiene Data'!E116))),'Data Summary'!DT122="Yes"),OFFSET('Hygiene Data'!$E$9,0,10*ROW('Hygiene Data'!E116)),NA())</f>
        <v>#N/A</v>
      </c>
      <c r="BF122" s="538" t="e">
        <f ca="1">+IF(AND(ISNUMBER(OFFSET('Hygiene Data'!$F$5,0,10*ROW('Hygiene Data'!F116))),'Data Summary'!DU122="Yes"),OFFSET('Hygiene Data'!$F$5,0,10*ROW('Hygiene Data'!F116)),NA())</f>
        <v>#N/A</v>
      </c>
      <c r="BG122" s="538" t="e">
        <f ca="1">+IF(AND(ISNUMBER(OFFSET('Hygiene Data'!$F$7,0,10*ROW('Hygiene Data'!F116))),'Data Summary'!DV122="Yes"),OFFSET('Hygiene Data'!$F$7,0,10*ROW('Hygiene Data'!F116)),NA())</f>
        <v>#N/A</v>
      </c>
      <c r="BH122" s="538" t="e">
        <f ca="1">+IF(AND(ISNUMBER(OFFSET('Hygiene Data'!$F$9,0,10*ROW('Hygiene Data'!F116))),'Data Summary'!DW122="Yes"),OFFSET('Hygiene Data'!$F$9,0,10*ROW('Hygiene Data'!F116)),NA())</f>
        <v>#N/A</v>
      </c>
      <c r="BI122" s="538" t="e">
        <f ca="1">+IF(AND(ISNUMBER(OFFSET('Hygiene Data'!$G$5,0,10*ROW('Hygiene Data'!G116))),'Data Summary'!DX122="Yes"),OFFSET('Hygiene Data'!$G$5,0,10*ROW('Hygiene Data'!G116)),NA())</f>
        <v>#N/A</v>
      </c>
      <c r="BJ122" s="538" t="e">
        <f ca="1">+IF(AND(ISNUMBER(OFFSET('Hygiene Data'!$G$7,0,10*ROW('Hygiene Data'!G116))),'Data Summary'!DY122="Yes"),OFFSET('Hygiene Data'!$G$7,0,10*ROW('Hygiene Data'!G116)),NA())</f>
        <v>#N/A</v>
      </c>
      <c r="BK122" s="538" t="e">
        <f ca="1">+IF(AND(ISNUMBER(OFFSET('Hygiene Data'!$G$9,0,10*ROW('Hygiene Data'!G116))),'Data Summary'!DZ122="Yes"),OFFSET('Hygiene Data'!$G$9,0,10*ROW('Hygiene Data'!G116)),NA())</f>
        <v>#N/A</v>
      </c>
      <c r="BL122" s="538" t="e">
        <f ca="1">+IF(AND(ISNUMBER(OFFSET('Hygiene Data'!$H$5,0,10*ROW('Hygiene Data'!H116))),'Data Summary'!EA122="Yes"),OFFSET('Hygiene Data'!$H$5,0,10*ROW('Hygiene Data'!H116)),NA())</f>
        <v>#N/A</v>
      </c>
      <c r="BM122" s="538" t="e">
        <f ca="1">+IF(AND(ISNUMBER(OFFSET('Hygiene Data'!$H$7,0,10*ROW('Hygiene Data'!H116))),'Data Summary'!EB122="Yes"),OFFSET('Hygiene Data'!$H$7,0,10*ROW('Hygiene Data'!H116)),NA())</f>
        <v>#N/A</v>
      </c>
      <c r="BN122" s="538" t="e">
        <f ca="1">+IF(AND(ISNUMBER(OFFSET('Hygiene Data'!$H$9,0,10*ROW('Hygiene Data'!H116))),'Data Summary'!EC122="Yes"),OFFSET('Hygiene Data'!$H$9,0,10*ROW('Hygiene Data'!H116)),NA())</f>
        <v>#N/A</v>
      </c>
      <c r="BO122" s="538" t="e">
        <f ca="1">+IF(AND(ISNUMBER(OFFSET('Hygiene Data'!$I$5,0,10*ROW('Hygiene Data'!I116))),'Data Summary'!ED122="Yes"),OFFSET('Hygiene Data'!$I$5,0,10*ROW('Hygiene Data'!I116)),NA())</f>
        <v>#N/A</v>
      </c>
      <c r="BP122" s="538" t="e">
        <f ca="1">+IF(AND(ISNUMBER(OFFSET('Hygiene Data'!$I$7,0,10*ROW('Hygiene Data'!I116))),'Data Summary'!EE122="Yes"),OFFSET('Hygiene Data'!$I$7,0,10*ROW('Hygiene Data'!I116)),NA())</f>
        <v>#N/A</v>
      </c>
      <c r="BQ122" s="538" t="e">
        <f ca="1">+IF(AND(ISNUMBER(OFFSET('Hygiene Data'!$I$9,0,10*ROW('Hygiene Data'!I116))),'Data Summary'!EF122="Yes"),OFFSET('Hygiene Data'!$I$9,0,10*ROW('Hygiene Data'!I116)),NA())</f>
        <v>#N/A</v>
      </c>
    </row>
    <row r="123" spans="1:69" x14ac:dyDescent="0.25">
      <c r="A123" s="534" t="e">
        <f ca="1">+RIGHT('Data Summary'!A123,LEN('Data Summary'!A123)-9)</f>
        <v>#VALUE!</v>
      </c>
      <c r="B123" s="508" t="str">
        <f ca="1">+IF(ISTEXT('Data Summary'!B123),'Data Summary'!B123,"")</f>
        <v/>
      </c>
      <c r="C123" s="535" t="e">
        <f ca="1">+VALUE('Data Summary'!C123)</f>
        <v>#VALUE!</v>
      </c>
      <c r="D123" s="536" t="e">
        <f ca="1">+IF(AND(ISNUMBER(OFFSET('Water Data'!$D$4,0,10*ROW('Water Data'!D117))),'Data Summary'!BS123="Yes"),100-OFFSET('Water Data'!$D$4,0,10*ROW('Water Data'!D117)),NA())</f>
        <v>#N/A</v>
      </c>
      <c r="E123" s="536" t="e">
        <f ca="1">+IF(AND(ISNUMBER(OFFSET('Water Data'!$D$6,0,10*ROW('Water Data'!D117))),'Data Summary'!BT123="Yes"),OFFSET('Water Data'!$D$6,0,10*ROW('Water Data'!D117)),NA())</f>
        <v>#N/A</v>
      </c>
      <c r="F123" s="536" t="e">
        <f ca="1">+IF(AND(ISNUMBER(OFFSET('Water Data'!$D$9,0,10*ROW('Water Data'!D117))),'Data Summary'!BU123="Yes"),OFFSET('Water Data'!$D$9,0,10*ROW('Water Data'!D117)),NA())</f>
        <v>#N/A</v>
      </c>
      <c r="G123" s="536" t="e">
        <f ca="1">+IF(AND(ISNUMBER(OFFSET('Water Data'!$E$4,0,10*ROW('Water Data'!E117))),'Data Summary'!BV123="Yes"),100-OFFSET('Water Data'!$E$4,0,10*ROW('Water Data'!E117)),NA())</f>
        <v>#N/A</v>
      </c>
      <c r="H123" s="536" t="e">
        <f ca="1">+IF(AND(ISNUMBER(OFFSET('Water Data'!$E$6,0,10*ROW('Water Data'!E117))),'Data Summary'!BW123="Yes"),OFFSET('Water Data'!$E$6,0,10*ROW('Water Data'!E117)),NA())</f>
        <v>#N/A</v>
      </c>
      <c r="I123" s="536" t="e">
        <f ca="1">+IF(AND(ISNUMBER(OFFSET('Water Data'!$E$9,0,10*ROW('Water Data'!E117))),'Data Summary'!BX123="Yes"),OFFSET('Water Data'!$E$9,0,10*ROW('Water Data'!E117)),NA())</f>
        <v>#N/A</v>
      </c>
      <c r="J123" s="536" t="e">
        <f ca="1">+IF(AND(ISNUMBER(OFFSET('Water Data'!$F$4,0,10*ROW('Water Data'!F117))),'Data Summary'!BY123="Yes"),100-OFFSET('Water Data'!$F$4,0,10*ROW('Water Data'!F117)),NA())</f>
        <v>#N/A</v>
      </c>
      <c r="K123" s="536" t="e">
        <f ca="1">+IF(AND(ISNUMBER(OFFSET('Water Data'!$F$6,0,10*ROW('Water Data'!F117))),'Data Summary'!BZ123="Yes"),OFFSET('Water Data'!$F$6,0,10*ROW('Water Data'!F117)),NA())</f>
        <v>#N/A</v>
      </c>
      <c r="L123" s="536" t="e">
        <f ca="1">+IF(AND(ISNUMBER(OFFSET('Water Data'!$F$9,0,10*ROW('Water Data'!F117))),'Data Summary'!CA123="Yes"),OFFSET('Water Data'!$F$9,0,10*ROW('Water Data'!F117)),NA())</f>
        <v>#N/A</v>
      </c>
      <c r="M123" s="536" t="e">
        <f ca="1">+IF(AND(ISNUMBER(OFFSET('Water Data'!$G$4,0,10*ROW('Water Data'!G117))),'Data Summary'!CB123="Yes"),100-OFFSET('Water Data'!$G$4,0,10*ROW('Water Data'!G117)),NA())</f>
        <v>#N/A</v>
      </c>
      <c r="N123" s="536" t="e">
        <f ca="1">+IF(AND(ISNUMBER(OFFSET('Water Data'!$G$6,0,10*ROW('Water Data'!G117))),'Data Summary'!CC123="Yes"),OFFSET('Water Data'!$G$6,0,10*ROW('Water Data'!G117)),NA())</f>
        <v>#N/A</v>
      </c>
      <c r="O123" s="536" t="e">
        <f ca="1">+IF(AND(ISNUMBER(OFFSET('Water Data'!$G$9,0,10*ROW('Water Data'!G117))),'Data Summary'!CD123="Yes"),OFFSET('Water Data'!$G$9,0,10*ROW('Water Data'!G117)),NA())</f>
        <v>#N/A</v>
      </c>
      <c r="P123" s="536" t="e">
        <f ca="1">+IF(AND(ISNUMBER(OFFSET('Water Data'!$H$4,0,10*ROW('Water Data'!H117))),'Data Summary'!CE123="Yes"),100-OFFSET('Water Data'!$H$4,0,10*ROW('Water Data'!H117)),NA())</f>
        <v>#N/A</v>
      </c>
      <c r="Q123" s="536" t="e">
        <f ca="1">+IF(AND(ISNUMBER(OFFSET('Water Data'!$H$6,0,10*ROW('Water Data'!H117))),'Data Summary'!CF123="Yes"),OFFSET('Water Data'!$H$6,0,10*ROW('Water Data'!H117)),NA())</f>
        <v>#N/A</v>
      </c>
      <c r="R123" s="536" t="e">
        <f ca="1">+IF(AND(ISNUMBER(OFFSET('Water Data'!$H$9,0,10*ROW('Water Data'!H117))),'Data Summary'!CG123="Yes"),OFFSET('Water Data'!$H$9,0,10*ROW('Water Data'!H117)),NA())</f>
        <v>#N/A</v>
      </c>
      <c r="S123" s="536" t="e">
        <f ca="1">+IF(AND(ISNUMBER(OFFSET('Water Data'!$I$4,0,10*ROW('Water Data'!I117))),'Data Summary'!CH123="Yes"),100-OFFSET('Water Data'!$I$4,0,10*ROW('Water Data'!I117)),NA())</f>
        <v>#N/A</v>
      </c>
      <c r="T123" s="536" t="e">
        <f ca="1">+IF(AND(ISNUMBER(OFFSET('Water Data'!$I$6,0,10*ROW('Water Data'!I117))),'Data Summary'!CI123="Yes"),OFFSET('Water Data'!$I$6,0,10*ROW('Water Data'!I117)),NA())</f>
        <v>#N/A</v>
      </c>
      <c r="U123" s="536" t="e">
        <f ca="1">+IF(AND(ISNUMBER(OFFSET('Water Data'!$I$9,0,10*ROW('Water Data'!I117))),'Data Summary'!CJ123="Yes"),OFFSET('Water Data'!$I$9,0,10*ROW('Water Data'!I117)),NA())</f>
        <v>#N/A</v>
      </c>
      <c r="V123" s="537" t="e">
        <f ca="1">+IF(AND(ISNUMBER(OFFSET('Sanitation Data'!$D$4,0,10*ROW('Sanitation Data'!D117))),'Data Summary'!CK123="Yes"),100-OFFSET('Sanitation Data'!$D$4,0,10*ROW('Sanitation Data'!D117)),NA())</f>
        <v>#N/A</v>
      </c>
      <c r="W123" s="537" t="e">
        <f ca="1">+IF(AND(ISNUMBER(OFFSET('Sanitation Data'!$D$6,0,10*ROW('Sanitation Data'!D117))),'Data Summary'!CL123="Yes"),OFFSET('Sanitation Data'!$D$6,0,10*ROW('Sanitation Data'!D117)),NA())</f>
        <v>#N/A</v>
      </c>
      <c r="X123" s="537" t="e">
        <f ca="1">+IF(AND(ISNUMBER(OFFSET('Sanitation Data'!$D$10,0,10*ROW('Sanitation Data'!D117))),'Data Summary'!CM123="Yes"),OFFSET('Sanitation Data'!$D$10,0,10*ROW('Sanitation Data'!D117)),NA())</f>
        <v>#N/A</v>
      </c>
      <c r="Y123" s="537" t="e">
        <f ca="1">+IF(AND(ISNUMBER(OFFSET('Sanitation Data'!$D$11,0,10*ROW('Sanitation Data'!D117))),'Data Summary'!CN123="Yes"),OFFSET('Sanitation Data'!$D$11,0,10*ROW('Sanitation Data'!D117)),NA())</f>
        <v>#N/A</v>
      </c>
      <c r="Z123" s="537" t="e">
        <f ca="1">+IF(AND(ISNUMBER(OFFSET('Sanitation Data'!$D$12,0,10*ROW('Sanitation Data'!D117))),'Data Summary'!CO123="Yes"),OFFSET('Sanitation Data'!$D$12,0,10*ROW('Sanitation Data'!D117)),NA())</f>
        <v>#N/A</v>
      </c>
      <c r="AA123" s="537" t="e">
        <f ca="1">+IF(AND(ISNUMBER(OFFSET('Sanitation Data'!$E$4,0,10*ROW('Sanitation Data'!E117))),'Data Summary'!CP123="Yes"),100-OFFSET('Sanitation Data'!$E$4,0,10*ROW('Sanitation Data'!E117)),NA())</f>
        <v>#N/A</v>
      </c>
      <c r="AB123" s="537" t="e">
        <f ca="1">+IF(AND(ISNUMBER(OFFSET('Sanitation Data'!$E$6,0,10*ROW('Sanitation Data'!E117))),'Data Summary'!CQ123="Yes"),OFFSET('Sanitation Data'!$E$6,0,10*ROW('Sanitation Data'!E117)),NA())</f>
        <v>#N/A</v>
      </c>
      <c r="AC123" s="537" t="e">
        <f ca="1">+IF(AND(ISNUMBER(OFFSET('Sanitation Data'!$E$10,0,10*ROW('Sanitation Data'!E117))),'Data Summary'!CR123="Yes"),OFFSET('Sanitation Data'!$E$10,0,10*ROW('Sanitation Data'!E117)),NA())</f>
        <v>#N/A</v>
      </c>
      <c r="AD123" s="537" t="e">
        <f ca="1">+IF(AND(ISNUMBER(OFFSET('Sanitation Data'!$E$11,0,10*ROW('Sanitation Data'!E117))),'Data Summary'!CS123="Yes"),OFFSET('Sanitation Data'!$E$11,0,10*ROW('Sanitation Data'!E117)),NA())</f>
        <v>#N/A</v>
      </c>
      <c r="AE123" s="537" t="e">
        <f ca="1">+IF(AND(ISNUMBER(OFFSET('Sanitation Data'!$E$12,0,10*ROW('Sanitation Data'!E117))),'Data Summary'!CT123="Yes"),OFFSET('Sanitation Data'!$E$12,0,10*ROW('Sanitation Data'!E117)),NA())</f>
        <v>#N/A</v>
      </c>
      <c r="AF123" s="537" t="e">
        <f ca="1">+IF(AND(ISNUMBER(OFFSET('Sanitation Data'!$F$4,0,10*ROW('Sanitation Data'!F117))),'Data Summary'!CU123="Yes"),100-OFFSET('Sanitation Data'!$F$4,0,10*ROW('Sanitation Data'!F117)),NA())</f>
        <v>#N/A</v>
      </c>
      <c r="AG123" s="537" t="e">
        <f ca="1">+IF(AND(ISNUMBER(OFFSET('Sanitation Data'!$F$6,0,10*ROW('Sanitation Data'!F117))),'Data Summary'!CV123="Yes"),OFFSET('Sanitation Data'!$F$6,0,10*ROW('Sanitation Data'!F117)),NA())</f>
        <v>#N/A</v>
      </c>
      <c r="AH123" s="537" t="e">
        <f ca="1">+IF(AND(ISNUMBER(OFFSET('Sanitation Data'!$F$10,0,10*ROW('Sanitation Data'!F117))),'Data Summary'!CW123="Yes"),OFFSET('Sanitation Data'!$F$10,0,10*ROW('Sanitation Data'!F117)),NA())</f>
        <v>#N/A</v>
      </c>
      <c r="AI123" s="537" t="e">
        <f ca="1">+IF(AND(ISNUMBER(OFFSET('Sanitation Data'!$F$11,0,10*ROW('Sanitation Data'!F117))),'Data Summary'!CX123="Yes"),OFFSET('Sanitation Data'!$F$11,0,10*ROW('Sanitation Data'!F117)),NA())</f>
        <v>#N/A</v>
      </c>
      <c r="AJ123" s="537" t="e">
        <f ca="1">+IF(AND(ISNUMBER(OFFSET('Sanitation Data'!$F$12,0,10*ROW('Sanitation Data'!F117))),'Data Summary'!CY123="Yes"),OFFSET('Sanitation Data'!$F$12,0,10*ROW('Sanitation Data'!F117)),NA())</f>
        <v>#N/A</v>
      </c>
      <c r="AK123" s="537" t="e">
        <f ca="1">+IF(AND(ISNUMBER(OFFSET('Sanitation Data'!$G$4,0,10*ROW('Sanitation Data'!G117))),'Data Summary'!CZ123="Yes"),100-OFFSET('Sanitation Data'!$G$4,0,10*ROW('Sanitation Data'!G117)),NA())</f>
        <v>#N/A</v>
      </c>
      <c r="AL123" s="537" t="e">
        <f ca="1">+IF(AND(ISNUMBER(OFFSET('Sanitation Data'!$G$6,0,10*ROW('Sanitation Data'!G117))),'Data Summary'!DA123="Yes"),OFFSET('Sanitation Data'!$G$6,0,10*ROW('Sanitation Data'!G117)),NA())</f>
        <v>#N/A</v>
      </c>
      <c r="AM123" s="537" t="e">
        <f ca="1">+IF(AND(ISNUMBER(OFFSET('Sanitation Data'!$G$10,0,10*ROW('Sanitation Data'!G117))),'Data Summary'!DB123="Yes"),OFFSET('Sanitation Data'!$G$10,0,10*ROW('Sanitation Data'!G117)),NA())</f>
        <v>#N/A</v>
      </c>
      <c r="AN123" s="537" t="e">
        <f ca="1">+IF(AND(ISNUMBER(OFFSET('Sanitation Data'!$G$11,0,10*ROW('Sanitation Data'!G117))),'Data Summary'!DC123="Yes"),OFFSET('Sanitation Data'!$G$11,0,10*ROW('Sanitation Data'!G117)),NA())</f>
        <v>#N/A</v>
      </c>
      <c r="AO123" s="537" t="e">
        <f ca="1">+IF(AND(ISNUMBER(OFFSET('Sanitation Data'!$G$12,0,10*ROW('Sanitation Data'!G117))),'Data Summary'!DD123="Yes"),OFFSET('Sanitation Data'!$G$12,0,10*ROW('Sanitation Data'!G117)),NA())</f>
        <v>#N/A</v>
      </c>
      <c r="AP123" s="537" t="e">
        <f ca="1">+IF(AND(ISNUMBER(OFFSET('Sanitation Data'!$H$4,0,10*ROW('Sanitation Data'!H117))),'Data Summary'!DE123="Yes"),100-OFFSET('Sanitation Data'!$H$4,0,10*ROW('Sanitation Data'!H117)),NA())</f>
        <v>#N/A</v>
      </c>
      <c r="AQ123" s="537" t="e">
        <f ca="1">+IF(AND(ISNUMBER(OFFSET('Sanitation Data'!$H$6,0,10*ROW('Sanitation Data'!H117))),'Data Summary'!DF123="Yes"),OFFSET('Sanitation Data'!$H$6,0,10*ROW('Sanitation Data'!H117)),NA())</f>
        <v>#N/A</v>
      </c>
      <c r="AR123" s="537" t="e">
        <f ca="1">+IF(AND(ISNUMBER(OFFSET('Sanitation Data'!$H$10,0,10*ROW('Sanitation Data'!H117))),'Data Summary'!DG123="Yes"),OFFSET('Sanitation Data'!$H$10,0,10*ROW('Sanitation Data'!H117)),NA())</f>
        <v>#N/A</v>
      </c>
      <c r="AS123" s="537" t="e">
        <f ca="1">+IF(AND(ISNUMBER(OFFSET('Sanitation Data'!$H$11,0,10*ROW('Sanitation Data'!H117))),'Data Summary'!DH123="Yes"),OFFSET('Sanitation Data'!$H$11,0,10*ROW('Sanitation Data'!H117)),NA())</f>
        <v>#N/A</v>
      </c>
      <c r="AT123" s="537" t="e">
        <f ca="1">+IF(AND(ISNUMBER(OFFSET('Sanitation Data'!$H$12,0,10*ROW('Sanitation Data'!H117))),'Data Summary'!DI123="Yes"),OFFSET('Sanitation Data'!$H$12,0,10*ROW('Sanitation Data'!H117)),NA())</f>
        <v>#N/A</v>
      </c>
      <c r="AU123" s="537" t="e">
        <f ca="1">+IF(AND(ISNUMBER(OFFSET('Sanitation Data'!$I$4,0,10*ROW('Sanitation Data'!I117))),'Data Summary'!DJ123="Yes"),100-OFFSET('Sanitation Data'!$I$4,0,10*ROW('Sanitation Data'!I117)),NA())</f>
        <v>#N/A</v>
      </c>
      <c r="AV123" s="537" t="e">
        <f ca="1">+IF(AND(ISNUMBER(OFFSET('Sanitation Data'!$I$6,0,10*ROW('Sanitation Data'!I117))),'Data Summary'!DK123="Yes"),OFFSET('Sanitation Data'!$I$6,0,10*ROW('Sanitation Data'!I117)),NA())</f>
        <v>#N/A</v>
      </c>
      <c r="AW123" s="537" t="e">
        <f ca="1">+IF(AND(ISNUMBER(OFFSET('Sanitation Data'!$I$10,0,10*ROW('Sanitation Data'!I117))),'Data Summary'!DL123="Yes"),OFFSET('Sanitation Data'!$I$10,0,10*ROW('Sanitation Data'!I117)),NA())</f>
        <v>#N/A</v>
      </c>
      <c r="AX123" s="537" t="e">
        <f ca="1">+IF(AND(ISNUMBER(OFFSET('Sanitation Data'!$I$11,0,10*ROW('Sanitation Data'!I117))),'Data Summary'!DM123="Yes"),OFFSET('Sanitation Data'!$I$11,0,10*ROW('Sanitation Data'!I117)),NA())</f>
        <v>#N/A</v>
      </c>
      <c r="AY123" s="537" t="e">
        <f ca="1">+IF(AND(ISNUMBER(OFFSET('Sanitation Data'!$I$12,0,10*ROW('Sanitation Data'!I117))),'Data Summary'!DN123="Yes"),OFFSET('Sanitation Data'!$I$12,0,10*ROW('Sanitation Data'!I117)),NA())</f>
        <v>#N/A</v>
      </c>
      <c r="AZ123" s="538" t="e">
        <f ca="1">+IF(AND(ISNUMBER(OFFSET('Hygiene Data'!$D$5,0,10*ROW('Hygiene Data'!D117))),'Data Summary'!DO123="Yes"),OFFSET('Hygiene Data'!$D$5,0,10*ROW('Hygiene Data'!D117)),NA())</f>
        <v>#N/A</v>
      </c>
      <c r="BA123" s="538" t="e">
        <f ca="1">+IF(AND(ISNUMBER(OFFSET('Hygiene Data'!$D$7,0,10*ROW('Hygiene Data'!D117))),'Data Summary'!DP123="Yes"),OFFSET('Hygiene Data'!$D$7,0,10*ROW('Hygiene Data'!D117)),NA())</f>
        <v>#N/A</v>
      </c>
      <c r="BB123" s="538" t="e">
        <f ca="1">+IF(AND(ISNUMBER(OFFSET('Hygiene Data'!$D$9,0,10*ROW('Hygiene Data'!D117))),'Data Summary'!DQ123="Yes"),OFFSET('Hygiene Data'!$D$9,0,10*ROW('Hygiene Data'!D117)),NA())</f>
        <v>#N/A</v>
      </c>
      <c r="BC123" s="538" t="e">
        <f ca="1">+IF(AND(ISNUMBER(OFFSET('Hygiene Data'!$E$5,0,10*ROW('Hygiene Data'!E117))),'Data Summary'!DR123="Yes"),OFFSET('Hygiene Data'!$E$5,0,10*ROW('Hygiene Data'!E117)),NA())</f>
        <v>#N/A</v>
      </c>
      <c r="BD123" s="538" t="e">
        <f ca="1">+IF(AND(ISNUMBER(OFFSET('Hygiene Data'!$E$7,0,10*ROW('Hygiene Data'!E117))),'Data Summary'!DS123="Yes"),OFFSET('Hygiene Data'!$E$7,0,10*ROW('Hygiene Data'!E117)),NA())</f>
        <v>#N/A</v>
      </c>
      <c r="BE123" s="538" t="e">
        <f ca="1">+IF(AND(ISNUMBER(OFFSET('Hygiene Data'!$E$9,0,10*ROW('Hygiene Data'!E117))),'Data Summary'!DT123="Yes"),OFFSET('Hygiene Data'!$E$9,0,10*ROW('Hygiene Data'!E117)),NA())</f>
        <v>#N/A</v>
      </c>
      <c r="BF123" s="538" t="e">
        <f ca="1">+IF(AND(ISNUMBER(OFFSET('Hygiene Data'!$F$5,0,10*ROW('Hygiene Data'!F117))),'Data Summary'!DU123="Yes"),OFFSET('Hygiene Data'!$F$5,0,10*ROW('Hygiene Data'!F117)),NA())</f>
        <v>#N/A</v>
      </c>
      <c r="BG123" s="538" t="e">
        <f ca="1">+IF(AND(ISNUMBER(OFFSET('Hygiene Data'!$F$7,0,10*ROW('Hygiene Data'!F117))),'Data Summary'!DV123="Yes"),OFFSET('Hygiene Data'!$F$7,0,10*ROW('Hygiene Data'!F117)),NA())</f>
        <v>#N/A</v>
      </c>
      <c r="BH123" s="538" t="e">
        <f ca="1">+IF(AND(ISNUMBER(OFFSET('Hygiene Data'!$F$9,0,10*ROW('Hygiene Data'!F117))),'Data Summary'!DW123="Yes"),OFFSET('Hygiene Data'!$F$9,0,10*ROW('Hygiene Data'!F117)),NA())</f>
        <v>#N/A</v>
      </c>
      <c r="BI123" s="538" t="e">
        <f ca="1">+IF(AND(ISNUMBER(OFFSET('Hygiene Data'!$G$5,0,10*ROW('Hygiene Data'!G117))),'Data Summary'!DX123="Yes"),OFFSET('Hygiene Data'!$G$5,0,10*ROW('Hygiene Data'!G117)),NA())</f>
        <v>#N/A</v>
      </c>
      <c r="BJ123" s="538" t="e">
        <f ca="1">+IF(AND(ISNUMBER(OFFSET('Hygiene Data'!$G$7,0,10*ROW('Hygiene Data'!G117))),'Data Summary'!DY123="Yes"),OFFSET('Hygiene Data'!$G$7,0,10*ROW('Hygiene Data'!G117)),NA())</f>
        <v>#N/A</v>
      </c>
      <c r="BK123" s="538" t="e">
        <f ca="1">+IF(AND(ISNUMBER(OFFSET('Hygiene Data'!$G$9,0,10*ROW('Hygiene Data'!G117))),'Data Summary'!DZ123="Yes"),OFFSET('Hygiene Data'!$G$9,0,10*ROW('Hygiene Data'!G117)),NA())</f>
        <v>#N/A</v>
      </c>
      <c r="BL123" s="538" t="e">
        <f ca="1">+IF(AND(ISNUMBER(OFFSET('Hygiene Data'!$H$5,0,10*ROW('Hygiene Data'!H117))),'Data Summary'!EA123="Yes"),OFFSET('Hygiene Data'!$H$5,0,10*ROW('Hygiene Data'!H117)),NA())</f>
        <v>#N/A</v>
      </c>
      <c r="BM123" s="538" t="e">
        <f ca="1">+IF(AND(ISNUMBER(OFFSET('Hygiene Data'!$H$7,0,10*ROW('Hygiene Data'!H117))),'Data Summary'!EB123="Yes"),OFFSET('Hygiene Data'!$H$7,0,10*ROW('Hygiene Data'!H117)),NA())</f>
        <v>#N/A</v>
      </c>
      <c r="BN123" s="538" t="e">
        <f ca="1">+IF(AND(ISNUMBER(OFFSET('Hygiene Data'!$H$9,0,10*ROW('Hygiene Data'!H117))),'Data Summary'!EC123="Yes"),OFFSET('Hygiene Data'!$H$9,0,10*ROW('Hygiene Data'!H117)),NA())</f>
        <v>#N/A</v>
      </c>
      <c r="BO123" s="538" t="e">
        <f ca="1">+IF(AND(ISNUMBER(OFFSET('Hygiene Data'!$I$5,0,10*ROW('Hygiene Data'!I117))),'Data Summary'!ED123="Yes"),OFFSET('Hygiene Data'!$I$5,0,10*ROW('Hygiene Data'!I117)),NA())</f>
        <v>#N/A</v>
      </c>
      <c r="BP123" s="538" t="e">
        <f ca="1">+IF(AND(ISNUMBER(OFFSET('Hygiene Data'!$I$7,0,10*ROW('Hygiene Data'!I117))),'Data Summary'!EE123="Yes"),OFFSET('Hygiene Data'!$I$7,0,10*ROW('Hygiene Data'!I117)),NA())</f>
        <v>#N/A</v>
      </c>
      <c r="BQ123" s="538" t="e">
        <f ca="1">+IF(AND(ISNUMBER(OFFSET('Hygiene Data'!$I$9,0,10*ROW('Hygiene Data'!I117))),'Data Summary'!EF123="Yes"),OFFSET('Hygiene Data'!$I$9,0,10*ROW('Hygiene Data'!I117)),NA())</f>
        <v>#N/A</v>
      </c>
    </row>
    <row r="124" spans="1:69" x14ac:dyDescent="0.25">
      <c r="A124" s="534" t="e">
        <f ca="1">+RIGHT('Data Summary'!A124,LEN('Data Summary'!A124)-9)</f>
        <v>#VALUE!</v>
      </c>
      <c r="B124" s="508" t="str">
        <f ca="1">+IF(ISTEXT('Data Summary'!B124),'Data Summary'!B124,"")</f>
        <v/>
      </c>
      <c r="C124" s="535" t="e">
        <f ca="1">+VALUE('Data Summary'!C124)</f>
        <v>#VALUE!</v>
      </c>
      <c r="D124" s="536" t="e">
        <f ca="1">+IF(AND(ISNUMBER(OFFSET('Water Data'!$D$4,0,10*ROW('Water Data'!D118))),'Data Summary'!BS124="Yes"),100-OFFSET('Water Data'!$D$4,0,10*ROW('Water Data'!D118)),NA())</f>
        <v>#N/A</v>
      </c>
      <c r="E124" s="536" t="e">
        <f ca="1">+IF(AND(ISNUMBER(OFFSET('Water Data'!$D$6,0,10*ROW('Water Data'!D118))),'Data Summary'!BT124="Yes"),OFFSET('Water Data'!$D$6,0,10*ROW('Water Data'!D118)),NA())</f>
        <v>#N/A</v>
      </c>
      <c r="F124" s="536" t="e">
        <f ca="1">+IF(AND(ISNUMBER(OFFSET('Water Data'!$D$9,0,10*ROW('Water Data'!D118))),'Data Summary'!BU124="Yes"),OFFSET('Water Data'!$D$9,0,10*ROW('Water Data'!D118)),NA())</f>
        <v>#N/A</v>
      </c>
      <c r="G124" s="536" t="e">
        <f ca="1">+IF(AND(ISNUMBER(OFFSET('Water Data'!$E$4,0,10*ROW('Water Data'!E118))),'Data Summary'!BV124="Yes"),100-OFFSET('Water Data'!$E$4,0,10*ROW('Water Data'!E118)),NA())</f>
        <v>#N/A</v>
      </c>
      <c r="H124" s="536" t="e">
        <f ca="1">+IF(AND(ISNUMBER(OFFSET('Water Data'!$E$6,0,10*ROW('Water Data'!E118))),'Data Summary'!BW124="Yes"),OFFSET('Water Data'!$E$6,0,10*ROW('Water Data'!E118)),NA())</f>
        <v>#N/A</v>
      </c>
      <c r="I124" s="536" t="e">
        <f ca="1">+IF(AND(ISNUMBER(OFFSET('Water Data'!$E$9,0,10*ROW('Water Data'!E118))),'Data Summary'!BX124="Yes"),OFFSET('Water Data'!$E$9,0,10*ROW('Water Data'!E118)),NA())</f>
        <v>#N/A</v>
      </c>
      <c r="J124" s="536" t="e">
        <f ca="1">+IF(AND(ISNUMBER(OFFSET('Water Data'!$F$4,0,10*ROW('Water Data'!F118))),'Data Summary'!BY124="Yes"),100-OFFSET('Water Data'!$F$4,0,10*ROW('Water Data'!F118)),NA())</f>
        <v>#N/A</v>
      </c>
      <c r="K124" s="536" t="e">
        <f ca="1">+IF(AND(ISNUMBER(OFFSET('Water Data'!$F$6,0,10*ROW('Water Data'!F118))),'Data Summary'!BZ124="Yes"),OFFSET('Water Data'!$F$6,0,10*ROW('Water Data'!F118)),NA())</f>
        <v>#N/A</v>
      </c>
      <c r="L124" s="536" t="e">
        <f ca="1">+IF(AND(ISNUMBER(OFFSET('Water Data'!$F$9,0,10*ROW('Water Data'!F118))),'Data Summary'!CA124="Yes"),OFFSET('Water Data'!$F$9,0,10*ROW('Water Data'!F118)),NA())</f>
        <v>#N/A</v>
      </c>
      <c r="M124" s="536" t="e">
        <f ca="1">+IF(AND(ISNUMBER(OFFSET('Water Data'!$G$4,0,10*ROW('Water Data'!G118))),'Data Summary'!CB124="Yes"),100-OFFSET('Water Data'!$G$4,0,10*ROW('Water Data'!G118)),NA())</f>
        <v>#N/A</v>
      </c>
      <c r="N124" s="536" t="e">
        <f ca="1">+IF(AND(ISNUMBER(OFFSET('Water Data'!$G$6,0,10*ROW('Water Data'!G118))),'Data Summary'!CC124="Yes"),OFFSET('Water Data'!$G$6,0,10*ROW('Water Data'!G118)),NA())</f>
        <v>#N/A</v>
      </c>
      <c r="O124" s="536" t="e">
        <f ca="1">+IF(AND(ISNUMBER(OFFSET('Water Data'!$G$9,0,10*ROW('Water Data'!G118))),'Data Summary'!CD124="Yes"),OFFSET('Water Data'!$G$9,0,10*ROW('Water Data'!G118)),NA())</f>
        <v>#N/A</v>
      </c>
      <c r="P124" s="536" t="e">
        <f ca="1">+IF(AND(ISNUMBER(OFFSET('Water Data'!$H$4,0,10*ROW('Water Data'!H118))),'Data Summary'!CE124="Yes"),100-OFFSET('Water Data'!$H$4,0,10*ROW('Water Data'!H118)),NA())</f>
        <v>#N/A</v>
      </c>
      <c r="Q124" s="536" t="e">
        <f ca="1">+IF(AND(ISNUMBER(OFFSET('Water Data'!$H$6,0,10*ROW('Water Data'!H118))),'Data Summary'!CF124="Yes"),OFFSET('Water Data'!$H$6,0,10*ROW('Water Data'!H118)),NA())</f>
        <v>#N/A</v>
      </c>
      <c r="R124" s="536" t="e">
        <f ca="1">+IF(AND(ISNUMBER(OFFSET('Water Data'!$H$9,0,10*ROW('Water Data'!H118))),'Data Summary'!CG124="Yes"),OFFSET('Water Data'!$H$9,0,10*ROW('Water Data'!H118)),NA())</f>
        <v>#N/A</v>
      </c>
      <c r="S124" s="536" t="e">
        <f ca="1">+IF(AND(ISNUMBER(OFFSET('Water Data'!$I$4,0,10*ROW('Water Data'!I118))),'Data Summary'!CH124="Yes"),100-OFFSET('Water Data'!$I$4,0,10*ROW('Water Data'!I118)),NA())</f>
        <v>#N/A</v>
      </c>
      <c r="T124" s="536" t="e">
        <f ca="1">+IF(AND(ISNUMBER(OFFSET('Water Data'!$I$6,0,10*ROW('Water Data'!I118))),'Data Summary'!CI124="Yes"),OFFSET('Water Data'!$I$6,0,10*ROW('Water Data'!I118)),NA())</f>
        <v>#N/A</v>
      </c>
      <c r="U124" s="536" t="e">
        <f ca="1">+IF(AND(ISNUMBER(OFFSET('Water Data'!$I$9,0,10*ROW('Water Data'!I118))),'Data Summary'!CJ124="Yes"),OFFSET('Water Data'!$I$9,0,10*ROW('Water Data'!I118)),NA())</f>
        <v>#N/A</v>
      </c>
      <c r="V124" s="537" t="e">
        <f ca="1">+IF(AND(ISNUMBER(OFFSET('Sanitation Data'!$D$4,0,10*ROW('Sanitation Data'!D118))),'Data Summary'!CK124="Yes"),100-OFFSET('Sanitation Data'!$D$4,0,10*ROW('Sanitation Data'!D118)),NA())</f>
        <v>#N/A</v>
      </c>
      <c r="W124" s="537" t="e">
        <f ca="1">+IF(AND(ISNUMBER(OFFSET('Sanitation Data'!$D$6,0,10*ROW('Sanitation Data'!D118))),'Data Summary'!CL124="Yes"),OFFSET('Sanitation Data'!$D$6,0,10*ROW('Sanitation Data'!D118)),NA())</f>
        <v>#N/A</v>
      </c>
      <c r="X124" s="537" t="e">
        <f ca="1">+IF(AND(ISNUMBER(OFFSET('Sanitation Data'!$D$10,0,10*ROW('Sanitation Data'!D118))),'Data Summary'!CM124="Yes"),OFFSET('Sanitation Data'!$D$10,0,10*ROW('Sanitation Data'!D118)),NA())</f>
        <v>#N/A</v>
      </c>
      <c r="Y124" s="537" t="e">
        <f ca="1">+IF(AND(ISNUMBER(OFFSET('Sanitation Data'!$D$11,0,10*ROW('Sanitation Data'!D118))),'Data Summary'!CN124="Yes"),OFFSET('Sanitation Data'!$D$11,0,10*ROW('Sanitation Data'!D118)),NA())</f>
        <v>#N/A</v>
      </c>
      <c r="Z124" s="537" t="e">
        <f ca="1">+IF(AND(ISNUMBER(OFFSET('Sanitation Data'!$D$12,0,10*ROW('Sanitation Data'!D118))),'Data Summary'!CO124="Yes"),OFFSET('Sanitation Data'!$D$12,0,10*ROW('Sanitation Data'!D118)),NA())</f>
        <v>#N/A</v>
      </c>
      <c r="AA124" s="537" t="e">
        <f ca="1">+IF(AND(ISNUMBER(OFFSET('Sanitation Data'!$E$4,0,10*ROW('Sanitation Data'!E118))),'Data Summary'!CP124="Yes"),100-OFFSET('Sanitation Data'!$E$4,0,10*ROW('Sanitation Data'!E118)),NA())</f>
        <v>#N/A</v>
      </c>
      <c r="AB124" s="537" t="e">
        <f ca="1">+IF(AND(ISNUMBER(OFFSET('Sanitation Data'!$E$6,0,10*ROW('Sanitation Data'!E118))),'Data Summary'!CQ124="Yes"),OFFSET('Sanitation Data'!$E$6,0,10*ROW('Sanitation Data'!E118)),NA())</f>
        <v>#N/A</v>
      </c>
      <c r="AC124" s="537" t="e">
        <f ca="1">+IF(AND(ISNUMBER(OFFSET('Sanitation Data'!$E$10,0,10*ROW('Sanitation Data'!E118))),'Data Summary'!CR124="Yes"),OFFSET('Sanitation Data'!$E$10,0,10*ROW('Sanitation Data'!E118)),NA())</f>
        <v>#N/A</v>
      </c>
      <c r="AD124" s="537" t="e">
        <f ca="1">+IF(AND(ISNUMBER(OFFSET('Sanitation Data'!$E$11,0,10*ROW('Sanitation Data'!E118))),'Data Summary'!CS124="Yes"),OFFSET('Sanitation Data'!$E$11,0,10*ROW('Sanitation Data'!E118)),NA())</f>
        <v>#N/A</v>
      </c>
      <c r="AE124" s="537" t="e">
        <f ca="1">+IF(AND(ISNUMBER(OFFSET('Sanitation Data'!$E$12,0,10*ROW('Sanitation Data'!E118))),'Data Summary'!CT124="Yes"),OFFSET('Sanitation Data'!$E$12,0,10*ROW('Sanitation Data'!E118)),NA())</f>
        <v>#N/A</v>
      </c>
      <c r="AF124" s="537" t="e">
        <f ca="1">+IF(AND(ISNUMBER(OFFSET('Sanitation Data'!$F$4,0,10*ROW('Sanitation Data'!F118))),'Data Summary'!CU124="Yes"),100-OFFSET('Sanitation Data'!$F$4,0,10*ROW('Sanitation Data'!F118)),NA())</f>
        <v>#N/A</v>
      </c>
      <c r="AG124" s="537" t="e">
        <f ca="1">+IF(AND(ISNUMBER(OFFSET('Sanitation Data'!$F$6,0,10*ROW('Sanitation Data'!F118))),'Data Summary'!CV124="Yes"),OFFSET('Sanitation Data'!$F$6,0,10*ROW('Sanitation Data'!F118)),NA())</f>
        <v>#N/A</v>
      </c>
      <c r="AH124" s="537" t="e">
        <f ca="1">+IF(AND(ISNUMBER(OFFSET('Sanitation Data'!$F$10,0,10*ROW('Sanitation Data'!F118))),'Data Summary'!CW124="Yes"),OFFSET('Sanitation Data'!$F$10,0,10*ROW('Sanitation Data'!F118)),NA())</f>
        <v>#N/A</v>
      </c>
      <c r="AI124" s="537" t="e">
        <f ca="1">+IF(AND(ISNUMBER(OFFSET('Sanitation Data'!$F$11,0,10*ROW('Sanitation Data'!F118))),'Data Summary'!CX124="Yes"),OFFSET('Sanitation Data'!$F$11,0,10*ROW('Sanitation Data'!F118)),NA())</f>
        <v>#N/A</v>
      </c>
      <c r="AJ124" s="537" t="e">
        <f ca="1">+IF(AND(ISNUMBER(OFFSET('Sanitation Data'!$F$12,0,10*ROW('Sanitation Data'!F118))),'Data Summary'!CY124="Yes"),OFFSET('Sanitation Data'!$F$12,0,10*ROW('Sanitation Data'!F118)),NA())</f>
        <v>#N/A</v>
      </c>
      <c r="AK124" s="537" t="e">
        <f ca="1">+IF(AND(ISNUMBER(OFFSET('Sanitation Data'!$G$4,0,10*ROW('Sanitation Data'!G118))),'Data Summary'!CZ124="Yes"),100-OFFSET('Sanitation Data'!$G$4,0,10*ROW('Sanitation Data'!G118)),NA())</f>
        <v>#N/A</v>
      </c>
      <c r="AL124" s="537" t="e">
        <f ca="1">+IF(AND(ISNUMBER(OFFSET('Sanitation Data'!$G$6,0,10*ROW('Sanitation Data'!G118))),'Data Summary'!DA124="Yes"),OFFSET('Sanitation Data'!$G$6,0,10*ROW('Sanitation Data'!G118)),NA())</f>
        <v>#N/A</v>
      </c>
      <c r="AM124" s="537" t="e">
        <f ca="1">+IF(AND(ISNUMBER(OFFSET('Sanitation Data'!$G$10,0,10*ROW('Sanitation Data'!G118))),'Data Summary'!DB124="Yes"),OFFSET('Sanitation Data'!$G$10,0,10*ROW('Sanitation Data'!G118)),NA())</f>
        <v>#N/A</v>
      </c>
      <c r="AN124" s="537" t="e">
        <f ca="1">+IF(AND(ISNUMBER(OFFSET('Sanitation Data'!$G$11,0,10*ROW('Sanitation Data'!G118))),'Data Summary'!DC124="Yes"),OFFSET('Sanitation Data'!$G$11,0,10*ROW('Sanitation Data'!G118)),NA())</f>
        <v>#N/A</v>
      </c>
      <c r="AO124" s="537" t="e">
        <f ca="1">+IF(AND(ISNUMBER(OFFSET('Sanitation Data'!$G$12,0,10*ROW('Sanitation Data'!G118))),'Data Summary'!DD124="Yes"),OFFSET('Sanitation Data'!$G$12,0,10*ROW('Sanitation Data'!G118)),NA())</f>
        <v>#N/A</v>
      </c>
      <c r="AP124" s="537" t="e">
        <f ca="1">+IF(AND(ISNUMBER(OFFSET('Sanitation Data'!$H$4,0,10*ROW('Sanitation Data'!H118))),'Data Summary'!DE124="Yes"),100-OFFSET('Sanitation Data'!$H$4,0,10*ROW('Sanitation Data'!H118)),NA())</f>
        <v>#N/A</v>
      </c>
      <c r="AQ124" s="537" t="e">
        <f ca="1">+IF(AND(ISNUMBER(OFFSET('Sanitation Data'!$H$6,0,10*ROW('Sanitation Data'!H118))),'Data Summary'!DF124="Yes"),OFFSET('Sanitation Data'!$H$6,0,10*ROW('Sanitation Data'!H118)),NA())</f>
        <v>#N/A</v>
      </c>
      <c r="AR124" s="537" t="e">
        <f ca="1">+IF(AND(ISNUMBER(OFFSET('Sanitation Data'!$H$10,0,10*ROW('Sanitation Data'!H118))),'Data Summary'!DG124="Yes"),OFFSET('Sanitation Data'!$H$10,0,10*ROW('Sanitation Data'!H118)),NA())</f>
        <v>#N/A</v>
      </c>
      <c r="AS124" s="537" t="e">
        <f ca="1">+IF(AND(ISNUMBER(OFFSET('Sanitation Data'!$H$11,0,10*ROW('Sanitation Data'!H118))),'Data Summary'!DH124="Yes"),OFFSET('Sanitation Data'!$H$11,0,10*ROW('Sanitation Data'!H118)),NA())</f>
        <v>#N/A</v>
      </c>
      <c r="AT124" s="537" t="e">
        <f ca="1">+IF(AND(ISNUMBER(OFFSET('Sanitation Data'!$H$12,0,10*ROW('Sanitation Data'!H118))),'Data Summary'!DI124="Yes"),OFFSET('Sanitation Data'!$H$12,0,10*ROW('Sanitation Data'!H118)),NA())</f>
        <v>#N/A</v>
      </c>
      <c r="AU124" s="537" t="e">
        <f ca="1">+IF(AND(ISNUMBER(OFFSET('Sanitation Data'!$I$4,0,10*ROW('Sanitation Data'!I118))),'Data Summary'!DJ124="Yes"),100-OFFSET('Sanitation Data'!$I$4,0,10*ROW('Sanitation Data'!I118)),NA())</f>
        <v>#N/A</v>
      </c>
      <c r="AV124" s="537" t="e">
        <f ca="1">+IF(AND(ISNUMBER(OFFSET('Sanitation Data'!$I$6,0,10*ROW('Sanitation Data'!I118))),'Data Summary'!DK124="Yes"),OFFSET('Sanitation Data'!$I$6,0,10*ROW('Sanitation Data'!I118)),NA())</f>
        <v>#N/A</v>
      </c>
      <c r="AW124" s="537" t="e">
        <f ca="1">+IF(AND(ISNUMBER(OFFSET('Sanitation Data'!$I$10,0,10*ROW('Sanitation Data'!I118))),'Data Summary'!DL124="Yes"),OFFSET('Sanitation Data'!$I$10,0,10*ROW('Sanitation Data'!I118)),NA())</f>
        <v>#N/A</v>
      </c>
      <c r="AX124" s="537" t="e">
        <f ca="1">+IF(AND(ISNUMBER(OFFSET('Sanitation Data'!$I$11,0,10*ROW('Sanitation Data'!I118))),'Data Summary'!DM124="Yes"),OFFSET('Sanitation Data'!$I$11,0,10*ROW('Sanitation Data'!I118)),NA())</f>
        <v>#N/A</v>
      </c>
      <c r="AY124" s="537" t="e">
        <f ca="1">+IF(AND(ISNUMBER(OFFSET('Sanitation Data'!$I$12,0,10*ROW('Sanitation Data'!I118))),'Data Summary'!DN124="Yes"),OFFSET('Sanitation Data'!$I$12,0,10*ROW('Sanitation Data'!I118)),NA())</f>
        <v>#N/A</v>
      </c>
      <c r="AZ124" s="538" t="e">
        <f ca="1">+IF(AND(ISNUMBER(OFFSET('Hygiene Data'!$D$5,0,10*ROW('Hygiene Data'!D118))),'Data Summary'!DO124="Yes"),OFFSET('Hygiene Data'!$D$5,0,10*ROW('Hygiene Data'!D118)),NA())</f>
        <v>#N/A</v>
      </c>
      <c r="BA124" s="538" t="e">
        <f ca="1">+IF(AND(ISNUMBER(OFFSET('Hygiene Data'!$D$7,0,10*ROW('Hygiene Data'!D118))),'Data Summary'!DP124="Yes"),OFFSET('Hygiene Data'!$D$7,0,10*ROW('Hygiene Data'!D118)),NA())</f>
        <v>#N/A</v>
      </c>
      <c r="BB124" s="538" t="e">
        <f ca="1">+IF(AND(ISNUMBER(OFFSET('Hygiene Data'!$D$9,0,10*ROW('Hygiene Data'!D118))),'Data Summary'!DQ124="Yes"),OFFSET('Hygiene Data'!$D$9,0,10*ROW('Hygiene Data'!D118)),NA())</f>
        <v>#N/A</v>
      </c>
      <c r="BC124" s="538" t="e">
        <f ca="1">+IF(AND(ISNUMBER(OFFSET('Hygiene Data'!$E$5,0,10*ROW('Hygiene Data'!E118))),'Data Summary'!DR124="Yes"),OFFSET('Hygiene Data'!$E$5,0,10*ROW('Hygiene Data'!E118)),NA())</f>
        <v>#N/A</v>
      </c>
      <c r="BD124" s="538" t="e">
        <f ca="1">+IF(AND(ISNUMBER(OFFSET('Hygiene Data'!$E$7,0,10*ROW('Hygiene Data'!E118))),'Data Summary'!DS124="Yes"),OFFSET('Hygiene Data'!$E$7,0,10*ROW('Hygiene Data'!E118)),NA())</f>
        <v>#N/A</v>
      </c>
      <c r="BE124" s="538" t="e">
        <f ca="1">+IF(AND(ISNUMBER(OFFSET('Hygiene Data'!$E$9,0,10*ROW('Hygiene Data'!E118))),'Data Summary'!DT124="Yes"),OFFSET('Hygiene Data'!$E$9,0,10*ROW('Hygiene Data'!E118)),NA())</f>
        <v>#N/A</v>
      </c>
      <c r="BF124" s="538" t="e">
        <f ca="1">+IF(AND(ISNUMBER(OFFSET('Hygiene Data'!$F$5,0,10*ROW('Hygiene Data'!F118))),'Data Summary'!DU124="Yes"),OFFSET('Hygiene Data'!$F$5,0,10*ROW('Hygiene Data'!F118)),NA())</f>
        <v>#N/A</v>
      </c>
      <c r="BG124" s="538" t="e">
        <f ca="1">+IF(AND(ISNUMBER(OFFSET('Hygiene Data'!$F$7,0,10*ROW('Hygiene Data'!F118))),'Data Summary'!DV124="Yes"),OFFSET('Hygiene Data'!$F$7,0,10*ROW('Hygiene Data'!F118)),NA())</f>
        <v>#N/A</v>
      </c>
      <c r="BH124" s="538" t="e">
        <f ca="1">+IF(AND(ISNUMBER(OFFSET('Hygiene Data'!$F$9,0,10*ROW('Hygiene Data'!F118))),'Data Summary'!DW124="Yes"),OFFSET('Hygiene Data'!$F$9,0,10*ROW('Hygiene Data'!F118)),NA())</f>
        <v>#N/A</v>
      </c>
      <c r="BI124" s="538" t="e">
        <f ca="1">+IF(AND(ISNUMBER(OFFSET('Hygiene Data'!$G$5,0,10*ROW('Hygiene Data'!G118))),'Data Summary'!DX124="Yes"),OFFSET('Hygiene Data'!$G$5,0,10*ROW('Hygiene Data'!G118)),NA())</f>
        <v>#N/A</v>
      </c>
      <c r="BJ124" s="538" t="e">
        <f ca="1">+IF(AND(ISNUMBER(OFFSET('Hygiene Data'!$G$7,0,10*ROW('Hygiene Data'!G118))),'Data Summary'!DY124="Yes"),OFFSET('Hygiene Data'!$G$7,0,10*ROW('Hygiene Data'!G118)),NA())</f>
        <v>#N/A</v>
      </c>
      <c r="BK124" s="538" t="e">
        <f ca="1">+IF(AND(ISNUMBER(OFFSET('Hygiene Data'!$G$9,0,10*ROW('Hygiene Data'!G118))),'Data Summary'!DZ124="Yes"),OFFSET('Hygiene Data'!$G$9,0,10*ROW('Hygiene Data'!G118)),NA())</f>
        <v>#N/A</v>
      </c>
      <c r="BL124" s="538" t="e">
        <f ca="1">+IF(AND(ISNUMBER(OFFSET('Hygiene Data'!$H$5,0,10*ROW('Hygiene Data'!H118))),'Data Summary'!EA124="Yes"),OFFSET('Hygiene Data'!$H$5,0,10*ROW('Hygiene Data'!H118)),NA())</f>
        <v>#N/A</v>
      </c>
      <c r="BM124" s="538" t="e">
        <f ca="1">+IF(AND(ISNUMBER(OFFSET('Hygiene Data'!$H$7,0,10*ROW('Hygiene Data'!H118))),'Data Summary'!EB124="Yes"),OFFSET('Hygiene Data'!$H$7,0,10*ROW('Hygiene Data'!H118)),NA())</f>
        <v>#N/A</v>
      </c>
      <c r="BN124" s="538" t="e">
        <f ca="1">+IF(AND(ISNUMBER(OFFSET('Hygiene Data'!$H$9,0,10*ROW('Hygiene Data'!H118))),'Data Summary'!EC124="Yes"),OFFSET('Hygiene Data'!$H$9,0,10*ROW('Hygiene Data'!H118)),NA())</f>
        <v>#N/A</v>
      </c>
      <c r="BO124" s="538" t="e">
        <f ca="1">+IF(AND(ISNUMBER(OFFSET('Hygiene Data'!$I$5,0,10*ROW('Hygiene Data'!I118))),'Data Summary'!ED124="Yes"),OFFSET('Hygiene Data'!$I$5,0,10*ROW('Hygiene Data'!I118)),NA())</f>
        <v>#N/A</v>
      </c>
      <c r="BP124" s="538" t="e">
        <f ca="1">+IF(AND(ISNUMBER(OFFSET('Hygiene Data'!$I$7,0,10*ROW('Hygiene Data'!I118))),'Data Summary'!EE124="Yes"),OFFSET('Hygiene Data'!$I$7,0,10*ROW('Hygiene Data'!I118)),NA())</f>
        <v>#N/A</v>
      </c>
      <c r="BQ124" s="538" t="e">
        <f ca="1">+IF(AND(ISNUMBER(OFFSET('Hygiene Data'!$I$9,0,10*ROW('Hygiene Data'!I118))),'Data Summary'!EF124="Yes"),OFFSET('Hygiene Data'!$I$9,0,10*ROW('Hygiene Data'!I118)),NA())</f>
        <v>#N/A</v>
      </c>
    </row>
    <row r="125" spans="1:69" x14ac:dyDescent="0.25">
      <c r="A125" s="534" t="e">
        <f ca="1">+RIGHT('Data Summary'!A125,LEN('Data Summary'!A125)-9)</f>
        <v>#VALUE!</v>
      </c>
      <c r="B125" s="508" t="str">
        <f ca="1">+IF(ISTEXT('Data Summary'!B125),'Data Summary'!B125,"")</f>
        <v/>
      </c>
      <c r="C125" s="535" t="e">
        <f ca="1">+VALUE('Data Summary'!C125)</f>
        <v>#VALUE!</v>
      </c>
      <c r="D125" s="536" t="e">
        <f ca="1">+IF(AND(ISNUMBER(OFFSET('Water Data'!$D$4,0,10*ROW('Water Data'!D119))),'Data Summary'!BS125="Yes"),100-OFFSET('Water Data'!$D$4,0,10*ROW('Water Data'!D119)),NA())</f>
        <v>#N/A</v>
      </c>
      <c r="E125" s="536" t="e">
        <f ca="1">+IF(AND(ISNUMBER(OFFSET('Water Data'!$D$6,0,10*ROW('Water Data'!D119))),'Data Summary'!BT125="Yes"),OFFSET('Water Data'!$D$6,0,10*ROW('Water Data'!D119)),NA())</f>
        <v>#N/A</v>
      </c>
      <c r="F125" s="536" t="e">
        <f ca="1">+IF(AND(ISNUMBER(OFFSET('Water Data'!$D$9,0,10*ROW('Water Data'!D119))),'Data Summary'!BU125="Yes"),OFFSET('Water Data'!$D$9,0,10*ROW('Water Data'!D119)),NA())</f>
        <v>#N/A</v>
      </c>
      <c r="G125" s="536" t="e">
        <f ca="1">+IF(AND(ISNUMBER(OFFSET('Water Data'!$E$4,0,10*ROW('Water Data'!E119))),'Data Summary'!BV125="Yes"),100-OFFSET('Water Data'!$E$4,0,10*ROW('Water Data'!E119)),NA())</f>
        <v>#N/A</v>
      </c>
      <c r="H125" s="536" t="e">
        <f ca="1">+IF(AND(ISNUMBER(OFFSET('Water Data'!$E$6,0,10*ROW('Water Data'!E119))),'Data Summary'!BW125="Yes"),OFFSET('Water Data'!$E$6,0,10*ROW('Water Data'!E119)),NA())</f>
        <v>#N/A</v>
      </c>
      <c r="I125" s="536" t="e">
        <f ca="1">+IF(AND(ISNUMBER(OFFSET('Water Data'!$E$9,0,10*ROW('Water Data'!E119))),'Data Summary'!BX125="Yes"),OFFSET('Water Data'!$E$9,0,10*ROW('Water Data'!E119)),NA())</f>
        <v>#N/A</v>
      </c>
      <c r="J125" s="536" t="e">
        <f ca="1">+IF(AND(ISNUMBER(OFFSET('Water Data'!$F$4,0,10*ROW('Water Data'!F119))),'Data Summary'!BY125="Yes"),100-OFFSET('Water Data'!$F$4,0,10*ROW('Water Data'!F119)),NA())</f>
        <v>#N/A</v>
      </c>
      <c r="K125" s="536" t="e">
        <f ca="1">+IF(AND(ISNUMBER(OFFSET('Water Data'!$F$6,0,10*ROW('Water Data'!F119))),'Data Summary'!BZ125="Yes"),OFFSET('Water Data'!$F$6,0,10*ROW('Water Data'!F119)),NA())</f>
        <v>#N/A</v>
      </c>
      <c r="L125" s="536" t="e">
        <f ca="1">+IF(AND(ISNUMBER(OFFSET('Water Data'!$F$9,0,10*ROW('Water Data'!F119))),'Data Summary'!CA125="Yes"),OFFSET('Water Data'!$F$9,0,10*ROW('Water Data'!F119)),NA())</f>
        <v>#N/A</v>
      </c>
      <c r="M125" s="536" t="e">
        <f ca="1">+IF(AND(ISNUMBER(OFFSET('Water Data'!$G$4,0,10*ROW('Water Data'!G119))),'Data Summary'!CB125="Yes"),100-OFFSET('Water Data'!$G$4,0,10*ROW('Water Data'!G119)),NA())</f>
        <v>#N/A</v>
      </c>
      <c r="N125" s="536" t="e">
        <f ca="1">+IF(AND(ISNUMBER(OFFSET('Water Data'!$G$6,0,10*ROW('Water Data'!G119))),'Data Summary'!CC125="Yes"),OFFSET('Water Data'!$G$6,0,10*ROW('Water Data'!G119)),NA())</f>
        <v>#N/A</v>
      </c>
      <c r="O125" s="536" t="e">
        <f ca="1">+IF(AND(ISNUMBER(OFFSET('Water Data'!$G$9,0,10*ROW('Water Data'!G119))),'Data Summary'!CD125="Yes"),OFFSET('Water Data'!$G$9,0,10*ROW('Water Data'!G119)),NA())</f>
        <v>#N/A</v>
      </c>
      <c r="P125" s="536" t="e">
        <f ca="1">+IF(AND(ISNUMBER(OFFSET('Water Data'!$H$4,0,10*ROW('Water Data'!H119))),'Data Summary'!CE125="Yes"),100-OFFSET('Water Data'!$H$4,0,10*ROW('Water Data'!H119)),NA())</f>
        <v>#N/A</v>
      </c>
      <c r="Q125" s="536" t="e">
        <f ca="1">+IF(AND(ISNUMBER(OFFSET('Water Data'!$H$6,0,10*ROW('Water Data'!H119))),'Data Summary'!CF125="Yes"),OFFSET('Water Data'!$H$6,0,10*ROW('Water Data'!H119)),NA())</f>
        <v>#N/A</v>
      </c>
      <c r="R125" s="536" t="e">
        <f ca="1">+IF(AND(ISNUMBER(OFFSET('Water Data'!$H$9,0,10*ROW('Water Data'!H119))),'Data Summary'!CG125="Yes"),OFFSET('Water Data'!$H$9,0,10*ROW('Water Data'!H119)),NA())</f>
        <v>#N/A</v>
      </c>
      <c r="S125" s="536" t="e">
        <f ca="1">+IF(AND(ISNUMBER(OFFSET('Water Data'!$I$4,0,10*ROW('Water Data'!I119))),'Data Summary'!CH125="Yes"),100-OFFSET('Water Data'!$I$4,0,10*ROW('Water Data'!I119)),NA())</f>
        <v>#N/A</v>
      </c>
      <c r="T125" s="536" t="e">
        <f ca="1">+IF(AND(ISNUMBER(OFFSET('Water Data'!$I$6,0,10*ROW('Water Data'!I119))),'Data Summary'!CI125="Yes"),OFFSET('Water Data'!$I$6,0,10*ROW('Water Data'!I119)),NA())</f>
        <v>#N/A</v>
      </c>
      <c r="U125" s="536" t="e">
        <f ca="1">+IF(AND(ISNUMBER(OFFSET('Water Data'!$I$9,0,10*ROW('Water Data'!I119))),'Data Summary'!CJ125="Yes"),OFFSET('Water Data'!$I$9,0,10*ROW('Water Data'!I119)),NA())</f>
        <v>#N/A</v>
      </c>
      <c r="V125" s="537" t="e">
        <f ca="1">+IF(AND(ISNUMBER(OFFSET('Sanitation Data'!$D$4,0,10*ROW('Sanitation Data'!D119))),'Data Summary'!CK125="Yes"),100-OFFSET('Sanitation Data'!$D$4,0,10*ROW('Sanitation Data'!D119)),NA())</f>
        <v>#N/A</v>
      </c>
      <c r="W125" s="537" t="e">
        <f ca="1">+IF(AND(ISNUMBER(OFFSET('Sanitation Data'!$D$6,0,10*ROW('Sanitation Data'!D119))),'Data Summary'!CL125="Yes"),OFFSET('Sanitation Data'!$D$6,0,10*ROW('Sanitation Data'!D119)),NA())</f>
        <v>#N/A</v>
      </c>
      <c r="X125" s="537" t="e">
        <f ca="1">+IF(AND(ISNUMBER(OFFSET('Sanitation Data'!$D$10,0,10*ROW('Sanitation Data'!D119))),'Data Summary'!CM125="Yes"),OFFSET('Sanitation Data'!$D$10,0,10*ROW('Sanitation Data'!D119)),NA())</f>
        <v>#N/A</v>
      </c>
      <c r="Y125" s="537" t="e">
        <f ca="1">+IF(AND(ISNUMBER(OFFSET('Sanitation Data'!$D$11,0,10*ROW('Sanitation Data'!D119))),'Data Summary'!CN125="Yes"),OFFSET('Sanitation Data'!$D$11,0,10*ROW('Sanitation Data'!D119)),NA())</f>
        <v>#N/A</v>
      </c>
      <c r="Z125" s="537" t="e">
        <f ca="1">+IF(AND(ISNUMBER(OFFSET('Sanitation Data'!$D$12,0,10*ROW('Sanitation Data'!D119))),'Data Summary'!CO125="Yes"),OFFSET('Sanitation Data'!$D$12,0,10*ROW('Sanitation Data'!D119)),NA())</f>
        <v>#N/A</v>
      </c>
      <c r="AA125" s="537" t="e">
        <f ca="1">+IF(AND(ISNUMBER(OFFSET('Sanitation Data'!$E$4,0,10*ROW('Sanitation Data'!E119))),'Data Summary'!CP125="Yes"),100-OFFSET('Sanitation Data'!$E$4,0,10*ROW('Sanitation Data'!E119)),NA())</f>
        <v>#N/A</v>
      </c>
      <c r="AB125" s="537" t="e">
        <f ca="1">+IF(AND(ISNUMBER(OFFSET('Sanitation Data'!$E$6,0,10*ROW('Sanitation Data'!E119))),'Data Summary'!CQ125="Yes"),OFFSET('Sanitation Data'!$E$6,0,10*ROW('Sanitation Data'!E119)),NA())</f>
        <v>#N/A</v>
      </c>
      <c r="AC125" s="537" t="e">
        <f ca="1">+IF(AND(ISNUMBER(OFFSET('Sanitation Data'!$E$10,0,10*ROW('Sanitation Data'!E119))),'Data Summary'!CR125="Yes"),OFFSET('Sanitation Data'!$E$10,0,10*ROW('Sanitation Data'!E119)),NA())</f>
        <v>#N/A</v>
      </c>
      <c r="AD125" s="537" t="e">
        <f ca="1">+IF(AND(ISNUMBER(OFFSET('Sanitation Data'!$E$11,0,10*ROW('Sanitation Data'!E119))),'Data Summary'!CS125="Yes"),OFFSET('Sanitation Data'!$E$11,0,10*ROW('Sanitation Data'!E119)),NA())</f>
        <v>#N/A</v>
      </c>
      <c r="AE125" s="537" t="e">
        <f ca="1">+IF(AND(ISNUMBER(OFFSET('Sanitation Data'!$E$12,0,10*ROW('Sanitation Data'!E119))),'Data Summary'!CT125="Yes"),OFFSET('Sanitation Data'!$E$12,0,10*ROW('Sanitation Data'!E119)),NA())</f>
        <v>#N/A</v>
      </c>
      <c r="AF125" s="537" t="e">
        <f ca="1">+IF(AND(ISNUMBER(OFFSET('Sanitation Data'!$F$4,0,10*ROW('Sanitation Data'!F119))),'Data Summary'!CU125="Yes"),100-OFFSET('Sanitation Data'!$F$4,0,10*ROW('Sanitation Data'!F119)),NA())</f>
        <v>#N/A</v>
      </c>
      <c r="AG125" s="537" t="e">
        <f ca="1">+IF(AND(ISNUMBER(OFFSET('Sanitation Data'!$F$6,0,10*ROW('Sanitation Data'!F119))),'Data Summary'!CV125="Yes"),OFFSET('Sanitation Data'!$F$6,0,10*ROW('Sanitation Data'!F119)),NA())</f>
        <v>#N/A</v>
      </c>
      <c r="AH125" s="537" t="e">
        <f ca="1">+IF(AND(ISNUMBER(OFFSET('Sanitation Data'!$F$10,0,10*ROW('Sanitation Data'!F119))),'Data Summary'!CW125="Yes"),OFFSET('Sanitation Data'!$F$10,0,10*ROW('Sanitation Data'!F119)),NA())</f>
        <v>#N/A</v>
      </c>
      <c r="AI125" s="537" t="e">
        <f ca="1">+IF(AND(ISNUMBER(OFFSET('Sanitation Data'!$F$11,0,10*ROW('Sanitation Data'!F119))),'Data Summary'!CX125="Yes"),OFFSET('Sanitation Data'!$F$11,0,10*ROW('Sanitation Data'!F119)),NA())</f>
        <v>#N/A</v>
      </c>
      <c r="AJ125" s="537" t="e">
        <f ca="1">+IF(AND(ISNUMBER(OFFSET('Sanitation Data'!$F$12,0,10*ROW('Sanitation Data'!F119))),'Data Summary'!CY125="Yes"),OFFSET('Sanitation Data'!$F$12,0,10*ROW('Sanitation Data'!F119)),NA())</f>
        <v>#N/A</v>
      </c>
      <c r="AK125" s="537" t="e">
        <f ca="1">+IF(AND(ISNUMBER(OFFSET('Sanitation Data'!$G$4,0,10*ROW('Sanitation Data'!G119))),'Data Summary'!CZ125="Yes"),100-OFFSET('Sanitation Data'!$G$4,0,10*ROW('Sanitation Data'!G119)),NA())</f>
        <v>#N/A</v>
      </c>
      <c r="AL125" s="537" t="e">
        <f ca="1">+IF(AND(ISNUMBER(OFFSET('Sanitation Data'!$G$6,0,10*ROW('Sanitation Data'!G119))),'Data Summary'!DA125="Yes"),OFFSET('Sanitation Data'!$G$6,0,10*ROW('Sanitation Data'!G119)),NA())</f>
        <v>#N/A</v>
      </c>
      <c r="AM125" s="537" t="e">
        <f ca="1">+IF(AND(ISNUMBER(OFFSET('Sanitation Data'!$G$10,0,10*ROW('Sanitation Data'!G119))),'Data Summary'!DB125="Yes"),OFFSET('Sanitation Data'!$G$10,0,10*ROW('Sanitation Data'!G119)),NA())</f>
        <v>#N/A</v>
      </c>
      <c r="AN125" s="537" t="e">
        <f ca="1">+IF(AND(ISNUMBER(OFFSET('Sanitation Data'!$G$11,0,10*ROW('Sanitation Data'!G119))),'Data Summary'!DC125="Yes"),OFFSET('Sanitation Data'!$G$11,0,10*ROW('Sanitation Data'!G119)),NA())</f>
        <v>#N/A</v>
      </c>
      <c r="AO125" s="537" t="e">
        <f ca="1">+IF(AND(ISNUMBER(OFFSET('Sanitation Data'!$G$12,0,10*ROW('Sanitation Data'!G119))),'Data Summary'!DD125="Yes"),OFFSET('Sanitation Data'!$G$12,0,10*ROW('Sanitation Data'!G119)),NA())</f>
        <v>#N/A</v>
      </c>
      <c r="AP125" s="537" t="e">
        <f ca="1">+IF(AND(ISNUMBER(OFFSET('Sanitation Data'!$H$4,0,10*ROW('Sanitation Data'!H119))),'Data Summary'!DE125="Yes"),100-OFFSET('Sanitation Data'!$H$4,0,10*ROW('Sanitation Data'!H119)),NA())</f>
        <v>#N/A</v>
      </c>
      <c r="AQ125" s="537" t="e">
        <f ca="1">+IF(AND(ISNUMBER(OFFSET('Sanitation Data'!$H$6,0,10*ROW('Sanitation Data'!H119))),'Data Summary'!DF125="Yes"),OFFSET('Sanitation Data'!$H$6,0,10*ROW('Sanitation Data'!H119)),NA())</f>
        <v>#N/A</v>
      </c>
      <c r="AR125" s="537" t="e">
        <f ca="1">+IF(AND(ISNUMBER(OFFSET('Sanitation Data'!$H$10,0,10*ROW('Sanitation Data'!H119))),'Data Summary'!DG125="Yes"),OFFSET('Sanitation Data'!$H$10,0,10*ROW('Sanitation Data'!H119)),NA())</f>
        <v>#N/A</v>
      </c>
      <c r="AS125" s="537" t="e">
        <f ca="1">+IF(AND(ISNUMBER(OFFSET('Sanitation Data'!$H$11,0,10*ROW('Sanitation Data'!H119))),'Data Summary'!DH125="Yes"),OFFSET('Sanitation Data'!$H$11,0,10*ROW('Sanitation Data'!H119)),NA())</f>
        <v>#N/A</v>
      </c>
      <c r="AT125" s="537" t="e">
        <f ca="1">+IF(AND(ISNUMBER(OFFSET('Sanitation Data'!$H$12,0,10*ROW('Sanitation Data'!H119))),'Data Summary'!DI125="Yes"),OFFSET('Sanitation Data'!$H$12,0,10*ROW('Sanitation Data'!H119)),NA())</f>
        <v>#N/A</v>
      </c>
      <c r="AU125" s="537" t="e">
        <f ca="1">+IF(AND(ISNUMBER(OFFSET('Sanitation Data'!$I$4,0,10*ROW('Sanitation Data'!I119))),'Data Summary'!DJ125="Yes"),100-OFFSET('Sanitation Data'!$I$4,0,10*ROW('Sanitation Data'!I119)),NA())</f>
        <v>#N/A</v>
      </c>
      <c r="AV125" s="537" t="e">
        <f ca="1">+IF(AND(ISNUMBER(OFFSET('Sanitation Data'!$I$6,0,10*ROW('Sanitation Data'!I119))),'Data Summary'!DK125="Yes"),OFFSET('Sanitation Data'!$I$6,0,10*ROW('Sanitation Data'!I119)),NA())</f>
        <v>#N/A</v>
      </c>
      <c r="AW125" s="537" t="e">
        <f ca="1">+IF(AND(ISNUMBER(OFFSET('Sanitation Data'!$I$10,0,10*ROW('Sanitation Data'!I119))),'Data Summary'!DL125="Yes"),OFFSET('Sanitation Data'!$I$10,0,10*ROW('Sanitation Data'!I119)),NA())</f>
        <v>#N/A</v>
      </c>
      <c r="AX125" s="537" t="e">
        <f ca="1">+IF(AND(ISNUMBER(OFFSET('Sanitation Data'!$I$11,0,10*ROW('Sanitation Data'!I119))),'Data Summary'!DM125="Yes"),OFFSET('Sanitation Data'!$I$11,0,10*ROW('Sanitation Data'!I119)),NA())</f>
        <v>#N/A</v>
      </c>
      <c r="AY125" s="537" t="e">
        <f ca="1">+IF(AND(ISNUMBER(OFFSET('Sanitation Data'!$I$12,0,10*ROW('Sanitation Data'!I119))),'Data Summary'!DN125="Yes"),OFFSET('Sanitation Data'!$I$12,0,10*ROW('Sanitation Data'!I119)),NA())</f>
        <v>#N/A</v>
      </c>
      <c r="AZ125" s="538" t="e">
        <f ca="1">+IF(AND(ISNUMBER(OFFSET('Hygiene Data'!$D$5,0,10*ROW('Hygiene Data'!D119))),'Data Summary'!DO125="Yes"),OFFSET('Hygiene Data'!$D$5,0,10*ROW('Hygiene Data'!D119)),NA())</f>
        <v>#N/A</v>
      </c>
      <c r="BA125" s="538" t="e">
        <f ca="1">+IF(AND(ISNUMBER(OFFSET('Hygiene Data'!$D$7,0,10*ROW('Hygiene Data'!D119))),'Data Summary'!DP125="Yes"),OFFSET('Hygiene Data'!$D$7,0,10*ROW('Hygiene Data'!D119)),NA())</f>
        <v>#N/A</v>
      </c>
      <c r="BB125" s="538" t="e">
        <f ca="1">+IF(AND(ISNUMBER(OFFSET('Hygiene Data'!$D$9,0,10*ROW('Hygiene Data'!D119))),'Data Summary'!DQ125="Yes"),OFFSET('Hygiene Data'!$D$9,0,10*ROW('Hygiene Data'!D119)),NA())</f>
        <v>#N/A</v>
      </c>
      <c r="BC125" s="538" t="e">
        <f ca="1">+IF(AND(ISNUMBER(OFFSET('Hygiene Data'!$E$5,0,10*ROW('Hygiene Data'!E119))),'Data Summary'!DR125="Yes"),OFFSET('Hygiene Data'!$E$5,0,10*ROW('Hygiene Data'!E119)),NA())</f>
        <v>#N/A</v>
      </c>
      <c r="BD125" s="538" t="e">
        <f ca="1">+IF(AND(ISNUMBER(OFFSET('Hygiene Data'!$E$7,0,10*ROW('Hygiene Data'!E119))),'Data Summary'!DS125="Yes"),OFFSET('Hygiene Data'!$E$7,0,10*ROW('Hygiene Data'!E119)),NA())</f>
        <v>#N/A</v>
      </c>
      <c r="BE125" s="538" t="e">
        <f ca="1">+IF(AND(ISNUMBER(OFFSET('Hygiene Data'!$E$9,0,10*ROW('Hygiene Data'!E119))),'Data Summary'!DT125="Yes"),OFFSET('Hygiene Data'!$E$9,0,10*ROW('Hygiene Data'!E119)),NA())</f>
        <v>#N/A</v>
      </c>
      <c r="BF125" s="538" t="e">
        <f ca="1">+IF(AND(ISNUMBER(OFFSET('Hygiene Data'!$F$5,0,10*ROW('Hygiene Data'!F119))),'Data Summary'!DU125="Yes"),OFFSET('Hygiene Data'!$F$5,0,10*ROW('Hygiene Data'!F119)),NA())</f>
        <v>#N/A</v>
      </c>
      <c r="BG125" s="538" t="e">
        <f ca="1">+IF(AND(ISNUMBER(OFFSET('Hygiene Data'!$F$7,0,10*ROW('Hygiene Data'!F119))),'Data Summary'!DV125="Yes"),OFFSET('Hygiene Data'!$F$7,0,10*ROW('Hygiene Data'!F119)),NA())</f>
        <v>#N/A</v>
      </c>
      <c r="BH125" s="538" t="e">
        <f ca="1">+IF(AND(ISNUMBER(OFFSET('Hygiene Data'!$F$9,0,10*ROW('Hygiene Data'!F119))),'Data Summary'!DW125="Yes"),OFFSET('Hygiene Data'!$F$9,0,10*ROW('Hygiene Data'!F119)),NA())</f>
        <v>#N/A</v>
      </c>
      <c r="BI125" s="538" t="e">
        <f ca="1">+IF(AND(ISNUMBER(OFFSET('Hygiene Data'!$G$5,0,10*ROW('Hygiene Data'!G119))),'Data Summary'!DX125="Yes"),OFFSET('Hygiene Data'!$G$5,0,10*ROW('Hygiene Data'!G119)),NA())</f>
        <v>#N/A</v>
      </c>
      <c r="BJ125" s="538" t="e">
        <f ca="1">+IF(AND(ISNUMBER(OFFSET('Hygiene Data'!$G$7,0,10*ROW('Hygiene Data'!G119))),'Data Summary'!DY125="Yes"),OFFSET('Hygiene Data'!$G$7,0,10*ROW('Hygiene Data'!G119)),NA())</f>
        <v>#N/A</v>
      </c>
      <c r="BK125" s="538" t="e">
        <f ca="1">+IF(AND(ISNUMBER(OFFSET('Hygiene Data'!$G$9,0,10*ROW('Hygiene Data'!G119))),'Data Summary'!DZ125="Yes"),OFFSET('Hygiene Data'!$G$9,0,10*ROW('Hygiene Data'!G119)),NA())</f>
        <v>#N/A</v>
      </c>
      <c r="BL125" s="538" t="e">
        <f ca="1">+IF(AND(ISNUMBER(OFFSET('Hygiene Data'!$H$5,0,10*ROW('Hygiene Data'!H119))),'Data Summary'!EA125="Yes"),OFFSET('Hygiene Data'!$H$5,0,10*ROW('Hygiene Data'!H119)),NA())</f>
        <v>#N/A</v>
      </c>
      <c r="BM125" s="538" t="e">
        <f ca="1">+IF(AND(ISNUMBER(OFFSET('Hygiene Data'!$H$7,0,10*ROW('Hygiene Data'!H119))),'Data Summary'!EB125="Yes"),OFFSET('Hygiene Data'!$H$7,0,10*ROW('Hygiene Data'!H119)),NA())</f>
        <v>#N/A</v>
      </c>
      <c r="BN125" s="538" t="e">
        <f ca="1">+IF(AND(ISNUMBER(OFFSET('Hygiene Data'!$H$9,0,10*ROW('Hygiene Data'!H119))),'Data Summary'!EC125="Yes"),OFFSET('Hygiene Data'!$H$9,0,10*ROW('Hygiene Data'!H119)),NA())</f>
        <v>#N/A</v>
      </c>
      <c r="BO125" s="538" t="e">
        <f ca="1">+IF(AND(ISNUMBER(OFFSET('Hygiene Data'!$I$5,0,10*ROW('Hygiene Data'!I119))),'Data Summary'!ED125="Yes"),OFFSET('Hygiene Data'!$I$5,0,10*ROW('Hygiene Data'!I119)),NA())</f>
        <v>#N/A</v>
      </c>
      <c r="BP125" s="538" t="e">
        <f ca="1">+IF(AND(ISNUMBER(OFFSET('Hygiene Data'!$I$7,0,10*ROW('Hygiene Data'!I119))),'Data Summary'!EE125="Yes"),OFFSET('Hygiene Data'!$I$7,0,10*ROW('Hygiene Data'!I119)),NA())</f>
        <v>#N/A</v>
      </c>
      <c r="BQ125" s="538" t="e">
        <f ca="1">+IF(AND(ISNUMBER(OFFSET('Hygiene Data'!$I$9,0,10*ROW('Hygiene Data'!I119))),'Data Summary'!EF125="Yes"),OFFSET('Hygiene Data'!$I$9,0,10*ROW('Hygiene Data'!I119)),NA())</f>
        <v>#N/A</v>
      </c>
    </row>
    <row r="126" spans="1:69" x14ac:dyDescent="0.25">
      <c r="A126" s="534" t="e">
        <f ca="1">+RIGHT('Data Summary'!A126,LEN('Data Summary'!A126)-9)</f>
        <v>#VALUE!</v>
      </c>
      <c r="B126" s="508" t="str">
        <f ca="1">+IF(ISTEXT('Data Summary'!B126),'Data Summary'!B126,"")</f>
        <v/>
      </c>
      <c r="C126" s="535" t="e">
        <f ca="1">+VALUE('Data Summary'!C126)</f>
        <v>#VALUE!</v>
      </c>
      <c r="D126" s="536" t="e">
        <f ca="1">+IF(AND(ISNUMBER(OFFSET('Water Data'!$D$4,0,10*ROW('Water Data'!D120))),'Data Summary'!BS126="Yes"),100-OFFSET('Water Data'!$D$4,0,10*ROW('Water Data'!D120)),NA())</f>
        <v>#N/A</v>
      </c>
      <c r="E126" s="536" t="e">
        <f ca="1">+IF(AND(ISNUMBER(OFFSET('Water Data'!$D$6,0,10*ROW('Water Data'!D120))),'Data Summary'!BT126="Yes"),OFFSET('Water Data'!$D$6,0,10*ROW('Water Data'!D120)),NA())</f>
        <v>#N/A</v>
      </c>
      <c r="F126" s="536" t="e">
        <f ca="1">+IF(AND(ISNUMBER(OFFSET('Water Data'!$D$9,0,10*ROW('Water Data'!D120))),'Data Summary'!BU126="Yes"),OFFSET('Water Data'!$D$9,0,10*ROW('Water Data'!D120)),NA())</f>
        <v>#N/A</v>
      </c>
      <c r="G126" s="536" t="e">
        <f ca="1">+IF(AND(ISNUMBER(OFFSET('Water Data'!$E$4,0,10*ROW('Water Data'!E120))),'Data Summary'!BV126="Yes"),100-OFFSET('Water Data'!$E$4,0,10*ROW('Water Data'!E120)),NA())</f>
        <v>#N/A</v>
      </c>
      <c r="H126" s="536" t="e">
        <f ca="1">+IF(AND(ISNUMBER(OFFSET('Water Data'!$E$6,0,10*ROW('Water Data'!E120))),'Data Summary'!BW126="Yes"),OFFSET('Water Data'!$E$6,0,10*ROW('Water Data'!E120)),NA())</f>
        <v>#N/A</v>
      </c>
      <c r="I126" s="536" t="e">
        <f ca="1">+IF(AND(ISNUMBER(OFFSET('Water Data'!$E$9,0,10*ROW('Water Data'!E120))),'Data Summary'!BX126="Yes"),OFFSET('Water Data'!$E$9,0,10*ROW('Water Data'!E120)),NA())</f>
        <v>#N/A</v>
      </c>
      <c r="J126" s="536" t="e">
        <f ca="1">+IF(AND(ISNUMBER(OFFSET('Water Data'!$F$4,0,10*ROW('Water Data'!F120))),'Data Summary'!BY126="Yes"),100-OFFSET('Water Data'!$F$4,0,10*ROW('Water Data'!F120)),NA())</f>
        <v>#N/A</v>
      </c>
      <c r="K126" s="536" t="e">
        <f ca="1">+IF(AND(ISNUMBER(OFFSET('Water Data'!$F$6,0,10*ROW('Water Data'!F120))),'Data Summary'!BZ126="Yes"),OFFSET('Water Data'!$F$6,0,10*ROW('Water Data'!F120)),NA())</f>
        <v>#N/A</v>
      </c>
      <c r="L126" s="536" t="e">
        <f ca="1">+IF(AND(ISNUMBER(OFFSET('Water Data'!$F$9,0,10*ROW('Water Data'!F120))),'Data Summary'!CA126="Yes"),OFFSET('Water Data'!$F$9,0,10*ROW('Water Data'!F120)),NA())</f>
        <v>#N/A</v>
      </c>
      <c r="M126" s="536" t="e">
        <f ca="1">+IF(AND(ISNUMBER(OFFSET('Water Data'!$G$4,0,10*ROW('Water Data'!G120))),'Data Summary'!CB126="Yes"),100-OFFSET('Water Data'!$G$4,0,10*ROW('Water Data'!G120)),NA())</f>
        <v>#N/A</v>
      </c>
      <c r="N126" s="536" t="e">
        <f ca="1">+IF(AND(ISNUMBER(OFFSET('Water Data'!$G$6,0,10*ROW('Water Data'!G120))),'Data Summary'!CC126="Yes"),OFFSET('Water Data'!$G$6,0,10*ROW('Water Data'!G120)),NA())</f>
        <v>#N/A</v>
      </c>
      <c r="O126" s="536" t="e">
        <f ca="1">+IF(AND(ISNUMBER(OFFSET('Water Data'!$G$9,0,10*ROW('Water Data'!G120))),'Data Summary'!CD126="Yes"),OFFSET('Water Data'!$G$9,0,10*ROW('Water Data'!G120)),NA())</f>
        <v>#N/A</v>
      </c>
      <c r="P126" s="536" t="e">
        <f ca="1">+IF(AND(ISNUMBER(OFFSET('Water Data'!$H$4,0,10*ROW('Water Data'!H120))),'Data Summary'!CE126="Yes"),100-OFFSET('Water Data'!$H$4,0,10*ROW('Water Data'!H120)),NA())</f>
        <v>#N/A</v>
      </c>
      <c r="Q126" s="536" t="e">
        <f ca="1">+IF(AND(ISNUMBER(OFFSET('Water Data'!$H$6,0,10*ROW('Water Data'!H120))),'Data Summary'!CF126="Yes"),OFFSET('Water Data'!$H$6,0,10*ROW('Water Data'!H120)),NA())</f>
        <v>#N/A</v>
      </c>
      <c r="R126" s="536" t="e">
        <f ca="1">+IF(AND(ISNUMBER(OFFSET('Water Data'!$H$9,0,10*ROW('Water Data'!H120))),'Data Summary'!CG126="Yes"),OFFSET('Water Data'!$H$9,0,10*ROW('Water Data'!H120)),NA())</f>
        <v>#N/A</v>
      </c>
      <c r="S126" s="536" t="e">
        <f ca="1">+IF(AND(ISNUMBER(OFFSET('Water Data'!$I$4,0,10*ROW('Water Data'!I120))),'Data Summary'!CH126="Yes"),100-OFFSET('Water Data'!$I$4,0,10*ROW('Water Data'!I120)),NA())</f>
        <v>#N/A</v>
      </c>
      <c r="T126" s="536" t="e">
        <f ca="1">+IF(AND(ISNUMBER(OFFSET('Water Data'!$I$6,0,10*ROW('Water Data'!I120))),'Data Summary'!CI126="Yes"),OFFSET('Water Data'!$I$6,0,10*ROW('Water Data'!I120)),NA())</f>
        <v>#N/A</v>
      </c>
      <c r="U126" s="536" t="e">
        <f ca="1">+IF(AND(ISNUMBER(OFFSET('Water Data'!$I$9,0,10*ROW('Water Data'!I120))),'Data Summary'!CJ126="Yes"),OFFSET('Water Data'!$I$9,0,10*ROW('Water Data'!I120)),NA())</f>
        <v>#N/A</v>
      </c>
      <c r="V126" s="537" t="e">
        <f ca="1">+IF(AND(ISNUMBER(OFFSET('Sanitation Data'!$D$4,0,10*ROW('Sanitation Data'!D120))),'Data Summary'!CK126="Yes"),100-OFFSET('Sanitation Data'!$D$4,0,10*ROW('Sanitation Data'!D120)),NA())</f>
        <v>#N/A</v>
      </c>
      <c r="W126" s="537" t="e">
        <f ca="1">+IF(AND(ISNUMBER(OFFSET('Sanitation Data'!$D$6,0,10*ROW('Sanitation Data'!D120))),'Data Summary'!CL126="Yes"),OFFSET('Sanitation Data'!$D$6,0,10*ROW('Sanitation Data'!D120)),NA())</f>
        <v>#N/A</v>
      </c>
      <c r="X126" s="537" t="e">
        <f ca="1">+IF(AND(ISNUMBER(OFFSET('Sanitation Data'!$D$10,0,10*ROW('Sanitation Data'!D120))),'Data Summary'!CM126="Yes"),OFFSET('Sanitation Data'!$D$10,0,10*ROW('Sanitation Data'!D120)),NA())</f>
        <v>#N/A</v>
      </c>
      <c r="Y126" s="537" t="e">
        <f ca="1">+IF(AND(ISNUMBER(OFFSET('Sanitation Data'!$D$11,0,10*ROW('Sanitation Data'!D120))),'Data Summary'!CN126="Yes"),OFFSET('Sanitation Data'!$D$11,0,10*ROW('Sanitation Data'!D120)),NA())</f>
        <v>#N/A</v>
      </c>
      <c r="Z126" s="537" t="e">
        <f ca="1">+IF(AND(ISNUMBER(OFFSET('Sanitation Data'!$D$12,0,10*ROW('Sanitation Data'!D120))),'Data Summary'!CO126="Yes"),OFFSET('Sanitation Data'!$D$12,0,10*ROW('Sanitation Data'!D120)),NA())</f>
        <v>#N/A</v>
      </c>
      <c r="AA126" s="537" t="e">
        <f ca="1">+IF(AND(ISNUMBER(OFFSET('Sanitation Data'!$E$4,0,10*ROW('Sanitation Data'!E120))),'Data Summary'!CP126="Yes"),100-OFFSET('Sanitation Data'!$E$4,0,10*ROW('Sanitation Data'!E120)),NA())</f>
        <v>#N/A</v>
      </c>
      <c r="AB126" s="537" t="e">
        <f ca="1">+IF(AND(ISNUMBER(OFFSET('Sanitation Data'!$E$6,0,10*ROW('Sanitation Data'!E120))),'Data Summary'!CQ126="Yes"),OFFSET('Sanitation Data'!$E$6,0,10*ROW('Sanitation Data'!E120)),NA())</f>
        <v>#N/A</v>
      </c>
      <c r="AC126" s="537" t="e">
        <f ca="1">+IF(AND(ISNUMBER(OFFSET('Sanitation Data'!$E$10,0,10*ROW('Sanitation Data'!E120))),'Data Summary'!CR126="Yes"),OFFSET('Sanitation Data'!$E$10,0,10*ROW('Sanitation Data'!E120)),NA())</f>
        <v>#N/A</v>
      </c>
      <c r="AD126" s="537" t="e">
        <f ca="1">+IF(AND(ISNUMBER(OFFSET('Sanitation Data'!$E$11,0,10*ROW('Sanitation Data'!E120))),'Data Summary'!CS126="Yes"),OFFSET('Sanitation Data'!$E$11,0,10*ROW('Sanitation Data'!E120)),NA())</f>
        <v>#N/A</v>
      </c>
      <c r="AE126" s="537" t="e">
        <f ca="1">+IF(AND(ISNUMBER(OFFSET('Sanitation Data'!$E$12,0,10*ROW('Sanitation Data'!E120))),'Data Summary'!CT126="Yes"),OFFSET('Sanitation Data'!$E$12,0,10*ROW('Sanitation Data'!E120)),NA())</f>
        <v>#N/A</v>
      </c>
      <c r="AF126" s="537" t="e">
        <f ca="1">+IF(AND(ISNUMBER(OFFSET('Sanitation Data'!$F$4,0,10*ROW('Sanitation Data'!F120))),'Data Summary'!CU126="Yes"),100-OFFSET('Sanitation Data'!$F$4,0,10*ROW('Sanitation Data'!F120)),NA())</f>
        <v>#N/A</v>
      </c>
      <c r="AG126" s="537" t="e">
        <f ca="1">+IF(AND(ISNUMBER(OFFSET('Sanitation Data'!$F$6,0,10*ROW('Sanitation Data'!F120))),'Data Summary'!CV126="Yes"),OFFSET('Sanitation Data'!$F$6,0,10*ROW('Sanitation Data'!F120)),NA())</f>
        <v>#N/A</v>
      </c>
      <c r="AH126" s="537" t="e">
        <f ca="1">+IF(AND(ISNUMBER(OFFSET('Sanitation Data'!$F$10,0,10*ROW('Sanitation Data'!F120))),'Data Summary'!CW126="Yes"),OFFSET('Sanitation Data'!$F$10,0,10*ROW('Sanitation Data'!F120)),NA())</f>
        <v>#N/A</v>
      </c>
      <c r="AI126" s="537" t="e">
        <f ca="1">+IF(AND(ISNUMBER(OFFSET('Sanitation Data'!$F$11,0,10*ROW('Sanitation Data'!F120))),'Data Summary'!CX126="Yes"),OFFSET('Sanitation Data'!$F$11,0,10*ROW('Sanitation Data'!F120)),NA())</f>
        <v>#N/A</v>
      </c>
      <c r="AJ126" s="537" t="e">
        <f ca="1">+IF(AND(ISNUMBER(OFFSET('Sanitation Data'!$F$12,0,10*ROW('Sanitation Data'!F120))),'Data Summary'!CY126="Yes"),OFFSET('Sanitation Data'!$F$12,0,10*ROW('Sanitation Data'!F120)),NA())</f>
        <v>#N/A</v>
      </c>
      <c r="AK126" s="537" t="e">
        <f ca="1">+IF(AND(ISNUMBER(OFFSET('Sanitation Data'!$G$4,0,10*ROW('Sanitation Data'!G120))),'Data Summary'!CZ126="Yes"),100-OFFSET('Sanitation Data'!$G$4,0,10*ROW('Sanitation Data'!G120)),NA())</f>
        <v>#N/A</v>
      </c>
      <c r="AL126" s="537" t="e">
        <f ca="1">+IF(AND(ISNUMBER(OFFSET('Sanitation Data'!$G$6,0,10*ROW('Sanitation Data'!G120))),'Data Summary'!DA126="Yes"),OFFSET('Sanitation Data'!$G$6,0,10*ROW('Sanitation Data'!G120)),NA())</f>
        <v>#N/A</v>
      </c>
      <c r="AM126" s="537" t="e">
        <f ca="1">+IF(AND(ISNUMBER(OFFSET('Sanitation Data'!$G$10,0,10*ROW('Sanitation Data'!G120))),'Data Summary'!DB126="Yes"),OFFSET('Sanitation Data'!$G$10,0,10*ROW('Sanitation Data'!G120)),NA())</f>
        <v>#N/A</v>
      </c>
      <c r="AN126" s="537" t="e">
        <f ca="1">+IF(AND(ISNUMBER(OFFSET('Sanitation Data'!$G$11,0,10*ROW('Sanitation Data'!G120))),'Data Summary'!DC126="Yes"),OFFSET('Sanitation Data'!$G$11,0,10*ROW('Sanitation Data'!G120)),NA())</f>
        <v>#N/A</v>
      </c>
      <c r="AO126" s="537" t="e">
        <f ca="1">+IF(AND(ISNUMBER(OFFSET('Sanitation Data'!$G$12,0,10*ROW('Sanitation Data'!G120))),'Data Summary'!DD126="Yes"),OFFSET('Sanitation Data'!$G$12,0,10*ROW('Sanitation Data'!G120)),NA())</f>
        <v>#N/A</v>
      </c>
      <c r="AP126" s="537" t="e">
        <f ca="1">+IF(AND(ISNUMBER(OFFSET('Sanitation Data'!$H$4,0,10*ROW('Sanitation Data'!H120))),'Data Summary'!DE126="Yes"),100-OFFSET('Sanitation Data'!$H$4,0,10*ROW('Sanitation Data'!H120)),NA())</f>
        <v>#N/A</v>
      </c>
      <c r="AQ126" s="537" t="e">
        <f ca="1">+IF(AND(ISNUMBER(OFFSET('Sanitation Data'!$H$6,0,10*ROW('Sanitation Data'!H120))),'Data Summary'!DF126="Yes"),OFFSET('Sanitation Data'!$H$6,0,10*ROW('Sanitation Data'!H120)),NA())</f>
        <v>#N/A</v>
      </c>
      <c r="AR126" s="537" t="e">
        <f ca="1">+IF(AND(ISNUMBER(OFFSET('Sanitation Data'!$H$10,0,10*ROW('Sanitation Data'!H120))),'Data Summary'!DG126="Yes"),OFFSET('Sanitation Data'!$H$10,0,10*ROW('Sanitation Data'!H120)),NA())</f>
        <v>#N/A</v>
      </c>
      <c r="AS126" s="537" t="e">
        <f ca="1">+IF(AND(ISNUMBER(OFFSET('Sanitation Data'!$H$11,0,10*ROW('Sanitation Data'!H120))),'Data Summary'!DH126="Yes"),OFFSET('Sanitation Data'!$H$11,0,10*ROW('Sanitation Data'!H120)),NA())</f>
        <v>#N/A</v>
      </c>
      <c r="AT126" s="537" t="e">
        <f ca="1">+IF(AND(ISNUMBER(OFFSET('Sanitation Data'!$H$12,0,10*ROW('Sanitation Data'!H120))),'Data Summary'!DI126="Yes"),OFFSET('Sanitation Data'!$H$12,0,10*ROW('Sanitation Data'!H120)),NA())</f>
        <v>#N/A</v>
      </c>
      <c r="AU126" s="537" t="e">
        <f ca="1">+IF(AND(ISNUMBER(OFFSET('Sanitation Data'!$I$4,0,10*ROW('Sanitation Data'!I120))),'Data Summary'!DJ126="Yes"),100-OFFSET('Sanitation Data'!$I$4,0,10*ROW('Sanitation Data'!I120)),NA())</f>
        <v>#N/A</v>
      </c>
      <c r="AV126" s="537" t="e">
        <f ca="1">+IF(AND(ISNUMBER(OFFSET('Sanitation Data'!$I$6,0,10*ROW('Sanitation Data'!I120))),'Data Summary'!DK126="Yes"),OFFSET('Sanitation Data'!$I$6,0,10*ROW('Sanitation Data'!I120)),NA())</f>
        <v>#N/A</v>
      </c>
      <c r="AW126" s="537" t="e">
        <f ca="1">+IF(AND(ISNUMBER(OFFSET('Sanitation Data'!$I$10,0,10*ROW('Sanitation Data'!I120))),'Data Summary'!DL126="Yes"),OFFSET('Sanitation Data'!$I$10,0,10*ROW('Sanitation Data'!I120)),NA())</f>
        <v>#N/A</v>
      </c>
      <c r="AX126" s="537" t="e">
        <f ca="1">+IF(AND(ISNUMBER(OFFSET('Sanitation Data'!$I$11,0,10*ROW('Sanitation Data'!I120))),'Data Summary'!DM126="Yes"),OFFSET('Sanitation Data'!$I$11,0,10*ROW('Sanitation Data'!I120)),NA())</f>
        <v>#N/A</v>
      </c>
      <c r="AY126" s="537" t="e">
        <f ca="1">+IF(AND(ISNUMBER(OFFSET('Sanitation Data'!$I$12,0,10*ROW('Sanitation Data'!I120))),'Data Summary'!DN126="Yes"),OFFSET('Sanitation Data'!$I$12,0,10*ROW('Sanitation Data'!I120)),NA())</f>
        <v>#N/A</v>
      </c>
      <c r="AZ126" s="538" t="e">
        <f ca="1">+IF(AND(ISNUMBER(OFFSET('Hygiene Data'!$D$5,0,10*ROW('Hygiene Data'!D120))),'Data Summary'!DO126="Yes"),OFFSET('Hygiene Data'!$D$5,0,10*ROW('Hygiene Data'!D120)),NA())</f>
        <v>#N/A</v>
      </c>
      <c r="BA126" s="538" t="e">
        <f ca="1">+IF(AND(ISNUMBER(OFFSET('Hygiene Data'!$D$7,0,10*ROW('Hygiene Data'!D120))),'Data Summary'!DP126="Yes"),OFFSET('Hygiene Data'!$D$7,0,10*ROW('Hygiene Data'!D120)),NA())</f>
        <v>#N/A</v>
      </c>
      <c r="BB126" s="538" t="e">
        <f ca="1">+IF(AND(ISNUMBER(OFFSET('Hygiene Data'!$D$9,0,10*ROW('Hygiene Data'!D120))),'Data Summary'!DQ126="Yes"),OFFSET('Hygiene Data'!$D$9,0,10*ROW('Hygiene Data'!D120)),NA())</f>
        <v>#N/A</v>
      </c>
      <c r="BC126" s="538" t="e">
        <f ca="1">+IF(AND(ISNUMBER(OFFSET('Hygiene Data'!$E$5,0,10*ROW('Hygiene Data'!E120))),'Data Summary'!DR126="Yes"),OFFSET('Hygiene Data'!$E$5,0,10*ROW('Hygiene Data'!E120)),NA())</f>
        <v>#N/A</v>
      </c>
      <c r="BD126" s="538" t="e">
        <f ca="1">+IF(AND(ISNUMBER(OFFSET('Hygiene Data'!$E$7,0,10*ROW('Hygiene Data'!E120))),'Data Summary'!DS126="Yes"),OFFSET('Hygiene Data'!$E$7,0,10*ROW('Hygiene Data'!E120)),NA())</f>
        <v>#N/A</v>
      </c>
      <c r="BE126" s="538" t="e">
        <f ca="1">+IF(AND(ISNUMBER(OFFSET('Hygiene Data'!$E$9,0,10*ROW('Hygiene Data'!E120))),'Data Summary'!DT126="Yes"),OFFSET('Hygiene Data'!$E$9,0,10*ROW('Hygiene Data'!E120)),NA())</f>
        <v>#N/A</v>
      </c>
      <c r="BF126" s="538" t="e">
        <f ca="1">+IF(AND(ISNUMBER(OFFSET('Hygiene Data'!$F$5,0,10*ROW('Hygiene Data'!F120))),'Data Summary'!DU126="Yes"),OFFSET('Hygiene Data'!$F$5,0,10*ROW('Hygiene Data'!F120)),NA())</f>
        <v>#N/A</v>
      </c>
      <c r="BG126" s="538" t="e">
        <f ca="1">+IF(AND(ISNUMBER(OFFSET('Hygiene Data'!$F$7,0,10*ROW('Hygiene Data'!F120))),'Data Summary'!DV126="Yes"),OFFSET('Hygiene Data'!$F$7,0,10*ROW('Hygiene Data'!F120)),NA())</f>
        <v>#N/A</v>
      </c>
      <c r="BH126" s="538" t="e">
        <f ca="1">+IF(AND(ISNUMBER(OFFSET('Hygiene Data'!$F$9,0,10*ROW('Hygiene Data'!F120))),'Data Summary'!DW126="Yes"),OFFSET('Hygiene Data'!$F$9,0,10*ROW('Hygiene Data'!F120)),NA())</f>
        <v>#N/A</v>
      </c>
      <c r="BI126" s="538" t="e">
        <f ca="1">+IF(AND(ISNUMBER(OFFSET('Hygiene Data'!$G$5,0,10*ROW('Hygiene Data'!G120))),'Data Summary'!DX126="Yes"),OFFSET('Hygiene Data'!$G$5,0,10*ROW('Hygiene Data'!G120)),NA())</f>
        <v>#N/A</v>
      </c>
      <c r="BJ126" s="538" t="e">
        <f ca="1">+IF(AND(ISNUMBER(OFFSET('Hygiene Data'!$G$7,0,10*ROW('Hygiene Data'!G120))),'Data Summary'!DY126="Yes"),OFFSET('Hygiene Data'!$G$7,0,10*ROW('Hygiene Data'!G120)),NA())</f>
        <v>#N/A</v>
      </c>
      <c r="BK126" s="538" t="e">
        <f ca="1">+IF(AND(ISNUMBER(OFFSET('Hygiene Data'!$G$9,0,10*ROW('Hygiene Data'!G120))),'Data Summary'!DZ126="Yes"),OFFSET('Hygiene Data'!$G$9,0,10*ROW('Hygiene Data'!G120)),NA())</f>
        <v>#N/A</v>
      </c>
      <c r="BL126" s="538" t="e">
        <f ca="1">+IF(AND(ISNUMBER(OFFSET('Hygiene Data'!$H$5,0,10*ROW('Hygiene Data'!H120))),'Data Summary'!EA126="Yes"),OFFSET('Hygiene Data'!$H$5,0,10*ROW('Hygiene Data'!H120)),NA())</f>
        <v>#N/A</v>
      </c>
      <c r="BM126" s="538" t="e">
        <f ca="1">+IF(AND(ISNUMBER(OFFSET('Hygiene Data'!$H$7,0,10*ROW('Hygiene Data'!H120))),'Data Summary'!EB126="Yes"),OFFSET('Hygiene Data'!$H$7,0,10*ROW('Hygiene Data'!H120)),NA())</f>
        <v>#N/A</v>
      </c>
      <c r="BN126" s="538" t="e">
        <f ca="1">+IF(AND(ISNUMBER(OFFSET('Hygiene Data'!$H$9,0,10*ROW('Hygiene Data'!H120))),'Data Summary'!EC126="Yes"),OFFSET('Hygiene Data'!$H$9,0,10*ROW('Hygiene Data'!H120)),NA())</f>
        <v>#N/A</v>
      </c>
      <c r="BO126" s="538" t="e">
        <f ca="1">+IF(AND(ISNUMBER(OFFSET('Hygiene Data'!$I$5,0,10*ROW('Hygiene Data'!I120))),'Data Summary'!ED126="Yes"),OFFSET('Hygiene Data'!$I$5,0,10*ROW('Hygiene Data'!I120)),NA())</f>
        <v>#N/A</v>
      </c>
      <c r="BP126" s="538" t="e">
        <f ca="1">+IF(AND(ISNUMBER(OFFSET('Hygiene Data'!$I$7,0,10*ROW('Hygiene Data'!I120))),'Data Summary'!EE126="Yes"),OFFSET('Hygiene Data'!$I$7,0,10*ROW('Hygiene Data'!I120)),NA())</f>
        <v>#N/A</v>
      </c>
      <c r="BQ126" s="538" t="e">
        <f ca="1">+IF(AND(ISNUMBER(OFFSET('Hygiene Data'!$I$9,0,10*ROW('Hygiene Data'!I120))),'Data Summary'!EF126="Yes"),OFFSET('Hygiene Data'!$I$9,0,10*ROW('Hygiene Data'!I120)),NA())</f>
        <v>#N/A</v>
      </c>
    </row>
    <row r="127" spans="1:69" x14ac:dyDescent="0.25">
      <c r="A127" s="534" t="e">
        <f ca="1">+RIGHT('Data Summary'!A127,LEN('Data Summary'!A127)-9)</f>
        <v>#VALUE!</v>
      </c>
      <c r="B127" s="508" t="str">
        <f ca="1">+IF(ISTEXT('Data Summary'!B127),'Data Summary'!B127,"")</f>
        <v/>
      </c>
      <c r="C127" s="535" t="e">
        <f ca="1">+VALUE('Data Summary'!C127)</f>
        <v>#VALUE!</v>
      </c>
      <c r="D127" s="536" t="e">
        <f ca="1">+IF(AND(ISNUMBER(OFFSET('Water Data'!$D$4,0,10*ROW('Water Data'!D121))),'Data Summary'!BS127="Yes"),100-OFFSET('Water Data'!$D$4,0,10*ROW('Water Data'!D121)),NA())</f>
        <v>#N/A</v>
      </c>
      <c r="E127" s="536" t="e">
        <f ca="1">+IF(AND(ISNUMBER(OFFSET('Water Data'!$D$6,0,10*ROW('Water Data'!D121))),'Data Summary'!BT127="Yes"),OFFSET('Water Data'!$D$6,0,10*ROW('Water Data'!D121)),NA())</f>
        <v>#N/A</v>
      </c>
      <c r="F127" s="536" t="e">
        <f ca="1">+IF(AND(ISNUMBER(OFFSET('Water Data'!$D$9,0,10*ROW('Water Data'!D121))),'Data Summary'!BU127="Yes"),OFFSET('Water Data'!$D$9,0,10*ROW('Water Data'!D121)),NA())</f>
        <v>#N/A</v>
      </c>
      <c r="G127" s="536" t="e">
        <f ca="1">+IF(AND(ISNUMBER(OFFSET('Water Data'!$E$4,0,10*ROW('Water Data'!E121))),'Data Summary'!BV127="Yes"),100-OFFSET('Water Data'!$E$4,0,10*ROW('Water Data'!E121)),NA())</f>
        <v>#N/A</v>
      </c>
      <c r="H127" s="536" t="e">
        <f ca="1">+IF(AND(ISNUMBER(OFFSET('Water Data'!$E$6,0,10*ROW('Water Data'!E121))),'Data Summary'!BW127="Yes"),OFFSET('Water Data'!$E$6,0,10*ROW('Water Data'!E121)),NA())</f>
        <v>#N/A</v>
      </c>
      <c r="I127" s="536" t="e">
        <f ca="1">+IF(AND(ISNUMBER(OFFSET('Water Data'!$E$9,0,10*ROW('Water Data'!E121))),'Data Summary'!BX127="Yes"),OFFSET('Water Data'!$E$9,0,10*ROW('Water Data'!E121)),NA())</f>
        <v>#N/A</v>
      </c>
      <c r="J127" s="536" t="e">
        <f ca="1">+IF(AND(ISNUMBER(OFFSET('Water Data'!$F$4,0,10*ROW('Water Data'!F121))),'Data Summary'!BY127="Yes"),100-OFFSET('Water Data'!$F$4,0,10*ROW('Water Data'!F121)),NA())</f>
        <v>#N/A</v>
      </c>
      <c r="K127" s="536" t="e">
        <f ca="1">+IF(AND(ISNUMBER(OFFSET('Water Data'!$F$6,0,10*ROW('Water Data'!F121))),'Data Summary'!BZ127="Yes"),OFFSET('Water Data'!$F$6,0,10*ROW('Water Data'!F121)),NA())</f>
        <v>#N/A</v>
      </c>
      <c r="L127" s="536" t="e">
        <f ca="1">+IF(AND(ISNUMBER(OFFSET('Water Data'!$F$9,0,10*ROW('Water Data'!F121))),'Data Summary'!CA127="Yes"),OFFSET('Water Data'!$F$9,0,10*ROW('Water Data'!F121)),NA())</f>
        <v>#N/A</v>
      </c>
      <c r="M127" s="536" t="e">
        <f ca="1">+IF(AND(ISNUMBER(OFFSET('Water Data'!$G$4,0,10*ROW('Water Data'!G121))),'Data Summary'!CB127="Yes"),100-OFFSET('Water Data'!$G$4,0,10*ROW('Water Data'!G121)),NA())</f>
        <v>#N/A</v>
      </c>
      <c r="N127" s="536" t="e">
        <f ca="1">+IF(AND(ISNUMBER(OFFSET('Water Data'!$G$6,0,10*ROW('Water Data'!G121))),'Data Summary'!CC127="Yes"),OFFSET('Water Data'!$G$6,0,10*ROW('Water Data'!G121)),NA())</f>
        <v>#N/A</v>
      </c>
      <c r="O127" s="536" t="e">
        <f ca="1">+IF(AND(ISNUMBER(OFFSET('Water Data'!$G$9,0,10*ROW('Water Data'!G121))),'Data Summary'!CD127="Yes"),OFFSET('Water Data'!$G$9,0,10*ROW('Water Data'!G121)),NA())</f>
        <v>#N/A</v>
      </c>
      <c r="P127" s="536" t="e">
        <f ca="1">+IF(AND(ISNUMBER(OFFSET('Water Data'!$H$4,0,10*ROW('Water Data'!H121))),'Data Summary'!CE127="Yes"),100-OFFSET('Water Data'!$H$4,0,10*ROW('Water Data'!H121)),NA())</f>
        <v>#N/A</v>
      </c>
      <c r="Q127" s="536" t="e">
        <f ca="1">+IF(AND(ISNUMBER(OFFSET('Water Data'!$H$6,0,10*ROW('Water Data'!H121))),'Data Summary'!CF127="Yes"),OFFSET('Water Data'!$H$6,0,10*ROW('Water Data'!H121)),NA())</f>
        <v>#N/A</v>
      </c>
      <c r="R127" s="536" t="e">
        <f ca="1">+IF(AND(ISNUMBER(OFFSET('Water Data'!$H$9,0,10*ROW('Water Data'!H121))),'Data Summary'!CG127="Yes"),OFFSET('Water Data'!$H$9,0,10*ROW('Water Data'!H121)),NA())</f>
        <v>#N/A</v>
      </c>
      <c r="S127" s="536" t="e">
        <f ca="1">+IF(AND(ISNUMBER(OFFSET('Water Data'!$I$4,0,10*ROW('Water Data'!I121))),'Data Summary'!CH127="Yes"),100-OFFSET('Water Data'!$I$4,0,10*ROW('Water Data'!I121)),NA())</f>
        <v>#N/A</v>
      </c>
      <c r="T127" s="536" t="e">
        <f ca="1">+IF(AND(ISNUMBER(OFFSET('Water Data'!$I$6,0,10*ROW('Water Data'!I121))),'Data Summary'!CI127="Yes"),OFFSET('Water Data'!$I$6,0,10*ROW('Water Data'!I121)),NA())</f>
        <v>#N/A</v>
      </c>
      <c r="U127" s="536" t="e">
        <f ca="1">+IF(AND(ISNUMBER(OFFSET('Water Data'!$I$9,0,10*ROW('Water Data'!I121))),'Data Summary'!CJ127="Yes"),OFFSET('Water Data'!$I$9,0,10*ROW('Water Data'!I121)),NA())</f>
        <v>#N/A</v>
      </c>
      <c r="V127" s="537" t="e">
        <f ca="1">+IF(AND(ISNUMBER(OFFSET('Sanitation Data'!$D$4,0,10*ROW('Sanitation Data'!D121))),'Data Summary'!CK127="Yes"),100-OFFSET('Sanitation Data'!$D$4,0,10*ROW('Sanitation Data'!D121)),NA())</f>
        <v>#N/A</v>
      </c>
      <c r="W127" s="537" t="e">
        <f ca="1">+IF(AND(ISNUMBER(OFFSET('Sanitation Data'!$D$6,0,10*ROW('Sanitation Data'!D121))),'Data Summary'!CL127="Yes"),OFFSET('Sanitation Data'!$D$6,0,10*ROW('Sanitation Data'!D121)),NA())</f>
        <v>#N/A</v>
      </c>
      <c r="X127" s="537" t="e">
        <f ca="1">+IF(AND(ISNUMBER(OFFSET('Sanitation Data'!$D$10,0,10*ROW('Sanitation Data'!D121))),'Data Summary'!CM127="Yes"),OFFSET('Sanitation Data'!$D$10,0,10*ROW('Sanitation Data'!D121)),NA())</f>
        <v>#N/A</v>
      </c>
      <c r="Y127" s="537" t="e">
        <f ca="1">+IF(AND(ISNUMBER(OFFSET('Sanitation Data'!$D$11,0,10*ROW('Sanitation Data'!D121))),'Data Summary'!CN127="Yes"),OFFSET('Sanitation Data'!$D$11,0,10*ROW('Sanitation Data'!D121)),NA())</f>
        <v>#N/A</v>
      </c>
      <c r="Z127" s="537" t="e">
        <f ca="1">+IF(AND(ISNUMBER(OFFSET('Sanitation Data'!$D$12,0,10*ROW('Sanitation Data'!D121))),'Data Summary'!CO127="Yes"),OFFSET('Sanitation Data'!$D$12,0,10*ROW('Sanitation Data'!D121)),NA())</f>
        <v>#N/A</v>
      </c>
      <c r="AA127" s="537" t="e">
        <f ca="1">+IF(AND(ISNUMBER(OFFSET('Sanitation Data'!$E$4,0,10*ROW('Sanitation Data'!E121))),'Data Summary'!CP127="Yes"),100-OFFSET('Sanitation Data'!$E$4,0,10*ROW('Sanitation Data'!E121)),NA())</f>
        <v>#N/A</v>
      </c>
      <c r="AB127" s="537" t="e">
        <f ca="1">+IF(AND(ISNUMBER(OFFSET('Sanitation Data'!$E$6,0,10*ROW('Sanitation Data'!E121))),'Data Summary'!CQ127="Yes"),OFFSET('Sanitation Data'!$E$6,0,10*ROW('Sanitation Data'!E121)),NA())</f>
        <v>#N/A</v>
      </c>
      <c r="AC127" s="537" t="e">
        <f ca="1">+IF(AND(ISNUMBER(OFFSET('Sanitation Data'!$E$10,0,10*ROW('Sanitation Data'!E121))),'Data Summary'!CR127="Yes"),OFFSET('Sanitation Data'!$E$10,0,10*ROW('Sanitation Data'!E121)),NA())</f>
        <v>#N/A</v>
      </c>
      <c r="AD127" s="537" t="e">
        <f ca="1">+IF(AND(ISNUMBER(OFFSET('Sanitation Data'!$E$11,0,10*ROW('Sanitation Data'!E121))),'Data Summary'!CS127="Yes"),OFFSET('Sanitation Data'!$E$11,0,10*ROW('Sanitation Data'!E121)),NA())</f>
        <v>#N/A</v>
      </c>
      <c r="AE127" s="537" t="e">
        <f ca="1">+IF(AND(ISNUMBER(OFFSET('Sanitation Data'!$E$12,0,10*ROW('Sanitation Data'!E121))),'Data Summary'!CT127="Yes"),OFFSET('Sanitation Data'!$E$12,0,10*ROW('Sanitation Data'!E121)),NA())</f>
        <v>#N/A</v>
      </c>
      <c r="AF127" s="537" t="e">
        <f ca="1">+IF(AND(ISNUMBER(OFFSET('Sanitation Data'!$F$4,0,10*ROW('Sanitation Data'!F121))),'Data Summary'!CU127="Yes"),100-OFFSET('Sanitation Data'!$F$4,0,10*ROW('Sanitation Data'!F121)),NA())</f>
        <v>#N/A</v>
      </c>
      <c r="AG127" s="537" t="e">
        <f ca="1">+IF(AND(ISNUMBER(OFFSET('Sanitation Data'!$F$6,0,10*ROW('Sanitation Data'!F121))),'Data Summary'!CV127="Yes"),OFFSET('Sanitation Data'!$F$6,0,10*ROW('Sanitation Data'!F121)),NA())</f>
        <v>#N/A</v>
      </c>
      <c r="AH127" s="537" t="e">
        <f ca="1">+IF(AND(ISNUMBER(OFFSET('Sanitation Data'!$F$10,0,10*ROW('Sanitation Data'!F121))),'Data Summary'!CW127="Yes"),OFFSET('Sanitation Data'!$F$10,0,10*ROW('Sanitation Data'!F121)),NA())</f>
        <v>#N/A</v>
      </c>
      <c r="AI127" s="537" t="e">
        <f ca="1">+IF(AND(ISNUMBER(OFFSET('Sanitation Data'!$F$11,0,10*ROW('Sanitation Data'!F121))),'Data Summary'!CX127="Yes"),OFFSET('Sanitation Data'!$F$11,0,10*ROW('Sanitation Data'!F121)),NA())</f>
        <v>#N/A</v>
      </c>
      <c r="AJ127" s="537" t="e">
        <f ca="1">+IF(AND(ISNUMBER(OFFSET('Sanitation Data'!$F$12,0,10*ROW('Sanitation Data'!F121))),'Data Summary'!CY127="Yes"),OFFSET('Sanitation Data'!$F$12,0,10*ROW('Sanitation Data'!F121)),NA())</f>
        <v>#N/A</v>
      </c>
      <c r="AK127" s="537" t="e">
        <f ca="1">+IF(AND(ISNUMBER(OFFSET('Sanitation Data'!$G$4,0,10*ROW('Sanitation Data'!G121))),'Data Summary'!CZ127="Yes"),100-OFFSET('Sanitation Data'!$G$4,0,10*ROW('Sanitation Data'!G121)),NA())</f>
        <v>#N/A</v>
      </c>
      <c r="AL127" s="537" t="e">
        <f ca="1">+IF(AND(ISNUMBER(OFFSET('Sanitation Data'!$G$6,0,10*ROW('Sanitation Data'!G121))),'Data Summary'!DA127="Yes"),OFFSET('Sanitation Data'!$G$6,0,10*ROW('Sanitation Data'!G121)),NA())</f>
        <v>#N/A</v>
      </c>
      <c r="AM127" s="537" t="e">
        <f ca="1">+IF(AND(ISNUMBER(OFFSET('Sanitation Data'!$G$10,0,10*ROW('Sanitation Data'!G121))),'Data Summary'!DB127="Yes"),OFFSET('Sanitation Data'!$G$10,0,10*ROW('Sanitation Data'!G121)),NA())</f>
        <v>#N/A</v>
      </c>
      <c r="AN127" s="537" t="e">
        <f ca="1">+IF(AND(ISNUMBER(OFFSET('Sanitation Data'!$G$11,0,10*ROW('Sanitation Data'!G121))),'Data Summary'!DC127="Yes"),OFFSET('Sanitation Data'!$G$11,0,10*ROW('Sanitation Data'!G121)),NA())</f>
        <v>#N/A</v>
      </c>
      <c r="AO127" s="537" t="e">
        <f ca="1">+IF(AND(ISNUMBER(OFFSET('Sanitation Data'!$G$12,0,10*ROW('Sanitation Data'!G121))),'Data Summary'!DD127="Yes"),OFFSET('Sanitation Data'!$G$12,0,10*ROW('Sanitation Data'!G121)),NA())</f>
        <v>#N/A</v>
      </c>
      <c r="AP127" s="537" t="e">
        <f ca="1">+IF(AND(ISNUMBER(OFFSET('Sanitation Data'!$H$4,0,10*ROW('Sanitation Data'!H121))),'Data Summary'!DE127="Yes"),100-OFFSET('Sanitation Data'!$H$4,0,10*ROW('Sanitation Data'!H121)),NA())</f>
        <v>#N/A</v>
      </c>
      <c r="AQ127" s="537" t="e">
        <f ca="1">+IF(AND(ISNUMBER(OFFSET('Sanitation Data'!$H$6,0,10*ROW('Sanitation Data'!H121))),'Data Summary'!DF127="Yes"),OFFSET('Sanitation Data'!$H$6,0,10*ROW('Sanitation Data'!H121)),NA())</f>
        <v>#N/A</v>
      </c>
      <c r="AR127" s="537" t="e">
        <f ca="1">+IF(AND(ISNUMBER(OFFSET('Sanitation Data'!$H$10,0,10*ROW('Sanitation Data'!H121))),'Data Summary'!DG127="Yes"),OFFSET('Sanitation Data'!$H$10,0,10*ROW('Sanitation Data'!H121)),NA())</f>
        <v>#N/A</v>
      </c>
      <c r="AS127" s="537" t="e">
        <f ca="1">+IF(AND(ISNUMBER(OFFSET('Sanitation Data'!$H$11,0,10*ROW('Sanitation Data'!H121))),'Data Summary'!DH127="Yes"),OFFSET('Sanitation Data'!$H$11,0,10*ROW('Sanitation Data'!H121)),NA())</f>
        <v>#N/A</v>
      </c>
      <c r="AT127" s="537" t="e">
        <f ca="1">+IF(AND(ISNUMBER(OFFSET('Sanitation Data'!$H$12,0,10*ROW('Sanitation Data'!H121))),'Data Summary'!DI127="Yes"),OFFSET('Sanitation Data'!$H$12,0,10*ROW('Sanitation Data'!H121)),NA())</f>
        <v>#N/A</v>
      </c>
      <c r="AU127" s="537" t="e">
        <f ca="1">+IF(AND(ISNUMBER(OFFSET('Sanitation Data'!$I$4,0,10*ROW('Sanitation Data'!I121))),'Data Summary'!DJ127="Yes"),100-OFFSET('Sanitation Data'!$I$4,0,10*ROW('Sanitation Data'!I121)),NA())</f>
        <v>#N/A</v>
      </c>
      <c r="AV127" s="537" t="e">
        <f ca="1">+IF(AND(ISNUMBER(OFFSET('Sanitation Data'!$I$6,0,10*ROW('Sanitation Data'!I121))),'Data Summary'!DK127="Yes"),OFFSET('Sanitation Data'!$I$6,0,10*ROW('Sanitation Data'!I121)),NA())</f>
        <v>#N/A</v>
      </c>
      <c r="AW127" s="537" t="e">
        <f ca="1">+IF(AND(ISNUMBER(OFFSET('Sanitation Data'!$I$10,0,10*ROW('Sanitation Data'!I121))),'Data Summary'!DL127="Yes"),OFFSET('Sanitation Data'!$I$10,0,10*ROW('Sanitation Data'!I121)),NA())</f>
        <v>#N/A</v>
      </c>
      <c r="AX127" s="537" t="e">
        <f ca="1">+IF(AND(ISNUMBER(OFFSET('Sanitation Data'!$I$11,0,10*ROW('Sanitation Data'!I121))),'Data Summary'!DM127="Yes"),OFFSET('Sanitation Data'!$I$11,0,10*ROW('Sanitation Data'!I121)),NA())</f>
        <v>#N/A</v>
      </c>
      <c r="AY127" s="537" t="e">
        <f ca="1">+IF(AND(ISNUMBER(OFFSET('Sanitation Data'!$I$12,0,10*ROW('Sanitation Data'!I121))),'Data Summary'!DN127="Yes"),OFFSET('Sanitation Data'!$I$12,0,10*ROW('Sanitation Data'!I121)),NA())</f>
        <v>#N/A</v>
      </c>
      <c r="AZ127" s="538" t="e">
        <f ca="1">+IF(AND(ISNUMBER(OFFSET('Hygiene Data'!$D$5,0,10*ROW('Hygiene Data'!D121))),'Data Summary'!DO127="Yes"),OFFSET('Hygiene Data'!$D$5,0,10*ROW('Hygiene Data'!D121)),NA())</f>
        <v>#N/A</v>
      </c>
      <c r="BA127" s="538" t="e">
        <f ca="1">+IF(AND(ISNUMBER(OFFSET('Hygiene Data'!$D$7,0,10*ROW('Hygiene Data'!D121))),'Data Summary'!DP127="Yes"),OFFSET('Hygiene Data'!$D$7,0,10*ROW('Hygiene Data'!D121)),NA())</f>
        <v>#N/A</v>
      </c>
      <c r="BB127" s="538" t="e">
        <f ca="1">+IF(AND(ISNUMBER(OFFSET('Hygiene Data'!$D$9,0,10*ROW('Hygiene Data'!D121))),'Data Summary'!DQ127="Yes"),OFFSET('Hygiene Data'!$D$9,0,10*ROW('Hygiene Data'!D121)),NA())</f>
        <v>#N/A</v>
      </c>
      <c r="BC127" s="538" t="e">
        <f ca="1">+IF(AND(ISNUMBER(OFFSET('Hygiene Data'!$E$5,0,10*ROW('Hygiene Data'!E121))),'Data Summary'!DR127="Yes"),OFFSET('Hygiene Data'!$E$5,0,10*ROW('Hygiene Data'!E121)),NA())</f>
        <v>#N/A</v>
      </c>
      <c r="BD127" s="538" t="e">
        <f ca="1">+IF(AND(ISNUMBER(OFFSET('Hygiene Data'!$E$7,0,10*ROW('Hygiene Data'!E121))),'Data Summary'!DS127="Yes"),OFFSET('Hygiene Data'!$E$7,0,10*ROW('Hygiene Data'!E121)),NA())</f>
        <v>#N/A</v>
      </c>
      <c r="BE127" s="538" t="e">
        <f ca="1">+IF(AND(ISNUMBER(OFFSET('Hygiene Data'!$E$9,0,10*ROW('Hygiene Data'!E121))),'Data Summary'!DT127="Yes"),OFFSET('Hygiene Data'!$E$9,0,10*ROW('Hygiene Data'!E121)),NA())</f>
        <v>#N/A</v>
      </c>
      <c r="BF127" s="538" t="e">
        <f ca="1">+IF(AND(ISNUMBER(OFFSET('Hygiene Data'!$F$5,0,10*ROW('Hygiene Data'!F121))),'Data Summary'!DU127="Yes"),OFFSET('Hygiene Data'!$F$5,0,10*ROW('Hygiene Data'!F121)),NA())</f>
        <v>#N/A</v>
      </c>
      <c r="BG127" s="538" t="e">
        <f ca="1">+IF(AND(ISNUMBER(OFFSET('Hygiene Data'!$F$7,0,10*ROW('Hygiene Data'!F121))),'Data Summary'!DV127="Yes"),OFFSET('Hygiene Data'!$F$7,0,10*ROW('Hygiene Data'!F121)),NA())</f>
        <v>#N/A</v>
      </c>
      <c r="BH127" s="538" t="e">
        <f ca="1">+IF(AND(ISNUMBER(OFFSET('Hygiene Data'!$F$9,0,10*ROW('Hygiene Data'!F121))),'Data Summary'!DW127="Yes"),OFFSET('Hygiene Data'!$F$9,0,10*ROW('Hygiene Data'!F121)),NA())</f>
        <v>#N/A</v>
      </c>
      <c r="BI127" s="538" t="e">
        <f ca="1">+IF(AND(ISNUMBER(OFFSET('Hygiene Data'!$G$5,0,10*ROW('Hygiene Data'!G121))),'Data Summary'!DX127="Yes"),OFFSET('Hygiene Data'!$G$5,0,10*ROW('Hygiene Data'!G121)),NA())</f>
        <v>#N/A</v>
      </c>
      <c r="BJ127" s="538" t="e">
        <f ca="1">+IF(AND(ISNUMBER(OFFSET('Hygiene Data'!$G$7,0,10*ROW('Hygiene Data'!G121))),'Data Summary'!DY127="Yes"),OFFSET('Hygiene Data'!$G$7,0,10*ROW('Hygiene Data'!G121)),NA())</f>
        <v>#N/A</v>
      </c>
      <c r="BK127" s="538" t="e">
        <f ca="1">+IF(AND(ISNUMBER(OFFSET('Hygiene Data'!$G$9,0,10*ROW('Hygiene Data'!G121))),'Data Summary'!DZ127="Yes"),OFFSET('Hygiene Data'!$G$9,0,10*ROW('Hygiene Data'!G121)),NA())</f>
        <v>#N/A</v>
      </c>
      <c r="BL127" s="538" t="e">
        <f ca="1">+IF(AND(ISNUMBER(OFFSET('Hygiene Data'!$H$5,0,10*ROW('Hygiene Data'!H121))),'Data Summary'!EA127="Yes"),OFFSET('Hygiene Data'!$H$5,0,10*ROW('Hygiene Data'!H121)),NA())</f>
        <v>#N/A</v>
      </c>
      <c r="BM127" s="538" t="e">
        <f ca="1">+IF(AND(ISNUMBER(OFFSET('Hygiene Data'!$H$7,0,10*ROW('Hygiene Data'!H121))),'Data Summary'!EB127="Yes"),OFFSET('Hygiene Data'!$H$7,0,10*ROW('Hygiene Data'!H121)),NA())</f>
        <v>#N/A</v>
      </c>
      <c r="BN127" s="538" t="e">
        <f ca="1">+IF(AND(ISNUMBER(OFFSET('Hygiene Data'!$H$9,0,10*ROW('Hygiene Data'!H121))),'Data Summary'!EC127="Yes"),OFFSET('Hygiene Data'!$H$9,0,10*ROW('Hygiene Data'!H121)),NA())</f>
        <v>#N/A</v>
      </c>
      <c r="BO127" s="538" t="e">
        <f ca="1">+IF(AND(ISNUMBER(OFFSET('Hygiene Data'!$I$5,0,10*ROW('Hygiene Data'!I121))),'Data Summary'!ED127="Yes"),OFFSET('Hygiene Data'!$I$5,0,10*ROW('Hygiene Data'!I121)),NA())</f>
        <v>#N/A</v>
      </c>
      <c r="BP127" s="538" t="e">
        <f ca="1">+IF(AND(ISNUMBER(OFFSET('Hygiene Data'!$I$7,0,10*ROW('Hygiene Data'!I121))),'Data Summary'!EE127="Yes"),OFFSET('Hygiene Data'!$I$7,0,10*ROW('Hygiene Data'!I121)),NA())</f>
        <v>#N/A</v>
      </c>
      <c r="BQ127" s="538" t="e">
        <f ca="1">+IF(AND(ISNUMBER(OFFSET('Hygiene Data'!$I$9,0,10*ROW('Hygiene Data'!I121))),'Data Summary'!EF127="Yes"),OFFSET('Hygiene Data'!$I$9,0,10*ROW('Hygiene Data'!I121)),NA())</f>
        <v>#N/A</v>
      </c>
    </row>
    <row r="128" spans="1:69" x14ac:dyDescent="0.25">
      <c r="A128" s="534" t="e">
        <f ca="1">+RIGHT('Data Summary'!A128,LEN('Data Summary'!A128)-9)</f>
        <v>#VALUE!</v>
      </c>
      <c r="B128" s="508" t="str">
        <f ca="1">+IF(ISTEXT('Data Summary'!B128),'Data Summary'!B128,"")</f>
        <v/>
      </c>
      <c r="C128" s="535" t="e">
        <f ca="1">+VALUE('Data Summary'!C128)</f>
        <v>#VALUE!</v>
      </c>
      <c r="D128" s="536" t="e">
        <f ca="1">+IF(AND(ISNUMBER(OFFSET('Water Data'!$D$4,0,10*ROW('Water Data'!D122))),'Data Summary'!BS128="Yes"),100-OFFSET('Water Data'!$D$4,0,10*ROW('Water Data'!D122)),NA())</f>
        <v>#N/A</v>
      </c>
      <c r="E128" s="536" t="e">
        <f ca="1">+IF(AND(ISNUMBER(OFFSET('Water Data'!$D$6,0,10*ROW('Water Data'!D122))),'Data Summary'!BT128="Yes"),OFFSET('Water Data'!$D$6,0,10*ROW('Water Data'!D122)),NA())</f>
        <v>#N/A</v>
      </c>
      <c r="F128" s="536" t="e">
        <f ca="1">+IF(AND(ISNUMBER(OFFSET('Water Data'!$D$9,0,10*ROW('Water Data'!D122))),'Data Summary'!BU128="Yes"),OFFSET('Water Data'!$D$9,0,10*ROW('Water Data'!D122)),NA())</f>
        <v>#N/A</v>
      </c>
      <c r="G128" s="536" t="e">
        <f ca="1">+IF(AND(ISNUMBER(OFFSET('Water Data'!$E$4,0,10*ROW('Water Data'!E122))),'Data Summary'!BV128="Yes"),100-OFFSET('Water Data'!$E$4,0,10*ROW('Water Data'!E122)),NA())</f>
        <v>#N/A</v>
      </c>
      <c r="H128" s="536" t="e">
        <f ca="1">+IF(AND(ISNUMBER(OFFSET('Water Data'!$E$6,0,10*ROW('Water Data'!E122))),'Data Summary'!BW128="Yes"),OFFSET('Water Data'!$E$6,0,10*ROW('Water Data'!E122)),NA())</f>
        <v>#N/A</v>
      </c>
      <c r="I128" s="536" t="e">
        <f ca="1">+IF(AND(ISNUMBER(OFFSET('Water Data'!$E$9,0,10*ROW('Water Data'!E122))),'Data Summary'!BX128="Yes"),OFFSET('Water Data'!$E$9,0,10*ROW('Water Data'!E122)),NA())</f>
        <v>#N/A</v>
      </c>
      <c r="J128" s="536" t="e">
        <f ca="1">+IF(AND(ISNUMBER(OFFSET('Water Data'!$F$4,0,10*ROW('Water Data'!F122))),'Data Summary'!BY128="Yes"),100-OFFSET('Water Data'!$F$4,0,10*ROW('Water Data'!F122)),NA())</f>
        <v>#N/A</v>
      </c>
      <c r="K128" s="536" t="e">
        <f ca="1">+IF(AND(ISNUMBER(OFFSET('Water Data'!$F$6,0,10*ROW('Water Data'!F122))),'Data Summary'!BZ128="Yes"),OFFSET('Water Data'!$F$6,0,10*ROW('Water Data'!F122)),NA())</f>
        <v>#N/A</v>
      </c>
      <c r="L128" s="536" t="e">
        <f ca="1">+IF(AND(ISNUMBER(OFFSET('Water Data'!$F$9,0,10*ROW('Water Data'!F122))),'Data Summary'!CA128="Yes"),OFFSET('Water Data'!$F$9,0,10*ROW('Water Data'!F122)),NA())</f>
        <v>#N/A</v>
      </c>
      <c r="M128" s="536" t="e">
        <f ca="1">+IF(AND(ISNUMBER(OFFSET('Water Data'!$G$4,0,10*ROW('Water Data'!G122))),'Data Summary'!CB128="Yes"),100-OFFSET('Water Data'!$G$4,0,10*ROW('Water Data'!G122)),NA())</f>
        <v>#N/A</v>
      </c>
      <c r="N128" s="536" t="e">
        <f ca="1">+IF(AND(ISNUMBER(OFFSET('Water Data'!$G$6,0,10*ROW('Water Data'!G122))),'Data Summary'!CC128="Yes"),OFFSET('Water Data'!$G$6,0,10*ROW('Water Data'!G122)),NA())</f>
        <v>#N/A</v>
      </c>
      <c r="O128" s="536" t="e">
        <f ca="1">+IF(AND(ISNUMBER(OFFSET('Water Data'!$G$9,0,10*ROW('Water Data'!G122))),'Data Summary'!CD128="Yes"),OFFSET('Water Data'!$G$9,0,10*ROW('Water Data'!G122)),NA())</f>
        <v>#N/A</v>
      </c>
      <c r="P128" s="536" t="e">
        <f ca="1">+IF(AND(ISNUMBER(OFFSET('Water Data'!$H$4,0,10*ROW('Water Data'!H122))),'Data Summary'!CE128="Yes"),100-OFFSET('Water Data'!$H$4,0,10*ROW('Water Data'!H122)),NA())</f>
        <v>#N/A</v>
      </c>
      <c r="Q128" s="536" t="e">
        <f ca="1">+IF(AND(ISNUMBER(OFFSET('Water Data'!$H$6,0,10*ROW('Water Data'!H122))),'Data Summary'!CF128="Yes"),OFFSET('Water Data'!$H$6,0,10*ROW('Water Data'!H122)),NA())</f>
        <v>#N/A</v>
      </c>
      <c r="R128" s="536" t="e">
        <f ca="1">+IF(AND(ISNUMBER(OFFSET('Water Data'!$H$9,0,10*ROW('Water Data'!H122))),'Data Summary'!CG128="Yes"),OFFSET('Water Data'!$H$9,0,10*ROW('Water Data'!H122)),NA())</f>
        <v>#N/A</v>
      </c>
      <c r="S128" s="536" t="e">
        <f ca="1">+IF(AND(ISNUMBER(OFFSET('Water Data'!$I$4,0,10*ROW('Water Data'!I122))),'Data Summary'!CH128="Yes"),100-OFFSET('Water Data'!$I$4,0,10*ROW('Water Data'!I122)),NA())</f>
        <v>#N/A</v>
      </c>
      <c r="T128" s="536" t="e">
        <f ca="1">+IF(AND(ISNUMBER(OFFSET('Water Data'!$I$6,0,10*ROW('Water Data'!I122))),'Data Summary'!CI128="Yes"),OFFSET('Water Data'!$I$6,0,10*ROW('Water Data'!I122)),NA())</f>
        <v>#N/A</v>
      </c>
      <c r="U128" s="536" t="e">
        <f ca="1">+IF(AND(ISNUMBER(OFFSET('Water Data'!$I$9,0,10*ROW('Water Data'!I122))),'Data Summary'!CJ128="Yes"),OFFSET('Water Data'!$I$9,0,10*ROW('Water Data'!I122)),NA())</f>
        <v>#N/A</v>
      </c>
      <c r="V128" s="537" t="e">
        <f ca="1">+IF(AND(ISNUMBER(OFFSET('Sanitation Data'!$D$4,0,10*ROW('Sanitation Data'!D122))),'Data Summary'!CK128="Yes"),100-OFFSET('Sanitation Data'!$D$4,0,10*ROW('Sanitation Data'!D122)),NA())</f>
        <v>#N/A</v>
      </c>
      <c r="W128" s="537" t="e">
        <f ca="1">+IF(AND(ISNUMBER(OFFSET('Sanitation Data'!$D$6,0,10*ROW('Sanitation Data'!D122))),'Data Summary'!CL128="Yes"),OFFSET('Sanitation Data'!$D$6,0,10*ROW('Sanitation Data'!D122)),NA())</f>
        <v>#N/A</v>
      </c>
      <c r="X128" s="537" t="e">
        <f ca="1">+IF(AND(ISNUMBER(OFFSET('Sanitation Data'!$D$10,0,10*ROW('Sanitation Data'!D122))),'Data Summary'!CM128="Yes"),OFFSET('Sanitation Data'!$D$10,0,10*ROW('Sanitation Data'!D122)),NA())</f>
        <v>#N/A</v>
      </c>
      <c r="Y128" s="537" t="e">
        <f ca="1">+IF(AND(ISNUMBER(OFFSET('Sanitation Data'!$D$11,0,10*ROW('Sanitation Data'!D122))),'Data Summary'!CN128="Yes"),OFFSET('Sanitation Data'!$D$11,0,10*ROW('Sanitation Data'!D122)),NA())</f>
        <v>#N/A</v>
      </c>
      <c r="Z128" s="537" t="e">
        <f ca="1">+IF(AND(ISNUMBER(OFFSET('Sanitation Data'!$D$12,0,10*ROW('Sanitation Data'!D122))),'Data Summary'!CO128="Yes"),OFFSET('Sanitation Data'!$D$12,0,10*ROW('Sanitation Data'!D122)),NA())</f>
        <v>#N/A</v>
      </c>
      <c r="AA128" s="537" t="e">
        <f ca="1">+IF(AND(ISNUMBER(OFFSET('Sanitation Data'!$E$4,0,10*ROW('Sanitation Data'!E122))),'Data Summary'!CP128="Yes"),100-OFFSET('Sanitation Data'!$E$4,0,10*ROW('Sanitation Data'!E122)),NA())</f>
        <v>#N/A</v>
      </c>
      <c r="AB128" s="537" t="e">
        <f ca="1">+IF(AND(ISNUMBER(OFFSET('Sanitation Data'!$E$6,0,10*ROW('Sanitation Data'!E122))),'Data Summary'!CQ128="Yes"),OFFSET('Sanitation Data'!$E$6,0,10*ROW('Sanitation Data'!E122)),NA())</f>
        <v>#N/A</v>
      </c>
      <c r="AC128" s="537" t="e">
        <f ca="1">+IF(AND(ISNUMBER(OFFSET('Sanitation Data'!$E$10,0,10*ROW('Sanitation Data'!E122))),'Data Summary'!CR128="Yes"),OFFSET('Sanitation Data'!$E$10,0,10*ROW('Sanitation Data'!E122)),NA())</f>
        <v>#N/A</v>
      </c>
      <c r="AD128" s="537" t="e">
        <f ca="1">+IF(AND(ISNUMBER(OFFSET('Sanitation Data'!$E$11,0,10*ROW('Sanitation Data'!E122))),'Data Summary'!CS128="Yes"),OFFSET('Sanitation Data'!$E$11,0,10*ROW('Sanitation Data'!E122)),NA())</f>
        <v>#N/A</v>
      </c>
      <c r="AE128" s="537" t="e">
        <f ca="1">+IF(AND(ISNUMBER(OFFSET('Sanitation Data'!$E$12,0,10*ROW('Sanitation Data'!E122))),'Data Summary'!CT128="Yes"),OFFSET('Sanitation Data'!$E$12,0,10*ROW('Sanitation Data'!E122)),NA())</f>
        <v>#N/A</v>
      </c>
      <c r="AF128" s="537" t="e">
        <f ca="1">+IF(AND(ISNUMBER(OFFSET('Sanitation Data'!$F$4,0,10*ROW('Sanitation Data'!F122))),'Data Summary'!CU128="Yes"),100-OFFSET('Sanitation Data'!$F$4,0,10*ROW('Sanitation Data'!F122)),NA())</f>
        <v>#N/A</v>
      </c>
      <c r="AG128" s="537" t="e">
        <f ca="1">+IF(AND(ISNUMBER(OFFSET('Sanitation Data'!$F$6,0,10*ROW('Sanitation Data'!F122))),'Data Summary'!CV128="Yes"),OFFSET('Sanitation Data'!$F$6,0,10*ROW('Sanitation Data'!F122)),NA())</f>
        <v>#N/A</v>
      </c>
      <c r="AH128" s="537" t="e">
        <f ca="1">+IF(AND(ISNUMBER(OFFSET('Sanitation Data'!$F$10,0,10*ROW('Sanitation Data'!F122))),'Data Summary'!CW128="Yes"),OFFSET('Sanitation Data'!$F$10,0,10*ROW('Sanitation Data'!F122)),NA())</f>
        <v>#N/A</v>
      </c>
      <c r="AI128" s="537" t="e">
        <f ca="1">+IF(AND(ISNUMBER(OFFSET('Sanitation Data'!$F$11,0,10*ROW('Sanitation Data'!F122))),'Data Summary'!CX128="Yes"),OFFSET('Sanitation Data'!$F$11,0,10*ROW('Sanitation Data'!F122)),NA())</f>
        <v>#N/A</v>
      </c>
      <c r="AJ128" s="537" t="e">
        <f ca="1">+IF(AND(ISNUMBER(OFFSET('Sanitation Data'!$F$12,0,10*ROW('Sanitation Data'!F122))),'Data Summary'!CY128="Yes"),OFFSET('Sanitation Data'!$F$12,0,10*ROW('Sanitation Data'!F122)),NA())</f>
        <v>#N/A</v>
      </c>
      <c r="AK128" s="537" t="e">
        <f ca="1">+IF(AND(ISNUMBER(OFFSET('Sanitation Data'!$G$4,0,10*ROW('Sanitation Data'!G122))),'Data Summary'!CZ128="Yes"),100-OFFSET('Sanitation Data'!$G$4,0,10*ROW('Sanitation Data'!G122)),NA())</f>
        <v>#N/A</v>
      </c>
      <c r="AL128" s="537" t="e">
        <f ca="1">+IF(AND(ISNUMBER(OFFSET('Sanitation Data'!$G$6,0,10*ROW('Sanitation Data'!G122))),'Data Summary'!DA128="Yes"),OFFSET('Sanitation Data'!$G$6,0,10*ROW('Sanitation Data'!G122)),NA())</f>
        <v>#N/A</v>
      </c>
      <c r="AM128" s="537" t="e">
        <f ca="1">+IF(AND(ISNUMBER(OFFSET('Sanitation Data'!$G$10,0,10*ROW('Sanitation Data'!G122))),'Data Summary'!DB128="Yes"),OFFSET('Sanitation Data'!$G$10,0,10*ROW('Sanitation Data'!G122)),NA())</f>
        <v>#N/A</v>
      </c>
      <c r="AN128" s="537" t="e">
        <f ca="1">+IF(AND(ISNUMBER(OFFSET('Sanitation Data'!$G$11,0,10*ROW('Sanitation Data'!G122))),'Data Summary'!DC128="Yes"),OFFSET('Sanitation Data'!$G$11,0,10*ROW('Sanitation Data'!G122)),NA())</f>
        <v>#N/A</v>
      </c>
      <c r="AO128" s="537" t="e">
        <f ca="1">+IF(AND(ISNUMBER(OFFSET('Sanitation Data'!$G$12,0,10*ROW('Sanitation Data'!G122))),'Data Summary'!DD128="Yes"),OFFSET('Sanitation Data'!$G$12,0,10*ROW('Sanitation Data'!G122)),NA())</f>
        <v>#N/A</v>
      </c>
      <c r="AP128" s="537" t="e">
        <f ca="1">+IF(AND(ISNUMBER(OFFSET('Sanitation Data'!$H$4,0,10*ROW('Sanitation Data'!H122))),'Data Summary'!DE128="Yes"),100-OFFSET('Sanitation Data'!$H$4,0,10*ROW('Sanitation Data'!H122)),NA())</f>
        <v>#N/A</v>
      </c>
      <c r="AQ128" s="537" t="e">
        <f ca="1">+IF(AND(ISNUMBER(OFFSET('Sanitation Data'!$H$6,0,10*ROW('Sanitation Data'!H122))),'Data Summary'!DF128="Yes"),OFFSET('Sanitation Data'!$H$6,0,10*ROW('Sanitation Data'!H122)),NA())</f>
        <v>#N/A</v>
      </c>
      <c r="AR128" s="537" t="e">
        <f ca="1">+IF(AND(ISNUMBER(OFFSET('Sanitation Data'!$H$10,0,10*ROW('Sanitation Data'!H122))),'Data Summary'!DG128="Yes"),OFFSET('Sanitation Data'!$H$10,0,10*ROW('Sanitation Data'!H122)),NA())</f>
        <v>#N/A</v>
      </c>
      <c r="AS128" s="537" t="e">
        <f ca="1">+IF(AND(ISNUMBER(OFFSET('Sanitation Data'!$H$11,0,10*ROW('Sanitation Data'!H122))),'Data Summary'!DH128="Yes"),OFFSET('Sanitation Data'!$H$11,0,10*ROW('Sanitation Data'!H122)),NA())</f>
        <v>#N/A</v>
      </c>
      <c r="AT128" s="537" t="e">
        <f ca="1">+IF(AND(ISNUMBER(OFFSET('Sanitation Data'!$H$12,0,10*ROW('Sanitation Data'!H122))),'Data Summary'!DI128="Yes"),OFFSET('Sanitation Data'!$H$12,0,10*ROW('Sanitation Data'!H122)),NA())</f>
        <v>#N/A</v>
      </c>
      <c r="AU128" s="537" t="e">
        <f ca="1">+IF(AND(ISNUMBER(OFFSET('Sanitation Data'!$I$4,0,10*ROW('Sanitation Data'!I122))),'Data Summary'!DJ128="Yes"),100-OFFSET('Sanitation Data'!$I$4,0,10*ROW('Sanitation Data'!I122)),NA())</f>
        <v>#N/A</v>
      </c>
      <c r="AV128" s="537" t="e">
        <f ca="1">+IF(AND(ISNUMBER(OFFSET('Sanitation Data'!$I$6,0,10*ROW('Sanitation Data'!I122))),'Data Summary'!DK128="Yes"),OFFSET('Sanitation Data'!$I$6,0,10*ROW('Sanitation Data'!I122)),NA())</f>
        <v>#N/A</v>
      </c>
      <c r="AW128" s="537" t="e">
        <f ca="1">+IF(AND(ISNUMBER(OFFSET('Sanitation Data'!$I$10,0,10*ROW('Sanitation Data'!I122))),'Data Summary'!DL128="Yes"),OFFSET('Sanitation Data'!$I$10,0,10*ROW('Sanitation Data'!I122)),NA())</f>
        <v>#N/A</v>
      </c>
      <c r="AX128" s="537" t="e">
        <f ca="1">+IF(AND(ISNUMBER(OFFSET('Sanitation Data'!$I$11,0,10*ROW('Sanitation Data'!I122))),'Data Summary'!DM128="Yes"),OFFSET('Sanitation Data'!$I$11,0,10*ROW('Sanitation Data'!I122)),NA())</f>
        <v>#N/A</v>
      </c>
      <c r="AY128" s="537" t="e">
        <f ca="1">+IF(AND(ISNUMBER(OFFSET('Sanitation Data'!$I$12,0,10*ROW('Sanitation Data'!I122))),'Data Summary'!DN128="Yes"),OFFSET('Sanitation Data'!$I$12,0,10*ROW('Sanitation Data'!I122)),NA())</f>
        <v>#N/A</v>
      </c>
      <c r="AZ128" s="538" t="e">
        <f ca="1">+IF(AND(ISNUMBER(OFFSET('Hygiene Data'!$D$5,0,10*ROW('Hygiene Data'!D122))),'Data Summary'!DO128="Yes"),OFFSET('Hygiene Data'!$D$5,0,10*ROW('Hygiene Data'!D122)),NA())</f>
        <v>#N/A</v>
      </c>
      <c r="BA128" s="538" t="e">
        <f ca="1">+IF(AND(ISNUMBER(OFFSET('Hygiene Data'!$D$7,0,10*ROW('Hygiene Data'!D122))),'Data Summary'!DP128="Yes"),OFFSET('Hygiene Data'!$D$7,0,10*ROW('Hygiene Data'!D122)),NA())</f>
        <v>#N/A</v>
      </c>
      <c r="BB128" s="538" t="e">
        <f ca="1">+IF(AND(ISNUMBER(OFFSET('Hygiene Data'!$D$9,0,10*ROW('Hygiene Data'!D122))),'Data Summary'!DQ128="Yes"),OFFSET('Hygiene Data'!$D$9,0,10*ROW('Hygiene Data'!D122)),NA())</f>
        <v>#N/A</v>
      </c>
      <c r="BC128" s="538" t="e">
        <f ca="1">+IF(AND(ISNUMBER(OFFSET('Hygiene Data'!$E$5,0,10*ROW('Hygiene Data'!E122))),'Data Summary'!DR128="Yes"),OFFSET('Hygiene Data'!$E$5,0,10*ROW('Hygiene Data'!E122)),NA())</f>
        <v>#N/A</v>
      </c>
      <c r="BD128" s="538" t="e">
        <f ca="1">+IF(AND(ISNUMBER(OFFSET('Hygiene Data'!$E$7,0,10*ROW('Hygiene Data'!E122))),'Data Summary'!DS128="Yes"),OFFSET('Hygiene Data'!$E$7,0,10*ROW('Hygiene Data'!E122)),NA())</f>
        <v>#N/A</v>
      </c>
      <c r="BE128" s="538" t="e">
        <f ca="1">+IF(AND(ISNUMBER(OFFSET('Hygiene Data'!$E$9,0,10*ROW('Hygiene Data'!E122))),'Data Summary'!DT128="Yes"),OFFSET('Hygiene Data'!$E$9,0,10*ROW('Hygiene Data'!E122)),NA())</f>
        <v>#N/A</v>
      </c>
      <c r="BF128" s="538" t="e">
        <f ca="1">+IF(AND(ISNUMBER(OFFSET('Hygiene Data'!$F$5,0,10*ROW('Hygiene Data'!F122))),'Data Summary'!DU128="Yes"),OFFSET('Hygiene Data'!$F$5,0,10*ROW('Hygiene Data'!F122)),NA())</f>
        <v>#N/A</v>
      </c>
      <c r="BG128" s="538" t="e">
        <f ca="1">+IF(AND(ISNUMBER(OFFSET('Hygiene Data'!$F$7,0,10*ROW('Hygiene Data'!F122))),'Data Summary'!DV128="Yes"),OFFSET('Hygiene Data'!$F$7,0,10*ROW('Hygiene Data'!F122)),NA())</f>
        <v>#N/A</v>
      </c>
      <c r="BH128" s="538" t="e">
        <f ca="1">+IF(AND(ISNUMBER(OFFSET('Hygiene Data'!$F$9,0,10*ROW('Hygiene Data'!F122))),'Data Summary'!DW128="Yes"),OFFSET('Hygiene Data'!$F$9,0,10*ROW('Hygiene Data'!F122)),NA())</f>
        <v>#N/A</v>
      </c>
      <c r="BI128" s="538" t="e">
        <f ca="1">+IF(AND(ISNUMBER(OFFSET('Hygiene Data'!$G$5,0,10*ROW('Hygiene Data'!G122))),'Data Summary'!DX128="Yes"),OFFSET('Hygiene Data'!$G$5,0,10*ROW('Hygiene Data'!G122)),NA())</f>
        <v>#N/A</v>
      </c>
      <c r="BJ128" s="538" t="e">
        <f ca="1">+IF(AND(ISNUMBER(OFFSET('Hygiene Data'!$G$7,0,10*ROW('Hygiene Data'!G122))),'Data Summary'!DY128="Yes"),OFFSET('Hygiene Data'!$G$7,0,10*ROW('Hygiene Data'!G122)),NA())</f>
        <v>#N/A</v>
      </c>
      <c r="BK128" s="538" t="e">
        <f ca="1">+IF(AND(ISNUMBER(OFFSET('Hygiene Data'!$G$9,0,10*ROW('Hygiene Data'!G122))),'Data Summary'!DZ128="Yes"),OFFSET('Hygiene Data'!$G$9,0,10*ROW('Hygiene Data'!G122)),NA())</f>
        <v>#N/A</v>
      </c>
      <c r="BL128" s="538" t="e">
        <f ca="1">+IF(AND(ISNUMBER(OFFSET('Hygiene Data'!$H$5,0,10*ROW('Hygiene Data'!H122))),'Data Summary'!EA128="Yes"),OFFSET('Hygiene Data'!$H$5,0,10*ROW('Hygiene Data'!H122)),NA())</f>
        <v>#N/A</v>
      </c>
      <c r="BM128" s="538" t="e">
        <f ca="1">+IF(AND(ISNUMBER(OFFSET('Hygiene Data'!$H$7,0,10*ROW('Hygiene Data'!H122))),'Data Summary'!EB128="Yes"),OFFSET('Hygiene Data'!$H$7,0,10*ROW('Hygiene Data'!H122)),NA())</f>
        <v>#N/A</v>
      </c>
      <c r="BN128" s="538" t="e">
        <f ca="1">+IF(AND(ISNUMBER(OFFSET('Hygiene Data'!$H$9,0,10*ROW('Hygiene Data'!H122))),'Data Summary'!EC128="Yes"),OFFSET('Hygiene Data'!$H$9,0,10*ROW('Hygiene Data'!H122)),NA())</f>
        <v>#N/A</v>
      </c>
      <c r="BO128" s="538" t="e">
        <f ca="1">+IF(AND(ISNUMBER(OFFSET('Hygiene Data'!$I$5,0,10*ROW('Hygiene Data'!I122))),'Data Summary'!ED128="Yes"),OFFSET('Hygiene Data'!$I$5,0,10*ROW('Hygiene Data'!I122)),NA())</f>
        <v>#N/A</v>
      </c>
      <c r="BP128" s="538" t="e">
        <f ca="1">+IF(AND(ISNUMBER(OFFSET('Hygiene Data'!$I$7,0,10*ROW('Hygiene Data'!I122))),'Data Summary'!EE128="Yes"),OFFSET('Hygiene Data'!$I$7,0,10*ROW('Hygiene Data'!I122)),NA())</f>
        <v>#N/A</v>
      </c>
      <c r="BQ128" s="538" t="e">
        <f ca="1">+IF(AND(ISNUMBER(OFFSET('Hygiene Data'!$I$9,0,10*ROW('Hygiene Data'!I122))),'Data Summary'!EF128="Yes"),OFFSET('Hygiene Data'!$I$9,0,10*ROW('Hygiene Data'!I122)),NA())</f>
        <v>#N/A</v>
      </c>
    </row>
    <row r="129" spans="1:69" x14ac:dyDescent="0.25">
      <c r="A129" s="534" t="e">
        <f ca="1">+RIGHT('Data Summary'!A129,LEN('Data Summary'!A129)-9)</f>
        <v>#VALUE!</v>
      </c>
      <c r="B129" s="508" t="str">
        <f ca="1">+IF(ISTEXT('Data Summary'!B129),'Data Summary'!B129,"")</f>
        <v/>
      </c>
      <c r="C129" s="535" t="e">
        <f ca="1">+VALUE('Data Summary'!C129)</f>
        <v>#VALUE!</v>
      </c>
      <c r="D129" s="536" t="e">
        <f ca="1">+IF(AND(ISNUMBER(OFFSET('Water Data'!$D$4,0,10*ROW('Water Data'!D123))),'Data Summary'!BS129="Yes"),100-OFFSET('Water Data'!$D$4,0,10*ROW('Water Data'!D123)),NA())</f>
        <v>#N/A</v>
      </c>
      <c r="E129" s="536" t="e">
        <f ca="1">+IF(AND(ISNUMBER(OFFSET('Water Data'!$D$6,0,10*ROW('Water Data'!D123))),'Data Summary'!BT129="Yes"),OFFSET('Water Data'!$D$6,0,10*ROW('Water Data'!D123)),NA())</f>
        <v>#N/A</v>
      </c>
      <c r="F129" s="536" t="e">
        <f ca="1">+IF(AND(ISNUMBER(OFFSET('Water Data'!$D$9,0,10*ROW('Water Data'!D123))),'Data Summary'!BU129="Yes"),OFFSET('Water Data'!$D$9,0,10*ROW('Water Data'!D123)),NA())</f>
        <v>#N/A</v>
      </c>
      <c r="G129" s="536" t="e">
        <f ca="1">+IF(AND(ISNUMBER(OFFSET('Water Data'!$E$4,0,10*ROW('Water Data'!E123))),'Data Summary'!BV129="Yes"),100-OFFSET('Water Data'!$E$4,0,10*ROW('Water Data'!E123)),NA())</f>
        <v>#N/A</v>
      </c>
      <c r="H129" s="536" t="e">
        <f ca="1">+IF(AND(ISNUMBER(OFFSET('Water Data'!$E$6,0,10*ROW('Water Data'!E123))),'Data Summary'!BW129="Yes"),OFFSET('Water Data'!$E$6,0,10*ROW('Water Data'!E123)),NA())</f>
        <v>#N/A</v>
      </c>
      <c r="I129" s="536" t="e">
        <f ca="1">+IF(AND(ISNUMBER(OFFSET('Water Data'!$E$9,0,10*ROW('Water Data'!E123))),'Data Summary'!BX129="Yes"),OFFSET('Water Data'!$E$9,0,10*ROW('Water Data'!E123)),NA())</f>
        <v>#N/A</v>
      </c>
      <c r="J129" s="536" t="e">
        <f ca="1">+IF(AND(ISNUMBER(OFFSET('Water Data'!$F$4,0,10*ROW('Water Data'!F123))),'Data Summary'!BY129="Yes"),100-OFFSET('Water Data'!$F$4,0,10*ROW('Water Data'!F123)),NA())</f>
        <v>#N/A</v>
      </c>
      <c r="K129" s="536" t="e">
        <f ca="1">+IF(AND(ISNUMBER(OFFSET('Water Data'!$F$6,0,10*ROW('Water Data'!F123))),'Data Summary'!BZ129="Yes"),OFFSET('Water Data'!$F$6,0,10*ROW('Water Data'!F123)),NA())</f>
        <v>#N/A</v>
      </c>
      <c r="L129" s="536" t="e">
        <f ca="1">+IF(AND(ISNUMBER(OFFSET('Water Data'!$F$9,0,10*ROW('Water Data'!F123))),'Data Summary'!CA129="Yes"),OFFSET('Water Data'!$F$9,0,10*ROW('Water Data'!F123)),NA())</f>
        <v>#N/A</v>
      </c>
      <c r="M129" s="536" t="e">
        <f ca="1">+IF(AND(ISNUMBER(OFFSET('Water Data'!$G$4,0,10*ROW('Water Data'!G123))),'Data Summary'!CB129="Yes"),100-OFFSET('Water Data'!$G$4,0,10*ROW('Water Data'!G123)),NA())</f>
        <v>#N/A</v>
      </c>
      <c r="N129" s="536" t="e">
        <f ca="1">+IF(AND(ISNUMBER(OFFSET('Water Data'!$G$6,0,10*ROW('Water Data'!G123))),'Data Summary'!CC129="Yes"),OFFSET('Water Data'!$G$6,0,10*ROW('Water Data'!G123)),NA())</f>
        <v>#N/A</v>
      </c>
      <c r="O129" s="536" t="e">
        <f ca="1">+IF(AND(ISNUMBER(OFFSET('Water Data'!$G$9,0,10*ROW('Water Data'!G123))),'Data Summary'!CD129="Yes"),OFFSET('Water Data'!$G$9,0,10*ROW('Water Data'!G123)),NA())</f>
        <v>#N/A</v>
      </c>
      <c r="P129" s="536" t="e">
        <f ca="1">+IF(AND(ISNUMBER(OFFSET('Water Data'!$H$4,0,10*ROW('Water Data'!H123))),'Data Summary'!CE129="Yes"),100-OFFSET('Water Data'!$H$4,0,10*ROW('Water Data'!H123)),NA())</f>
        <v>#N/A</v>
      </c>
      <c r="Q129" s="536" t="e">
        <f ca="1">+IF(AND(ISNUMBER(OFFSET('Water Data'!$H$6,0,10*ROW('Water Data'!H123))),'Data Summary'!CF129="Yes"),OFFSET('Water Data'!$H$6,0,10*ROW('Water Data'!H123)),NA())</f>
        <v>#N/A</v>
      </c>
      <c r="R129" s="536" t="e">
        <f ca="1">+IF(AND(ISNUMBER(OFFSET('Water Data'!$H$9,0,10*ROW('Water Data'!H123))),'Data Summary'!CG129="Yes"),OFFSET('Water Data'!$H$9,0,10*ROW('Water Data'!H123)),NA())</f>
        <v>#N/A</v>
      </c>
      <c r="S129" s="536" t="e">
        <f ca="1">+IF(AND(ISNUMBER(OFFSET('Water Data'!$I$4,0,10*ROW('Water Data'!I123))),'Data Summary'!CH129="Yes"),100-OFFSET('Water Data'!$I$4,0,10*ROW('Water Data'!I123)),NA())</f>
        <v>#N/A</v>
      </c>
      <c r="T129" s="536" t="e">
        <f ca="1">+IF(AND(ISNUMBER(OFFSET('Water Data'!$I$6,0,10*ROW('Water Data'!I123))),'Data Summary'!CI129="Yes"),OFFSET('Water Data'!$I$6,0,10*ROW('Water Data'!I123)),NA())</f>
        <v>#N/A</v>
      </c>
      <c r="U129" s="536" t="e">
        <f ca="1">+IF(AND(ISNUMBER(OFFSET('Water Data'!$I$9,0,10*ROW('Water Data'!I123))),'Data Summary'!CJ129="Yes"),OFFSET('Water Data'!$I$9,0,10*ROW('Water Data'!I123)),NA())</f>
        <v>#N/A</v>
      </c>
      <c r="V129" s="537" t="e">
        <f ca="1">+IF(AND(ISNUMBER(OFFSET('Sanitation Data'!$D$4,0,10*ROW('Sanitation Data'!D123))),'Data Summary'!CK129="Yes"),100-OFFSET('Sanitation Data'!$D$4,0,10*ROW('Sanitation Data'!D123)),NA())</f>
        <v>#N/A</v>
      </c>
      <c r="W129" s="537" t="e">
        <f ca="1">+IF(AND(ISNUMBER(OFFSET('Sanitation Data'!$D$6,0,10*ROW('Sanitation Data'!D123))),'Data Summary'!CL129="Yes"),OFFSET('Sanitation Data'!$D$6,0,10*ROW('Sanitation Data'!D123)),NA())</f>
        <v>#N/A</v>
      </c>
      <c r="X129" s="537" t="e">
        <f ca="1">+IF(AND(ISNUMBER(OFFSET('Sanitation Data'!$D$10,0,10*ROW('Sanitation Data'!D123))),'Data Summary'!CM129="Yes"),OFFSET('Sanitation Data'!$D$10,0,10*ROW('Sanitation Data'!D123)),NA())</f>
        <v>#N/A</v>
      </c>
      <c r="Y129" s="537" t="e">
        <f ca="1">+IF(AND(ISNUMBER(OFFSET('Sanitation Data'!$D$11,0,10*ROW('Sanitation Data'!D123))),'Data Summary'!CN129="Yes"),OFFSET('Sanitation Data'!$D$11,0,10*ROW('Sanitation Data'!D123)),NA())</f>
        <v>#N/A</v>
      </c>
      <c r="Z129" s="537" t="e">
        <f ca="1">+IF(AND(ISNUMBER(OFFSET('Sanitation Data'!$D$12,0,10*ROW('Sanitation Data'!D123))),'Data Summary'!CO129="Yes"),OFFSET('Sanitation Data'!$D$12,0,10*ROW('Sanitation Data'!D123)),NA())</f>
        <v>#N/A</v>
      </c>
      <c r="AA129" s="537" t="e">
        <f ca="1">+IF(AND(ISNUMBER(OFFSET('Sanitation Data'!$E$4,0,10*ROW('Sanitation Data'!E123))),'Data Summary'!CP129="Yes"),100-OFFSET('Sanitation Data'!$E$4,0,10*ROW('Sanitation Data'!E123)),NA())</f>
        <v>#N/A</v>
      </c>
      <c r="AB129" s="537" t="e">
        <f ca="1">+IF(AND(ISNUMBER(OFFSET('Sanitation Data'!$E$6,0,10*ROW('Sanitation Data'!E123))),'Data Summary'!CQ129="Yes"),OFFSET('Sanitation Data'!$E$6,0,10*ROW('Sanitation Data'!E123)),NA())</f>
        <v>#N/A</v>
      </c>
      <c r="AC129" s="537" t="e">
        <f ca="1">+IF(AND(ISNUMBER(OFFSET('Sanitation Data'!$E$10,0,10*ROW('Sanitation Data'!E123))),'Data Summary'!CR129="Yes"),OFFSET('Sanitation Data'!$E$10,0,10*ROW('Sanitation Data'!E123)),NA())</f>
        <v>#N/A</v>
      </c>
      <c r="AD129" s="537" t="e">
        <f ca="1">+IF(AND(ISNUMBER(OFFSET('Sanitation Data'!$E$11,0,10*ROW('Sanitation Data'!E123))),'Data Summary'!CS129="Yes"),OFFSET('Sanitation Data'!$E$11,0,10*ROW('Sanitation Data'!E123)),NA())</f>
        <v>#N/A</v>
      </c>
      <c r="AE129" s="537" t="e">
        <f ca="1">+IF(AND(ISNUMBER(OFFSET('Sanitation Data'!$E$12,0,10*ROW('Sanitation Data'!E123))),'Data Summary'!CT129="Yes"),OFFSET('Sanitation Data'!$E$12,0,10*ROW('Sanitation Data'!E123)),NA())</f>
        <v>#N/A</v>
      </c>
      <c r="AF129" s="537" t="e">
        <f ca="1">+IF(AND(ISNUMBER(OFFSET('Sanitation Data'!$F$4,0,10*ROW('Sanitation Data'!F123))),'Data Summary'!CU129="Yes"),100-OFFSET('Sanitation Data'!$F$4,0,10*ROW('Sanitation Data'!F123)),NA())</f>
        <v>#N/A</v>
      </c>
      <c r="AG129" s="537" t="e">
        <f ca="1">+IF(AND(ISNUMBER(OFFSET('Sanitation Data'!$F$6,0,10*ROW('Sanitation Data'!F123))),'Data Summary'!CV129="Yes"),OFFSET('Sanitation Data'!$F$6,0,10*ROW('Sanitation Data'!F123)),NA())</f>
        <v>#N/A</v>
      </c>
      <c r="AH129" s="537" t="e">
        <f ca="1">+IF(AND(ISNUMBER(OFFSET('Sanitation Data'!$F$10,0,10*ROW('Sanitation Data'!F123))),'Data Summary'!CW129="Yes"),OFFSET('Sanitation Data'!$F$10,0,10*ROW('Sanitation Data'!F123)),NA())</f>
        <v>#N/A</v>
      </c>
      <c r="AI129" s="537" t="e">
        <f ca="1">+IF(AND(ISNUMBER(OFFSET('Sanitation Data'!$F$11,0,10*ROW('Sanitation Data'!F123))),'Data Summary'!CX129="Yes"),OFFSET('Sanitation Data'!$F$11,0,10*ROW('Sanitation Data'!F123)),NA())</f>
        <v>#N/A</v>
      </c>
      <c r="AJ129" s="537" t="e">
        <f ca="1">+IF(AND(ISNUMBER(OFFSET('Sanitation Data'!$F$12,0,10*ROW('Sanitation Data'!F123))),'Data Summary'!CY129="Yes"),OFFSET('Sanitation Data'!$F$12,0,10*ROW('Sanitation Data'!F123)),NA())</f>
        <v>#N/A</v>
      </c>
      <c r="AK129" s="537" t="e">
        <f ca="1">+IF(AND(ISNUMBER(OFFSET('Sanitation Data'!$G$4,0,10*ROW('Sanitation Data'!G123))),'Data Summary'!CZ129="Yes"),100-OFFSET('Sanitation Data'!$G$4,0,10*ROW('Sanitation Data'!G123)),NA())</f>
        <v>#N/A</v>
      </c>
      <c r="AL129" s="537" t="e">
        <f ca="1">+IF(AND(ISNUMBER(OFFSET('Sanitation Data'!$G$6,0,10*ROW('Sanitation Data'!G123))),'Data Summary'!DA129="Yes"),OFFSET('Sanitation Data'!$G$6,0,10*ROW('Sanitation Data'!G123)),NA())</f>
        <v>#N/A</v>
      </c>
      <c r="AM129" s="537" t="e">
        <f ca="1">+IF(AND(ISNUMBER(OFFSET('Sanitation Data'!$G$10,0,10*ROW('Sanitation Data'!G123))),'Data Summary'!DB129="Yes"),OFFSET('Sanitation Data'!$G$10,0,10*ROW('Sanitation Data'!G123)),NA())</f>
        <v>#N/A</v>
      </c>
      <c r="AN129" s="537" t="e">
        <f ca="1">+IF(AND(ISNUMBER(OFFSET('Sanitation Data'!$G$11,0,10*ROW('Sanitation Data'!G123))),'Data Summary'!DC129="Yes"),OFFSET('Sanitation Data'!$G$11,0,10*ROW('Sanitation Data'!G123)),NA())</f>
        <v>#N/A</v>
      </c>
      <c r="AO129" s="537" t="e">
        <f ca="1">+IF(AND(ISNUMBER(OFFSET('Sanitation Data'!$G$12,0,10*ROW('Sanitation Data'!G123))),'Data Summary'!DD129="Yes"),OFFSET('Sanitation Data'!$G$12,0,10*ROW('Sanitation Data'!G123)),NA())</f>
        <v>#N/A</v>
      </c>
      <c r="AP129" s="537" t="e">
        <f ca="1">+IF(AND(ISNUMBER(OFFSET('Sanitation Data'!$H$4,0,10*ROW('Sanitation Data'!H123))),'Data Summary'!DE129="Yes"),100-OFFSET('Sanitation Data'!$H$4,0,10*ROW('Sanitation Data'!H123)),NA())</f>
        <v>#N/A</v>
      </c>
      <c r="AQ129" s="537" t="e">
        <f ca="1">+IF(AND(ISNUMBER(OFFSET('Sanitation Data'!$H$6,0,10*ROW('Sanitation Data'!H123))),'Data Summary'!DF129="Yes"),OFFSET('Sanitation Data'!$H$6,0,10*ROW('Sanitation Data'!H123)),NA())</f>
        <v>#N/A</v>
      </c>
      <c r="AR129" s="537" t="e">
        <f ca="1">+IF(AND(ISNUMBER(OFFSET('Sanitation Data'!$H$10,0,10*ROW('Sanitation Data'!H123))),'Data Summary'!DG129="Yes"),OFFSET('Sanitation Data'!$H$10,0,10*ROW('Sanitation Data'!H123)),NA())</f>
        <v>#N/A</v>
      </c>
      <c r="AS129" s="537" t="e">
        <f ca="1">+IF(AND(ISNUMBER(OFFSET('Sanitation Data'!$H$11,0,10*ROW('Sanitation Data'!H123))),'Data Summary'!DH129="Yes"),OFFSET('Sanitation Data'!$H$11,0,10*ROW('Sanitation Data'!H123)),NA())</f>
        <v>#N/A</v>
      </c>
      <c r="AT129" s="537" t="e">
        <f ca="1">+IF(AND(ISNUMBER(OFFSET('Sanitation Data'!$H$12,0,10*ROW('Sanitation Data'!H123))),'Data Summary'!DI129="Yes"),OFFSET('Sanitation Data'!$H$12,0,10*ROW('Sanitation Data'!H123)),NA())</f>
        <v>#N/A</v>
      </c>
      <c r="AU129" s="537" t="e">
        <f ca="1">+IF(AND(ISNUMBER(OFFSET('Sanitation Data'!$I$4,0,10*ROW('Sanitation Data'!I123))),'Data Summary'!DJ129="Yes"),100-OFFSET('Sanitation Data'!$I$4,0,10*ROW('Sanitation Data'!I123)),NA())</f>
        <v>#N/A</v>
      </c>
      <c r="AV129" s="537" t="e">
        <f ca="1">+IF(AND(ISNUMBER(OFFSET('Sanitation Data'!$I$6,0,10*ROW('Sanitation Data'!I123))),'Data Summary'!DK129="Yes"),OFFSET('Sanitation Data'!$I$6,0,10*ROW('Sanitation Data'!I123)),NA())</f>
        <v>#N/A</v>
      </c>
      <c r="AW129" s="537" t="e">
        <f ca="1">+IF(AND(ISNUMBER(OFFSET('Sanitation Data'!$I$10,0,10*ROW('Sanitation Data'!I123))),'Data Summary'!DL129="Yes"),OFFSET('Sanitation Data'!$I$10,0,10*ROW('Sanitation Data'!I123)),NA())</f>
        <v>#N/A</v>
      </c>
      <c r="AX129" s="537" t="e">
        <f ca="1">+IF(AND(ISNUMBER(OFFSET('Sanitation Data'!$I$11,0,10*ROW('Sanitation Data'!I123))),'Data Summary'!DM129="Yes"),OFFSET('Sanitation Data'!$I$11,0,10*ROW('Sanitation Data'!I123)),NA())</f>
        <v>#N/A</v>
      </c>
      <c r="AY129" s="537" t="e">
        <f ca="1">+IF(AND(ISNUMBER(OFFSET('Sanitation Data'!$I$12,0,10*ROW('Sanitation Data'!I123))),'Data Summary'!DN129="Yes"),OFFSET('Sanitation Data'!$I$12,0,10*ROW('Sanitation Data'!I123)),NA())</f>
        <v>#N/A</v>
      </c>
      <c r="AZ129" s="538" t="e">
        <f ca="1">+IF(AND(ISNUMBER(OFFSET('Hygiene Data'!$D$5,0,10*ROW('Hygiene Data'!D123))),'Data Summary'!DO129="Yes"),OFFSET('Hygiene Data'!$D$5,0,10*ROW('Hygiene Data'!D123)),NA())</f>
        <v>#N/A</v>
      </c>
      <c r="BA129" s="538" t="e">
        <f ca="1">+IF(AND(ISNUMBER(OFFSET('Hygiene Data'!$D$7,0,10*ROW('Hygiene Data'!D123))),'Data Summary'!DP129="Yes"),OFFSET('Hygiene Data'!$D$7,0,10*ROW('Hygiene Data'!D123)),NA())</f>
        <v>#N/A</v>
      </c>
      <c r="BB129" s="538" t="e">
        <f ca="1">+IF(AND(ISNUMBER(OFFSET('Hygiene Data'!$D$9,0,10*ROW('Hygiene Data'!D123))),'Data Summary'!DQ129="Yes"),OFFSET('Hygiene Data'!$D$9,0,10*ROW('Hygiene Data'!D123)),NA())</f>
        <v>#N/A</v>
      </c>
      <c r="BC129" s="538" t="e">
        <f ca="1">+IF(AND(ISNUMBER(OFFSET('Hygiene Data'!$E$5,0,10*ROW('Hygiene Data'!E123))),'Data Summary'!DR129="Yes"),OFFSET('Hygiene Data'!$E$5,0,10*ROW('Hygiene Data'!E123)),NA())</f>
        <v>#N/A</v>
      </c>
      <c r="BD129" s="538" t="e">
        <f ca="1">+IF(AND(ISNUMBER(OFFSET('Hygiene Data'!$E$7,0,10*ROW('Hygiene Data'!E123))),'Data Summary'!DS129="Yes"),OFFSET('Hygiene Data'!$E$7,0,10*ROW('Hygiene Data'!E123)),NA())</f>
        <v>#N/A</v>
      </c>
      <c r="BE129" s="538" t="e">
        <f ca="1">+IF(AND(ISNUMBER(OFFSET('Hygiene Data'!$E$9,0,10*ROW('Hygiene Data'!E123))),'Data Summary'!DT129="Yes"),OFFSET('Hygiene Data'!$E$9,0,10*ROW('Hygiene Data'!E123)),NA())</f>
        <v>#N/A</v>
      </c>
      <c r="BF129" s="538" t="e">
        <f ca="1">+IF(AND(ISNUMBER(OFFSET('Hygiene Data'!$F$5,0,10*ROW('Hygiene Data'!F123))),'Data Summary'!DU129="Yes"),OFFSET('Hygiene Data'!$F$5,0,10*ROW('Hygiene Data'!F123)),NA())</f>
        <v>#N/A</v>
      </c>
      <c r="BG129" s="538" t="e">
        <f ca="1">+IF(AND(ISNUMBER(OFFSET('Hygiene Data'!$F$7,0,10*ROW('Hygiene Data'!F123))),'Data Summary'!DV129="Yes"),OFFSET('Hygiene Data'!$F$7,0,10*ROW('Hygiene Data'!F123)),NA())</f>
        <v>#N/A</v>
      </c>
      <c r="BH129" s="538" t="e">
        <f ca="1">+IF(AND(ISNUMBER(OFFSET('Hygiene Data'!$F$9,0,10*ROW('Hygiene Data'!F123))),'Data Summary'!DW129="Yes"),OFFSET('Hygiene Data'!$F$9,0,10*ROW('Hygiene Data'!F123)),NA())</f>
        <v>#N/A</v>
      </c>
      <c r="BI129" s="538" t="e">
        <f ca="1">+IF(AND(ISNUMBER(OFFSET('Hygiene Data'!$G$5,0,10*ROW('Hygiene Data'!G123))),'Data Summary'!DX129="Yes"),OFFSET('Hygiene Data'!$G$5,0,10*ROW('Hygiene Data'!G123)),NA())</f>
        <v>#N/A</v>
      </c>
      <c r="BJ129" s="538" t="e">
        <f ca="1">+IF(AND(ISNUMBER(OFFSET('Hygiene Data'!$G$7,0,10*ROW('Hygiene Data'!G123))),'Data Summary'!DY129="Yes"),OFFSET('Hygiene Data'!$G$7,0,10*ROW('Hygiene Data'!G123)),NA())</f>
        <v>#N/A</v>
      </c>
      <c r="BK129" s="538" t="e">
        <f ca="1">+IF(AND(ISNUMBER(OFFSET('Hygiene Data'!$G$9,0,10*ROW('Hygiene Data'!G123))),'Data Summary'!DZ129="Yes"),OFFSET('Hygiene Data'!$G$9,0,10*ROW('Hygiene Data'!G123)),NA())</f>
        <v>#N/A</v>
      </c>
      <c r="BL129" s="538" t="e">
        <f ca="1">+IF(AND(ISNUMBER(OFFSET('Hygiene Data'!$H$5,0,10*ROW('Hygiene Data'!H123))),'Data Summary'!EA129="Yes"),OFFSET('Hygiene Data'!$H$5,0,10*ROW('Hygiene Data'!H123)),NA())</f>
        <v>#N/A</v>
      </c>
      <c r="BM129" s="538" t="e">
        <f ca="1">+IF(AND(ISNUMBER(OFFSET('Hygiene Data'!$H$7,0,10*ROW('Hygiene Data'!H123))),'Data Summary'!EB129="Yes"),OFFSET('Hygiene Data'!$H$7,0,10*ROW('Hygiene Data'!H123)),NA())</f>
        <v>#N/A</v>
      </c>
      <c r="BN129" s="538" t="e">
        <f ca="1">+IF(AND(ISNUMBER(OFFSET('Hygiene Data'!$H$9,0,10*ROW('Hygiene Data'!H123))),'Data Summary'!EC129="Yes"),OFFSET('Hygiene Data'!$H$9,0,10*ROW('Hygiene Data'!H123)),NA())</f>
        <v>#N/A</v>
      </c>
      <c r="BO129" s="538" t="e">
        <f ca="1">+IF(AND(ISNUMBER(OFFSET('Hygiene Data'!$I$5,0,10*ROW('Hygiene Data'!I123))),'Data Summary'!ED129="Yes"),OFFSET('Hygiene Data'!$I$5,0,10*ROW('Hygiene Data'!I123)),NA())</f>
        <v>#N/A</v>
      </c>
      <c r="BP129" s="538" t="e">
        <f ca="1">+IF(AND(ISNUMBER(OFFSET('Hygiene Data'!$I$7,0,10*ROW('Hygiene Data'!I123))),'Data Summary'!EE129="Yes"),OFFSET('Hygiene Data'!$I$7,0,10*ROW('Hygiene Data'!I123)),NA())</f>
        <v>#N/A</v>
      </c>
      <c r="BQ129" s="538" t="e">
        <f ca="1">+IF(AND(ISNUMBER(OFFSET('Hygiene Data'!$I$9,0,10*ROW('Hygiene Data'!I123))),'Data Summary'!EF129="Yes"),OFFSET('Hygiene Data'!$I$9,0,10*ROW('Hygiene Data'!I123)),NA())</f>
        <v>#N/A</v>
      </c>
    </row>
    <row r="130" spans="1:69" x14ac:dyDescent="0.25">
      <c r="A130" s="534" t="e">
        <f ca="1">+RIGHT('Data Summary'!A130,LEN('Data Summary'!A130)-9)</f>
        <v>#VALUE!</v>
      </c>
      <c r="B130" s="508" t="str">
        <f ca="1">+IF(ISTEXT('Data Summary'!B130),'Data Summary'!B130,"")</f>
        <v/>
      </c>
      <c r="C130" s="535" t="e">
        <f ca="1">+VALUE('Data Summary'!C130)</f>
        <v>#VALUE!</v>
      </c>
      <c r="D130" s="536" t="e">
        <f ca="1">+IF(AND(ISNUMBER(OFFSET('Water Data'!$D$4,0,10*ROW('Water Data'!D124))),'Data Summary'!BS130="Yes"),100-OFFSET('Water Data'!$D$4,0,10*ROW('Water Data'!D124)),NA())</f>
        <v>#N/A</v>
      </c>
      <c r="E130" s="536" t="e">
        <f ca="1">+IF(AND(ISNUMBER(OFFSET('Water Data'!$D$6,0,10*ROW('Water Data'!D124))),'Data Summary'!BT130="Yes"),OFFSET('Water Data'!$D$6,0,10*ROW('Water Data'!D124)),NA())</f>
        <v>#N/A</v>
      </c>
      <c r="F130" s="536" t="e">
        <f ca="1">+IF(AND(ISNUMBER(OFFSET('Water Data'!$D$9,0,10*ROW('Water Data'!D124))),'Data Summary'!BU130="Yes"),OFFSET('Water Data'!$D$9,0,10*ROW('Water Data'!D124)),NA())</f>
        <v>#N/A</v>
      </c>
      <c r="G130" s="536" t="e">
        <f ca="1">+IF(AND(ISNUMBER(OFFSET('Water Data'!$E$4,0,10*ROW('Water Data'!E124))),'Data Summary'!BV130="Yes"),100-OFFSET('Water Data'!$E$4,0,10*ROW('Water Data'!E124)),NA())</f>
        <v>#N/A</v>
      </c>
      <c r="H130" s="536" t="e">
        <f ca="1">+IF(AND(ISNUMBER(OFFSET('Water Data'!$E$6,0,10*ROW('Water Data'!E124))),'Data Summary'!BW130="Yes"),OFFSET('Water Data'!$E$6,0,10*ROW('Water Data'!E124)),NA())</f>
        <v>#N/A</v>
      </c>
      <c r="I130" s="536" t="e">
        <f ca="1">+IF(AND(ISNUMBER(OFFSET('Water Data'!$E$9,0,10*ROW('Water Data'!E124))),'Data Summary'!BX130="Yes"),OFFSET('Water Data'!$E$9,0,10*ROW('Water Data'!E124)),NA())</f>
        <v>#N/A</v>
      </c>
      <c r="J130" s="536" t="e">
        <f ca="1">+IF(AND(ISNUMBER(OFFSET('Water Data'!$F$4,0,10*ROW('Water Data'!F124))),'Data Summary'!BY130="Yes"),100-OFFSET('Water Data'!$F$4,0,10*ROW('Water Data'!F124)),NA())</f>
        <v>#N/A</v>
      </c>
      <c r="K130" s="536" t="e">
        <f ca="1">+IF(AND(ISNUMBER(OFFSET('Water Data'!$F$6,0,10*ROW('Water Data'!F124))),'Data Summary'!BZ130="Yes"),OFFSET('Water Data'!$F$6,0,10*ROW('Water Data'!F124)),NA())</f>
        <v>#N/A</v>
      </c>
      <c r="L130" s="536" t="e">
        <f ca="1">+IF(AND(ISNUMBER(OFFSET('Water Data'!$F$9,0,10*ROW('Water Data'!F124))),'Data Summary'!CA130="Yes"),OFFSET('Water Data'!$F$9,0,10*ROW('Water Data'!F124)),NA())</f>
        <v>#N/A</v>
      </c>
      <c r="M130" s="536" t="e">
        <f ca="1">+IF(AND(ISNUMBER(OFFSET('Water Data'!$G$4,0,10*ROW('Water Data'!G124))),'Data Summary'!CB130="Yes"),100-OFFSET('Water Data'!$G$4,0,10*ROW('Water Data'!G124)),NA())</f>
        <v>#N/A</v>
      </c>
      <c r="N130" s="536" t="e">
        <f ca="1">+IF(AND(ISNUMBER(OFFSET('Water Data'!$G$6,0,10*ROW('Water Data'!G124))),'Data Summary'!CC130="Yes"),OFFSET('Water Data'!$G$6,0,10*ROW('Water Data'!G124)),NA())</f>
        <v>#N/A</v>
      </c>
      <c r="O130" s="536" t="e">
        <f ca="1">+IF(AND(ISNUMBER(OFFSET('Water Data'!$G$9,0,10*ROW('Water Data'!G124))),'Data Summary'!CD130="Yes"),OFFSET('Water Data'!$G$9,0,10*ROW('Water Data'!G124)),NA())</f>
        <v>#N/A</v>
      </c>
      <c r="P130" s="536" t="e">
        <f ca="1">+IF(AND(ISNUMBER(OFFSET('Water Data'!$H$4,0,10*ROW('Water Data'!H124))),'Data Summary'!CE130="Yes"),100-OFFSET('Water Data'!$H$4,0,10*ROW('Water Data'!H124)),NA())</f>
        <v>#N/A</v>
      </c>
      <c r="Q130" s="536" t="e">
        <f ca="1">+IF(AND(ISNUMBER(OFFSET('Water Data'!$H$6,0,10*ROW('Water Data'!H124))),'Data Summary'!CF130="Yes"),OFFSET('Water Data'!$H$6,0,10*ROW('Water Data'!H124)),NA())</f>
        <v>#N/A</v>
      </c>
      <c r="R130" s="536" t="e">
        <f ca="1">+IF(AND(ISNUMBER(OFFSET('Water Data'!$H$9,0,10*ROW('Water Data'!H124))),'Data Summary'!CG130="Yes"),OFFSET('Water Data'!$H$9,0,10*ROW('Water Data'!H124)),NA())</f>
        <v>#N/A</v>
      </c>
      <c r="S130" s="536" t="e">
        <f ca="1">+IF(AND(ISNUMBER(OFFSET('Water Data'!$I$4,0,10*ROW('Water Data'!I124))),'Data Summary'!CH130="Yes"),100-OFFSET('Water Data'!$I$4,0,10*ROW('Water Data'!I124)),NA())</f>
        <v>#N/A</v>
      </c>
      <c r="T130" s="536" t="e">
        <f ca="1">+IF(AND(ISNUMBER(OFFSET('Water Data'!$I$6,0,10*ROW('Water Data'!I124))),'Data Summary'!CI130="Yes"),OFFSET('Water Data'!$I$6,0,10*ROW('Water Data'!I124)),NA())</f>
        <v>#N/A</v>
      </c>
      <c r="U130" s="536" t="e">
        <f ca="1">+IF(AND(ISNUMBER(OFFSET('Water Data'!$I$9,0,10*ROW('Water Data'!I124))),'Data Summary'!CJ130="Yes"),OFFSET('Water Data'!$I$9,0,10*ROW('Water Data'!I124)),NA())</f>
        <v>#N/A</v>
      </c>
      <c r="V130" s="537" t="e">
        <f ca="1">+IF(AND(ISNUMBER(OFFSET('Sanitation Data'!$D$4,0,10*ROW('Sanitation Data'!D124))),'Data Summary'!CK130="Yes"),100-OFFSET('Sanitation Data'!$D$4,0,10*ROW('Sanitation Data'!D124)),NA())</f>
        <v>#N/A</v>
      </c>
      <c r="W130" s="537" t="e">
        <f ca="1">+IF(AND(ISNUMBER(OFFSET('Sanitation Data'!$D$6,0,10*ROW('Sanitation Data'!D124))),'Data Summary'!CL130="Yes"),OFFSET('Sanitation Data'!$D$6,0,10*ROW('Sanitation Data'!D124)),NA())</f>
        <v>#N/A</v>
      </c>
      <c r="X130" s="537" t="e">
        <f ca="1">+IF(AND(ISNUMBER(OFFSET('Sanitation Data'!$D$10,0,10*ROW('Sanitation Data'!D124))),'Data Summary'!CM130="Yes"),OFFSET('Sanitation Data'!$D$10,0,10*ROW('Sanitation Data'!D124)),NA())</f>
        <v>#N/A</v>
      </c>
      <c r="Y130" s="537" t="e">
        <f ca="1">+IF(AND(ISNUMBER(OFFSET('Sanitation Data'!$D$11,0,10*ROW('Sanitation Data'!D124))),'Data Summary'!CN130="Yes"),OFFSET('Sanitation Data'!$D$11,0,10*ROW('Sanitation Data'!D124)),NA())</f>
        <v>#N/A</v>
      </c>
      <c r="Z130" s="537" t="e">
        <f ca="1">+IF(AND(ISNUMBER(OFFSET('Sanitation Data'!$D$12,0,10*ROW('Sanitation Data'!D124))),'Data Summary'!CO130="Yes"),OFFSET('Sanitation Data'!$D$12,0,10*ROW('Sanitation Data'!D124)),NA())</f>
        <v>#N/A</v>
      </c>
      <c r="AA130" s="537" t="e">
        <f ca="1">+IF(AND(ISNUMBER(OFFSET('Sanitation Data'!$E$4,0,10*ROW('Sanitation Data'!E124))),'Data Summary'!CP130="Yes"),100-OFFSET('Sanitation Data'!$E$4,0,10*ROW('Sanitation Data'!E124)),NA())</f>
        <v>#N/A</v>
      </c>
      <c r="AB130" s="537" t="e">
        <f ca="1">+IF(AND(ISNUMBER(OFFSET('Sanitation Data'!$E$6,0,10*ROW('Sanitation Data'!E124))),'Data Summary'!CQ130="Yes"),OFFSET('Sanitation Data'!$E$6,0,10*ROW('Sanitation Data'!E124)),NA())</f>
        <v>#N/A</v>
      </c>
      <c r="AC130" s="537" t="e">
        <f ca="1">+IF(AND(ISNUMBER(OFFSET('Sanitation Data'!$E$10,0,10*ROW('Sanitation Data'!E124))),'Data Summary'!CR130="Yes"),OFFSET('Sanitation Data'!$E$10,0,10*ROW('Sanitation Data'!E124)),NA())</f>
        <v>#N/A</v>
      </c>
      <c r="AD130" s="537" t="e">
        <f ca="1">+IF(AND(ISNUMBER(OFFSET('Sanitation Data'!$E$11,0,10*ROW('Sanitation Data'!E124))),'Data Summary'!CS130="Yes"),OFFSET('Sanitation Data'!$E$11,0,10*ROW('Sanitation Data'!E124)),NA())</f>
        <v>#N/A</v>
      </c>
      <c r="AE130" s="537" t="e">
        <f ca="1">+IF(AND(ISNUMBER(OFFSET('Sanitation Data'!$E$12,0,10*ROW('Sanitation Data'!E124))),'Data Summary'!CT130="Yes"),OFFSET('Sanitation Data'!$E$12,0,10*ROW('Sanitation Data'!E124)),NA())</f>
        <v>#N/A</v>
      </c>
      <c r="AF130" s="537" t="e">
        <f ca="1">+IF(AND(ISNUMBER(OFFSET('Sanitation Data'!$F$4,0,10*ROW('Sanitation Data'!F124))),'Data Summary'!CU130="Yes"),100-OFFSET('Sanitation Data'!$F$4,0,10*ROW('Sanitation Data'!F124)),NA())</f>
        <v>#N/A</v>
      </c>
      <c r="AG130" s="537" t="e">
        <f ca="1">+IF(AND(ISNUMBER(OFFSET('Sanitation Data'!$F$6,0,10*ROW('Sanitation Data'!F124))),'Data Summary'!CV130="Yes"),OFFSET('Sanitation Data'!$F$6,0,10*ROW('Sanitation Data'!F124)),NA())</f>
        <v>#N/A</v>
      </c>
      <c r="AH130" s="537" t="e">
        <f ca="1">+IF(AND(ISNUMBER(OFFSET('Sanitation Data'!$F$10,0,10*ROW('Sanitation Data'!F124))),'Data Summary'!CW130="Yes"),OFFSET('Sanitation Data'!$F$10,0,10*ROW('Sanitation Data'!F124)),NA())</f>
        <v>#N/A</v>
      </c>
      <c r="AI130" s="537" t="e">
        <f ca="1">+IF(AND(ISNUMBER(OFFSET('Sanitation Data'!$F$11,0,10*ROW('Sanitation Data'!F124))),'Data Summary'!CX130="Yes"),OFFSET('Sanitation Data'!$F$11,0,10*ROW('Sanitation Data'!F124)),NA())</f>
        <v>#N/A</v>
      </c>
      <c r="AJ130" s="537" t="e">
        <f ca="1">+IF(AND(ISNUMBER(OFFSET('Sanitation Data'!$F$12,0,10*ROW('Sanitation Data'!F124))),'Data Summary'!CY130="Yes"),OFFSET('Sanitation Data'!$F$12,0,10*ROW('Sanitation Data'!F124)),NA())</f>
        <v>#N/A</v>
      </c>
      <c r="AK130" s="537" t="e">
        <f ca="1">+IF(AND(ISNUMBER(OFFSET('Sanitation Data'!$G$4,0,10*ROW('Sanitation Data'!G124))),'Data Summary'!CZ130="Yes"),100-OFFSET('Sanitation Data'!$G$4,0,10*ROW('Sanitation Data'!G124)),NA())</f>
        <v>#N/A</v>
      </c>
      <c r="AL130" s="537" t="e">
        <f ca="1">+IF(AND(ISNUMBER(OFFSET('Sanitation Data'!$G$6,0,10*ROW('Sanitation Data'!G124))),'Data Summary'!DA130="Yes"),OFFSET('Sanitation Data'!$G$6,0,10*ROW('Sanitation Data'!G124)),NA())</f>
        <v>#N/A</v>
      </c>
      <c r="AM130" s="537" t="e">
        <f ca="1">+IF(AND(ISNUMBER(OFFSET('Sanitation Data'!$G$10,0,10*ROW('Sanitation Data'!G124))),'Data Summary'!DB130="Yes"),OFFSET('Sanitation Data'!$G$10,0,10*ROW('Sanitation Data'!G124)),NA())</f>
        <v>#N/A</v>
      </c>
      <c r="AN130" s="537" t="e">
        <f ca="1">+IF(AND(ISNUMBER(OFFSET('Sanitation Data'!$G$11,0,10*ROW('Sanitation Data'!G124))),'Data Summary'!DC130="Yes"),OFFSET('Sanitation Data'!$G$11,0,10*ROW('Sanitation Data'!G124)),NA())</f>
        <v>#N/A</v>
      </c>
      <c r="AO130" s="537" t="e">
        <f ca="1">+IF(AND(ISNUMBER(OFFSET('Sanitation Data'!$G$12,0,10*ROW('Sanitation Data'!G124))),'Data Summary'!DD130="Yes"),OFFSET('Sanitation Data'!$G$12,0,10*ROW('Sanitation Data'!G124)),NA())</f>
        <v>#N/A</v>
      </c>
      <c r="AP130" s="537" t="e">
        <f ca="1">+IF(AND(ISNUMBER(OFFSET('Sanitation Data'!$H$4,0,10*ROW('Sanitation Data'!H124))),'Data Summary'!DE130="Yes"),100-OFFSET('Sanitation Data'!$H$4,0,10*ROW('Sanitation Data'!H124)),NA())</f>
        <v>#N/A</v>
      </c>
      <c r="AQ130" s="537" t="e">
        <f ca="1">+IF(AND(ISNUMBER(OFFSET('Sanitation Data'!$H$6,0,10*ROW('Sanitation Data'!H124))),'Data Summary'!DF130="Yes"),OFFSET('Sanitation Data'!$H$6,0,10*ROW('Sanitation Data'!H124)),NA())</f>
        <v>#N/A</v>
      </c>
      <c r="AR130" s="537" t="e">
        <f ca="1">+IF(AND(ISNUMBER(OFFSET('Sanitation Data'!$H$10,0,10*ROW('Sanitation Data'!H124))),'Data Summary'!DG130="Yes"),OFFSET('Sanitation Data'!$H$10,0,10*ROW('Sanitation Data'!H124)),NA())</f>
        <v>#N/A</v>
      </c>
      <c r="AS130" s="537" t="e">
        <f ca="1">+IF(AND(ISNUMBER(OFFSET('Sanitation Data'!$H$11,0,10*ROW('Sanitation Data'!H124))),'Data Summary'!DH130="Yes"),OFFSET('Sanitation Data'!$H$11,0,10*ROW('Sanitation Data'!H124)),NA())</f>
        <v>#N/A</v>
      </c>
      <c r="AT130" s="537" t="e">
        <f ca="1">+IF(AND(ISNUMBER(OFFSET('Sanitation Data'!$H$12,0,10*ROW('Sanitation Data'!H124))),'Data Summary'!DI130="Yes"),OFFSET('Sanitation Data'!$H$12,0,10*ROW('Sanitation Data'!H124)),NA())</f>
        <v>#N/A</v>
      </c>
      <c r="AU130" s="537" t="e">
        <f ca="1">+IF(AND(ISNUMBER(OFFSET('Sanitation Data'!$I$4,0,10*ROW('Sanitation Data'!I124))),'Data Summary'!DJ130="Yes"),100-OFFSET('Sanitation Data'!$I$4,0,10*ROW('Sanitation Data'!I124)),NA())</f>
        <v>#N/A</v>
      </c>
      <c r="AV130" s="537" t="e">
        <f ca="1">+IF(AND(ISNUMBER(OFFSET('Sanitation Data'!$I$6,0,10*ROW('Sanitation Data'!I124))),'Data Summary'!DK130="Yes"),OFFSET('Sanitation Data'!$I$6,0,10*ROW('Sanitation Data'!I124)),NA())</f>
        <v>#N/A</v>
      </c>
      <c r="AW130" s="537" t="e">
        <f ca="1">+IF(AND(ISNUMBER(OFFSET('Sanitation Data'!$I$10,0,10*ROW('Sanitation Data'!I124))),'Data Summary'!DL130="Yes"),OFFSET('Sanitation Data'!$I$10,0,10*ROW('Sanitation Data'!I124)),NA())</f>
        <v>#N/A</v>
      </c>
      <c r="AX130" s="537" t="e">
        <f ca="1">+IF(AND(ISNUMBER(OFFSET('Sanitation Data'!$I$11,0,10*ROW('Sanitation Data'!I124))),'Data Summary'!DM130="Yes"),OFFSET('Sanitation Data'!$I$11,0,10*ROW('Sanitation Data'!I124)),NA())</f>
        <v>#N/A</v>
      </c>
      <c r="AY130" s="537" t="e">
        <f ca="1">+IF(AND(ISNUMBER(OFFSET('Sanitation Data'!$I$12,0,10*ROW('Sanitation Data'!I124))),'Data Summary'!DN130="Yes"),OFFSET('Sanitation Data'!$I$12,0,10*ROW('Sanitation Data'!I124)),NA())</f>
        <v>#N/A</v>
      </c>
      <c r="AZ130" s="538" t="e">
        <f ca="1">+IF(AND(ISNUMBER(OFFSET('Hygiene Data'!$D$5,0,10*ROW('Hygiene Data'!D124))),'Data Summary'!DO130="Yes"),OFFSET('Hygiene Data'!$D$5,0,10*ROW('Hygiene Data'!D124)),NA())</f>
        <v>#N/A</v>
      </c>
      <c r="BA130" s="538" t="e">
        <f ca="1">+IF(AND(ISNUMBER(OFFSET('Hygiene Data'!$D$7,0,10*ROW('Hygiene Data'!D124))),'Data Summary'!DP130="Yes"),OFFSET('Hygiene Data'!$D$7,0,10*ROW('Hygiene Data'!D124)),NA())</f>
        <v>#N/A</v>
      </c>
      <c r="BB130" s="538" t="e">
        <f ca="1">+IF(AND(ISNUMBER(OFFSET('Hygiene Data'!$D$9,0,10*ROW('Hygiene Data'!D124))),'Data Summary'!DQ130="Yes"),OFFSET('Hygiene Data'!$D$9,0,10*ROW('Hygiene Data'!D124)),NA())</f>
        <v>#N/A</v>
      </c>
      <c r="BC130" s="538" t="e">
        <f ca="1">+IF(AND(ISNUMBER(OFFSET('Hygiene Data'!$E$5,0,10*ROW('Hygiene Data'!E124))),'Data Summary'!DR130="Yes"),OFFSET('Hygiene Data'!$E$5,0,10*ROW('Hygiene Data'!E124)),NA())</f>
        <v>#N/A</v>
      </c>
      <c r="BD130" s="538" t="e">
        <f ca="1">+IF(AND(ISNUMBER(OFFSET('Hygiene Data'!$E$7,0,10*ROW('Hygiene Data'!E124))),'Data Summary'!DS130="Yes"),OFFSET('Hygiene Data'!$E$7,0,10*ROW('Hygiene Data'!E124)),NA())</f>
        <v>#N/A</v>
      </c>
      <c r="BE130" s="538" t="e">
        <f ca="1">+IF(AND(ISNUMBER(OFFSET('Hygiene Data'!$E$9,0,10*ROW('Hygiene Data'!E124))),'Data Summary'!DT130="Yes"),OFFSET('Hygiene Data'!$E$9,0,10*ROW('Hygiene Data'!E124)),NA())</f>
        <v>#N/A</v>
      </c>
      <c r="BF130" s="538" t="e">
        <f ca="1">+IF(AND(ISNUMBER(OFFSET('Hygiene Data'!$F$5,0,10*ROW('Hygiene Data'!F124))),'Data Summary'!DU130="Yes"),OFFSET('Hygiene Data'!$F$5,0,10*ROW('Hygiene Data'!F124)),NA())</f>
        <v>#N/A</v>
      </c>
      <c r="BG130" s="538" t="e">
        <f ca="1">+IF(AND(ISNUMBER(OFFSET('Hygiene Data'!$F$7,0,10*ROW('Hygiene Data'!F124))),'Data Summary'!DV130="Yes"),OFFSET('Hygiene Data'!$F$7,0,10*ROW('Hygiene Data'!F124)),NA())</f>
        <v>#N/A</v>
      </c>
      <c r="BH130" s="538" t="e">
        <f ca="1">+IF(AND(ISNUMBER(OFFSET('Hygiene Data'!$F$9,0,10*ROW('Hygiene Data'!F124))),'Data Summary'!DW130="Yes"),OFFSET('Hygiene Data'!$F$9,0,10*ROW('Hygiene Data'!F124)),NA())</f>
        <v>#N/A</v>
      </c>
      <c r="BI130" s="538" t="e">
        <f ca="1">+IF(AND(ISNUMBER(OFFSET('Hygiene Data'!$G$5,0,10*ROW('Hygiene Data'!G124))),'Data Summary'!DX130="Yes"),OFFSET('Hygiene Data'!$G$5,0,10*ROW('Hygiene Data'!G124)),NA())</f>
        <v>#N/A</v>
      </c>
      <c r="BJ130" s="538" t="e">
        <f ca="1">+IF(AND(ISNUMBER(OFFSET('Hygiene Data'!$G$7,0,10*ROW('Hygiene Data'!G124))),'Data Summary'!DY130="Yes"),OFFSET('Hygiene Data'!$G$7,0,10*ROW('Hygiene Data'!G124)),NA())</f>
        <v>#N/A</v>
      </c>
      <c r="BK130" s="538" t="e">
        <f ca="1">+IF(AND(ISNUMBER(OFFSET('Hygiene Data'!$G$9,0,10*ROW('Hygiene Data'!G124))),'Data Summary'!DZ130="Yes"),OFFSET('Hygiene Data'!$G$9,0,10*ROW('Hygiene Data'!G124)),NA())</f>
        <v>#N/A</v>
      </c>
      <c r="BL130" s="538" t="e">
        <f ca="1">+IF(AND(ISNUMBER(OFFSET('Hygiene Data'!$H$5,0,10*ROW('Hygiene Data'!H124))),'Data Summary'!EA130="Yes"),OFFSET('Hygiene Data'!$H$5,0,10*ROW('Hygiene Data'!H124)),NA())</f>
        <v>#N/A</v>
      </c>
      <c r="BM130" s="538" t="e">
        <f ca="1">+IF(AND(ISNUMBER(OFFSET('Hygiene Data'!$H$7,0,10*ROW('Hygiene Data'!H124))),'Data Summary'!EB130="Yes"),OFFSET('Hygiene Data'!$H$7,0,10*ROW('Hygiene Data'!H124)),NA())</f>
        <v>#N/A</v>
      </c>
      <c r="BN130" s="538" t="e">
        <f ca="1">+IF(AND(ISNUMBER(OFFSET('Hygiene Data'!$H$9,0,10*ROW('Hygiene Data'!H124))),'Data Summary'!EC130="Yes"),OFFSET('Hygiene Data'!$H$9,0,10*ROW('Hygiene Data'!H124)),NA())</f>
        <v>#N/A</v>
      </c>
      <c r="BO130" s="538" t="e">
        <f ca="1">+IF(AND(ISNUMBER(OFFSET('Hygiene Data'!$I$5,0,10*ROW('Hygiene Data'!I124))),'Data Summary'!ED130="Yes"),OFFSET('Hygiene Data'!$I$5,0,10*ROW('Hygiene Data'!I124)),NA())</f>
        <v>#N/A</v>
      </c>
      <c r="BP130" s="538" t="e">
        <f ca="1">+IF(AND(ISNUMBER(OFFSET('Hygiene Data'!$I$7,0,10*ROW('Hygiene Data'!I124))),'Data Summary'!EE130="Yes"),OFFSET('Hygiene Data'!$I$7,0,10*ROW('Hygiene Data'!I124)),NA())</f>
        <v>#N/A</v>
      </c>
      <c r="BQ130" s="538" t="e">
        <f ca="1">+IF(AND(ISNUMBER(OFFSET('Hygiene Data'!$I$9,0,10*ROW('Hygiene Data'!I124))),'Data Summary'!EF130="Yes"),OFFSET('Hygiene Data'!$I$9,0,10*ROW('Hygiene Data'!I124)),NA())</f>
        <v>#N/A</v>
      </c>
    </row>
    <row r="131" spans="1:69" x14ac:dyDescent="0.25">
      <c r="A131" s="534" t="e">
        <f ca="1">+RIGHT('Data Summary'!A131,LEN('Data Summary'!A131)-9)</f>
        <v>#VALUE!</v>
      </c>
      <c r="B131" s="508" t="str">
        <f ca="1">+IF(ISTEXT('Data Summary'!B131),'Data Summary'!B131,"")</f>
        <v/>
      </c>
      <c r="C131" s="535" t="e">
        <f ca="1">+VALUE('Data Summary'!C131)</f>
        <v>#VALUE!</v>
      </c>
      <c r="D131" s="536" t="e">
        <f ca="1">+IF(AND(ISNUMBER(OFFSET('Water Data'!$D$4,0,10*ROW('Water Data'!D125))),'Data Summary'!BS131="Yes"),100-OFFSET('Water Data'!$D$4,0,10*ROW('Water Data'!D125)),NA())</f>
        <v>#N/A</v>
      </c>
      <c r="E131" s="536" t="e">
        <f ca="1">+IF(AND(ISNUMBER(OFFSET('Water Data'!$D$6,0,10*ROW('Water Data'!D125))),'Data Summary'!BT131="Yes"),OFFSET('Water Data'!$D$6,0,10*ROW('Water Data'!D125)),NA())</f>
        <v>#N/A</v>
      </c>
      <c r="F131" s="536" t="e">
        <f ca="1">+IF(AND(ISNUMBER(OFFSET('Water Data'!$D$9,0,10*ROW('Water Data'!D125))),'Data Summary'!BU131="Yes"),OFFSET('Water Data'!$D$9,0,10*ROW('Water Data'!D125)),NA())</f>
        <v>#N/A</v>
      </c>
      <c r="G131" s="536" t="e">
        <f ca="1">+IF(AND(ISNUMBER(OFFSET('Water Data'!$E$4,0,10*ROW('Water Data'!E125))),'Data Summary'!BV131="Yes"),100-OFFSET('Water Data'!$E$4,0,10*ROW('Water Data'!E125)),NA())</f>
        <v>#N/A</v>
      </c>
      <c r="H131" s="536" t="e">
        <f ca="1">+IF(AND(ISNUMBER(OFFSET('Water Data'!$E$6,0,10*ROW('Water Data'!E125))),'Data Summary'!BW131="Yes"),OFFSET('Water Data'!$E$6,0,10*ROW('Water Data'!E125)),NA())</f>
        <v>#N/A</v>
      </c>
      <c r="I131" s="536" t="e">
        <f ca="1">+IF(AND(ISNUMBER(OFFSET('Water Data'!$E$9,0,10*ROW('Water Data'!E125))),'Data Summary'!BX131="Yes"),OFFSET('Water Data'!$E$9,0,10*ROW('Water Data'!E125)),NA())</f>
        <v>#N/A</v>
      </c>
      <c r="J131" s="536" t="e">
        <f ca="1">+IF(AND(ISNUMBER(OFFSET('Water Data'!$F$4,0,10*ROW('Water Data'!F125))),'Data Summary'!BY131="Yes"),100-OFFSET('Water Data'!$F$4,0,10*ROW('Water Data'!F125)),NA())</f>
        <v>#N/A</v>
      </c>
      <c r="K131" s="536" t="e">
        <f ca="1">+IF(AND(ISNUMBER(OFFSET('Water Data'!$F$6,0,10*ROW('Water Data'!F125))),'Data Summary'!BZ131="Yes"),OFFSET('Water Data'!$F$6,0,10*ROW('Water Data'!F125)),NA())</f>
        <v>#N/A</v>
      </c>
      <c r="L131" s="536" t="e">
        <f ca="1">+IF(AND(ISNUMBER(OFFSET('Water Data'!$F$9,0,10*ROW('Water Data'!F125))),'Data Summary'!CA131="Yes"),OFFSET('Water Data'!$F$9,0,10*ROW('Water Data'!F125)),NA())</f>
        <v>#N/A</v>
      </c>
      <c r="M131" s="536" t="e">
        <f ca="1">+IF(AND(ISNUMBER(OFFSET('Water Data'!$G$4,0,10*ROW('Water Data'!G125))),'Data Summary'!CB131="Yes"),100-OFFSET('Water Data'!$G$4,0,10*ROW('Water Data'!G125)),NA())</f>
        <v>#N/A</v>
      </c>
      <c r="N131" s="536" t="e">
        <f ca="1">+IF(AND(ISNUMBER(OFFSET('Water Data'!$G$6,0,10*ROW('Water Data'!G125))),'Data Summary'!CC131="Yes"),OFFSET('Water Data'!$G$6,0,10*ROW('Water Data'!G125)),NA())</f>
        <v>#N/A</v>
      </c>
      <c r="O131" s="536" t="e">
        <f ca="1">+IF(AND(ISNUMBER(OFFSET('Water Data'!$G$9,0,10*ROW('Water Data'!G125))),'Data Summary'!CD131="Yes"),OFFSET('Water Data'!$G$9,0,10*ROW('Water Data'!G125)),NA())</f>
        <v>#N/A</v>
      </c>
      <c r="P131" s="536" t="e">
        <f ca="1">+IF(AND(ISNUMBER(OFFSET('Water Data'!$H$4,0,10*ROW('Water Data'!H125))),'Data Summary'!CE131="Yes"),100-OFFSET('Water Data'!$H$4,0,10*ROW('Water Data'!H125)),NA())</f>
        <v>#N/A</v>
      </c>
      <c r="Q131" s="536" t="e">
        <f ca="1">+IF(AND(ISNUMBER(OFFSET('Water Data'!$H$6,0,10*ROW('Water Data'!H125))),'Data Summary'!CF131="Yes"),OFFSET('Water Data'!$H$6,0,10*ROW('Water Data'!H125)),NA())</f>
        <v>#N/A</v>
      </c>
      <c r="R131" s="536" t="e">
        <f ca="1">+IF(AND(ISNUMBER(OFFSET('Water Data'!$H$9,0,10*ROW('Water Data'!H125))),'Data Summary'!CG131="Yes"),OFFSET('Water Data'!$H$9,0,10*ROW('Water Data'!H125)),NA())</f>
        <v>#N/A</v>
      </c>
      <c r="S131" s="536" t="e">
        <f ca="1">+IF(AND(ISNUMBER(OFFSET('Water Data'!$I$4,0,10*ROW('Water Data'!I125))),'Data Summary'!CH131="Yes"),100-OFFSET('Water Data'!$I$4,0,10*ROW('Water Data'!I125)),NA())</f>
        <v>#N/A</v>
      </c>
      <c r="T131" s="536" t="e">
        <f ca="1">+IF(AND(ISNUMBER(OFFSET('Water Data'!$I$6,0,10*ROW('Water Data'!I125))),'Data Summary'!CI131="Yes"),OFFSET('Water Data'!$I$6,0,10*ROW('Water Data'!I125)),NA())</f>
        <v>#N/A</v>
      </c>
      <c r="U131" s="536" t="e">
        <f ca="1">+IF(AND(ISNUMBER(OFFSET('Water Data'!$I$9,0,10*ROW('Water Data'!I125))),'Data Summary'!CJ131="Yes"),OFFSET('Water Data'!$I$9,0,10*ROW('Water Data'!I125)),NA())</f>
        <v>#N/A</v>
      </c>
      <c r="V131" s="537" t="e">
        <f ca="1">+IF(AND(ISNUMBER(OFFSET('Sanitation Data'!$D$4,0,10*ROW('Sanitation Data'!D125))),'Data Summary'!CK131="Yes"),100-OFFSET('Sanitation Data'!$D$4,0,10*ROW('Sanitation Data'!D125)),NA())</f>
        <v>#N/A</v>
      </c>
      <c r="W131" s="537" t="e">
        <f ca="1">+IF(AND(ISNUMBER(OFFSET('Sanitation Data'!$D$6,0,10*ROW('Sanitation Data'!D125))),'Data Summary'!CL131="Yes"),OFFSET('Sanitation Data'!$D$6,0,10*ROW('Sanitation Data'!D125)),NA())</f>
        <v>#N/A</v>
      </c>
      <c r="X131" s="537" t="e">
        <f ca="1">+IF(AND(ISNUMBER(OFFSET('Sanitation Data'!$D$10,0,10*ROW('Sanitation Data'!D125))),'Data Summary'!CM131="Yes"),OFFSET('Sanitation Data'!$D$10,0,10*ROW('Sanitation Data'!D125)),NA())</f>
        <v>#N/A</v>
      </c>
      <c r="Y131" s="537" t="e">
        <f ca="1">+IF(AND(ISNUMBER(OFFSET('Sanitation Data'!$D$11,0,10*ROW('Sanitation Data'!D125))),'Data Summary'!CN131="Yes"),OFFSET('Sanitation Data'!$D$11,0,10*ROW('Sanitation Data'!D125)),NA())</f>
        <v>#N/A</v>
      </c>
      <c r="Z131" s="537" t="e">
        <f ca="1">+IF(AND(ISNUMBER(OFFSET('Sanitation Data'!$D$12,0,10*ROW('Sanitation Data'!D125))),'Data Summary'!CO131="Yes"),OFFSET('Sanitation Data'!$D$12,0,10*ROW('Sanitation Data'!D125)),NA())</f>
        <v>#N/A</v>
      </c>
      <c r="AA131" s="537" t="e">
        <f ca="1">+IF(AND(ISNUMBER(OFFSET('Sanitation Data'!$E$4,0,10*ROW('Sanitation Data'!E125))),'Data Summary'!CP131="Yes"),100-OFFSET('Sanitation Data'!$E$4,0,10*ROW('Sanitation Data'!E125)),NA())</f>
        <v>#N/A</v>
      </c>
      <c r="AB131" s="537" t="e">
        <f ca="1">+IF(AND(ISNUMBER(OFFSET('Sanitation Data'!$E$6,0,10*ROW('Sanitation Data'!E125))),'Data Summary'!CQ131="Yes"),OFFSET('Sanitation Data'!$E$6,0,10*ROW('Sanitation Data'!E125)),NA())</f>
        <v>#N/A</v>
      </c>
      <c r="AC131" s="537" t="e">
        <f ca="1">+IF(AND(ISNUMBER(OFFSET('Sanitation Data'!$E$10,0,10*ROW('Sanitation Data'!E125))),'Data Summary'!CR131="Yes"),OFFSET('Sanitation Data'!$E$10,0,10*ROW('Sanitation Data'!E125)),NA())</f>
        <v>#N/A</v>
      </c>
      <c r="AD131" s="537" t="e">
        <f ca="1">+IF(AND(ISNUMBER(OFFSET('Sanitation Data'!$E$11,0,10*ROW('Sanitation Data'!E125))),'Data Summary'!CS131="Yes"),OFFSET('Sanitation Data'!$E$11,0,10*ROW('Sanitation Data'!E125)),NA())</f>
        <v>#N/A</v>
      </c>
      <c r="AE131" s="537" t="e">
        <f ca="1">+IF(AND(ISNUMBER(OFFSET('Sanitation Data'!$E$12,0,10*ROW('Sanitation Data'!E125))),'Data Summary'!CT131="Yes"),OFFSET('Sanitation Data'!$E$12,0,10*ROW('Sanitation Data'!E125)),NA())</f>
        <v>#N/A</v>
      </c>
      <c r="AF131" s="537" t="e">
        <f ca="1">+IF(AND(ISNUMBER(OFFSET('Sanitation Data'!$F$4,0,10*ROW('Sanitation Data'!F125))),'Data Summary'!CU131="Yes"),100-OFFSET('Sanitation Data'!$F$4,0,10*ROW('Sanitation Data'!F125)),NA())</f>
        <v>#N/A</v>
      </c>
      <c r="AG131" s="537" t="e">
        <f ca="1">+IF(AND(ISNUMBER(OFFSET('Sanitation Data'!$F$6,0,10*ROW('Sanitation Data'!F125))),'Data Summary'!CV131="Yes"),OFFSET('Sanitation Data'!$F$6,0,10*ROW('Sanitation Data'!F125)),NA())</f>
        <v>#N/A</v>
      </c>
      <c r="AH131" s="537" t="e">
        <f ca="1">+IF(AND(ISNUMBER(OFFSET('Sanitation Data'!$F$10,0,10*ROW('Sanitation Data'!F125))),'Data Summary'!CW131="Yes"),OFFSET('Sanitation Data'!$F$10,0,10*ROW('Sanitation Data'!F125)),NA())</f>
        <v>#N/A</v>
      </c>
      <c r="AI131" s="537" t="e">
        <f ca="1">+IF(AND(ISNUMBER(OFFSET('Sanitation Data'!$F$11,0,10*ROW('Sanitation Data'!F125))),'Data Summary'!CX131="Yes"),OFFSET('Sanitation Data'!$F$11,0,10*ROW('Sanitation Data'!F125)),NA())</f>
        <v>#N/A</v>
      </c>
      <c r="AJ131" s="537" t="e">
        <f ca="1">+IF(AND(ISNUMBER(OFFSET('Sanitation Data'!$F$12,0,10*ROW('Sanitation Data'!F125))),'Data Summary'!CY131="Yes"),OFFSET('Sanitation Data'!$F$12,0,10*ROW('Sanitation Data'!F125)),NA())</f>
        <v>#N/A</v>
      </c>
      <c r="AK131" s="537" t="e">
        <f ca="1">+IF(AND(ISNUMBER(OFFSET('Sanitation Data'!$G$4,0,10*ROW('Sanitation Data'!G125))),'Data Summary'!CZ131="Yes"),100-OFFSET('Sanitation Data'!$G$4,0,10*ROW('Sanitation Data'!G125)),NA())</f>
        <v>#N/A</v>
      </c>
      <c r="AL131" s="537" t="e">
        <f ca="1">+IF(AND(ISNUMBER(OFFSET('Sanitation Data'!$G$6,0,10*ROW('Sanitation Data'!G125))),'Data Summary'!DA131="Yes"),OFFSET('Sanitation Data'!$G$6,0,10*ROW('Sanitation Data'!G125)),NA())</f>
        <v>#N/A</v>
      </c>
      <c r="AM131" s="537" t="e">
        <f ca="1">+IF(AND(ISNUMBER(OFFSET('Sanitation Data'!$G$10,0,10*ROW('Sanitation Data'!G125))),'Data Summary'!DB131="Yes"),OFFSET('Sanitation Data'!$G$10,0,10*ROW('Sanitation Data'!G125)),NA())</f>
        <v>#N/A</v>
      </c>
      <c r="AN131" s="537" t="e">
        <f ca="1">+IF(AND(ISNUMBER(OFFSET('Sanitation Data'!$G$11,0,10*ROW('Sanitation Data'!G125))),'Data Summary'!DC131="Yes"),OFFSET('Sanitation Data'!$G$11,0,10*ROW('Sanitation Data'!G125)),NA())</f>
        <v>#N/A</v>
      </c>
      <c r="AO131" s="537" t="e">
        <f ca="1">+IF(AND(ISNUMBER(OFFSET('Sanitation Data'!$G$12,0,10*ROW('Sanitation Data'!G125))),'Data Summary'!DD131="Yes"),OFFSET('Sanitation Data'!$G$12,0,10*ROW('Sanitation Data'!G125)),NA())</f>
        <v>#N/A</v>
      </c>
      <c r="AP131" s="537" t="e">
        <f ca="1">+IF(AND(ISNUMBER(OFFSET('Sanitation Data'!$H$4,0,10*ROW('Sanitation Data'!H125))),'Data Summary'!DE131="Yes"),100-OFFSET('Sanitation Data'!$H$4,0,10*ROW('Sanitation Data'!H125)),NA())</f>
        <v>#N/A</v>
      </c>
      <c r="AQ131" s="537" t="e">
        <f ca="1">+IF(AND(ISNUMBER(OFFSET('Sanitation Data'!$H$6,0,10*ROW('Sanitation Data'!H125))),'Data Summary'!DF131="Yes"),OFFSET('Sanitation Data'!$H$6,0,10*ROW('Sanitation Data'!H125)),NA())</f>
        <v>#N/A</v>
      </c>
      <c r="AR131" s="537" t="e">
        <f ca="1">+IF(AND(ISNUMBER(OFFSET('Sanitation Data'!$H$10,0,10*ROW('Sanitation Data'!H125))),'Data Summary'!DG131="Yes"),OFFSET('Sanitation Data'!$H$10,0,10*ROW('Sanitation Data'!H125)),NA())</f>
        <v>#N/A</v>
      </c>
      <c r="AS131" s="537" t="e">
        <f ca="1">+IF(AND(ISNUMBER(OFFSET('Sanitation Data'!$H$11,0,10*ROW('Sanitation Data'!H125))),'Data Summary'!DH131="Yes"),OFFSET('Sanitation Data'!$H$11,0,10*ROW('Sanitation Data'!H125)),NA())</f>
        <v>#N/A</v>
      </c>
      <c r="AT131" s="537" t="e">
        <f ca="1">+IF(AND(ISNUMBER(OFFSET('Sanitation Data'!$H$12,0,10*ROW('Sanitation Data'!H125))),'Data Summary'!DI131="Yes"),OFFSET('Sanitation Data'!$H$12,0,10*ROW('Sanitation Data'!H125)),NA())</f>
        <v>#N/A</v>
      </c>
      <c r="AU131" s="537" t="e">
        <f ca="1">+IF(AND(ISNUMBER(OFFSET('Sanitation Data'!$I$4,0,10*ROW('Sanitation Data'!I125))),'Data Summary'!DJ131="Yes"),100-OFFSET('Sanitation Data'!$I$4,0,10*ROW('Sanitation Data'!I125)),NA())</f>
        <v>#N/A</v>
      </c>
      <c r="AV131" s="537" t="e">
        <f ca="1">+IF(AND(ISNUMBER(OFFSET('Sanitation Data'!$I$6,0,10*ROW('Sanitation Data'!I125))),'Data Summary'!DK131="Yes"),OFFSET('Sanitation Data'!$I$6,0,10*ROW('Sanitation Data'!I125)),NA())</f>
        <v>#N/A</v>
      </c>
      <c r="AW131" s="537" t="e">
        <f ca="1">+IF(AND(ISNUMBER(OFFSET('Sanitation Data'!$I$10,0,10*ROW('Sanitation Data'!I125))),'Data Summary'!DL131="Yes"),OFFSET('Sanitation Data'!$I$10,0,10*ROW('Sanitation Data'!I125)),NA())</f>
        <v>#N/A</v>
      </c>
      <c r="AX131" s="537" t="e">
        <f ca="1">+IF(AND(ISNUMBER(OFFSET('Sanitation Data'!$I$11,0,10*ROW('Sanitation Data'!I125))),'Data Summary'!DM131="Yes"),OFFSET('Sanitation Data'!$I$11,0,10*ROW('Sanitation Data'!I125)),NA())</f>
        <v>#N/A</v>
      </c>
      <c r="AY131" s="537" t="e">
        <f ca="1">+IF(AND(ISNUMBER(OFFSET('Sanitation Data'!$I$12,0,10*ROW('Sanitation Data'!I125))),'Data Summary'!DN131="Yes"),OFFSET('Sanitation Data'!$I$12,0,10*ROW('Sanitation Data'!I125)),NA())</f>
        <v>#N/A</v>
      </c>
      <c r="AZ131" s="538" t="e">
        <f ca="1">+IF(AND(ISNUMBER(OFFSET('Hygiene Data'!$D$5,0,10*ROW('Hygiene Data'!D125))),'Data Summary'!DO131="Yes"),OFFSET('Hygiene Data'!$D$5,0,10*ROW('Hygiene Data'!D125)),NA())</f>
        <v>#N/A</v>
      </c>
      <c r="BA131" s="538" t="e">
        <f ca="1">+IF(AND(ISNUMBER(OFFSET('Hygiene Data'!$D$7,0,10*ROW('Hygiene Data'!D125))),'Data Summary'!DP131="Yes"),OFFSET('Hygiene Data'!$D$7,0,10*ROW('Hygiene Data'!D125)),NA())</f>
        <v>#N/A</v>
      </c>
      <c r="BB131" s="538" t="e">
        <f ca="1">+IF(AND(ISNUMBER(OFFSET('Hygiene Data'!$D$9,0,10*ROW('Hygiene Data'!D125))),'Data Summary'!DQ131="Yes"),OFFSET('Hygiene Data'!$D$9,0,10*ROW('Hygiene Data'!D125)),NA())</f>
        <v>#N/A</v>
      </c>
      <c r="BC131" s="538" t="e">
        <f ca="1">+IF(AND(ISNUMBER(OFFSET('Hygiene Data'!$E$5,0,10*ROW('Hygiene Data'!E125))),'Data Summary'!DR131="Yes"),OFFSET('Hygiene Data'!$E$5,0,10*ROW('Hygiene Data'!E125)),NA())</f>
        <v>#N/A</v>
      </c>
      <c r="BD131" s="538" t="e">
        <f ca="1">+IF(AND(ISNUMBER(OFFSET('Hygiene Data'!$E$7,0,10*ROW('Hygiene Data'!E125))),'Data Summary'!DS131="Yes"),OFFSET('Hygiene Data'!$E$7,0,10*ROW('Hygiene Data'!E125)),NA())</f>
        <v>#N/A</v>
      </c>
      <c r="BE131" s="538" t="e">
        <f ca="1">+IF(AND(ISNUMBER(OFFSET('Hygiene Data'!$E$9,0,10*ROW('Hygiene Data'!E125))),'Data Summary'!DT131="Yes"),OFFSET('Hygiene Data'!$E$9,0,10*ROW('Hygiene Data'!E125)),NA())</f>
        <v>#N/A</v>
      </c>
      <c r="BF131" s="538" t="e">
        <f ca="1">+IF(AND(ISNUMBER(OFFSET('Hygiene Data'!$F$5,0,10*ROW('Hygiene Data'!F125))),'Data Summary'!DU131="Yes"),OFFSET('Hygiene Data'!$F$5,0,10*ROW('Hygiene Data'!F125)),NA())</f>
        <v>#N/A</v>
      </c>
      <c r="BG131" s="538" t="e">
        <f ca="1">+IF(AND(ISNUMBER(OFFSET('Hygiene Data'!$F$7,0,10*ROW('Hygiene Data'!F125))),'Data Summary'!DV131="Yes"),OFFSET('Hygiene Data'!$F$7,0,10*ROW('Hygiene Data'!F125)),NA())</f>
        <v>#N/A</v>
      </c>
      <c r="BH131" s="538" t="e">
        <f ca="1">+IF(AND(ISNUMBER(OFFSET('Hygiene Data'!$F$9,0,10*ROW('Hygiene Data'!F125))),'Data Summary'!DW131="Yes"),OFFSET('Hygiene Data'!$F$9,0,10*ROW('Hygiene Data'!F125)),NA())</f>
        <v>#N/A</v>
      </c>
      <c r="BI131" s="538" t="e">
        <f ca="1">+IF(AND(ISNUMBER(OFFSET('Hygiene Data'!$G$5,0,10*ROW('Hygiene Data'!G125))),'Data Summary'!DX131="Yes"),OFFSET('Hygiene Data'!$G$5,0,10*ROW('Hygiene Data'!G125)),NA())</f>
        <v>#N/A</v>
      </c>
      <c r="BJ131" s="538" t="e">
        <f ca="1">+IF(AND(ISNUMBER(OFFSET('Hygiene Data'!$G$7,0,10*ROW('Hygiene Data'!G125))),'Data Summary'!DY131="Yes"),OFFSET('Hygiene Data'!$G$7,0,10*ROW('Hygiene Data'!G125)),NA())</f>
        <v>#N/A</v>
      </c>
      <c r="BK131" s="538" t="e">
        <f ca="1">+IF(AND(ISNUMBER(OFFSET('Hygiene Data'!$G$9,0,10*ROW('Hygiene Data'!G125))),'Data Summary'!DZ131="Yes"),OFFSET('Hygiene Data'!$G$9,0,10*ROW('Hygiene Data'!G125)),NA())</f>
        <v>#N/A</v>
      </c>
      <c r="BL131" s="538" t="e">
        <f ca="1">+IF(AND(ISNUMBER(OFFSET('Hygiene Data'!$H$5,0,10*ROW('Hygiene Data'!H125))),'Data Summary'!EA131="Yes"),OFFSET('Hygiene Data'!$H$5,0,10*ROW('Hygiene Data'!H125)),NA())</f>
        <v>#N/A</v>
      </c>
      <c r="BM131" s="538" t="e">
        <f ca="1">+IF(AND(ISNUMBER(OFFSET('Hygiene Data'!$H$7,0,10*ROW('Hygiene Data'!H125))),'Data Summary'!EB131="Yes"),OFFSET('Hygiene Data'!$H$7,0,10*ROW('Hygiene Data'!H125)),NA())</f>
        <v>#N/A</v>
      </c>
      <c r="BN131" s="538" t="e">
        <f ca="1">+IF(AND(ISNUMBER(OFFSET('Hygiene Data'!$H$9,0,10*ROW('Hygiene Data'!H125))),'Data Summary'!EC131="Yes"),OFFSET('Hygiene Data'!$H$9,0,10*ROW('Hygiene Data'!H125)),NA())</f>
        <v>#N/A</v>
      </c>
      <c r="BO131" s="538" t="e">
        <f ca="1">+IF(AND(ISNUMBER(OFFSET('Hygiene Data'!$I$5,0,10*ROW('Hygiene Data'!I125))),'Data Summary'!ED131="Yes"),OFFSET('Hygiene Data'!$I$5,0,10*ROW('Hygiene Data'!I125)),NA())</f>
        <v>#N/A</v>
      </c>
      <c r="BP131" s="538" t="e">
        <f ca="1">+IF(AND(ISNUMBER(OFFSET('Hygiene Data'!$I$7,0,10*ROW('Hygiene Data'!I125))),'Data Summary'!EE131="Yes"),OFFSET('Hygiene Data'!$I$7,0,10*ROW('Hygiene Data'!I125)),NA())</f>
        <v>#N/A</v>
      </c>
      <c r="BQ131" s="538" t="e">
        <f ca="1">+IF(AND(ISNUMBER(OFFSET('Hygiene Data'!$I$9,0,10*ROW('Hygiene Data'!I125))),'Data Summary'!EF131="Yes"),OFFSET('Hygiene Data'!$I$9,0,10*ROW('Hygiene Data'!I125)),NA())</f>
        <v>#N/A</v>
      </c>
    </row>
    <row r="132" spans="1:69" x14ac:dyDescent="0.25">
      <c r="A132" s="534" t="e">
        <f ca="1">+RIGHT('Data Summary'!A132,LEN('Data Summary'!A132)-9)</f>
        <v>#VALUE!</v>
      </c>
      <c r="B132" s="508" t="str">
        <f ca="1">+IF(ISTEXT('Data Summary'!B132),'Data Summary'!B132,"")</f>
        <v/>
      </c>
      <c r="C132" s="535" t="e">
        <f ca="1">+VALUE('Data Summary'!C132)</f>
        <v>#VALUE!</v>
      </c>
      <c r="D132" s="536" t="e">
        <f ca="1">+IF(AND(ISNUMBER(OFFSET('Water Data'!$D$4,0,10*ROW('Water Data'!D126))),'Data Summary'!BS132="Yes"),100-OFFSET('Water Data'!$D$4,0,10*ROW('Water Data'!D126)),NA())</f>
        <v>#N/A</v>
      </c>
      <c r="E132" s="536" t="e">
        <f ca="1">+IF(AND(ISNUMBER(OFFSET('Water Data'!$D$6,0,10*ROW('Water Data'!D126))),'Data Summary'!BT132="Yes"),OFFSET('Water Data'!$D$6,0,10*ROW('Water Data'!D126)),NA())</f>
        <v>#N/A</v>
      </c>
      <c r="F132" s="536" t="e">
        <f ca="1">+IF(AND(ISNUMBER(OFFSET('Water Data'!$D$9,0,10*ROW('Water Data'!D126))),'Data Summary'!BU132="Yes"),OFFSET('Water Data'!$D$9,0,10*ROW('Water Data'!D126)),NA())</f>
        <v>#N/A</v>
      </c>
      <c r="G132" s="536" t="e">
        <f ca="1">+IF(AND(ISNUMBER(OFFSET('Water Data'!$E$4,0,10*ROW('Water Data'!E126))),'Data Summary'!BV132="Yes"),100-OFFSET('Water Data'!$E$4,0,10*ROW('Water Data'!E126)),NA())</f>
        <v>#N/A</v>
      </c>
      <c r="H132" s="536" t="e">
        <f ca="1">+IF(AND(ISNUMBER(OFFSET('Water Data'!$E$6,0,10*ROW('Water Data'!E126))),'Data Summary'!BW132="Yes"),OFFSET('Water Data'!$E$6,0,10*ROW('Water Data'!E126)),NA())</f>
        <v>#N/A</v>
      </c>
      <c r="I132" s="536" t="e">
        <f ca="1">+IF(AND(ISNUMBER(OFFSET('Water Data'!$E$9,0,10*ROW('Water Data'!E126))),'Data Summary'!BX132="Yes"),OFFSET('Water Data'!$E$9,0,10*ROW('Water Data'!E126)),NA())</f>
        <v>#N/A</v>
      </c>
      <c r="J132" s="536" t="e">
        <f ca="1">+IF(AND(ISNUMBER(OFFSET('Water Data'!$F$4,0,10*ROW('Water Data'!F126))),'Data Summary'!BY132="Yes"),100-OFFSET('Water Data'!$F$4,0,10*ROW('Water Data'!F126)),NA())</f>
        <v>#N/A</v>
      </c>
      <c r="K132" s="536" t="e">
        <f ca="1">+IF(AND(ISNUMBER(OFFSET('Water Data'!$F$6,0,10*ROW('Water Data'!F126))),'Data Summary'!BZ132="Yes"),OFFSET('Water Data'!$F$6,0,10*ROW('Water Data'!F126)),NA())</f>
        <v>#N/A</v>
      </c>
      <c r="L132" s="536" t="e">
        <f ca="1">+IF(AND(ISNUMBER(OFFSET('Water Data'!$F$9,0,10*ROW('Water Data'!F126))),'Data Summary'!CA132="Yes"),OFFSET('Water Data'!$F$9,0,10*ROW('Water Data'!F126)),NA())</f>
        <v>#N/A</v>
      </c>
      <c r="M132" s="536" t="e">
        <f ca="1">+IF(AND(ISNUMBER(OFFSET('Water Data'!$G$4,0,10*ROW('Water Data'!G126))),'Data Summary'!CB132="Yes"),100-OFFSET('Water Data'!$G$4,0,10*ROW('Water Data'!G126)),NA())</f>
        <v>#N/A</v>
      </c>
      <c r="N132" s="536" t="e">
        <f ca="1">+IF(AND(ISNUMBER(OFFSET('Water Data'!$G$6,0,10*ROW('Water Data'!G126))),'Data Summary'!CC132="Yes"),OFFSET('Water Data'!$G$6,0,10*ROW('Water Data'!G126)),NA())</f>
        <v>#N/A</v>
      </c>
      <c r="O132" s="536" t="e">
        <f ca="1">+IF(AND(ISNUMBER(OFFSET('Water Data'!$G$9,0,10*ROW('Water Data'!G126))),'Data Summary'!CD132="Yes"),OFFSET('Water Data'!$G$9,0,10*ROW('Water Data'!G126)),NA())</f>
        <v>#N/A</v>
      </c>
      <c r="P132" s="536" t="e">
        <f ca="1">+IF(AND(ISNUMBER(OFFSET('Water Data'!$H$4,0,10*ROW('Water Data'!H126))),'Data Summary'!CE132="Yes"),100-OFFSET('Water Data'!$H$4,0,10*ROW('Water Data'!H126)),NA())</f>
        <v>#N/A</v>
      </c>
      <c r="Q132" s="536" t="e">
        <f ca="1">+IF(AND(ISNUMBER(OFFSET('Water Data'!$H$6,0,10*ROW('Water Data'!H126))),'Data Summary'!CF132="Yes"),OFFSET('Water Data'!$H$6,0,10*ROW('Water Data'!H126)),NA())</f>
        <v>#N/A</v>
      </c>
      <c r="R132" s="536" t="e">
        <f ca="1">+IF(AND(ISNUMBER(OFFSET('Water Data'!$H$9,0,10*ROW('Water Data'!H126))),'Data Summary'!CG132="Yes"),OFFSET('Water Data'!$H$9,0,10*ROW('Water Data'!H126)),NA())</f>
        <v>#N/A</v>
      </c>
      <c r="S132" s="536" t="e">
        <f ca="1">+IF(AND(ISNUMBER(OFFSET('Water Data'!$I$4,0,10*ROW('Water Data'!I126))),'Data Summary'!CH132="Yes"),100-OFFSET('Water Data'!$I$4,0,10*ROW('Water Data'!I126)),NA())</f>
        <v>#N/A</v>
      </c>
      <c r="T132" s="536" t="e">
        <f ca="1">+IF(AND(ISNUMBER(OFFSET('Water Data'!$I$6,0,10*ROW('Water Data'!I126))),'Data Summary'!CI132="Yes"),OFFSET('Water Data'!$I$6,0,10*ROW('Water Data'!I126)),NA())</f>
        <v>#N/A</v>
      </c>
      <c r="U132" s="536" t="e">
        <f ca="1">+IF(AND(ISNUMBER(OFFSET('Water Data'!$I$9,0,10*ROW('Water Data'!I126))),'Data Summary'!CJ132="Yes"),OFFSET('Water Data'!$I$9,0,10*ROW('Water Data'!I126)),NA())</f>
        <v>#N/A</v>
      </c>
      <c r="V132" s="537" t="e">
        <f ca="1">+IF(AND(ISNUMBER(OFFSET('Sanitation Data'!$D$4,0,10*ROW('Sanitation Data'!D126))),'Data Summary'!CK132="Yes"),100-OFFSET('Sanitation Data'!$D$4,0,10*ROW('Sanitation Data'!D126)),NA())</f>
        <v>#N/A</v>
      </c>
      <c r="W132" s="537" t="e">
        <f ca="1">+IF(AND(ISNUMBER(OFFSET('Sanitation Data'!$D$6,0,10*ROW('Sanitation Data'!D126))),'Data Summary'!CL132="Yes"),OFFSET('Sanitation Data'!$D$6,0,10*ROW('Sanitation Data'!D126)),NA())</f>
        <v>#N/A</v>
      </c>
      <c r="X132" s="537" t="e">
        <f ca="1">+IF(AND(ISNUMBER(OFFSET('Sanitation Data'!$D$10,0,10*ROW('Sanitation Data'!D126))),'Data Summary'!CM132="Yes"),OFFSET('Sanitation Data'!$D$10,0,10*ROW('Sanitation Data'!D126)),NA())</f>
        <v>#N/A</v>
      </c>
      <c r="Y132" s="537" t="e">
        <f ca="1">+IF(AND(ISNUMBER(OFFSET('Sanitation Data'!$D$11,0,10*ROW('Sanitation Data'!D126))),'Data Summary'!CN132="Yes"),OFFSET('Sanitation Data'!$D$11,0,10*ROW('Sanitation Data'!D126)),NA())</f>
        <v>#N/A</v>
      </c>
      <c r="Z132" s="537" t="e">
        <f ca="1">+IF(AND(ISNUMBER(OFFSET('Sanitation Data'!$D$12,0,10*ROW('Sanitation Data'!D126))),'Data Summary'!CO132="Yes"),OFFSET('Sanitation Data'!$D$12,0,10*ROW('Sanitation Data'!D126)),NA())</f>
        <v>#N/A</v>
      </c>
      <c r="AA132" s="537" t="e">
        <f ca="1">+IF(AND(ISNUMBER(OFFSET('Sanitation Data'!$E$4,0,10*ROW('Sanitation Data'!E126))),'Data Summary'!CP132="Yes"),100-OFFSET('Sanitation Data'!$E$4,0,10*ROW('Sanitation Data'!E126)),NA())</f>
        <v>#N/A</v>
      </c>
      <c r="AB132" s="537" t="e">
        <f ca="1">+IF(AND(ISNUMBER(OFFSET('Sanitation Data'!$E$6,0,10*ROW('Sanitation Data'!E126))),'Data Summary'!CQ132="Yes"),OFFSET('Sanitation Data'!$E$6,0,10*ROW('Sanitation Data'!E126)),NA())</f>
        <v>#N/A</v>
      </c>
      <c r="AC132" s="537" t="e">
        <f ca="1">+IF(AND(ISNUMBER(OFFSET('Sanitation Data'!$E$10,0,10*ROW('Sanitation Data'!E126))),'Data Summary'!CR132="Yes"),OFFSET('Sanitation Data'!$E$10,0,10*ROW('Sanitation Data'!E126)),NA())</f>
        <v>#N/A</v>
      </c>
      <c r="AD132" s="537" t="e">
        <f ca="1">+IF(AND(ISNUMBER(OFFSET('Sanitation Data'!$E$11,0,10*ROW('Sanitation Data'!E126))),'Data Summary'!CS132="Yes"),OFFSET('Sanitation Data'!$E$11,0,10*ROW('Sanitation Data'!E126)),NA())</f>
        <v>#N/A</v>
      </c>
      <c r="AE132" s="537" t="e">
        <f ca="1">+IF(AND(ISNUMBER(OFFSET('Sanitation Data'!$E$12,0,10*ROW('Sanitation Data'!E126))),'Data Summary'!CT132="Yes"),OFFSET('Sanitation Data'!$E$12,0,10*ROW('Sanitation Data'!E126)),NA())</f>
        <v>#N/A</v>
      </c>
      <c r="AF132" s="537" t="e">
        <f ca="1">+IF(AND(ISNUMBER(OFFSET('Sanitation Data'!$F$4,0,10*ROW('Sanitation Data'!F126))),'Data Summary'!CU132="Yes"),100-OFFSET('Sanitation Data'!$F$4,0,10*ROW('Sanitation Data'!F126)),NA())</f>
        <v>#N/A</v>
      </c>
      <c r="AG132" s="537" t="e">
        <f ca="1">+IF(AND(ISNUMBER(OFFSET('Sanitation Data'!$F$6,0,10*ROW('Sanitation Data'!F126))),'Data Summary'!CV132="Yes"),OFFSET('Sanitation Data'!$F$6,0,10*ROW('Sanitation Data'!F126)),NA())</f>
        <v>#N/A</v>
      </c>
      <c r="AH132" s="537" t="e">
        <f ca="1">+IF(AND(ISNUMBER(OFFSET('Sanitation Data'!$F$10,0,10*ROW('Sanitation Data'!F126))),'Data Summary'!CW132="Yes"),OFFSET('Sanitation Data'!$F$10,0,10*ROW('Sanitation Data'!F126)),NA())</f>
        <v>#N/A</v>
      </c>
      <c r="AI132" s="537" t="e">
        <f ca="1">+IF(AND(ISNUMBER(OFFSET('Sanitation Data'!$F$11,0,10*ROW('Sanitation Data'!F126))),'Data Summary'!CX132="Yes"),OFFSET('Sanitation Data'!$F$11,0,10*ROW('Sanitation Data'!F126)),NA())</f>
        <v>#N/A</v>
      </c>
      <c r="AJ132" s="537" t="e">
        <f ca="1">+IF(AND(ISNUMBER(OFFSET('Sanitation Data'!$F$12,0,10*ROW('Sanitation Data'!F126))),'Data Summary'!CY132="Yes"),OFFSET('Sanitation Data'!$F$12,0,10*ROW('Sanitation Data'!F126)),NA())</f>
        <v>#N/A</v>
      </c>
      <c r="AK132" s="537" t="e">
        <f ca="1">+IF(AND(ISNUMBER(OFFSET('Sanitation Data'!$G$4,0,10*ROW('Sanitation Data'!G126))),'Data Summary'!CZ132="Yes"),100-OFFSET('Sanitation Data'!$G$4,0,10*ROW('Sanitation Data'!G126)),NA())</f>
        <v>#N/A</v>
      </c>
      <c r="AL132" s="537" t="e">
        <f ca="1">+IF(AND(ISNUMBER(OFFSET('Sanitation Data'!$G$6,0,10*ROW('Sanitation Data'!G126))),'Data Summary'!DA132="Yes"),OFFSET('Sanitation Data'!$G$6,0,10*ROW('Sanitation Data'!G126)),NA())</f>
        <v>#N/A</v>
      </c>
      <c r="AM132" s="537" t="e">
        <f ca="1">+IF(AND(ISNUMBER(OFFSET('Sanitation Data'!$G$10,0,10*ROW('Sanitation Data'!G126))),'Data Summary'!DB132="Yes"),OFFSET('Sanitation Data'!$G$10,0,10*ROW('Sanitation Data'!G126)),NA())</f>
        <v>#N/A</v>
      </c>
      <c r="AN132" s="537" t="e">
        <f ca="1">+IF(AND(ISNUMBER(OFFSET('Sanitation Data'!$G$11,0,10*ROW('Sanitation Data'!G126))),'Data Summary'!DC132="Yes"),OFFSET('Sanitation Data'!$G$11,0,10*ROW('Sanitation Data'!G126)),NA())</f>
        <v>#N/A</v>
      </c>
      <c r="AO132" s="537" t="e">
        <f ca="1">+IF(AND(ISNUMBER(OFFSET('Sanitation Data'!$G$12,0,10*ROW('Sanitation Data'!G126))),'Data Summary'!DD132="Yes"),OFFSET('Sanitation Data'!$G$12,0,10*ROW('Sanitation Data'!G126)),NA())</f>
        <v>#N/A</v>
      </c>
      <c r="AP132" s="537" t="e">
        <f ca="1">+IF(AND(ISNUMBER(OFFSET('Sanitation Data'!$H$4,0,10*ROW('Sanitation Data'!H126))),'Data Summary'!DE132="Yes"),100-OFFSET('Sanitation Data'!$H$4,0,10*ROW('Sanitation Data'!H126)),NA())</f>
        <v>#N/A</v>
      </c>
      <c r="AQ132" s="537" t="e">
        <f ca="1">+IF(AND(ISNUMBER(OFFSET('Sanitation Data'!$H$6,0,10*ROW('Sanitation Data'!H126))),'Data Summary'!DF132="Yes"),OFFSET('Sanitation Data'!$H$6,0,10*ROW('Sanitation Data'!H126)),NA())</f>
        <v>#N/A</v>
      </c>
      <c r="AR132" s="537" t="e">
        <f ca="1">+IF(AND(ISNUMBER(OFFSET('Sanitation Data'!$H$10,0,10*ROW('Sanitation Data'!H126))),'Data Summary'!DG132="Yes"),OFFSET('Sanitation Data'!$H$10,0,10*ROW('Sanitation Data'!H126)),NA())</f>
        <v>#N/A</v>
      </c>
      <c r="AS132" s="537" t="e">
        <f ca="1">+IF(AND(ISNUMBER(OFFSET('Sanitation Data'!$H$11,0,10*ROW('Sanitation Data'!H126))),'Data Summary'!DH132="Yes"),OFFSET('Sanitation Data'!$H$11,0,10*ROW('Sanitation Data'!H126)),NA())</f>
        <v>#N/A</v>
      </c>
      <c r="AT132" s="537" t="e">
        <f ca="1">+IF(AND(ISNUMBER(OFFSET('Sanitation Data'!$H$12,0,10*ROW('Sanitation Data'!H126))),'Data Summary'!DI132="Yes"),OFFSET('Sanitation Data'!$H$12,0,10*ROW('Sanitation Data'!H126)),NA())</f>
        <v>#N/A</v>
      </c>
      <c r="AU132" s="537" t="e">
        <f ca="1">+IF(AND(ISNUMBER(OFFSET('Sanitation Data'!$I$4,0,10*ROW('Sanitation Data'!I126))),'Data Summary'!DJ132="Yes"),100-OFFSET('Sanitation Data'!$I$4,0,10*ROW('Sanitation Data'!I126)),NA())</f>
        <v>#N/A</v>
      </c>
      <c r="AV132" s="537" t="e">
        <f ca="1">+IF(AND(ISNUMBER(OFFSET('Sanitation Data'!$I$6,0,10*ROW('Sanitation Data'!I126))),'Data Summary'!DK132="Yes"),OFFSET('Sanitation Data'!$I$6,0,10*ROW('Sanitation Data'!I126)),NA())</f>
        <v>#N/A</v>
      </c>
      <c r="AW132" s="537" t="e">
        <f ca="1">+IF(AND(ISNUMBER(OFFSET('Sanitation Data'!$I$10,0,10*ROW('Sanitation Data'!I126))),'Data Summary'!DL132="Yes"),OFFSET('Sanitation Data'!$I$10,0,10*ROW('Sanitation Data'!I126)),NA())</f>
        <v>#N/A</v>
      </c>
      <c r="AX132" s="537" t="e">
        <f ca="1">+IF(AND(ISNUMBER(OFFSET('Sanitation Data'!$I$11,0,10*ROW('Sanitation Data'!I126))),'Data Summary'!DM132="Yes"),OFFSET('Sanitation Data'!$I$11,0,10*ROW('Sanitation Data'!I126)),NA())</f>
        <v>#N/A</v>
      </c>
      <c r="AY132" s="537" t="e">
        <f ca="1">+IF(AND(ISNUMBER(OFFSET('Sanitation Data'!$I$12,0,10*ROW('Sanitation Data'!I126))),'Data Summary'!DN132="Yes"),OFFSET('Sanitation Data'!$I$12,0,10*ROW('Sanitation Data'!I126)),NA())</f>
        <v>#N/A</v>
      </c>
      <c r="AZ132" s="538" t="e">
        <f ca="1">+IF(AND(ISNUMBER(OFFSET('Hygiene Data'!$D$5,0,10*ROW('Hygiene Data'!D126))),'Data Summary'!DO132="Yes"),OFFSET('Hygiene Data'!$D$5,0,10*ROW('Hygiene Data'!D126)),NA())</f>
        <v>#N/A</v>
      </c>
      <c r="BA132" s="538" t="e">
        <f ca="1">+IF(AND(ISNUMBER(OFFSET('Hygiene Data'!$D$7,0,10*ROW('Hygiene Data'!D126))),'Data Summary'!DP132="Yes"),OFFSET('Hygiene Data'!$D$7,0,10*ROW('Hygiene Data'!D126)),NA())</f>
        <v>#N/A</v>
      </c>
      <c r="BB132" s="538" t="e">
        <f ca="1">+IF(AND(ISNUMBER(OFFSET('Hygiene Data'!$D$9,0,10*ROW('Hygiene Data'!D126))),'Data Summary'!DQ132="Yes"),OFFSET('Hygiene Data'!$D$9,0,10*ROW('Hygiene Data'!D126)),NA())</f>
        <v>#N/A</v>
      </c>
      <c r="BC132" s="538" t="e">
        <f ca="1">+IF(AND(ISNUMBER(OFFSET('Hygiene Data'!$E$5,0,10*ROW('Hygiene Data'!E126))),'Data Summary'!DR132="Yes"),OFFSET('Hygiene Data'!$E$5,0,10*ROW('Hygiene Data'!E126)),NA())</f>
        <v>#N/A</v>
      </c>
      <c r="BD132" s="538" t="e">
        <f ca="1">+IF(AND(ISNUMBER(OFFSET('Hygiene Data'!$E$7,0,10*ROW('Hygiene Data'!E126))),'Data Summary'!DS132="Yes"),OFFSET('Hygiene Data'!$E$7,0,10*ROW('Hygiene Data'!E126)),NA())</f>
        <v>#N/A</v>
      </c>
      <c r="BE132" s="538" t="e">
        <f ca="1">+IF(AND(ISNUMBER(OFFSET('Hygiene Data'!$E$9,0,10*ROW('Hygiene Data'!E126))),'Data Summary'!DT132="Yes"),OFFSET('Hygiene Data'!$E$9,0,10*ROW('Hygiene Data'!E126)),NA())</f>
        <v>#N/A</v>
      </c>
      <c r="BF132" s="538" t="e">
        <f ca="1">+IF(AND(ISNUMBER(OFFSET('Hygiene Data'!$F$5,0,10*ROW('Hygiene Data'!F126))),'Data Summary'!DU132="Yes"),OFFSET('Hygiene Data'!$F$5,0,10*ROW('Hygiene Data'!F126)),NA())</f>
        <v>#N/A</v>
      </c>
      <c r="BG132" s="538" t="e">
        <f ca="1">+IF(AND(ISNUMBER(OFFSET('Hygiene Data'!$F$7,0,10*ROW('Hygiene Data'!F126))),'Data Summary'!DV132="Yes"),OFFSET('Hygiene Data'!$F$7,0,10*ROW('Hygiene Data'!F126)),NA())</f>
        <v>#N/A</v>
      </c>
      <c r="BH132" s="538" t="e">
        <f ca="1">+IF(AND(ISNUMBER(OFFSET('Hygiene Data'!$F$9,0,10*ROW('Hygiene Data'!F126))),'Data Summary'!DW132="Yes"),OFFSET('Hygiene Data'!$F$9,0,10*ROW('Hygiene Data'!F126)),NA())</f>
        <v>#N/A</v>
      </c>
      <c r="BI132" s="538" t="e">
        <f ca="1">+IF(AND(ISNUMBER(OFFSET('Hygiene Data'!$G$5,0,10*ROW('Hygiene Data'!G126))),'Data Summary'!DX132="Yes"),OFFSET('Hygiene Data'!$G$5,0,10*ROW('Hygiene Data'!G126)),NA())</f>
        <v>#N/A</v>
      </c>
      <c r="BJ132" s="538" t="e">
        <f ca="1">+IF(AND(ISNUMBER(OFFSET('Hygiene Data'!$G$7,0,10*ROW('Hygiene Data'!G126))),'Data Summary'!DY132="Yes"),OFFSET('Hygiene Data'!$G$7,0,10*ROW('Hygiene Data'!G126)),NA())</f>
        <v>#N/A</v>
      </c>
      <c r="BK132" s="538" t="e">
        <f ca="1">+IF(AND(ISNUMBER(OFFSET('Hygiene Data'!$G$9,0,10*ROW('Hygiene Data'!G126))),'Data Summary'!DZ132="Yes"),OFFSET('Hygiene Data'!$G$9,0,10*ROW('Hygiene Data'!G126)),NA())</f>
        <v>#N/A</v>
      </c>
      <c r="BL132" s="538" t="e">
        <f ca="1">+IF(AND(ISNUMBER(OFFSET('Hygiene Data'!$H$5,0,10*ROW('Hygiene Data'!H126))),'Data Summary'!EA132="Yes"),OFFSET('Hygiene Data'!$H$5,0,10*ROW('Hygiene Data'!H126)),NA())</f>
        <v>#N/A</v>
      </c>
      <c r="BM132" s="538" t="e">
        <f ca="1">+IF(AND(ISNUMBER(OFFSET('Hygiene Data'!$H$7,0,10*ROW('Hygiene Data'!H126))),'Data Summary'!EB132="Yes"),OFFSET('Hygiene Data'!$H$7,0,10*ROW('Hygiene Data'!H126)),NA())</f>
        <v>#N/A</v>
      </c>
      <c r="BN132" s="538" t="e">
        <f ca="1">+IF(AND(ISNUMBER(OFFSET('Hygiene Data'!$H$9,0,10*ROW('Hygiene Data'!H126))),'Data Summary'!EC132="Yes"),OFFSET('Hygiene Data'!$H$9,0,10*ROW('Hygiene Data'!H126)),NA())</f>
        <v>#N/A</v>
      </c>
      <c r="BO132" s="538" t="e">
        <f ca="1">+IF(AND(ISNUMBER(OFFSET('Hygiene Data'!$I$5,0,10*ROW('Hygiene Data'!I126))),'Data Summary'!ED132="Yes"),OFFSET('Hygiene Data'!$I$5,0,10*ROW('Hygiene Data'!I126)),NA())</f>
        <v>#N/A</v>
      </c>
      <c r="BP132" s="538" t="e">
        <f ca="1">+IF(AND(ISNUMBER(OFFSET('Hygiene Data'!$I$7,0,10*ROW('Hygiene Data'!I126))),'Data Summary'!EE132="Yes"),OFFSET('Hygiene Data'!$I$7,0,10*ROW('Hygiene Data'!I126)),NA())</f>
        <v>#N/A</v>
      </c>
      <c r="BQ132" s="538" t="e">
        <f ca="1">+IF(AND(ISNUMBER(OFFSET('Hygiene Data'!$I$9,0,10*ROW('Hygiene Data'!I126))),'Data Summary'!EF132="Yes"),OFFSET('Hygiene Data'!$I$9,0,10*ROW('Hygiene Data'!I126)),NA())</f>
        <v>#N/A</v>
      </c>
    </row>
    <row r="133" spans="1:69" x14ac:dyDescent="0.25">
      <c r="A133" s="534" t="e">
        <f ca="1">+RIGHT('Data Summary'!A133,LEN('Data Summary'!A133)-9)</f>
        <v>#VALUE!</v>
      </c>
      <c r="B133" s="508" t="str">
        <f ca="1">+IF(ISTEXT('Data Summary'!B133),'Data Summary'!B133,"")</f>
        <v/>
      </c>
      <c r="C133" s="535" t="e">
        <f ca="1">+VALUE('Data Summary'!C133)</f>
        <v>#VALUE!</v>
      </c>
      <c r="D133" s="536" t="e">
        <f ca="1">+IF(AND(ISNUMBER(OFFSET('Water Data'!$D$4,0,10*ROW('Water Data'!D127))),'Data Summary'!BS133="Yes"),100-OFFSET('Water Data'!$D$4,0,10*ROW('Water Data'!D127)),NA())</f>
        <v>#N/A</v>
      </c>
      <c r="E133" s="536" t="e">
        <f ca="1">+IF(AND(ISNUMBER(OFFSET('Water Data'!$D$6,0,10*ROW('Water Data'!D127))),'Data Summary'!BT133="Yes"),OFFSET('Water Data'!$D$6,0,10*ROW('Water Data'!D127)),NA())</f>
        <v>#N/A</v>
      </c>
      <c r="F133" s="536" t="e">
        <f ca="1">+IF(AND(ISNUMBER(OFFSET('Water Data'!$D$9,0,10*ROW('Water Data'!D127))),'Data Summary'!BU133="Yes"),OFFSET('Water Data'!$D$9,0,10*ROW('Water Data'!D127)),NA())</f>
        <v>#N/A</v>
      </c>
      <c r="G133" s="536" t="e">
        <f ca="1">+IF(AND(ISNUMBER(OFFSET('Water Data'!$E$4,0,10*ROW('Water Data'!E127))),'Data Summary'!BV133="Yes"),100-OFFSET('Water Data'!$E$4,0,10*ROW('Water Data'!E127)),NA())</f>
        <v>#N/A</v>
      </c>
      <c r="H133" s="536" t="e">
        <f ca="1">+IF(AND(ISNUMBER(OFFSET('Water Data'!$E$6,0,10*ROW('Water Data'!E127))),'Data Summary'!BW133="Yes"),OFFSET('Water Data'!$E$6,0,10*ROW('Water Data'!E127)),NA())</f>
        <v>#N/A</v>
      </c>
      <c r="I133" s="536" t="e">
        <f ca="1">+IF(AND(ISNUMBER(OFFSET('Water Data'!$E$9,0,10*ROW('Water Data'!E127))),'Data Summary'!BX133="Yes"),OFFSET('Water Data'!$E$9,0,10*ROW('Water Data'!E127)),NA())</f>
        <v>#N/A</v>
      </c>
      <c r="J133" s="536" t="e">
        <f ca="1">+IF(AND(ISNUMBER(OFFSET('Water Data'!$F$4,0,10*ROW('Water Data'!F127))),'Data Summary'!BY133="Yes"),100-OFFSET('Water Data'!$F$4,0,10*ROW('Water Data'!F127)),NA())</f>
        <v>#N/A</v>
      </c>
      <c r="K133" s="536" t="e">
        <f ca="1">+IF(AND(ISNUMBER(OFFSET('Water Data'!$F$6,0,10*ROW('Water Data'!F127))),'Data Summary'!BZ133="Yes"),OFFSET('Water Data'!$F$6,0,10*ROW('Water Data'!F127)),NA())</f>
        <v>#N/A</v>
      </c>
      <c r="L133" s="536" t="e">
        <f ca="1">+IF(AND(ISNUMBER(OFFSET('Water Data'!$F$9,0,10*ROW('Water Data'!F127))),'Data Summary'!CA133="Yes"),OFFSET('Water Data'!$F$9,0,10*ROW('Water Data'!F127)),NA())</f>
        <v>#N/A</v>
      </c>
      <c r="M133" s="536" t="e">
        <f ca="1">+IF(AND(ISNUMBER(OFFSET('Water Data'!$G$4,0,10*ROW('Water Data'!G127))),'Data Summary'!CB133="Yes"),100-OFFSET('Water Data'!$G$4,0,10*ROW('Water Data'!G127)),NA())</f>
        <v>#N/A</v>
      </c>
      <c r="N133" s="536" t="e">
        <f ca="1">+IF(AND(ISNUMBER(OFFSET('Water Data'!$G$6,0,10*ROW('Water Data'!G127))),'Data Summary'!CC133="Yes"),OFFSET('Water Data'!$G$6,0,10*ROW('Water Data'!G127)),NA())</f>
        <v>#N/A</v>
      </c>
      <c r="O133" s="536" t="e">
        <f ca="1">+IF(AND(ISNUMBER(OFFSET('Water Data'!$G$9,0,10*ROW('Water Data'!G127))),'Data Summary'!CD133="Yes"),OFFSET('Water Data'!$G$9,0,10*ROW('Water Data'!G127)),NA())</f>
        <v>#N/A</v>
      </c>
      <c r="P133" s="536" t="e">
        <f ca="1">+IF(AND(ISNUMBER(OFFSET('Water Data'!$H$4,0,10*ROW('Water Data'!H127))),'Data Summary'!CE133="Yes"),100-OFFSET('Water Data'!$H$4,0,10*ROW('Water Data'!H127)),NA())</f>
        <v>#N/A</v>
      </c>
      <c r="Q133" s="536" t="e">
        <f ca="1">+IF(AND(ISNUMBER(OFFSET('Water Data'!$H$6,0,10*ROW('Water Data'!H127))),'Data Summary'!CF133="Yes"),OFFSET('Water Data'!$H$6,0,10*ROW('Water Data'!H127)),NA())</f>
        <v>#N/A</v>
      </c>
      <c r="R133" s="536" t="e">
        <f ca="1">+IF(AND(ISNUMBER(OFFSET('Water Data'!$H$9,0,10*ROW('Water Data'!H127))),'Data Summary'!CG133="Yes"),OFFSET('Water Data'!$H$9,0,10*ROW('Water Data'!H127)),NA())</f>
        <v>#N/A</v>
      </c>
      <c r="S133" s="536" t="e">
        <f ca="1">+IF(AND(ISNUMBER(OFFSET('Water Data'!$I$4,0,10*ROW('Water Data'!I127))),'Data Summary'!CH133="Yes"),100-OFFSET('Water Data'!$I$4,0,10*ROW('Water Data'!I127)),NA())</f>
        <v>#N/A</v>
      </c>
      <c r="T133" s="536" t="e">
        <f ca="1">+IF(AND(ISNUMBER(OFFSET('Water Data'!$I$6,0,10*ROW('Water Data'!I127))),'Data Summary'!CI133="Yes"),OFFSET('Water Data'!$I$6,0,10*ROW('Water Data'!I127)),NA())</f>
        <v>#N/A</v>
      </c>
      <c r="U133" s="536" t="e">
        <f ca="1">+IF(AND(ISNUMBER(OFFSET('Water Data'!$I$9,0,10*ROW('Water Data'!I127))),'Data Summary'!CJ133="Yes"),OFFSET('Water Data'!$I$9,0,10*ROW('Water Data'!I127)),NA())</f>
        <v>#N/A</v>
      </c>
      <c r="V133" s="537" t="e">
        <f ca="1">+IF(AND(ISNUMBER(OFFSET('Sanitation Data'!$D$4,0,10*ROW('Sanitation Data'!D127))),'Data Summary'!CK133="Yes"),100-OFFSET('Sanitation Data'!$D$4,0,10*ROW('Sanitation Data'!D127)),NA())</f>
        <v>#N/A</v>
      </c>
      <c r="W133" s="537" t="e">
        <f ca="1">+IF(AND(ISNUMBER(OFFSET('Sanitation Data'!$D$6,0,10*ROW('Sanitation Data'!D127))),'Data Summary'!CL133="Yes"),OFFSET('Sanitation Data'!$D$6,0,10*ROW('Sanitation Data'!D127)),NA())</f>
        <v>#N/A</v>
      </c>
      <c r="X133" s="537" t="e">
        <f ca="1">+IF(AND(ISNUMBER(OFFSET('Sanitation Data'!$D$10,0,10*ROW('Sanitation Data'!D127))),'Data Summary'!CM133="Yes"),OFFSET('Sanitation Data'!$D$10,0,10*ROW('Sanitation Data'!D127)),NA())</f>
        <v>#N/A</v>
      </c>
      <c r="Y133" s="537" t="e">
        <f ca="1">+IF(AND(ISNUMBER(OFFSET('Sanitation Data'!$D$11,0,10*ROW('Sanitation Data'!D127))),'Data Summary'!CN133="Yes"),OFFSET('Sanitation Data'!$D$11,0,10*ROW('Sanitation Data'!D127)),NA())</f>
        <v>#N/A</v>
      </c>
      <c r="Z133" s="537" t="e">
        <f ca="1">+IF(AND(ISNUMBER(OFFSET('Sanitation Data'!$D$12,0,10*ROW('Sanitation Data'!D127))),'Data Summary'!CO133="Yes"),OFFSET('Sanitation Data'!$D$12,0,10*ROW('Sanitation Data'!D127)),NA())</f>
        <v>#N/A</v>
      </c>
      <c r="AA133" s="537" t="e">
        <f ca="1">+IF(AND(ISNUMBER(OFFSET('Sanitation Data'!$E$4,0,10*ROW('Sanitation Data'!E127))),'Data Summary'!CP133="Yes"),100-OFFSET('Sanitation Data'!$E$4,0,10*ROW('Sanitation Data'!E127)),NA())</f>
        <v>#N/A</v>
      </c>
      <c r="AB133" s="537" t="e">
        <f ca="1">+IF(AND(ISNUMBER(OFFSET('Sanitation Data'!$E$6,0,10*ROW('Sanitation Data'!E127))),'Data Summary'!CQ133="Yes"),OFFSET('Sanitation Data'!$E$6,0,10*ROW('Sanitation Data'!E127)),NA())</f>
        <v>#N/A</v>
      </c>
      <c r="AC133" s="537" t="e">
        <f ca="1">+IF(AND(ISNUMBER(OFFSET('Sanitation Data'!$E$10,0,10*ROW('Sanitation Data'!E127))),'Data Summary'!CR133="Yes"),OFFSET('Sanitation Data'!$E$10,0,10*ROW('Sanitation Data'!E127)),NA())</f>
        <v>#N/A</v>
      </c>
      <c r="AD133" s="537" t="e">
        <f ca="1">+IF(AND(ISNUMBER(OFFSET('Sanitation Data'!$E$11,0,10*ROW('Sanitation Data'!E127))),'Data Summary'!CS133="Yes"),OFFSET('Sanitation Data'!$E$11,0,10*ROW('Sanitation Data'!E127)),NA())</f>
        <v>#N/A</v>
      </c>
      <c r="AE133" s="537" t="e">
        <f ca="1">+IF(AND(ISNUMBER(OFFSET('Sanitation Data'!$E$12,0,10*ROW('Sanitation Data'!E127))),'Data Summary'!CT133="Yes"),OFFSET('Sanitation Data'!$E$12,0,10*ROW('Sanitation Data'!E127)),NA())</f>
        <v>#N/A</v>
      </c>
      <c r="AF133" s="537" t="e">
        <f ca="1">+IF(AND(ISNUMBER(OFFSET('Sanitation Data'!$F$4,0,10*ROW('Sanitation Data'!F127))),'Data Summary'!CU133="Yes"),100-OFFSET('Sanitation Data'!$F$4,0,10*ROW('Sanitation Data'!F127)),NA())</f>
        <v>#N/A</v>
      </c>
      <c r="AG133" s="537" t="e">
        <f ca="1">+IF(AND(ISNUMBER(OFFSET('Sanitation Data'!$F$6,0,10*ROW('Sanitation Data'!F127))),'Data Summary'!CV133="Yes"),OFFSET('Sanitation Data'!$F$6,0,10*ROW('Sanitation Data'!F127)),NA())</f>
        <v>#N/A</v>
      </c>
      <c r="AH133" s="537" t="e">
        <f ca="1">+IF(AND(ISNUMBER(OFFSET('Sanitation Data'!$F$10,0,10*ROW('Sanitation Data'!F127))),'Data Summary'!CW133="Yes"),OFFSET('Sanitation Data'!$F$10,0,10*ROW('Sanitation Data'!F127)),NA())</f>
        <v>#N/A</v>
      </c>
      <c r="AI133" s="537" t="e">
        <f ca="1">+IF(AND(ISNUMBER(OFFSET('Sanitation Data'!$F$11,0,10*ROW('Sanitation Data'!F127))),'Data Summary'!CX133="Yes"),OFFSET('Sanitation Data'!$F$11,0,10*ROW('Sanitation Data'!F127)),NA())</f>
        <v>#N/A</v>
      </c>
      <c r="AJ133" s="537" t="e">
        <f ca="1">+IF(AND(ISNUMBER(OFFSET('Sanitation Data'!$F$12,0,10*ROW('Sanitation Data'!F127))),'Data Summary'!CY133="Yes"),OFFSET('Sanitation Data'!$F$12,0,10*ROW('Sanitation Data'!F127)),NA())</f>
        <v>#N/A</v>
      </c>
      <c r="AK133" s="537" t="e">
        <f ca="1">+IF(AND(ISNUMBER(OFFSET('Sanitation Data'!$G$4,0,10*ROW('Sanitation Data'!G127))),'Data Summary'!CZ133="Yes"),100-OFFSET('Sanitation Data'!$G$4,0,10*ROW('Sanitation Data'!G127)),NA())</f>
        <v>#N/A</v>
      </c>
      <c r="AL133" s="537" t="e">
        <f ca="1">+IF(AND(ISNUMBER(OFFSET('Sanitation Data'!$G$6,0,10*ROW('Sanitation Data'!G127))),'Data Summary'!DA133="Yes"),OFFSET('Sanitation Data'!$G$6,0,10*ROW('Sanitation Data'!G127)),NA())</f>
        <v>#N/A</v>
      </c>
      <c r="AM133" s="537" t="e">
        <f ca="1">+IF(AND(ISNUMBER(OFFSET('Sanitation Data'!$G$10,0,10*ROW('Sanitation Data'!G127))),'Data Summary'!DB133="Yes"),OFFSET('Sanitation Data'!$G$10,0,10*ROW('Sanitation Data'!G127)),NA())</f>
        <v>#N/A</v>
      </c>
      <c r="AN133" s="537" t="e">
        <f ca="1">+IF(AND(ISNUMBER(OFFSET('Sanitation Data'!$G$11,0,10*ROW('Sanitation Data'!G127))),'Data Summary'!DC133="Yes"),OFFSET('Sanitation Data'!$G$11,0,10*ROW('Sanitation Data'!G127)),NA())</f>
        <v>#N/A</v>
      </c>
      <c r="AO133" s="537" t="e">
        <f ca="1">+IF(AND(ISNUMBER(OFFSET('Sanitation Data'!$G$12,0,10*ROW('Sanitation Data'!G127))),'Data Summary'!DD133="Yes"),OFFSET('Sanitation Data'!$G$12,0,10*ROW('Sanitation Data'!G127)),NA())</f>
        <v>#N/A</v>
      </c>
      <c r="AP133" s="537" t="e">
        <f ca="1">+IF(AND(ISNUMBER(OFFSET('Sanitation Data'!$H$4,0,10*ROW('Sanitation Data'!H127))),'Data Summary'!DE133="Yes"),100-OFFSET('Sanitation Data'!$H$4,0,10*ROW('Sanitation Data'!H127)),NA())</f>
        <v>#N/A</v>
      </c>
      <c r="AQ133" s="537" t="e">
        <f ca="1">+IF(AND(ISNUMBER(OFFSET('Sanitation Data'!$H$6,0,10*ROW('Sanitation Data'!H127))),'Data Summary'!DF133="Yes"),OFFSET('Sanitation Data'!$H$6,0,10*ROW('Sanitation Data'!H127)),NA())</f>
        <v>#N/A</v>
      </c>
      <c r="AR133" s="537" t="e">
        <f ca="1">+IF(AND(ISNUMBER(OFFSET('Sanitation Data'!$H$10,0,10*ROW('Sanitation Data'!H127))),'Data Summary'!DG133="Yes"),OFFSET('Sanitation Data'!$H$10,0,10*ROW('Sanitation Data'!H127)),NA())</f>
        <v>#N/A</v>
      </c>
      <c r="AS133" s="537" t="e">
        <f ca="1">+IF(AND(ISNUMBER(OFFSET('Sanitation Data'!$H$11,0,10*ROW('Sanitation Data'!H127))),'Data Summary'!DH133="Yes"),OFFSET('Sanitation Data'!$H$11,0,10*ROW('Sanitation Data'!H127)),NA())</f>
        <v>#N/A</v>
      </c>
      <c r="AT133" s="537" t="e">
        <f ca="1">+IF(AND(ISNUMBER(OFFSET('Sanitation Data'!$H$12,0,10*ROW('Sanitation Data'!H127))),'Data Summary'!DI133="Yes"),OFFSET('Sanitation Data'!$H$12,0,10*ROW('Sanitation Data'!H127)),NA())</f>
        <v>#N/A</v>
      </c>
      <c r="AU133" s="537" t="e">
        <f ca="1">+IF(AND(ISNUMBER(OFFSET('Sanitation Data'!$I$4,0,10*ROW('Sanitation Data'!I127))),'Data Summary'!DJ133="Yes"),100-OFFSET('Sanitation Data'!$I$4,0,10*ROW('Sanitation Data'!I127)),NA())</f>
        <v>#N/A</v>
      </c>
      <c r="AV133" s="537" t="e">
        <f ca="1">+IF(AND(ISNUMBER(OFFSET('Sanitation Data'!$I$6,0,10*ROW('Sanitation Data'!I127))),'Data Summary'!DK133="Yes"),OFFSET('Sanitation Data'!$I$6,0,10*ROW('Sanitation Data'!I127)),NA())</f>
        <v>#N/A</v>
      </c>
      <c r="AW133" s="537" t="e">
        <f ca="1">+IF(AND(ISNUMBER(OFFSET('Sanitation Data'!$I$10,0,10*ROW('Sanitation Data'!I127))),'Data Summary'!DL133="Yes"),OFFSET('Sanitation Data'!$I$10,0,10*ROW('Sanitation Data'!I127)),NA())</f>
        <v>#N/A</v>
      </c>
      <c r="AX133" s="537" t="e">
        <f ca="1">+IF(AND(ISNUMBER(OFFSET('Sanitation Data'!$I$11,0,10*ROW('Sanitation Data'!I127))),'Data Summary'!DM133="Yes"),OFFSET('Sanitation Data'!$I$11,0,10*ROW('Sanitation Data'!I127)),NA())</f>
        <v>#N/A</v>
      </c>
      <c r="AY133" s="537" t="e">
        <f ca="1">+IF(AND(ISNUMBER(OFFSET('Sanitation Data'!$I$12,0,10*ROW('Sanitation Data'!I127))),'Data Summary'!DN133="Yes"),OFFSET('Sanitation Data'!$I$12,0,10*ROW('Sanitation Data'!I127)),NA())</f>
        <v>#N/A</v>
      </c>
      <c r="AZ133" s="538" t="e">
        <f ca="1">+IF(AND(ISNUMBER(OFFSET('Hygiene Data'!$D$5,0,10*ROW('Hygiene Data'!D127))),'Data Summary'!DO133="Yes"),OFFSET('Hygiene Data'!$D$5,0,10*ROW('Hygiene Data'!D127)),NA())</f>
        <v>#N/A</v>
      </c>
      <c r="BA133" s="538" t="e">
        <f ca="1">+IF(AND(ISNUMBER(OFFSET('Hygiene Data'!$D$7,0,10*ROW('Hygiene Data'!D127))),'Data Summary'!DP133="Yes"),OFFSET('Hygiene Data'!$D$7,0,10*ROW('Hygiene Data'!D127)),NA())</f>
        <v>#N/A</v>
      </c>
      <c r="BB133" s="538" t="e">
        <f ca="1">+IF(AND(ISNUMBER(OFFSET('Hygiene Data'!$D$9,0,10*ROW('Hygiene Data'!D127))),'Data Summary'!DQ133="Yes"),OFFSET('Hygiene Data'!$D$9,0,10*ROW('Hygiene Data'!D127)),NA())</f>
        <v>#N/A</v>
      </c>
      <c r="BC133" s="538" t="e">
        <f ca="1">+IF(AND(ISNUMBER(OFFSET('Hygiene Data'!$E$5,0,10*ROW('Hygiene Data'!E127))),'Data Summary'!DR133="Yes"),OFFSET('Hygiene Data'!$E$5,0,10*ROW('Hygiene Data'!E127)),NA())</f>
        <v>#N/A</v>
      </c>
      <c r="BD133" s="538" t="e">
        <f ca="1">+IF(AND(ISNUMBER(OFFSET('Hygiene Data'!$E$7,0,10*ROW('Hygiene Data'!E127))),'Data Summary'!DS133="Yes"),OFFSET('Hygiene Data'!$E$7,0,10*ROW('Hygiene Data'!E127)),NA())</f>
        <v>#N/A</v>
      </c>
      <c r="BE133" s="538" t="e">
        <f ca="1">+IF(AND(ISNUMBER(OFFSET('Hygiene Data'!$E$9,0,10*ROW('Hygiene Data'!E127))),'Data Summary'!DT133="Yes"),OFFSET('Hygiene Data'!$E$9,0,10*ROW('Hygiene Data'!E127)),NA())</f>
        <v>#N/A</v>
      </c>
      <c r="BF133" s="538" t="e">
        <f ca="1">+IF(AND(ISNUMBER(OFFSET('Hygiene Data'!$F$5,0,10*ROW('Hygiene Data'!F127))),'Data Summary'!DU133="Yes"),OFFSET('Hygiene Data'!$F$5,0,10*ROW('Hygiene Data'!F127)),NA())</f>
        <v>#N/A</v>
      </c>
      <c r="BG133" s="538" t="e">
        <f ca="1">+IF(AND(ISNUMBER(OFFSET('Hygiene Data'!$F$7,0,10*ROW('Hygiene Data'!F127))),'Data Summary'!DV133="Yes"),OFFSET('Hygiene Data'!$F$7,0,10*ROW('Hygiene Data'!F127)),NA())</f>
        <v>#N/A</v>
      </c>
      <c r="BH133" s="538" t="e">
        <f ca="1">+IF(AND(ISNUMBER(OFFSET('Hygiene Data'!$F$9,0,10*ROW('Hygiene Data'!F127))),'Data Summary'!DW133="Yes"),OFFSET('Hygiene Data'!$F$9,0,10*ROW('Hygiene Data'!F127)),NA())</f>
        <v>#N/A</v>
      </c>
      <c r="BI133" s="538" t="e">
        <f ca="1">+IF(AND(ISNUMBER(OFFSET('Hygiene Data'!$G$5,0,10*ROW('Hygiene Data'!G127))),'Data Summary'!DX133="Yes"),OFFSET('Hygiene Data'!$G$5,0,10*ROW('Hygiene Data'!G127)),NA())</f>
        <v>#N/A</v>
      </c>
      <c r="BJ133" s="538" t="e">
        <f ca="1">+IF(AND(ISNUMBER(OFFSET('Hygiene Data'!$G$7,0,10*ROW('Hygiene Data'!G127))),'Data Summary'!DY133="Yes"),OFFSET('Hygiene Data'!$G$7,0,10*ROW('Hygiene Data'!G127)),NA())</f>
        <v>#N/A</v>
      </c>
      <c r="BK133" s="538" t="e">
        <f ca="1">+IF(AND(ISNUMBER(OFFSET('Hygiene Data'!$G$9,0,10*ROW('Hygiene Data'!G127))),'Data Summary'!DZ133="Yes"),OFFSET('Hygiene Data'!$G$9,0,10*ROW('Hygiene Data'!G127)),NA())</f>
        <v>#N/A</v>
      </c>
      <c r="BL133" s="538" t="e">
        <f ca="1">+IF(AND(ISNUMBER(OFFSET('Hygiene Data'!$H$5,0,10*ROW('Hygiene Data'!H127))),'Data Summary'!EA133="Yes"),OFFSET('Hygiene Data'!$H$5,0,10*ROW('Hygiene Data'!H127)),NA())</f>
        <v>#N/A</v>
      </c>
      <c r="BM133" s="538" t="e">
        <f ca="1">+IF(AND(ISNUMBER(OFFSET('Hygiene Data'!$H$7,0,10*ROW('Hygiene Data'!H127))),'Data Summary'!EB133="Yes"),OFFSET('Hygiene Data'!$H$7,0,10*ROW('Hygiene Data'!H127)),NA())</f>
        <v>#N/A</v>
      </c>
      <c r="BN133" s="538" t="e">
        <f ca="1">+IF(AND(ISNUMBER(OFFSET('Hygiene Data'!$H$9,0,10*ROW('Hygiene Data'!H127))),'Data Summary'!EC133="Yes"),OFFSET('Hygiene Data'!$H$9,0,10*ROW('Hygiene Data'!H127)),NA())</f>
        <v>#N/A</v>
      </c>
      <c r="BO133" s="538" t="e">
        <f ca="1">+IF(AND(ISNUMBER(OFFSET('Hygiene Data'!$I$5,0,10*ROW('Hygiene Data'!I127))),'Data Summary'!ED133="Yes"),OFFSET('Hygiene Data'!$I$5,0,10*ROW('Hygiene Data'!I127)),NA())</f>
        <v>#N/A</v>
      </c>
      <c r="BP133" s="538" t="e">
        <f ca="1">+IF(AND(ISNUMBER(OFFSET('Hygiene Data'!$I$7,0,10*ROW('Hygiene Data'!I127))),'Data Summary'!EE133="Yes"),OFFSET('Hygiene Data'!$I$7,0,10*ROW('Hygiene Data'!I127)),NA())</f>
        <v>#N/A</v>
      </c>
      <c r="BQ133" s="538" t="e">
        <f ca="1">+IF(AND(ISNUMBER(OFFSET('Hygiene Data'!$I$9,0,10*ROW('Hygiene Data'!I127))),'Data Summary'!EF133="Yes"),OFFSET('Hygiene Data'!$I$9,0,10*ROW('Hygiene Data'!I127)),NA())</f>
        <v>#N/A</v>
      </c>
    </row>
    <row r="134" spans="1:69" x14ac:dyDescent="0.25">
      <c r="A134" s="534" t="e">
        <f ca="1">+RIGHT('Data Summary'!A134,LEN('Data Summary'!A134)-9)</f>
        <v>#VALUE!</v>
      </c>
      <c r="B134" s="508" t="str">
        <f ca="1">+IF(ISTEXT('Data Summary'!B134),'Data Summary'!B134,"")</f>
        <v/>
      </c>
      <c r="C134" s="535" t="e">
        <f ca="1">+VALUE('Data Summary'!C134)</f>
        <v>#VALUE!</v>
      </c>
      <c r="D134" s="536" t="e">
        <f ca="1">+IF(AND(ISNUMBER(OFFSET('Water Data'!$D$4,0,10*ROW('Water Data'!D128))),'Data Summary'!BS134="Yes"),100-OFFSET('Water Data'!$D$4,0,10*ROW('Water Data'!D128)),NA())</f>
        <v>#N/A</v>
      </c>
      <c r="E134" s="536" t="e">
        <f ca="1">+IF(AND(ISNUMBER(OFFSET('Water Data'!$D$6,0,10*ROW('Water Data'!D128))),'Data Summary'!BT134="Yes"),OFFSET('Water Data'!$D$6,0,10*ROW('Water Data'!D128)),NA())</f>
        <v>#N/A</v>
      </c>
      <c r="F134" s="536" t="e">
        <f ca="1">+IF(AND(ISNUMBER(OFFSET('Water Data'!$D$9,0,10*ROW('Water Data'!D128))),'Data Summary'!BU134="Yes"),OFFSET('Water Data'!$D$9,0,10*ROW('Water Data'!D128)),NA())</f>
        <v>#N/A</v>
      </c>
      <c r="G134" s="536" t="e">
        <f ca="1">+IF(AND(ISNUMBER(OFFSET('Water Data'!$E$4,0,10*ROW('Water Data'!E128))),'Data Summary'!BV134="Yes"),100-OFFSET('Water Data'!$E$4,0,10*ROW('Water Data'!E128)),NA())</f>
        <v>#N/A</v>
      </c>
      <c r="H134" s="536" t="e">
        <f ca="1">+IF(AND(ISNUMBER(OFFSET('Water Data'!$E$6,0,10*ROW('Water Data'!E128))),'Data Summary'!BW134="Yes"),OFFSET('Water Data'!$E$6,0,10*ROW('Water Data'!E128)),NA())</f>
        <v>#N/A</v>
      </c>
      <c r="I134" s="536" t="e">
        <f ca="1">+IF(AND(ISNUMBER(OFFSET('Water Data'!$E$9,0,10*ROW('Water Data'!E128))),'Data Summary'!BX134="Yes"),OFFSET('Water Data'!$E$9,0,10*ROW('Water Data'!E128)),NA())</f>
        <v>#N/A</v>
      </c>
      <c r="J134" s="536" t="e">
        <f ca="1">+IF(AND(ISNUMBER(OFFSET('Water Data'!$F$4,0,10*ROW('Water Data'!F128))),'Data Summary'!BY134="Yes"),100-OFFSET('Water Data'!$F$4,0,10*ROW('Water Data'!F128)),NA())</f>
        <v>#N/A</v>
      </c>
      <c r="K134" s="536" t="e">
        <f ca="1">+IF(AND(ISNUMBER(OFFSET('Water Data'!$F$6,0,10*ROW('Water Data'!F128))),'Data Summary'!BZ134="Yes"),OFFSET('Water Data'!$F$6,0,10*ROW('Water Data'!F128)),NA())</f>
        <v>#N/A</v>
      </c>
      <c r="L134" s="536" t="e">
        <f ca="1">+IF(AND(ISNUMBER(OFFSET('Water Data'!$F$9,0,10*ROW('Water Data'!F128))),'Data Summary'!CA134="Yes"),OFFSET('Water Data'!$F$9,0,10*ROW('Water Data'!F128)),NA())</f>
        <v>#N/A</v>
      </c>
      <c r="M134" s="536" t="e">
        <f ca="1">+IF(AND(ISNUMBER(OFFSET('Water Data'!$G$4,0,10*ROW('Water Data'!G128))),'Data Summary'!CB134="Yes"),100-OFFSET('Water Data'!$G$4,0,10*ROW('Water Data'!G128)),NA())</f>
        <v>#N/A</v>
      </c>
      <c r="N134" s="536" t="e">
        <f ca="1">+IF(AND(ISNUMBER(OFFSET('Water Data'!$G$6,0,10*ROW('Water Data'!G128))),'Data Summary'!CC134="Yes"),OFFSET('Water Data'!$G$6,0,10*ROW('Water Data'!G128)),NA())</f>
        <v>#N/A</v>
      </c>
      <c r="O134" s="536" t="e">
        <f ca="1">+IF(AND(ISNUMBER(OFFSET('Water Data'!$G$9,0,10*ROW('Water Data'!G128))),'Data Summary'!CD134="Yes"),OFFSET('Water Data'!$G$9,0,10*ROW('Water Data'!G128)),NA())</f>
        <v>#N/A</v>
      </c>
      <c r="P134" s="536" t="e">
        <f ca="1">+IF(AND(ISNUMBER(OFFSET('Water Data'!$H$4,0,10*ROW('Water Data'!H128))),'Data Summary'!CE134="Yes"),100-OFFSET('Water Data'!$H$4,0,10*ROW('Water Data'!H128)),NA())</f>
        <v>#N/A</v>
      </c>
      <c r="Q134" s="536" t="e">
        <f ca="1">+IF(AND(ISNUMBER(OFFSET('Water Data'!$H$6,0,10*ROW('Water Data'!H128))),'Data Summary'!CF134="Yes"),OFFSET('Water Data'!$H$6,0,10*ROW('Water Data'!H128)),NA())</f>
        <v>#N/A</v>
      </c>
      <c r="R134" s="536" t="e">
        <f ca="1">+IF(AND(ISNUMBER(OFFSET('Water Data'!$H$9,0,10*ROW('Water Data'!H128))),'Data Summary'!CG134="Yes"),OFFSET('Water Data'!$H$9,0,10*ROW('Water Data'!H128)),NA())</f>
        <v>#N/A</v>
      </c>
      <c r="S134" s="536" t="e">
        <f ca="1">+IF(AND(ISNUMBER(OFFSET('Water Data'!$I$4,0,10*ROW('Water Data'!I128))),'Data Summary'!CH134="Yes"),100-OFFSET('Water Data'!$I$4,0,10*ROW('Water Data'!I128)),NA())</f>
        <v>#N/A</v>
      </c>
      <c r="T134" s="536" t="e">
        <f ca="1">+IF(AND(ISNUMBER(OFFSET('Water Data'!$I$6,0,10*ROW('Water Data'!I128))),'Data Summary'!CI134="Yes"),OFFSET('Water Data'!$I$6,0,10*ROW('Water Data'!I128)),NA())</f>
        <v>#N/A</v>
      </c>
      <c r="U134" s="536" t="e">
        <f ca="1">+IF(AND(ISNUMBER(OFFSET('Water Data'!$I$9,0,10*ROW('Water Data'!I128))),'Data Summary'!CJ134="Yes"),OFFSET('Water Data'!$I$9,0,10*ROW('Water Data'!I128)),NA())</f>
        <v>#N/A</v>
      </c>
      <c r="V134" s="537" t="e">
        <f ca="1">+IF(AND(ISNUMBER(OFFSET('Sanitation Data'!$D$4,0,10*ROW('Sanitation Data'!D128))),'Data Summary'!CK134="Yes"),100-OFFSET('Sanitation Data'!$D$4,0,10*ROW('Sanitation Data'!D128)),NA())</f>
        <v>#N/A</v>
      </c>
      <c r="W134" s="537" t="e">
        <f ca="1">+IF(AND(ISNUMBER(OFFSET('Sanitation Data'!$D$6,0,10*ROW('Sanitation Data'!D128))),'Data Summary'!CL134="Yes"),OFFSET('Sanitation Data'!$D$6,0,10*ROW('Sanitation Data'!D128)),NA())</f>
        <v>#N/A</v>
      </c>
      <c r="X134" s="537" t="e">
        <f ca="1">+IF(AND(ISNUMBER(OFFSET('Sanitation Data'!$D$10,0,10*ROW('Sanitation Data'!D128))),'Data Summary'!CM134="Yes"),OFFSET('Sanitation Data'!$D$10,0,10*ROW('Sanitation Data'!D128)),NA())</f>
        <v>#N/A</v>
      </c>
      <c r="Y134" s="537" t="e">
        <f ca="1">+IF(AND(ISNUMBER(OFFSET('Sanitation Data'!$D$11,0,10*ROW('Sanitation Data'!D128))),'Data Summary'!CN134="Yes"),OFFSET('Sanitation Data'!$D$11,0,10*ROW('Sanitation Data'!D128)),NA())</f>
        <v>#N/A</v>
      </c>
      <c r="Z134" s="537" t="e">
        <f ca="1">+IF(AND(ISNUMBER(OFFSET('Sanitation Data'!$D$12,0,10*ROW('Sanitation Data'!D128))),'Data Summary'!CO134="Yes"),OFFSET('Sanitation Data'!$D$12,0,10*ROW('Sanitation Data'!D128)),NA())</f>
        <v>#N/A</v>
      </c>
      <c r="AA134" s="537" t="e">
        <f ca="1">+IF(AND(ISNUMBER(OFFSET('Sanitation Data'!$E$4,0,10*ROW('Sanitation Data'!E128))),'Data Summary'!CP134="Yes"),100-OFFSET('Sanitation Data'!$E$4,0,10*ROW('Sanitation Data'!E128)),NA())</f>
        <v>#N/A</v>
      </c>
      <c r="AB134" s="537" t="e">
        <f ca="1">+IF(AND(ISNUMBER(OFFSET('Sanitation Data'!$E$6,0,10*ROW('Sanitation Data'!E128))),'Data Summary'!CQ134="Yes"),OFFSET('Sanitation Data'!$E$6,0,10*ROW('Sanitation Data'!E128)),NA())</f>
        <v>#N/A</v>
      </c>
      <c r="AC134" s="537" t="e">
        <f ca="1">+IF(AND(ISNUMBER(OFFSET('Sanitation Data'!$E$10,0,10*ROW('Sanitation Data'!E128))),'Data Summary'!CR134="Yes"),OFFSET('Sanitation Data'!$E$10,0,10*ROW('Sanitation Data'!E128)),NA())</f>
        <v>#N/A</v>
      </c>
      <c r="AD134" s="537" t="e">
        <f ca="1">+IF(AND(ISNUMBER(OFFSET('Sanitation Data'!$E$11,0,10*ROW('Sanitation Data'!E128))),'Data Summary'!CS134="Yes"),OFFSET('Sanitation Data'!$E$11,0,10*ROW('Sanitation Data'!E128)),NA())</f>
        <v>#N/A</v>
      </c>
      <c r="AE134" s="537" t="e">
        <f ca="1">+IF(AND(ISNUMBER(OFFSET('Sanitation Data'!$E$12,0,10*ROW('Sanitation Data'!E128))),'Data Summary'!CT134="Yes"),OFFSET('Sanitation Data'!$E$12,0,10*ROW('Sanitation Data'!E128)),NA())</f>
        <v>#N/A</v>
      </c>
      <c r="AF134" s="537" t="e">
        <f ca="1">+IF(AND(ISNUMBER(OFFSET('Sanitation Data'!$F$4,0,10*ROW('Sanitation Data'!F128))),'Data Summary'!CU134="Yes"),100-OFFSET('Sanitation Data'!$F$4,0,10*ROW('Sanitation Data'!F128)),NA())</f>
        <v>#N/A</v>
      </c>
      <c r="AG134" s="537" t="e">
        <f ca="1">+IF(AND(ISNUMBER(OFFSET('Sanitation Data'!$F$6,0,10*ROW('Sanitation Data'!F128))),'Data Summary'!CV134="Yes"),OFFSET('Sanitation Data'!$F$6,0,10*ROW('Sanitation Data'!F128)),NA())</f>
        <v>#N/A</v>
      </c>
      <c r="AH134" s="537" t="e">
        <f ca="1">+IF(AND(ISNUMBER(OFFSET('Sanitation Data'!$F$10,0,10*ROW('Sanitation Data'!F128))),'Data Summary'!CW134="Yes"),OFFSET('Sanitation Data'!$F$10,0,10*ROW('Sanitation Data'!F128)),NA())</f>
        <v>#N/A</v>
      </c>
      <c r="AI134" s="537" t="e">
        <f ca="1">+IF(AND(ISNUMBER(OFFSET('Sanitation Data'!$F$11,0,10*ROW('Sanitation Data'!F128))),'Data Summary'!CX134="Yes"),OFFSET('Sanitation Data'!$F$11,0,10*ROW('Sanitation Data'!F128)),NA())</f>
        <v>#N/A</v>
      </c>
      <c r="AJ134" s="537" t="e">
        <f ca="1">+IF(AND(ISNUMBER(OFFSET('Sanitation Data'!$F$12,0,10*ROW('Sanitation Data'!F128))),'Data Summary'!CY134="Yes"),OFFSET('Sanitation Data'!$F$12,0,10*ROW('Sanitation Data'!F128)),NA())</f>
        <v>#N/A</v>
      </c>
      <c r="AK134" s="537" t="e">
        <f ca="1">+IF(AND(ISNUMBER(OFFSET('Sanitation Data'!$G$4,0,10*ROW('Sanitation Data'!G128))),'Data Summary'!CZ134="Yes"),100-OFFSET('Sanitation Data'!$G$4,0,10*ROW('Sanitation Data'!G128)),NA())</f>
        <v>#N/A</v>
      </c>
      <c r="AL134" s="537" t="e">
        <f ca="1">+IF(AND(ISNUMBER(OFFSET('Sanitation Data'!$G$6,0,10*ROW('Sanitation Data'!G128))),'Data Summary'!DA134="Yes"),OFFSET('Sanitation Data'!$G$6,0,10*ROW('Sanitation Data'!G128)),NA())</f>
        <v>#N/A</v>
      </c>
      <c r="AM134" s="537" t="e">
        <f ca="1">+IF(AND(ISNUMBER(OFFSET('Sanitation Data'!$G$10,0,10*ROW('Sanitation Data'!G128))),'Data Summary'!DB134="Yes"),OFFSET('Sanitation Data'!$G$10,0,10*ROW('Sanitation Data'!G128)),NA())</f>
        <v>#N/A</v>
      </c>
      <c r="AN134" s="537" t="e">
        <f ca="1">+IF(AND(ISNUMBER(OFFSET('Sanitation Data'!$G$11,0,10*ROW('Sanitation Data'!G128))),'Data Summary'!DC134="Yes"),OFFSET('Sanitation Data'!$G$11,0,10*ROW('Sanitation Data'!G128)),NA())</f>
        <v>#N/A</v>
      </c>
      <c r="AO134" s="537" t="e">
        <f ca="1">+IF(AND(ISNUMBER(OFFSET('Sanitation Data'!$G$12,0,10*ROW('Sanitation Data'!G128))),'Data Summary'!DD134="Yes"),OFFSET('Sanitation Data'!$G$12,0,10*ROW('Sanitation Data'!G128)),NA())</f>
        <v>#N/A</v>
      </c>
      <c r="AP134" s="537" t="e">
        <f ca="1">+IF(AND(ISNUMBER(OFFSET('Sanitation Data'!$H$4,0,10*ROW('Sanitation Data'!H128))),'Data Summary'!DE134="Yes"),100-OFFSET('Sanitation Data'!$H$4,0,10*ROW('Sanitation Data'!H128)),NA())</f>
        <v>#N/A</v>
      </c>
      <c r="AQ134" s="537" t="e">
        <f ca="1">+IF(AND(ISNUMBER(OFFSET('Sanitation Data'!$H$6,0,10*ROW('Sanitation Data'!H128))),'Data Summary'!DF134="Yes"),OFFSET('Sanitation Data'!$H$6,0,10*ROW('Sanitation Data'!H128)),NA())</f>
        <v>#N/A</v>
      </c>
      <c r="AR134" s="537" t="e">
        <f ca="1">+IF(AND(ISNUMBER(OFFSET('Sanitation Data'!$H$10,0,10*ROW('Sanitation Data'!H128))),'Data Summary'!DG134="Yes"),OFFSET('Sanitation Data'!$H$10,0,10*ROW('Sanitation Data'!H128)),NA())</f>
        <v>#N/A</v>
      </c>
      <c r="AS134" s="537" t="e">
        <f ca="1">+IF(AND(ISNUMBER(OFFSET('Sanitation Data'!$H$11,0,10*ROW('Sanitation Data'!H128))),'Data Summary'!DH134="Yes"),OFFSET('Sanitation Data'!$H$11,0,10*ROW('Sanitation Data'!H128)),NA())</f>
        <v>#N/A</v>
      </c>
      <c r="AT134" s="537" t="e">
        <f ca="1">+IF(AND(ISNUMBER(OFFSET('Sanitation Data'!$H$12,0,10*ROW('Sanitation Data'!H128))),'Data Summary'!DI134="Yes"),OFFSET('Sanitation Data'!$H$12,0,10*ROW('Sanitation Data'!H128)),NA())</f>
        <v>#N/A</v>
      </c>
      <c r="AU134" s="537" t="e">
        <f ca="1">+IF(AND(ISNUMBER(OFFSET('Sanitation Data'!$I$4,0,10*ROW('Sanitation Data'!I128))),'Data Summary'!DJ134="Yes"),100-OFFSET('Sanitation Data'!$I$4,0,10*ROW('Sanitation Data'!I128)),NA())</f>
        <v>#N/A</v>
      </c>
      <c r="AV134" s="537" t="e">
        <f ca="1">+IF(AND(ISNUMBER(OFFSET('Sanitation Data'!$I$6,0,10*ROW('Sanitation Data'!I128))),'Data Summary'!DK134="Yes"),OFFSET('Sanitation Data'!$I$6,0,10*ROW('Sanitation Data'!I128)),NA())</f>
        <v>#N/A</v>
      </c>
      <c r="AW134" s="537" t="e">
        <f ca="1">+IF(AND(ISNUMBER(OFFSET('Sanitation Data'!$I$10,0,10*ROW('Sanitation Data'!I128))),'Data Summary'!DL134="Yes"),OFFSET('Sanitation Data'!$I$10,0,10*ROW('Sanitation Data'!I128)),NA())</f>
        <v>#N/A</v>
      </c>
      <c r="AX134" s="537" t="e">
        <f ca="1">+IF(AND(ISNUMBER(OFFSET('Sanitation Data'!$I$11,0,10*ROW('Sanitation Data'!I128))),'Data Summary'!DM134="Yes"),OFFSET('Sanitation Data'!$I$11,0,10*ROW('Sanitation Data'!I128)),NA())</f>
        <v>#N/A</v>
      </c>
      <c r="AY134" s="537" t="e">
        <f ca="1">+IF(AND(ISNUMBER(OFFSET('Sanitation Data'!$I$12,0,10*ROW('Sanitation Data'!I128))),'Data Summary'!DN134="Yes"),OFFSET('Sanitation Data'!$I$12,0,10*ROW('Sanitation Data'!I128)),NA())</f>
        <v>#N/A</v>
      </c>
      <c r="AZ134" s="538" t="e">
        <f ca="1">+IF(AND(ISNUMBER(OFFSET('Hygiene Data'!$D$5,0,10*ROW('Hygiene Data'!D128))),'Data Summary'!DO134="Yes"),OFFSET('Hygiene Data'!$D$5,0,10*ROW('Hygiene Data'!D128)),NA())</f>
        <v>#N/A</v>
      </c>
      <c r="BA134" s="538" t="e">
        <f ca="1">+IF(AND(ISNUMBER(OFFSET('Hygiene Data'!$D$7,0,10*ROW('Hygiene Data'!D128))),'Data Summary'!DP134="Yes"),OFFSET('Hygiene Data'!$D$7,0,10*ROW('Hygiene Data'!D128)),NA())</f>
        <v>#N/A</v>
      </c>
      <c r="BB134" s="538" t="e">
        <f ca="1">+IF(AND(ISNUMBER(OFFSET('Hygiene Data'!$D$9,0,10*ROW('Hygiene Data'!D128))),'Data Summary'!DQ134="Yes"),OFFSET('Hygiene Data'!$D$9,0,10*ROW('Hygiene Data'!D128)),NA())</f>
        <v>#N/A</v>
      </c>
      <c r="BC134" s="538" t="e">
        <f ca="1">+IF(AND(ISNUMBER(OFFSET('Hygiene Data'!$E$5,0,10*ROW('Hygiene Data'!E128))),'Data Summary'!DR134="Yes"),OFFSET('Hygiene Data'!$E$5,0,10*ROW('Hygiene Data'!E128)),NA())</f>
        <v>#N/A</v>
      </c>
      <c r="BD134" s="538" t="e">
        <f ca="1">+IF(AND(ISNUMBER(OFFSET('Hygiene Data'!$E$7,0,10*ROW('Hygiene Data'!E128))),'Data Summary'!DS134="Yes"),OFFSET('Hygiene Data'!$E$7,0,10*ROW('Hygiene Data'!E128)),NA())</f>
        <v>#N/A</v>
      </c>
      <c r="BE134" s="538" t="e">
        <f ca="1">+IF(AND(ISNUMBER(OFFSET('Hygiene Data'!$E$9,0,10*ROW('Hygiene Data'!E128))),'Data Summary'!DT134="Yes"),OFFSET('Hygiene Data'!$E$9,0,10*ROW('Hygiene Data'!E128)),NA())</f>
        <v>#N/A</v>
      </c>
      <c r="BF134" s="538" t="e">
        <f ca="1">+IF(AND(ISNUMBER(OFFSET('Hygiene Data'!$F$5,0,10*ROW('Hygiene Data'!F128))),'Data Summary'!DU134="Yes"),OFFSET('Hygiene Data'!$F$5,0,10*ROW('Hygiene Data'!F128)),NA())</f>
        <v>#N/A</v>
      </c>
      <c r="BG134" s="538" t="e">
        <f ca="1">+IF(AND(ISNUMBER(OFFSET('Hygiene Data'!$F$7,0,10*ROW('Hygiene Data'!F128))),'Data Summary'!DV134="Yes"),OFFSET('Hygiene Data'!$F$7,0,10*ROW('Hygiene Data'!F128)),NA())</f>
        <v>#N/A</v>
      </c>
      <c r="BH134" s="538" t="e">
        <f ca="1">+IF(AND(ISNUMBER(OFFSET('Hygiene Data'!$F$9,0,10*ROW('Hygiene Data'!F128))),'Data Summary'!DW134="Yes"),OFFSET('Hygiene Data'!$F$9,0,10*ROW('Hygiene Data'!F128)),NA())</f>
        <v>#N/A</v>
      </c>
      <c r="BI134" s="538" t="e">
        <f ca="1">+IF(AND(ISNUMBER(OFFSET('Hygiene Data'!$G$5,0,10*ROW('Hygiene Data'!G128))),'Data Summary'!DX134="Yes"),OFFSET('Hygiene Data'!$G$5,0,10*ROW('Hygiene Data'!G128)),NA())</f>
        <v>#N/A</v>
      </c>
      <c r="BJ134" s="538" t="e">
        <f ca="1">+IF(AND(ISNUMBER(OFFSET('Hygiene Data'!$G$7,0,10*ROW('Hygiene Data'!G128))),'Data Summary'!DY134="Yes"),OFFSET('Hygiene Data'!$G$7,0,10*ROW('Hygiene Data'!G128)),NA())</f>
        <v>#N/A</v>
      </c>
      <c r="BK134" s="538" t="e">
        <f ca="1">+IF(AND(ISNUMBER(OFFSET('Hygiene Data'!$G$9,0,10*ROW('Hygiene Data'!G128))),'Data Summary'!DZ134="Yes"),OFFSET('Hygiene Data'!$G$9,0,10*ROW('Hygiene Data'!G128)),NA())</f>
        <v>#N/A</v>
      </c>
      <c r="BL134" s="538" t="e">
        <f ca="1">+IF(AND(ISNUMBER(OFFSET('Hygiene Data'!$H$5,0,10*ROW('Hygiene Data'!H128))),'Data Summary'!EA134="Yes"),OFFSET('Hygiene Data'!$H$5,0,10*ROW('Hygiene Data'!H128)),NA())</f>
        <v>#N/A</v>
      </c>
      <c r="BM134" s="538" t="e">
        <f ca="1">+IF(AND(ISNUMBER(OFFSET('Hygiene Data'!$H$7,0,10*ROW('Hygiene Data'!H128))),'Data Summary'!EB134="Yes"),OFFSET('Hygiene Data'!$H$7,0,10*ROW('Hygiene Data'!H128)),NA())</f>
        <v>#N/A</v>
      </c>
      <c r="BN134" s="538" t="e">
        <f ca="1">+IF(AND(ISNUMBER(OFFSET('Hygiene Data'!$H$9,0,10*ROW('Hygiene Data'!H128))),'Data Summary'!EC134="Yes"),OFFSET('Hygiene Data'!$H$9,0,10*ROW('Hygiene Data'!H128)),NA())</f>
        <v>#N/A</v>
      </c>
      <c r="BO134" s="538" t="e">
        <f ca="1">+IF(AND(ISNUMBER(OFFSET('Hygiene Data'!$I$5,0,10*ROW('Hygiene Data'!I128))),'Data Summary'!ED134="Yes"),OFFSET('Hygiene Data'!$I$5,0,10*ROW('Hygiene Data'!I128)),NA())</f>
        <v>#N/A</v>
      </c>
      <c r="BP134" s="538" t="e">
        <f ca="1">+IF(AND(ISNUMBER(OFFSET('Hygiene Data'!$I$7,0,10*ROW('Hygiene Data'!I128))),'Data Summary'!EE134="Yes"),OFFSET('Hygiene Data'!$I$7,0,10*ROW('Hygiene Data'!I128)),NA())</f>
        <v>#N/A</v>
      </c>
      <c r="BQ134" s="538" t="e">
        <f ca="1">+IF(AND(ISNUMBER(OFFSET('Hygiene Data'!$I$9,0,10*ROW('Hygiene Data'!I128))),'Data Summary'!EF134="Yes"),OFFSET('Hygiene Data'!$I$9,0,10*ROW('Hygiene Data'!I128)),NA())</f>
        <v>#N/A</v>
      </c>
    </row>
    <row r="135" spans="1:69" x14ac:dyDescent="0.25">
      <c r="A135" s="534" t="e">
        <f ca="1">+RIGHT('Data Summary'!A135,LEN('Data Summary'!A135)-9)</f>
        <v>#VALUE!</v>
      </c>
      <c r="B135" s="508" t="str">
        <f ca="1">+IF(ISTEXT('Data Summary'!B135),'Data Summary'!B135,"")</f>
        <v/>
      </c>
      <c r="C135" s="535" t="e">
        <f ca="1">+VALUE('Data Summary'!C135)</f>
        <v>#VALUE!</v>
      </c>
      <c r="D135" s="536" t="e">
        <f ca="1">+IF(AND(ISNUMBER(OFFSET('Water Data'!$D$4,0,10*ROW('Water Data'!D129))),'Data Summary'!BS135="Yes"),100-OFFSET('Water Data'!$D$4,0,10*ROW('Water Data'!D129)),NA())</f>
        <v>#N/A</v>
      </c>
      <c r="E135" s="536" t="e">
        <f ca="1">+IF(AND(ISNUMBER(OFFSET('Water Data'!$D$6,0,10*ROW('Water Data'!D129))),'Data Summary'!BT135="Yes"),OFFSET('Water Data'!$D$6,0,10*ROW('Water Data'!D129)),NA())</f>
        <v>#N/A</v>
      </c>
      <c r="F135" s="536" t="e">
        <f ca="1">+IF(AND(ISNUMBER(OFFSET('Water Data'!$D$9,0,10*ROW('Water Data'!D129))),'Data Summary'!BU135="Yes"),OFFSET('Water Data'!$D$9,0,10*ROW('Water Data'!D129)),NA())</f>
        <v>#N/A</v>
      </c>
      <c r="G135" s="536" t="e">
        <f ca="1">+IF(AND(ISNUMBER(OFFSET('Water Data'!$E$4,0,10*ROW('Water Data'!E129))),'Data Summary'!BV135="Yes"),100-OFFSET('Water Data'!$E$4,0,10*ROW('Water Data'!E129)),NA())</f>
        <v>#N/A</v>
      </c>
      <c r="H135" s="536" t="e">
        <f ca="1">+IF(AND(ISNUMBER(OFFSET('Water Data'!$E$6,0,10*ROW('Water Data'!E129))),'Data Summary'!BW135="Yes"),OFFSET('Water Data'!$E$6,0,10*ROW('Water Data'!E129)),NA())</f>
        <v>#N/A</v>
      </c>
      <c r="I135" s="536" t="e">
        <f ca="1">+IF(AND(ISNUMBER(OFFSET('Water Data'!$E$9,0,10*ROW('Water Data'!E129))),'Data Summary'!BX135="Yes"),OFFSET('Water Data'!$E$9,0,10*ROW('Water Data'!E129)),NA())</f>
        <v>#N/A</v>
      </c>
      <c r="J135" s="536" t="e">
        <f ca="1">+IF(AND(ISNUMBER(OFFSET('Water Data'!$F$4,0,10*ROW('Water Data'!F129))),'Data Summary'!BY135="Yes"),100-OFFSET('Water Data'!$F$4,0,10*ROW('Water Data'!F129)),NA())</f>
        <v>#N/A</v>
      </c>
      <c r="K135" s="536" t="e">
        <f ca="1">+IF(AND(ISNUMBER(OFFSET('Water Data'!$F$6,0,10*ROW('Water Data'!F129))),'Data Summary'!BZ135="Yes"),OFFSET('Water Data'!$F$6,0,10*ROW('Water Data'!F129)),NA())</f>
        <v>#N/A</v>
      </c>
      <c r="L135" s="536" t="e">
        <f ca="1">+IF(AND(ISNUMBER(OFFSET('Water Data'!$F$9,0,10*ROW('Water Data'!F129))),'Data Summary'!CA135="Yes"),OFFSET('Water Data'!$F$9,0,10*ROW('Water Data'!F129)),NA())</f>
        <v>#N/A</v>
      </c>
      <c r="M135" s="536" t="e">
        <f ca="1">+IF(AND(ISNUMBER(OFFSET('Water Data'!$G$4,0,10*ROW('Water Data'!G129))),'Data Summary'!CB135="Yes"),100-OFFSET('Water Data'!$G$4,0,10*ROW('Water Data'!G129)),NA())</f>
        <v>#N/A</v>
      </c>
      <c r="N135" s="536" t="e">
        <f ca="1">+IF(AND(ISNUMBER(OFFSET('Water Data'!$G$6,0,10*ROW('Water Data'!G129))),'Data Summary'!CC135="Yes"),OFFSET('Water Data'!$G$6,0,10*ROW('Water Data'!G129)),NA())</f>
        <v>#N/A</v>
      </c>
      <c r="O135" s="536" t="e">
        <f ca="1">+IF(AND(ISNUMBER(OFFSET('Water Data'!$G$9,0,10*ROW('Water Data'!G129))),'Data Summary'!CD135="Yes"),OFFSET('Water Data'!$G$9,0,10*ROW('Water Data'!G129)),NA())</f>
        <v>#N/A</v>
      </c>
      <c r="P135" s="536" t="e">
        <f ca="1">+IF(AND(ISNUMBER(OFFSET('Water Data'!$H$4,0,10*ROW('Water Data'!H129))),'Data Summary'!CE135="Yes"),100-OFFSET('Water Data'!$H$4,0,10*ROW('Water Data'!H129)),NA())</f>
        <v>#N/A</v>
      </c>
      <c r="Q135" s="536" t="e">
        <f ca="1">+IF(AND(ISNUMBER(OFFSET('Water Data'!$H$6,0,10*ROW('Water Data'!H129))),'Data Summary'!CF135="Yes"),OFFSET('Water Data'!$H$6,0,10*ROW('Water Data'!H129)),NA())</f>
        <v>#N/A</v>
      </c>
      <c r="R135" s="536" t="e">
        <f ca="1">+IF(AND(ISNUMBER(OFFSET('Water Data'!$H$9,0,10*ROW('Water Data'!H129))),'Data Summary'!CG135="Yes"),OFFSET('Water Data'!$H$9,0,10*ROW('Water Data'!H129)),NA())</f>
        <v>#N/A</v>
      </c>
      <c r="S135" s="536" t="e">
        <f ca="1">+IF(AND(ISNUMBER(OFFSET('Water Data'!$I$4,0,10*ROW('Water Data'!I129))),'Data Summary'!CH135="Yes"),100-OFFSET('Water Data'!$I$4,0,10*ROW('Water Data'!I129)),NA())</f>
        <v>#N/A</v>
      </c>
      <c r="T135" s="536" t="e">
        <f ca="1">+IF(AND(ISNUMBER(OFFSET('Water Data'!$I$6,0,10*ROW('Water Data'!I129))),'Data Summary'!CI135="Yes"),OFFSET('Water Data'!$I$6,0,10*ROW('Water Data'!I129)),NA())</f>
        <v>#N/A</v>
      </c>
      <c r="U135" s="536" t="e">
        <f ca="1">+IF(AND(ISNUMBER(OFFSET('Water Data'!$I$9,0,10*ROW('Water Data'!I129))),'Data Summary'!CJ135="Yes"),OFFSET('Water Data'!$I$9,0,10*ROW('Water Data'!I129)),NA())</f>
        <v>#N/A</v>
      </c>
      <c r="V135" s="537" t="e">
        <f ca="1">+IF(AND(ISNUMBER(OFFSET('Sanitation Data'!$D$4,0,10*ROW('Sanitation Data'!D129))),'Data Summary'!CK135="Yes"),100-OFFSET('Sanitation Data'!$D$4,0,10*ROW('Sanitation Data'!D129)),NA())</f>
        <v>#N/A</v>
      </c>
      <c r="W135" s="537" t="e">
        <f ca="1">+IF(AND(ISNUMBER(OFFSET('Sanitation Data'!$D$6,0,10*ROW('Sanitation Data'!D129))),'Data Summary'!CL135="Yes"),OFFSET('Sanitation Data'!$D$6,0,10*ROW('Sanitation Data'!D129)),NA())</f>
        <v>#N/A</v>
      </c>
      <c r="X135" s="537" t="e">
        <f ca="1">+IF(AND(ISNUMBER(OFFSET('Sanitation Data'!$D$10,0,10*ROW('Sanitation Data'!D129))),'Data Summary'!CM135="Yes"),OFFSET('Sanitation Data'!$D$10,0,10*ROW('Sanitation Data'!D129)),NA())</f>
        <v>#N/A</v>
      </c>
      <c r="Y135" s="537" t="e">
        <f ca="1">+IF(AND(ISNUMBER(OFFSET('Sanitation Data'!$D$11,0,10*ROW('Sanitation Data'!D129))),'Data Summary'!CN135="Yes"),OFFSET('Sanitation Data'!$D$11,0,10*ROW('Sanitation Data'!D129)),NA())</f>
        <v>#N/A</v>
      </c>
      <c r="Z135" s="537" t="e">
        <f ca="1">+IF(AND(ISNUMBER(OFFSET('Sanitation Data'!$D$12,0,10*ROW('Sanitation Data'!D129))),'Data Summary'!CO135="Yes"),OFFSET('Sanitation Data'!$D$12,0,10*ROW('Sanitation Data'!D129)),NA())</f>
        <v>#N/A</v>
      </c>
      <c r="AA135" s="537" t="e">
        <f ca="1">+IF(AND(ISNUMBER(OFFSET('Sanitation Data'!$E$4,0,10*ROW('Sanitation Data'!E129))),'Data Summary'!CP135="Yes"),100-OFFSET('Sanitation Data'!$E$4,0,10*ROW('Sanitation Data'!E129)),NA())</f>
        <v>#N/A</v>
      </c>
      <c r="AB135" s="537" t="e">
        <f ca="1">+IF(AND(ISNUMBER(OFFSET('Sanitation Data'!$E$6,0,10*ROW('Sanitation Data'!E129))),'Data Summary'!CQ135="Yes"),OFFSET('Sanitation Data'!$E$6,0,10*ROW('Sanitation Data'!E129)),NA())</f>
        <v>#N/A</v>
      </c>
      <c r="AC135" s="537" t="e">
        <f ca="1">+IF(AND(ISNUMBER(OFFSET('Sanitation Data'!$E$10,0,10*ROW('Sanitation Data'!E129))),'Data Summary'!CR135="Yes"),OFFSET('Sanitation Data'!$E$10,0,10*ROW('Sanitation Data'!E129)),NA())</f>
        <v>#N/A</v>
      </c>
      <c r="AD135" s="537" t="e">
        <f ca="1">+IF(AND(ISNUMBER(OFFSET('Sanitation Data'!$E$11,0,10*ROW('Sanitation Data'!E129))),'Data Summary'!CS135="Yes"),OFFSET('Sanitation Data'!$E$11,0,10*ROW('Sanitation Data'!E129)),NA())</f>
        <v>#N/A</v>
      </c>
      <c r="AE135" s="537" t="e">
        <f ca="1">+IF(AND(ISNUMBER(OFFSET('Sanitation Data'!$E$12,0,10*ROW('Sanitation Data'!E129))),'Data Summary'!CT135="Yes"),OFFSET('Sanitation Data'!$E$12,0,10*ROW('Sanitation Data'!E129)),NA())</f>
        <v>#N/A</v>
      </c>
      <c r="AF135" s="537" t="e">
        <f ca="1">+IF(AND(ISNUMBER(OFFSET('Sanitation Data'!$F$4,0,10*ROW('Sanitation Data'!F129))),'Data Summary'!CU135="Yes"),100-OFFSET('Sanitation Data'!$F$4,0,10*ROW('Sanitation Data'!F129)),NA())</f>
        <v>#N/A</v>
      </c>
      <c r="AG135" s="537" t="e">
        <f ca="1">+IF(AND(ISNUMBER(OFFSET('Sanitation Data'!$F$6,0,10*ROW('Sanitation Data'!F129))),'Data Summary'!CV135="Yes"),OFFSET('Sanitation Data'!$F$6,0,10*ROW('Sanitation Data'!F129)),NA())</f>
        <v>#N/A</v>
      </c>
      <c r="AH135" s="537" t="e">
        <f ca="1">+IF(AND(ISNUMBER(OFFSET('Sanitation Data'!$F$10,0,10*ROW('Sanitation Data'!F129))),'Data Summary'!CW135="Yes"),OFFSET('Sanitation Data'!$F$10,0,10*ROW('Sanitation Data'!F129)),NA())</f>
        <v>#N/A</v>
      </c>
      <c r="AI135" s="537" t="e">
        <f ca="1">+IF(AND(ISNUMBER(OFFSET('Sanitation Data'!$F$11,0,10*ROW('Sanitation Data'!F129))),'Data Summary'!CX135="Yes"),OFFSET('Sanitation Data'!$F$11,0,10*ROW('Sanitation Data'!F129)),NA())</f>
        <v>#N/A</v>
      </c>
      <c r="AJ135" s="537" t="e">
        <f ca="1">+IF(AND(ISNUMBER(OFFSET('Sanitation Data'!$F$12,0,10*ROW('Sanitation Data'!F129))),'Data Summary'!CY135="Yes"),OFFSET('Sanitation Data'!$F$12,0,10*ROW('Sanitation Data'!F129)),NA())</f>
        <v>#N/A</v>
      </c>
      <c r="AK135" s="537" t="e">
        <f ca="1">+IF(AND(ISNUMBER(OFFSET('Sanitation Data'!$G$4,0,10*ROW('Sanitation Data'!G129))),'Data Summary'!CZ135="Yes"),100-OFFSET('Sanitation Data'!$G$4,0,10*ROW('Sanitation Data'!G129)),NA())</f>
        <v>#N/A</v>
      </c>
      <c r="AL135" s="537" t="e">
        <f ca="1">+IF(AND(ISNUMBER(OFFSET('Sanitation Data'!$G$6,0,10*ROW('Sanitation Data'!G129))),'Data Summary'!DA135="Yes"),OFFSET('Sanitation Data'!$G$6,0,10*ROW('Sanitation Data'!G129)),NA())</f>
        <v>#N/A</v>
      </c>
      <c r="AM135" s="537" t="e">
        <f ca="1">+IF(AND(ISNUMBER(OFFSET('Sanitation Data'!$G$10,0,10*ROW('Sanitation Data'!G129))),'Data Summary'!DB135="Yes"),OFFSET('Sanitation Data'!$G$10,0,10*ROW('Sanitation Data'!G129)),NA())</f>
        <v>#N/A</v>
      </c>
      <c r="AN135" s="537" t="e">
        <f ca="1">+IF(AND(ISNUMBER(OFFSET('Sanitation Data'!$G$11,0,10*ROW('Sanitation Data'!G129))),'Data Summary'!DC135="Yes"),OFFSET('Sanitation Data'!$G$11,0,10*ROW('Sanitation Data'!G129)),NA())</f>
        <v>#N/A</v>
      </c>
      <c r="AO135" s="537" t="e">
        <f ca="1">+IF(AND(ISNUMBER(OFFSET('Sanitation Data'!$G$12,0,10*ROW('Sanitation Data'!G129))),'Data Summary'!DD135="Yes"),OFFSET('Sanitation Data'!$G$12,0,10*ROW('Sanitation Data'!G129)),NA())</f>
        <v>#N/A</v>
      </c>
      <c r="AP135" s="537" t="e">
        <f ca="1">+IF(AND(ISNUMBER(OFFSET('Sanitation Data'!$H$4,0,10*ROW('Sanitation Data'!H129))),'Data Summary'!DE135="Yes"),100-OFFSET('Sanitation Data'!$H$4,0,10*ROW('Sanitation Data'!H129)),NA())</f>
        <v>#N/A</v>
      </c>
      <c r="AQ135" s="537" t="e">
        <f ca="1">+IF(AND(ISNUMBER(OFFSET('Sanitation Data'!$H$6,0,10*ROW('Sanitation Data'!H129))),'Data Summary'!DF135="Yes"),OFFSET('Sanitation Data'!$H$6,0,10*ROW('Sanitation Data'!H129)),NA())</f>
        <v>#N/A</v>
      </c>
      <c r="AR135" s="537" t="e">
        <f ca="1">+IF(AND(ISNUMBER(OFFSET('Sanitation Data'!$H$10,0,10*ROW('Sanitation Data'!H129))),'Data Summary'!DG135="Yes"),OFFSET('Sanitation Data'!$H$10,0,10*ROW('Sanitation Data'!H129)),NA())</f>
        <v>#N/A</v>
      </c>
      <c r="AS135" s="537" t="e">
        <f ca="1">+IF(AND(ISNUMBER(OFFSET('Sanitation Data'!$H$11,0,10*ROW('Sanitation Data'!H129))),'Data Summary'!DH135="Yes"),OFFSET('Sanitation Data'!$H$11,0,10*ROW('Sanitation Data'!H129)),NA())</f>
        <v>#N/A</v>
      </c>
      <c r="AT135" s="537" t="e">
        <f ca="1">+IF(AND(ISNUMBER(OFFSET('Sanitation Data'!$H$12,0,10*ROW('Sanitation Data'!H129))),'Data Summary'!DI135="Yes"),OFFSET('Sanitation Data'!$H$12,0,10*ROW('Sanitation Data'!H129)),NA())</f>
        <v>#N/A</v>
      </c>
      <c r="AU135" s="537" t="e">
        <f ca="1">+IF(AND(ISNUMBER(OFFSET('Sanitation Data'!$I$4,0,10*ROW('Sanitation Data'!I129))),'Data Summary'!DJ135="Yes"),100-OFFSET('Sanitation Data'!$I$4,0,10*ROW('Sanitation Data'!I129)),NA())</f>
        <v>#N/A</v>
      </c>
      <c r="AV135" s="537" t="e">
        <f ca="1">+IF(AND(ISNUMBER(OFFSET('Sanitation Data'!$I$6,0,10*ROW('Sanitation Data'!I129))),'Data Summary'!DK135="Yes"),OFFSET('Sanitation Data'!$I$6,0,10*ROW('Sanitation Data'!I129)),NA())</f>
        <v>#N/A</v>
      </c>
      <c r="AW135" s="537" t="e">
        <f ca="1">+IF(AND(ISNUMBER(OFFSET('Sanitation Data'!$I$10,0,10*ROW('Sanitation Data'!I129))),'Data Summary'!DL135="Yes"),OFFSET('Sanitation Data'!$I$10,0,10*ROW('Sanitation Data'!I129)),NA())</f>
        <v>#N/A</v>
      </c>
      <c r="AX135" s="537" t="e">
        <f ca="1">+IF(AND(ISNUMBER(OFFSET('Sanitation Data'!$I$11,0,10*ROW('Sanitation Data'!I129))),'Data Summary'!DM135="Yes"),OFFSET('Sanitation Data'!$I$11,0,10*ROW('Sanitation Data'!I129)),NA())</f>
        <v>#N/A</v>
      </c>
      <c r="AY135" s="537" t="e">
        <f ca="1">+IF(AND(ISNUMBER(OFFSET('Sanitation Data'!$I$12,0,10*ROW('Sanitation Data'!I129))),'Data Summary'!DN135="Yes"),OFFSET('Sanitation Data'!$I$12,0,10*ROW('Sanitation Data'!I129)),NA())</f>
        <v>#N/A</v>
      </c>
      <c r="AZ135" s="538" t="e">
        <f ca="1">+IF(AND(ISNUMBER(OFFSET('Hygiene Data'!$D$5,0,10*ROW('Hygiene Data'!D129))),'Data Summary'!DO135="Yes"),OFFSET('Hygiene Data'!$D$5,0,10*ROW('Hygiene Data'!D129)),NA())</f>
        <v>#N/A</v>
      </c>
      <c r="BA135" s="538" t="e">
        <f ca="1">+IF(AND(ISNUMBER(OFFSET('Hygiene Data'!$D$7,0,10*ROW('Hygiene Data'!D129))),'Data Summary'!DP135="Yes"),OFFSET('Hygiene Data'!$D$7,0,10*ROW('Hygiene Data'!D129)),NA())</f>
        <v>#N/A</v>
      </c>
      <c r="BB135" s="538" t="e">
        <f ca="1">+IF(AND(ISNUMBER(OFFSET('Hygiene Data'!$D$9,0,10*ROW('Hygiene Data'!D129))),'Data Summary'!DQ135="Yes"),OFFSET('Hygiene Data'!$D$9,0,10*ROW('Hygiene Data'!D129)),NA())</f>
        <v>#N/A</v>
      </c>
      <c r="BC135" s="538" t="e">
        <f ca="1">+IF(AND(ISNUMBER(OFFSET('Hygiene Data'!$E$5,0,10*ROW('Hygiene Data'!E129))),'Data Summary'!DR135="Yes"),OFFSET('Hygiene Data'!$E$5,0,10*ROW('Hygiene Data'!E129)),NA())</f>
        <v>#N/A</v>
      </c>
      <c r="BD135" s="538" t="e">
        <f ca="1">+IF(AND(ISNUMBER(OFFSET('Hygiene Data'!$E$7,0,10*ROW('Hygiene Data'!E129))),'Data Summary'!DS135="Yes"),OFFSET('Hygiene Data'!$E$7,0,10*ROW('Hygiene Data'!E129)),NA())</f>
        <v>#N/A</v>
      </c>
      <c r="BE135" s="538" t="e">
        <f ca="1">+IF(AND(ISNUMBER(OFFSET('Hygiene Data'!$E$9,0,10*ROW('Hygiene Data'!E129))),'Data Summary'!DT135="Yes"),OFFSET('Hygiene Data'!$E$9,0,10*ROW('Hygiene Data'!E129)),NA())</f>
        <v>#N/A</v>
      </c>
      <c r="BF135" s="538" t="e">
        <f ca="1">+IF(AND(ISNUMBER(OFFSET('Hygiene Data'!$F$5,0,10*ROW('Hygiene Data'!F129))),'Data Summary'!DU135="Yes"),OFFSET('Hygiene Data'!$F$5,0,10*ROW('Hygiene Data'!F129)),NA())</f>
        <v>#N/A</v>
      </c>
      <c r="BG135" s="538" t="e">
        <f ca="1">+IF(AND(ISNUMBER(OFFSET('Hygiene Data'!$F$7,0,10*ROW('Hygiene Data'!F129))),'Data Summary'!DV135="Yes"),OFFSET('Hygiene Data'!$F$7,0,10*ROW('Hygiene Data'!F129)),NA())</f>
        <v>#N/A</v>
      </c>
      <c r="BH135" s="538" t="e">
        <f ca="1">+IF(AND(ISNUMBER(OFFSET('Hygiene Data'!$F$9,0,10*ROW('Hygiene Data'!F129))),'Data Summary'!DW135="Yes"),OFFSET('Hygiene Data'!$F$9,0,10*ROW('Hygiene Data'!F129)),NA())</f>
        <v>#N/A</v>
      </c>
      <c r="BI135" s="538" t="e">
        <f ca="1">+IF(AND(ISNUMBER(OFFSET('Hygiene Data'!$G$5,0,10*ROW('Hygiene Data'!G129))),'Data Summary'!DX135="Yes"),OFFSET('Hygiene Data'!$G$5,0,10*ROW('Hygiene Data'!G129)),NA())</f>
        <v>#N/A</v>
      </c>
      <c r="BJ135" s="538" t="e">
        <f ca="1">+IF(AND(ISNUMBER(OFFSET('Hygiene Data'!$G$7,0,10*ROW('Hygiene Data'!G129))),'Data Summary'!DY135="Yes"),OFFSET('Hygiene Data'!$G$7,0,10*ROW('Hygiene Data'!G129)),NA())</f>
        <v>#N/A</v>
      </c>
      <c r="BK135" s="538" t="e">
        <f ca="1">+IF(AND(ISNUMBER(OFFSET('Hygiene Data'!$G$9,0,10*ROW('Hygiene Data'!G129))),'Data Summary'!DZ135="Yes"),OFFSET('Hygiene Data'!$G$9,0,10*ROW('Hygiene Data'!G129)),NA())</f>
        <v>#N/A</v>
      </c>
      <c r="BL135" s="538" t="e">
        <f ca="1">+IF(AND(ISNUMBER(OFFSET('Hygiene Data'!$H$5,0,10*ROW('Hygiene Data'!H129))),'Data Summary'!EA135="Yes"),OFFSET('Hygiene Data'!$H$5,0,10*ROW('Hygiene Data'!H129)),NA())</f>
        <v>#N/A</v>
      </c>
      <c r="BM135" s="538" t="e">
        <f ca="1">+IF(AND(ISNUMBER(OFFSET('Hygiene Data'!$H$7,0,10*ROW('Hygiene Data'!H129))),'Data Summary'!EB135="Yes"),OFFSET('Hygiene Data'!$H$7,0,10*ROW('Hygiene Data'!H129)),NA())</f>
        <v>#N/A</v>
      </c>
      <c r="BN135" s="538" t="e">
        <f ca="1">+IF(AND(ISNUMBER(OFFSET('Hygiene Data'!$H$9,0,10*ROW('Hygiene Data'!H129))),'Data Summary'!EC135="Yes"),OFFSET('Hygiene Data'!$H$9,0,10*ROW('Hygiene Data'!H129)),NA())</f>
        <v>#N/A</v>
      </c>
      <c r="BO135" s="538" t="e">
        <f ca="1">+IF(AND(ISNUMBER(OFFSET('Hygiene Data'!$I$5,0,10*ROW('Hygiene Data'!I129))),'Data Summary'!ED135="Yes"),OFFSET('Hygiene Data'!$I$5,0,10*ROW('Hygiene Data'!I129)),NA())</f>
        <v>#N/A</v>
      </c>
      <c r="BP135" s="538" t="e">
        <f ca="1">+IF(AND(ISNUMBER(OFFSET('Hygiene Data'!$I$7,0,10*ROW('Hygiene Data'!I129))),'Data Summary'!EE135="Yes"),OFFSET('Hygiene Data'!$I$7,0,10*ROW('Hygiene Data'!I129)),NA())</f>
        <v>#N/A</v>
      </c>
      <c r="BQ135" s="538" t="e">
        <f ca="1">+IF(AND(ISNUMBER(OFFSET('Hygiene Data'!$I$9,0,10*ROW('Hygiene Data'!I129))),'Data Summary'!EF135="Yes"),OFFSET('Hygiene Data'!$I$9,0,10*ROW('Hygiene Data'!I129)),NA())</f>
        <v>#N/A</v>
      </c>
    </row>
    <row r="136" spans="1:69" x14ac:dyDescent="0.25">
      <c r="A136" s="534" t="e">
        <f ca="1">+RIGHT('Data Summary'!A136,LEN('Data Summary'!A136)-9)</f>
        <v>#VALUE!</v>
      </c>
      <c r="B136" s="508" t="str">
        <f ca="1">+IF(ISTEXT('Data Summary'!B136),'Data Summary'!B136,"")</f>
        <v/>
      </c>
      <c r="C136" s="535" t="e">
        <f ca="1">+VALUE('Data Summary'!C136)</f>
        <v>#VALUE!</v>
      </c>
      <c r="D136" s="536" t="e">
        <f ca="1">+IF(AND(ISNUMBER(OFFSET('Water Data'!$D$4,0,10*ROW('Water Data'!D130))),'Data Summary'!BS136="Yes"),100-OFFSET('Water Data'!$D$4,0,10*ROW('Water Data'!D130)),NA())</f>
        <v>#N/A</v>
      </c>
      <c r="E136" s="536" t="e">
        <f ca="1">+IF(AND(ISNUMBER(OFFSET('Water Data'!$D$6,0,10*ROW('Water Data'!D130))),'Data Summary'!BT136="Yes"),OFFSET('Water Data'!$D$6,0,10*ROW('Water Data'!D130)),NA())</f>
        <v>#N/A</v>
      </c>
      <c r="F136" s="536" t="e">
        <f ca="1">+IF(AND(ISNUMBER(OFFSET('Water Data'!$D$9,0,10*ROW('Water Data'!D130))),'Data Summary'!BU136="Yes"),OFFSET('Water Data'!$D$9,0,10*ROW('Water Data'!D130)),NA())</f>
        <v>#N/A</v>
      </c>
      <c r="G136" s="536" t="e">
        <f ca="1">+IF(AND(ISNUMBER(OFFSET('Water Data'!$E$4,0,10*ROW('Water Data'!E130))),'Data Summary'!BV136="Yes"),100-OFFSET('Water Data'!$E$4,0,10*ROW('Water Data'!E130)),NA())</f>
        <v>#N/A</v>
      </c>
      <c r="H136" s="536" t="e">
        <f ca="1">+IF(AND(ISNUMBER(OFFSET('Water Data'!$E$6,0,10*ROW('Water Data'!E130))),'Data Summary'!BW136="Yes"),OFFSET('Water Data'!$E$6,0,10*ROW('Water Data'!E130)),NA())</f>
        <v>#N/A</v>
      </c>
      <c r="I136" s="536" t="e">
        <f ca="1">+IF(AND(ISNUMBER(OFFSET('Water Data'!$E$9,0,10*ROW('Water Data'!E130))),'Data Summary'!BX136="Yes"),OFFSET('Water Data'!$E$9,0,10*ROW('Water Data'!E130)),NA())</f>
        <v>#N/A</v>
      </c>
      <c r="J136" s="536" t="e">
        <f ca="1">+IF(AND(ISNUMBER(OFFSET('Water Data'!$F$4,0,10*ROW('Water Data'!F130))),'Data Summary'!BY136="Yes"),100-OFFSET('Water Data'!$F$4,0,10*ROW('Water Data'!F130)),NA())</f>
        <v>#N/A</v>
      </c>
      <c r="K136" s="536" t="e">
        <f ca="1">+IF(AND(ISNUMBER(OFFSET('Water Data'!$F$6,0,10*ROW('Water Data'!F130))),'Data Summary'!BZ136="Yes"),OFFSET('Water Data'!$F$6,0,10*ROW('Water Data'!F130)),NA())</f>
        <v>#N/A</v>
      </c>
      <c r="L136" s="536" t="e">
        <f ca="1">+IF(AND(ISNUMBER(OFFSET('Water Data'!$F$9,0,10*ROW('Water Data'!F130))),'Data Summary'!CA136="Yes"),OFFSET('Water Data'!$F$9,0,10*ROW('Water Data'!F130)),NA())</f>
        <v>#N/A</v>
      </c>
      <c r="M136" s="536" t="e">
        <f ca="1">+IF(AND(ISNUMBER(OFFSET('Water Data'!$G$4,0,10*ROW('Water Data'!G130))),'Data Summary'!CB136="Yes"),100-OFFSET('Water Data'!$G$4,0,10*ROW('Water Data'!G130)),NA())</f>
        <v>#N/A</v>
      </c>
      <c r="N136" s="536" t="e">
        <f ca="1">+IF(AND(ISNUMBER(OFFSET('Water Data'!$G$6,0,10*ROW('Water Data'!G130))),'Data Summary'!CC136="Yes"),OFFSET('Water Data'!$G$6,0,10*ROW('Water Data'!G130)),NA())</f>
        <v>#N/A</v>
      </c>
      <c r="O136" s="536" t="e">
        <f ca="1">+IF(AND(ISNUMBER(OFFSET('Water Data'!$G$9,0,10*ROW('Water Data'!G130))),'Data Summary'!CD136="Yes"),OFFSET('Water Data'!$G$9,0,10*ROW('Water Data'!G130)),NA())</f>
        <v>#N/A</v>
      </c>
      <c r="P136" s="536" t="e">
        <f ca="1">+IF(AND(ISNUMBER(OFFSET('Water Data'!$H$4,0,10*ROW('Water Data'!H130))),'Data Summary'!CE136="Yes"),100-OFFSET('Water Data'!$H$4,0,10*ROW('Water Data'!H130)),NA())</f>
        <v>#N/A</v>
      </c>
      <c r="Q136" s="536" t="e">
        <f ca="1">+IF(AND(ISNUMBER(OFFSET('Water Data'!$H$6,0,10*ROW('Water Data'!H130))),'Data Summary'!CF136="Yes"),OFFSET('Water Data'!$H$6,0,10*ROW('Water Data'!H130)),NA())</f>
        <v>#N/A</v>
      </c>
      <c r="R136" s="536" t="e">
        <f ca="1">+IF(AND(ISNUMBER(OFFSET('Water Data'!$H$9,0,10*ROW('Water Data'!H130))),'Data Summary'!CG136="Yes"),OFFSET('Water Data'!$H$9,0,10*ROW('Water Data'!H130)),NA())</f>
        <v>#N/A</v>
      </c>
      <c r="S136" s="536" t="e">
        <f ca="1">+IF(AND(ISNUMBER(OFFSET('Water Data'!$I$4,0,10*ROW('Water Data'!I130))),'Data Summary'!CH136="Yes"),100-OFFSET('Water Data'!$I$4,0,10*ROW('Water Data'!I130)),NA())</f>
        <v>#N/A</v>
      </c>
      <c r="T136" s="536" t="e">
        <f ca="1">+IF(AND(ISNUMBER(OFFSET('Water Data'!$I$6,0,10*ROW('Water Data'!I130))),'Data Summary'!CI136="Yes"),OFFSET('Water Data'!$I$6,0,10*ROW('Water Data'!I130)),NA())</f>
        <v>#N/A</v>
      </c>
      <c r="U136" s="536" t="e">
        <f ca="1">+IF(AND(ISNUMBER(OFFSET('Water Data'!$I$9,0,10*ROW('Water Data'!I130))),'Data Summary'!CJ136="Yes"),OFFSET('Water Data'!$I$9,0,10*ROW('Water Data'!I130)),NA())</f>
        <v>#N/A</v>
      </c>
      <c r="V136" s="537" t="e">
        <f ca="1">+IF(AND(ISNUMBER(OFFSET('Sanitation Data'!$D$4,0,10*ROW('Sanitation Data'!D130))),'Data Summary'!CK136="Yes"),100-OFFSET('Sanitation Data'!$D$4,0,10*ROW('Sanitation Data'!D130)),NA())</f>
        <v>#N/A</v>
      </c>
      <c r="W136" s="537" t="e">
        <f ca="1">+IF(AND(ISNUMBER(OFFSET('Sanitation Data'!$D$6,0,10*ROW('Sanitation Data'!D130))),'Data Summary'!CL136="Yes"),OFFSET('Sanitation Data'!$D$6,0,10*ROW('Sanitation Data'!D130)),NA())</f>
        <v>#N/A</v>
      </c>
      <c r="X136" s="537" t="e">
        <f ca="1">+IF(AND(ISNUMBER(OFFSET('Sanitation Data'!$D$10,0,10*ROW('Sanitation Data'!D130))),'Data Summary'!CM136="Yes"),OFFSET('Sanitation Data'!$D$10,0,10*ROW('Sanitation Data'!D130)),NA())</f>
        <v>#N/A</v>
      </c>
      <c r="Y136" s="537" t="e">
        <f ca="1">+IF(AND(ISNUMBER(OFFSET('Sanitation Data'!$D$11,0,10*ROW('Sanitation Data'!D130))),'Data Summary'!CN136="Yes"),OFFSET('Sanitation Data'!$D$11,0,10*ROW('Sanitation Data'!D130)),NA())</f>
        <v>#N/A</v>
      </c>
      <c r="Z136" s="537" t="e">
        <f ca="1">+IF(AND(ISNUMBER(OFFSET('Sanitation Data'!$D$12,0,10*ROW('Sanitation Data'!D130))),'Data Summary'!CO136="Yes"),OFFSET('Sanitation Data'!$D$12,0,10*ROW('Sanitation Data'!D130)),NA())</f>
        <v>#N/A</v>
      </c>
      <c r="AA136" s="537" t="e">
        <f ca="1">+IF(AND(ISNUMBER(OFFSET('Sanitation Data'!$E$4,0,10*ROW('Sanitation Data'!E130))),'Data Summary'!CP136="Yes"),100-OFFSET('Sanitation Data'!$E$4,0,10*ROW('Sanitation Data'!E130)),NA())</f>
        <v>#N/A</v>
      </c>
      <c r="AB136" s="537" t="e">
        <f ca="1">+IF(AND(ISNUMBER(OFFSET('Sanitation Data'!$E$6,0,10*ROW('Sanitation Data'!E130))),'Data Summary'!CQ136="Yes"),OFFSET('Sanitation Data'!$E$6,0,10*ROW('Sanitation Data'!E130)),NA())</f>
        <v>#N/A</v>
      </c>
      <c r="AC136" s="537" t="e">
        <f ca="1">+IF(AND(ISNUMBER(OFFSET('Sanitation Data'!$E$10,0,10*ROW('Sanitation Data'!E130))),'Data Summary'!CR136="Yes"),OFFSET('Sanitation Data'!$E$10,0,10*ROW('Sanitation Data'!E130)),NA())</f>
        <v>#N/A</v>
      </c>
      <c r="AD136" s="537" t="e">
        <f ca="1">+IF(AND(ISNUMBER(OFFSET('Sanitation Data'!$E$11,0,10*ROW('Sanitation Data'!E130))),'Data Summary'!CS136="Yes"),OFFSET('Sanitation Data'!$E$11,0,10*ROW('Sanitation Data'!E130)),NA())</f>
        <v>#N/A</v>
      </c>
      <c r="AE136" s="537" t="e">
        <f ca="1">+IF(AND(ISNUMBER(OFFSET('Sanitation Data'!$E$12,0,10*ROW('Sanitation Data'!E130))),'Data Summary'!CT136="Yes"),OFFSET('Sanitation Data'!$E$12,0,10*ROW('Sanitation Data'!E130)),NA())</f>
        <v>#N/A</v>
      </c>
      <c r="AF136" s="537" t="e">
        <f ca="1">+IF(AND(ISNUMBER(OFFSET('Sanitation Data'!$F$4,0,10*ROW('Sanitation Data'!F130))),'Data Summary'!CU136="Yes"),100-OFFSET('Sanitation Data'!$F$4,0,10*ROW('Sanitation Data'!F130)),NA())</f>
        <v>#N/A</v>
      </c>
      <c r="AG136" s="537" t="e">
        <f ca="1">+IF(AND(ISNUMBER(OFFSET('Sanitation Data'!$F$6,0,10*ROW('Sanitation Data'!F130))),'Data Summary'!CV136="Yes"),OFFSET('Sanitation Data'!$F$6,0,10*ROW('Sanitation Data'!F130)),NA())</f>
        <v>#N/A</v>
      </c>
      <c r="AH136" s="537" t="e">
        <f ca="1">+IF(AND(ISNUMBER(OFFSET('Sanitation Data'!$F$10,0,10*ROW('Sanitation Data'!F130))),'Data Summary'!CW136="Yes"),OFFSET('Sanitation Data'!$F$10,0,10*ROW('Sanitation Data'!F130)),NA())</f>
        <v>#N/A</v>
      </c>
      <c r="AI136" s="537" t="e">
        <f ca="1">+IF(AND(ISNUMBER(OFFSET('Sanitation Data'!$F$11,0,10*ROW('Sanitation Data'!F130))),'Data Summary'!CX136="Yes"),OFFSET('Sanitation Data'!$F$11,0,10*ROW('Sanitation Data'!F130)),NA())</f>
        <v>#N/A</v>
      </c>
      <c r="AJ136" s="537" t="e">
        <f ca="1">+IF(AND(ISNUMBER(OFFSET('Sanitation Data'!$F$12,0,10*ROW('Sanitation Data'!F130))),'Data Summary'!CY136="Yes"),OFFSET('Sanitation Data'!$F$12,0,10*ROW('Sanitation Data'!F130)),NA())</f>
        <v>#N/A</v>
      </c>
      <c r="AK136" s="537" t="e">
        <f ca="1">+IF(AND(ISNUMBER(OFFSET('Sanitation Data'!$G$4,0,10*ROW('Sanitation Data'!G130))),'Data Summary'!CZ136="Yes"),100-OFFSET('Sanitation Data'!$G$4,0,10*ROW('Sanitation Data'!G130)),NA())</f>
        <v>#N/A</v>
      </c>
      <c r="AL136" s="537" t="e">
        <f ca="1">+IF(AND(ISNUMBER(OFFSET('Sanitation Data'!$G$6,0,10*ROW('Sanitation Data'!G130))),'Data Summary'!DA136="Yes"),OFFSET('Sanitation Data'!$G$6,0,10*ROW('Sanitation Data'!G130)),NA())</f>
        <v>#N/A</v>
      </c>
      <c r="AM136" s="537" t="e">
        <f ca="1">+IF(AND(ISNUMBER(OFFSET('Sanitation Data'!$G$10,0,10*ROW('Sanitation Data'!G130))),'Data Summary'!DB136="Yes"),OFFSET('Sanitation Data'!$G$10,0,10*ROW('Sanitation Data'!G130)),NA())</f>
        <v>#N/A</v>
      </c>
      <c r="AN136" s="537" t="e">
        <f ca="1">+IF(AND(ISNUMBER(OFFSET('Sanitation Data'!$G$11,0,10*ROW('Sanitation Data'!G130))),'Data Summary'!DC136="Yes"),OFFSET('Sanitation Data'!$G$11,0,10*ROW('Sanitation Data'!G130)),NA())</f>
        <v>#N/A</v>
      </c>
      <c r="AO136" s="537" t="e">
        <f ca="1">+IF(AND(ISNUMBER(OFFSET('Sanitation Data'!$G$12,0,10*ROW('Sanitation Data'!G130))),'Data Summary'!DD136="Yes"),OFFSET('Sanitation Data'!$G$12,0,10*ROW('Sanitation Data'!G130)),NA())</f>
        <v>#N/A</v>
      </c>
      <c r="AP136" s="537" t="e">
        <f ca="1">+IF(AND(ISNUMBER(OFFSET('Sanitation Data'!$H$4,0,10*ROW('Sanitation Data'!H130))),'Data Summary'!DE136="Yes"),100-OFFSET('Sanitation Data'!$H$4,0,10*ROW('Sanitation Data'!H130)),NA())</f>
        <v>#N/A</v>
      </c>
      <c r="AQ136" s="537" t="e">
        <f ca="1">+IF(AND(ISNUMBER(OFFSET('Sanitation Data'!$H$6,0,10*ROW('Sanitation Data'!H130))),'Data Summary'!DF136="Yes"),OFFSET('Sanitation Data'!$H$6,0,10*ROW('Sanitation Data'!H130)),NA())</f>
        <v>#N/A</v>
      </c>
      <c r="AR136" s="537" t="e">
        <f ca="1">+IF(AND(ISNUMBER(OFFSET('Sanitation Data'!$H$10,0,10*ROW('Sanitation Data'!H130))),'Data Summary'!DG136="Yes"),OFFSET('Sanitation Data'!$H$10,0,10*ROW('Sanitation Data'!H130)),NA())</f>
        <v>#N/A</v>
      </c>
      <c r="AS136" s="537" t="e">
        <f ca="1">+IF(AND(ISNUMBER(OFFSET('Sanitation Data'!$H$11,0,10*ROW('Sanitation Data'!H130))),'Data Summary'!DH136="Yes"),OFFSET('Sanitation Data'!$H$11,0,10*ROW('Sanitation Data'!H130)),NA())</f>
        <v>#N/A</v>
      </c>
      <c r="AT136" s="537" t="e">
        <f ca="1">+IF(AND(ISNUMBER(OFFSET('Sanitation Data'!$H$12,0,10*ROW('Sanitation Data'!H130))),'Data Summary'!DI136="Yes"),OFFSET('Sanitation Data'!$H$12,0,10*ROW('Sanitation Data'!H130)),NA())</f>
        <v>#N/A</v>
      </c>
      <c r="AU136" s="537" t="e">
        <f ca="1">+IF(AND(ISNUMBER(OFFSET('Sanitation Data'!$I$4,0,10*ROW('Sanitation Data'!I130))),'Data Summary'!DJ136="Yes"),100-OFFSET('Sanitation Data'!$I$4,0,10*ROW('Sanitation Data'!I130)),NA())</f>
        <v>#N/A</v>
      </c>
      <c r="AV136" s="537" t="e">
        <f ca="1">+IF(AND(ISNUMBER(OFFSET('Sanitation Data'!$I$6,0,10*ROW('Sanitation Data'!I130))),'Data Summary'!DK136="Yes"),OFFSET('Sanitation Data'!$I$6,0,10*ROW('Sanitation Data'!I130)),NA())</f>
        <v>#N/A</v>
      </c>
      <c r="AW136" s="537" t="e">
        <f ca="1">+IF(AND(ISNUMBER(OFFSET('Sanitation Data'!$I$10,0,10*ROW('Sanitation Data'!I130))),'Data Summary'!DL136="Yes"),OFFSET('Sanitation Data'!$I$10,0,10*ROW('Sanitation Data'!I130)),NA())</f>
        <v>#N/A</v>
      </c>
      <c r="AX136" s="537" t="e">
        <f ca="1">+IF(AND(ISNUMBER(OFFSET('Sanitation Data'!$I$11,0,10*ROW('Sanitation Data'!I130))),'Data Summary'!DM136="Yes"),OFFSET('Sanitation Data'!$I$11,0,10*ROW('Sanitation Data'!I130)),NA())</f>
        <v>#N/A</v>
      </c>
      <c r="AY136" s="537" t="e">
        <f ca="1">+IF(AND(ISNUMBER(OFFSET('Sanitation Data'!$I$12,0,10*ROW('Sanitation Data'!I130))),'Data Summary'!DN136="Yes"),OFFSET('Sanitation Data'!$I$12,0,10*ROW('Sanitation Data'!I130)),NA())</f>
        <v>#N/A</v>
      </c>
      <c r="AZ136" s="538" t="e">
        <f ca="1">+IF(AND(ISNUMBER(OFFSET('Hygiene Data'!$D$5,0,10*ROW('Hygiene Data'!D130))),'Data Summary'!DO136="Yes"),OFFSET('Hygiene Data'!$D$5,0,10*ROW('Hygiene Data'!D130)),NA())</f>
        <v>#N/A</v>
      </c>
      <c r="BA136" s="538" t="e">
        <f ca="1">+IF(AND(ISNUMBER(OFFSET('Hygiene Data'!$D$7,0,10*ROW('Hygiene Data'!D130))),'Data Summary'!DP136="Yes"),OFFSET('Hygiene Data'!$D$7,0,10*ROW('Hygiene Data'!D130)),NA())</f>
        <v>#N/A</v>
      </c>
      <c r="BB136" s="538" t="e">
        <f ca="1">+IF(AND(ISNUMBER(OFFSET('Hygiene Data'!$D$9,0,10*ROW('Hygiene Data'!D130))),'Data Summary'!DQ136="Yes"),OFFSET('Hygiene Data'!$D$9,0,10*ROW('Hygiene Data'!D130)),NA())</f>
        <v>#N/A</v>
      </c>
      <c r="BC136" s="538" t="e">
        <f ca="1">+IF(AND(ISNUMBER(OFFSET('Hygiene Data'!$E$5,0,10*ROW('Hygiene Data'!E130))),'Data Summary'!DR136="Yes"),OFFSET('Hygiene Data'!$E$5,0,10*ROW('Hygiene Data'!E130)),NA())</f>
        <v>#N/A</v>
      </c>
      <c r="BD136" s="538" t="e">
        <f ca="1">+IF(AND(ISNUMBER(OFFSET('Hygiene Data'!$E$7,0,10*ROW('Hygiene Data'!E130))),'Data Summary'!DS136="Yes"),OFFSET('Hygiene Data'!$E$7,0,10*ROW('Hygiene Data'!E130)),NA())</f>
        <v>#N/A</v>
      </c>
      <c r="BE136" s="538" t="e">
        <f ca="1">+IF(AND(ISNUMBER(OFFSET('Hygiene Data'!$E$9,0,10*ROW('Hygiene Data'!E130))),'Data Summary'!DT136="Yes"),OFFSET('Hygiene Data'!$E$9,0,10*ROW('Hygiene Data'!E130)),NA())</f>
        <v>#N/A</v>
      </c>
      <c r="BF136" s="538" t="e">
        <f ca="1">+IF(AND(ISNUMBER(OFFSET('Hygiene Data'!$F$5,0,10*ROW('Hygiene Data'!F130))),'Data Summary'!DU136="Yes"),OFFSET('Hygiene Data'!$F$5,0,10*ROW('Hygiene Data'!F130)),NA())</f>
        <v>#N/A</v>
      </c>
      <c r="BG136" s="538" t="e">
        <f ca="1">+IF(AND(ISNUMBER(OFFSET('Hygiene Data'!$F$7,0,10*ROW('Hygiene Data'!F130))),'Data Summary'!DV136="Yes"),OFFSET('Hygiene Data'!$F$7,0,10*ROW('Hygiene Data'!F130)),NA())</f>
        <v>#N/A</v>
      </c>
      <c r="BH136" s="538" t="e">
        <f ca="1">+IF(AND(ISNUMBER(OFFSET('Hygiene Data'!$F$9,0,10*ROW('Hygiene Data'!F130))),'Data Summary'!DW136="Yes"),OFFSET('Hygiene Data'!$F$9,0,10*ROW('Hygiene Data'!F130)),NA())</f>
        <v>#N/A</v>
      </c>
      <c r="BI136" s="538" t="e">
        <f ca="1">+IF(AND(ISNUMBER(OFFSET('Hygiene Data'!$G$5,0,10*ROW('Hygiene Data'!G130))),'Data Summary'!DX136="Yes"),OFFSET('Hygiene Data'!$G$5,0,10*ROW('Hygiene Data'!G130)),NA())</f>
        <v>#N/A</v>
      </c>
      <c r="BJ136" s="538" t="e">
        <f ca="1">+IF(AND(ISNUMBER(OFFSET('Hygiene Data'!$G$7,0,10*ROW('Hygiene Data'!G130))),'Data Summary'!DY136="Yes"),OFFSET('Hygiene Data'!$G$7,0,10*ROW('Hygiene Data'!G130)),NA())</f>
        <v>#N/A</v>
      </c>
      <c r="BK136" s="538" t="e">
        <f ca="1">+IF(AND(ISNUMBER(OFFSET('Hygiene Data'!$G$9,0,10*ROW('Hygiene Data'!G130))),'Data Summary'!DZ136="Yes"),OFFSET('Hygiene Data'!$G$9,0,10*ROW('Hygiene Data'!G130)),NA())</f>
        <v>#N/A</v>
      </c>
      <c r="BL136" s="538" t="e">
        <f ca="1">+IF(AND(ISNUMBER(OFFSET('Hygiene Data'!$H$5,0,10*ROW('Hygiene Data'!H130))),'Data Summary'!EA136="Yes"),OFFSET('Hygiene Data'!$H$5,0,10*ROW('Hygiene Data'!H130)),NA())</f>
        <v>#N/A</v>
      </c>
      <c r="BM136" s="538" t="e">
        <f ca="1">+IF(AND(ISNUMBER(OFFSET('Hygiene Data'!$H$7,0,10*ROW('Hygiene Data'!H130))),'Data Summary'!EB136="Yes"),OFFSET('Hygiene Data'!$H$7,0,10*ROW('Hygiene Data'!H130)),NA())</f>
        <v>#N/A</v>
      </c>
      <c r="BN136" s="538" t="e">
        <f ca="1">+IF(AND(ISNUMBER(OFFSET('Hygiene Data'!$H$9,0,10*ROW('Hygiene Data'!H130))),'Data Summary'!EC136="Yes"),OFFSET('Hygiene Data'!$H$9,0,10*ROW('Hygiene Data'!H130)),NA())</f>
        <v>#N/A</v>
      </c>
      <c r="BO136" s="538" t="e">
        <f ca="1">+IF(AND(ISNUMBER(OFFSET('Hygiene Data'!$I$5,0,10*ROW('Hygiene Data'!I130))),'Data Summary'!ED136="Yes"),OFFSET('Hygiene Data'!$I$5,0,10*ROW('Hygiene Data'!I130)),NA())</f>
        <v>#N/A</v>
      </c>
      <c r="BP136" s="538" t="e">
        <f ca="1">+IF(AND(ISNUMBER(OFFSET('Hygiene Data'!$I$7,0,10*ROW('Hygiene Data'!I130))),'Data Summary'!EE136="Yes"),OFFSET('Hygiene Data'!$I$7,0,10*ROW('Hygiene Data'!I130)),NA())</f>
        <v>#N/A</v>
      </c>
      <c r="BQ136" s="538" t="e">
        <f ca="1">+IF(AND(ISNUMBER(OFFSET('Hygiene Data'!$I$9,0,10*ROW('Hygiene Data'!I130))),'Data Summary'!EF136="Yes"),OFFSET('Hygiene Data'!$I$9,0,10*ROW('Hygiene Data'!I130)),NA())</f>
        <v>#N/A</v>
      </c>
    </row>
    <row r="137" spans="1:69" x14ac:dyDescent="0.25">
      <c r="A137" s="534" t="e">
        <f ca="1">+RIGHT('Data Summary'!A137,LEN('Data Summary'!A137)-9)</f>
        <v>#VALUE!</v>
      </c>
      <c r="B137" s="508" t="str">
        <f ca="1">+IF(ISTEXT('Data Summary'!B137),'Data Summary'!B137,"")</f>
        <v/>
      </c>
      <c r="C137" s="535" t="e">
        <f ca="1">+VALUE('Data Summary'!C137)</f>
        <v>#VALUE!</v>
      </c>
      <c r="D137" s="536" t="e">
        <f ca="1">+IF(AND(ISNUMBER(OFFSET('Water Data'!$D$4,0,10*ROW('Water Data'!D131))),'Data Summary'!BS137="Yes"),100-OFFSET('Water Data'!$D$4,0,10*ROW('Water Data'!D131)),NA())</f>
        <v>#N/A</v>
      </c>
      <c r="E137" s="536" t="e">
        <f ca="1">+IF(AND(ISNUMBER(OFFSET('Water Data'!$D$6,0,10*ROW('Water Data'!D131))),'Data Summary'!BT137="Yes"),OFFSET('Water Data'!$D$6,0,10*ROW('Water Data'!D131)),NA())</f>
        <v>#N/A</v>
      </c>
      <c r="F137" s="536" t="e">
        <f ca="1">+IF(AND(ISNUMBER(OFFSET('Water Data'!$D$9,0,10*ROW('Water Data'!D131))),'Data Summary'!BU137="Yes"),OFFSET('Water Data'!$D$9,0,10*ROW('Water Data'!D131)),NA())</f>
        <v>#N/A</v>
      </c>
      <c r="G137" s="536" t="e">
        <f ca="1">+IF(AND(ISNUMBER(OFFSET('Water Data'!$E$4,0,10*ROW('Water Data'!E131))),'Data Summary'!BV137="Yes"),100-OFFSET('Water Data'!$E$4,0,10*ROW('Water Data'!E131)),NA())</f>
        <v>#N/A</v>
      </c>
      <c r="H137" s="536" t="e">
        <f ca="1">+IF(AND(ISNUMBER(OFFSET('Water Data'!$E$6,0,10*ROW('Water Data'!E131))),'Data Summary'!BW137="Yes"),OFFSET('Water Data'!$E$6,0,10*ROW('Water Data'!E131)),NA())</f>
        <v>#N/A</v>
      </c>
      <c r="I137" s="536" t="e">
        <f ca="1">+IF(AND(ISNUMBER(OFFSET('Water Data'!$E$9,0,10*ROW('Water Data'!E131))),'Data Summary'!BX137="Yes"),OFFSET('Water Data'!$E$9,0,10*ROW('Water Data'!E131)),NA())</f>
        <v>#N/A</v>
      </c>
      <c r="J137" s="536" t="e">
        <f ca="1">+IF(AND(ISNUMBER(OFFSET('Water Data'!$F$4,0,10*ROW('Water Data'!F131))),'Data Summary'!BY137="Yes"),100-OFFSET('Water Data'!$F$4,0,10*ROW('Water Data'!F131)),NA())</f>
        <v>#N/A</v>
      </c>
      <c r="K137" s="536" t="e">
        <f ca="1">+IF(AND(ISNUMBER(OFFSET('Water Data'!$F$6,0,10*ROW('Water Data'!F131))),'Data Summary'!BZ137="Yes"),OFFSET('Water Data'!$F$6,0,10*ROW('Water Data'!F131)),NA())</f>
        <v>#N/A</v>
      </c>
      <c r="L137" s="536" t="e">
        <f ca="1">+IF(AND(ISNUMBER(OFFSET('Water Data'!$F$9,0,10*ROW('Water Data'!F131))),'Data Summary'!CA137="Yes"),OFFSET('Water Data'!$F$9,0,10*ROW('Water Data'!F131)),NA())</f>
        <v>#N/A</v>
      </c>
      <c r="M137" s="536" t="e">
        <f ca="1">+IF(AND(ISNUMBER(OFFSET('Water Data'!$G$4,0,10*ROW('Water Data'!G131))),'Data Summary'!CB137="Yes"),100-OFFSET('Water Data'!$G$4,0,10*ROW('Water Data'!G131)),NA())</f>
        <v>#N/A</v>
      </c>
      <c r="N137" s="536" t="e">
        <f ca="1">+IF(AND(ISNUMBER(OFFSET('Water Data'!$G$6,0,10*ROW('Water Data'!G131))),'Data Summary'!CC137="Yes"),OFFSET('Water Data'!$G$6,0,10*ROW('Water Data'!G131)),NA())</f>
        <v>#N/A</v>
      </c>
      <c r="O137" s="536" t="e">
        <f ca="1">+IF(AND(ISNUMBER(OFFSET('Water Data'!$G$9,0,10*ROW('Water Data'!G131))),'Data Summary'!CD137="Yes"),OFFSET('Water Data'!$G$9,0,10*ROW('Water Data'!G131)),NA())</f>
        <v>#N/A</v>
      </c>
      <c r="P137" s="536" t="e">
        <f ca="1">+IF(AND(ISNUMBER(OFFSET('Water Data'!$H$4,0,10*ROW('Water Data'!H131))),'Data Summary'!CE137="Yes"),100-OFFSET('Water Data'!$H$4,0,10*ROW('Water Data'!H131)),NA())</f>
        <v>#N/A</v>
      </c>
      <c r="Q137" s="536" t="e">
        <f ca="1">+IF(AND(ISNUMBER(OFFSET('Water Data'!$H$6,0,10*ROW('Water Data'!H131))),'Data Summary'!CF137="Yes"),OFFSET('Water Data'!$H$6,0,10*ROW('Water Data'!H131)),NA())</f>
        <v>#N/A</v>
      </c>
      <c r="R137" s="536" t="e">
        <f ca="1">+IF(AND(ISNUMBER(OFFSET('Water Data'!$H$9,0,10*ROW('Water Data'!H131))),'Data Summary'!CG137="Yes"),OFFSET('Water Data'!$H$9,0,10*ROW('Water Data'!H131)),NA())</f>
        <v>#N/A</v>
      </c>
      <c r="S137" s="536" t="e">
        <f ca="1">+IF(AND(ISNUMBER(OFFSET('Water Data'!$I$4,0,10*ROW('Water Data'!I131))),'Data Summary'!CH137="Yes"),100-OFFSET('Water Data'!$I$4,0,10*ROW('Water Data'!I131)),NA())</f>
        <v>#N/A</v>
      </c>
      <c r="T137" s="536" t="e">
        <f ca="1">+IF(AND(ISNUMBER(OFFSET('Water Data'!$I$6,0,10*ROW('Water Data'!I131))),'Data Summary'!CI137="Yes"),OFFSET('Water Data'!$I$6,0,10*ROW('Water Data'!I131)),NA())</f>
        <v>#N/A</v>
      </c>
      <c r="U137" s="536" t="e">
        <f ca="1">+IF(AND(ISNUMBER(OFFSET('Water Data'!$I$9,0,10*ROW('Water Data'!I131))),'Data Summary'!CJ137="Yes"),OFFSET('Water Data'!$I$9,0,10*ROW('Water Data'!I131)),NA())</f>
        <v>#N/A</v>
      </c>
      <c r="V137" s="537" t="e">
        <f ca="1">+IF(AND(ISNUMBER(OFFSET('Sanitation Data'!$D$4,0,10*ROW('Sanitation Data'!D131))),'Data Summary'!CK137="Yes"),100-OFFSET('Sanitation Data'!$D$4,0,10*ROW('Sanitation Data'!D131)),NA())</f>
        <v>#N/A</v>
      </c>
      <c r="W137" s="537" t="e">
        <f ca="1">+IF(AND(ISNUMBER(OFFSET('Sanitation Data'!$D$6,0,10*ROW('Sanitation Data'!D131))),'Data Summary'!CL137="Yes"),OFFSET('Sanitation Data'!$D$6,0,10*ROW('Sanitation Data'!D131)),NA())</f>
        <v>#N/A</v>
      </c>
      <c r="X137" s="537" t="e">
        <f ca="1">+IF(AND(ISNUMBER(OFFSET('Sanitation Data'!$D$10,0,10*ROW('Sanitation Data'!D131))),'Data Summary'!CM137="Yes"),OFFSET('Sanitation Data'!$D$10,0,10*ROW('Sanitation Data'!D131)),NA())</f>
        <v>#N/A</v>
      </c>
      <c r="Y137" s="537" t="e">
        <f ca="1">+IF(AND(ISNUMBER(OFFSET('Sanitation Data'!$D$11,0,10*ROW('Sanitation Data'!D131))),'Data Summary'!CN137="Yes"),OFFSET('Sanitation Data'!$D$11,0,10*ROW('Sanitation Data'!D131)),NA())</f>
        <v>#N/A</v>
      </c>
      <c r="Z137" s="537" t="e">
        <f ca="1">+IF(AND(ISNUMBER(OFFSET('Sanitation Data'!$D$12,0,10*ROW('Sanitation Data'!D131))),'Data Summary'!CO137="Yes"),OFFSET('Sanitation Data'!$D$12,0,10*ROW('Sanitation Data'!D131)),NA())</f>
        <v>#N/A</v>
      </c>
      <c r="AA137" s="537" t="e">
        <f ca="1">+IF(AND(ISNUMBER(OFFSET('Sanitation Data'!$E$4,0,10*ROW('Sanitation Data'!E131))),'Data Summary'!CP137="Yes"),100-OFFSET('Sanitation Data'!$E$4,0,10*ROW('Sanitation Data'!E131)),NA())</f>
        <v>#N/A</v>
      </c>
      <c r="AB137" s="537" t="e">
        <f ca="1">+IF(AND(ISNUMBER(OFFSET('Sanitation Data'!$E$6,0,10*ROW('Sanitation Data'!E131))),'Data Summary'!CQ137="Yes"),OFFSET('Sanitation Data'!$E$6,0,10*ROW('Sanitation Data'!E131)),NA())</f>
        <v>#N/A</v>
      </c>
      <c r="AC137" s="537" t="e">
        <f ca="1">+IF(AND(ISNUMBER(OFFSET('Sanitation Data'!$E$10,0,10*ROW('Sanitation Data'!E131))),'Data Summary'!CR137="Yes"),OFFSET('Sanitation Data'!$E$10,0,10*ROW('Sanitation Data'!E131)),NA())</f>
        <v>#N/A</v>
      </c>
      <c r="AD137" s="537" t="e">
        <f ca="1">+IF(AND(ISNUMBER(OFFSET('Sanitation Data'!$E$11,0,10*ROW('Sanitation Data'!E131))),'Data Summary'!CS137="Yes"),OFFSET('Sanitation Data'!$E$11,0,10*ROW('Sanitation Data'!E131)),NA())</f>
        <v>#N/A</v>
      </c>
      <c r="AE137" s="537" t="e">
        <f ca="1">+IF(AND(ISNUMBER(OFFSET('Sanitation Data'!$E$12,0,10*ROW('Sanitation Data'!E131))),'Data Summary'!CT137="Yes"),OFFSET('Sanitation Data'!$E$12,0,10*ROW('Sanitation Data'!E131)),NA())</f>
        <v>#N/A</v>
      </c>
      <c r="AF137" s="537" t="e">
        <f ca="1">+IF(AND(ISNUMBER(OFFSET('Sanitation Data'!$F$4,0,10*ROW('Sanitation Data'!F131))),'Data Summary'!CU137="Yes"),100-OFFSET('Sanitation Data'!$F$4,0,10*ROW('Sanitation Data'!F131)),NA())</f>
        <v>#N/A</v>
      </c>
      <c r="AG137" s="537" t="e">
        <f ca="1">+IF(AND(ISNUMBER(OFFSET('Sanitation Data'!$F$6,0,10*ROW('Sanitation Data'!F131))),'Data Summary'!CV137="Yes"),OFFSET('Sanitation Data'!$F$6,0,10*ROW('Sanitation Data'!F131)),NA())</f>
        <v>#N/A</v>
      </c>
      <c r="AH137" s="537" t="e">
        <f ca="1">+IF(AND(ISNUMBER(OFFSET('Sanitation Data'!$F$10,0,10*ROW('Sanitation Data'!F131))),'Data Summary'!CW137="Yes"),OFFSET('Sanitation Data'!$F$10,0,10*ROW('Sanitation Data'!F131)),NA())</f>
        <v>#N/A</v>
      </c>
      <c r="AI137" s="537" t="e">
        <f ca="1">+IF(AND(ISNUMBER(OFFSET('Sanitation Data'!$F$11,0,10*ROW('Sanitation Data'!F131))),'Data Summary'!CX137="Yes"),OFFSET('Sanitation Data'!$F$11,0,10*ROW('Sanitation Data'!F131)),NA())</f>
        <v>#N/A</v>
      </c>
      <c r="AJ137" s="537" t="e">
        <f ca="1">+IF(AND(ISNUMBER(OFFSET('Sanitation Data'!$F$12,0,10*ROW('Sanitation Data'!F131))),'Data Summary'!CY137="Yes"),OFFSET('Sanitation Data'!$F$12,0,10*ROW('Sanitation Data'!F131)),NA())</f>
        <v>#N/A</v>
      </c>
      <c r="AK137" s="537" t="e">
        <f ca="1">+IF(AND(ISNUMBER(OFFSET('Sanitation Data'!$G$4,0,10*ROW('Sanitation Data'!G131))),'Data Summary'!CZ137="Yes"),100-OFFSET('Sanitation Data'!$G$4,0,10*ROW('Sanitation Data'!G131)),NA())</f>
        <v>#N/A</v>
      </c>
      <c r="AL137" s="537" t="e">
        <f ca="1">+IF(AND(ISNUMBER(OFFSET('Sanitation Data'!$G$6,0,10*ROW('Sanitation Data'!G131))),'Data Summary'!DA137="Yes"),OFFSET('Sanitation Data'!$G$6,0,10*ROW('Sanitation Data'!G131)),NA())</f>
        <v>#N/A</v>
      </c>
      <c r="AM137" s="537" t="e">
        <f ca="1">+IF(AND(ISNUMBER(OFFSET('Sanitation Data'!$G$10,0,10*ROW('Sanitation Data'!G131))),'Data Summary'!DB137="Yes"),OFFSET('Sanitation Data'!$G$10,0,10*ROW('Sanitation Data'!G131)),NA())</f>
        <v>#N/A</v>
      </c>
      <c r="AN137" s="537" t="e">
        <f ca="1">+IF(AND(ISNUMBER(OFFSET('Sanitation Data'!$G$11,0,10*ROW('Sanitation Data'!G131))),'Data Summary'!DC137="Yes"),OFFSET('Sanitation Data'!$G$11,0,10*ROW('Sanitation Data'!G131)),NA())</f>
        <v>#N/A</v>
      </c>
      <c r="AO137" s="537" t="e">
        <f ca="1">+IF(AND(ISNUMBER(OFFSET('Sanitation Data'!$G$12,0,10*ROW('Sanitation Data'!G131))),'Data Summary'!DD137="Yes"),OFFSET('Sanitation Data'!$G$12,0,10*ROW('Sanitation Data'!G131)),NA())</f>
        <v>#N/A</v>
      </c>
      <c r="AP137" s="537" t="e">
        <f ca="1">+IF(AND(ISNUMBER(OFFSET('Sanitation Data'!$H$4,0,10*ROW('Sanitation Data'!H131))),'Data Summary'!DE137="Yes"),100-OFFSET('Sanitation Data'!$H$4,0,10*ROW('Sanitation Data'!H131)),NA())</f>
        <v>#N/A</v>
      </c>
      <c r="AQ137" s="537" t="e">
        <f ca="1">+IF(AND(ISNUMBER(OFFSET('Sanitation Data'!$H$6,0,10*ROW('Sanitation Data'!H131))),'Data Summary'!DF137="Yes"),OFFSET('Sanitation Data'!$H$6,0,10*ROW('Sanitation Data'!H131)),NA())</f>
        <v>#N/A</v>
      </c>
      <c r="AR137" s="537" t="e">
        <f ca="1">+IF(AND(ISNUMBER(OFFSET('Sanitation Data'!$H$10,0,10*ROW('Sanitation Data'!H131))),'Data Summary'!DG137="Yes"),OFFSET('Sanitation Data'!$H$10,0,10*ROW('Sanitation Data'!H131)),NA())</f>
        <v>#N/A</v>
      </c>
      <c r="AS137" s="537" t="e">
        <f ca="1">+IF(AND(ISNUMBER(OFFSET('Sanitation Data'!$H$11,0,10*ROW('Sanitation Data'!H131))),'Data Summary'!DH137="Yes"),OFFSET('Sanitation Data'!$H$11,0,10*ROW('Sanitation Data'!H131)),NA())</f>
        <v>#N/A</v>
      </c>
      <c r="AT137" s="537" t="e">
        <f ca="1">+IF(AND(ISNUMBER(OFFSET('Sanitation Data'!$H$12,0,10*ROW('Sanitation Data'!H131))),'Data Summary'!DI137="Yes"),OFFSET('Sanitation Data'!$H$12,0,10*ROW('Sanitation Data'!H131)),NA())</f>
        <v>#N/A</v>
      </c>
      <c r="AU137" s="537" t="e">
        <f ca="1">+IF(AND(ISNUMBER(OFFSET('Sanitation Data'!$I$4,0,10*ROW('Sanitation Data'!I131))),'Data Summary'!DJ137="Yes"),100-OFFSET('Sanitation Data'!$I$4,0,10*ROW('Sanitation Data'!I131)),NA())</f>
        <v>#N/A</v>
      </c>
      <c r="AV137" s="537" t="e">
        <f ca="1">+IF(AND(ISNUMBER(OFFSET('Sanitation Data'!$I$6,0,10*ROW('Sanitation Data'!I131))),'Data Summary'!DK137="Yes"),OFFSET('Sanitation Data'!$I$6,0,10*ROW('Sanitation Data'!I131)),NA())</f>
        <v>#N/A</v>
      </c>
      <c r="AW137" s="537" t="e">
        <f ca="1">+IF(AND(ISNUMBER(OFFSET('Sanitation Data'!$I$10,0,10*ROW('Sanitation Data'!I131))),'Data Summary'!DL137="Yes"),OFFSET('Sanitation Data'!$I$10,0,10*ROW('Sanitation Data'!I131)),NA())</f>
        <v>#N/A</v>
      </c>
      <c r="AX137" s="537" t="e">
        <f ca="1">+IF(AND(ISNUMBER(OFFSET('Sanitation Data'!$I$11,0,10*ROW('Sanitation Data'!I131))),'Data Summary'!DM137="Yes"),OFFSET('Sanitation Data'!$I$11,0,10*ROW('Sanitation Data'!I131)),NA())</f>
        <v>#N/A</v>
      </c>
      <c r="AY137" s="537" t="e">
        <f ca="1">+IF(AND(ISNUMBER(OFFSET('Sanitation Data'!$I$12,0,10*ROW('Sanitation Data'!I131))),'Data Summary'!DN137="Yes"),OFFSET('Sanitation Data'!$I$12,0,10*ROW('Sanitation Data'!I131)),NA())</f>
        <v>#N/A</v>
      </c>
      <c r="AZ137" s="538" t="e">
        <f ca="1">+IF(AND(ISNUMBER(OFFSET('Hygiene Data'!$D$5,0,10*ROW('Hygiene Data'!D131))),'Data Summary'!DO137="Yes"),OFFSET('Hygiene Data'!$D$5,0,10*ROW('Hygiene Data'!D131)),NA())</f>
        <v>#N/A</v>
      </c>
      <c r="BA137" s="538" t="e">
        <f ca="1">+IF(AND(ISNUMBER(OFFSET('Hygiene Data'!$D$7,0,10*ROW('Hygiene Data'!D131))),'Data Summary'!DP137="Yes"),OFFSET('Hygiene Data'!$D$7,0,10*ROW('Hygiene Data'!D131)),NA())</f>
        <v>#N/A</v>
      </c>
      <c r="BB137" s="538" t="e">
        <f ca="1">+IF(AND(ISNUMBER(OFFSET('Hygiene Data'!$D$9,0,10*ROW('Hygiene Data'!D131))),'Data Summary'!DQ137="Yes"),OFFSET('Hygiene Data'!$D$9,0,10*ROW('Hygiene Data'!D131)),NA())</f>
        <v>#N/A</v>
      </c>
      <c r="BC137" s="538" t="e">
        <f ca="1">+IF(AND(ISNUMBER(OFFSET('Hygiene Data'!$E$5,0,10*ROW('Hygiene Data'!E131))),'Data Summary'!DR137="Yes"),OFFSET('Hygiene Data'!$E$5,0,10*ROW('Hygiene Data'!E131)),NA())</f>
        <v>#N/A</v>
      </c>
      <c r="BD137" s="538" t="e">
        <f ca="1">+IF(AND(ISNUMBER(OFFSET('Hygiene Data'!$E$7,0,10*ROW('Hygiene Data'!E131))),'Data Summary'!DS137="Yes"),OFFSET('Hygiene Data'!$E$7,0,10*ROW('Hygiene Data'!E131)),NA())</f>
        <v>#N/A</v>
      </c>
      <c r="BE137" s="538" t="e">
        <f ca="1">+IF(AND(ISNUMBER(OFFSET('Hygiene Data'!$E$9,0,10*ROW('Hygiene Data'!E131))),'Data Summary'!DT137="Yes"),OFFSET('Hygiene Data'!$E$9,0,10*ROW('Hygiene Data'!E131)),NA())</f>
        <v>#N/A</v>
      </c>
      <c r="BF137" s="538" t="e">
        <f ca="1">+IF(AND(ISNUMBER(OFFSET('Hygiene Data'!$F$5,0,10*ROW('Hygiene Data'!F131))),'Data Summary'!DU137="Yes"),OFFSET('Hygiene Data'!$F$5,0,10*ROW('Hygiene Data'!F131)),NA())</f>
        <v>#N/A</v>
      </c>
      <c r="BG137" s="538" t="e">
        <f ca="1">+IF(AND(ISNUMBER(OFFSET('Hygiene Data'!$F$7,0,10*ROW('Hygiene Data'!F131))),'Data Summary'!DV137="Yes"),OFFSET('Hygiene Data'!$F$7,0,10*ROW('Hygiene Data'!F131)),NA())</f>
        <v>#N/A</v>
      </c>
      <c r="BH137" s="538" t="e">
        <f ca="1">+IF(AND(ISNUMBER(OFFSET('Hygiene Data'!$F$9,0,10*ROW('Hygiene Data'!F131))),'Data Summary'!DW137="Yes"),OFFSET('Hygiene Data'!$F$9,0,10*ROW('Hygiene Data'!F131)),NA())</f>
        <v>#N/A</v>
      </c>
      <c r="BI137" s="538" t="e">
        <f ca="1">+IF(AND(ISNUMBER(OFFSET('Hygiene Data'!$G$5,0,10*ROW('Hygiene Data'!G131))),'Data Summary'!DX137="Yes"),OFFSET('Hygiene Data'!$G$5,0,10*ROW('Hygiene Data'!G131)),NA())</f>
        <v>#N/A</v>
      </c>
      <c r="BJ137" s="538" t="e">
        <f ca="1">+IF(AND(ISNUMBER(OFFSET('Hygiene Data'!$G$7,0,10*ROW('Hygiene Data'!G131))),'Data Summary'!DY137="Yes"),OFFSET('Hygiene Data'!$G$7,0,10*ROW('Hygiene Data'!G131)),NA())</f>
        <v>#N/A</v>
      </c>
      <c r="BK137" s="538" t="e">
        <f ca="1">+IF(AND(ISNUMBER(OFFSET('Hygiene Data'!$G$9,0,10*ROW('Hygiene Data'!G131))),'Data Summary'!DZ137="Yes"),OFFSET('Hygiene Data'!$G$9,0,10*ROW('Hygiene Data'!G131)),NA())</f>
        <v>#N/A</v>
      </c>
      <c r="BL137" s="538" t="e">
        <f ca="1">+IF(AND(ISNUMBER(OFFSET('Hygiene Data'!$H$5,0,10*ROW('Hygiene Data'!H131))),'Data Summary'!EA137="Yes"),OFFSET('Hygiene Data'!$H$5,0,10*ROW('Hygiene Data'!H131)),NA())</f>
        <v>#N/A</v>
      </c>
      <c r="BM137" s="538" t="e">
        <f ca="1">+IF(AND(ISNUMBER(OFFSET('Hygiene Data'!$H$7,0,10*ROW('Hygiene Data'!H131))),'Data Summary'!EB137="Yes"),OFFSET('Hygiene Data'!$H$7,0,10*ROW('Hygiene Data'!H131)),NA())</f>
        <v>#N/A</v>
      </c>
      <c r="BN137" s="538" t="e">
        <f ca="1">+IF(AND(ISNUMBER(OFFSET('Hygiene Data'!$H$9,0,10*ROW('Hygiene Data'!H131))),'Data Summary'!EC137="Yes"),OFFSET('Hygiene Data'!$H$9,0,10*ROW('Hygiene Data'!H131)),NA())</f>
        <v>#N/A</v>
      </c>
      <c r="BO137" s="538" t="e">
        <f ca="1">+IF(AND(ISNUMBER(OFFSET('Hygiene Data'!$I$5,0,10*ROW('Hygiene Data'!I131))),'Data Summary'!ED137="Yes"),OFFSET('Hygiene Data'!$I$5,0,10*ROW('Hygiene Data'!I131)),NA())</f>
        <v>#N/A</v>
      </c>
      <c r="BP137" s="538" t="e">
        <f ca="1">+IF(AND(ISNUMBER(OFFSET('Hygiene Data'!$I$7,0,10*ROW('Hygiene Data'!I131))),'Data Summary'!EE137="Yes"),OFFSET('Hygiene Data'!$I$7,0,10*ROW('Hygiene Data'!I131)),NA())</f>
        <v>#N/A</v>
      </c>
      <c r="BQ137" s="538" t="e">
        <f ca="1">+IF(AND(ISNUMBER(OFFSET('Hygiene Data'!$I$9,0,10*ROW('Hygiene Data'!I131))),'Data Summary'!EF137="Yes"),OFFSET('Hygiene Data'!$I$9,0,10*ROW('Hygiene Data'!I131)),NA())</f>
        <v>#N/A</v>
      </c>
    </row>
    <row r="138" spans="1:69" x14ac:dyDescent="0.25">
      <c r="A138" s="534" t="e">
        <f ca="1">+RIGHT('Data Summary'!A138,LEN('Data Summary'!A138)-9)</f>
        <v>#VALUE!</v>
      </c>
      <c r="B138" s="508" t="str">
        <f ca="1">+IF(ISTEXT('Data Summary'!B138),'Data Summary'!B138,"")</f>
        <v/>
      </c>
      <c r="C138" s="535" t="e">
        <f ca="1">+VALUE('Data Summary'!C138)</f>
        <v>#VALUE!</v>
      </c>
      <c r="D138" s="536" t="e">
        <f ca="1">+IF(AND(ISNUMBER(OFFSET('Water Data'!$D$4,0,10*ROW('Water Data'!D132))),'Data Summary'!BS138="Yes"),100-OFFSET('Water Data'!$D$4,0,10*ROW('Water Data'!D132)),NA())</f>
        <v>#N/A</v>
      </c>
      <c r="E138" s="536" t="e">
        <f ca="1">+IF(AND(ISNUMBER(OFFSET('Water Data'!$D$6,0,10*ROW('Water Data'!D132))),'Data Summary'!BT138="Yes"),OFFSET('Water Data'!$D$6,0,10*ROW('Water Data'!D132)),NA())</f>
        <v>#N/A</v>
      </c>
      <c r="F138" s="536" t="e">
        <f ca="1">+IF(AND(ISNUMBER(OFFSET('Water Data'!$D$9,0,10*ROW('Water Data'!D132))),'Data Summary'!BU138="Yes"),OFFSET('Water Data'!$D$9,0,10*ROW('Water Data'!D132)),NA())</f>
        <v>#N/A</v>
      </c>
      <c r="G138" s="536" t="e">
        <f ca="1">+IF(AND(ISNUMBER(OFFSET('Water Data'!$E$4,0,10*ROW('Water Data'!E132))),'Data Summary'!BV138="Yes"),100-OFFSET('Water Data'!$E$4,0,10*ROW('Water Data'!E132)),NA())</f>
        <v>#N/A</v>
      </c>
      <c r="H138" s="536" t="e">
        <f ca="1">+IF(AND(ISNUMBER(OFFSET('Water Data'!$E$6,0,10*ROW('Water Data'!E132))),'Data Summary'!BW138="Yes"),OFFSET('Water Data'!$E$6,0,10*ROW('Water Data'!E132)),NA())</f>
        <v>#N/A</v>
      </c>
      <c r="I138" s="536" t="e">
        <f ca="1">+IF(AND(ISNUMBER(OFFSET('Water Data'!$E$9,0,10*ROW('Water Data'!E132))),'Data Summary'!BX138="Yes"),OFFSET('Water Data'!$E$9,0,10*ROW('Water Data'!E132)),NA())</f>
        <v>#N/A</v>
      </c>
      <c r="J138" s="536" t="e">
        <f ca="1">+IF(AND(ISNUMBER(OFFSET('Water Data'!$F$4,0,10*ROW('Water Data'!F132))),'Data Summary'!BY138="Yes"),100-OFFSET('Water Data'!$F$4,0,10*ROW('Water Data'!F132)),NA())</f>
        <v>#N/A</v>
      </c>
      <c r="K138" s="536" t="e">
        <f ca="1">+IF(AND(ISNUMBER(OFFSET('Water Data'!$F$6,0,10*ROW('Water Data'!F132))),'Data Summary'!BZ138="Yes"),OFFSET('Water Data'!$F$6,0,10*ROW('Water Data'!F132)),NA())</f>
        <v>#N/A</v>
      </c>
      <c r="L138" s="536" t="e">
        <f ca="1">+IF(AND(ISNUMBER(OFFSET('Water Data'!$F$9,0,10*ROW('Water Data'!F132))),'Data Summary'!CA138="Yes"),OFFSET('Water Data'!$F$9,0,10*ROW('Water Data'!F132)),NA())</f>
        <v>#N/A</v>
      </c>
      <c r="M138" s="536" t="e">
        <f ca="1">+IF(AND(ISNUMBER(OFFSET('Water Data'!$G$4,0,10*ROW('Water Data'!G132))),'Data Summary'!CB138="Yes"),100-OFFSET('Water Data'!$G$4,0,10*ROW('Water Data'!G132)),NA())</f>
        <v>#N/A</v>
      </c>
      <c r="N138" s="536" t="e">
        <f ca="1">+IF(AND(ISNUMBER(OFFSET('Water Data'!$G$6,0,10*ROW('Water Data'!G132))),'Data Summary'!CC138="Yes"),OFFSET('Water Data'!$G$6,0,10*ROW('Water Data'!G132)),NA())</f>
        <v>#N/A</v>
      </c>
      <c r="O138" s="536" t="e">
        <f ca="1">+IF(AND(ISNUMBER(OFFSET('Water Data'!$G$9,0,10*ROW('Water Data'!G132))),'Data Summary'!CD138="Yes"),OFFSET('Water Data'!$G$9,0,10*ROW('Water Data'!G132)),NA())</f>
        <v>#N/A</v>
      </c>
      <c r="P138" s="536" t="e">
        <f ca="1">+IF(AND(ISNUMBER(OFFSET('Water Data'!$H$4,0,10*ROW('Water Data'!H132))),'Data Summary'!CE138="Yes"),100-OFFSET('Water Data'!$H$4,0,10*ROW('Water Data'!H132)),NA())</f>
        <v>#N/A</v>
      </c>
      <c r="Q138" s="536" t="e">
        <f ca="1">+IF(AND(ISNUMBER(OFFSET('Water Data'!$H$6,0,10*ROW('Water Data'!H132))),'Data Summary'!CF138="Yes"),OFFSET('Water Data'!$H$6,0,10*ROW('Water Data'!H132)),NA())</f>
        <v>#N/A</v>
      </c>
      <c r="R138" s="536" t="e">
        <f ca="1">+IF(AND(ISNUMBER(OFFSET('Water Data'!$H$9,0,10*ROW('Water Data'!H132))),'Data Summary'!CG138="Yes"),OFFSET('Water Data'!$H$9,0,10*ROW('Water Data'!H132)),NA())</f>
        <v>#N/A</v>
      </c>
      <c r="S138" s="536" t="e">
        <f ca="1">+IF(AND(ISNUMBER(OFFSET('Water Data'!$I$4,0,10*ROW('Water Data'!I132))),'Data Summary'!CH138="Yes"),100-OFFSET('Water Data'!$I$4,0,10*ROW('Water Data'!I132)),NA())</f>
        <v>#N/A</v>
      </c>
      <c r="T138" s="536" t="e">
        <f ca="1">+IF(AND(ISNUMBER(OFFSET('Water Data'!$I$6,0,10*ROW('Water Data'!I132))),'Data Summary'!CI138="Yes"),OFFSET('Water Data'!$I$6,0,10*ROW('Water Data'!I132)),NA())</f>
        <v>#N/A</v>
      </c>
      <c r="U138" s="536" t="e">
        <f ca="1">+IF(AND(ISNUMBER(OFFSET('Water Data'!$I$9,0,10*ROW('Water Data'!I132))),'Data Summary'!CJ138="Yes"),OFFSET('Water Data'!$I$9,0,10*ROW('Water Data'!I132)),NA())</f>
        <v>#N/A</v>
      </c>
      <c r="V138" s="537" t="e">
        <f ca="1">+IF(AND(ISNUMBER(OFFSET('Sanitation Data'!$D$4,0,10*ROW('Sanitation Data'!D132))),'Data Summary'!CK138="Yes"),100-OFFSET('Sanitation Data'!$D$4,0,10*ROW('Sanitation Data'!D132)),NA())</f>
        <v>#N/A</v>
      </c>
      <c r="W138" s="537" t="e">
        <f ca="1">+IF(AND(ISNUMBER(OFFSET('Sanitation Data'!$D$6,0,10*ROW('Sanitation Data'!D132))),'Data Summary'!CL138="Yes"),OFFSET('Sanitation Data'!$D$6,0,10*ROW('Sanitation Data'!D132)),NA())</f>
        <v>#N/A</v>
      </c>
      <c r="X138" s="537" t="e">
        <f ca="1">+IF(AND(ISNUMBER(OFFSET('Sanitation Data'!$D$10,0,10*ROW('Sanitation Data'!D132))),'Data Summary'!CM138="Yes"),OFFSET('Sanitation Data'!$D$10,0,10*ROW('Sanitation Data'!D132)),NA())</f>
        <v>#N/A</v>
      </c>
      <c r="Y138" s="537" t="e">
        <f ca="1">+IF(AND(ISNUMBER(OFFSET('Sanitation Data'!$D$11,0,10*ROW('Sanitation Data'!D132))),'Data Summary'!CN138="Yes"),OFFSET('Sanitation Data'!$D$11,0,10*ROW('Sanitation Data'!D132)),NA())</f>
        <v>#N/A</v>
      </c>
      <c r="Z138" s="537" t="e">
        <f ca="1">+IF(AND(ISNUMBER(OFFSET('Sanitation Data'!$D$12,0,10*ROW('Sanitation Data'!D132))),'Data Summary'!CO138="Yes"),OFFSET('Sanitation Data'!$D$12,0,10*ROW('Sanitation Data'!D132)),NA())</f>
        <v>#N/A</v>
      </c>
      <c r="AA138" s="537" t="e">
        <f ca="1">+IF(AND(ISNUMBER(OFFSET('Sanitation Data'!$E$4,0,10*ROW('Sanitation Data'!E132))),'Data Summary'!CP138="Yes"),100-OFFSET('Sanitation Data'!$E$4,0,10*ROW('Sanitation Data'!E132)),NA())</f>
        <v>#N/A</v>
      </c>
      <c r="AB138" s="537" t="e">
        <f ca="1">+IF(AND(ISNUMBER(OFFSET('Sanitation Data'!$E$6,0,10*ROW('Sanitation Data'!E132))),'Data Summary'!CQ138="Yes"),OFFSET('Sanitation Data'!$E$6,0,10*ROW('Sanitation Data'!E132)),NA())</f>
        <v>#N/A</v>
      </c>
      <c r="AC138" s="537" t="e">
        <f ca="1">+IF(AND(ISNUMBER(OFFSET('Sanitation Data'!$E$10,0,10*ROW('Sanitation Data'!E132))),'Data Summary'!CR138="Yes"),OFFSET('Sanitation Data'!$E$10,0,10*ROW('Sanitation Data'!E132)),NA())</f>
        <v>#N/A</v>
      </c>
      <c r="AD138" s="537" t="e">
        <f ca="1">+IF(AND(ISNUMBER(OFFSET('Sanitation Data'!$E$11,0,10*ROW('Sanitation Data'!E132))),'Data Summary'!CS138="Yes"),OFFSET('Sanitation Data'!$E$11,0,10*ROW('Sanitation Data'!E132)),NA())</f>
        <v>#N/A</v>
      </c>
      <c r="AE138" s="537" t="e">
        <f ca="1">+IF(AND(ISNUMBER(OFFSET('Sanitation Data'!$E$12,0,10*ROW('Sanitation Data'!E132))),'Data Summary'!CT138="Yes"),OFFSET('Sanitation Data'!$E$12,0,10*ROW('Sanitation Data'!E132)),NA())</f>
        <v>#N/A</v>
      </c>
      <c r="AF138" s="537" t="e">
        <f ca="1">+IF(AND(ISNUMBER(OFFSET('Sanitation Data'!$F$4,0,10*ROW('Sanitation Data'!F132))),'Data Summary'!CU138="Yes"),100-OFFSET('Sanitation Data'!$F$4,0,10*ROW('Sanitation Data'!F132)),NA())</f>
        <v>#N/A</v>
      </c>
      <c r="AG138" s="537" t="e">
        <f ca="1">+IF(AND(ISNUMBER(OFFSET('Sanitation Data'!$F$6,0,10*ROW('Sanitation Data'!F132))),'Data Summary'!CV138="Yes"),OFFSET('Sanitation Data'!$F$6,0,10*ROW('Sanitation Data'!F132)),NA())</f>
        <v>#N/A</v>
      </c>
      <c r="AH138" s="537" t="e">
        <f ca="1">+IF(AND(ISNUMBER(OFFSET('Sanitation Data'!$F$10,0,10*ROW('Sanitation Data'!F132))),'Data Summary'!CW138="Yes"),OFFSET('Sanitation Data'!$F$10,0,10*ROW('Sanitation Data'!F132)),NA())</f>
        <v>#N/A</v>
      </c>
      <c r="AI138" s="537" t="e">
        <f ca="1">+IF(AND(ISNUMBER(OFFSET('Sanitation Data'!$F$11,0,10*ROW('Sanitation Data'!F132))),'Data Summary'!CX138="Yes"),OFFSET('Sanitation Data'!$F$11,0,10*ROW('Sanitation Data'!F132)),NA())</f>
        <v>#N/A</v>
      </c>
      <c r="AJ138" s="537" t="e">
        <f ca="1">+IF(AND(ISNUMBER(OFFSET('Sanitation Data'!$F$12,0,10*ROW('Sanitation Data'!F132))),'Data Summary'!CY138="Yes"),OFFSET('Sanitation Data'!$F$12,0,10*ROW('Sanitation Data'!F132)),NA())</f>
        <v>#N/A</v>
      </c>
      <c r="AK138" s="537" t="e">
        <f ca="1">+IF(AND(ISNUMBER(OFFSET('Sanitation Data'!$G$4,0,10*ROW('Sanitation Data'!G132))),'Data Summary'!CZ138="Yes"),100-OFFSET('Sanitation Data'!$G$4,0,10*ROW('Sanitation Data'!G132)),NA())</f>
        <v>#N/A</v>
      </c>
      <c r="AL138" s="537" t="e">
        <f ca="1">+IF(AND(ISNUMBER(OFFSET('Sanitation Data'!$G$6,0,10*ROW('Sanitation Data'!G132))),'Data Summary'!DA138="Yes"),OFFSET('Sanitation Data'!$G$6,0,10*ROW('Sanitation Data'!G132)),NA())</f>
        <v>#N/A</v>
      </c>
      <c r="AM138" s="537" t="e">
        <f ca="1">+IF(AND(ISNUMBER(OFFSET('Sanitation Data'!$G$10,0,10*ROW('Sanitation Data'!G132))),'Data Summary'!DB138="Yes"),OFFSET('Sanitation Data'!$G$10,0,10*ROW('Sanitation Data'!G132)),NA())</f>
        <v>#N/A</v>
      </c>
      <c r="AN138" s="537" t="e">
        <f ca="1">+IF(AND(ISNUMBER(OFFSET('Sanitation Data'!$G$11,0,10*ROW('Sanitation Data'!G132))),'Data Summary'!DC138="Yes"),OFFSET('Sanitation Data'!$G$11,0,10*ROW('Sanitation Data'!G132)),NA())</f>
        <v>#N/A</v>
      </c>
      <c r="AO138" s="537" t="e">
        <f ca="1">+IF(AND(ISNUMBER(OFFSET('Sanitation Data'!$G$12,0,10*ROW('Sanitation Data'!G132))),'Data Summary'!DD138="Yes"),OFFSET('Sanitation Data'!$G$12,0,10*ROW('Sanitation Data'!G132)),NA())</f>
        <v>#N/A</v>
      </c>
      <c r="AP138" s="537" t="e">
        <f ca="1">+IF(AND(ISNUMBER(OFFSET('Sanitation Data'!$H$4,0,10*ROW('Sanitation Data'!H132))),'Data Summary'!DE138="Yes"),100-OFFSET('Sanitation Data'!$H$4,0,10*ROW('Sanitation Data'!H132)),NA())</f>
        <v>#N/A</v>
      </c>
      <c r="AQ138" s="537" t="e">
        <f ca="1">+IF(AND(ISNUMBER(OFFSET('Sanitation Data'!$H$6,0,10*ROW('Sanitation Data'!H132))),'Data Summary'!DF138="Yes"),OFFSET('Sanitation Data'!$H$6,0,10*ROW('Sanitation Data'!H132)),NA())</f>
        <v>#N/A</v>
      </c>
      <c r="AR138" s="537" t="e">
        <f ca="1">+IF(AND(ISNUMBER(OFFSET('Sanitation Data'!$H$10,0,10*ROW('Sanitation Data'!H132))),'Data Summary'!DG138="Yes"),OFFSET('Sanitation Data'!$H$10,0,10*ROW('Sanitation Data'!H132)),NA())</f>
        <v>#N/A</v>
      </c>
      <c r="AS138" s="537" t="e">
        <f ca="1">+IF(AND(ISNUMBER(OFFSET('Sanitation Data'!$H$11,0,10*ROW('Sanitation Data'!H132))),'Data Summary'!DH138="Yes"),OFFSET('Sanitation Data'!$H$11,0,10*ROW('Sanitation Data'!H132)),NA())</f>
        <v>#N/A</v>
      </c>
      <c r="AT138" s="537" t="e">
        <f ca="1">+IF(AND(ISNUMBER(OFFSET('Sanitation Data'!$H$12,0,10*ROW('Sanitation Data'!H132))),'Data Summary'!DI138="Yes"),OFFSET('Sanitation Data'!$H$12,0,10*ROW('Sanitation Data'!H132)),NA())</f>
        <v>#N/A</v>
      </c>
      <c r="AU138" s="537" t="e">
        <f ca="1">+IF(AND(ISNUMBER(OFFSET('Sanitation Data'!$I$4,0,10*ROW('Sanitation Data'!I132))),'Data Summary'!DJ138="Yes"),100-OFFSET('Sanitation Data'!$I$4,0,10*ROW('Sanitation Data'!I132)),NA())</f>
        <v>#N/A</v>
      </c>
      <c r="AV138" s="537" t="e">
        <f ca="1">+IF(AND(ISNUMBER(OFFSET('Sanitation Data'!$I$6,0,10*ROW('Sanitation Data'!I132))),'Data Summary'!DK138="Yes"),OFFSET('Sanitation Data'!$I$6,0,10*ROW('Sanitation Data'!I132)),NA())</f>
        <v>#N/A</v>
      </c>
      <c r="AW138" s="537" t="e">
        <f ca="1">+IF(AND(ISNUMBER(OFFSET('Sanitation Data'!$I$10,0,10*ROW('Sanitation Data'!I132))),'Data Summary'!DL138="Yes"),OFFSET('Sanitation Data'!$I$10,0,10*ROW('Sanitation Data'!I132)),NA())</f>
        <v>#N/A</v>
      </c>
      <c r="AX138" s="537" t="e">
        <f ca="1">+IF(AND(ISNUMBER(OFFSET('Sanitation Data'!$I$11,0,10*ROW('Sanitation Data'!I132))),'Data Summary'!DM138="Yes"),OFFSET('Sanitation Data'!$I$11,0,10*ROW('Sanitation Data'!I132)),NA())</f>
        <v>#N/A</v>
      </c>
      <c r="AY138" s="537" t="e">
        <f ca="1">+IF(AND(ISNUMBER(OFFSET('Sanitation Data'!$I$12,0,10*ROW('Sanitation Data'!I132))),'Data Summary'!DN138="Yes"),OFFSET('Sanitation Data'!$I$12,0,10*ROW('Sanitation Data'!I132)),NA())</f>
        <v>#N/A</v>
      </c>
      <c r="AZ138" s="538" t="e">
        <f ca="1">+IF(AND(ISNUMBER(OFFSET('Hygiene Data'!$D$5,0,10*ROW('Hygiene Data'!D132))),'Data Summary'!DO138="Yes"),OFFSET('Hygiene Data'!$D$5,0,10*ROW('Hygiene Data'!D132)),NA())</f>
        <v>#N/A</v>
      </c>
      <c r="BA138" s="538" t="e">
        <f ca="1">+IF(AND(ISNUMBER(OFFSET('Hygiene Data'!$D$7,0,10*ROW('Hygiene Data'!D132))),'Data Summary'!DP138="Yes"),OFFSET('Hygiene Data'!$D$7,0,10*ROW('Hygiene Data'!D132)),NA())</f>
        <v>#N/A</v>
      </c>
      <c r="BB138" s="538" t="e">
        <f ca="1">+IF(AND(ISNUMBER(OFFSET('Hygiene Data'!$D$9,0,10*ROW('Hygiene Data'!D132))),'Data Summary'!DQ138="Yes"),OFFSET('Hygiene Data'!$D$9,0,10*ROW('Hygiene Data'!D132)),NA())</f>
        <v>#N/A</v>
      </c>
      <c r="BC138" s="538" t="e">
        <f ca="1">+IF(AND(ISNUMBER(OFFSET('Hygiene Data'!$E$5,0,10*ROW('Hygiene Data'!E132))),'Data Summary'!DR138="Yes"),OFFSET('Hygiene Data'!$E$5,0,10*ROW('Hygiene Data'!E132)),NA())</f>
        <v>#N/A</v>
      </c>
      <c r="BD138" s="538" t="e">
        <f ca="1">+IF(AND(ISNUMBER(OFFSET('Hygiene Data'!$E$7,0,10*ROW('Hygiene Data'!E132))),'Data Summary'!DS138="Yes"),OFFSET('Hygiene Data'!$E$7,0,10*ROW('Hygiene Data'!E132)),NA())</f>
        <v>#N/A</v>
      </c>
      <c r="BE138" s="538" t="e">
        <f ca="1">+IF(AND(ISNUMBER(OFFSET('Hygiene Data'!$E$9,0,10*ROW('Hygiene Data'!E132))),'Data Summary'!DT138="Yes"),OFFSET('Hygiene Data'!$E$9,0,10*ROW('Hygiene Data'!E132)),NA())</f>
        <v>#N/A</v>
      </c>
      <c r="BF138" s="538" t="e">
        <f ca="1">+IF(AND(ISNUMBER(OFFSET('Hygiene Data'!$F$5,0,10*ROW('Hygiene Data'!F132))),'Data Summary'!DU138="Yes"),OFFSET('Hygiene Data'!$F$5,0,10*ROW('Hygiene Data'!F132)),NA())</f>
        <v>#N/A</v>
      </c>
      <c r="BG138" s="538" t="e">
        <f ca="1">+IF(AND(ISNUMBER(OFFSET('Hygiene Data'!$F$7,0,10*ROW('Hygiene Data'!F132))),'Data Summary'!DV138="Yes"),OFFSET('Hygiene Data'!$F$7,0,10*ROW('Hygiene Data'!F132)),NA())</f>
        <v>#N/A</v>
      </c>
      <c r="BH138" s="538" t="e">
        <f ca="1">+IF(AND(ISNUMBER(OFFSET('Hygiene Data'!$F$9,0,10*ROW('Hygiene Data'!F132))),'Data Summary'!DW138="Yes"),OFFSET('Hygiene Data'!$F$9,0,10*ROW('Hygiene Data'!F132)),NA())</f>
        <v>#N/A</v>
      </c>
      <c r="BI138" s="538" t="e">
        <f ca="1">+IF(AND(ISNUMBER(OFFSET('Hygiene Data'!$G$5,0,10*ROW('Hygiene Data'!G132))),'Data Summary'!DX138="Yes"),OFFSET('Hygiene Data'!$G$5,0,10*ROW('Hygiene Data'!G132)),NA())</f>
        <v>#N/A</v>
      </c>
      <c r="BJ138" s="538" t="e">
        <f ca="1">+IF(AND(ISNUMBER(OFFSET('Hygiene Data'!$G$7,0,10*ROW('Hygiene Data'!G132))),'Data Summary'!DY138="Yes"),OFFSET('Hygiene Data'!$G$7,0,10*ROW('Hygiene Data'!G132)),NA())</f>
        <v>#N/A</v>
      </c>
      <c r="BK138" s="538" t="e">
        <f ca="1">+IF(AND(ISNUMBER(OFFSET('Hygiene Data'!$G$9,0,10*ROW('Hygiene Data'!G132))),'Data Summary'!DZ138="Yes"),OFFSET('Hygiene Data'!$G$9,0,10*ROW('Hygiene Data'!G132)),NA())</f>
        <v>#N/A</v>
      </c>
      <c r="BL138" s="538" t="e">
        <f ca="1">+IF(AND(ISNUMBER(OFFSET('Hygiene Data'!$H$5,0,10*ROW('Hygiene Data'!H132))),'Data Summary'!EA138="Yes"),OFFSET('Hygiene Data'!$H$5,0,10*ROW('Hygiene Data'!H132)),NA())</f>
        <v>#N/A</v>
      </c>
      <c r="BM138" s="538" t="e">
        <f ca="1">+IF(AND(ISNUMBER(OFFSET('Hygiene Data'!$H$7,0,10*ROW('Hygiene Data'!H132))),'Data Summary'!EB138="Yes"),OFFSET('Hygiene Data'!$H$7,0,10*ROW('Hygiene Data'!H132)),NA())</f>
        <v>#N/A</v>
      </c>
      <c r="BN138" s="538" t="e">
        <f ca="1">+IF(AND(ISNUMBER(OFFSET('Hygiene Data'!$H$9,0,10*ROW('Hygiene Data'!H132))),'Data Summary'!EC138="Yes"),OFFSET('Hygiene Data'!$H$9,0,10*ROW('Hygiene Data'!H132)),NA())</f>
        <v>#N/A</v>
      </c>
      <c r="BO138" s="538" t="e">
        <f ca="1">+IF(AND(ISNUMBER(OFFSET('Hygiene Data'!$I$5,0,10*ROW('Hygiene Data'!I132))),'Data Summary'!ED138="Yes"),OFFSET('Hygiene Data'!$I$5,0,10*ROW('Hygiene Data'!I132)),NA())</f>
        <v>#N/A</v>
      </c>
      <c r="BP138" s="538" t="e">
        <f ca="1">+IF(AND(ISNUMBER(OFFSET('Hygiene Data'!$I$7,0,10*ROW('Hygiene Data'!I132))),'Data Summary'!EE138="Yes"),OFFSET('Hygiene Data'!$I$7,0,10*ROW('Hygiene Data'!I132)),NA())</f>
        <v>#N/A</v>
      </c>
      <c r="BQ138" s="538" t="e">
        <f ca="1">+IF(AND(ISNUMBER(OFFSET('Hygiene Data'!$I$9,0,10*ROW('Hygiene Data'!I132))),'Data Summary'!EF138="Yes"),OFFSET('Hygiene Data'!$I$9,0,10*ROW('Hygiene Data'!I132)),NA())</f>
        <v>#N/A</v>
      </c>
    </row>
    <row r="139" spans="1:69" x14ac:dyDescent="0.25">
      <c r="A139" s="534" t="e">
        <f ca="1">+RIGHT('Data Summary'!A139,LEN('Data Summary'!A139)-9)</f>
        <v>#VALUE!</v>
      </c>
      <c r="B139" s="508" t="str">
        <f ca="1">+IF(ISTEXT('Data Summary'!B139),'Data Summary'!B139,"")</f>
        <v/>
      </c>
      <c r="C139" s="535" t="e">
        <f ca="1">+VALUE('Data Summary'!C139)</f>
        <v>#VALUE!</v>
      </c>
      <c r="D139" s="536" t="e">
        <f ca="1">+IF(AND(ISNUMBER(OFFSET('Water Data'!$D$4,0,10*ROW('Water Data'!D133))),'Data Summary'!BS139="Yes"),100-OFFSET('Water Data'!$D$4,0,10*ROW('Water Data'!D133)),NA())</f>
        <v>#N/A</v>
      </c>
      <c r="E139" s="536" t="e">
        <f ca="1">+IF(AND(ISNUMBER(OFFSET('Water Data'!$D$6,0,10*ROW('Water Data'!D133))),'Data Summary'!BT139="Yes"),OFFSET('Water Data'!$D$6,0,10*ROW('Water Data'!D133)),NA())</f>
        <v>#N/A</v>
      </c>
      <c r="F139" s="536" t="e">
        <f ca="1">+IF(AND(ISNUMBER(OFFSET('Water Data'!$D$9,0,10*ROW('Water Data'!D133))),'Data Summary'!BU139="Yes"),OFFSET('Water Data'!$D$9,0,10*ROW('Water Data'!D133)),NA())</f>
        <v>#N/A</v>
      </c>
      <c r="G139" s="536" t="e">
        <f ca="1">+IF(AND(ISNUMBER(OFFSET('Water Data'!$E$4,0,10*ROW('Water Data'!E133))),'Data Summary'!BV139="Yes"),100-OFFSET('Water Data'!$E$4,0,10*ROW('Water Data'!E133)),NA())</f>
        <v>#N/A</v>
      </c>
      <c r="H139" s="536" t="e">
        <f ca="1">+IF(AND(ISNUMBER(OFFSET('Water Data'!$E$6,0,10*ROW('Water Data'!E133))),'Data Summary'!BW139="Yes"),OFFSET('Water Data'!$E$6,0,10*ROW('Water Data'!E133)),NA())</f>
        <v>#N/A</v>
      </c>
      <c r="I139" s="536" t="e">
        <f ca="1">+IF(AND(ISNUMBER(OFFSET('Water Data'!$E$9,0,10*ROW('Water Data'!E133))),'Data Summary'!BX139="Yes"),OFFSET('Water Data'!$E$9,0,10*ROW('Water Data'!E133)),NA())</f>
        <v>#N/A</v>
      </c>
      <c r="J139" s="536" t="e">
        <f ca="1">+IF(AND(ISNUMBER(OFFSET('Water Data'!$F$4,0,10*ROW('Water Data'!F133))),'Data Summary'!BY139="Yes"),100-OFFSET('Water Data'!$F$4,0,10*ROW('Water Data'!F133)),NA())</f>
        <v>#N/A</v>
      </c>
      <c r="K139" s="536" t="e">
        <f ca="1">+IF(AND(ISNUMBER(OFFSET('Water Data'!$F$6,0,10*ROW('Water Data'!F133))),'Data Summary'!BZ139="Yes"),OFFSET('Water Data'!$F$6,0,10*ROW('Water Data'!F133)),NA())</f>
        <v>#N/A</v>
      </c>
      <c r="L139" s="536" t="e">
        <f ca="1">+IF(AND(ISNUMBER(OFFSET('Water Data'!$F$9,0,10*ROW('Water Data'!F133))),'Data Summary'!CA139="Yes"),OFFSET('Water Data'!$F$9,0,10*ROW('Water Data'!F133)),NA())</f>
        <v>#N/A</v>
      </c>
      <c r="M139" s="536" t="e">
        <f ca="1">+IF(AND(ISNUMBER(OFFSET('Water Data'!$G$4,0,10*ROW('Water Data'!G133))),'Data Summary'!CB139="Yes"),100-OFFSET('Water Data'!$G$4,0,10*ROW('Water Data'!G133)),NA())</f>
        <v>#N/A</v>
      </c>
      <c r="N139" s="536" t="e">
        <f ca="1">+IF(AND(ISNUMBER(OFFSET('Water Data'!$G$6,0,10*ROW('Water Data'!G133))),'Data Summary'!CC139="Yes"),OFFSET('Water Data'!$G$6,0,10*ROW('Water Data'!G133)),NA())</f>
        <v>#N/A</v>
      </c>
      <c r="O139" s="536" t="e">
        <f ca="1">+IF(AND(ISNUMBER(OFFSET('Water Data'!$G$9,0,10*ROW('Water Data'!G133))),'Data Summary'!CD139="Yes"),OFFSET('Water Data'!$G$9,0,10*ROW('Water Data'!G133)),NA())</f>
        <v>#N/A</v>
      </c>
      <c r="P139" s="536" t="e">
        <f ca="1">+IF(AND(ISNUMBER(OFFSET('Water Data'!$H$4,0,10*ROW('Water Data'!H133))),'Data Summary'!CE139="Yes"),100-OFFSET('Water Data'!$H$4,0,10*ROW('Water Data'!H133)),NA())</f>
        <v>#N/A</v>
      </c>
      <c r="Q139" s="536" t="e">
        <f ca="1">+IF(AND(ISNUMBER(OFFSET('Water Data'!$H$6,0,10*ROW('Water Data'!H133))),'Data Summary'!CF139="Yes"),OFFSET('Water Data'!$H$6,0,10*ROW('Water Data'!H133)),NA())</f>
        <v>#N/A</v>
      </c>
      <c r="R139" s="536" t="e">
        <f ca="1">+IF(AND(ISNUMBER(OFFSET('Water Data'!$H$9,0,10*ROW('Water Data'!H133))),'Data Summary'!CG139="Yes"),OFFSET('Water Data'!$H$9,0,10*ROW('Water Data'!H133)),NA())</f>
        <v>#N/A</v>
      </c>
      <c r="S139" s="536" t="e">
        <f ca="1">+IF(AND(ISNUMBER(OFFSET('Water Data'!$I$4,0,10*ROW('Water Data'!I133))),'Data Summary'!CH139="Yes"),100-OFFSET('Water Data'!$I$4,0,10*ROW('Water Data'!I133)),NA())</f>
        <v>#N/A</v>
      </c>
      <c r="T139" s="536" t="e">
        <f ca="1">+IF(AND(ISNUMBER(OFFSET('Water Data'!$I$6,0,10*ROW('Water Data'!I133))),'Data Summary'!CI139="Yes"),OFFSET('Water Data'!$I$6,0,10*ROW('Water Data'!I133)),NA())</f>
        <v>#N/A</v>
      </c>
      <c r="U139" s="536" t="e">
        <f ca="1">+IF(AND(ISNUMBER(OFFSET('Water Data'!$I$9,0,10*ROW('Water Data'!I133))),'Data Summary'!CJ139="Yes"),OFFSET('Water Data'!$I$9,0,10*ROW('Water Data'!I133)),NA())</f>
        <v>#N/A</v>
      </c>
      <c r="V139" s="537" t="e">
        <f ca="1">+IF(AND(ISNUMBER(OFFSET('Sanitation Data'!$D$4,0,10*ROW('Sanitation Data'!D133))),'Data Summary'!CK139="Yes"),100-OFFSET('Sanitation Data'!$D$4,0,10*ROW('Sanitation Data'!D133)),NA())</f>
        <v>#N/A</v>
      </c>
      <c r="W139" s="537" t="e">
        <f ca="1">+IF(AND(ISNUMBER(OFFSET('Sanitation Data'!$D$6,0,10*ROW('Sanitation Data'!D133))),'Data Summary'!CL139="Yes"),OFFSET('Sanitation Data'!$D$6,0,10*ROW('Sanitation Data'!D133)),NA())</f>
        <v>#N/A</v>
      </c>
      <c r="X139" s="537" t="e">
        <f ca="1">+IF(AND(ISNUMBER(OFFSET('Sanitation Data'!$D$10,0,10*ROW('Sanitation Data'!D133))),'Data Summary'!CM139="Yes"),OFFSET('Sanitation Data'!$D$10,0,10*ROW('Sanitation Data'!D133)),NA())</f>
        <v>#N/A</v>
      </c>
      <c r="Y139" s="537" t="e">
        <f ca="1">+IF(AND(ISNUMBER(OFFSET('Sanitation Data'!$D$11,0,10*ROW('Sanitation Data'!D133))),'Data Summary'!CN139="Yes"),OFFSET('Sanitation Data'!$D$11,0,10*ROW('Sanitation Data'!D133)),NA())</f>
        <v>#N/A</v>
      </c>
      <c r="Z139" s="537" t="e">
        <f ca="1">+IF(AND(ISNUMBER(OFFSET('Sanitation Data'!$D$12,0,10*ROW('Sanitation Data'!D133))),'Data Summary'!CO139="Yes"),OFFSET('Sanitation Data'!$D$12,0,10*ROW('Sanitation Data'!D133)),NA())</f>
        <v>#N/A</v>
      </c>
      <c r="AA139" s="537" t="e">
        <f ca="1">+IF(AND(ISNUMBER(OFFSET('Sanitation Data'!$E$4,0,10*ROW('Sanitation Data'!E133))),'Data Summary'!CP139="Yes"),100-OFFSET('Sanitation Data'!$E$4,0,10*ROW('Sanitation Data'!E133)),NA())</f>
        <v>#N/A</v>
      </c>
      <c r="AB139" s="537" t="e">
        <f ca="1">+IF(AND(ISNUMBER(OFFSET('Sanitation Data'!$E$6,0,10*ROW('Sanitation Data'!E133))),'Data Summary'!CQ139="Yes"),OFFSET('Sanitation Data'!$E$6,0,10*ROW('Sanitation Data'!E133)),NA())</f>
        <v>#N/A</v>
      </c>
      <c r="AC139" s="537" t="e">
        <f ca="1">+IF(AND(ISNUMBER(OFFSET('Sanitation Data'!$E$10,0,10*ROW('Sanitation Data'!E133))),'Data Summary'!CR139="Yes"),OFFSET('Sanitation Data'!$E$10,0,10*ROW('Sanitation Data'!E133)),NA())</f>
        <v>#N/A</v>
      </c>
      <c r="AD139" s="537" t="e">
        <f ca="1">+IF(AND(ISNUMBER(OFFSET('Sanitation Data'!$E$11,0,10*ROW('Sanitation Data'!E133))),'Data Summary'!CS139="Yes"),OFFSET('Sanitation Data'!$E$11,0,10*ROW('Sanitation Data'!E133)),NA())</f>
        <v>#N/A</v>
      </c>
      <c r="AE139" s="537" t="e">
        <f ca="1">+IF(AND(ISNUMBER(OFFSET('Sanitation Data'!$E$12,0,10*ROW('Sanitation Data'!E133))),'Data Summary'!CT139="Yes"),OFFSET('Sanitation Data'!$E$12,0,10*ROW('Sanitation Data'!E133)),NA())</f>
        <v>#N/A</v>
      </c>
      <c r="AF139" s="537" t="e">
        <f ca="1">+IF(AND(ISNUMBER(OFFSET('Sanitation Data'!$F$4,0,10*ROW('Sanitation Data'!F133))),'Data Summary'!CU139="Yes"),100-OFFSET('Sanitation Data'!$F$4,0,10*ROW('Sanitation Data'!F133)),NA())</f>
        <v>#N/A</v>
      </c>
      <c r="AG139" s="537" t="e">
        <f ca="1">+IF(AND(ISNUMBER(OFFSET('Sanitation Data'!$F$6,0,10*ROW('Sanitation Data'!F133))),'Data Summary'!CV139="Yes"),OFFSET('Sanitation Data'!$F$6,0,10*ROW('Sanitation Data'!F133)),NA())</f>
        <v>#N/A</v>
      </c>
      <c r="AH139" s="537" t="e">
        <f ca="1">+IF(AND(ISNUMBER(OFFSET('Sanitation Data'!$F$10,0,10*ROW('Sanitation Data'!F133))),'Data Summary'!CW139="Yes"),OFFSET('Sanitation Data'!$F$10,0,10*ROW('Sanitation Data'!F133)),NA())</f>
        <v>#N/A</v>
      </c>
      <c r="AI139" s="537" t="e">
        <f ca="1">+IF(AND(ISNUMBER(OFFSET('Sanitation Data'!$F$11,0,10*ROW('Sanitation Data'!F133))),'Data Summary'!CX139="Yes"),OFFSET('Sanitation Data'!$F$11,0,10*ROW('Sanitation Data'!F133)),NA())</f>
        <v>#N/A</v>
      </c>
      <c r="AJ139" s="537" t="e">
        <f ca="1">+IF(AND(ISNUMBER(OFFSET('Sanitation Data'!$F$12,0,10*ROW('Sanitation Data'!F133))),'Data Summary'!CY139="Yes"),OFFSET('Sanitation Data'!$F$12,0,10*ROW('Sanitation Data'!F133)),NA())</f>
        <v>#N/A</v>
      </c>
      <c r="AK139" s="537" t="e">
        <f ca="1">+IF(AND(ISNUMBER(OFFSET('Sanitation Data'!$G$4,0,10*ROW('Sanitation Data'!G133))),'Data Summary'!CZ139="Yes"),100-OFFSET('Sanitation Data'!$G$4,0,10*ROW('Sanitation Data'!G133)),NA())</f>
        <v>#N/A</v>
      </c>
      <c r="AL139" s="537" t="e">
        <f ca="1">+IF(AND(ISNUMBER(OFFSET('Sanitation Data'!$G$6,0,10*ROW('Sanitation Data'!G133))),'Data Summary'!DA139="Yes"),OFFSET('Sanitation Data'!$G$6,0,10*ROW('Sanitation Data'!G133)),NA())</f>
        <v>#N/A</v>
      </c>
      <c r="AM139" s="537" t="e">
        <f ca="1">+IF(AND(ISNUMBER(OFFSET('Sanitation Data'!$G$10,0,10*ROW('Sanitation Data'!G133))),'Data Summary'!DB139="Yes"),OFFSET('Sanitation Data'!$G$10,0,10*ROW('Sanitation Data'!G133)),NA())</f>
        <v>#N/A</v>
      </c>
      <c r="AN139" s="537" t="e">
        <f ca="1">+IF(AND(ISNUMBER(OFFSET('Sanitation Data'!$G$11,0,10*ROW('Sanitation Data'!G133))),'Data Summary'!DC139="Yes"),OFFSET('Sanitation Data'!$G$11,0,10*ROW('Sanitation Data'!G133)),NA())</f>
        <v>#N/A</v>
      </c>
      <c r="AO139" s="537" t="e">
        <f ca="1">+IF(AND(ISNUMBER(OFFSET('Sanitation Data'!$G$12,0,10*ROW('Sanitation Data'!G133))),'Data Summary'!DD139="Yes"),OFFSET('Sanitation Data'!$G$12,0,10*ROW('Sanitation Data'!G133)),NA())</f>
        <v>#N/A</v>
      </c>
      <c r="AP139" s="537" t="e">
        <f ca="1">+IF(AND(ISNUMBER(OFFSET('Sanitation Data'!$H$4,0,10*ROW('Sanitation Data'!H133))),'Data Summary'!DE139="Yes"),100-OFFSET('Sanitation Data'!$H$4,0,10*ROW('Sanitation Data'!H133)),NA())</f>
        <v>#N/A</v>
      </c>
      <c r="AQ139" s="537" t="e">
        <f ca="1">+IF(AND(ISNUMBER(OFFSET('Sanitation Data'!$H$6,0,10*ROW('Sanitation Data'!H133))),'Data Summary'!DF139="Yes"),OFFSET('Sanitation Data'!$H$6,0,10*ROW('Sanitation Data'!H133)),NA())</f>
        <v>#N/A</v>
      </c>
      <c r="AR139" s="537" t="e">
        <f ca="1">+IF(AND(ISNUMBER(OFFSET('Sanitation Data'!$H$10,0,10*ROW('Sanitation Data'!H133))),'Data Summary'!DG139="Yes"),OFFSET('Sanitation Data'!$H$10,0,10*ROW('Sanitation Data'!H133)),NA())</f>
        <v>#N/A</v>
      </c>
      <c r="AS139" s="537" t="e">
        <f ca="1">+IF(AND(ISNUMBER(OFFSET('Sanitation Data'!$H$11,0,10*ROW('Sanitation Data'!H133))),'Data Summary'!DH139="Yes"),OFFSET('Sanitation Data'!$H$11,0,10*ROW('Sanitation Data'!H133)),NA())</f>
        <v>#N/A</v>
      </c>
      <c r="AT139" s="537" t="e">
        <f ca="1">+IF(AND(ISNUMBER(OFFSET('Sanitation Data'!$H$12,0,10*ROW('Sanitation Data'!H133))),'Data Summary'!DI139="Yes"),OFFSET('Sanitation Data'!$H$12,0,10*ROW('Sanitation Data'!H133)),NA())</f>
        <v>#N/A</v>
      </c>
      <c r="AU139" s="537" t="e">
        <f ca="1">+IF(AND(ISNUMBER(OFFSET('Sanitation Data'!$I$4,0,10*ROW('Sanitation Data'!I133))),'Data Summary'!DJ139="Yes"),100-OFFSET('Sanitation Data'!$I$4,0,10*ROW('Sanitation Data'!I133)),NA())</f>
        <v>#N/A</v>
      </c>
      <c r="AV139" s="537" t="e">
        <f ca="1">+IF(AND(ISNUMBER(OFFSET('Sanitation Data'!$I$6,0,10*ROW('Sanitation Data'!I133))),'Data Summary'!DK139="Yes"),OFFSET('Sanitation Data'!$I$6,0,10*ROW('Sanitation Data'!I133)),NA())</f>
        <v>#N/A</v>
      </c>
      <c r="AW139" s="537" t="e">
        <f ca="1">+IF(AND(ISNUMBER(OFFSET('Sanitation Data'!$I$10,0,10*ROW('Sanitation Data'!I133))),'Data Summary'!DL139="Yes"),OFFSET('Sanitation Data'!$I$10,0,10*ROW('Sanitation Data'!I133)),NA())</f>
        <v>#N/A</v>
      </c>
      <c r="AX139" s="537" t="e">
        <f ca="1">+IF(AND(ISNUMBER(OFFSET('Sanitation Data'!$I$11,0,10*ROW('Sanitation Data'!I133))),'Data Summary'!DM139="Yes"),OFFSET('Sanitation Data'!$I$11,0,10*ROW('Sanitation Data'!I133)),NA())</f>
        <v>#N/A</v>
      </c>
      <c r="AY139" s="537" t="e">
        <f ca="1">+IF(AND(ISNUMBER(OFFSET('Sanitation Data'!$I$12,0,10*ROW('Sanitation Data'!I133))),'Data Summary'!DN139="Yes"),OFFSET('Sanitation Data'!$I$12,0,10*ROW('Sanitation Data'!I133)),NA())</f>
        <v>#N/A</v>
      </c>
      <c r="AZ139" s="538" t="e">
        <f ca="1">+IF(AND(ISNUMBER(OFFSET('Hygiene Data'!$D$5,0,10*ROW('Hygiene Data'!D133))),'Data Summary'!DO139="Yes"),OFFSET('Hygiene Data'!$D$5,0,10*ROW('Hygiene Data'!D133)),NA())</f>
        <v>#N/A</v>
      </c>
      <c r="BA139" s="538" t="e">
        <f ca="1">+IF(AND(ISNUMBER(OFFSET('Hygiene Data'!$D$7,0,10*ROW('Hygiene Data'!D133))),'Data Summary'!DP139="Yes"),OFFSET('Hygiene Data'!$D$7,0,10*ROW('Hygiene Data'!D133)),NA())</f>
        <v>#N/A</v>
      </c>
      <c r="BB139" s="538" t="e">
        <f ca="1">+IF(AND(ISNUMBER(OFFSET('Hygiene Data'!$D$9,0,10*ROW('Hygiene Data'!D133))),'Data Summary'!DQ139="Yes"),OFFSET('Hygiene Data'!$D$9,0,10*ROW('Hygiene Data'!D133)),NA())</f>
        <v>#N/A</v>
      </c>
      <c r="BC139" s="538" t="e">
        <f ca="1">+IF(AND(ISNUMBER(OFFSET('Hygiene Data'!$E$5,0,10*ROW('Hygiene Data'!E133))),'Data Summary'!DR139="Yes"),OFFSET('Hygiene Data'!$E$5,0,10*ROW('Hygiene Data'!E133)),NA())</f>
        <v>#N/A</v>
      </c>
      <c r="BD139" s="538" t="e">
        <f ca="1">+IF(AND(ISNUMBER(OFFSET('Hygiene Data'!$E$7,0,10*ROW('Hygiene Data'!E133))),'Data Summary'!DS139="Yes"),OFFSET('Hygiene Data'!$E$7,0,10*ROW('Hygiene Data'!E133)),NA())</f>
        <v>#N/A</v>
      </c>
      <c r="BE139" s="538" t="e">
        <f ca="1">+IF(AND(ISNUMBER(OFFSET('Hygiene Data'!$E$9,0,10*ROW('Hygiene Data'!E133))),'Data Summary'!DT139="Yes"),OFFSET('Hygiene Data'!$E$9,0,10*ROW('Hygiene Data'!E133)),NA())</f>
        <v>#N/A</v>
      </c>
      <c r="BF139" s="538" t="e">
        <f ca="1">+IF(AND(ISNUMBER(OFFSET('Hygiene Data'!$F$5,0,10*ROW('Hygiene Data'!F133))),'Data Summary'!DU139="Yes"),OFFSET('Hygiene Data'!$F$5,0,10*ROW('Hygiene Data'!F133)),NA())</f>
        <v>#N/A</v>
      </c>
      <c r="BG139" s="538" t="e">
        <f ca="1">+IF(AND(ISNUMBER(OFFSET('Hygiene Data'!$F$7,0,10*ROW('Hygiene Data'!F133))),'Data Summary'!DV139="Yes"),OFFSET('Hygiene Data'!$F$7,0,10*ROW('Hygiene Data'!F133)),NA())</f>
        <v>#N/A</v>
      </c>
      <c r="BH139" s="538" t="e">
        <f ca="1">+IF(AND(ISNUMBER(OFFSET('Hygiene Data'!$F$9,0,10*ROW('Hygiene Data'!F133))),'Data Summary'!DW139="Yes"),OFFSET('Hygiene Data'!$F$9,0,10*ROW('Hygiene Data'!F133)),NA())</f>
        <v>#N/A</v>
      </c>
      <c r="BI139" s="538" t="e">
        <f ca="1">+IF(AND(ISNUMBER(OFFSET('Hygiene Data'!$G$5,0,10*ROW('Hygiene Data'!G133))),'Data Summary'!DX139="Yes"),OFFSET('Hygiene Data'!$G$5,0,10*ROW('Hygiene Data'!G133)),NA())</f>
        <v>#N/A</v>
      </c>
      <c r="BJ139" s="538" t="e">
        <f ca="1">+IF(AND(ISNUMBER(OFFSET('Hygiene Data'!$G$7,0,10*ROW('Hygiene Data'!G133))),'Data Summary'!DY139="Yes"),OFFSET('Hygiene Data'!$G$7,0,10*ROW('Hygiene Data'!G133)),NA())</f>
        <v>#N/A</v>
      </c>
      <c r="BK139" s="538" t="e">
        <f ca="1">+IF(AND(ISNUMBER(OFFSET('Hygiene Data'!$G$9,0,10*ROW('Hygiene Data'!G133))),'Data Summary'!DZ139="Yes"),OFFSET('Hygiene Data'!$G$9,0,10*ROW('Hygiene Data'!G133)),NA())</f>
        <v>#N/A</v>
      </c>
      <c r="BL139" s="538" t="e">
        <f ca="1">+IF(AND(ISNUMBER(OFFSET('Hygiene Data'!$H$5,0,10*ROW('Hygiene Data'!H133))),'Data Summary'!EA139="Yes"),OFFSET('Hygiene Data'!$H$5,0,10*ROW('Hygiene Data'!H133)),NA())</f>
        <v>#N/A</v>
      </c>
      <c r="BM139" s="538" t="e">
        <f ca="1">+IF(AND(ISNUMBER(OFFSET('Hygiene Data'!$H$7,0,10*ROW('Hygiene Data'!H133))),'Data Summary'!EB139="Yes"),OFFSET('Hygiene Data'!$H$7,0,10*ROW('Hygiene Data'!H133)),NA())</f>
        <v>#N/A</v>
      </c>
      <c r="BN139" s="538" t="e">
        <f ca="1">+IF(AND(ISNUMBER(OFFSET('Hygiene Data'!$H$9,0,10*ROW('Hygiene Data'!H133))),'Data Summary'!EC139="Yes"),OFFSET('Hygiene Data'!$H$9,0,10*ROW('Hygiene Data'!H133)),NA())</f>
        <v>#N/A</v>
      </c>
      <c r="BO139" s="538" t="e">
        <f ca="1">+IF(AND(ISNUMBER(OFFSET('Hygiene Data'!$I$5,0,10*ROW('Hygiene Data'!I133))),'Data Summary'!ED139="Yes"),OFFSET('Hygiene Data'!$I$5,0,10*ROW('Hygiene Data'!I133)),NA())</f>
        <v>#N/A</v>
      </c>
      <c r="BP139" s="538" t="e">
        <f ca="1">+IF(AND(ISNUMBER(OFFSET('Hygiene Data'!$I$7,0,10*ROW('Hygiene Data'!I133))),'Data Summary'!EE139="Yes"),OFFSET('Hygiene Data'!$I$7,0,10*ROW('Hygiene Data'!I133)),NA())</f>
        <v>#N/A</v>
      </c>
      <c r="BQ139" s="538" t="e">
        <f ca="1">+IF(AND(ISNUMBER(OFFSET('Hygiene Data'!$I$9,0,10*ROW('Hygiene Data'!I133))),'Data Summary'!EF139="Yes"),OFFSET('Hygiene Data'!$I$9,0,10*ROW('Hygiene Data'!I133)),NA())</f>
        <v>#N/A</v>
      </c>
    </row>
    <row r="140" spans="1:69" x14ac:dyDescent="0.25">
      <c r="A140" s="534" t="e">
        <f ca="1">+RIGHT('Data Summary'!A140,LEN('Data Summary'!A140)-9)</f>
        <v>#VALUE!</v>
      </c>
      <c r="B140" s="508" t="str">
        <f ca="1">+IF(ISTEXT('Data Summary'!B140),'Data Summary'!B140,"")</f>
        <v/>
      </c>
      <c r="C140" s="535" t="e">
        <f ca="1">+VALUE('Data Summary'!C140)</f>
        <v>#VALUE!</v>
      </c>
      <c r="D140" s="536" t="e">
        <f ca="1">+IF(AND(ISNUMBER(OFFSET('Water Data'!$D$4,0,10*ROW('Water Data'!D134))),'Data Summary'!BS140="Yes"),100-OFFSET('Water Data'!$D$4,0,10*ROW('Water Data'!D134)),NA())</f>
        <v>#N/A</v>
      </c>
      <c r="E140" s="536" t="e">
        <f ca="1">+IF(AND(ISNUMBER(OFFSET('Water Data'!$D$6,0,10*ROW('Water Data'!D134))),'Data Summary'!BT140="Yes"),OFFSET('Water Data'!$D$6,0,10*ROW('Water Data'!D134)),NA())</f>
        <v>#N/A</v>
      </c>
      <c r="F140" s="536" t="e">
        <f ca="1">+IF(AND(ISNUMBER(OFFSET('Water Data'!$D$9,0,10*ROW('Water Data'!D134))),'Data Summary'!BU140="Yes"),OFFSET('Water Data'!$D$9,0,10*ROW('Water Data'!D134)),NA())</f>
        <v>#N/A</v>
      </c>
      <c r="G140" s="536" t="e">
        <f ca="1">+IF(AND(ISNUMBER(OFFSET('Water Data'!$E$4,0,10*ROW('Water Data'!E134))),'Data Summary'!BV140="Yes"),100-OFFSET('Water Data'!$E$4,0,10*ROW('Water Data'!E134)),NA())</f>
        <v>#N/A</v>
      </c>
      <c r="H140" s="536" t="e">
        <f ca="1">+IF(AND(ISNUMBER(OFFSET('Water Data'!$E$6,0,10*ROW('Water Data'!E134))),'Data Summary'!BW140="Yes"),OFFSET('Water Data'!$E$6,0,10*ROW('Water Data'!E134)),NA())</f>
        <v>#N/A</v>
      </c>
      <c r="I140" s="536" t="e">
        <f ca="1">+IF(AND(ISNUMBER(OFFSET('Water Data'!$E$9,0,10*ROW('Water Data'!E134))),'Data Summary'!BX140="Yes"),OFFSET('Water Data'!$E$9,0,10*ROW('Water Data'!E134)),NA())</f>
        <v>#N/A</v>
      </c>
      <c r="J140" s="536" t="e">
        <f ca="1">+IF(AND(ISNUMBER(OFFSET('Water Data'!$F$4,0,10*ROW('Water Data'!F134))),'Data Summary'!BY140="Yes"),100-OFFSET('Water Data'!$F$4,0,10*ROW('Water Data'!F134)),NA())</f>
        <v>#N/A</v>
      </c>
      <c r="K140" s="536" t="e">
        <f ca="1">+IF(AND(ISNUMBER(OFFSET('Water Data'!$F$6,0,10*ROW('Water Data'!F134))),'Data Summary'!BZ140="Yes"),OFFSET('Water Data'!$F$6,0,10*ROW('Water Data'!F134)),NA())</f>
        <v>#N/A</v>
      </c>
      <c r="L140" s="536" t="e">
        <f ca="1">+IF(AND(ISNUMBER(OFFSET('Water Data'!$F$9,0,10*ROW('Water Data'!F134))),'Data Summary'!CA140="Yes"),OFFSET('Water Data'!$F$9,0,10*ROW('Water Data'!F134)),NA())</f>
        <v>#N/A</v>
      </c>
      <c r="M140" s="536" t="e">
        <f ca="1">+IF(AND(ISNUMBER(OFFSET('Water Data'!$G$4,0,10*ROW('Water Data'!G134))),'Data Summary'!CB140="Yes"),100-OFFSET('Water Data'!$G$4,0,10*ROW('Water Data'!G134)),NA())</f>
        <v>#N/A</v>
      </c>
      <c r="N140" s="536" t="e">
        <f ca="1">+IF(AND(ISNUMBER(OFFSET('Water Data'!$G$6,0,10*ROW('Water Data'!G134))),'Data Summary'!CC140="Yes"),OFFSET('Water Data'!$G$6,0,10*ROW('Water Data'!G134)),NA())</f>
        <v>#N/A</v>
      </c>
      <c r="O140" s="536" t="e">
        <f ca="1">+IF(AND(ISNUMBER(OFFSET('Water Data'!$G$9,0,10*ROW('Water Data'!G134))),'Data Summary'!CD140="Yes"),OFFSET('Water Data'!$G$9,0,10*ROW('Water Data'!G134)),NA())</f>
        <v>#N/A</v>
      </c>
      <c r="P140" s="536" t="e">
        <f ca="1">+IF(AND(ISNUMBER(OFFSET('Water Data'!$H$4,0,10*ROW('Water Data'!H134))),'Data Summary'!CE140="Yes"),100-OFFSET('Water Data'!$H$4,0,10*ROW('Water Data'!H134)),NA())</f>
        <v>#N/A</v>
      </c>
      <c r="Q140" s="536" t="e">
        <f ca="1">+IF(AND(ISNUMBER(OFFSET('Water Data'!$H$6,0,10*ROW('Water Data'!H134))),'Data Summary'!CF140="Yes"),OFFSET('Water Data'!$H$6,0,10*ROW('Water Data'!H134)),NA())</f>
        <v>#N/A</v>
      </c>
      <c r="R140" s="536" t="e">
        <f ca="1">+IF(AND(ISNUMBER(OFFSET('Water Data'!$H$9,0,10*ROW('Water Data'!H134))),'Data Summary'!CG140="Yes"),OFFSET('Water Data'!$H$9,0,10*ROW('Water Data'!H134)),NA())</f>
        <v>#N/A</v>
      </c>
      <c r="S140" s="536" t="e">
        <f ca="1">+IF(AND(ISNUMBER(OFFSET('Water Data'!$I$4,0,10*ROW('Water Data'!I134))),'Data Summary'!CH140="Yes"),100-OFFSET('Water Data'!$I$4,0,10*ROW('Water Data'!I134)),NA())</f>
        <v>#N/A</v>
      </c>
      <c r="T140" s="536" t="e">
        <f ca="1">+IF(AND(ISNUMBER(OFFSET('Water Data'!$I$6,0,10*ROW('Water Data'!I134))),'Data Summary'!CI140="Yes"),OFFSET('Water Data'!$I$6,0,10*ROW('Water Data'!I134)),NA())</f>
        <v>#N/A</v>
      </c>
      <c r="U140" s="536" t="e">
        <f ca="1">+IF(AND(ISNUMBER(OFFSET('Water Data'!$I$9,0,10*ROW('Water Data'!I134))),'Data Summary'!CJ140="Yes"),OFFSET('Water Data'!$I$9,0,10*ROW('Water Data'!I134)),NA())</f>
        <v>#N/A</v>
      </c>
      <c r="V140" s="537" t="e">
        <f ca="1">+IF(AND(ISNUMBER(OFFSET('Sanitation Data'!$D$4,0,10*ROW('Sanitation Data'!D134))),'Data Summary'!CK140="Yes"),100-OFFSET('Sanitation Data'!$D$4,0,10*ROW('Sanitation Data'!D134)),NA())</f>
        <v>#N/A</v>
      </c>
      <c r="W140" s="537" t="e">
        <f ca="1">+IF(AND(ISNUMBER(OFFSET('Sanitation Data'!$D$6,0,10*ROW('Sanitation Data'!D134))),'Data Summary'!CL140="Yes"),OFFSET('Sanitation Data'!$D$6,0,10*ROW('Sanitation Data'!D134)),NA())</f>
        <v>#N/A</v>
      </c>
      <c r="X140" s="537" t="e">
        <f ca="1">+IF(AND(ISNUMBER(OFFSET('Sanitation Data'!$D$10,0,10*ROW('Sanitation Data'!D134))),'Data Summary'!CM140="Yes"),OFFSET('Sanitation Data'!$D$10,0,10*ROW('Sanitation Data'!D134)),NA())</f>
        <v>#N/A</v>
      </c>
      <c r="Y140" s="537" t="e">
        <f ca="1">+IF(AND(ISNUMBER(OFFSET('Sanitation Data'!$D$11,0,10*ROW('Sanitation Data'!D134))),'Data Summary'!CN140="Yes"),OFFSET('Sanitation Data'!$D$11,0,10*ROW('Sanitation Data'!D134)),NA())</f>
        <v>#N/A</v>
      </c>
      <c r="Z140" s="537" t="e">
        <f ca="1">+IF(AND(ISNUMBER(OFFSET('Sanitation Data'!$D$12,0,10*ROW('Sanitation Data'!D134))),'Data Summary'!CO140="Yes"),OFFSET('Sanitation Data'!$D$12,0,10*ROW('Sanitation Data'!D134)),NA())</f>
        <v>#N/A</v>
      </c>
      <c r="AA140" s="537" t="e">
        <f ca="1">+IF(AND(ISNUMBER(OFFSET('Sanitation Data'!$E$4,0,10*ROW('Sanitation Data'!E134))),'Data Summary'!CP140="Yes"),100-OFFSET('Sanitation Data'!$E$4,0,10*ROW('Sanitation Data'!E134)),NA())</f>
        <v>#N/A</v>
      </c>
      <c r="AB140" s="537" t="e">
        <f ca="1">+IF(AND(ISNUMBER(OFFSET('Sanitation Data'!$E$6,0,10*ROW('Sanitation Data'!E134))),'Data Summary'!CQ140="Yes"),OFFSET('Sanitation Data'!$E$6,0,10*ROW('Sanitation Data'!E134)),NA())</f>
        <v>#N/A</v>
      </c>
      <c r="AC140" s="537" t="e">
        <f ca="1">+IF(AND(ISNUMBER(OFFSET('Sanitation Data'!$E$10,0,10*ROW('Sanitation Data'!E134))),'Data Summary'!CR140="Yes"),OFFSET('Sanitation Data'!$E$10,0,10*ROW('Sanitation Data'!E134)),NA())</f>
        <v>#N/A</v>
      </c>
      <c r="AD140" s="537" t="e">
        <f ca="1">+IF(AND(ISNUMBER(OFFSET('Sanitation Data'!$E$11,0,10*ROW('Sanitation Data'!E134))),'Data Summary'!CS140="Yes"),OFFSET('Sanitation Data'!$E$11,0,10*ROW('Sanitation Data'!E134)),NA())</f>
        <v>#N/A</v>
      </c>
      <c r="AE140" s="537" t="e">
        <f ca="1">+IF(AND(ISNUMBER(OFFSET('Sanitation Data'!$E$12,0,10*ROW('Sanitation Data'!E134))),'Data Summary'!CT140="Yes"),OFFSET('Sanitation Data'!$E$12,0,10*ROW('Sanitation Data'!E134)),NA())</f>
        <v>#N/A</v>
      </c>
      <c r="AF140" s="537" t="e">
        <f ca="1">+IF(AND(ISNUMBER(OFFSET('Sanitation Data'!$F$4,0,10*ROW('Sanitation Data'!F134))),'Data Summary'!CU140="Yes"),100-OFFSET('Sanitation Data'!$F$4,0,10*ROW('Sanitation Data'!F134)),NA())</f>
        <v>#N/A</v>
      </c>
      <c r="AG140" s="537" t="e">
        <f ca="1">+IF(AND(ISNUMBER(OFFSET('Sanitation Data'!$F$6,0,10*ROW('Sanitation Data'!F134))),'Data Summary'!CV140="Yes"),OFFSET('Sanitation Data'!$F$6,0,10*ROW('Sanitation Data'!F134)),NA())</f>
        <v>#N/A</v>
      </c>
      <c r="AH140" s="537" t="e">
        <f ca="1">+IF(AND(ISNUMBER(OFFSET('Sanitation Data'!$F$10,0,10*ROW('Sanitation Data'!F134))),'Data Summary'!CW140="Yes"),OFFSET('Sanitation Data'!$F$10,0,10*ROW('Sanitation Data'!F134)),NA())</f>
        <v>#N/A</v>
      </c>
      <c r="AI140" s="537" t="e">
        <f ca="1">+IF(AND(ISNUMBER(OFFSET('Sanitation Data'!$F$11,0,10*ROW('Sanitation Data'!F134))),'Data Summary'!CX140="Yes"),OFFSET('Sanitation Data'!$F$11,0,10*ROW('Sanitation Data'!F134)),NA())</f>
        <v>#N/A</v>
      </c>
      <c r="AJ140" s="537" t="e">
        <f ca="1">+IF(AND(ISNUMBER(OFFSET('Sanitation Data'!$F$12,0,10*ROW('Sanitation Data'!F134))),'Data Summary'!CY140="Yes"),OFFSET('Sanitation Data'!$F$12,0,10*ROW('Sanitation Data'!F134)),NA())</f>
        <v>#N/A</v>
      </c>
      <c r="AK140" s="537" t="e">
        <f ca="1">+IF(AND(ISNUMBER(OFFSET('Sanitation Data'!$G$4,0,10*ROW('Sanitation Data'!G134))),'Data Summary'!CZ140="Yes"),100-OFFSET('Sanitation Data'!$G$4,0,10*ROW('Sanitation Data'!G134)),NA())</f>
        <v>#N/A</v>
      </c>
      <c r="AL140" s="537" t="e">
        <f ca="1">+IF(AND(ISNUMBER(OFFSET('Sanitation Data'!$G$6,0,10*ROW('Sanitation Data'!G134))),'Data Summary'!DA140="Yes"),OFFSET('Sanitation Data'!$G$6,0,10*ROW('Sanitation Data'!G134)),NA())</f>
        <v>#N/A</v>
      </c>
      <c r="AM140" s="537" t="e">
        <f ca="1">+IF(AND(ISNUMBER(OFFSET('Sanitation Data'!$G$10,0,10*ROW('Sanitation Data'!G134))),'Data Summary'!DB140="Yes"),OFFSET('Sanitation Data'!$G$10,0,10*ROW('Sanitation Data'!G134)),NA())</f>
        <v>#N/A</v>
      </c>
      <c r="AN140" s="537" t="e">
        <f ca="1">+IF(AND(ISNUMBER(OFFSET('Sanitation Data'!$G$11,0,10*ROW('Sanitation Data'!G134))),'Data Summary'!DC140="Yes"),OFFSET('Sanitation Data'!$G$11,0,10*ROW('Sanitation Data'!G134)),NA())</f>
        <v>#N/A</v>
      </c>
      <c r="AO140" s="537" t="e">
        <f ca="1">+IF(AND(ISNUMBER(OFFSET('Sanitation Data'!$G$12,0,10*ROW('Sanitation Data'!G134))),'Data Summary'!DD140="Yes"),OFFSET('Sanitation Data'!$G$12,0,10*ROW('Sanitation Data'!G134)),NA())</f>
        <v>#N/A</v>
      </c>
      <c r="AP140" s="537" t="e">
        <f ca="1">+IF(AND(ISNUMBER(OFFSET('Sanitation Data'!$H$4,0,10*ROW('Sanitation Data'!H134))),'Data Summary'!DE140="Yes"),100-OFFSET('Sanitation Data'!$H$4,0,10*ROW('Sanitation Data'!H134)),NA())</f>
        <v>#N/A</v>
      </c>
      <c r="AQ140" s="537" t="e">
        <f ca="1">+IF(AND(ISNUMBER(OFFSET('Sanitation Data'!$H$6,0,10*ROW('Sanitation Data'!H134))),'Data Summary'!DF140="Yes"),OFFSET('Sanitation Data'!$H$6,0,10*ROW('Sanitation Data'!H134)),NA())</f>
        <v>#N/A</v>
      </c>
      <c r="AR140" s="537" t="e">
        <f ca="1">+IF(AND(ISNUMBER(OFFSET('Sanitation Data'!$H$10,0,10*ROW('Sanitation Data'!H134))),'Data Summary'!DG140="Yes"),OFFSET('Sanitation Data'!$H$10,0,10*ROW('Sanitation Data'!H134)),NA())</f>
        <v>#N/A</v>
      </c>
      <c r="AS140" s="537" t="e">
        <f ca="1">+IF(AND(ISNUMBER(OFFSET('Sanitation Data'!$H$11,0,10*ROW('Sanitation Data'!H134))),'Data Summary'!DH140="Yes"),OFFSET('Sanitation Data'!$H$11,0,10*ROW('Sanitation Data'!H134)),NA())</f>
        <v>#N/A</v>
      </c>
      <c r="AT140" s="537" t="e">
        <f ca="1">+IF(AND(ISNUMBER(OFFSET('Sanitation Data'!$H$12,0,10*ROW('Sanitation Data'!H134))),'Data Summary'!DI140="Yes"),OFFSET('Sanitation Data'!$H$12,0,10*ROW('Sanitation Data'!H134)),NA())</f>
        <v>#N/A</v>
      </c>
      <c r="AU140" s="537" t="e">
        <f ca="1">+IF(AND(ISNUMBER(OFFSET('Sanitation Data'!$I$4,0,10*ROW('Sanitation Data'!I134))),'Data Summary'!DJ140="Yes"),100-OFFSET('Sanitation Data'!$I$4,0,10*ROW('Sanitation Data'!I134)),NA())</f>
        <v>#N/A</v>
      </c>
      <c r="AV140" s="537" t="e">
        <f ca="1">+IF(AND(ISNUMBER(OFFSET('Sanitation Data'!$I$6,0,10*ROW('Sanitation Data'!I134))),'Data Summary'!DK140="Yes"),OFFSET('Sanitation Data'!$I$6,0,10*ROW('Sanitation Data'!I134)),NA())</f>
        <v>#N/A</v>
      </c>
      <c r="AW140" s="537" t="e">
        <f ca="1">+IF(AND(ISNUMBER(OFFSET('Sanitation Data'!$I$10,0,10*ROW('Sanitation Data'!I134))),'Data Summary'!DL140="Yes"),OFFSET('Sanitation Data'!$I$10,0,10*ROW('Sanitation Data'!I134)),NA())</f>
        <v>#N/A</v>
      </c>
      <c r="AX140" s="537" t="e">
        <f ca="1">+IF(AND(ISNUMBER(OFFSET('Sanitation Data'!$I$11,0,10*ROW('Sanitation Data'!I134))),'Data Summary'!DM140="Yes"),OFFSET('Sanitation Data'!$I$11,0,10*ROW('Sanitation Data'!I134)),NA())</f>
        <v>#N/A</v>
      </c>
      <c r="AY140" s="537" t="e">
        <f ca="1">+IF(AND(ISNUMBER(OFFSET('Sanitation Data'!$I$12,0,10*ROW('Sanitation Data'!I134))),'Data Summary'!DN140="Yes"),OFFSET('Sanitation Data'!$I$12,0,10*ROW('Sanitation Data'!I134)),NA())</f>
        <v>#N/A</v>
      </c>
      <c r="AZ140" s="538" t="e">
        <f ca="1">+IF(AND(ISNUMBER(OFFSET('Hygiene Data'!$D$5,0,10*ROW('Hygiene Data'!D134))),'Data Summary'!DO140="Yes"),OFFSET('Hygiene Data'!$D$5,0,10*ROW('Hygiene Data'!D134)),NA())</f>
        <v>#N/A</v>
      </c>
      <c r="BA140" s="538" t="e">
        <f ca="1">+IF(AND(ISNUMBER(OFFSET('Hygiene Data'!$D$7,0,10*ROW('Hygiene Data'!D134))),'Data Summary'!DP140="Yes"),OFFSET('Hygiene Data'!$D$7,0,10*ROW('Hygiene Data'!D134)),NA())</f>
        <v>#N/A</v>
      </c>
      <c r="BB140" s="538" t="e">
        <f ca="1">+IF(AND(ISNUMBER(OFFSET('Hygiene Data'!$D$9,0,10*ROW('Hygiene Data'!D134))),'Data Summary'!DQ140="Yes"),OFFSET('Hygiene Data'!$D$9,0,10*ROW('Hygiene Data'!D134)),NA())</f>
        <v>#N/A</v>
      </c>
      <c r="BC140" s="538" t="e">
        <f ca="1">+IF(AND(ISNUMBER(OFFSET('Hygiene Data'!$E$5,0,10*ROW('Hygiene Data'!E134))),'Data Summary'!DR140="Yes"),OFFSET('Hygiene Data'!$E$5,0,10*ROW('Hygiene Data'!E134)),NA())</f>
        <v>#N/A</v>
      </c>
      <c r="BD140" s="538" t="e">
        <f ca="1">+IF(AND(ISNUMBER(OFFSET('Hygiene Data'!$E$7,0,10*ROW('Hygiene Data'!E134))),'Data Summary'!DS140="Yes"),OFFSET('Hygiene Data'!$E$7,0,10*ROW('Hygiene Data'!E134)),NA())</f>
        <v>#N/A</v>
      </c>
      <c r="BE140" s="538" t="e">
        <f ca="1">+IF(AND(ISNUMBER(OFFSET('Hygiene Data'!$E$9,0,10*ROW('Hygiene Data'!E134))),'Data Summary'!DT140="Yes"),OFFSET('Hygiene Data'!$E$9,0,10*ROW('Hygiene Data'!E134)),NA())</f>
        <v>#N/A</v>
      </c>
      <c r="BF140" s="538" t="e">
        <f ca="1">+IF(AND(ISNUMBER(OFFSET('Hygiene Data'!$F$5,0,10*ROW('Hygiene Data'!F134))),'Data Summary'!DU140="Yes"),OFFSET('Hygiene Data'!$F$5,0,10*ROW('Hygiene Data'!F134)),NA())</f>
        <v>#N/A</v>
      </c>
      <c r="BG140" s="538" t="e">
        <f ca="1">+IF(AND(ISNUMBER(OFFSET('Hygiene Data'!$F$7,0,10*ROW('Hygiene Data'!F134))),'Data Summary'!DV140="Yes"),OFFSET('Hygiene Data'!$F$7,0,10*ROW('Hygiene Data'!F134)),NA())</f>
        <v>#N/A</v>
      </c>
      <c r="BH140" s="538" t="e">
        <f ca="1">+IF(AND(ISNUMBER(OFFSET('Hygiene Data'!$F$9,0,10*ROW('Hygiene Data'!F134))),'Data Summary'!DW140="Yes"),OFFSET('Hygiene Data'!$F$9,0,10*ROW('Hygiene Data'!F134)),NA())</f>
        <v>#N/A</v>
      </c>
      <c r="BI140" s="538" t="e">
        <f ca="1">+IF(AND(ISNUMBER(OFFSET('Hygiene Data'!$G$5,0,10*ROW('Hygiene Data'!G134))),'Data Summary'!DX140="Yes"),OFFSET('Hygiene Data'!$G$5,0,10*ROW('Hygiene Data'!G134)),NA())</f>
        <v>#N/A</v>
      </c>
      <c r="BJ140" s="538" t="e">
        <f ca="1">+IF(AND(ISNUMBER(OFFSET('Hygiene Data'!$G$7,0,10*ROW('Hygiene Data'!G134))),'Data Summary'!DY140="Yes"),OFFSET('Hygiene Data'!$G$7,0,10*ROW('Hygiene Data'!G134)),NA())</f>
        <v>#N/A</v>
      </c>
      <c r="BK140" s="538" t="e">
        <f ca="1">+IF(AND(ISNUMBER(OFFSET('Hygiene Data'!$G$9,0,10*ROW('Hygiene Data'!G134))),'Data Summary'!DZ140="Yes"),OFFSET('Hygiene Data'!$G$9,0,10*ROW('Hygiene Data'!G134)),NA())</f>
        <v>#N/A</v>
      </c>
      <c r="BL140" s="538" t="e">
        <f ca="1">+IF(AND(ISNUMBER(OFFSET('Hygiene Data'!$H$5,0,10*ROW('Hygiene Data'!H134))),'Data Summary'!EA140="Yes"),OFFSET('Hygiene Data'!$H$5,0,10*ROW('Hygiene Data'!H134)),NA())</f>
        <v>#N/A</v>
      </c>
      <c r="BM140" s="538" t="e">
        <f ca="1">+IF(AND(ISNUMBER(OFFSET('Hygiene Data'!$H$7,0,10*ROW('Hygiene Data'!H134))),'Data Summary'!EB140="Yes"),OFFSET('Hygiene Data'!$H$7,0,10*ROW('Hygiene Data'!H134)),NA())</f>
        <v>#N/A</v>
      </c>
      <c r="BN140" s="538" t="e">
        <f ca="1">+IF(AND(ISNUMBER(OFFSET('Hygiene Data'!$H$9,0,10*ROW('Hygiene Data'!H134))),'Data Summary'!EC140="Yes"),OFFSET('Hygiene Data'!$H$9,0,10*ROW('Hygiene Data'!H134)),NA())</f>
        <v>#N/A</v>
      </c>
      <c r="BO140" s="538" t="e">
        <f ca="1">+IF(AND(ISNUMBER(OFFSET('Hygiene Data'!$I$5,0,10*ROW('Hygiene Data'!I134))),'Data Summary'!ED140="Yes"),OFFSET('Hygiene Data'!$I$5,0,10*ROW('Hygiene Data'!I134)),NA())</f>
        <v>#N/A</v>
      </c>
      <c r="BP140" s="538" t="e">
        <f ca="1">+IF(AND(ISNUMBER(OFFSET('Hygiene Data'!$I$7,0,10*ROW('Hygiene Data'!I134))),'Data Summary'!EE140="Yes"),OFFSET('Hygiene Data'!$I$7,0,10*ROW('Hygiene Data'!I134)),NA())</f>
        <v>#N/A</v>
      </c>
      <c r="BQ140" s="538" t="e">
        <f ca="1">+IF(AND(ISNUMBER(OFFSET('Hygiene Data'!$I$9,0,10*ROW('Hygiene Data'!I134))),'Data Summary'!EF140="Yes"),OFFSET('Hygiene Data'!$I$9,0,10*ROW('Hygiene Data'!I134)),NA())</f>
        <v>#N/A</v>
      </c>
    </row>
    <row r="141" spans="1:69" x14ac:dyDescent="0.25">
      <c r="A141" s="534" t="e">
        <f ca="1">+RIGHT('Data Summary'!A141,LEN('Data Summary'!A141)-9)</f>
        <v>#VALUE!</v>
      </c>
      <c r="B141" s="508" t="str">
        <f ca="1">+IF(ISTEXT('Data Summary'!B141),'Data Summary'!B141,"")</f>
        <v/>
      </c>
      <c r="C141" s="535" t="e">
        <f ca="1">+VALUE('Data Summary'!C141)</f>
        <v>#VALUE!</v>
      </c>
      <c r="D141" s="536" t="e">
        <f ca="1">+IF(AND(ISNUMBER(OFFSET('Water Data'!$D$4,0,10*ROW('Water Data'!D135))),'Data Summary'!BS141="Yes"),100-OFFSET('Water Data'!$D$4,0,10*ROW('Water Data'!D135)),NA())</f>
        <v>#N/A</v>
      </c>
      <c r="E141" s="536" t="e">
        <f ca="1">+IF(AND(ISNUMBER(OFFSET('Water Data'!$D$6,0,10*ROW('Water Data'!D135))),'Data Summary'!BT141="Yes"),OFFSET('Water Data'!$D$6,0,10*ROW('Water Data'!D135)),NA())</f>
        <v>#N/A</v>
      </c>
      <c r="F141" s="536" t="e">
        <f ca="1">+IF(AND(ISNUMBER(OFFSET('Water Data'!$D$9,0,10*ROW('Water Data'!D135))),'Data Summary'!BU141="Yes"),OFFSET('Water Data'!$D$9,0,10*ROW('Water Data'!D135)),NA())</f>
        <v>#N/A</v>
      </c>
      <c r="G141" s="536" t="e">
        <f ca="1">+IF(AND(ISNUMBER(OFFSET('Water Data'!$E$4,0,10*ROW('Water Data'!E135))),'Data Summary'!BV141="Yes"),100-OFFSET('Water Data'!$E$4,0,10*ROW('Water Data'!E135)),NA())</f>
        <v>#N/A</v>
      </c>
      <c r="H141" s="536" t="e">
        <f ca="1">+IF(AND(ISNUMBER(OFFSET('Water Data'!$E$6,0,10*ROW('Water Data'!E135))),'Data Summary'!BW141="Yes"),OFFSET('Water Data'!$E$6,0,10*ROW('Water Data'!E135)),NA())</f>
        <v>#N/A</v>
      </c>
      <c r="I141" s="536" t="e">
        <f ca="1">+IF(AND(ISNUMBER(OFFSET('Water Data'!$E$9,0,10*ROW('Water Data'!E135))),'Data Summary'!BX141="Yes"),OFFSET('Water Data'!$E$9,0,10*ROW('Water Data'!E135)),NA())</f>
        <v>#N/A</v>
      </c>
      <c r="J141" s="536" t="e">
        <f ca="1">+IF(AND(ISNUMBER(OFFSET('Water Data'!$F$4,0,10*ROW('Water Data'!F135))),'Data Summary'!BY141="Yes"),100-OFFSET('Water Data'!$F$4,0,10*ROW('Water Data'!F135)),NA())</f>
        <v>#N/A</v>
      </c>
      <c r="K141" s="536" t="e">
        <f ca="1">+IF(AND(ISNUMBER(OFFSET('Water Data'!$F$6,0,10*ROW('Water Data'!F135))),'Data Summary'!BZ141="Yes"),OFFSET('Water Data'!$F$6,0,10*ROW('Water Data'!F135)),NA())</f>
        <v>#N/A</v>
      </c>
      <c r="L141" s="536" t="e">
        <f ca="1">+IF(AND(ISNUMBER(OFFSET('Water Data'!$F$9,0,10*ROW('Water Data'!F135))),'Data Summary'!CA141="Yes"),OFFSET('Water Data'!$F$9,0,10*ROW('Water Data'!F135)),NA())</f>
        <v>#N/A</v>
      </c>
      <c r="M141" s="536" t="e">
        <f ca="1">+IF(AND(ISNUMBER(OFFSET('Water Data'!$G$4,0,10*ROW('Water Data'!G135))),'Data Summary'!CB141="Yes"),100-OFFSET('Water Data'!$G$4,0,10*ROW('Water Data'!G135)),NA())</f>
        <v>#N/A</v>
      </c>
      <c r="N141" s="536" t="e">
        <f ca="1">+IF(AND(ISNUMBER(OFFSET('Water Data'!$G$6,0,10*ROW('Water Data'!G135))),'Data Summary'!CC141="Yes"),OFFSET('Water Data'!$G$6,0,10*ROW('Water Data'!G135)),NA())</f>
        <v>#N/A</v>
      </c>
      <c r="O141" s="536" t="e">
        <f ca="1">+IF(AND(ISNUMBER(OFFSET('Water Data'!$G$9,0,10*ROW('Water Data'!G135))),'Data Summary'!CD141="Yes"),OFFSET('Water Data'!$G$9,0,10*ROW('Water Data'!G135)),NA())</f>
        <v>#N/A</v>
      </c>
      <c r="P141" s="536" t="e">
        <f ca="1">+IF(AND(ISNUMBER(OFFSET('Water Data'!$H$4,0,10*ROW('Water Data'!H135))),'Data Summary'!CE141="Yes"),100-OFFSET('Water Data'!$H$4,0,10*ROW('Water Data'!H135)),NA())</f>
        <v>#N/A</v>
      </c>
      <c r="Q141" s="536" t="e">
        <f ca="1">+IF(AND(ISNUMBER(OFFSET('Water Data'!$H$6,0,10*ROW('Water Data'!H135))),'Data Summary'!CF141="Yes"),OFFSET('Water Data'!$H$6,0,10*ROW('Water Data'!H135)),NA())</f>
        <v>#N/A</v>
      </c>
      <c r="R141" s="536" t="e">
        <f ca="1">+IF(AND(ISNUMBER(OFFSET('Water Data'!$H$9,0,10*ROW('Water Data'!H135))),'Data Summary'!CG141="Yes"),OFFSET('Water Data'!$H$9,0,10*ROW('Water Data'!H135)),NA())</f>
        <v>#N/A</v>
      </c>
      <c r="S141" s="536" t="e">
        <f ca="1">+IF(AND(ISNUMBER(OFFSET('Water Data'!$I$4,0,10*ROW('Water Data'!I135))),'Data Summary'!CH141="Yes"),100-OFFSET('Water Data'!$I$4,0,10*ROW('Water Data'!I135)),NA())</f>
        <v>#N/A</v>
      </c>
      <c r="T141" s="536" t="e">
        <f ca="1">+IF(AND(ISNUMBER(OFFSET('Water Data'!$I$6,0,10*ROW('Water Data'!I135))),'Data Summary'!CI141="Yes"),OFFSET('Water Data'!$I$6,0,10*ROW('Water Data'!I135)),NA())</f>
        <v>#N/A</v>
      </c>
      <c r="U141" s="536" t="e">
        <f ca="1">+IF(AND(ISNUMBER(OFFSET('Water Data'!$I$9,0,10*ROW('Water Data'!I135))),'Data Summary'!CJ141="Yes"),OFFSET('Water Data'!$I$9,0,10*ROW('Water Data'!I135)),NA())</f>
        <v>#N/A</v>
      </c>
      <c r="V141" s="537" t="e">
        <f ca="1">+IF(AND(ISNUMBER(OFFSET('Sanitation Data'!$D$4,0,10*ROW('Sanitation Data'!D135))),'Data Summary'!CK141="Yes"),100-OFFSET('Sanitation Data'!$D$4,0,10*ROW('Sanitation Data'!D135)),NA())</f>
        <v>#N/A</v>
      </c>
      <c r="W141" s="537" t="e">
        <f ca="1">+IF(AND(ISNUMBER(OFFSET('Sanitation Data'!$D$6,0,10*ROW('Sanitation Data'!D135))),'Data Summary'!CL141="Yes"),OFFSET('Sanitation Data'!$D$6,0,10*ROW('Sanitation Data'!D135)),NA())</f>
        <v>#N/A</v>
      </c>
      <c r="X141" s="537" t="e">
        <f ca="1">+IF(AND(ISNUMBER(OFFSET('Sanitation Data'!$D$10,0,10*ROW('Sanitation Data'!D135))),'Data Summary'!CM141="Yes"),OFFSET('Sanitation Data'!$D$10,0,10*ROW('Sanitation Data'!D135)),NA())</f>
        <v>#N/A</v>
      </c>
      <c r="Y141" s="537" t="e">
        <f ca="1">+IF(AND(ISNUMBER(OFFSET('Sanitation Data'!$D$11,0,10*ROW('Sanitation Data'!D135))),'Data Summary'!CN141="Yes"),OFFSET('Sanitation Data'!$D$11,0,10*ROW('Sanitation Data'!D135)),NA())</f>
        <v>#N/A</v>
      </c>
      <c r="Z141" s="537" t="e">
        <f ca="1">+IF(AND(ISNUMBER(OFFSET('Sanitation Data'!$D$12,0,10*ROW('Sanitation Data'!D135))),'Data Summary'!CO141="Yes"),OFFSET('Sanitation Data'!$D$12,0,10*ROW('Sanitation Data'!D135)),NA())</f>
        <v>#N/A</v>
      </c>
      <c r="AA141" s="537" t="e">
        <f ca="1">+IF(AND(ISNUMBER(OFFSET('Sanitation Data'!$E$4,0,10*ROW('Sanitation Data'!E135))),'Data Summary'!CP141="Yes"),100-OFFSET('Sanitation Data'!$E$4,0,10*ROW('Sanitation Data'!E135)),NA())</f>
        <v>#N/A</v>
      </c>
      <c r="AB141" s="537" t="e">
        <f ca="1">+IF(AND(ISNUMBER(OFFSET('Sanitation Data'!$E$6,0,10*ROW('Sanitation Data'!E135))),'Data Summary'!CQ141="Yes"),OFFSET('Sanitation Data'!$E$6,0,10*ROW('Sanitation Data'!E135)),NA())</f>
        <v>#N/A</v>
      </c>
      <c r="AC141" s="537" t="e">
        <f ca="1">+IF(AND(ISNUMBER(OFFSET('Sanitation Data'!$E$10,0,10*ROW('Sanitation Data'!E135))),'Data Summary'!CR141="Yes"),OFFSET('Sanitation Data'!$E$10,0,10*ROW('Sanitation Data'!E135)),NA())</f>
        <v>#N/A</v>
      </c>
      <c r="AD141" s="537" t="e">
        <f ca="1">+IF(AND(ISNUMBER(OFFSET('Sanitation Data'!$E$11,0,10*ROW('Sanitation Data'!E135))),'Data Summary'!CS141="Yes"),OFFSET('Sanitation Data'!$E$11,0,10*ROW('Sanitation Data'!E135)),NA())</f>
        <v>#N/A</v>
      </c>
      <c r="AE141" s="537" t="e">
        <f ca="1">+IF(AND(ISNUMBER(OFFSET('Sanitation Data'!$E$12,0,10*ROW('Sanitation Data'!E135))),'Data Summary'!CT141="Yes"),OFFSET('Sanitation Data'!$E$12,0,10*ROW('Sanitation Data'!E135)),NA())</f>
        <v>#N/A</v>
      </c>
      <c r="AF141" s="537" t="e">
        <f ca="1">+IF(AND(ISNUMBER(OFFSET('Sanitation Data'!$F$4,0,10*ROW('Sanitation Data'!F135))),'Data Summary'!CU141="Yes"),100-OFFSET('Sanitation Data'!$F$4,0,10*ROW('Sanitation Data'!F135)),NA())</f>
        <v>#N/A</v>
      </c>
      <c r="AG141" s="537" t="e">
        <f ca="1">+IF(AND(ISNUMBER(OFFSET('Sanitation Data'!$F$6,0,10*ROW('Sanitation Data'!F135))),'Data Summary'!CV141="Yes"),OFFSET('Sanitation Data'!$F$6,0,10*ROW('Sanitation Data'!F135)),NA())</f>
        <v>#N/A</v>
      </c>
      <c r="AH141" s="537" t="e">
        <f ca="1">+IF(AND(ISNUMBER(OFFSET('Sanitation Data'!$F$10,0,10*ROW('Sanitation Data'!F135))),'Data Summary'!CW141="Yes"),OFFSET('Sanitation Data'!$F$10,0,10*ROW('Sanitation Data'!F135)),NA())</f>
        <v>#N/A</v>
      </c>
      <c r="AI141" s="537" t="e">
        <f ca="1">+IF(AND(ISNUMBER(OFFSET('Sanitation Data'!$F$11,0,10*ROW('Sanitation Data'!F135))),'Data Summary'!CX141="Yes"),OFFSET('Sanitation Data'!$F$11,0,10*ROW('Sanitation Data'!F135)),NA())</f>
        <v>#N/A</v>
      </c>
      <c r="AJ141" s="537" t="e">
        <f ca="1">+IF(AND(ISNUMBER(OFFSET('Sanitation Data'!$F$12,0,10*ROW('Sanitation Data'!F135))),'Data Summary'!CY141="Yes"),OFFSET('Sanitation Data'!$F$12,0,10*ROW('Sanitation Data'!F135)),NA())</f>
        <v>#N/A</v>
      </c>
      <c r="AK141" s="537" t="e">
        <f ca="1">+IF(AND(ISNUMBER(OFFSET('Sanitation Data'!$G$4,0,10*ROW('Sanitation Data'!G135))),'Data Summary'!CZ141="Yes"),100-OFFSET('Sanitation Data'!$G$4,0,10*ROW('Sanitation Data'!G135)),NA())</f>
        <v>#N/A</v>
      </c>
      <c r="AL141" s="537" t="e">
        <f ca="1">+IF(AND(ISNUMBER(OFFSET('Sanitation Data'!$G$6,0,10*ROW('Sanitation Data'!G135))),'Data Summary'!DA141="Yes"),OFFSET('Sanitation Data'!$G$6,0,10*ROW('Sanitation Data'!G135)),NA())</f>
        <v>#N/A</v>
      </c>
      <c r="AM141" s="537" t="e">
        <f ca="1">+IF(AND(ISNUMBER(OFFSET('Sanitation Data'!$G$10,0,10*ROW('Sanitation Data'!G135))),'Data Summary'!DB141="Yes"),OFFSET('Sanitation Data'!$G$10,0,10*ROW('Sanitation Data'!G135)),NA())</f>
        <v>#N/A</v>
      </c>
      <c r="AN141" s="537" t="e">
        <f ca="1">+IF(AND(ISNUMBER(OFFSET('Sanitation Data'!$G$11,0,10*ROW('Sanitation Data'!G135))),'Data Summary'!DC141="Yes"),OFFSET('Sanitation Data'!$G$11,0,10*ROW('Sanitation Data'!G135)),NA())</f>
        <v>#N/A</v>
      </c>
      <c r="AO141" s="537" t="e">
        <f ca="1">+IF(AND(ISNUMBER(OFFSET('Sanitation Data'!$G$12,0,10*ROW('Sanitation Data'!G135))),'Data Summary'!DD141="Yes"),OFFSET('Sanitation Data'!$G$12,0,10*ROW('Sanitation Data'!G135)),NA())</f>
        <v>#N/A</v>
      </c>
      <c r="AP141" s="537" t="e">
        <f ca="1">+IF(AND(ISNUMBER(OFFSET('Sanitation Data'!$H$4,0,10*ROW('Sanitation Data'!H135))),'Data Summary'!DE141="Yes"),100-OFFSET('Sanitation Data'!$H$4,0,10*ROW('Sanitation Data'!H135)),NA())</f>
        <v>#N/A</v>
      </c>
      <c r="AQ141" s="537" t="e">
        <f ca="1">+IF(AND(ISNUMBER(OFFSET('Sanitation Data'!$H$6,0,10*ROW('Sanitation Data'!H135))),'Data Summary'!DF141="Yes"),OFFSET('Sanitation Data'!$H$6,0,10*ROW('Sanitation Data'!H135)),NA())</f>
        <v>#N/A</v>
      </c>
      <c r="AR141" s="537" t="e">
        <f ca="1">+IF(AND(ISNUMBER(OFFSET('Sanitation Data'!$H$10,0,10*ROW('Sanitation Data'!H135))),'Data Summary'!DG141="Yes"),OFFSET('Sanitation Data'!$H$10,0,10*ROW('Sanitation Data'!H135)),NA())</f>
        <v>#N/A</v>
      </c>
      <c r="AS141" s="537" t="e">
        <f ca="1">+IF(AND(ISNUMBER(OFFSET('Sanitation Data'!$H$11,0,10*ROW('Sanitation Data'!H135))),'Data Summary'!DH141="Yes"),OFFSET('Sanitation Data'!$H$11,0,10*ROW('Sanitation Data'!H135)),NA())</f>
        <v>#N/A</v>
      </c>
      <c r="AT141" s="537" t="e">
        <f ca="1">+IF(AND(ISNUMBER(OFFSET('Sanitation Data'!$H$12,0,10*ROW('Sanitation Data'!H135))),'Data Summary'!DI141="Yes"),OFFSET('Sanitation Data'!$H$12,0,10*ROW('Sanitation Data'!H135)),NA())</f>
        <v>#N/A</v>
      </c>
      <c r="AU141" s="537" t="e">
        <f ca="1">+IF(AND(ISNUMBER(OFFSET('Sanitation Data'!$I$4,0,10*ROW('Sanitation Data'!I135))),'Data Summary'!DJ141="Yes"),100-OFFSET('Sanitation Data'!$I$4,0,10*ROW('Sanitation Data'!I135)),NA())</f>
        <v>#N/A</v>
      </c>
      <c r="AV141" s="537" t="e">
        <f ca="1">+IF(AND(ISNUMBER(OFFSET('Sanitation Data'!$I$6,0,10*ROW('Sanitation Data'!I135))),'Data Summary'!DK141="Yes"),OFFSET('Sanitation Data'!$I$6,0,10*ROW('Sanitation Data'!I135)),NA())</f>
        <v>#N/A</v>
      </c>
      <c r="AW141" s="537" t="e">
        <f ca="1">+IF(AND(ISNUMBER(OFFSET('Sanitation Data'!$I$10,0,10*ROW('Sanitation Data'!I135))),'Data Summary'!DL141="Yes"),OFFSET('Sanitation Data'!$I$10,0,10*ROW('Sanitation Data'!I135)),NA())</f>
        <v>#N/A</v>
      </c>
      <c r="AX141" s="537" t="e">
        <f ca="1">+IF(AND(ISNUMBER(OFFSET('Sanitation Data'!$I$11,0,10*ROW('Sanitation Data'!I135))),'Data Summary'!DM141="Yes"),OFFSET('Sanitation Data'!$I$11,0,10*ROW('Sanitation Data'!I135)),NA())</f>
        <v>#N/A</v>
      </c>
      <c r="AY141" s="537" t="e">
        <f ca="1">+IF(AND(ISNUMBER(OFFSET('Sanitation Data'!$I$12,0,10*ROW('Sanitation Data'!I135))),'Data Summary'!DN141="Yes"),OFFSET('Sanitation Data'!$I$12,0,10*ROW('Sanitation Data'!I135)),NA())</f>
        <v>#N/A</v>
      </c>
      <c r="AZ141" s="538" t="e">
        <f ca="1">+IF(AND(ISNUMBER(OFFSET('Hygiene Data'!$D$5,0,10*ROW('Hygiene Data'!D135))),'Data Summary'!DO141="Yes"),OFFSET('Hygiene Data'!$D$5,0,10*ROW('Hygiene Data'!D135)),NA())</f>
        <v>#N/A</v>
      </c>
      <c r="BA141" s="538" t="e">
        <f ca="1">+IF(AND(ISNUMBER(OFFSET('Hygiene Data'!$D$7,0,10*ROW('Hygiene Data'!D135))),'Data Summary'!DP141="Yes"),OFFSET('Hygiene Data'!$D$7,0,10*ROW('Hygiene Data'!D135)),NA())</f>
        <v>#N/A</v>
      </c>
      <c r="BB141" s="538" t="e">
        <f ca="1">+IF(AND(ISNUMBER(OFFSET('Hygiene Data'!$D$9,0,10*ROW('Hygiene Data'!D135))),'Data Summary'!DQ141="Yes"),OFFSET('Hygiene Data'!$D$9,0,10*ROW('Hygiene Data'!D135)),NA())</f>
        <v>#N/A</v>
      </c>
      <c r="BC141" s="538" t="e">
        <f ca="1">+IF(AND(ISNUMBER(OFFSET('Hygiene Data'!$E$5,0,10*ROW('Hygiene Data'!E135))),'Data Summary'!DR141="Yes"),OFFSET('Hygiene Data'!$E$5,0,10*ROW('Hygiene Data'!E135)),NA())</f>
        <v>#N/A</v>
      </c>
      <c r="BD141" s="538" t="e">
        <f ca="1">+IF(AND(ISNUMBER(OFFSET('Hygiene Data'!$E$7,0,10*ROW('Hygiene Data'!E135))),'Data Summary'!DS141="Yes"),OFFSET('Hygiene Data'!$E$7,0,10*ROW('Hygiene Data'!E135)),NA())</f>
        <v>#N/A</v>
      </c>
      <c r="BE141" s="538" t="e">
        <f ca="1">+IF(AND(ISNUMBER(OFFSET('Hygiene Data'!$E$9,0,10*ROW('Hygiene Data'!E135))),'Data Summary'!DT141="Yes"),OFFSET('Hygiene Data'!$E$9,0,10*ROW('Hygiene Data'!E135)),NA())</f>
        <v>#N/A</v>
      </c>
      <c r="BF141" s="538" t="e">
        <f ca="1">+IF(AND(ISNUMBER(OFFSET('Hygiene Data'!$F$5,0,10*ROW('Hygiene Data'!F135))),'Data Summary'!DU141="Yes"),OFFSET('Hygiene Data'!$F$5,0,10*ROW('Hygiene Data'!F135)),NA())</f>
        <v>#N/A</v>
      </c>
      <c r="BG141" s="538" t="e">
        <f ca="1">+IF(AND(ISNUMBER(OFFSET('Hygiene Data'!$F$7,0,10*ROW('Hygiene Data'!F135))),'Data Summary'!DV141="Yes"),OFFSET('Hygiene Data'!$F$7,0,10*ROW('Hygiene Data'!F135)),NA())</f>
        <v>#N/A</v>
      </c>
      <c r="BH141" s="538" t="e">
        <f ca="1">+IF(AND(ISNUMBER(OFFSET('Hygiene Data'!$F$9,0,10*ROW('Hygiene Data'!F135))),'Data Summary'!DW141="Yes"),OFFSET('Hygiene Data'!$F$9,0,10*ROW('Hygiene Data'!F135)),NA())</f>
        <v>#N/A</v>
      </c>
      <c r="BI141" s="538" t="e">
        <f ca="1">+IF(AND(ISNUMBER(OFFSET('Hygiene Data'!$G$5,0,10*ROW('Hygiene Data'!G135))),'Data Summary'!DX141="Yes"),OFFSET('Hygiene Data'!$G$5,0,10*ROW('Hygiene Data'!G135)),NA())</f>
        <v>#N/A</v>
      </c>
      <c r="BJ141" s="538" t="e">
        <f ca="1">+IF(AND(ISNUMBER(OFFSET('Hygiene Data'!$G$7,0,10*ROW('Hygiene Data'!G135))),'Data Summary'!DY141="Yes"),OFFSET('Hygiene Data'!$G$7,0,10*ROW('Hygiene Data'!G135)),NA())</f>
        <v>#N/A</v>
      </c>
      <c r="BK141" s="538" t="e">
        <f ca="1">+IF(AND(ISNUMBER(OFFSET('Hygiene Data'!$G$9,0,10*ROW('Hygiene Data'!G135))),'Data Summary'!DZ141="Yes"),OFFSET('Hygiene Data'!$G$9,0,10*ROW('Hygiene Data'!G135)),NA())</f>
        <v>#N/A</v>
      </c>
      <c r="BL141" s="538" t="e">
        <f ca="1">+IF(AND(ISNUMBER(OFFSET('Hygiene Data'!$H$5,0,10*ROW('Hygiene Data'!H135))),'Data Summary'!EA141="Yes"),OFFSET('Hygiene Data'!$H$5,0,10*ROW('Hygiene Data'!H135)),NA())</f>
        <v>#N/A</v>
      </c>
      <c r="BM141" s="538" t="e">
        <f ca="1">+IF(AND(ISNUMBER(OFFSET('Hygiene Data'!$H$7,0,10*ROW('Hygiene Data'!H135))),'Data Summary'!EB141="Yes"),OFFSET('Hygiene Data'!$H$7,0,10*ROW('Hygiene Data'!H135)),NA())</f>
        <v>#N/A</v>
      </c>
      <c r="BN141" s="538" t="e">
        <f ca="1">+IF(AND(ISNUMBER(OFFSET('Hygiene Data'!$H$9,0,10*ROW('Hygiene Data'!H135))),'Data Summary'!EC141="Yes"),OFFSET('Hygiene Data'!$H$9,0,10*ROW('Hygiene Data'!H135)),NA())</f>
        <v>#N/A</v>
      </c>
      <c r="BO141" s="538" t="e">
        <f ca="1">+IF(AND(ISNUMBER(OFFSET('Hygiene Data'!$I$5,0,10*ROW('Hygiene Data'!I135))),'Data Summary'!ED141="Yes"),OFFSET('Hygiene Data'!$I$5,0,10*ROW('Hygiene Data'!I135)),NA())</f>
        <v>#N/A</v>
      </c>
      <c r="BP141" s="538" t="e">
        <f ca="1">+IF(AND(ISNUMBER(OFFSET('Hygiene Data'!$I$7,0,10*ROW('Hygiene Data'!I135))),'Data Summary'!EE141="Yes"),OFFSET('Hygiene Data'!$I$7,0,10*ROW('Hygiene Data'!I135)),NA())</f>
        <v>#N/A</v>
      </c>
      <c r="BQ141" s="538" t="e">
        <f ca="1">+IF(AND(ISNUMBER(OFFSET('Hygiene Data'!$I$9,0,10*ROW('Hygiene Data'!I135))),'Data Summary'!EF141="Yes"),OFFSET('Hygiene Data'!$I$9,0,10*ROW('Hygiene Data'!I135)),NA())</f>
        <v>#N/A</v>
      </c>
    </row>
    <row r="142" spans="1:69" x14ac:dyDescent="0.25">
      <c r="A142" s="534" t="e">
        <f ca="1">+RIGHT('Data Summary'!A142,LEN('Data Summary'!A142)-9)</f>
        <v>#VALUE!</v>
      </c>
      <c r="B142" s="508" t="str">
        <f ca="1">+IF(ISTEXT('Data Summary'!B142),'Data Summary'!B142,"")</f>
        <v/>
      </c>
      <c r="C142" s="535" t="e">
        <f ca="1">+VALUE('Data Summary'!C142)</f>
        <v>#VALUE!</v>
      </c>
      <c r="D142" s="536" t="e">
        <f ca="1">+IF(AND(ISNUMBER(OFFSET('Water Data'!$D$4,0,10*ROW('Water Data'!D136))),'Data Summary'!BS142="Yes"),100-OFFSET('Water Data'!$D$4,0,10*ROW('Water Data'!D136)),NA())</f>
        <v>#N/A</v>
      </c>
      <c r="E142" s="536" t="e">
        <f ca="1">+IF(AND(ISNUMBER(OFFSET('Water Data'!$D$6,0,10*ROW('Water Data'!D136))),'Data Summary'!BT142="Yes"),OFFSET('Water Data'!$D$6,0,10*ROW('Water Data'!D136)),NA())</f>
        <v>#N/A</v>
      </c>
      <c r="F142" s="536" t="e">
        <f ca="1">+IF(AND(ISNUMBER(OFFSET('Water Data'!$D$9,0,10*ROW('Water Data'!D136))),'Data Summary'!BU142="Yes"),OFFSET('Water Data'!$D$9,0,10*ROW('Water Data'!D136)),NA())</f>
        <v>#N/A</v>
      </c>
      <c r="G142" s="536" t="e">
        <f ca="1">+IF(AND(ISNUMBER(OFFSET('Water Data'!$E$4,0,10*ROW('Water Data'!E136))),'Data Summary'!BV142="Yes"),100-OFFSET('Water Data'!$E$4,0,10*ROW('Water Data'!E136)),NA())</f>
        <v>#N/A</v>
      </c>
      <c r="H142" s="536" t="e">
        <f ca="1">+IF(AND(ISNUMBER(OFFSET('Water Data'!$E$6,0,10*ROW('Water Data'!E136))),'Data Summary'!BW142="Yes"),OFFSET('Water Data'!$E$6,0,10*ROW('Water Data'!E136)),NA())</f>
        <v>#N/A</v>
      </c>
      <c r="I142" s="536" t="e">
        <f ca="1">+IF(AND(ISNUMBER(OFFSET('Water Data'!$E$9,0,10*ROW('Water Data'!E136))),'Data Summary'!BX142="Yes"),OFFSET('Water Data'!$E$9,0,10*ROW('Water Data'!E136)),NA())</f>
        <v>#N/A</v>
      </c>
      <c r="J142" s="536" t="e">
        <f ca="1">+IF(AND(ISNUMBER(OFFSET('Water Data'!$F$4,0,10*ROW('Water Data'!F136))),'Data Summary'!BY142="Yes"),100-OFFSET('Water Data'!$F$4,0,10*ROW('Water Data'!F136)),NA())</f>
        <v>#N/A</v>
      </c>
      <c r="K142" s="536" t="e">
        <f ca="1">+IF(AND(ISNUMBER(OFFSET('Water Data'!$F$6,0,10*ROW('Water Data'!F136))),'Data Summary'!BZ142="Yes"),OFFSET('Water Data'!$F$6,0,10*ROW('Water Data'!F136)),NA())</f>
        <v>#N/A</v>
      </c>
      <c r="L142" s="536" t="e">
        <f ca="1">+IF(AND(ISNUMBER(OFFSET('Water Data'!$F$9,0,10*ROW('Water Data'!F136))),'Data Summary'!CA142="Yes"),OFFSET('Water Data'!$F$9,0,10*ROW('Water Data'!F136)),NA())</f>
        <v>#N/A</v>
      </c>
      <c r="M142" s="536" t="e">
        <f ca="1">+IF(AND(ISNUMBER(OFFSET('Water Data'!$G$4,0,10*ROW('Water Data'!G136))),'Data Summary'!CB142="Yes"),100-OFFSET('Water Data'!$G$4,0,10*ROW('Water Data'!G136)),NA())</f>
        <v>#N/A</v>
      </c>
      <c r="N142" s="536" t="e">
        <f ca="1">+IF(AND(ISNUMBER(OFFSET('Water Data'!$G$6,0,10*ROW('Water Data'!G136))),'Data Summary'!CC142="Yes"),OFFSET('Water Data'!$G$6,0,10*ROW('Water Data'!G136)),NA())</f>
        <v>#N/A</v>
      </c>
      <c r="O142" s="536" t="e">
        <f ca="1">+IF(AND(ISNUMBER(OFFSET('Water Data'!$G$9,0,10*ROW('Water Data'!G136))),'Data Summary'!CD142="Yes"),OFFSET('Water Data'!$G$9,0,10*ROW('Water Data'!G136)),NA())</f>
        <v>#N/A</v>
      </c>
      <c r="P142" s="536" t="e">
        <f ca="1">+IF(AND(ISNUMBER(OFFSET('Water Data'!$H$4,0,10*ROW('Water Data'!H136))),'Data Summary'!CE142="Yes"),100-OFFSET('Water Data'!$H$4,0,10*ROW('Water Data'!H136)),NA())</f>
        <v>#N/A</v>
      </c>
      <c r="Q142" s="536" t="e">
        <f ca="1">+IF(AND(ISNUMBER(OFFSET('Water Data'!$H$6,0,10*ROW('Water Data'!H136))),'Data Summary'!CF142="Yes"),OFFSET('Water Data'!$H$6,0,10*ROW('Water Data'!H136)),NA())</f>
        <v>#N/A</v>
      </c>
      <c r="R142" s="536" t="e">
        <f ca="1">+IF(AND(ISNUMBER(OFFSET('Water Data'!$H$9,0,10*ROW('Water Data'!H136))),'Data Summary'!CG142="Yes"),OFFSET('Water Data'!$H$9,0,10*ROW('Water Data'!H136)),NA())</f>
        <v>#N/A</v>
      </c>
      <c r="S142" s="536" t="e">
        <f ca="1">+IF(AND(ISNUMBER(OFFSET('Water Data'!$I$4,0,10*ROW('Water Data'!I136))),'Data Summary'!CH142="Yes"),100-OFFSET('Water Data'!$I$4,0,10*ROW('Water Data'!I136)),NA())</f>
        <v>#N/A</v>
      </c>
      <c r="T142" s="536" t="e">
        <f ca="1">+IF(AND(ISNUMBER(OFFSET('Water Data'!$I$6,0,10*ROW('Water Data'!I136))),'Data Summary'!CI142="Yes"),OFFSET('Water Data'!$I$6,0,10*ROW('Water Data'!I136)),NA())</f>
        <v>#N/A</v>
      </c>
      <c r="U142" s="536" t="e">
        <f ca="1">+IF(AND(ISNUMBER(OFFSET('Water Data'!$I$9,0,10*ROW('Water Data'!I136))),'Data Summary'!CJ142="Yes"),OFFSET('Water Data'!$I$9,0,10*ROW('Water Data'!I136)),NA())</f>
        <v>#N/A</v>
      </c>
      <c r="V142" s="537" t="e">
        <f ca="1">+IF(AND(ISNUMBER(OFFSET('Sanitation Data'!$D$4,0,10*ROW('Sanitation Data'!D136))),'Data Summary'!CK142="Yes"),100-OFFSET('Sanitation Data'!$D$4,0,10*ROW('Sanitation Data'!D136)),NA())</f>
        <v>#N/A</v>
      </c>
      <c r="W142" s="537" t="e">
        <f ca="1">+IF(AND(ISNUMBER(OFFSET('Sanitation Data'!$D$6,0,10*ROW('Sanitation Data'!D136))),'Data Summary'!CL142="Yes"),OFFSET('Sanitation Data'!$D$6,0,10*ROW('Sanitation Data'!D136)),NA())</f>
        <v>#N/A</v>
      </c>
      <c r="X142" s="537" t="e">
        <f ca="1">+IF(AND(ISNUMBER(OFFSET('Sanitation Data'!$D$10,0,10*ROW('Sanitation Data'!D136))),'Data Summary'!CM142="Yes"),OFFSET('Sanitation Data'!$D$10,0,10*ROW('Sanitation Data'!D136)),NA())</f>
        <v>#N/A</v>
      </c>
      <c r="Y142" s="537" t="e">
        <f ca="1">+IF(AND(ISNUMBER(OFFSET('Sanitation Data'!$D$11,0,10*ROW('Sanitation Data'!D136))),'Data Summary'!CN142="Yes"),OFFSET('Sanitation Data'!$D$11,0,10*ROW('Sanitation Data'!D136)),NA())</f>
        <v>#N/A</v>
      </c>
      <c r="Z142" s="537" t="e">
        <f ca="1">+IF(AND(ISNUMBER(OFFSET('Sanitation Data'!$D$12,0,10*ROW('Sanitation Data'!D136))),'Data Summary'!CO142="Yes"),OFFSET('Sanitation Data'!$D$12,0,10*ROW('Sanitation Data'!D136)),NA())</f>
        <v>#N/A</v>
      </c>
      <c r="AA142" s="537" t="e">
        <f ca="1">+IF(AND(ISNUMBER(OFFSET('Sanitation Data'!$E$4,0,10*ROW('Sanitation Data'!E136))),'Data Summary'!CP142="Yes"),100-OFFSET('Sanitation Data'!$E$4,0,10*ROW('Sanitation Data'!E136)),NA())</f>
        <v>#N/A</v>
      </c>
      <c r="AB142" s="537" t="e">
        <f ca="1">+IF(AND(ISNUMBER(OFFSET('Sanitation Data'!$E$6,0,10*ROW('Sanitation Data'!E136))),'Data Summary'!CQ142="Yes"),OFFSET('Sanitation Data'!$E$6,0,10*ROW('Sanitation Data'!E136)),NA())</f>
        <v>#N/A</v>
      </c>
      <c r="AC142" s="537" t="e">
        <f ca="1">+IF(AND(ISNUMBER(OFFSET('Sanitation Data'!$E$10,0,10*ROW('Sanitation Data'!E136))),'Data Summary'!CR142="Yes"),OFFSET('Sanitation Data'!$E$10,0,10*ROW('Sanitation Data'!E136)),NA())</f>
        <v>#N/A</v>
      </c>
      <c r="AD142" s="537" t="e">
        <f ca="1">+IF(AND(ISNUMBER(OFFSET('Sanitation Data'!$E$11,0,10*ROW('Sanitation Data'!E136))),'Data Summary'!CS142="Yes"),OFFSET('Sanitation Data'!$E$11,0,10*ROW('Sanitation Data'!E136)),NA())</f>
        <v>#N/A</v>
      </c>
      <c r="AE142" s="537" t="e">
        <f ca="1">+IF(AND(ISNUMBER(OFFSET('Sanitation Data'!$E$12,0,10*ROW('Sanitation Data'!E136))),'Data Summary'!CT142="Yes"),OFFSET('Sanitation Data'!$E$12,0,10*ROW('Sanitation Data'!E136)),NA())</f>
        <v>#N/A</v>
      </c>
      <c r="AF142" s="537" t="e">
        <f ca="1">+IF(AND(ISNUMBER(OFFSET('Sanitation Data'!$F$4,0,10*ROW('Sanitation Data'!F136))),'Data Summary'!CU142="Yes"),100-OFFSET('Sanitation Data'!$F$4,0,10*ROW('Sanitation Data'!F136)),NA())</f>
        <v>#N/A</v>
      </c>
      <c r="AG142" s="537" t="e">
        <f ca="1">+IF(AND(ISNUMBER(OFFSET('Sanitation Data'!$F$6,0,10*ROW('Sanitation Data'!F136))),'Data Summary'!CV142="Yes"),OFFSET('Sanitation Data'!$F$6,0,10*ROW('Sanitation Data'!F136)),NA())</f>
        <v>#N/A</v>
      </c>
      <c r="AH142" s="537" t="e">
        <f ca="1">+IF(AND(ISNUMBER(OFFSET('Sanitation Data'!$F$10,0,10*ROW('Sanitation Data'!F136))),'Data Summary'!CW142="Yes"),OFFSET('Sanitation Data'!$F$10,0,10*ROW('Sanitation Data'!F136)),NA())</f>
        <v>#N/A</v>
      </c>
      <c r="AI142" s="537" t="e">
        <f ca="1">+IF(AND(ISNUMBER(OFFSET('Sanitation Data'!$F$11,0,10*ROW('Sanitation Data'!F136))),'Data Summary'!CX142="Yes"),OFFSET('Sanitation Data'!$F$11,0,10*ROW('Sanitation Data'!F136)),NA())</f>
        <v>#N/A</v>
      </c>
      <c r="AJ142" s="537" t="e">
        <f ca="1">+IF(AND(ISNUMBER(OFFSET('Sanitation Data'!$F$12,0,10*ROW('Sanitation Data'!F136))),'Data Summary'!CY142="Yes"),OFFSET('Sanitation Data'!$F$12,0,10*ROW('Sanitation Data'!F136)),NA())</f>
        <v>#N/A</v>
      </c>
      <c r="AK142" s="537" t="e">
        <f ca="1">+IF(AND(ISNUMBER(OFFSET('Sanitation Data'!$G$4,0,10*ROW('Sanitation Data'!G136))),'Data Summary'!CZ142="Yes"),100-OFFSET('Sanitation Data'!$G$4,0,10*ROW('Sanitation Data'!G136)),NA())</f>
        <v>#N/A</v>
      </c>
      <c r="AL142" s="537" t="e">
        <f ca="1">+IF(AND(ISNUMBER(OFFSET('Sanitation Data'!$G$6,0,10*ROW('Sanitation Data'!G136))),'Data Summary'!DA142="Yes"),OFFSET('Sanitation Data'!$G$6,0,10*ROW('Sanitation Data'!G136)),NA())</f>
        <v>#N/A</v>
      </c>
      <c r="AM142" s="537" t="e">
        <f ca="1">+IF(AND(ISNUMBER(OFFSET('Sanitation Data'!$G$10,0,10*ROW('Sanitation Data'!G136))),'Data Summary'!DB142="Yes"),OFFSET('Sanitation Data'!$G$10,0,10*ROW('Sanitation Data'!G136)),NA())</f>
        <v>#N/A</v>
      </c>
      <c r="AN142" s="537" t="e">
        <f ca="1">+IF(AND(ISNUMBER(OFFSET('Sanitation Data'!$G$11,0,10*ROW('Sanitation Data'!G136))),'Data Summary'!DC142="Yes"),OFFSET('Sanitation Data'!$G$11,0,10*ROW('Sanitation Data'!G136)),NA())</f>
        <v>#N/A</v>
      </c>
      <c r="AO142" s="537" t="e">
        <f ca="1">+IF(AND(ISNUMBER(OFFSET('Sanitation Data'!$G$12,0,10*ROW('Sanitation Data'!G136))),'Data Summary'!DD142="Yes"),OFFSET('Sanitation Data'!$G$12,0,10*ROW('Sanitation Data'!G136)),NA())</f>
        <v>#N/A</v>
      </c>
      <c r="AP142" s="537" t="e">
        <f ca="1">+IF(AND(ISNUMBER(OFFSET('Sanitation Data'!$H$4,0,10*ROW('Sanitation Data'!H136))),'Data Summary'!DE142="Yes"),100-OFFSET('Sanitation Data'!$H$4,0,10*ROW('Sanitation Data'!H136)),NA())</f>
        <v>#N/A</v>
      </c>
      <c r="AQ142" s="537" t="e">
        <f ca="1">+IF(AND(ISNUMBER(OFFSET('Sanitation Data'!$H$6,0,10*ROW('Sanitation Data'!H136))),'Data Summary'!DF142="Yes"),OFFSET('Sanitation Data'!$H$6,0,10*ROW('Sanitation Data'!H136)),NA())</f>
        <v>#N/A</v>
      </c>
      <c r="AR142" s="537" t="e">
        <f ca="1">+IF(AND(ISNUMBER(OFFSET('Sanitation Data'!$H$10,0,10*ROW('Sanitation Data'!H136))),'Data Summary'!DG142="Yes"),OFFSET('Sanitation Data'!$H$10,0,10*ROW('Sanitation Data'!H136)),NA())</f>
        <v>#N/A</v>
      </c>
      <c r="AS142" s="537" t="e">
        <f ca="1">+IF(AND(ISNUMBER(OFFSET('Sanitation Data'!$H$11,0,10*ROW('Sanitation Data'!H136))),'Data Summary'!DH142="Yes"),OFFSET('Sanitation Data'!$H$11,0,10*ROW('Sanitation Data'!H136)),NA())</f>
        <v>#N/A</v>
      </c>
      <c r="AT142" s="537" t="e">
        <f ca="1">+IF(AND(ISNUMBER(OFFSET('Sanitation Data'!$H$12,0,10*ROW('Sanitation Data'!H136))),'Data Summary'!DI142="Yes"),OFFSET('Sanitation Data'!$H$12,0,10*ROW('Sanitation Data'!H136)),NA())</f>
        <v>#N/A</v>
      </c>
      <c r="AU142" s="537" t="e">
        <f ca="1">+IF(AND(ISNUMBER(OFFSET('Sanitation Data'!$I$4,0,10*ROW('Sanitation Data'!I136))),'Data Summary'!DJ142="Yes"),100-OFFSET('Sanitation Data'!$I$4,0,10*ROW('Sanitation Data'!I136)),NA())</f>
        <v>#N/A</v>
      </c>
      <c r="AV142" s="537" t="e">
        <f ca="1">+IF(AND(ISNUMBER(OFFSET('Sanitation Data'!$I$6,0,10*ROW('Sanitation Data'!I136))),'Data Summary'!DK142="Yes"),OFFSET('Sanitation Data'!$I$6,0,10*ROW('Sanitation Data'!I136)),NA())</f>
        <v>#N/A</v>
      </c>
      <c r="AW142" s="537" t="e">
        <f ca="1">+IF(AND(ISNUMBER(OFFSET('Sanitation Data'!$I$10,0,10*ROW('Sanitation Data'!I136))),'Data Summary'!DL142="Yes"),OFFSET('Sanitation Data'!$I$10,0,10*ROW('Sanitation Data'!I136)),NA())</f>
        <v>#N/A</v>
      </c>
      <c r="AX142" s="537" t="e">
        <f ca="1">+IF(AND(ISNUMBER(OFFSET('Sanitation Data'!$I$11,0,10*ROW('Sanitation Data'!I136))),'Data Summary'!DM142="Yes"),OFFSET('Sanitation Data'!$I$11,0,10*ROW('Sanitation Data'!I136)),NA())</f>
        <v>#N/A</v>
      </c>
      <c r="AY142" s="537" t="e">
        <f ca="1">+IF(AND(ISNUMBER(OFFSET('Sanitation Data'!$I$12,0,10*ROW('Sanitation Data'!I136))),'Data Summary'!DN142="Yes"),OFFSET('Sanitation Data'!$I$12,0,10*ROW('Sanitation Data'!I136)),NA())</f>
        <v>#N/A</v>
      </c>
      <c r="AZ142" s="538" t="e">
        <f ca="1">+IF(AND(ISNUMBER(OFFSET('Hygiene Data'!$D$5,0,10*ROW('Hygiene Data'!D136))),'Data Summary'!DO142="Yes"),OFFSET('Hygiene Data'!$D$5,0,10*ROW('Hygiene Data'!D136)),NA())</f>
        <v>#N/A</v>
      </c>
      <c r="BA142" s="538" t="e">
        <f ca="1">+IF(AND(ISNUMBER(OFFSET('Hygiene Data'!$D$7,0,10*ROW('Hygiene Data'!D136))),'Data Summary'!DP142="Yes"),OFFSET('Hygiene Data'!$D$7,0,10*ROW('Hygiene Data'!D136)),NA())</f>
        <v>#N/A</v>
      </c>
      <c r="BB142" s="538" t="e">
        <f ca="1">+IF(AND(ISNUMBER(OFFSET('Hygiene Data'!$D$9,0,10*ROW('Hygiene Data'!D136))),'Data Summary'!DQ142="Yes"),OFFSET('Hygiene Data'!$D$9,0,10*ROW('Hygiene Data'!D136)),NA())</f>
        <v>#N/A</v>
      </c>
      <c r="BC142" s="538" t="e">
        <f ca="1">+IF(AND(ISNUMBER(OFFSET('Hygiene Data'!$E$5,0,10*ROW('Hygiene Data'!E136))),'Data Summary'!DR142="Yes"),OFFSET('Hygiene Data'!$E$5,0,10*ROW('Hygiene Data'!E136)),NA())</f>
        <v>#N/A</v>
      </c>
      <c r="BD142" s="538" t="e">
        <f ca="1">+IF(AND(ISNUMBER(OFFSET('Hygiene Data'!$E$7,0,10*ROW('Hygiene Data'!E136))),'Data Summary'!DS142="Yes"),OFFSET('Hygiene Data'!$E$7,0,10*ROW('Hygiene Data'!E136)),NA())</f>
        <v>#N/A</v>
      </c>
      <c r="BE142" s="538" t="e">
        <f ca="1">+IF(AND(ISNUMBER(OFFSET('Hygiene Data'!$E$9,0,10*ROW('Hygiene Data'!E136))),'Data Summary'!DT142="Yes"),OFFSET('Hygiene Data'!$E$9,0,10*ROW('Hygiene Data'!E136)),NA())</f>
        <v>#N/A</v>
      </c>
      <c r="BF142" s="538" t="e">
        <f ca="1">+IF(AND(ISNUMBER(OFFSET('Hygiene Data'!$F$5,0,10*ROW('Hygiene Data'!F136))),'Data Summary'!DU142="Yes"),OFFSET('Hygiene Data'!$F$5,0,10*ROW('Hygiene Data'!F136)),NA())</f>
        <v>#N/A</v>
      </c>
      <c r="BG142" s="538" t="e">
        <f ca="1">+IF(AND(ISNUMBER(OFFSET('Hygiene Data'!$F$7,0,10*ROW('Hygiene Data'!F136))),'Data Summary'!DV142="Yes"),OFFSET('Hygiene Data'!$F$7,0,10*ROW('Hygiene Data'!F136)),NA())</f>
        <v>#N/A</v>
      </c>
      <c r="BH142" s="538" t="e">
        <f ca="1">+IF(AND(ISNUMBER(OFFSET('Hygiene Data'!$F$9,0,10*ROW('Hygiene Data'!F136))),'Data Summary'!DW142="Yes"),OFFSET('Hygiene Data'!$F$9,0,10*ROW('Hygiene Data'!F136)),NA())</f>
        <v>#N/A</v>
      </c>
      <c r="BI142" s="538" t="e">
        <f ca="1">+IF(AND(ISNUMBER(OFFSET('Hygiene Data'!$G$5,0,10*ROW('Hygiene Data'!G136))),'Data Summary'!DX142="Yes"),OFFSET('Hygiene Data'!$G$5,0,10*ROW('Hygiene Data'!G136)),NA())</f>
        <v>#N/A</v>
      </c>
      <c r="BJ142" s="538" t="e">
        <f ca="1">+IF(AND(ISNUMBER(OFFSET('Hygiene Data'!$G$7,0,10*ROW('Hygiene Data'!G136))),'Data Summary'!DY142="Yes"),OFFSET('Hygiene Data'!$G$7,0,10*ROW('Hygiene Data'!G136)),NA())</f>
        <v>#N/A</v>
      </c>
      <c r="BK142" s="538" t="e">
        <f ca="1">+IF(AND(ISNUMBER(OFFSET('Hygiene Data'!$G$9,0,10*ROW('Hygiene Data'!G136))),'Data Summary'!DZ142="Yes"),OFFSET('Hygiene Data'!$G$9,0,10*ROW('Hygiene Data'!G136)),NA())</f>
        <v>#N/A</v>
      </c>
      <c r="BL142" s="538" t="e">
        <f ca="1">+IF(AND(ISNUMBER(OFFSET('Hygiene Data'!$H$5,0,10*ROW('Hygiene Data'!H136))),'Data Summary'!EA142="Yes"),OFFSET('Hygiene Data'!$H$5,0,10*ROW('Hygiene Data'!H136)),NA())</f>
        <v>#N/A</v>
      </c>
      <c r="BM142" s="538" t="e">
        <f ca="1">+IF(AND(ISNUMBER(OFFSET('Hygiene Data'!$H$7,0,10*ROW('Hygiene Data'!H136))),'Data Summary'!EB142="Yes"),OFFSET('Hygiene Data'!$H$7,0,10*ROW('Hygiene Data'!H136)),NA())</f>
        <v>#N/A</v>
      </c>
      <c r="BN142" s="538" t="e">
        <f ca="1">+IF(AND(ISNUMBER(OFFSET('Hygiene Data'!$H$9,0,10*ROW('Hygiene Data'!H136))),'Data Summary'!EC142="Yes"),OFFSET('Hygiene Data'!$H$9,0,10*ROW('Hygiene Data'!H136)),NA())</f>
        <v>#N/A</v>
      </c>
      <c r="BO142" s="538" t="e">
        <f ca="1">+IF(AND(ISNUMBER(OFFSET('Hygiene Data'!$I$5,0,10*ROW('Hygiene Data'!I136))),'Data Summary'!ED142="Yes"),OFFSET('Hygiene Data'!$I$5,0,10*ROW('Hygiene Data'!I136)),NA())</f>
        <v>#N/A</v>
      </c>
      <c r="BP142" s="538" t="e">
        <f ca="1">+IF(AND(ISNUMBER(OFFSET('Hygiene Data'!$I$7,0,10*ROW('Hygiene Data'!I136))),'Data Summary'!EE142="Yes"),OFFSET('Hygiene Data'!$I$7,0,10*ROW('Hygiene Data'!I136)),NA())</f>
        <v>#N/A</v>
      </c>
      <c r="BQ142" s="538" t="e">
        <f ca="1">+IF(AND(ISNUMBER(OFFSET('Hygiene Data'!$I$9,0,10*ROW('Hygiene Data'!I136))),'Data Summary'!EF142="Yes"),OFFSET('Hygiene Data'!$I$9,0,10*ROW('Hygiene Data'!I136)),NA())</f>
        <v>#N/A</v>
      </c>
    </row>
    <row r="143" spans="1:69" x14ac:dyDescent="0.25">
      <c r="A143" s="534" t="e">
        <f ca="1">+RIGHT('Data Summary'!A143,LEN('Data Summary'!A143)-9)</f>
        <v>#VALUE!</v>
      </c>
      <c r="B143" s="508" t="str">
        <f ca="1">+IF(ISTEXT('Data Summary'!B143),'Data Summary'!B143,"")</f>
        <v/>
      </c>
      <c r="C143" s="535" t="e">
        <f ca="1">+VALUE('Data Summary'!C143)</f>
        <v>#VALUE!</v>
      </c>
      <c r="D143" s="536" t="e">
        <f ca="1">+IF(AND(ISNUMBER(OFFSET('Water Data'!$D$4,0,10*ROW('Water Data'!D137))),'Data Summary'!BS143="Yes"),100-OFFSET('Water Data'!$D$4,0,10*ROW('Water Data'!D137)),NA())</f>
        <v>#N/A</v>
      </c>
      <c r="E143" s="536" t="e">
        <f ca="1">+IF(AND(ISNUMBER(OFFSET('Water Data'!$D$6,0,10*ROW('Water Data'!D137))),'Data Summary'!BT143="Yes"),OFFSET('Water Data'!$D$6,0,10*ROW('Water Data'!D137)),NA())</f>
        <v>#N/A</v>
      </c>
      <c r="F143" s="536" t="e">
        <f ca="1">+IF(AND(ISNUMBER(OFFSET('Water Data'!$D$9,0,10*ROW('Water Data'!D137))),'Data Summary'!BU143="Yes"),OFFSET('Water Data'!$D$9,0,10*ROW('Water Data'!D137)),NA())</f>
        <v>#N/A</v>
      </c>
      <c r="G143" s="536" t="e">
        <f ca="1">+IF(AND(ISNUMBER(OFFSET('Water Data'!$E$4,0,10*ROW('Water Data'!E137))),'Data Summary'!BV143="Yes"),100-OFFSET('Water Data'!$E$4,0,10*ROW('Water Data'!E137)),NA())</f>
        <v>#N/A</v>
      </c>
      <c r="H143" s="536" t="e">
        <f ca="1">+IF(AND(ISNUMBER(OFFSET('Water Data'!$E$6,0,10*ROW('Water Data'!E137))),'Data Summary'!BW143="Yes"),OFFSET('Water Data'!$E$6,0,10*ROW('Water Data'!E137)),NA())</f>
        <v>#N/A</v>
      </c>
      <c r="I143" s="536" t="e">
        <f ca="1">+IF(AND(ISNUMBER(OFFSET('Water Data'!$E$9,0,10*ROW('Water Data'!E137))),'Data Summary'!BX143="Yes"),OFFSET('Water Data'!$E$9,0,10*ROW('Water Data'!E137)),NA())</f>
        <v>#N/A</v>
      </c>
      <c r="J143" s="536" t="e">
        <f ca="1">+IF(AND(ISNUMBER(OFFSET('Water Data'!$F$4,0,10*ROW('Water Data'!F137))),'Data Summary'!BY143="Yes"),100-OFFSET('Water Data'!$F$4,0,10*ROW('Water Data'!F137)),NA())</f>
        <v>#N/A</v>
      </c>
      <c r="K143" s="536" t="e">
        <f ca="1">+IF(AND(ISNUMBER(OFFSET('Water Data'!$F$6,0,10*ROW('Water Data'!F137))),'Data Summary'!BZ143="Yes"),OFFSET('Water Data'!$F$6,0,10*ROW('Water Data'!F137)),NA())</f>
        <v>#N/A</v>
      </c>
      <c r="L143" s="536" t="e">
        <f ca="1">+IF(AND(ISNUMBER(OFFSET('Water Data'!$F$9,0,10*ROW('Water Data'!F137))),'Data Summary'!CA143="Yes"),OFFSET('Water Data'!$F$9,0,10*ROW('Water Data'!F137)),NA())</f>
        <v>#N/A</v>
      </c>
      <c r="M143" s="536" t="e">
        <f ca="1">+IF(AND(ISNUMBER(OFFSET('Water Data'!$G$4,0,10*ROW('Water Data'!G137))),'Data Summary'!CB143="Yes"),100-OFFSET('Water Data'!$G$4,0,10*ROW('Water Data'!G137)),NA())</f>
        <v>#N/A</v>
      </c>
      <c r="N143" s="536" t="e">
        <f ca="1">+IF(AND(ISNUMBER(OFFSET('Water Data'!$G$6,0,10*ROW('Water Data'!G137))),'Data Summary'!CC143="Yes"),OFFSET('Water Data'!$G$6,0,10*ROW('Water Data'!G137)),NA())</f>
        <v>#N/A</v>
      </c>
      <c r="O143" s="536" t="e">
        <f ca="1">+IF(AND(ISNUMBER(OFFSET('Water Data'!$G$9,0,10*ROW('Water Data'!G137))),'Data Summary'!CD143="Yes"),OFFSET('Water Data'!$G$9,0,10*ROW('Water Data'!G137)),NA())</f>
        <v>#N/A</v>
      </c>
      <c r="P143" s="536" t="e">
        <f ca="1">+IF(AND(ISNUMBER(OFFSET('Water Data'!$H$4,0,10*ROW('Water Data'!H137))),'Data Summary'!CE143="Yes"),100-OFFSET('Water Data'!$H$4,0,10*ROW('Water Data'!H137)),NA())</f>
        <v>#N/A</v>
      </c>
      <c r="Q143" s="536" t="e">
        <f ca="1">+IF(AND(ISNUMBER(OFFSET('Water Data'!$H$6,0,10*ROW('Water Data'!H137))),'Data Summary'!CF143="Yes"),OFFSET('Water Data'!$H$6,0,10*ROW('Water Data'!H137)),NA())</f>
        <v>#N/A</v>
      </c>
      <c r="R143" s="536" t="e">
        <f ca="1">+IF(AND(ISNUMBER(OFFSET('Water Data'!$H$9,0,10*ROW('Water Data'!H137))),'Data Summary'!CG143="Yes"),OFFSET('Water Data'!$H$9,0,10*ROW('Water Data'!H137)),NA())</f>
        <v>#N/A</v>
      </c>
      <c r="S143" s="536" t="e">
        <f ca="1">+IF(AND(ISNUMBER(OFFSET('Water Data'!$I$4,0,10*ROW('Water Data'!I137))),'Data Summary'!CH143="Yes"),100-OFFSET('Water Data'!$I$4,0,10*ROW('Water Data'!I137)),NA())</f>
        <v>#N/A</v>
      </c>
      <c r="T143" s="536" t="e">
        <f ca="1">+IF(AND(ISNUMBER(OFFSET('Water Data'!$I$6,0,10*ROW('Water Data'!I137))),'Data Summary'!CI143="Yes"),OFFSET('Water Data'!$I$6,0,10*ROW('Water Data'!I137)),NA())</f>
        <v>#N/A</v>
      </c>
      <c r="U143" s="536" t="e">
        <f ca="1">+IF(AND(ISNUMBER(OFFSET('Water Data'!$I$9,0,10*ROW('Water Data'!I137))),'Data Summary'!CJ143="Yes"),OFFSET('Water Data'!$I$9,0,10*ROW('Water Data'!I137)),NA())</f>
        <v>#N/A</v>
      </c>
      <c r="V143" s="537" t="e">
        <f ca="1">+IF(AND(ISNUMBER(OFFSET('Sanitation Data'!$D$4,0,10*ROW('Sanitation Data'!D137))),'Data Summary'!CK143="Yes"),100-OFFSET('Sanitation Data'!$D$4,0,10*ROW('Sanitation Data'!D137)),NA())</f>
        <v>#N/A</v>
      </c>
      <c r="W143" s="537" t="e">
        <f ca="1">+IF(AND(ISNUMBER(OFFSET('Sanitation Data'!$D$6,0,10*ROW('Sanitation Data'!D137))),'Data Summary'!CL143="Yes"),OFFSET('Sanitation Data'!$D$6,0,10*ROW('Sanitation Data'!D137)),NA())</f>
        <v>#N/A</v>
      </c>
      <c r="X143" s="537" t="e">
        <f ca="1">+IF(AND(ISNUMBER(OFFSET('Sanitation Data'!$D$10,0,10*ROW('Sanitation Data'!D137))),'Data Summary'!CM143="Yes"),OFFSET('Sanitation Data'!$D$10,0,10*ROW('Sanitation Data'!D137)),NA())</f>
        <v>#N/A</v>
      </c>
      <c r="Y143" s="537" t="e">
        <f ca="1">+IF(AND(ISNUMBER(OFFSET('Sanitation Data'!$D$11,0,10*ROW('Sanitation Data'!D137))),'Data Summary'!CN143="Yes"),OFFSET('Sanitation Data'!$D$11,0,10*ROW('Sanitation Data'!D137)),NA())</f>
        <v>#N/A</v>
      </c>
      <c r="Z143" s="537" t="e">
        <f ca="1">+IF(AND(ISNUMBER(OFFSET('Sanitation Data'!$D$12,0,10*ROW('Sanitation Data'!D137))),'Data Summary'!CO143="Yes"),OFFSET('Sanitation Data'!$D$12,0,10*ROW('Sanitation Data'!D137)),NA())</f>
        <v>#N/A</v>
      </c>
      <c r="AA143" s="537" t="e">
        <f ca="1">+IF(AND(ISNUMBER(OFFSET('Sanitation Data'!$E$4,0,10*ROW('Sanitation Data'!E137))),'Data Summary'!CP143="Yes"),100-OFFSET('Sanitation Data'!$E$4,0,10*ROW('Sanitation Data'!E137)),NA())</f>
        <v>#N/A</v>
      </c>
      <c r="AB143" s="537" t="e">
        <f ca="1">+IF(AND(ISNUMBER(OFFSET('Sanitation Data'!$E$6,0,10*ROW('Sanitation Data'!E137))),'Data Summary'!CQ143="Yes"),OFFSET('Sanitation Data'!$E$6,0,10*ROW('Sanitation Data'!E137)),NA())</f>
        <v>#N/A</v>
      </c>
      <c r="AC143" s="537" t="e">
        <f ca="1">+IF(AND(ISNUMBER(OFFSET('Sanitation Data'!$E$10,0,10*ROW('Sanitation Data'!E137))),'Data Summary'!CR143="Yes"),OFFSET('Sanitation Data'!$E$10,0,10*ROW('Sanitation Data'!E137)),NA())</f>
        <v>#N/A</v>
      </c>
      <c r="AD143" s="537" t="e">
        <f ca="1">+IF(AND(ISNUMBER(OFFSET('Sanitation Data'!$E$11,0,10*ROW('Sanitation Data'!E137))),'Data Summary'!CS143="Yes"),OFFSET('Sanitation Data'!$E$11,0,10*ROW('Sanitation Data'!E137)),NA())</f>
        <v>#N/A</v>
      </c>
      <c r="AE143" s="537" t="e">
        <f ca="1">+IF(AND(ISNUMBER(OFFSET('Sanitation Data'!$E$12,0,10*ROW('Sanitation Data'!E137))),'Data Summary'!CT143="Yes"),OFFSET('Sanitation Data'!$E$12,0,10*ROW('Sanitation Data'!E137)),NA())</f>
        <v>#N/A</v>
      </c>
      <c r="AF143" s="537" t="e">
        <f ca="1">+IF(AND(ISNUMBER(OFFSET('Sanitation Data'!$F$4,0,10*ROW('Sanitation Data'!F137))),'Data Summary'!CU143="Yes"),100-OFFSET('Sanitation Data'!$F$4,0,10*ROW('Sanitation Data'!F137)),NA())</f>
        <v>#N/A</v>
      </c>
      <c r="AG143" s="537" t="e">
        <f ca="1">+IF(AND(ISNUMBER(OFFSET('Sanitation Data'!$F$6,0,10*ROW('Sanitation Data'!F137))),'Data Summary'!CV143="Yes"),OFFSET('Sanitation Data'!$F$6,0,10*ROW('Sanitation Data'!F137)),NA())</f>
        <v>#N/A</v>
      </c>
      <c r="AH143" s="537" t="e">
        <f ca="1">+IF(AND(ISNUMBER(OFFSET('Sanitation Data'!$F$10,0,10*ROW('Sanitation Data'!F137))),'Data Summary'!CW143="Yes"),OFFSET('Sanitation Data'!$F$10,0,10*ROW('Sanitation Data'!F137)),NA())</f>
        <v>#N/A</v>
      </c>
      <c r="AI143" s="537" t="e">
        <f ca="1">+IF(AND(ISNUMBER(OFFSET('Sanitation Data'!$F$11,0,10*ROW('Sanitation Data'!F137))),'Data Summary'!CX143="Yes"),OFFSET('Sanitation Data'!$F$11,0,10*ROW('Sanitation Data'!F137)),NA())</f>
        <v>#N/A</v>
      </c>
      <c r="AJ143" s="537" t="e">
        <f ca="1">+IF(AND(ISNUMBER(OFFSET('Sanitation Data'!$F$12,0,10*ROW('Sanitation Data'!F137))),'Data Summary'!CY143="Yes"),OFFSET('Sanitation Data'!$F$12,0,10*ROW('Sanitation Data'!F137)),NA())</f>
        <v>#N/A</v>
      </c>
      <c r="AK143" s="537" t="e">
        <f ca="1">+IF(AND(ISNUMBER(OFFSET('Sanitation Data'!$G$4,0,10*ROW('Sanitation Data'!G137))),'Data Summary'!CZ143="Yes"),100-OFFSET('Sanitation Data'!$G$4,0,10*ROW('Sanitation Data'!G137)),NA())</f>
        <v>#N/A</v>
      </c>
      <c r="AL143" s="537" t="e">
        <f ca="1">+IF(AND(ISNUMBER(OFFSET('Sanitation Data'!$G$6,0,10*ROW('Sanitation Data'!G137))),'Data Summary'!DA143="Yes"),OFFSET('Sanitation Data'!$G$6,0,10*ROW('Sanitation Data'!G137)),NA())</f>
        <v>#N/A</v>
      </c>
      <c r="AM143" s="537" t="e">
        <f ca="1">+IF(AND(ISNUMBER(OFFSET('Sanitation Data'!$G$10,0,10*ROW('Sanitation Data'!G137))),'Data Summary'!DB143="Yes"),OFFSET('Sanitation Data'!$G$10,0,10*ROW('Sanitation Data'!G137)),NA())</f>
        <v>#N/A</v>
      </c>
      <c r="AN143" s="537" t="e">
        <f ca="1">+IF(AND(ISNUMBER(OFFSET('Sanitation Data'!$G$11,0,10*ROW('Sanitation Data'!G137))),'Data Summary'!DC143="Yes"),OFFSET('Sanitation Data'!$G$11,0,10*ROW('Sanitation Data'!G137)),NA())</f>
        <v>#N/A</v>
      </c>
      <c r="AO143" s="537" t="e">
        <f ca="1">+IF(AND(ISNUMBER(OFFSET('Sanitation Data'!$G$12,0,10*ROW('Sanitation Data'!G137))),'Data Summary'!DD143="Yes"),OFFSET('Sanitation Data'!$G$12,0,10*ROW('Sanitation Data'!G137)),NA())</f>
        <v>#N/A</v>
      </c>
      <c r="AP143" s="537" t="e">
        <f ca="1">+IF(AND(ISNUMBER(OFFSET('Sanitation Data'!$H$4,0,10*ROW('Sanitation Data'!H137))),'Data Summary'!DE143="Yes"),100-OFFSET('Sanitation Data'!$H$4,0,10*ROW('Sanitation Data'!H137)),NA())</f>
        <v>#N/A</v>
      </c>
      <c r="AQ143" s="537" t="e">
        <f ca="1">+IF(AND(ISNUMBER(OFFSET('Sanitation Data'!$H$6,0,10*ROW('Sanitation Data'!H137))),'Data Summary'!DF143="Yes"),OFFSET('Sanitation Data'!$H$6,0,10*ROW('Sanitation Data'!H137)),NA())</f>
        <v>#N/A</v>
      </c>
      <c r="AR143" s="537" t="e">
        <f ca="1">+IF(AND(ISNUMBER(OFFSET('Sanitation Data'!$H$10,0,10*ROW('Sanitation Data'!H137))),'Data Summary'!DG143="Yes"),OFFSET('Sanitation Data'!$H$10,0,10*ROW('Sanitation Data'!H137)),NA())</f>
        <v>#N/A</v>
      </c>
      <c r="AS143" s="537" t="e">
        <f ca="1">+IF(AND(ISNUMBER(OFFSET('Sanitation Data'!$H$11,0,10*ROW('Sanitation Data'!H137))),'Data Summary'!DH143="Yes"),OFFSET('Sanitation Data'!$H$11,0,10*ROW('Sanitation Data'!H137)),NA())</f>
        <v>#N/A</v>
      </c>
      <c r="AT143" s="537" t="e">
        <f ca="1">+IF(AND(ISNUMBER(OFFSET('Sanitation Data'!$H$12,0,10*ROW('Sanitation Data'!H137))),'Data Summary'!DI143="Yes"),OFFSET('Sanitation Data'!$H$12,0,10*ROW('Sanitation Data'!H137)),NA())</f>
        <v>#N/A</v>
      </c>
      <c r="AU143" s="537" t="e">
        <f ca="1">+IF(AND(ISNUMBER(OFFSET('Sanitation Data'!$I$4,0,10*ROW('Sanitation Data'!I137))),'Data Summary'!DJ143="Yes"),100-OFFSET('Sanitation Data'!$I$4,0,10*ROW('Sanitation Data'!I137)),NA())</f>
        <v>#N/A</v>
      </c>
      <c r="AV143" s="537" t="e">
        <f ca="1">+IF(AND(ISNUMBER(OFFSET('Sanitation Data'!$I$6,0,10*ROW('Sanitation Data'!I137))),'Data Summary'!DK143="Yes"),OFFSET('Sanitation Data'!$I$6,0,10*ROW('Sanitation Data'!I137)),NA())</f>
        <v>#N/A</v>
      </c>
      <c r="AW143" s="537" t="e">
        <f ca="1">+IF(AND(ISNUMBER(OFFSET('Sanitation Data'!$I$10,0,10*ROW('Sanitation Data'!I137))),'Data Summary'!DL143="Yes"),OFFSET('Sanitation Data'!$I$10,0,10*ROW('Sanitation Data'!I137)),NA())</f>
        <v>#N/A</v>
      </c>
      <c r="AX143" s="537" t="e">
        <f ca="1">+IF(AND(ISNUMBER(OFFSET('Sanitation Data'!$I$11,0,10*ROW('Sanitation Data'!I137))),'Data Summary'!DM143="Yes"),OFFSET('Sanitation Data'!$I$11,0,10*ROW('Sanitation Data'!I137)),NA())</f>
        <v>#N/A</v>
      </c>
      <c r="AY143" s="537" t="e">
        <f ca="1">+IF(AND(ISNUMBER(OFFSET('Sanitation Data'!$I$12,0,10*ROW('Sanitation Data'!I137))),'Data Summary'!DN143="Yes"),OFFSET('Sanitation Data'!$I$12,0,10*ROW('Sanitation Data'!I137)),NA())</f>
        <v>#N/A</v>
      </c>
      <c r="AZ143" s="538" t="e">
        <f ca="1">+IF(AND(ISNUMBER(OFFSET('Hygiene Data'!$D$5,0,10*ROW('Hygiene Data'!D137))),'Data Summary'!DO143="Yes"),OFFSET('Hygiene Data'!$D$5,0,10*ROW('Hygiene Data'!D137)),NA())</f>
        <v>#N/A</v>
      </c>
      <c r="BA143" s="538" t="e">
        <f ca="1">+IF(AND(ISNUMBER(OFFSET('Hygiene Data'!$D$7,0,10*ROW('Hygiene Data'!D137))),'Data Summary'!DP143="Yes"),OFFSET('Hygiene Data'!$D$7,0,10*ROW('Hygiene Data'!D137)),NA())</f>
        <v>#N/A</v>
      </c>
      <c r="BB143" s="538" t="e">
        <f ca="1">+IF(AND(ISNUMBER(OFFSET('Hygiene Data'!$D$9,0,10*ROW('Hygiene Data'!D137))),'Data Summary'!DQ143="Yes"),OFFSET('Hygiene Data'!$D$9,0,10*ROW('Hygiene Data'!D137)),NA())</f>
        <v>#N/A</v>
      </c>
      <c r="BC143" s="538" t="e">
        <f ca="1">+IF(AND(ISNUMBER(OFFSET('Hygiene Data'!$E$5,0,10*ROW('Hygiene Data'!E137))),'Data Summary'!DR143="Yes"),OFFSET('Hygiene Data'!$E$5,0,10*ROW('Hygiene Data'!E137)),NA())</f>
        <v>#N/A</v>
      </c>
      <c r="BD143" s="538" t="e">
        <f ca="1">+IF(AND(ISNUMBER(OFFSET('Hygiene Data'!$E$7,0,10*ROW('Hygiene Data'!E137))),'Data Summary'!DS143="Yes"),OFFSET('Hygiene Data'!$E$7,0,10*ROW('Hygiene Data'!E137)),NA())</f>
        <v>#N/A</v>
      </c>
      <c r="BE143" s="538" t="e">
        <f ca="1">+IF(AND(ISNUMBER(OFFSET('Hygiene Data'!$E$9,0,10*ROW('Hygiene Data'!E137))),'Data Summary'!DT143="Yes"),OFFSET('Hygiene Data'!$E$9,0,10*ROW('Hygiene Data'!E137)),NA())</f>
        <v>#N/A</v>
      </c>
      <c r="BF143" s="538" t="e">
        <f ca="1">+IF(AND(ISNUMBER(OFFSET('Hygiene Data'!$F$5,0,10*ROW('Hygiene Data'!F137))),'Data Summary'!DU143="Yes"),OFFSET('Hygiene Data'!$F$5,0,10*ROW('Hygiene Data'!F137)),NA())</f>
        <v>#N/A</v>
      </c>
      <c r="BG143" s="538" t="e">
        <f ca="1">+IF(AND(ISNUMBER(OFFSET('Hygiene Data'!$F$7,0,10*ROW('Hygiene Data'!F137))),'Data Summary'!DV143="Yes"),OFFSET('Hygiene Data'!$F$7,0,10*ROW('Hygiene Data'!F137)),NA())</f>
        <v>#N/A</v>
      </c>
      <c r="BH143" s="538" t="e">
        <f ca="1">+IF(AND(ISNUMBER(OFFSET('Hygiene Data'!$F$9,0,10*ROW('Hygiene Data'!F137))),'Data Summary'!DW143="Yes"),OFFSET('Hygiene Data'!$F$9,0,10*ROW('Hygiene Data'!F137)),NA())</f>
        <v>#N/A</v>
      </c>
      <c r="BI143" s="538" t="e">
        <f ca="1">+IF(AND(ISNUMBER(OFFSET('Hygiene Data'!$G$5,0,10*ROW('Hygiene Data'!G137))),'Data Summary'!DX143="Yes"),OFFSET('Hygiene Data'!$G$5,0,10*ROW('Hygiene Data'!G137)),NA())</f>
        <v>#N/A</v>
      </c>
      <c r="BJ143" s="538" t="e">
        <f ca="1">+IF(AND(ISNUMBER(OFFSET('Hygiene Data'!$G$7,0,10*ROW('Hygiene Data'!G137))),'Data Summary'!DY143="Yes"),OFFSET('Hygiene Data'!$G$7,0,10*ROW('Hygiene Data'!G137)),NA())</f>
        <v>#N/A</v>
      </c>
      <c r="BK143" s="538" t="e">
        <f ca="1">+IF(AND(ISNUMBER(OFFSET('Hygiene Data'!$G$9,0,10*ROW('Hygiene Data'!G137))),'Data Summary'!DZ143="Yes"),OFFSET('Hygiene Data'!$G$9,0,10*ROW('Hygiene Data'!G137)),NA())</f>
        <v>#N/A</v>
      </c>
      <c r="BL143" s="538" t="e">
        <f ca="1">+IF(AND(ISNUMBER(OFFSET('Hygiene Data'!$H$5,0,10*ROW('Hygiene Data'!H137))),'Data Summary'!EA143="Yes"),OFFSET('Hygiene Data'!$H$5,0,10*ROW('Hygiene Data'!H137)),NA())</f>
        <v>#N/A</v>
      </c>
      <c r="BM143" s="538" t="e">
        <f ca="1">+IF(AND(ISNUMBER(OFFSET('Hygiene Data'!$H$7,0,10*ROW('Hygiene Data'!H137))),'Data Summary'!EB143="Yes"),OFFSET('Hygiene Data'!$H$7,0,10*ROW('Hygiene Data'!H137)),NA())</f>
        <v>#N/A</v>
      </c>
      <c r="BN143" s="538" t="e">
        <f ca="1">+IF(AND(ISNUMBER(OFFSET('Hygiene Data'!$H$9,0,10*ROW('Hygiene Data'!H137))),'Data Summary'!EC143="Yes"),OFFSET('Hygiene Data'!$H$9,0,10*ROW('Hygiene Data'!H137)),NA())</f>
        <v>#N/A</v>
      </c>
      <c r="BO143" s="538" t="e">
        <f ca="1">+IF(AND(ISNUMBER(OFFSET('Hygiene Data'!$I$5,0,10*ROW('Hygiene Data'!I137))),'Data Summary'!ED143="Yes"),OFFSET('Hygiene Data'!$I$5,0,10*ROW('Hygiene Data'!I137)),NA())</f>
        <v>#N/A</v>
      </c>
      <c r="BP143" s="538" t="e">
        <f ca="1">+IF(AND(ISNUMBER(OFFSET('Hygiene Data'!$I$7,0,10*ROW('Hygiene Data'!I137))),'Data Summary'!EE143="Yes"),OFFSET('Hygiene Data'!$I$7,0,10*ROW('Hygiene Data'!I137)),NA())</f>
        <v>#N/A</v>
      </c>
      <c r="BQ143" s="538" t="e">
        <f ca="1">+IF(AND(ISNUMBER(OFFSET('Hygiene Data'!$I$9,0,10*ROW('Hygiene Data'!I137))),'Data Summary'!EF143="Yes"),OFFSET('Hygiene Data'!$I$9,0,10*ROW('Hygiene Data'!I137)),NA())</f>
        <v>#N/A</v>
      </c>
    </row>
    <row r="144" spans="1:69" x14ac:dyDescent="0.25">
      <c r="A144" s="534" t="e">
        <f ca="1">+RIGHT('Data Summary'!A144,LEN('Data Summary'!A144)-9)</f>
        <v>#VALUE!</v>
      </c>
      <c r="B144" s="508" t="str">
        <f ca="1">+IF(ISTEXT('Data Summary'!B144),'Data Summary'!B144,"")</f>
        <v/>
      </c>
      <c r="C144" s="535" t="e">
        <f ca="1">+VALUE('Data Summary'!C144)</f>
        <v>#VALUE!</v>
      </c>
      <c r="D144" s="536" t="e">
        <f ca="1">+IF(AND(ISNUMBER(OFFSET('Water Data'!$D$4,0,10*ROW('Water Data'!D138))),'Data Summary'!BS144="Yes"),100-OFFSET('Water Data'!$D$4,0,10*ROW('Water Data'!D138)),NA())</f>
        <v>#N/A</v>
      </c>
      <c r="E144" s="536" t="e">
        <f ca="1">+IF(AND(ISNUMBER(OFFSET('Water Data'!$D$6,0,10*ROW('Water Data'!D138))),'Data Summary'!BT144="Yes"),OFFSET('Water Data'!$D$6,0,10*ROW('Water Data'!D138)),NA())</f>
        <v>#N/A</v>
      </c>
      <c r="F144" s="536" t="e">
        <f ca="1">+IF(AND(ISNUMBER(OFFSET('Water Data'!$D$9,0,10*ROW('Water Data'!D138))),'Data Summary'!BU144="Yes"),OFFSET('Water Data'!$D$9,0,10*ROW('Water Data'!D138)),NA())</f>
        <v>#N/A</v>
      </c>
      <c r="G144" s="536" t="e">
        <f ca="1">+IF(AND(ISNUMBER(OFFSET('Water Data'!$E$4,0,10*ROW('Water Data'!E138))),'Data Summary'!BV144="Yes"),100-OFFSET('Water Data'!$E$4,0,10*ROW('Water Data'!E138)),NA())</f>
        <v>#N/A</v>
      </c>
      <c r="H144" s="536" t="e">
        <f ca="1">+IF(AND(ISNUMBER(OFFSET('Water Data'!$E$6,0,10*ROW('Water Data'!E138))),'Data Summary'!BW144="Yes"),OFFSET('Water Data'!$E$6,0,10*ROW('Water Data'!E138)),NA())</f>
        <v>#N/A</v>
      </c>
      <c r="I144" s="536" t="e">
        <f ca="1">+IF(AND(ISNUMBER(OFFSET('Water Data'!$E$9,0,10*ROW('Water Data'!E138))),'Data Summary'!BX144="Yes"),OFFSET('Water Data'!$E$9,0,10*ROW('Water Data'!E138)),NA())</f>
        <v>#N/A</v>
      </c>
      <c r="J144" s="536" t="e">
        <f ca="1">+IF(AND(ISNUMBER(OFFSET('Water Data'!$F$4,0,10*ROW('Water Data'!F138))),'Data Summary'!BY144="Yes"),100-OFFSET('Water Data'!$F$4,0,10*ROW('Water Data'!F138)),NA())</f>
        <v>#N/A</v>
      </c>
      <c r="K144" s="536" t="e">
        <f ca="1">+IF(AND(ISNUMBER(OFFSET('Water Data'!$F$6,0,10*ROW('Water Data'!F138))),'Data Summary'!BZ144="Yes"),OFFSET('Water Data'!$F$6,0,10*ROW('Water Data'!F138)),NA())</f>
        <v>#N/A</v>
      </c>
      <c r="L144" s="536" t="e">
        <f ca="1">+IF(AND(ISNUMBER(OFFSET('Water Data'!$F$9,0,10*ROW('Water Data'!F138))),'Data Summary'!CA144="Yes"),OFFSET('Water Data'!$F$9,0,10*ROW('Water Data'!F138)),NA())</f>
        <v>#N/A</v>
      </c>
      <c r="M144" s="536" t="e">
        <f ca="1">+IF(AND(ISNUMBER(OFFSET('Water Data'!$G$4,0,10*ROW('Water Data'!G138))),'Data Summary'!CB144="Yes"),100-OFFSET('Water Data'!$G$4,0,10*ROW('Water Data'!G138)),NA())</f>
        <v>#N/A</v>
      </c>
      <c r="N144" s="536" t="e">
        <f ca="1">+IF(AND(ISNUMBER(OFFSET('Water Data'!$G$6,0,10*ROW('Water Data'!G138))),'Data Summary'!CC144="Yes"),OFFSET('Water Data'!$G$6,0,10*ROW('Water Data'!G138)),NA())</f>
        <v>#N/A</v>
      </c>
      <c r="O144" s="536" t="e">
        <f ca="1">+IF(AND(ISNUMBER(OFFSET('Water Data'!$G$9,0,10*ROW('Water Data'!G138))),'Data Summary'!CD144="Yes"),OFFSET('Water Data'!$G$9,0,10*ROW('Water Data'!G138)),NA())</f>
        <v>#N/A</v>
      </c>
      <c r="P144" s="536" t="e">
        <f ca="1">+IF(AND(ISNUMBER(OFFSET('Water Data'!$H$4,0,10*ROW('Water Data'!H138))),'Data Summary'!CE144="Yes"),100-OFFSET('Water Data'!$H$4,0,10*ROW('Water Data'!H138)),NA())</f>
        <v>#N/A</v>
      </c>
      <c r="Q144" s="536" t="e">
        <f ca="1">+IF(AND(ISNUMBER(OFFSET('Water Data'!$H$6,0,10*ROW('Water Data'!H138))),'Data Summary'!CF144="Yes"),OFFSET('Water Data'!$H$6,0,10*ROW('Water Data'!H138)),NA())</f>
        <v>#N/A</v>
      </c>
      <c r="R144" s="536" t="e">
        <f ca="1">+IF(AND(ISNUMBER(OFFSET('Water Data'!$H$9,0,10*ROW('Water Data'!H138))),'Data Summary'!CG144="Yes"),OFFSET('Water Data'!$H$9,0,10*ROW('Water Data'!H138)),NA())</f>
        <v>#N/A</v>
      </c>
      <c r="S144" s="536" t="e">
        <f ca="1">+IF(AND(ISNUMBER(OFFSET('Water Data'!$I$4,0,10*ROW('Water Data'!I138))),'Data Summary'!CH144="Yes"),100-OFFSET('Water Data'!$I$4,0,10*ROW('Water Data'!I138)),NA())</f>
        <v>#N/A</v>
      </c>
      <c r="T144" s="536" t="e">
        <f ca="1">+IF(AND(ISNUMBER(OFFSET('Water Data'!$I$6,0,10*ROW('Water Data'!I138))),'Data Summary'!CI144="Yes"),OFFSET('Water Data'!$I$6,0,10*ROW('Water Data'!I138)),NA())</f>
        <v>#N/A</v>
      </c>
      <c r="U144" s="536" t="e">
        <f ca="1">+IF(AND(ISNUMBER(OFFSET('Water Data'!$I$9,0,10*ROW('Water Data'!I138))),'Data Summary'!CJ144="Yes"),OFFSET('Water Data'!$I$9,0,10*ROW('Water Data'!I138)),NA())</f>
        <v>#N/A</v>
      </c>
      <c r="V144" s="537" t="e">
        <f ca="1">+IF(AND(ISNUMBER(OFFSET('Sanitation Data'!$D$4,0,10*ROW('Sanitation Data'!D138))),'Data Summary'!CK144="Yes"),100-OFFSET('Sanitation Data'!$D$4,0,10*ROW('Sanitation Data'!D138)),NA())</f>
        <v>#N/A</v>
      </c>
      <c r="W144" s="537" t="e">
        <f ca="1">+IF(AND(ISNUMBER(OFFSET('Sanitation Data'!$D$6,0,10*ROW('Sanitation Data'!D138))),'Data Summary'!CL144="Yes"),OFFSET('Sanitation Data'!$D$6,0,10*ROW('Sanitation Data'!D138)),NA())</f>
        <v>#N/A</v>
      </c>
      <c r="X144" s="537" t="e">
        <f ca="1">+IF(AND(ISNUMBER(OFFSET('Sanitation Data'!$D$10,0,10*ROW('Sanitation Data'!D138))),'Data Summary'!CM144="Yes"),OFFSET('Sanitation Data'!$D$10,0,10*ROW('Sanitation Data'!D138)),NA())</f>
        <v>#N/A</v>
      </c>
      <c r="Y144" s="537" t="e">
        <f ca="1">+IF(AND(ISNUMBER(OFFSET('Sanitation Data'!$D$11,0,10*ROW('Sanitation Data'!D138))),'Data Summary'!CN144="Yes"),OFFSET('Sanitation Data'!$D$11,0,10*ROW('Sanitation Data'!D138)),NA())</f>
        <v>#N/A</v>
      </c>
      <c r="Z144" s="537" t="e">
        <f ca="1">+IF(AND(ISNUMBER(OFFSET('Sanitation Data'!$D$12,0,10*ROW('Sanitation Data'!D138))),'Data Summary'!CO144="Yes"),OFFSET('Sanitation Data'!$D$12,0,10*ROW('Sanitation Data'!D138)),NA())</f>
        <v>#N/A</v>
      </c>
      <c r="AA144" s="537" t="e">
        <f ca="1">+IF(AND(ISNUMBER(OFFSET('Sanitation Data'!$E$4,0,10*ROW('Sanitation Data'!E138))),'Data Summary'!CP144="Yes"),100-OFFSET('Sanitation Data'!$E$4,0,10*ROW('Sanitation Data'!E138)),NA())</f>
        <v>#N/A</v>
      </c>
      <c r="AB144" s="537" t="e">
        <f ca="1">+IF(AND(ISNUMBER(OFFSET('Sanitation Data'!$E$6,0,10*ROW('Sanitation Data'!E138))),'Data Summary'!CQ144="Yes"),OFFSET('Sanitation Data'!$E$6,0,10*ROW('Sanitation Data'!E138)),NA())</f>
        <v>#N/A</v>
      </c>
      <c r="AC144" s="537" t="e">
        <f ca="1">+IF(AND(ISNUMBER(OFFSET('Sanitation Data'!$E$10,0,10*ROW('Sanitation Data'!E138))),'Data Summary'!CR144="Yes"),OFFSET('Sanitation Data'!$E$10,0,10*ROW('Sanitation Data'!E138)),NA())</f>
        <v>#N/A</v>
      </c>
      <c r="AD144" s="537" t="e">
        <f ca="1">+IF(AND(ISNUMBER(OFFSET('Sanitation Data'!$E$11,0,10*ROW('Sanitation Data'!E138))),'Data Summary'!CS144="Yes"),OFFSET('Sanitation Data'!$E$11,0,10*ROW('Sanitation Data'!E138)),NA())</f>
        <v>#N/A</v>
      </c>
      <c r="AE144" s="537" t="e">
        <f ca="1">+IF(AND(ISNUMBER(OFFSET('Sanitation Data'!$E$12,0,10*ROW('Sanitation Data'!E138))),'Data Summary'!CT144="Yes"),OFFSET('Sanitation Data'!$E$12,0,10*ROW('Sanitation Data'!E138)),NA())</f>
        <v>#N/A</v>
      </c>
      <c r="AF144" s="537" t="e">
        <f ca="1">+IF(AND(ISNUMBER(OFFSET('Sanitation Data'!$F$4,0,10*ROW('Sanitation Data'!F138))),'Data Summary'!CU144="Yes"),100-OFFSET('Sanitation Data'!$F$4,0,10*ROW('Sanitation Data'!F138)),NA())</f>
        <v>#N/A</v>
      </c>
      <c r="AG144" s="537" t="e">
        <f ca="1">+IF(AND(ISNUMBER(OFFSET('Sanitation Data'!$F$6,0,10*ROW('Sanitation Data'!F138))),'Data Summary'!CV144="Yes"),OFFSET('Sanitation Data'!$F$6,0,10*ROW('Sanitation Data'!F138)),NA())</f>
        <v>#N/A</v>
      </c>
      <c r="AH144" s="537" t="e">
        <f ca="1">+IF(AND(ISNUMBER(OFFSET('Sanitation Data'!$F$10,0,10*ROW('Sanitation Data'!F138))),'Data Summary'!CW144="Yes"),OFFSET('Sanitation Data'!$F$10,0,10*ROW('Sanitation Data'!F138)),NA())</f>
        <v>#N/A</v>
      </c>
      <c r="AI144" s="537" t="e">
        <f ca="1">+IF(AND(ISNUMBER(OFFSET('Sanitation Data'!$F$11,0,10*ROW('Sanitation Data'!F138))),'Data Summary'!CX144="Yes"),OFFSET('Sanitation Data'!$F$11,0,10*ROW('Sanitation Data'!F138)),NA())</f>
        <v>#N/A</v>
      </c>
      <c r="AJ144" s="537" t="e">
        <f ca="1">+IF(AND(ISNUMBER(OFFSET('Sanitation Data'!$F$12,0,10*ROW('Sanitation Data'!F138))),'Data Summary'!CY144="Yes"),OFFSET('Sanitation Data'!$F$12,0,10*ROW('Sanitation Data'!F138)),NA())</f>
        <v>#N/A</v>
      </c>
      <c r="AK144" s="537" t="e">
        <f ca="1">+IF(AND(ISNUMBER(OFFSET('Sanitation Data'!$G$4,0,10*ROW('Sanitation Data'!G138))),'Data Summary'!CZ144="Yes"),100-OFFSET('Sanitation Data'!$G$4,0,10*ROW('Sanitation Data'!G138)),NA())</f>
        <v>#N/A</v>
      </c>
      <c r="AL144" s="537" t="e">
        <f ca="1">+IF(AND(ISNUMBER(OFFSET('Sanitation Data'!$G$6,0,10*ROW('Sanitation Data'!G138))),'Data Summary'!DA144="Yes"),OFFSET('Sanitation Data'!$G$6,0,10*ROW('Sanitation Data'!G138)),NA())</f>
        <v>#N/A</v>
      </c>
      <c r="AM144" s="537" t="e">
        <f ca="1">+IF(AND(ISNUMBER(OFFSET('Sanitation Data'!$G$10,0,10*ROW('Sanitation Data'!G138))),'Data Summary'!DB144="Yes"),OFFSET('Sanitation Data'!$G$10,0,10*ROW('Sanitation Data'!G138)),NA())</f>
        <v>#N/A</v>
      </c>
      <c r="AN144" s="537" t="e">
        <f ca="1">+IF(AND(ISNUMBER(OFFSET('Sanitation Data'!$G$11,0,10*ROW('Sanitation Data'!G138))),'Data Summary'!DC144="Yes"),OFFSET('Sanitation Data'!$G$11,0,10*ROW('Sanitation Data'!G138)),NA())</f>
        <v>#N/A</v>
      </c>
      <c r="AO144" s="537" t="e">
        <f ca="1">+IF(AND(ISNUMBER(OFFSET('Sanitation Data'!$G$12,0,10*ROW('Sanitation Data'!G138))),'Data Summary'!DD144="Yes"),OFFSET('Sanitation Data'!$G$12,0,10*ROW('Sanitation Data'!G138)),NA())</f>
        <v>#N/A</v>
      </c>
      <c r="AP144" s="537" t="e">
        <f ca="1">+IF(AND(ISNUMBER(OFFSET('Sanitation Data'!$H$4,0,10*ROW('Sanitation Data'!H138))),'Data Summary'!DE144="Yes"),100-OFFSET('Sanitation Data'!$H$4,0,10*ROW('Sanitation Data'!H138)),NA())</f>
        <v>#N/A</v>
      </c>
      <c r="AQ144" s="537" t="e">
        <f ca="1">+IF(AND(ISNUMBER(OFFSET('Sanitation Data'!$H$6,0,10*ROW('Sanitation Data'!H138))),'Data Summary'!DF144="Yes"),OFFSET('Sanitation Data'!$H$6,0,10*ROW('Sanitation Data'!H138)),NA())</f>
        <v>#N/A</v>
      </c>
      <c r="AR144" s="537" t="e">
        <f ca="1">+IF(AND(ISNUMBER(OFFSET('Sanitation Data'!$H$10,0,10*ROW('Sanitation Data'!H138))),'Data Summary'!DG144="Yes"),OFFSET('Sanitation Data'!$H$10,0,10*ROW('Sanitation Data'!H138)),NA())</f>
        <v>#N/A</v>
      </c>
      <c r="AS144" s="537" t="e">
        <f ca="1">+IF(AND(ISNUMBER(OFFSET('Sanitation Data'!$H$11,0,10*ROW('Sanitation Data'!H138))),'Data Summary'!DH144="Yes"),OFFSET('Sanitation Data'!$H$11,0,10*ROW('Sanitation Data'!H138)),NA())</f>
        <v>#N/A</v>
      </c>
      <c r="AT144" s="537" t="e">
        <f ca="1">+IF(AND(ISNUMBER(OFFSET('Sanitation Data'!$H$12,0,10*ROW('Sanitation Data'!H138))),'Data Summary'!DI144="Yes"),OFFSET('Sanitation Data'!$H$12,0,10*ROW('Sanitation Data'!H138)),NA())</f>
        <v>#N/A</v>
      </c>
      <c r="AU144" s="537" t="e">
        <f ca="1">+IF(AND(ISNUMBER(OFFSET('Sanitation Data'!$I$4,0,10*ROW('Sanitation Data'!I138))),'Data Summary'!DJ144="Yes"),100-OFFSET('Sanitation Data'!$I$4,0,10*ROW('Sanitation Data'!I138)),NA())</f>
        <v>#N/A</v>
      </c>
      <c r="AV144" s="537" t="e">
        <f ca="1">+IF(AND(ISNUMBER(OFFSET('Sanitation Data'!$I$6,0,10*ROW('Sanitation Data'!I138))),'Data Summary'!DK144="Yes"),OFFSET('Sanitation Data'!$I$6,0,10*ROW('Sanitation Data'!I138)),NA())</f>
        <v>#N/A</v>
      </c>
      <c r="AW144" s="537" t="e">
        <f ca="1">+IF(AND(ISNUMBER(OFFSET('Sanitation Data'!$I$10,0,10*ROW('Sanitation Data'!I138))),'Data Summary'!DL144="Yes"),OFFSET('Sanitation Data'!$I$10,0,10*ROW('Sanitation Data'!I138)),NA())</f>
        <v>#N/A</v>
      </c>
      <c r="AX144" s="537" t="e">
        <f ca="1">+IF(AND(ISNUMBER(OFFSET('Sanitation Data'!$I$11,0,10*ROW('Sanitation Data'!I138))),'Data Summary'!DM144="Yes"),OFFSET('Sanitation Data'!$I$11,0,10*ROW('Sanitation Data'!I138)),NA())</f>
        <v>#N/A</v>
      </c>
      <c r="AY144" s="537" t="e">
        <f ca="1">+IF(AND(ISNUMBER(OFFSET('Sanitation Data'!$I$12,0,10*ROW('Sanitation Data'!I138))),'Data Summary'!DN144="Yes"),OFFSET('Sanitation Data'!$I$12,0,10*ROW('Sanitation Data'!I138)),NA())</f>
        <v>#N/A</v>
      </c>
      <c r="AZ144" s="538" t="e">
        <f ca="1">+IF(AND(ISNUMBER(OFFSET('Hygiene Data'!$D$5,0,10*ROW('Hygiene Data'!D138))),'Data Summary'!DO144="Yes"),OFFSET('Hygiene Data'!$D$5,0,10*ROW('Hygiene Data'!D138)),NA())</f>
        <v>#N/A</v>
      </c>
      <c r="BA144" s="538" t="e">
        <f ca="1">+IF(AND(ISNUMBER(OFFSET('Hygiene Data'!$D$7,0,10*ROW('Hygiene Data'!D138))),'Data Summary'!DP144="Yes"),OFFSET('Hygiene Data'!$D$7,0,10*ROW('Hygiene Data'!D138)),NA())</f>
        <v>#N/A</v>
      </c>
      <c r="BB144" s="538" t="e">
        <f ca="1">+IF(AND(ISNUMBER(OFFSET('Hygiene Data'!$D$9,0,10*ROW('Hygiene Data'!D138))),'Data Summary'!DQ144="Yes"),OFFSET('Hygiene Data'!$D$9,0,10*ROW('Hygiene Data'!D138)),NA())</f>
        <v>#N/A</v>
      </c>
      <c r="BC144" s="538" t="e">
        <f ca="1">+IF(AND(ISNUMBER(OFFSET('Hygiene Data'!$E$5,0,10*ROW('Hygiene Data'!E138))),'Data Summary'!DR144="Yes"),OFFSET('Hygiene Data'!$E$5,0,10*ROW('Hygiene Data'!E138)),NA())</f>
        <v>#N/A</v>
      </c>
      <c r="BD144" s="538" t="e">
        <f ca="1">+IF(AND(ISNUMBER(OFFSET('Hygiene Data'!$E$7,0,10*ROW('Hygiene Data'!E138))),'Data Summary'!DS144="Yes"),OFFSET('Hygiene Data'!$E$7,0,10*ROW('Hygiene Data'!E138)),NA())</f>
        <v>#N/A</v>
      </c>
      <c r="BE144" s="538" t="e">
        <f ca="1">+IF(AND(ISNUMBER(OFFSET('Hygiene Data'!$E$9,0,10*ROW('Hygiene Data'!E138))),'Data Summary'!DT144="Yes"),OFFSET('Hygiene Data'!$E$9,0,10*ROW('Hygiene Data'!E138)),NA())</f>
        <v>#N/A</v>
      </c>
      <c r="BF144" s="538" t="e">
        <f ca="1">+IF(AND(ISNUMBER(OFFSET('Hygiene Data'!$F$5,0,10*ROW('Hygiene Data'!F138))),'Data Summary'!DU144="Yes"),OFFSET('Hygiene Data'!$F$5,0,10*ROW('Hygiene Data'!F138)),NA())</f>
        <v>#N/A</v>
      </c>
      <c r="BG144" s="538" t="e">
        <f ca="1">+IF(AND(ISNUMBER(OFFSET('Hygiene Data'!$F$7,0,10*ROW('Hygiene Data'!F138))),'Data Summary'!DV144="Yes"),OFFSET('Hygiene Data'!$F$7,0,10*ROW('Hygiene Data'!F138)),NA())</f>
        <v>#N/A</v>
      </c>
      <c r="BH144" s="538" t="e">
        <f ca="1">+IF(AND(ISNUMBER(OFFSET('Hygiene Data'!$F$9,0,10*ROW('Hygiene Data'!F138))),'Data Summary'!DW144="Yes"),OFFSET('Hygiene Data'!$F$9,0,10*ROW('Hygiene Data'!F138)),NA())</f>
        <v>#N/A</v>
      </c>
      <c r="BI144" s="538" t="e">
        <f ca="1">+IF(AND(ISNUMBER(OFFSET('Hygiene Data'!$G$5,0,10*ROW('Hygiene Data'!G138))),'Data Summary'!DX144="Yes"),OFFSET('Hygiene Data'!$G$5,0,10*ROW('Hygiene Data'!G138)),NA())</f>
        <v>#N/A</v>
      </c>
      <c r="BJ144" s="538" t="e">
        <f ca="1">+IF(AND(ISNUMBER(OFFSET('Hygiene Data'!$G$7,0,10*ROW('Hygiene Data'!G138))),'Data Summary'!DY144="Yes"),OFFSET('Hygiene Data'!$G$7,0,10*ROW('Hygiene Data'!G138)),NA())</f>
        <v>#N/A</v>
      </c>
      <c r="BK144" s="538" t="e">
        <f ca="1">+IF(AND(ISNUMBER(OFFSET('Hygiene Data'!$G$9,0,10*ROW('Hygiene Data'!G138))),'Data Summary'!DZ144="Yes"),OFFSET('Hygiene Data'!$G$9,0,10*ROW('Hygiene Data'!G138)),NA())</f>
        <v>#N/A</v>
      </c>
      <c r="BL144" s="538" t="e">
        <f ca="1">+IF(AND(ISNUMBER(OFFSET('Hygiene Data'!$H$5,0,10*ROW('Hygiene Data'!H138))),'Data Summary'!EA144="Yes"),OFFSET('Hygiene Data'!$H$5,0,10*ROW('Hygiene Data'!H138)),NA())</f>
        <v>#N/A</v>
      </c>
      <c r="BM144" s="538" t="e">
        <f ca="1">+IF(AND(ISNUMBER(OFFSET('Hygiene Data'!$H$7,0,10*ROW('Hygiene Data'!H138))),'Data Summary'!EB144="Yes"),OFFSET('Hygiene Data'!$H$7,0,10*ROW('Hygiene Data'!H138)),NA())</f>
        <v>#N/A</v>
      </c>
      <c r="BN144" s="538" t="e">
        <f ca="1">+IF(AND(ISNUMBER(OFFSET('Hygiene Data'!$H$9,0,10*ROW('Hygiene Data'!H138))),'Data Summary'!EC144="Yes"),OFFSET('Hygiene Data'!$H$9,0,10*ROW('Hygiene Data'!H138)),NA())</f>
        <v>#N/A</v>
      </c>
      <c r="BO144" s="538" t="e">
        <f ca="1">+IF(AND(ISNUMBER(OFFSET('Hygiene Data'!$I$5,0,10*ROW('Hygiene Data'!I138))),'Data Summary'!ED144="Yes"),OFFSET('Hygiene Data'!$I$5,0,10*ROW('Hygiene Data'!I138)),NA())</f>
        <v>#N/A</v>
      </c>
      <c r="BP144" s="538" t="e">
        <f ca="1">+IF(AND(ISNUMBER(OFFSET('Hygiene Data'!$I$7,0,10*ROW('Hygiene Data'!I138))),'Data Summary'!EE144="Yes"),OFFSET('Hygiene Data'!$I$7,0,10*ROW('Hygiene Data'!I138)),NA())</f>
        <v>#N/A</v>
      </c>
      <c r="BQ144" s="538" t="e">
        <f ca="1">+IF(AND(ISNUMBER(OFFSET('Hygiene Data'!$I$9,0,10*ROW('Hygiene Data'!I138))),'Data Summary'!EF144="Yes"),OFFSET('Hygiene Data'!$I$9,0,10*ROW('Hygiene Data'!I138)),NA())</f>
        <v>#N/A</v>
      </c>
    </row>
    <row r="145" spans="1:69" x14ac:dyDescent="0.25">
      <c r="A145" s="534" t="e">
        <f ca="1">+RIGHT('Data Summary'!A145,LEN('Data Summary'!A145)-9)</f>
        <v>#VALUE!</v>
      </c>
      <c r="B145" s="508" t="str">
        <f ca="1">+IF(ISTEXT('Data Summary'!B145),'Data Summary'!B145,"")</f>
        <v/>
      </c>
      <c r="C145" s="535" t="e">
        <f ca="1">+VALUE('Data Summary'!C145)</f>
        <v>#VALUE!</v>
      </c>
      <c r="D145" s="536" t="e">
        <f ca="1">+IF(AND(ISNUMBER(OFFSET('Water Data'!$D$4,0,10*ROW('Water Data'!D139))),'Data Summary'!BS145="Yes"),100-OFFSET('Water Data'!$D$4,0,10*ROW('Water Data'!D139)),NA())</f>
        <v>#N/A</v>
      </c>
      <c r="E145" s="536" t="e">
        <f ca="1">+IF(AND(ISNUMBER(OFFSET('Water Data'!$D$6,0,10*ROW('Water Data'!D139))),'Data Summary'!BT145="Yes"),OFFSET('Water Data'!$D$6,0,10*ROW('Water Data'!D139)),NA())</f>
        <v>#N/A</v>
      </c>
      <c r="F145" s="536" t="e">
        <f ca="1">+IF(AND(ISNUMBER(OFFSET('Water Data'!$D$9,0,10*ROW('Water Data'!D139))),'Data Summary'!BU145="Yes"),OFFSET('Water Data'!$D$9,0,10*ROW('Water Data'!D139)),NA())</f>
        <v>#N/A</v>
      </c>
      <c r="G145" s="536" t="e">
        <f ca="1">+IF(AND(ISNUMBER(OFFSET('Water Data'!$E$4,0,10*ROW('Water Data'!E139))),'Data Summary'!BV145="Yes"),100-OFFSET('Water Data'!$E$4,0,10*ROW('Water Data'!E139)),NA())</f>
        <v>#N/A</v>
      </c>
      <c r="H145" s="536" t="e">
        <f ca="1">+IF(AND(ISNUMBER(OFFSET('Water Data'!$E$6,0,10*ROW('Water Data'!E139))),'Data Summary'!BW145="Yes"),OFFSET('Water Data'!$E$6,0,10*ROW('Water Data'!E139)),NA())</f>
        <v>#N/A</v>
      </c>
      <c r="I145" s="536" t="e">
        <f ca="1">+IF(AND(ISNUMBER(OFFSET('Water Data'!$E$9,0,10*ROW('Water Data'!E139))),'Data Summary'!BX145="Yes"),OFFSET('Water Data'!$E$9,0,10*ROW('Water Data'!E139)),NA())</f>
        <v>#N/A</v>
      </c>
      <c r="J145" s="536" t="e">
        <f ca="1">+IF(AND(ISNUMBER(OFFSET('Water Data'!$F$4,0,10*ROW('Water Data'!F139))),'Data Summary'!BY145="Yes"),100-OFFSET('Water Data'!$F$4,0,10*ROW('Water Data'!F139)),NA())</f>
        <v>#N/A</v>
      </c>
      <c r="K145" s="536" t="e">
        <f ca="1">+IF(AND(ISNUMBER(OFFSET('Water Data'!$F$6,0,10*ROW('Water Data'!F139))),'Data Summary'!BZ145="Yes"),OFFSET('Water Data'!$F$6,0,10*ROW('Water Data'!F139)),NA())</f>
        <v>#N/A</v>
      </c>
      <c r="L145" s="536" t="e">
        <f ca="1">+IF(AND(ISNUMBER(OFFSET('Water Data'!$F$9,0,10*ROW('Water Data'!F139))),'Data Summary'!CA145="Yes"),OFFSET('Water Data'!$F$9,0,10*ROW('Water Data'!F139)),NA())</f>
        <v>#N/A</v>
      </c>
      <c r="M145" s="536" t="e">
        <f ca="1">+IF(AND(ISNUMBER(OFFSET('Water Data'!$G$4,0,10*ROW('Water Data'!G139))),'Data Summary'!CB145="Yes"),100-OFFSET('Water Data'!$G$4,0,10*ROW('Water Data'!G139)),NA())</f>
        <v>#N/A</v>
      </c>
      <c r="N145" s="536" t="e">
        <f ca="1">+IF(AND(ISNUMBER(OFFSET('Water Data'!$G$6,0,10*ROW('Water Data'!G139))),'Data Summary'!CC145="Yes"),OFFSET('Water Data'!$G$6,0,10*ROW('Water Data'!G139)),NA())</f>
        <v>#N/A</v>
      </c>
      <c r="O145" s="536" t="e">
        <f ca="1">+IF(AND(ISNUMBER(OFFSET('Water Data'!$G$9,0,10*ROW('Water Data'!G139))),'Data Summary'!CD145="Yes"),OFFSET('Water Data'!$G$9,0,10*ROW('Water Data'!G139)),NA())</f>
        <v>#N/A</v>
      </c>
      <c r="P145" s="536" t="e">
        <f ca="1">+IF(AND(ISNUMBER(OFFSET('Water Data'!$H$4,0,10*ROW('Water Data'!H139))),'Data Summary'!CE145="Yes"),100-OFFSET('Water Data'!$H$4,0,10*ROW('Water Data'!H139)),NA())</f>
        <v>#N/A</v>
      </c>
      <c r="Q145" s="536" t="e">
        <f ca="1">+IF(AND(ISNUMBER(OFFSET('Water Data'!$H$6,0,10*ROW('Water Data'!H139))),'Data Summary'!CF145="Yes"),OFFSET('Water Data'!$H$6,0,10*ROW('Water Data'!H139)),NA())</f>
        <v>#N/A</v>
      </c>
      <c r="R145" s="536" t="e">
        <f ca="1">+IF(AND(ISNUMBER(OFFSET('Water Data'!$H$9,0,10*ROW('Water Data'!H139))),'Data Summary'!CG145="Yes"),OFFSET('Water Data'!$H$9,0,10*ROW('Water Data'!H139)),NA())</f>
        <v>#N/A</v>
      </c>
      <c r="S145" s="536" t="e">
        <f ca="1">+IF(AND(ISNUMBER(OFFSET('Water Data'!$I$4,0,10*ROW('Water Data'!I139))),'Data Summary'!CH145="Yes"),100-OFFSET('Water Data'!$I$4,0,10*ROW('Water Data'!I139)),NA())</f>
        <v>#N/A</v>
      </c>
      <c r="T145" s="536" t="e">
        <f ca="1">+IF(AND(ISNUMBER(OFFSET('Water Data'!$I$6,0,10*ROW('Water Data'!I139))),'Data Summary'!CI145="Yes"),OFFSET('Water Data'!$I$6,0,10*ROW('Water Data'!I139)),NA())</f>
        <v>#N/A</v>
      </c>
      <c r="U145" s="536" t="e">
        <f ca="1">+IF(AND(ISNUMBER(OFFSET('Water Data'!$I$9,0,10*ROW('Water Data'!I139))),'Data Summary'!CJ145="Yes"),OFFSET('Water Data'!$I$9,0,10*ROW('Water Data'!I139)),NA())</f>
        <v>#N/A</v>
      </c>
      <c r="V145" s="537" t="e">
        <f ca="1">+IF(AND(ISNUMBER(OFFSET('Sanitation Data'!$D$4,0,10*ROW('Sanitation Data'!D139))),'Data Summary'!CK145="Yes"),100-OFFSET('Sanitation Data'!$D$4,0,10*ROW('Sanitation Data'!D139)),NA())</f>
        <v>#N/A</v>
      </c>
      <c r="W145" s="537" t="e">
        <f ca="1">+IF(AND(ISNUMBER(OFFSET('Sanitation Data'!$D$6,0,10*ROW('Sanitation Data'!D139))),'Data Summary'!CL145="Yes"),OFFSET('Sanitation Data'!$D$6,0,10*ROW('Sanitation Data'!D139)),NA())</f>
        <v>#N/A</v>
      </c>
      <c r="X145" s="537" t="e">
        <f ca="1">+IF(AND(ISNUMBER(OFFSET('Sanitation Data'!$D$10,0,10*ROW('Sanitation Data'!D139))),'Data Summary'!CM145="Yes"),OFFSET('Sanitation Data'!$D$10,0,10*ROW('Sanitation Data'!D139)),NA())</f>
        <v>#N/A</v>
      </c>
      <c r="Y145" s="537" t="e">
        <f ca="1">+IF(AND(ISNUMBER(OFFSET('Sanitation Data'!$D$11,0,10*ROW('Sanitation Data'!D139))),'Data Summary'!CN145="Yes"),OFFSET('Sanitation Data'!$D$11,0,10*ROW('Sanitation Data'!D139)),NA())</f>
        <v>#N/A</v>
      </c>
      <c r="Z145" s="537" t="e">
        <f ca="1">+IF(AND(ISNUMBER(OFFSET('Sanitation Data'!$D$12,0,10*ROW('Sanitation Data'!D139))),'Data Summary'!CO145="Yes"),OFFSET('Sanitation Data'!$D$12,0,10*ROW('Sanitation Data'!D139)),NA())</f>
        <v>#N/A</v>
      </c>
      <c r="AA145" s="537" t="e">
        <f ca="1">+IF(AND(ISNUMBER(OFFSET('Sanitation Data'!$E$4,0,10*ROW('Sanitation Data'!E139))),'Data Summary'!CP145="Yes"),100-OFFSET('Sanitation Data'!$E$4,0,10*ROW('Sanitation Data'!E139)),NA())</f>
        <v>#N/A</v>
      </c>
      <c r="AB145" s="537" t="e">
        <f ca="1">+IF(AND(ISNUMBER(OFFSET('Sanitation Data'!$E$6,0,10*ROW('Sanitation Data'!E139))),'Data Summary'!CQ145="Yes"),OFFSET('Sanitation Data'!$E$6,0,10*ROW('Sanitation Data'!E139)),NA())</f>
        <v>#N/A</v>
      </c>
      <c r="AC145" s="537" t="e">
        <f ca="1">+IF(AND(ISNUMBER(OFFSET('Sanitation Data'!$E$10,0,10*ROW('Sanitation Data'!E139))),'Data Summary'!CR145="Yes"),OFFSET('Sanitation Data'!$E$10,0,10*ROW('Sanitation Data'!E139)),NA())</f>
        <v>#N/A</v>
      </c>
      <c r="AD145" s="537" t="e">
        <f ca="1">+IF(AND(ISNUMBER(OFFSET('Sanitation Data'!$E$11,0,10*ROW('Sanitation Data'!E139))),'Data Summary'!CS145="Yes"),OFFSET('Sanitation Data'!$E$11,0,10*ROW('Sanitation Data'!E139)),NA())</f>
        <v>#N/A</v>
      </c>
      <c r="AE145" s="537" t="e">
        <f ca="1">+IF(AND(ISNUMBER(OFFSET('Sanitation Data'!$E$12,0,10*ROW('Sanitation Data'!E139))),'Data Summary'!CT145="Yes"),OFFSET('Sanitation Data'!$E$12,0,10*ROW('Sanitation Data'!E139)),NA())</f>
        <v>#N/A</v>
      </c>
      <c r="AF145" s="537" t="e">
        <f ca="1">+IF(AND(ISNUMBER(OFFSET('Sanitation Data'!$F$4,0,10*ROW('Sanitation Data'!F139))),'Data Summary'!CU145="Yes"),100-OFFSET('Sanitation Data'!$F$4,0,10*ROW('Sanitation Data'!F139)),NA())</f>
        <v>#N/A</v>
      </c>
      <c r="AG145" s="537" t="e">
        <f ca="1">+IF(AND(ISNUMBER(OFFSET('Sanitation Data'!$F$6,0,10*ROW('Sanitation Data'!F139))),'Data Summary'!CV145="Yes"),OFFSET('Sanitation Data'!$F$6,0,10*ROW('Sanitation Data'!F139)),NA())</f>
        <v>#N/A</v>
      </c>
      <c r="AH145" s="537" t="e">
        <f ca="1">+IF(AND(ISNUMBER(OFFSET('Sanitation Data'!$F$10,0,10*ROW('Sanitation Data'!F139))),'Data Summary'!CW145="Yes"),OFFSET('Sanitation Data'!$F$10,0,10*ROW('Sanitation Data'!F139)),NA())</f>
        <v>#N/A</v>
      </c>
      <c r="AI145" s="537" t="e">
        <f ca="1">+IF(AND(ISNUMBER(OFFSET('Sanitation Data'!$F$11,0,10*ROW('Sanitation Data'!F139))),'Data Summary'!CX145="Yes"),OFFSET('Sanitation Data'!$F$11,0,10*ROW('Sanitation Data'!F139)),NA())</f>
        <v>#N/A</v>
      </c>
      <c r="AJ145" s="537" t="e">
        <f ca="1">+IF(AND(ISNUMBER(OFFSET('Sanitation Data'!$F$12,0,10*ROW('Sanitation Data'!F139))),'Data Summary'!CY145="Yes"),OFFSET('Sanitation Data'!$F$12,0,10*ROW('Sanitation Data'!F139)),NA())</f>
        <v>#N/A</v>
      </c>
      <c r="AK145" s="537" t="e">
        <f ca="1">+IF(AND(ISNUMBER(OFFSET('Sanitation Data'!$G$4,0,10*ROW('Sanitation Data'!G139))),'Data Summary'!CZ145="Yes"),100-OFFSET('Sanitation Data'!$G$4,0,10*ROW('Sanitation Data'!G139)),NA())</f>
        <v>#N/A</v>
      </c>
      <c r="AL145" s="537" t="e">
        <f ca="1">+IF(AND(ISNUMBER(OFFSET('Sanitation Data'!$G$6,0,10*ROW('Sanitation Data'!G139))),'Data Summary'!DA145="Yes"),OFFSET('Sanitation Data'!$G$6,0,10*ROW('Sanitation Data'!G139)),NA())</f>
        <v>#N/A</v>
      </c>
      <c r="AM145" s="537" t="e">
        <f ca="1">+IF(AND(ISNUMBER(OFFSET('Sanitation Data'!$G$10,0,10*ROW('Sanitation Data'!G139))),'Data Summary'!DB145="Yes"),OFFSET('Sanitation Data'!$G$10,0,10*ROW('Sanitation Data'!G139)),NA())</f>
        <v>#N/A</v>
      </c>
      <c r="AN145" s="537" t="e">
        <f ca="1">+IF(AND(ISNUMBER(OFFSET('Sanitation Data'!$G$11,0,10*ROW('Sanitation Data'!G139))),'Data Summary'!DC145="Yes"),OFFSET('Sanitation Data'!$G$11,0,10*ROW('Sanitation Data'!G139)),NA())</f>
        <v>#N/A</v>
      </c>
      <c r="AO145" s="537" t="e">
        <f ca="1">+IF(AND(ISNUMBER(OFFSET('Sanitation Data'!$G$12,0,10*ROW('Sanitation Data'!G139))),'Data Summary'!DD145="Yes"),OFFSET('Sanitation Data'!$G$12,0,10*ROW('Sanitation Data'!G139)),NA())</f>
        <v>#N/A</v>
      </c>
      <c r="AP145" s="537" t="e">
        <f ca="1">+IF(AND(ISNUMBER(OFFSET('Sanitation Data'!$H$4,0,10*ROW('Sanitation Data'!H139))),'Data Summary'!DE145="Yes"),100-OFFSET('Sanitation Data'!$H$4,0,10*ROW('Sanitation Data'!H139)),NA())</f>
        <v>#N/A</v>
      </c>
      <c r="AQ145" s="537" t="e">
        <f ca="1">+IF(AND(ISNUMBER(OFFSET('Sanitation Data'!$H$6,0,10*ROW('Sanitation Data'!H139))),'Data Summary'!DF145="Yes"),OFFSET('Sanitation Data'!$H$6,0,10*ROW('Sanitation Data'!H139)),NA())</f>
        <v>#N/A</v>
      </c>
      <c r="AR145" s="537" t="e">
        <f ca="1">+IF(AND(ISNUMBER(OFFSET('Sanitation Data'!$H$10,0,10*ROW('Sanitation Data'!H139))),'Data Summary'!DG145="Yes"),OFFSET('Sanitation Data'!$H$10,0,10*ROW('Sanitation Data'!H139)),NA())</f>
        <v>#N/A</v>
      </c>
      <c r="AS145" s="537" t="e">
        <f ca="1">+IF(AND(ISNUMBER(OFFSET('Sanitation Data'!$H$11,0,10*ROW('Sanitation Data'!H139))),'Data Summary'!DH145="Yes"),OFFSET('Sanitation Data'!$H$11,0,10*ROW('Sanitation Data'!H139)),NA())</f>
        <v>#N/A</v>
      </c>
      <c r="AT145" s="537" t="e">
        <f ca="1">+IF(AND(ISNUMBER(OFFSET('Sanitation Data'!$H$12,0,10*ROW('Sanitation Data'!H139))),'Data Summary'!DI145="Yes"),OFFSET('Sanitation Data'!$H$12,0,10*ROW('Sanitation Data'!H139)),NA())</f>
        <v>#N/A</v>
      </c>
      <c r="AU145" s="537" t="e">
        <f ca="1">+IF(AND(ISNUMBER(OFFSET('Sanitation Data'!$I$4,0,10*ROW('Sanitation Data'!I139))),'Data Summary'!DJ145="Yes"),100-OFFSET('Sanitation Data'!$I$4,0,10*ROW('Sanitation Data'!I139)),NA())</f>
        <v>#N/A</v>
      </c>
      <c r="AV145" s="537" t="e">
        <f ca="1">+IF(AND(ISNUMBER(OFFSET('Sanitation Data'!$I$6,0,10*ROW('Sanitation Data'!I139))),'Data Summary'!DK145="Yes"),OFFSET('Sanitation Data'!$I$6,0,10*ROW('Sanitation Data'!I139)),NA())</f>
        <v>#N/A</v>
      </c>
      <c r="AW145" s="537" t="e">
        <f ca="1">+IF(AND(ISNUMBER(OFFSET('Sanitation Data'!$I$10,0,10*ROW('Sanitation Data'!I139))),'Data Summary'!DL145="Yes"),OFFSET('Sanitation Data'!$I$10,0,10*ROW('Sanitation Data'!I139)),NA())</f>
        <v>#N/A</v>
      </c>
      <c r="AX145" s="537" t="e">
        <f ca="1">+IF(AND(ISNUMBER(OFFSET('Sanitation Data'!$I$11,0,10*ROW('Sanitation Data'!I139))),'Data Summary'!DM145="Yes"),OFFSET('Sanitation Data'!$I$11,0,10*ROW('Sanitation Data'!I139)),NA())</f>
        <v>#N/A</v>
      </c>
      <c r="AY145" s="537" t="e">
        <f ca="1">+IF(AND(ISNUMBER(OFFSET('Sanitation Data'!$I$12,0,10*ROW('Sanitation Data'!I139))),'Data Summary'!DN145="Yes"),OFFSET('Sanitation Data'!$I$12,0,10*ROW('Sanitation Data'!I139)),NA())</f>
        <v>#N/A</v>
      </c>
      <c r="AZ145" s="538" t="e">
        <f ca="1">+IF(AND(ISNUMBER(OFFSET('Hygiene Data'!$D$5,0,10*ROW('Hygiene Data'!D139))),'Data Summary'!DO145="Yes"),OFFSET('Hygiene Data'!$D$5,0,10*ROW('Hygiene Data'!D139)),NA())</f>
        <v>#N/A</v>
      </c>
      <c r="BA145" s="538" t="e">
        <f ca="1">+IF(AND(ISNUMBER(OFFSET('Hygiene Data'!$D$7,0,10*ROW('Hygiene Data'!D139))),'Data Summary'!DP145="Yes"),OFFSET('Hygiene Data'!$D$7,0,10*ROW('Hygiene Data'!D139)),NA())</f>
        <v>#N/A</v>
      </c>
      <c r="BB145" s="538" t="e">
        <f ca="1">+IF(AND(ISNUMBER(OFFSET('Hygiene Data'!$D$9,0,10*ROW('Hygiene Data'!D139))),'Data Summary'!DQ145="Yes"),OFFSET('Hygiene Data'!$D$9,0,10*ROW('Hygiene Data'!D139)),NA())</f>
        <v>#N/A</v>
      </c>
      <c r="BC145" s="538" t="e">
        <f ca="1">+IF(AND(ISNUMBER(OFFSET('Hygiene Data'!$E$5,0,10*ROW('Hygiene Data'!E139))),'Data Summary'!DR145="Yes"),OFFSET('Hygiene Data'!$E$5,0,10*ROW('Hygiene Data'!E139)),NA())</f>
        <v>#N/A</v>
      </c>
      <c r="BD145" s="538" t="e">
        <f ca="1">+IF(AND(ISNUMBER(OFFSET('Hygiene Data'!$E$7,0,10*ROW('Hygiene Data'!E139))),'Data Summary'!DS145="Yes"),OFFSET('Hygiene Data'!$E$7,0,10*ROW('Hygiene Data'!E139)),NA())</f>
        <v>#N/A</v>
      </c>
      <c r="BE145" s="538" t="e">
        <f ca="1">+IF(AND(ISNUMBER(OFFSET('Hygiene Data'!$E$9,0,10*ROW('Hygiene Data'!E139))),'Data Summary'!DT145="Yes"),OFFSET('Hygiene Data'!$E$9,0,10*ROW('Hygiene Data'!E139)),NA())</f>
        <v>#N/A</v>
      </c>
      <c r="BF145" s="538" t="e">
        <f ca="1">+IF(AND(ISNUMBER(OFFSET('Hygiene Data'!$F$5,0,10*ROW('Hygiene Data'!F139))),'Data Summary'!DU145="Yes"),OFFSET('Hygiene Data'!$F$5,0,10*ROW('Hygiene Data'!F139)),NA())</f>
        <v>#N/A</v>
      </c>
      <c r="BG145" s="538" t="e">
        <f ca="1">+IF(AND(ISNUMBER(OFFSET('Hygiene Data'!$F$7,0,10*ROW('Hygiene Data'!F139))),'Data Summary'!DV145="Yes"),OFFSET('Hygiene Data'!$F$7,0,10*ROW('Hygiene Data'!F139)),NA())</f>
        <v>#N/A</v>
      </c>
      <c r="BH145" s="538" t="e">
        <f ca="1">+IF(AND(ISNUMBER(OFFSET('Hygiene Data'!$F$9,0,10*ROW('Hygiene Data'!F139))),'Data Summary'!DW145="Yes"),OFFSET('Hygiene Data'!$F$9,0,10*ROW('Hygiene Data'!F139)),NA())</f>
        <v>#N/A</v>
      </c>
      <c r="BI145" s="538" t="e">
        <f ca="1">+IF(AND(ISNUMBER(OFFSET('Hygiene Data'!$G$5,0,10*ROW('Hygiene Data'!G139))),'Data Summary'!DX145="Yes"),OFFSET('Hygiene Data'!$G$5,0,10*ROW('Hygiene Data'!G139)),NA())</f>
        <v>#N/A</v>
      </c>
      <c r="BJ145" s="538" t="e">
        <f ca="1">+IF(AND(ISNUMBER(OFFSET('Hygiene Data'!$G$7,0,10*ROW('Hygiene Data'!G139))),'Data Summary'!DY145="Yes"),OFFSET('Hygiene Data'!$G$7,0,10*ROW('Hygiene Data'!G139)),NA())</f>
        <v>#N/A</v>
      </c>
      <c r="BK145" s="538" t="e">
        <f ca="1">+IF(AND(ISNUMBER(OFFSET('Hygiene Data'!$G$9,0,10*ROW('Hygiene Data'!G139))),'Data Summary'!DZ145="Yes"),OFFSET('Hygiene Data'!$G$9,0,10*ROW('Hygiene Data'!G139)),NA())</f>
        <v>#N/A</v>
      </c>
      <c r="BL145" s="538" t="e">
        <f ca="1">+IF(AND(ISNUMBER(OFFSET('Hygiene Data'!$H$5,0,10*ROW('Hygiene Data'!H139))),'Data Summary'!EA145="Yes"),OFFSET('Hygiene Data'!$H$5,0,10*ROW('Hygiene Data'!H139)),NA())</f>
        <v>#N/A</v>
      </c>
      <c r="BM145" s="538" t="e">
        <f ca="1">+IF(AND(ISNUMBER(OFFSET('Hygiene Data'!$H$7,0,10*ROW('Hygiene Data'!H139))),'Data Summary'!EB145="Yes"),OFFSET('Hygiene Data'!$H$7,0,10*ROW('Hygiene Data'!H139)),NA())</f>
        <v>#N/A</v>
      </c>
      <c r="BN145" s="538" t="e">
        <f ca="1">+IF(AND(ISNUMBER(OFFSET('Hygiene Data'!$H$9,0,10*ROW('Hygiene Data'!H139))),'Data Summary'!EC145="Yes"),OFFSET('Hygiene Data'!$H$9,0,10*ROW('Hygiene Data'!H139)),NA())</f>
        <v>#N/A</v>
      </c>
      <c r="BO145" s="538" t="e">
        <f ca="1">+IF(AND(ISNUMBER(OFFSET('Hygiene Data'!$I$5,0,10*ROW('Hygiene Data'!I139))),'Data Summary'!ED145="Yes"),OFFSET('Hygiene Data'!$I$5,0,10*ROW('Hygiene Data'!I139)),NA())</f>
        <v>#N/A</v>
      </c>
      <c r="BP145" s="538" t="e">
        <f ca="1">+IF(AND(ISNUMBER(OFFSET('Hygiene Data'!$I$7,0,10*ROW('Hygiene Data'!I139))),'Data Summary'!EE145="Yes"),OFFSET('Hygiene Data'!$I$7,0,10*ROW('Hygiene Data'!I139)),NA())</f>
        <v>#N/A</v>
      </c>
      <c r="BQ145" s="538" t="e">
        <f ca="1">+IF(AND(ISNUMBER(OFFSET('Hygiene Data'!$I$9,0,10*ROW('Hygiene Data'!I139))),'Data Summary'!EF145="Yes"),OFFSET('Hygiene Data'!$I$9,0,10*ROW('Hygiene Data'!I139)),NA())</f>
        <v>#N/A</v>
      </c>
    </row>
    <row r="146" spans="1:69" x14ac:dyDescent="0.25">
      <c r="A146" s="534" t="e">
        <f ca="1">+RIGHT('Data Summary'!A146,LEN('Data Summary'!A146)-9)</f>
        <v>#VALUE!</v>
      </c>
      <c r="B146" s="508" t="str">
        <f ca="1">+IF(ISTEXT('Data Summary'!B146),'Data Summary'!B146,"")</f>
        <v/>
      </c>
      <c r="C146" s="535" t="e">
        <f ca="1">+VALUE('Data Summary'!C146)</f>
        <v>#VALUE!</v>
      </c>
      <c r="D146" s="536" t="e">
        <f ca="1">+IF(AND(ISNUMBER(OFFSET('Water Data'!$D$4,0,10*ROW('Water Data'!D140))),'Data Summary'!BS146="Yes"),100-OFFSET('Water Data'!$D$4,0,10*ROW('Water Data'!D140)),NA())</f>
        <v>#N/A</v>
      </c>
      <c r="E146" s="536" t="e">
        <f ca="1">+IF(AND(ISNUMBER(OFFSET('Water Data'!$D$6,0,10*ROW('Water Data'!D140))),'Data Summary'!BT146="Yes"),OFFSET('Water Data'!$D$6,0,10*ROW('Water Data'!D140)),NA())</f>
        <v>#N/A</v>
      </c>
      <c r="F146" s="536" t="e">
        <f ca="1">+IF(AND(ISNUMBER(OFFSET('Water Data'!$D$9,0,10*ROW('Water Data'!D140))),'Data Summary'!BU146="Yes"),OFFSET('Water Data'!$D$9,0,10*ROW('Water Data'!D140)),NA())</f>
        <v>#N/A</v>
      </c>
      <c r="G146" s="536" t="e">
        <f ca="1">+IF(AND(ISNUMBER(OFFSET('Water Data'!$E$4,0,10*ROW('Water Data'!E140))),'Data Summary'!BV146="Yes"),100-OFFSET('Water Data'!$E$4,0,10*ROW('Water Data'!E140)),NA())</f>
        <v>#N/A</v>
      </c>
      <c r="H146" s="536" t="e">
        <f ca="1">+IF(AND(ISNUMBER(OFFSET('Water Data'!$E$6,0,10*ROW('Water Data'!E140))),'Data Summary'!BW146="Yes"),OFFSET('Water Data'!$E$6,0,10*ROW('Water Data'!E140)),NA())</f>
        <v>#N/A</v>
      </c>
      <c r="I146" s="536" t="e">
        <f ca="1">+IF(AND(ISNUMBER(OFFSET('Water Data'!$E$9,0,10*ROW('Water Data'!E140))),'Data Summary'!BX146="Yes"),OFFSET('Water Data'!$E$9,0,10*ROW('Water Data'!E140)),NA())</f>
        <v>#N/A</v>
      </c>
      <c r="J146" s="536" t="e">
        <f ca="1">+IF(AND(ISNUMBER(OFFSET('Water Data'!$F$4,0,10*ROW('Water Data'!F140))),'Data Summary'!BY146="Yes"),100-OFFSET('Water Data'!$F$4,0,10*ROW('Water Data'!F140)),NA())</f>
        <v>#N/A</v>
      </c>
      <c r="K146" s="536" t="e">
        <f ca="1">+IF(AND(ISNUMBER(OFFSET('Water Data'!$F$6,0,10*ROW('Water Data'!F140))),'Data Summary'!BZ146="Yes"),OFFSET('Water Data'!$F$6,0,10*ROW('Water Data'!F140)),NA())</f>
        <v>#N/A</v>
      </c>
      <c r="L146" s="536" t="e">
        <f ca="1">+IF(AND(ISNUMBER(OFFSET('Water Data'!$F$9,0,10*ROW('Water Data'!F140))),'Data Summary'!CA146="Yes"),OFFSET('Water Data'!$F$9,0,10*ROW('Water Data'!F140)),NA())</f>
        <v>#N/A</v>
      </c>
      <c r="M146" s="536" t="e">
        <f ca="1">+IF(AND(ISNUMBER(OFFSET('Water Data'!$G$4,0,10*ROW('Water Data'!G140))),'Data Summary'!CB146="Yes"),100-OFFSET('Water Data'!$G$4,0,10*ROW('Water Data'!G140)),NA())</f>
        <v>#N/A</v>
      </c>
      <c r="N146" s="536" t="e">
        <f ca="1">+IF(AND(ISNUMBER(OFFSET('Water Data'!$G$6,0,10*ROW('Water Data'!G140))),'Data Summary'!CC146="Yes"),OFFSET('Water Data'!$G$6,0,10*ROW('Water Data'!G140)),NA())</f>
        <v>#N/A</v>
      </c>
      <c r="O146" s="536" t="e">
        <f ca="1">+IF(AND(ISNUMBER(OFFSET('Water Data'!$G$9,0,10*ROW('Water Data'!G140))),'Data Summary'!CD146="Yes"),OFFSET('Water Data'!$G$9,0,10*ROW('Water Data'!G140)),NA())</f>
        <v>#N/A</v>
      </c>
      <c r="P146" s="536" t="e">
        <f ca="1">+IF(AND(ISNUMBER(OFFSET('Water Data'!$H$4,0,10*ROW('Water Data'!H140))),'Data Summary'!CE146="Yes"),100-OFFSET('Water Data'!$H$4,0,10*ROW('Water Data'!H140)),NA())</f>
        <v>#N/A</v>
      </c>
      <c r="Q146" s="536" t="e">
        <f ca="1">+IF(AND(ISNUMBER(OFFSET('Water Data'!$H$6,0,10*ROW('Water Data'!H140))),'Data Summary'!CF146="Yes"),OFFSET('Water Data'!$H$6,0,10*ROW('Water Data'!H140)),NA())</f>
        <v>#N/A</v>
      </c>
      <c r="R146" s="536" t="e">
        <f ca="1">+IF(AND(ISNUMBER(OFFSET('Water Data'!$H$9,0,10*ROW('Water Data'!H140))),'Data Summary'!CG146="Yes"),OFFSET('Water Data'!$H$9,0,10*ROW('Water Data'!H140)),NA())</f>
        <v>#N/A</v>
      </c>
      <c r="S146" s="536" t="e">
        <f ca="1">+IF(AND(ISNUMBER(OFFSET('Water Data'!$I$4,0,10*ROW('Water Data'!I140))),'Data Summary'!CH146="Yes"),100-OFFSET('Water Data'!$I$4,0,10*ROW('Water Data'!I140)),NA())</f>
        <v>#N/A</v>
      </c>
      <c r="T146" s="536" t="e">
        <f ca="1">+IF(AND(ISNUMBER(OFFSET('Water Data'!$I$6,0,10*ROW('Water Data'!I140))),'Data Summary'!CI146="Yes"),OFFSET('Water Data'!$I$6,0,10*ROW('Water Data'!I140)),NA())</f>
        <v>#N/A</v>
      </c>
      <c r="U146" s="536" t="e">
        <f ca="1">+IF(AND(ISNUMBER(OFFSET('Water Data'!$I$9,0,10*ROW('Water Data'!I140))),'Data Summary'!CJ146="Yes"),OFFSET('Water Data'!$I$9,0,10*ROW('Water Data'!I140)),NA())</f>
        <v>#N/A</v>
      </c>
      <c r="V146" s="537" t="e">
        <f ca="1">+IF(AND(ISNUMBER(OFFSET('Sanitation Data'!$D$4,0,10*ROW('Sanitation Data'!D140))),'Data Summary'!CK146="Yes"),100-OFFSET('Sanitation Data'!$D$4,0,10*ROW('Sanitation Data'!D140)),NA())</f>
        <v>#N/A</v>
      </c>
      <c r="W146" s="537" t="e">
        <f ca="1">+IF(AND(ISNUMBER(OFFSET('Sanitation Data'!$D$6,0,10*ROW('Sanitation Data'!D140))),'Data Summary'!CL146="Yes"),OFFSET('Sanitation Data'!$D$6,0,10*ROW('Sanitation Data'!D140)),NA())</f>
        <v>#N/A</v>
      </c>
      <c r="X146" s="537" t="e">
        <f ca="1">+IF(AND(ISNUMBER(OFFSET('Sanitation Data'!$D$10,0,10*ROW('Sanitation Data'!D140))),'Data Summary'!CM146="Yes"),OFFSET('Sanitation Data'!$D$10,0,10*ROW('Sanitation Data'!D140)),NA())</f>
        <v>#N/A</v>
      </c>
      <c r="Y146" s="537" t="e">
        <f ca="1">+IF(AND(ISNUMBER(OFFSET('Sanitation Data'!$D$11,0,10*ROW('Sanitation Data'!D140))),'Data Summary'!CN146="Yes"),OFFSET('Sanitation Data'!$D$11,0,10*ROW('Sanitation Data'!D140)),NA())</f>
        <v>#N/A</v>
      </c>
      <c r="Z146" s="537" t="e">
        <f ca="1">+IF(AND(ISNUMBER(OFFSET('Sanitation Data'!$D$12,0,10*ROW('Sanitation Data'!D140))),'Data Summary'!CO146="Yes"),OFFSET('Sanitation Data'!$D$12,0,10*ROW('Sanitation Data'!D140)),NA())</f>
        <v>#N/A</v>
      </c>
      <c r="AA146" s="537" t="e">
        <f ca="1">+IF(AND(ISNUMBER(OFFSET('Sanitation Data'!$E$4,0,10*ROW('Sanitation Data'!E140))),'Data Summary'!CP146="Yes"),100-OFFSET('Sanitation Data'!$E$4,0,10*ROW('Sanitation Data'!E140)),NA())</f>
        <v>#N/A</v>
      </c>
      <c r="AB146" s="537" t="e">
        <f ca="1">+IF(AND(ISNUMBER(OFFSET('Sanitation Data'!$E$6,0,10*ROW('Sanitation Data'!E140))),'Data Summary'!CQ146="Yes"),OFFSET('Sanitation Data'!$E$6,0,10*ROW('Sanitation Data'!E140)),NA())</f>
        <v>#N/A</v>
      </c>
      <c r="AC146" s="537" t="e">
        <f ca="1">+IF(AND(ISNUMBER(OFFSET('Sanitation Data'!$E$10,0,10*ROW('Sanitation Data'!E140))),'Data Summary'!CR146="Yes"),OFFSET('Sanitation Data'!$E$10,0,10*ROW('Sanitation Data'!E140)),NA())</f>
        <v>#N/A</v>
      </c>
      <c r="AD146" s="537" t="e">
        <f ca="1">+IF(AND(ISNUMBER(OFFSET('Sanitation Data'!$E$11,0,10*ROW('Sanitation Data'!E140))),'Data Summary'!CS146="Yes"),OFFSET('Sanitation Data'!$E$11,0,10*ROW('Sanitation Data'!E140)),NA())</f>
        <v>#N/A</v>
      </c>
      <c r="AE146" s="537" t="e">
        <f ca="1">+IF(AND(ISNUMBER(OFFSET('Sanitation Data'!$E$12,0,10*ROW('Sanitation Data'!E140))),'Data Summary'!CT146="Yes"),OFFSET('Sanitation Data'!$E$12,0,10*ROW('Sanitation Data'!E140)),NA())</f>
        <v>#N/A</v>
      </c>
      <c r="AF146" s="537" t="e">
        <f ca="1">+IF(AND(ISNUMBER(OFFSET('Sanitation Data'!$F$4,0,10*ROW('Sanitation Data'!F140))),'Data Summary'!CU146="Yes"),100-OFFSET('Sanitation Data'!$F$4,0,10*ROW('Sanitation Data'!F140)),NA())</f>
        <v>#N/A</v>
      </c>
      <c r="AG146" s="537" t="e">
        <f ca="1">+IF(AND(ISNUMBER(OFFSET('Sanitation Data'!$F$6,0,10*ROW('Sanitation Data'!F140))),'Data Summary'!CV146="Yes"),OFFSET('Sanitation Data'!$F$6,0,10*ROW('Sanitation Data'!F140)),NA())</f>
        <v>#N/A</v>
      </c>
      <c r="AH146" s="537" t="e">
        <f ca="1">+IF(AND(ISNUMBER(OFFSET('Sanitation Data'!$F$10,0,10*ROW('Sanitation Data'!F140))),'Data Summary'!CW146="Yes"),OFFSET('Sanitation Data'!$F$10,0,10*ROW('Sanitation Data'!F140)),NA())</f>
        <v>#N/A</v>
      </c>
      <c r="AI146" s="537" t="e">
        <f ca="1">+IF(AND(ISNUMBER(OFFSET('Sanitation Data'!$F$11,0,10*ROW('Sanitation Data'!F140))),'Data Summary'!CX146="Yes"),OFFSET('Sanitation Data'!$F$11,0,10*ROW('Sanitation Data'!F140)),NA())</f>
        <v>#N/A</v>
      </c>
      <c r="AJ146" s="537" t="e">
        <f ca="1">+IF(AND(ISNUMBER(OFFSET('Sanitation Data'!$F$12,0,10*ROW('Sanitation Data'!F140))),'Data Summary'!CY146="Yes"),OFFSET('Sanitation Data'!$F$12,0,10*ROW('Sanitation Data'!F140)),NA())</f>
        <v>#N/A</v>
      </c>
      <c r="AK146" s="537" t="e">
        <f ca="1">+IF(AND(ISNUMBER(OFFSET('Sanitation Data'!$G$4,0,10*ROW('Sanitation Data'!G140))),'Data Summary'!CZ146="Yes"),100-OFFSET('Sanitation Data'!$G$4,0,10*ROW('Sanitation Data'!G140)),NA())</f>
        <v>#N/A</v>
      </c>
      <c r="AL146" s="537" t="e">
        <f ca="1">+IF(AND(ISNUMBER(OFFSET('Sanitation Data'!$G$6,0,10*ROW('Sanitation Data'!G140))),'Data Summary'!DA146="Yes"),OFFSET('Sanitation Data'!$G$6,0,10*ROW('Sanitation Data'!G140)),NA())</f>
        <v>#N/A</v>
      </c>
      <c r="AM146" s="537" t="e">
        <f ca="1">+IF(AND(ISNUMBER(OFFSET('Sanitation Data'!$G$10,0,10*ROW('Sanitation Data'!G140))),'Data Summary'!DB146="Yes"),OFFSET('Sanitation Data'!$G$10,0,10*ROW('Sanitation Data'!G140)),NA())</f>
        <v>#N/A</v>
      </c>
      <c r="AN146" s="537" t="e">
        <f ca="1">+IF(AND(ISNUMBER(OFFSET('Sanitation Data'!$G$11,0,10*ROW('Sanitation Data'!G140))),'Data Summary'!DC146="Yes"),OFFSET('Sanitation Data'!$G$11,0,10*ROW('Sanitation Data'!G140)),NA())</f>
        <v>#N/A</v>
      </c>
      <c r="AO146" s="537" t="e">
        <f ca="1">+IF(AND(ISNUMBER(OFFSET('Sanitation Data'!$G$12,0,10*ROW('Sanitation Data'!G140))),'Data Summary'!DD146="Yes"),OFFSET('Sanitation Data'!$G$12,0,10*ROW('Sanitation Data'!G140)),NA())</f>
        <v>#N/A</v>
      </c>
      <c r="AP146" s="537" t="e">
        <f ca="1">+IF(AND(ISNUMBER(OFFSET('Sanitation Data'!$H$4,0,10*ROW('Sanitation Data'!H140))),'Data Summary'!DE146="Yes"),100-OFFSET('Sanitation Data'!$H$4,0,10*ROW('Sanitation Data'!H140)),NA())</f>
        <v>#N/A</v>
      </c>
      <c r="AQ146" s="537" t="e">
        <f ca="1">+IF(AND(ISNUMBER(OFFSET('Sanitation Data'!$H$6,0,10*ROW('Sanitation Data'!H140))),'Data Summary'!DF146="Yes"),OFFSET('Sanitation Data'!$H$6,0,10*ROW('Sanitation Data'!H140)),NA())</f>
        <v>#N/A</v>
      </c>
      <c r="AR146" s="537" t="e">
        <f ca="1">+IF(AND(ISNUMBER(OFFSET('Sanitation Data'!$H$10,0,10*ROW('Sanitation Data'!H140))),'Data Summary'!DG146="Yes"),OFFSET('Sanitation Data'!$H$10,0,10*ROW('Sanitation Data'!H140)),NA())</f>
        <v>#N/A</v>
      </c>
      <c r="AS146" s="537" t="e">
        <f ca="1">+IF(AND(ISNUMBER(OFFSET('Sanitation Data'!$H$11,0,10*ROW('Sanitation Data'!H140))),'Data Summary'!DH146="Yes"),OFFSET('Sanitation Data'!$H$11,0,10*ROW('Sanitation Data'!H140)),NA())</f>
        <v>#N/A</v>
      </c>
      <c r="AT146" s="537" t="e">
        <f ca="1">+IF(AND(ISNUMBER(OFFSET('Sanitation Data'!$H$12,0,10*ROW('Sanitation Data'!H140))),'Data Summary'!DI146="Yes"),OFFSET('Sanitation Data'!$H$12,0,10*ROW('Sanitation Data'!H140)),NA())</f>
        <v>#N/A</v>
      </c>
      <c r="AU146" s="537" t="e">
        <f ca="1">+IF(AND(ISNUMBER(OFFSET('Sanitation Data'!$I$4,0,10*ROW('Sanitation Data'!I140))),'Data Summary'!DJ146="Yes"),100-OFFSET('Sanitation Data'!$I$4,0,10*ROW('Sanitation Data'!I140)),NA())</f>
        <v>#N/A</v>
      </c>
      <c r="AV146" s="537" t="e">
        <f ca="1">+IF(AND(ISNUMBER(OFFSET('Sanitation Data'!$I$6,0,10*ROW('Sanitation Data'!I140))),'Data Summary'!DK146="Yes"),OFFSET('Sanitation Data'!$I$6,0,10*ROW('Sanitation Data'!I140)),NA())</f>
        <v>#N/A</v>
      </c>
      <c r="AW146" s="537" t="e">
        <f ca="1">+IF(AND(ISNUMBER(OFFSET('Sanitation Data'!$I$10,0,10*ROW('Sanitation Data'!I140))),'Data Summary'!DL146="Yes"),OFFSET('Sanitation Data'!$I$10,0,10*ROW('Sanitation Data'!I140)),NA())</f>
        <v>#N/A</v>
      </c>
      <c r="AX146" s="537" t="e">
        <f ca="1">+IF(AND(ISNUMBER(OFFSET('Sanitation Data'!$I$11,0,10*ROW('Sanitation Data'!I140))),'Data Summary'!DM146="Yes"),OFFSET('Sanitation Data'!$I$11,0,10*ROW('Sanitation Data'!I140)),NA())</f>
        <v>#N/A</v>
      </c>
      <c r="AY146" s="537" t="e">
        <f ca="1">+IF(AND(ISNUMBER(OFFSET('Sanitation Data'!$I$12,0,10*ROW('Sanitation Data'!I140))),'Data Summary'!DN146="Yes"),OFFSET('Sanitation Data'!$I$12,0,10*ROW('Sanitation Data'!I140)),NA())</f>
        <v>#N/A</v>
      </c>
      <c r="AZ146" s="538" t="e">
        <f ca="1">+IF(AND(ISNUMBER(OFFSET('Hygiene Data'!$D$5,0,10*ROW('Hygiene Data'!D140))),'Data Summary'!DO146="Yes"),OFFSET('Hygiene Data'!$D$5,0,10*ROW('Hygiene Data'!D140)),NA())</f>
        <v>#N/A</v>
      </c>
      <c r="BA146" s="538" t="e">
        <f ca="1">+IF(AND(ISNUMBER(OFFSET('Hygiene Data'!$D$7,0,10*ROW('Hygiene Data'!D140))),'Data Summary'!DP146="Yes"),OFFSET('Hygiene Data'!$D$7,0,10*ROW('Hygiene Data'!D140)),NA())</f>
        <v>#N/A</v>
      </c>
      <c r="BB146" s="538" t="e">
        <f ca="1">+IF(AND(ISNUMBER(OFFSET('Hygiene Data'!$D$9,0,10*ROW('Hygiene Data'!D140))),'Data Summary'!DQ146="Yes"),OFFSET('Hygiene Data'!$D$9,0,10*ROW('Hygiene Data'!D140)),NA())</f>
        <v>#N/A</v>
      </c>
      <c r="BC146" s="538" t="e">
        <f ca="1">+IF(AND(ISNUMBER(OFFSET('Hygiene Data'!$E$5,0,10*ROW('Hygiene Data'!E140))),'Data Summary'!DR146="Yes"),OFFSET('Hygiene Data'!$E$5,0,10*ROW('Hygiene Data'!E140)),NA())</f>
        <v>#N/A</v>
      </c>
      <c r="BD146" s="538" t="e">
        <f ca="1">+IF(AND(ISNUMBER(OFFSET('Hygiene Data'!$E$7,0,10*ROW('Hygiene Data'!E140))),'Data Summary'!DS146="Yes"),OFFSET('Hygiene Data'!$E$7,0,10*ROW('Hygiene Data'!E140)),NA())</f>
        <v>#N/A</v>
      </c>
      <c r="BE146" s="538" t="e">
        <f ca="1">+IF(AND(ISNUMBER(OFFSET('Hygiene Data'!$E$9,0,10*ROW('Hygiene Data'!E140))),'Data Summary'!DT146="Yes"),OFFSET('Hygiene Data'!$E$9,0,10*ROW('Hygiene Data'!E140)),NA())</f>
        <v>#N/A</v>
      </c>
      <c r="BF146" s="538" t="e">
        <f ca="1">+IF(AND(ISNUMBER(OFFSET('Hygiene Data'!$F$5,0,10*ROW('Hygiene Data'!F140))),'Data Summary'!DU146="Yes"),OFFSET('Hygiene Data'!$F$5,0,10*ROW('Hygiene Data'!F140)),NA())</f>
        <v>#N/A</v>
      </c>
      <c r="BG146" s="538" t="e">
        <f ca="1">+IF(AND(ISNUMBER(OFFSET('Hygiene Data'!$F$7,0,10*ROW('Hygiene Data'!F140))),'Data Summary'!DV146="Yes"),OFFSET('Hygiene Data'!$F$7,0,10*ROW('Hygiene Data'!F140)),NA())</f>
        <v>#N/A</v>
      </c>
      <c r="BH146" s="538" t="e">
        <f ca="1">+IF(AND(ISNUMBER(OFFSET('Hygiene Data'!$F$9,0,10*ROW('Hygiene Data'!F140))),'Data Summary'!DW146="Yes"),OFFSET('Hygiene Data'!$F$9,0,10*ROW('Hygiene Data'!F140)),NA())</f>
        <v>#N/A</v>
      </c>
      <c r="BI146" s="538" t="e">
        <f ca="1">+IF(AND(ISNUMBER(OFFSET('Hygiene Data'!$G$5,0,10*ROW('Hygiene Data'!G140))),'Data Summary'!DX146="Yes"),OFFSET('Hygiene Data'!$G$5,0,10*ROW('Hygiene Data'!G140)),NA())</f>
        <v>#N/A</v>
      </c>
      <c r="BJ146" s="538" t="e">
        <f ca="1">+IF(AND(ISNUMBER(OFFSET('Hygiene Data'!$G$7,0,10*ROW('Hygiene Data'!G140))),'Data Summary'!DY146="Yes"),OFFSET('Hygiene Data'!$G$7,0,10*ROW('Hygiene Data'!G140)),NA())</f>
        <v>#N/A</v>
      </c>
      <c r="BK146" s="538" t="e">
        <f ca="1">+IF(AND(ISNUMBER(OFFSET('Hygiene Data'!$G$9,0,10*ROW('Hygiene Data'!G140))),'Data Summary'!DZ146="Yes"),OFFSET('Hygiene Data'!$G$9,0,10*ROW('Hygiene Data'!G140)),NA())</f>
        <v>#N/A</v>
      </c>
      <c r="BL146" s="538" t="e">
        <f ca="1">+IF(AND(ISNUMBER(OFFSET('Hygiene Data'!$H$5,0,10*ROW('Hygiene Data'!H140))),'Data Summary'!EA146="Yes"),OFFSET('Hygiene Data'!$H$5,0,10*ROW('Hygiene Data'!H140)),NA())</f>
        <v>#N/A</v>
      </c>
      <c r="BM146" s="538" t="e">
        <f ca="1">+IF(AND(ISNUMBER(OFFSET('Hygiene Data'!$H$7,0,10*ROW('Hygiene Data'!H140))),'Data Summary'!EB146="Yes"),OFFSET('Hygiene Data'!$H$7,0,10*ROW('Hygiene Data'!H140)),NA())</f>
        <v>#N/A</v>
      </c>
      <c r="BN146" s="538" t="e">
        <f ca="1">+IF(AND(ISNUMBER(OFFSET('Hygiene Data'!$H$9,0,10*ROW('Hygiene Data'!H140))),'Data Summary'!EC146="Yes"),OFFSET('Hygiene Data'!$H$9,0,10*ROW('Hygiene Data'!H140)),NA())</f>
        <v>#N/A</v>
      </c>
      <c r="BO146" s="538" t="e">
        <f ca="1">+IF(AND(ISNUMBER(OFFSET('Hygiene Data'!$I$5,0,10*ROW('Hygiene Data'!I140))),'Data Summary'!ED146="Yes"),OFFSET('Hygiene Data'!$I$5,0,10*ROW('Hygiene Data'!I140)),NA())</f>
        <v>#N/A</v>
      </c>
      <c r="BP146" s="538" t="e">
        <f ca="1">+IF(AND(ISNUMBER(OFFSET('Hygiene Data'!$I$7,0,10*ROW('Hygiene Data'!I140))),'Data Summary'!EE146="Yes"),OFFSET('Hygiene Data'!$I$7,0,10*ROW('Hygiene Data'!I140)),NA())</f>
        <v>#N/A</v>
      </c>
      <c r="BQ146" s="538" t="e">
        <f ca="1">+IF(AND(ISNUMBER(OFFSET('Hygiene Data'!$I$9,0,10*ROW('Hygiene Data'!I140))),'Data Summary'!EF146="Yes"),OFFSET('Hygiene Data'!$I$9,0,10*ROW('Hygiene Data'!I140)),NA())</f>
        <v>#N/A</v>
      </c>
    </row>
    <row r="147" spans="1:69" x14ac:dyDescent="0.25">
      <c r="A147" s="534" t="e">
        <f ca="1">+RIGHT('Data Summary'!A147,LEN('Data Summary'!A147)-9)</f>
        <v>#VALUE!</v>
      </c>
      <c r="B147" s="508" t="str">
        <f ca="1">+IF(ISTEXT('Data Summary'!B147),'Data Summary'!B147,"")</f>
        <v/>
      </c>
      <c r="C147" s="535" t="e">
        <f ca="1">+VALUE('Data Summary'!C147)</f>
        <v>#VALUE!</v>
      </c>
      <c r="D147" s="536" t="e">
        <f ca="1">+IF(AND(ISNUMBER(OFFSET('Water Data'!$D$4,0,10*ROW('Water Data'!D141))),'Data Summary'!BS147="Yes"),100-OFFSET('Water Data'!$D$4,0,10*ROW('Water Data'!D141)),NA())</f>
        <v>#N/A</v>
      </c>
      <c r="E147" s="536" t="e">
        <f ca="1">+IF(AND(ISNUMBER(OFFSET('Water Data'!$D$6,0,10*ROW('Water Data'!D141))),'Data Summary'!BT147="Yes"),OFFSET('Water Data'!$D$6,0,10*ROW('Water Data'!D141)),NA())</f>
        <v>#N/A</v>
      </c>
      <c r="F147" s="536" t="e">
        <f ca="1">+IF(AND(ISNUMBER(OFFSET('Water Data'!$D$9,0,10*ROW('Water Data'!D141))),'Data Summary'!BU147="Yes"),OFFSET('Water Data'!$D$9,0,10*ROW('Water Data'!D141)),NA())</f>
        <v>#N/A</v>
      </c>
      <c r="G147" s="536" t="e">
        <f ca="1">+IF(AND(ISNUMBER(OFFSET('Water Data'!$E$4,0,10*ROW('Water Data'!E141))),'Data Summary'!BV147="Yes"),100-OFFSET('Water Data'!$E$4,0,10*ROW('Water Data'!E141)),NA())</f>
        <v>#N/A</v>
      </c>
      <c r="H147" s="536" t="e">
        <f ca="1">+IF(AND(ISNUMBER(OFFSET('Water Data'!$E$6,0,10*ROW('Water Data'!E141))),'Data Summary'!BW147="Yes"),OFFSET('Water Data'!$E$6,0,10*ROW('Water Data'!E141)),NA())</f>
        <v>#N/A</v>
      </c>
      <c r="I147" s="536" t="e">
        <f ca="1">+IF(AND(ISNUMBER(OFFSET('Water Data'!$E$9,0,10*ROW('Water Data'!E141))),'Data Summary'!BX147="Yes"),OFFSET('Water Data'!$E$9,0,10*ROW('Water Data'!E141)),NA())</f>
        <v>#N/A</v>
      </c>
      <c r="J147" s="536" t="e">
        <f ca="1">+IF(AND(ISNUMBER(OFFSET('Water Data'!$F$4,0,10*ROW('Water Data'!F141))),'Data Summary'!BY147="Yes"),100-OFFSET('Water Data'!$F$4,0,10*ROW('Water Data'!F141)),NA())</f>
        <v>#N/A</v>
      </c>
      <c r="K147" s="536" t="e">
        <f ca="1">+IF(AND(ISNUMBER(OFFSET('Water Data'!$F$6,0,10*ROW('Water Data'!F141))),'Data Summary'!BZ147="Yes"),OFFSET('Water Data'!$F$6,0,10*ROW('Water Data'!F141)),NA())</f>
        <v>#N/A</v>
      </c>
      <c r="L147" s="536" t="e">
        <f ca="1">+IF(AND(ISNUMBER(OFFSET('Water Data'!$F$9,0,10*ROW('Water Data'!F141))),'Data Summary'!CA147="Yes"),OFFSET('Water Data'!$F$9,0,10*ROW('Water Data'!F141)),NA())</f>
        <v>#N/A</v>
      </c>
      <c r="M147" s="536" t="e">
        <f ca="1">+IF(AND(ISNUMBER(OFFSET('Water Data'!$G$4,0,10*ROW('Water Data'!G141))),'Data Summary'!CB147="Yes"),100-OFFSET('Water Data'!$G$4,0,10*ROW('Water Data'!G141)),NA())</f>
        <v>#N/A</v>
      </c>
      <c r="N147" s="536" t="e">
        <f ca="1">+IF(AND(ISNUMBER(OFFSET('Water Data'!$G$6,0,10*ROW('Water Data'!G141))),'Data Summary'!CC147="Yes"),OFFSET('Water Data'!$G$6,0,10*ROW('Water Data'!G141)),NA())</f>
        <v>#N/A</v>
      </c>
      <c r="O147" s="536" t="e">
        <f ca="1">+IF(AND(ISNUMBER(OFFSET('Water Data'!$G$9,0,10*ROW('Water Data'!G141))),'Data Summary'!CD147="Yes"),OFFSET('Water Data'!$G$9,0,10*ROW('Water Data'!G141)),NA())</f>
        <v>#N/A</v>
      </c>
      <c r="P147" s="536" t="e">
        <f ca="1">+IF(AND(ISNUMBER(OFFSET('Water Data'!$H$4,0,10*ROW('Water Data'!H141))),'Data Summary'!CE147="Yes"),100-OFFSET('Water Data'!$H$4,0,10*ROW('Water Data'!H141)),NA())</f>
        <v>#N/A</v>
      </c>
      <c r="Q147" s="536" t="e">
        <f ca="1">+IF(AND(ISNUMBER(OFFSET('Water Data'!$H$6,0,10*ROW('Water Data'!H141))),'Data Summary'!CF147="Yes"),OFFSET('Water Data'!$H$6,0,10*ROW('Water Data'!H141)),NA())</f>
        <v>#N/A</v>
      </c>
      <c r="R147" s="536" t="e">
        <f ca="1">+IF(AND(ISNUMBER(OFFSET('Water Data'!$H$9,0,10*ROW('Water Data'!H141))),'Data Summary'!CG147="Yes"),OFFSET('Water Data'!$H$9,0,10*ROW('Water Data'!H141)),NA())</f>
        <v>#N/A</v>
      </c>
      <c r="S147" s="536" t="e">
        <f ca="1">+IF(AND(ISNUMBER(OFFSET('Water Data'!$I$4,0,10*ROW('Water Data'!I141))),'Data Summary'!CH147="Yes"),100-OFFSET('Water Data'!$I$4,0,10*ROW('Water Data'!I141)),NA())</f>
        <v>#N/A</v>
      </c>
      <c r="T147" s="536" t="e">
        <f ca="1">+IF(AND(ISNUMBER(OFFSET('Water Data'!$I$6,0,10*ROW('Water Data'!I141))),'Data Summary'!CI147="Yes"),OFFSET('Water Data'!$I$6,0,10*ROW('Water Data'!I141)),NA())</f>
        <v>#N/A</v>
      </c>
      <c r="U147" s="536" t="e">
        <f ca="1">+IF(AND(ISNUMBER(OFFSET('Water Data'!$I$9,0,10*ROW('Water Data'!I141))),'Data Summary'!CJ147="Yes"),OFFSET('Water Data'!$I$9,0,10*ROW('Water Data'!I141)),NA())</f>
        <v>#N/A</v>
      </c>
      <c r="V147" s="537" t="e">
        <f ca="1">+IF(AND(ISNUMBER(OFFSET('Sanitation Data'!$D$4,0,10*ROW('Sanitation Data'!D141))),'Data Summary'!CK147="Yes"),100-OFFSET('Sanitation Data'!$D$4,0,10*ROW('Sanitation Data'!D141)),NA())</f>
        <v>#N/A</v>
      </c>
      <c r="W147" s="537" t="e">
        <f ca="1">+IF(AND(ISNUMBER(OFFSET('Sanitation Data'!$D$6,0,10*ROW('Sanitation Data'!D141))),'Data Summary'!CL147="Yes"),OFFSET('Sanitation Data'!$D$6,0,10*ROW('Sanitation Data'!D141)),NA())</f>
        <v>#N/A</v>
      </c>
      <c r="X147" s="537" t="e">
        <f ca="1">+IF(AND(ISNUMBER(OFFSET('Sanitation Data'!$D$10,0,10*ROW('Sanitation Data'!D141))),'Data Summary'!CM147="Yes"),OFFSET('Sanitation Data'!$D$10,0,10*ROW('Sanitation Data'!D141)),NA())</f>
        <v>#N/A</v>
      </c>
      <c r="Y147" s="537" t="e">
        <f ca="1">+IF(AND(ISNUMBER(OFFSET('Sanitation Data'!$D$11,0,10*ROW('Sanitation Data'!D141))),'Data Summary'!CN147="Yes"),OFFSET('Sanitation Data'!$D$11,0,10*ROW('Sanitation Data'!D141)),NA())</f>
        <v>#N/A</v>
      </c>
      <c r="Z147" s="537" t="e">
        <f ca="1">+IF(AND(ISNUMBER(OFFSET('Sanitation Data'!$D$12,0,10*ROW('Sanitation Data'!D141))),'Data Summary'!CO147="Yes"),OFFSET('Sanitation Data'!$D$12,0,10*ROW('Sanitation Data'!D141)),NA())</f>
        <v>#N/A</v>
      </c>
      <c r="AA147" s="537" t="e">
        <f ca="1">+IF(AND(ISNUMBER(OFFSET('Sanitation Data'!$E$4,0,10*ROW('Sanitation Data'!E141))),'Data Summary'!CP147="Yes"),100-OFFSET('Sanitation Data'!$E$4,0,10*ROW('Sanitation Data'!E141)),NA())</f>
        <v>#N/A</v>
      </c>
      <c r="AB147" s="537" t="e">
        <f ca="1">+IF(AND(ISNUMBER(OFFSET('Sanitation Data'!$E$6,0,10*ROW('Sanitation Data'!E141))),'Data Summary'!CQ147="Yes"),OFFSET('Sanitation Data'!$E$6,0,10*ROW('Sanitation Data'!E141)),NA())</f>
        <v>#N/A</v>
      </c>
      <c r="AC147" s="537" t="e">
        <f ca="1">+IF(AND(ISNUMBER(OFFSET('Sanitation Data'!$E$10,0,10*ROW('Sanitation Data'!E141))),'Data Summary'!CR147="Yes"),OFFSET('Sanitation Data'!$E$10,0,10*ROW('Sanitation Data'!E141)),NA())</f>
        <v>#N/A</v>
      </c>
      <c r="AD147" s="537" t="e">
        <f ca="1">+IF(AND(ISNUMBER(OFFSET('Sanitation Data'!$E$11,0,10*ROW('Sanitation Data'!E141))),'Data Summary'!CS147="Yes"),OFFSET('Sanitation Data'!$E$11,0,10*ROW('Sanitation Data'!E141)),NA())</f>
        <v>#N/A</v>
      </c>
      <c r="AE147" s="537" t="e">
        <f ca="1">+IF(AND(ISNUMBER(OFFSET('Sanitation Data'!$E$12,0,10*ROW('Sanitation Data'!E141))),'Data Summary'!CT147="Yes"),OFFSET('Sanitation Data'!$E$12,0,10*ROW('Sanitation Data'!E141)),NA())</f>
        <v>#N/A</v>
      </c>
      <c r="AF147" s="537" t="e">
        <f ca="1">+IF(AND(ISNUMBER(OFFSET('Sanitation Data'!$F$4,0,10*ROW('Sanitation Data'!F141))),'Data Summary'!CU147="Yes"),100-OFFSET('Sanitation Data'!$F$4,0,10*ROW('Sanitation Data'!F141)),NA())</f>
        <v>#N/A</v>
      </c>
      <c r="AG147" s="537" t="e">
        <f ca="1">+IF(AND(ISNUMBER(OFFSET('Sanitation Data'!$F$6,0,10*ROW('Sanitation Data'!F141))),'Data Summary'!CV147="Yes"),OFFSET('Sanitation Data'!$F$6,0,10*ROW('Sanitation Data'!F141)),NA())</f>
        <v>#N/A</v>
      </c>
      <c r="AH147" s="537" t="e">
        <f ca="1">+IF(AND(ISNUMBER(OFFSET('Sanitation Data'!$F$10,0,10*ROW('Sanitation Data'!F141))),'Data Summary'!CW147="Yes"),OFFSET('Sanitation Data'!$F$10,0,10*ROW('Sanitation Data'!F141)),NA())</f>
        <v>#N/A</v>
      </c>
      <c r="AI147" s="537" t="e">
        <f ca="1">+IF(AND(ISNUMBER(OFFSET('Sanitation Data'!$F$11,0,10*ROW('Sanitation Data'!F141))),'Data Summary'!CX147="Yes"),OFFSET('Sanitation Data'!$F$11,0,10*ROW('Sanitation Data'!F141)),NA())</f>
        <v>#N/A</v>
      </c>
      <c r="AJ147" s="537" t="e">
        <f ca="1">+IF(AND(ISNUMBER(OFFSET('Sanitation Data'!$F$12,0,10*ROW('Sanitation Data'!F141))),'Data Summary'!CY147="Yes"),OFFSET('Sanitation Data'!$F$12,0,10*ROW('Sanitation Data'!F141)),NA())</f>
        <v>#N/A</v>
      </c>
      <c r="AK147" s="537" t="e">
        <f ca="1">+IF(AND(ISNUMBER(OFFSET('Sanitation Data'!$G$4,0,10*ROW('Sanitation Data'!G141))),'Data Summary'!CZ147="Yes"),100-OFFSET('Sanitation Data'!$G$4,0,10*ROW('Sanitation Data'!G141)),NA())</f>
        <v>#N/A</v>
      </c>
      <c r="AL147" s="537" t="e">
        <f ca="1">+IF(AND(ISNUMBER(OFFSET('Sanitation Data'!$G$6,0,10*ROW('Sanitation Data'!G141))),'Data Summary'!DA147="Yes"),OFFSET('Sanitation Data'!$G$6,0,10*ROW('Sanitation Data'!G141)),NA())</f>
        <v>#N/A</v>
      </c>
      <c r="AM147" s="537" t="e">
        <f ca="1">+IF(AND(ISNUMBER(OFFSET('Sanitation Data'!$G$10,0,10*ROW('Sanitation Data'!G141))),'Data Summary'!DB147="Yes"),OFFSET('Sanitation Data'!$G$10,0,10*ROW('Sanitation Data'!G141)),NA())</f>
        <v>#N/A</v>
      </c>
      <c r="AN147" s="537" t="e">
        <f ca="1">+IF(AND(ISNUMBER(OFFSET('Sanitation Data'!$G$11,0,10*ROW('Sanitation Data'!G141))),'Data Summary'!DC147="Yes"),OFFSET('Sanitation Data'!$G$11,0,10*ROW('Sanitation Data'!G141)),NA())</f>
        <v>#N/A</v>
      </c>
      <c r="AO147" s="537" t="e">
        <f ca="1">+IF(AND(ISNUMBER(OFFSET('Sanitation Data'!$G$12,0,10*ROW('Sanitation Data'!G141))),'Data Summary'!DD147="Yes"),OFFSET('Sanitation Data'!$G$12,0,10*ROW('Sanitation Data'!G141)),NA())</f>
        <v>#N/A</v>
      </c>
      <c r="AP147" s="537" t="e">
        <f ca="1">+IF(AND(ISNUMBER(OFFSET('Sanitation Data'!$H$4,0,10*ROW('Sanitation Data'!H141))),'Data Summary'!DE147="Yes"),100-OFFSET('Sanitation Data'!$H$4,0,10*ROW('Sanitation Data'!H141)),NA())</f>
        <v>#N/A</v>
      </c>
      <c r="AQ147" s="537" t="e">
        <f ca="1">+IF(AND(ISNUMBER(OFFSET('Sanitation Data'!$H$6,0,10*ROW('Sanitation Data'!H141))),'Data Summary'!DF147="Yes"),OFFSET('Sanitation Data'!$H$6,0,10*ROW('Sanitation Data'!H141)),NA())</f>
        <v>#N/A</v>
      </c>
      <c r="AR147" s="537" t="e">
        <f ca="1">+IF(AND(ISNUMBER(OFFSET('Sanitation Data'!$H$10,0,10*ROW('Sanitation Data'!H141))),'Data Summary'!DG147="Yes"),OFFSET('Sanitation Data'!$H$10,0,10*ROW('Sanitation Data'!H141)),NA())</f>
        <v>#N/A</v>
      </c>
      <c r="AS147" s="537" t="e">
        <f ca="1">+IF(AND(ISNUMBER(OFFSET('Sanitation Data'!$H$11,0,10*ROW('Sanitation Data'!H141))),'Data Summary'!DH147="Yes"),OFFSET('Sanitation Data'!$H$11,0,10*ROW('Sanitation Data'!H141)),NA())</f>
        <v>#N/A</v>
      </c>
      <c r="AT147" s="537" t="e">
        <f ca="1">+IF(AND(ISNUMBER(OFFSET('Sanitation Data'!$H$12,0,10*ROW('Sanitation Data'!H141))),'Data Summary'!DI147="Yes"),OFFSET('Sanitation Data'!$H$12,0,10*ROW('Sanitation Data'!H141)),NA())</f>
        <v>#N/A</v>
      </c>
      <c r="AU147" s="537" t="e">
        <f ca="1">+IF(AND(ISNUMBER(OFFSET('Sanitation Data'!$I$4,0,10*ROW('Sanitation Data'!I141))),'Data Summary'!DJ147="Yes"),100-OFFSET('Sanitation Data'!$I$4,0,10*ROW('Sanitation Data'!I141)),NA())</f>
        <v>#N/A</v>
      </c>
      <c r="AV147" s="537" t="e">
        <f ca="1">+IF(AND(ISNUMBER(OFFSET('Sanitation Data'!$I$6,0,10*ROW('Sanitation Data'!I141))),'Data Summary'!DK147="Yes"),OFFSET('Sanitation Data'!$I$6,0,10*ROW('Sanitation Data'!I141)),NA())</f>
        <v>#N/A</v>
      </c>
      <c r="AW147" s="537" t="e">
        <f ca="1">+IF(AND(ISNUMBER(OFFSET('Sanitation Data'!$I$10,0,10*ROW('Sanitation Data'!I141))),'Data Summary'!DL147="Yes"),OFFSET('Sanitation Data'!$I$10,0,10*ROW('Sanitation Data'!I141)),NA())</f>
        <v>#N/A</v>
      </c>
      <c r="AX147" s="537" t="e">
        <f ca="1">+IF(AND(ISNUMBER(OFFSET('Sanitation Data'!$I$11,0,10*ROW('Sanitation Data'!I141))),'Data Summary'!DM147="Yes"),OFFSET('Sanitation Data'!$I$11,0,10*ROW('Sanitation Data'!I141)),NA())</f>
        <v>#N/A</v>
      </c>
      <c r="AY147" s="537" t="e">
        <f ca="1">+IF(AND(ISNUMBER(OFFSET('Sanitation Data'!$I$12,0,10*ROW('Sanitation Data'!I141))),'Data Summary'!DN147="Yes"),OFFSET('Sanitation Data'!$I$12,0,10*ROW('Sanitation Data'!I141)),NA())</f>
        <v>#N/A</v>
      </c>
      <c r="AZ147" s="538" t="e">
        <f ca="1">+IF(AND(ISNUMBER(OFFSET('Hygiene Data'!$D$5,0,10*ROW('Hygiene Data'!D141))),'Data Summary'!DO147="Yes"),OFFSET('Hygiene Data'!$D$5,0,10*ROW('Hygiene Data'!D141)),NA())</f>
        <v>#N/A</v>
      </c>
      <c r="BA147" s="538" t="e">
        <f ca="1">+IF(AND(ISNUMBER(OFFSET('Hygiene Data'!$D$7,0,10*ROW('Hygiene Data'!D141))),'Data Summary'!DP147="Yes"),OFFSET('Hygiene Data'!$D$7,0,10*ROW('Hygiene Data'!D141)),NA())</f>
        <v>#N/A</v>
      </c>
      <c r="BB147" s="538" t="e">
        <f ca="1">+IF(AND(ISNUMBER(OFFSET('Hygiene Data'!$D$9,0,10*ROW('Hygiene Data'!D141))),'Data Summary'!DQ147="Yes"),OFFSET('Hygiene Data'!$D$9,0,10*ROW('Hygiene Data'!D141)),NA())</f>
        <v>#N/A</v>
      </c>
      <c r="BC147" s="538" t="e">
        <f ca="1">+IF(AND(ISNUMBER(OFFSET('Hygiene Data'!$E$5,0,10*ROW('Hygiene Data'!E141))),'Data Summary'!DR147="Yes"),OFFSET('Hygiene Data'!$E$5,0,10*ROW('Hygiene Data'!E141)),NA())</f>
        <v>#N/A</v>
      </c>
      <c r="BD147" s="538" t="e">
        <f ca="1">+IF(AND(ISNUMBER(OFFSET('Hygiene Data'!$E$7,0,10*ROW('Hygiene Data'!E141))),'Data Summary'!DS147="Yes"),OFFSET('Hygiene Data'!$E$7,0,10*ROW('Hygiene Data'!E141)),NA())</f>
        <v>#N/A</v>
      </c>
      <c r="BE147" s="538" t="e">
        <f ca="1">+IF(AND(ISNUMBER(OFFSET('Hygiene Data'!$E$9,0,10*ROW('Hygiene Data'!E141))),'Data Summary'!DT147="Yes"),OFFSET('Hygiene Data'!$E$9,0,10*ROW('Hygiene Data'!E141)),NA())</f>
        <v>#N/A</v>
      </c>
      <c r="BF147" s="538" t="e">
        <f ca="1">+IF(AND(ISNUMBER(OFFSET('Hygiene Data'!$F$5,0,10*ROW('Hygiene Data'!F141))),'Data Summary'!DU147="Yes"),OFFSET('Hygiene Data'!$F$5,0,10*ROW('Hygiene Data'!F141)),NA())</f>
        <v>#N/A</v>
      </c>
      <c r="BG147" s="538" t="e">
        <f ca="1">+IF(AND(ISNUMBER(OFFSET('Hygiene Data'!$F$7,0,10*ROW('Hygiene Data'!F141))),'Data Summary'!DV147="Yes"),OFFSET('Hygiene Data'!$F$7,0,10*ROW('Hygiene Data'!F141)),NA())</f>
        <v>#N/A</v>
      </c>
      <c r="BH147" s="538" t="e">
        <f ca="1">+IF(AND(ISNUMBER(OFFSET('Hygiene Data'!$F$9,0,10*ROW('Hygiene Data'!F141))),'Data Summary'!DW147="Yes"),OFFSET('Hygiene Data'!$F$9,0,10*ROW('Hygiene Data'!F141)),NA())</f>
        <v>#N/A</v>
      </c>
      <c r="BI147" s="538" t="e">
        <f ca="1">+IF(AND(ISNUMBER(OFFSET('Hygiene Data'!$G$5,0,10*ROW('Hygiene Data'!G141))),'Data Summary'!DX147="Yes"),OFFSET('Hygiene Data'!$G$5,0,10*ROW('Hygiene Data'!G141)),NA())</f>
        <v>#N/A</v>
      </c>
      <c r="BJ147" s="538" t="e">
        <f ca="1">+IF(AND(ISNUMBER(OFFSET('Hygiene Data'!$G$7,0,10*ROW('Hygiene Data'!G141))),'Data Summary'!DY147="Yes"),OFFSET('Hygiene Data'!$G$7,0,10*ROW('Hygiene Data'!G141)),NA())</f>
        <v>#N/A</v>
      </c>
      <c r="BK147" s="538" t="e">
        <f ca="1">+IF(AND(ISNUMBER(OFFSET('Hygiene Data'!$G$9,0,10*ROW('Hygiene Data'!G141))),'Data Summary'!DZ147="Yes"),OFFSET('Hygiene Data'!$G$9,0,10*ROW('Hygiene Data'!G141)),NA())</f>
        <v>#N/A</v>
      </c>
      <c r="BL147" s="538" t="e">
        <f ca="1">+IF(AND(ISNUMBER(OFFSET('Hygiene Data'!$H$5,0,10*ROW('Hygiene Data'!H141))),'Data Summary'!EA147="Yes"),OFFSET('Hygiene Data'!$H$5,0,10*ROW('Hygiene Data'!H141)),NA())</f>
        <v>#N/A</v>
      </c>
      <c r="BM147" s="538" t="e">
        <f ca="1">+IF(AND(ISNUMBER(OFFSET('Hygiene Data'!$H$7,0,10*ROW('Hygiene Data'!H141))),'Data Summary'!EB147="Yes"),OFFSET('Hygiene Data'!$H$7,0,10*ROW('Hygiene Data'!H141)),NA())</f>
        <v>#N/A</v>
      </c>
      <c r="BN147" s="538" t="e">
        <f ca="1">+IF(AND(ISNUMBER(OFFSET('Hygiene Data'!$H$9,0,10*ROW('Hygiene Data'!H141))),'Data Summary'!EC147="Yes"),OFFSET('Hygiene Data'!$H$9,0,10*ROW('Hygiene Data'!H141)),NA())</f>
        <v>#N/A</v>
      </c>
      <c r="BO147" s="538" t="e">
        <f ca="1">+IF(AND(ISNUMBER(OFFSET('Hygiene Data'!$I$5,0,10*ROW('Hygiene Data'!I141))),'Data Summary'!ED147="Yes"),OFFSET('Hygiene Data'!$I$5,0,10*ROW('Hygiene Data'!I141)),NA())</f>
        <v>#N/A</v>
      </c>
      <c r="BP147" s="538" t="e">
        <f ca="1">+IF(AND(ISNUMBER(OFFSET('Hygiene Data'!$I$7,0,10*ROW('Hygiene Data'!I141))),'Data Summary'!EE147="Yes"),OFFSET('Hygiene Data'!$I$7,0,10*ROW('Hygiene Data'!I141)),NA())</f>
        <v>#N/A</v>
      </c>
      <c r="BQ147" s="538" t="e">
        <f ca="1">+IF(AND(ISNUMBER(OFFSET('Hygiene Data'!$I$9,0,10*ROW('Hygiene Data'!I141))),'Data Summary'!EF147="Yes"),OFFSET('Hygiene Data'!$I$9,0,10*ROW('Hygiene Data'!I141)),NA())</f>
        <v>#N/A</v>
      </c>
    </row>
    <row r="148" spans="1:69" x14ac:dyDescent="0.25">
      <c r="A148" s="534" t="e">
        <f ca="1">+RIGHT('Data Summary'!A148,LEN('Data Summary'!A148)-9)</f>
        <v>#VALUE!</v>
      </c>
      <c r="B148" s="508" t="str">
        <f ca="1">+IF(ISTEXT('Data Summary'!B148),'Data Summary'!B148,"")</f>
        <v/>
      </c>
      <c r="C148" s="535" t="e">
        <f ca="1">+VALUE('Data Summary'!C148)</f>
        <v>#VALUE!</v>
      </c>
      <c r="D148" s="536" t="e">
        <f ca="1">+IF(AND(ISNUMBER(OFFSET('Water Data'!$D$4,0,10*ROW('Water Data'!D142))),'Data Summary'!BS148="Yes"),100-OFFSET('Water Data'!$D$4,0,10*ROW('Water Data'!D142)),NA())</f>
        <v>#N/A</v>
      </c>
      <c r="E148" s="536" t="e">
        <f ca="1">+IF(AND(ISNUMBER(OFFSET('Water Data'!$D$6,0,10*ROW('Water Data'!D142))),'Data Summary'!BT148="Yes"),OFFSET('Water Data'!$D$6,0,10*ROW('Water Data'!D142)),NA())</f>
        <v>#N/A</v>
      </c>
      <c r="F148" s="536" t="e">
        <f ca="1">+IF(AND(ISNUMBER(OFFSET('Water Data'!$D$9,0,10*ROW('Water Data'!D142))),'Data Summary'!BU148="Yes"),OFFSET('Water Data'!$D$9,0,10*ROW('Water Data'!D142)),NA())</f>
        <v>#N/A</v>
      </c>
      <c r="G148" s="536" t="e">
        <f ca="1">+IF(AND(ISNUMBER(OFFSET('Water Data'!$E$4,0,10*ROW('Water Data'!E142))),'Data Summary'!BV148="Yes"),100-OFFSET('Water Data'!$E$4,0,10*ROW('Water Data'!E142)),NA())</f>
        <v>#N/A</v>
      </c>
      <c r="H148" s="536" t="e">
        <f ca="1">+IF(AND(ISNUMBER(OFFSET('Water Data'!$E$6,0,10*ROW('Water Data'!E142))),'Data Summary'!BW148="Yes"),OFFSET('Water Data'!$E$6,0,10*ROW('Water Data'!E142)),NA())</f>
        <v>#N/A</v>
      </c>
      <c r="I148" s="536" t="e">
        <f ca="1">+IF(AND(ISNUMBER(OFFSET('Water Data'!$E$9,0,10*ROW('Water Data'!E142))),'Data Summary'!BX148="Yes"),OFFSET('Water Data'!$E$9,0,10*ROW('Water Data'!E142)),NA())</f>
        <v>#N/A</v>
      </c>
      <c r="J148" s="536" t="e">
        <f ca="1">+IF(AND(ISNUMBER(OFFSET('Water Data'!$F$4,0,10*ROW('Water Data'!F142))),'Data Summary'!BY148="Yes"),100-OFFSET('Water Data'!$F$4,0,10*ROW('Water Data'!F142)),NA())</f>
        <v>#N/A</v>
      </c>
      <c r="K148" s="536" t="e">
        <f ca="1">+IF(AND(ISNUMBER(OFFSET('Water Data'!$F$6,0,10*ROW('Water Data'!F142))),'Data Summary'!BZ148="Yes"),OFFSET('Water Data'!$F$6,0,10*ROW('Water Data'!F142)),NA())</f>
        <v>#N/A</v>
      </c>
      <c r="L148" s="536" t="e">
        <f ca="1">+IF(AND(ISNUMBER(OFFSET('Water Data'!$F$9,0,10*ROW('Water Data'!F142))),'Data Summary'!CA148="Yes"),OFFSET('Water Data'!$F$9,0,10*ROW('Water Data'!F142)),NA())</f>
        <v>#N/A</v>
      </c>
      <c r="M148" s="536" t="e">
        <f ca="1">+IF(AND(ISNUMBER(OFFSET('Water Data'!$G$4,0,10*ROW('Water Data'!G142))),'Data Summary'!CB148="Yes"),100-OFFSET('Water Data'!$G$4,0,10*ROW('Water Data'!G142)),NA())</f>
        <v>#N/A</v>
      </c>
      <c r="N148" s="536" t="e">
        <f ca="1">+IF(AND(ISNUMBER(OFFSET('Water Data'!$G$6,0,10*ROW('Water Data'!G142))),'Data Summary'!CC148="Yes"),OFFSET('Water Data'!$G$6,0,10*ROW('Water Data'!G142)),NA())</f>
        <v>#N/A</v>
      </c>
      <c r="O148" s="536" t="e">
        <f ca="1">+IF(AND(ISNUMBER(OFFSET('Water Data'!$G$9,0,10*ROW('Water Data'!G142))),'Data Summary'!CD148="Yes"),OFFSET('Water Data'!$G$9,0,10*ROW('Water Data'!G142)),NA())</f>
        <v>#N/A</v>
      </c>
      <c r="P148" s="536" t="e">
        <f ca="1">+IF(AND(ISNUMBER(OFFSET('Water Data'!$H$4,0,10*ROW('Water Data'!H142))),'Data Summary'!CE148="Yes"),100-OFFSET('Water Data'!$H$4,0,10*ROW('Water Data'!H142)),NA())</f>
        <v>#N/A</v>
      </c>
      <c r="Q148" s="536" t="e">
        <f ca="1">+IF(AND(ISNUMBER(OFFSET('Water Data'!$H$6,0,10*ROW('Water Data'!H142))),'Data Summary'!CF148="Yes"),OFFSET('Water Data'!$H$6,0,10*ROW('Water Data'!H142)),NA())</f>
        <v>#N/A</v>
      </c>
      <c r="R148" s="536" t="e">
        <f ca="1">+IF(AND(ISNUMBER(OFFSET('Water Data'!$H$9,0,10*ROW('Water Data'!H142))),'Data Summary'!CG148="Yes"),OFFSET('Water Data'!$H$9,0,10*ROW('Water Data'!H142)),NA())</f>
        <v>#N/A</v>
      </c>
      <c r="S148" s="536" t="e">
        <f ca="1">+IF(AND(ISNUMBER(OFFSET('Water Data'!$I$4,0,10*ROW('Water Data'!I142))),'Data Summary'!CH148="Yes"),100-OFFSET('Water Data'!$I$4,0,10*ROW('Water Data'!I142)),NA())</f>
        <v>#N/A</v>
      </c>
      <c r="T148" s="536" t="e">
        <f ca="1">+IF(AND(ISNUMBER(OFFSET('Water Data'!$I$6,0,10*ROW('Water Data'!I142))),'Data Summary'!CI148="Yes"),OFFSET('Water Data'!$I$6,0,10*ROW('Water Data'!I142)),NA())</f>
        <v>#N/A</v>
      </c>
      <c r="U148" s="536" t="e">
        <f ca="1">+IF(AND(ISNUMBER(OFFSET('Water Data'!$I$9,0,10*ROW('Water Data'!I142))),'Data Summary'!CJ148="Yes"),OFFSET('Water Data'!$I$9,0,10*ROW('Water Data'!I142)),NA())</f>
        <v>#N/A</v>
      </c>
      <c r="V148" s="537" t="e">
        <f ca="1">+IF(AND(ISNUMBER(OFFSET('Sanitation Data'!$D$4,0,10*ROW('Sanitation Data'!D142))),'Data Summary'!CK148="Yes"),100-OFFSET('Sanitation Data'!$D$4,0,10*ROW('Sanitation Data'!D142)),NA())</f>
        <v>#N/A</v>
      </c>
      <c r="W148" s="537" t="e">
        <f ca="1">+IF(AND(ISNUMBER(OFFSET('Sanitation Data'!$D$6,0,10*ROW('Sanitation Data'!D142))),'Data Summary'!CL148="Yes"),OFFSET('Sanitation Data'!$D$6,0,10*ROW('Sanitation Data'!D142)),NA())</f>
        <v>#N/A</v>
      </c>
      <c r="X148" s="537" t="e">
        <f ca="1">+IF(AND(ISNUMBER(OFFSET('Sanitation Data'!$D$10,0,10*ROW('Sanitation Data'!D142))),'Data Summary'!CM148="Yes"),OFFSET('Sanitation Data'!$D$10,0,10*ROW('Sanitation Data'!D142)),NA())</f>
        <v>#N/A</v>
      </c>
      <c r="Y148" s="537" t="e">
        <f ca="1">+IF(AND(ISNUMBER(OFFSET('Sanitation Data'!$D$11,0,10*ROW('Sanitation Data'!D142))),'Data Summary'!CN148="Yes"),OFFSET('Sanitation Data'!$D$11,0,10*ROW('Sanitation Data'!D142)),NA())</f>
        <v>#N/A</v>
      </c>
      <c r="Z148" s="537" t="e">
        <f ca="1">+IF(AND(ISNUMBER(OFFSET('Sanitation Data'!$D$12,0,10*ROW('Sanitation Data'!D142))),'Data Summary'!CO148="Yes"),OFFSET('Sanitation Data'!$D$12,0,10*ROW('Sanitation Data'!D142)),NA())</f>
        <v>#N/A</v>
      </c>
      <c r="AA148" s="537" t="e">
        <f ca="1">+IF(AND(ISNUMBER(OFFSET('Sanitation Data'!$E$4,0,10*ROW('Sanitation Data'!E142))),'Data Summary'!CP148="Yes"),100-OFFSET('Sanitation Data'!$E$4,0,10*ROW('Sanitation Data'!E142)),NA())</f>
        <v>#N/A</v>
      </c>
      <c r="AB148" s="537" t="e">
        <f ca="1">+IF(AND(ISNUMBER(OFFSET('Sanitation Data'!$E$6,0,10*ROW('Sanitation Data'!E142))),'Data Summary'!CQ148="Yes"),OFFSET('Sanitation Data'!$E$6,0,10*ROW('Sanitation Data'!E142)),NA())</f>
        <v>#N/A</v>
      </c>
      <c r="AC148" s="537" t="e">
        <f ca="1">+IF(AND(ISNUMBER(OFFSET('Sanitation Data'!$E$10,0,10*ROW('Sanitation Data'!E142))),'Data Summary'!CR148="Yes"),OFFSET('Sanitation Data'!$E$10,0,10*ROW('Sanitation Data'!E142)),NA())</f>
        <v>#N/A</v>
      </c>
      <c r="AD148" s="537" t="e">
        <f ca="1">+IF(AND(ISNUMBER(OFFSET('Sanitation Data'!$E$11,0,10*ROW('Sanitation Data'!E142))),'Data Summary'!CS148="Yes"),OFFSET('Sanitation Data'!$E$11,0,10*ROW('Sanitation Data'!E142)),NA())</f>
        <v>#N/A</v>
      </c>
      <c r="AE148" s="537" t="e">
        <f ca="1">+IF(AND(ISNUMBER(OFFSET('Sanitation Data'!$E$12,0,10*ROW('Sanitation Data'!E142))),'Data Summary'!CT148="Yes"),OFFSET('Sanitation Data'!$E$12,0,10*ROW('Sanitation Data'!E142)),NA())</f>
        <v>#N/A</v>
      </c>
      <c r="AF148" s="537" t="e">
        <f ca="1">+IF(AND(ISNUMBER(OFFSET('Sanitation Data'!$F$4,0,10*ROW('Sanitation Data'!F142))),'Data Summary'!CU148="Yes"),100-OFFSET('Sanitation Data'!$F$4,0,10*ROW('Sanitation Data'!F142)),NA())</f>
        <v>#N/A</v>
      </c>
      <c r="AG148" s="537" t="e">
        <f ca="1">+IF(AND(ISNUMBER(OFFSET('Sanitation Data'!$F$6,0,10*ROW('Sanitation Data'!F142))),'Data Summary'!CV148="Yes"),OFFSET('Sanitation Data'!$F$6,0,10*ROW('Sanitation Data'!F142)),NA())</f>
        <v>#N/A</v>
      </c>
      <c r="AH148" s="537" t="e">
        <f ca="1">+IF(AND(ISNUMBER(OFFSET('Sanitation Data'!$F$10,0,10*ROW('Sanitation Data'!F142))),'Data Summary'!CW148="Yes"),OFFSET('Sanitation Data'!$F$10,0,10*ROW('Sanitation Data'!F142)),NA())</f>
        <v>#N/A</v>
      </c>
      <c r="AI148" s="537" t="e">
        <f ca="1">+IF(AND(ISNUMBER(OFFSET('Sanitation Data'!$F$11,0,10*ROW('Sanitation Data'!F142))),'Data Summary'!CX148="Yes"),OFFSET('Sanitation Data'!$F$11,0,10*ROW('Sanitation Data'!F142)),NA())</f>
        <v>#N/A</v>
      </c>
      <c r="AJ148" s="537" t="e">
        <f ca="1">+IF(AND(ISNUMBER(OFFSET('Sanitation Data'!$F$12,0,10*ROW('Sanitation Data'!F142))),'Data Summary'!CY148="Yes"),OFFSET('Sanitation Data'!$F$12,0,10*ROW('Sanitation Data'!F142)),NA())</f>
        <v>#N/A</v>
      </c>
      <c r="AK148" s="537" t="e">
        <f ca="1">+IF(AND(ISNUMBER(OFFSET('Sanitation Data'!$G$4,0,10*ROW('Sanitation Data'!G142))),'Data Summary'!CZ148="Yes"),100-OFFSET('Sanitation Data'!$G$4,0,10*ROW('Sanitation Data'!G142)),NA())</f>
        <v>#N/A</v>
      </c>
      <c r="AL148" s="537" t="e">
        <f ca="1">+IF(AND(ISNUMBER(OFFSET('Sanitation Data'!$G$6,0,10*ROW('Sanitation Data'!G142))),'Data Summary'!DA148="Yes"),OFFSET('Sanitation Data'!$G$6,0,10*ROW('Sanitation Data'!G142)),NA())</f>
        <v>#N/A</v>
      </c>
      <c r="AM148" s="537" t="e">
        <f ca="1">+IF(AND(ISNUMBER(OFFSET('Sanitation Data'!$G$10,0,10*ROW('Sanitation Data'!G142))),'Data Summary'!DB148="Yes"),OFFSET('Sanitation Data'!$G$10,0,10*ROW('Sanitation Data'!G142)),NA())</f>
        <v>#N/A</v>
      </c>
      <c r="AN148" s="537" t="e">
        <f ca="1">+IF(AND(ISNUMBER(OFFSET('Sanitation Data'!$G$11,0,10*ROW('Sanitation Data'!G142))),'Data Summary'!DC148="Yes"),OFFSET('Sanitation Data'!$G$11,0,10*ROW('Sanitation Data'!G142)),NA())</f>
        <v>#N/A</v>
      </c>
      <c r="AO148" s="537" t="e">
        <f ca="1">+IF(AND(ISNUMBER(OFFSET('Sanitation Data'!$G$12,0,10*ROW('Sanitation Data'!G142))),'Data Summary'!DD148="Yes"),OFFSET('Sanitation Data'!$G$12,0,10*ROW('Sanitation Data'!G142)),NA())</f>
        <v>#N/A</v>
      </c>
      <c r="AP148" s="537" t="e">
        <f ca="1">+IF(AND(ISNUMBER(OFFSET('Sanitation Data'!$H$4,0,10*ROW('Sanitation Data'!H142))),'Data Summary'!DE148="Yes"),100-OFFSET('Sanitation Data'!$H$4,0,10*ROW('Sanitation Data'!H142)),NA())</f>
        <v>#N/A</v>
      </c>
      <c r="AQ148" s="537" t="e">
        <f ca="1">+IF(AND(ISNUMBER(OFFSET('Sanitation Data'!$H$6,0,10*ROW('Sanitation Data'!H142))),'Data Summary'!DF148="Yes"),OFFSET('Sanitation Data'!$H$6,0,10*ROW('Sanitation Data'!H142)),NA())</f>
        <v>#N/A</v>
      </c>
      <c r="AR148" s="537" t="e">
        <f ca="1">+IF(AND(ISNUMBER(OFFSET('Sanitation Data'!$H$10,0,10*ROW('Sanitation Data'!H142))),'Data Summary'!DG148="Yes"),OFFSET('Sanitation Data'!$H$10,0,10*ROW('Sanitation Data'!H142)),NA())</f>
        <v>#N/A</v>
      </c>
      <c r="AS148" s="537" t="e">
        <f ca="1">+IF(AND(ISNUMBER(OFFSET('Sanitation Data'!$H$11,0,10*ROW('Sanitation Data'!H142))),'Data Summary'!DH148="Yes"),OFFSET('Sanitation Data'!$H$11,0,10*ROW('Sanitation Data'!H142)),NA())</f>
        <v>#N/A</v>
      </c>
      <c r="AT148" s="537" t="e">
        <f ca="1">+IF(AND(ISNUMBER(OFFSET('Sanitation Data'!$H$12,0,10*ROW('Sanitation Data'!H142))),'Data Summary'!DI148="Yes"),OFFSET('Sanitation Data'!$H$12,0,10*ROW('Sanitation Data'!H142)),NA())</f>
        <v>#N/A</v>
      </c>
      <c r="AU148" s="537" t="e">
        <f ca="1">+IF(AND(ISNUMBER(OFFSET('Sanitation Data'!$I$4,0,10*ROW('Sanitation Data'!I142))),'Data Summary'!DJ148="Yes"),100-OFFSET('Sanitation Data'!$I$4,0,10*ROW('Sanitation Data'!I142)),NA())</f>
        <v>#N/A</v>
      </c>
      <c r="AV148" s="537" t="e">
        <f ca="1">+IF(AND(ISNUMBER(OFFSET('Sanitation Data'!$I$6,0,10*ROW('Sanitation Data'!I142))),'Data Summary'!DK148="Yes"),OFFSET('Sanitation Data'!$I$6,0,10*ROW('Sanitation Data'!I142)),NA())</f>
        <v>#N/A</v>
      </c>
      <c r="AW148" s="537" t="e">
        <f ca="1">+IF(AND(ISNUMBER(OFFSET('Sanitation Data'!$I$10,0,10*ROW('Sanitation Data'!I142))),'Data Summary'!DL148="Yes"),OFFSET('Sanitation Data'!$I$10,0,10*ROW('Sanitation Data'!I142)),NA())</f>
        <v>#N/A</v>
      </c>
      <c r="AX148" s="537" t="e">
        <f ca="1">+IF(AND(ISNUMBER(OFFSET('Sanitation Data'!$I$11,0,10*ROW('Sanitation Data'!I142))),'Data Summary'!DM148="Yes"),OFFSET('Sanitation Data'!$I$11,0,10*ROW('Sanitation Data'!I142)),NA())</f>
        <v>#N/A</v>
      </c>
      <c r="AY148" s="537" t="e">
        <f ca="1">+IF(AND(ISNUMBER(OFFSET('Sanitation Data'!$I$12,0,10*ROW('Sanitation Data'!I142))),'Data Summary'!DN148="Yes"),OFFSET('Sanitation Data'!$I$12,0,10*ROW('Sanitation Data'!I142)),NA())</f>
        <v>#N/A</v>
      </c>
      <c r="AZ148" s="538" t="e">
        <f ca="1">+IF(AND(ISNUMBER(OFFSET('Hygiene Data'!$D$5,0,10*ROW('Hygiene Data'!D142))),'Data Summary'!DO148="Yes"),OFFSET('Hygiene Data'!$D$5,0,10*ROW('Hygiene Data'!D142)),NA())</f>
        <v>#N/A</v>
      </c>
      <c r="BA148" s="538" t="e">
        <f ca="1">+IF(AND(ISNUMBER(OFFSET('Hygiene Data'!$D$7,0,10*ROW('Hygiene Data'!D142))),'Data Summary'!DP148="Yes"),OFFSET('Hygiene Data'!$D$7,0,10*ROW('Hygiene Data'!D142)),NA())</f>
        <v>#N/A</v>
      </c>
      <c r="BB148" s="538" t="e">
        <f ca="1">+IF(AND(ISNUMBER(OFFSET('Hygiene Data'!$D$9,0,10*ROW('Hygiene Data'!D142))),'Data Summary'!DQ148="Yes"),OFFSET('Hygiene Data'!$D$9,0,10*ROW('Hygiene Data'!D142)),NA())</f>
        <v>#N/A</v>
      </c>
      <c r="BC148" s="538" t="e">
        <f ca="1">+IF(AND(ISNUMBER(OFFSET('Hygiene Data'!$E$5,0,10*ROW('Hygiene Data'!E142))),'Data Summary'!DR148="Yes"),OFFSET('Hygiene Data'!$E$5,0,10*ROW('Hygiene Data'!E142)),NA())</f>
        <v>#N/A</v>
      </c>
      <c r="BD148" s="538" t="e">
        <f ca="1">+IF(AND(ISNUMBER(OFFSET('Hygiene Data'!$E$7,0,10*ROW('Hygiene Data'!E142))),'Data Summary'!DS148="Yes"),OFFSET('Hygiene Data'!$E$7,0,10*ROW('Hygiene Data'!E142)),NA())</f>
        <v>#N/A</v>
      </c>
      <c r="BE148" s="538" t="e">
        <f ca="1">+IF(AND(ISNUMBER(OFFSET('Hygiene Data'!$E$9,0,10*ROW('Hygiene Data'!E142))),'Data Summary'!DT148="Yes"),OFFSET('Hygiene Data'!$E$9,0,10*ROW('Hygiene Data'!E142)),NA())</f>
        <v>#N/A</v>
      </c>
      <c r="BF148" s="538" t="e">
        <f ca="1">+IF(AND(ISNUMBER(OFFSET('Hygiene Data'!$F$5,0,10*ROW('Hygiene Data'!F142))),'Data Summary'!DU148="Yes"),OFFSET('Hygiene Data'!$F$5,0,10*ROW('Hygiene Data'!F142)),NA())</f>
        <v>#N/A</v>
      </c>
      <c r="BG148" s="538" t="e">
        <f ca="1">+IF(AND(ISNUMBER(OFFSET('Hygiene Data'!$F$7,0,10*ROW('Hygiene Data'!F142))),'Data Summary'!DV148="Yes"),OFFSET('Hygiene Data'!$F$7,0,10*ROW('Hygiene Data'!F142)),NA())</f>
        <v>#N/A</v>
      </c>
      <c r="BH148" s="538" t="e">
        <f ca="1">+IF(AND(ISNUMBER(OFFSET('Hygiene Data'!$F$9,0,10*ROW('Hygiene Data'!F142))),'Data Summary'!DW148="Yes"),OFFSET('Hygiene Data'!$F$9,0,10*ROW('Hygiene Data'!F142)),NA())</f>
        <v>#N/A</v>
      </c>
      <c r="BI148" s="538" t="e">
        <f ca="1">+IF(AND(ISNUMBER(OFFSET('Hygiene Data'!$G$5,0,10*ROW('Hygiene Data'!G142))),'Data Summary'!DX148="Yes"),OFFSET('Hygiene Data'!$G$5,0,10*ROW('Hygiene Data'!G142)),NA())</f>
        <v>#N/A</v>
      </c>
      <c r="BJ148" s="538" t="e">
        <f ca="1">+IF(AND(ISNUMBER(OFFSET('Hygiene Data'!$G$7,0,10*ROW('Hygiene Data'!G142))),'Data Summary'!DY148="Yes"),OFFSET('Hygiene Data'!$G$7,0,10*ROW('Hygiene Data'!G142)),NA())</f>
        <v>#N/A</v>
      </c>
      <c r="BK148" s="538" t="e">
        <f ca="1">+IF(AND(ISNUMBER(OFFSET('Hygiene Data'!$G$9,0,10*ROW('Hygiene Data'!G142))),'Data Summary'!DZ148="Yes"),OFFSET('Hygiene Data'!$G$9,0,10*ROW('Hygiene Data'!G142)),NA())</f>
        <v>#N/A</v>
      </c>
      <c r="BL148" s="538" t="e">
        <f ca="1">+IF(AND(ISNUMBER(OFFSET('Hygiene Data'!$H$5,0,10*ROW('Hygiene Data'!H142))),'Data Summary'!EA148="Yes"),OFFSET('Hygiene Data'!$H$5,0,10*ROW('Hygiene Data'!H142)),NA())</f>
        <v>#N/A</v>
      </c>
      <c r="BM148" s="538" t="e">
        <f ca="1">+IF(AND(ISNUMBER(OFFSET('Hygiene Data'!$H$7,0,10*ROW('Hygiene Data'!H142))),'Data Summary'!EB148="Yes"),OFFSET('Hygiene Data'!$H$7,0,10*ROW('Hygiene Data'!H142)),NA())</f>
        <v>#N/A</v>
      </c>
      <c r="BN148" s="538" t="e">
        <f ca="1">+IF(AND(ISNUMBER(OFFSET('Hygiene Data'!$H$9,0,10*ROW('Hygiene Data'!H142))),'Data Summary'!EC148="Yes"),OFFSET('Hygiene Data'!$H$9,0,10*ROW('Hygiene Data'!H142)),NA())</f>
        <v>#N/A</v>
      </c>
      <c r="BO148" s="538" t="e">
        <f ca="1">+IF(AND(ISNUMBER(OFFSET('Hygiene Data'!$I$5,0,10*ROW('Hygiene Data'!I142))),'Data Summary'!ED148="Yes"),OFFSET('Hygiene Data'!$I$5,0,10*ROW('Hygiene Data'!I142)),NA())</f>
        <v>#N/A</v>
      </c>
      <c r="BP148" s="538" t="e">
        <f ca="1">+IF(AND(ISNUMBER(OFFSET('Hygiene Data'!$I$7,0,10*ROW('Hygiene Data'!I142))),'Data Summary'!EE148="Yes"),OFFSET('Hygiene Data'!$I$7,0,10*ROW('Hygiene Data'!I142)),NA())</f>
        <v>#N/A</v>
      </c>
      <c r="BQ148" s="538" t="e">
        <f ca="1">+IF(AND(ISNUMBER(OFFSET('Hygiene Data'!$I$9,0,10*ROW('Hygiene Data'!I142))),'Data Summary'!EF148="Yes"),OFFSET('Hygiene Data'!$I$9,0,10*ROW('Hygiene Data'!I142)),NA())</f>
        <v>#N/A</v>
      </c>
    </row>
    <row r="149" spans="1:69" x14ac:dyDescent="0.25">
      <c r="A149" s="534" t="e">
        <f ca="1">+RIGHT('Data Summary'!A149,LEN('Data Summary'!A149)-9)</f>
        <v>#VALUE!</v>
      </c>
      <c r="B149" s="508" t="str">
        <f ca="1">+IF(ISTEXT('Data Summary'!B149),'Data Summary'!B149,"")</f>
        <v/>
      </c>
      <c r="C149" s="535" t="e">
        <f ca="1">+VALUE('Data Summary'!C149)</f>
        <v>#VALUE!</v>
      </c>
      <c r="D149" s="536" t="e">
        <f ca="1">+IF(AND(ISNUMBER(OFFSET('Water Data'!$D$4,0,10*ROW('Water Data'!D143))),'Data Summary'!BS149="Yes"),100-OFFSET('Water Data'!$D$4,0,10*ROW('Water Data'!D143)),NA())</f>
        <v>#N/A</v>
      </c>
      <c r="E149" s="536" t="e">
        <f ca="1">+IF(AND(ISNUMBER(OFFSET('Water Data'!$D$6,0,10*ROW('Water Data'!D143))),'Data Summary'!BT149="Yes"),OFFSET('Water Data'!$D$6,0,10*ROW('Water Data'!D143)),NA())</f>
        <v>#N/A</v>
      </c>
      <c r="F149" s="536" t="e">
        <f ca="1">+IF(AND(ISNUMBER(OFFSET('Water Data'!$D$9,0,10*ROW('Water Data'!D143))),'Data Summary'!BU149="Yes"),OFFSET('Water Data'!$D$9,0,10*ROW('Water Data'!D143)),NA())</f>
        <v>#N/A</v>
      </c>
      <c r="G149" s="536" t="e">
        <f ca="1">+IF(AND(ISNUMBER(OFFSET('Water Data'!$E$4,0,10*ROW('Water Data'!E143))),'Data Summary'!BV149="Yes"),100-OFFSET('Water Data'!$E$4,0,10*ROW('Water Data'!E143)),NA())</f>
        <v>#N/A</v>
      </c>
      <c r="H149" s="536" t="e">
        <f ca="1">+IF(AND(ISNUMBER(OFFSET('Water Data'!$E$6,0,10*ROW('Water Data'!E143))),'Data Summary'!BW149="Yes"),OFFSET('Water Data'!$E$6,0,10*ROW('Water Data'!E143)),NA())</f>
        <v>#N/A</v>
      </c>
      <c r="I149" s="536" t="e">
        <f ca="1">+IF(AND(ISNUMBER(OFFSET('Water Data'!$E$9,0,10*ROW('Water Data'!E143))),'Data Summary'!BX149="Yes"),OFFSET('Water Data'!$E$9,0,10*ROW('Water Data'!E143)),NA())</f>
        <v>#N/A</v>
      </c>
      <c r="J149" s="536" t="e">
        <f ca="1">+IF(AND(ISNUMBER(OFFSET('Water Data'!$F$4,0,10*ROW('Water Data'!F143))),'Data Summary'!BY149="Yes"),100-OFFSET('Water Data'!$F$4,0,10*ROW('Water Data'!F143)),NA())</f>
        <v>#N/A</v>
      </c>
      <c r="K149" s="536" t="e">
        <f ca="1">+IF(AND(ISNUMBER(OFFSET('Water Data'!$F$6,0,10*ROW('Water Data'!F143))),'Data Summary'!BZ149="Yes"),OFFSET('Water Data'!$F$6,0,10*ROW('Water Data'!F143)),NA())</f>
        <v>#N/A</v>
      </c>
      <c r="L149" s="536" t="e">
        <f ca="1">+IF(AND(ISNUMBER(OFFSET('Water Data'!$F$9,0,10*ROW('Water Data'!F143))),'Data Summary'!CA149="Yes"),OFFSET('Water Data'!$F$9,0,10*ROW('Water Data'!F143)),NA())</f>
        <v>#N/A</v>
      </c>
      <c r="M149" s="536" t="e">
        <f ca="1">+IF(AND(ISNUMBER(OFFSET('Water Data'!$G$4,0,10*ROW('Water Data'!G143))),'Data Summary'!CB149="Yes"),100-OFFSET('Water Data'!$G$4,0,10*ROW('Water Data'!G143)),NA())</f>
        <v>#N/A</v>
      </c>
      <c r="N149" s="536" t="e">
        <f ca="1">+IF(AND(ISNUMBER(OFFSET('Water Data'!$G$6,0,10*ROW('Water Data'!G143))),'Data Summary'!CC149="Yes"),OFFSET('Water Data'!$G$6,0,10*ROW('Water Data'!G143)),NA())</f>
        <v>#N/A</v>
      </c>
      <c r="O149" s="536" t="e">
        <f ca="1">+IF(AND(ISNUMBER(OFFSET('Water Data'!$G$9,0,10*ROW('Water Data'!G143))),'Data Summary'!CD149="Yes"),OFFSET('Water Data'!$G$9,0,10*ROW('Water Data'!G143)),NA())</f>
        <v>#N/A</v>
      </c>
      <c r="P149" s="536" t="e">
        <f ca="1">+IF(AND(ISNUMBER(OFFSET('Water Data'!$H$4,0,10*ROW('Water Data'!H143))),'Data Summary'!CE149="Yes"),100-OFFSET('Water Data'!$H$4,0,10*ROW('Water Data'!H143)),NA())</f>
        <v>#N/A</v>
      </c>
      <c r="Q149" s="536" t="e">
        <f ca="1">+IF(AND(ISNUMBER(OFFSET('Water Data'!$H$6,0,10*ROW('Water Data'!H143))),'Data Summary'!CF149="Yes"),OFFSET('Water Data'!$H$6,0,10*ROW('Water Data'!H143)),NA())</f>
        <v>#N/A</v>
      </c>
      <c r="R149" s="536" t="e">
        <f ca="1">+IF(AND(ISNUMBER(OFFSET('Water Data'!$H$9,0,10*ROW('Water Data'!H143))),'Data Summary'!CG149="Yes"),OFFSET('Water Data'!$H$9,0,10*ROW('Water Data'!H143)),NA())</f>
        <v>#N/A</v>
      </c>
      <c r="S149" s="536" t="e">
        <f ca="1">+IF(AND(ISNUMBER(OFFSET('Water Data'!$I$4,0,10*ROW('Water Data'!I143))),'Data Summary'!CH149="Yes"),100-OFFSET('Water Data'!$I$4,0,10*ROW('Water Data'!I143)),NA())</f>
        <v>#N/A</v>
      </c>
      <c r="T149" s="536" t="e">
        <f ca="1">+IF(AND(ISNUMBER(OFFSET('Water Data'!$I$6,0,10*ROW('Water Data'!I143))),'Data Summary'!CI149="Yes"),OFFSET('Water Data'!$I$6,0,10*ROW('Water Data'!I143)),NA())</f>
        <v>#N/A</v>
      </c>
      <c r="U149" s="536" t="e">
        <f ca="1">+IF(AND(ISNUMBER(OFFSET('Water Data'!$I$9,0,10*ROW('Water Data'!I143))),'Data Summary'!CJ149="Yes"),OFFSET('Water Data'!$I$9,0,10*ROW('Water Data'!I143)),NA())</f>
        <v>#N/A</v>
      </c>
      <c r="V149" s="537" t="e">
        <f ca="1">+IF(AND(ISNUMBER(OFFSET('Sanitation Data'!$D$4,0,10*ROW('Sanitation Data'!D143))),'Data Summary'!CK149="Yes"),100-OFFSET('Sanitation Data'!$D$4,0,10*ROW('Sanitation Data'!D143)),NA())</f>
        <v>#N/A</v>
      </c>
      <c r="W149" s="537" t="e">
        <f ca="1">+IF(AND(ISNUMBER(OFFSET('Sanitation Data'!$D$6,0,10*ROW('Sanitation Data'!D143))),'Data Summary'!CL149="Yes"),OFFSET('Sanitation Data'!$D$6,0,10*ROW('Sanitation Data'!D143)),NA())</f>
        <v>#N/A</v>
      </c>
      <c r="X149" s="537" t="e">
        <f ca="1">+IF(AND(ISNUMBER(OFFSET('Sanitation Data'!$D$10,0,10*ROW('Sanitation Data'!D143))),'Data Summary'!CM149="Yes"),OFFSET('Sanitation Data'!$D$10,0,10*ROW('Sanitation Data'!D143)),NA())</f>
        <v>#N/A</v>
      </c>
      <c r="Y149" s="537" t="e">
        <f ca="1">+IF(AND(ISNUMBER(OFFSET('Sanitation Data'!$D$11,0,10*ROW('Sanitation Data'!D143))),'Data Summary'!CN149="Yes"),OFFSET('Sanitation Data'!$D$11,0,10*ROW('Sanitation Data'!D143)),NA())</f>
        <v>#N/A</v>
      </c>
      <c r="Z149" s="537" t="e">
        <f ca="1">+IF(AND(ISNUMBER(OFFSET('Sanitation Data'!$D$12,0,10*ROW('Sanitation Data'!D143))),'Data Summary'!CO149="Yes"),OFFSET('Sanitation Data'!$D$12,0,10*ROW('Sanitation Data'!D143)),NA())</f>
        <v>#N/A</v>
      </c>
      <c r="AA149" s="537" t="e">
        <f ca="1">+IF(AND(ISNUMBER(OFFSET('Sanitation Data'!$E$4,0,10*ROW('Sanitation Data'!E143))),'Data Summary'!CP149="Yes"),100-OFFSET('Sanitation Data'!$E$4,0,10*ROW('Sanitation Data'!E143)),NA())</f>
        <v>#N/A</v>
      </c>
      <c r="AB149" s="537" t="e">
        <f ca="1">+IF(AND(ISNUMBER(OFFSET('Sanitation Data'!$E$6,0,10*ROW('Sanitation Data'!E143))),'Data Summary'!CQ149="Yes"),OFFSET('Sanitation Data'!$E$6,0,10*ROW('Sanitation Data'!E143)),NA())</f>
        <v>#N/A</v>
      </c>
      <c r="AC149" s="537" t="e">
        <f ca="1">+IF(AND(ISNUMBER(OFFSET('Sanitation Data'!$E$10,0,10*ROW('Sanitation Data'!E143))),'Data Summary'!CR149="Yes"),OFFSET('Sanitation Data'!$E$10,0,10*ROW('Sanitation Data'!E143)),NA())</f>
        <v>#N/A</v>
      </c>
      <c r="AD149" s="537" t="e">
        <f ca="1">+IF(AND(ISNUMBER(OFFSET('Sanitation Data'!$E$11,0,10*ROW('Sanitation Data'!E143))),'Data Summary'!CS149="Yes"),OFFSET('Sanitation Data'!$E$11,0,10*ROW('Sanitation Data'!E143)),NA())</f>
        <v>#N/A</v>
      </c>
      <c r="AE149" s="537" t="e">
        <f ca="1">+IF(AND(ISNUMBER(OFFSET('Sanitation Data'!$E$12,0,10*ROW('Sanitation Data'!E143))),'Data Summary'!CT149="Yes"),OFFSET('Sanitation Data'!$E$12,0,10*ROW('Sanitation Data'!E143)),NA())</f>
        <v>#N/A</v>
      </c>
      <c r="AF149" s="537" t="e">
        <f ca="1">+IF(AND(ISNUMBER(OFFSET('Sanitation Data'!$F$4,0,10*ROW('Sanitation Data'!F143))),'Data Summary'!CU149="Yes"),100-OFFSET('Sanitation Data'!$F$4,0,10*ROW('Sanitation Data'!F143)),NA())</f>
        <v>#N/A</v>
      </c>
      <c r="AG149" s="537" t="e">
        <f ca="1">+IF(AND(ISNUMBER(OFFSET('Sanitation Data'!$F$6,0,10*ROW('Sanitation Data'!F143))),'Data Summary'!CV149="Yes"),OFFSET('Sanitation Data'!$F$6,0,10*ROW('Sanitation Data'!F143)),NA())</f>
        <v>#N/A</v>
      </c>
      <c r="AH149" s="537" t="e">
        <f ca="1">+IF(AND(ISNUMBER(OFFSET('Sanitation Data'!$F$10,0,10*ROW('Sanitation Data'!F143))),'Data Summary'!CW149="Yes"),OFFSET('Sanitation Data'!$F$10,0,10*ROW('Sanitation Data'!F143)),NA())</f>
        <v>#N/A</v>
      </c>
      <c r="AI149" s="537" t="e">
        <f ca="1">+IF(AND(ISNUMBER(OFFSET('Sanitation Data'!$F$11,0,10*ROW('Sanitation Data'!F143))),'Data Summary'!CX149="Yes"),OFFSET('Sanitation Data'!$F$11,0,10*ROW('Sanitation Data'!F143)),NA())</f>
        <v>#N/A</v>
      </c>
      <c r="AJ149" s="537" t="e">
        <f ca="1">+IF(AND(ISNUMBER(OFFSET('Sanitation Data'!$F$12,0,10*ROW('Sanitation Data'!F143))),'Data Summary'!CY149="Yes"),OFFSET('Sanitation Data'!$F$12,0,10*ROW('Sanitation Data'!F143)),NA())</f>
        <v>#N/A</v>
      </c>
      <c r="AK149" s="537" t="e">
        <f ca="1">+IF(AND(ISNUMBER(OFFSET('Sanitation Data'!$G$4,0,10*ROW('Sanitation Data'!G143))),'Data Summary'!CZ149="Yes"),100-OFFSET('Sanitation Data'!$G$4,0,10*ROW('Sanitation Data'!G143)),NA())</f>
        <v>#N/A</v>
      </c>
      <c r="AL149" s="537" t="e">
        <f ca="1">+IF(AND(ISNUMBER(OFFSET('Sanitation Data'!$G$6,0,10*ROW('Sanitation Data'!G143))),'Data Summary'!DA149="Yes"),OFFSET('Sanitation Data'!$G$6,0,10*ROW('Sanitation Data'!G143)),NA())</f>
        <v>#N/A</v>
      </c>
      <c r="AM149" s="537" t="e">
        <f ca="1">+IF(AND(ISNUMBER(OFFSET('Sanitation Data'!$G$10,0,10*ROW('Sanitation Data'!G143))),'Data Summary'!DB149="Yes"),OFFSET('Sanitation Data'!$G$10,0,10*ROW('Sanitation Data'!G143)),NA())</f>
        <v>#N/A</v>
      </c>
      <c r="AN149" s="537" t="e">
        <f ca="1">+IF(AND(ISNUMBER(OFFSET('Sanitation Data'!$G$11,0,10*ROW('Sanitation Data'!G143))),'Data Summary'!DC149="Yes"),OFFSET('Sanitation Data'!$G$11,0,10*ROW('Sanitation Data'!G143)),NA())</f>
        <v>#N/A</v>
      </c>
      <c r="AO149" s="537" t="e">
        <f ca="1">+IF(AND(ISNUMBER(OFFSET('Sanitation Data'!$G$12,0,10*ROW('Sanitation Data'!G143))),'Data Summary'!DD149="Yes"),OFFSET('Sanitation Data'!$G$12,0,10*ROW('Sanitation Data'!G143)),NA())</f>
        <v>#N/A</v>
      </c>
      <c r="AP149" s="537" t="e">
        <f ca="1">+IF(AND(ISNUMBER(OFFSET('Sanitation Data'!$H$4,0,10*ROW('Sanitation Data'!H143))),'Data Summary'!DE149="Yes"),100-OFFSET('Sanitation Data'!$H$4,0,10*ROW('Sanitation Data'!H143)),NA())</f>
        <v>#N/A</v>
      </c>
      <c r="AQ149" s="537" t="e">
        <f ca="1">+IF(AND(ISNUMBER(OFFSET('Sanitation Data'!$H$6,0,10*ROW('Sanitation Data'!H143))),'Data Summary'!DF149="Yes"),OFFSET('Sanitation Data'!$H$6,0,10*ROW('Sanitation Data'!H143)),NA())</f>
        <v>#N/A</v>
      </c>
      <c r="AR149" s="537" t="e">
        <f ca="1">+IF(AND(ISNUMBER(OFFSET('Sanitation Data'!$H$10,0,10*ROW('Sanitation Data'!H143))),'Data Summary'!DG149="Yes"),OFFSET('Sanitation Data'!$H$10,0,10*ROW('Sanitation Data'!H143)),NA())</f>
        <v>#N/A</v>
      </c>
      <c r="AS149" s="537" t="e">
        <f ca="1">+IF(AND(ISNUMBER(OFFSET('Sanitation Data'!$H$11,0,10*ROW('Sanitation Data'!H143))),'Data Summary'!DH149="Yes"),OFFSET('Sanitation Data'!$H$11,0,10*ROW('Sanitation Data'!H143)),NA())</f>
        <v>#N/A</v>
      </c>
      <c r="AT149" s="537" t="e">
        <f ca="1">+IF(AND(ISNUMBER(OFFSET('Sanitation Data'!$H$12,0,10*ROW('Sanitation Data'!H143))),'Data Summary'!DI149="Yes"),OFFSET('Sanitation Data'!$H$12,0,10*ROW('Sanitation Data'!H143)),NA())</f>
        <v>#N/A</v>
      </c>
      <c r="AU149" s="537" t="e">
        <f ca="1">+IF(AND(ISNUMBER(OFFSET('Sanitation Data'!$I$4,0,10*ROW('Sanitation Data'!I143))),'Data Summary'!DJ149="Yes"),100-OFFSET('Sanitation Data'!$I$4,0,10*ROW('Sanitation Data'!I143)),NA())</f>
        <v>#N/A</v>
      </c>
      <c r="AV149" s="537" t="e">
        <f ca="1">+IF(AND(ISNUMBER(OFFSET('Sanitation Data'!$I$6,0,10*ROW('Sanitation Data'!I143))),'Data Summary'!DK149="Yes"),OFFSET('Sanitation Data'!$I$6,0,10*ROW('Sanitation Data'!I143)),NA())</f>
        <v>#N/A</v>
      </c>
      <c r="AW149" s="537" t="e">
        <f ca="1">+IF(AND(ISNUMBER(OFFSET('Sanitation Data'!$I$10,0,10*ROW('Sanitation Data'!I143))),'Data Summary'!DL149="Yes"),OFFSET('Sanitation Data'!$I$10,0,10*ROW('Sanitation Data'!I143)),NA())</f>
        <v>#N/A</v>
      </c>
      <c r="AX149" s="537" t="e">
        <f ca="1">+IF(AND(ISNUMBER(OFFSET('Sanitation Data'!$I$11,0,10*ROW('Sanitation Data'!I143))),'Data Summary'!DM149="Yes"),OFFSET('Sanitation Data'!$I$11,0,10*ROW('Sanitation Data'!I143)),NA())</f>
        <v>#N/A</v>
      </c>
      <c r="AY149" s="537" t="e">
        <f ca="1">+IF(AND(ISNUMBER(OFFSET('Sanitation Data'!$I$12,0,10*ROW('Sanitation Data'!I143))),'Data Summary'!DN149="Yes"),OFFSET('Sanitation Data'!$I$12,0,10*ROW('Sanitation Data'!I143)),NA())</f>
        <v>#N/A</v>
      </c>
      <c r="AZ149" s="538" t="e">
        <f ca="1">+IF(AND(ISNUMBER(OFFSET('Hygiene Data'!$D$5,0,10*ROW('Hygiene Data'!D143))),'Data Summary'!DO149="Yes"),OFFSET('Hygiene Data'!$D$5,0,10*ROW('Hygiene Data'!D143)),NA())</f>
        <v>#N/A</v>
      </c>
      <c r="BA149" s="538" t="e">
        <f ca="1">+IF(AND(ISNUMBER(OFFSET('Hygiene Data'!$D$7,0,10*ROW('Hygiene Data'!D143))),'Data Summary'!DP149="Yes"),OFFSET('Hygiene Data'!$D$7,0,10*ROW('Hygiene Data'!D143)),NA())</f>
        <v>#N/A</v>
      </c>
      <c r="BB149" s="538" t="e">
        <f ca="1">+IF(AND(ISNUMBER(OFFSET('Hygiene Data'!$D$9,0,10*ROW('Hygiene Data'!D143))),'Data Summary'!DQ149="Yes"),OFFSET('Hygiene Data'!$D$9,0,10*ROW('Hygiene Data'!D143)),NA())</f>
        <v>#N/A</v>
      </c>
      <c r="BC149" s="538" t="e">
        <f ca="1">+IF(AND(ISNUMBER(OFFSET('Hygiene Data'!$E$5,0,10*ROW('Hygiene Data'!E143))),'Data Summary'!DR149="Yes"),OFFSET('Hygiene Data'!$E$5,0,10*ROW('Hygiene Data'!E143)),NA())</f>
        <v>#N/A</v>
      </c>
      <c r="BD149" s="538" t="e">
        <f ca="1">+IF(AND(ISNUMBER(OFFSET('Hygiene Data'!$E$7,0,10*ROW('Hygiene Data'!E143))),'Data Summary'!DS149="Yes"),OFFSET('Hygiene Data'!$E$7,0,10*ROW('Hygiene Data'!E143)),NA())</f>
        <v>#N/A</v>
      </c>
      <c r="BE149" s="538" t="e">
        <f ca="1">+IF(AND(ISNUMBER(OFFSET('Hygiene Data'!$E$9,0,10*ROW('Hygiene Data'!E143))),'Data Summary'!DT149="Yes"),OFFSET('Hygiene Data'!$E$9,0,10*ROW('Hygiene Data'!E143)),NA())</f>
        <v>#N/A</v>
      </c>
      <c r="BF149" s="538" t="e">
        <f ca="1">+IF(AND(ISNUMBER(OFFSET('Hygiene Data'!$F$5,0,10*ROW('Hygiene Data'!F143))),'Data Summary'!DU149="Yes"),OFFSET('Hygiene Data'!$F$5,0,10*ROW('Hygiene Data'!F143)),NA())</f>
        <v>#N/A</v>
      </c>
      <c r="BG149" s="538" t="e">
        <f ca="1">+IF(AND(ISNUMBER(OFFSET('Hygiene Data'!$F$7,0,10*ROW('Hygiene Data'!F143))),'Data Summary'!DV149="Yes"),OFFSET('Hygiene Data'!$F$7,0,10*ROW('Hygiene Data'!F143)),NA())</f>
        <v>#N/A</v>
      </c>
      <c r="BH149" s="538" t="e">
        <f ca="1">+IF(AND(ISNUMBER(OFFSET('Hygiene Data'!$F$9,0,10*ROW('Hygiene Data'!F143))),'Data Summary'!DW149="Yes"),OFFSET('Hygiene Data'!$F$9,0,10*ROW('Hygiene Data'!F143)),NA())</f>
        <v>#N/A</v>
      </c>
      <c r="BI149" s="538" t="e">
        <f ca="1">+IF(AND(ISNUMBER(OFFSET('Hygiene Data'!$G$5,0,10*ROW('Hygiene Data'!G143))),'Data Summary'!DX149="Yes"),OFFSET('Hygiene Data'!$G$5,0,10*ROW('Hygiene Data'!G143)),NA())</f>
        <v>#N/A</v>
      </c>
      <c r="BJ149" s="538" t="e">
        <f ca="1">+IF(AND(ISNUMBER(OFFSET('Hygiene Data'!$G$7,0,10*ROW('Hygiene Data'!G143))),'Data Summary'!DY149="Yes"),OFFSET('Hygiene Data'!$G$7,0,10*ROW('Hygiene Data'!G143)),NA())</f>
        <v>#N/A</v>
      </c>
      <c r="BK149" s="538" t="e">
        <f ca="1">+IF(AND(ISNUMBER(OFFSET('Hygiene Data'!$G$9,0,10*ROW('Hygiene Data'!G143))),'Data Summary'!DZ149="Yes"),OFFSET('Hygiene Data'!$G$9,0,10*ROW('Hygiene Data'!G143)),NA())</f>
        <v>#N/A</v>
      </c>
      <c r="BL149" s="538" t="e">
        <f ca="1">+IF(AND(ISNUMBER(OFFSET('Hygiene Data'!$H$5,0,10*ROW('Hygiene Data'!H143))),'Data Summary'!EA149="Yes"),OFFSET('Hygiene Data'!$H$5,0,10*ROW('Hygiene Data'!H143)),NA())</f>
        <v>#N/A</v>
      </c>
      <c r="BM149" s="538" t="e">
        <f ca="1">+IF(AND(ISNUMBER(OFFSET('Hygiene Data'!$H$7,0,10*ROW('Hygiene Data'!H143))),'Data Summary'!EB149="Yes"),OFFSET('Hygiene Data'!$H$7,0,10*ROW('Hygiene Data'!H143)),NA())</f>
        <v>#N/A</v>
      </c>
      <c r="BN149" s="538" t="e">
        <f ca="1">+IF(AND(ISNUMBER(OFFSET('Hygiene Data'!$H$9,0,10*ROW('Hygiene Data'!H143))),'Data Summary'!EC149="Yes"),OFFSET('Hygiene Data'!$H$9,0,10*ROW('Hygiene Data'!H143)),NA())</f>
        <v>#N/A</v>
      </c>
      <c r="BO149" s="538" t="e">
        <f ca="1">+IF(AND(ISNUMBER(OFFSET('Hygiene Data'!$I$5,0,10*ROW('Hygiene Data'!I143))),'Data Summary'!ED149="Yes"),OFFSET('Hygiene Data'!$I$5,0,10*ROW('Hygiene Data'!I143)),NA())</f>
        <v>#N/A</v>
      </c>
      <c r="BP149" s="538" t="e">
        <f ca="1">+IF(AND(ISNUMBER(OFFSET('Hygiene Data'!$I$7,0,10*ROW('Hygiene Data'!I143))),'Data Summary'!EE149="Yes"),OFFSET('Hygiene Data'!$I$7,0,10*ROW('Hygiene Data'!I143)),NA())</f>
        <v>#N/A</v>
      </c>
      <c r="BQ149" s="538" t="e">
        <f ca="1">+IF(AND(ISNUMBER(OFFSET('Hygiene Data'!$I$9,0,10*ROW('Hygiene Data'!I143))),'Data Summary'!EF149="Yes"),OFFSET('Hygiene Data'!$I$9,0,10*ROW('Hygiene Data'!I143)),NA())</f>
        <v>#N/A</v>
      </c>
    </row>
    <row r="150" spans="1:69" x14ac:dyDescent="0.25">
      <c r="A150" s="534" t="e">
        <f ca="1">+RIGHT('Data Summary'!A150,LEN('Data Summary'!A150)-9)</f>
        <v>#VALUE!</v>
      </c>
      <c r="B150" s="508" t="str">
        <f ca="1">+IF(ISTEXT('Data Summary'!B150),'Data Summary'!B150,"")</f>
        <v/>
      </c>
      <c r="C150" s="535" t="e">
        <f ca="1">+VALUE('Data Summary'!C150)</f>
        <v>#VALUE!</v>
      </c>
      <c r="D150" s="536" t="e">
        <f ca="1">+IF(AND(ISNUMBER(OFFSET('Water Data'!$D$4,0,10*ROW('Water Data'!D144))),'Data Summary'!BS150="Yes"),100-OFFSET('Water Data'!$D$4,0,10*ROW('Water Data'!D144)),NA())</f>
        <v>#N/A</v>
      </c>
      <c r="E150" s="536" t="e">
        <f ca="1">+IF(AND(ISNUMBER(OFFSET('Water Data'!$D$6,0,10*ROW('Water Data'!D144))),'Data Summary'!BT150="Yes"),OFFSET('Water Data'!$D$6,0,10*ROW('Water Data'!D144)),NA())</f>
        <v>#N/A</v>
      </c>
      <c r="F150" s="536" t="e">
        <f ca="1">+IF(AND(ISNUMBER(OFFSET('Water Data'!$D$9,0,10*ROW('Water Data'!D144))),'Data Summary'!BU150="Yes"),OFFSET('Water Data'!$D$9,0,10*ROW('Water Data'!D144)),NA())</f>
        <v>#N/A</v>
      </c>
      <c r="G150" s="536" t="e">
        <f ca="1">+IF(AND(ISNUMBER(OFFSET('Water Data'!$E$4,0,10*ROW('Water Data'!E144))),'Data Summary'!BV150="Yes"),100-OFFSET('Water Data'!$E$4,0,10*ROW('Water Data'!E144)),NA())</f>
        <v>#N/A</v>
      </c>
      <c r="H150" s="536" t="e">
        <f ca="1">+IF(AND(ISNUMBER(OFFSET('Water Data'!$E$6,0,10*ROW('Water Data'!E144))),'Data Summary'!BW150="Yes"),OFFSET('Water Data'!$E$6,0,10*ROW('Water Data'!E144)),NA())</f>
        <v>#N/A</v>
      </c>
      <c r="I150" s="536" t="e">
        <f ca="1">+IF(AND(ISNUMBER(OFFSET('Water Data'!$E$9,0,10*ROW('Water Data'!E144))),'Data Summary'!BX150="Yes"),OFFSET('Water Data'!$E$9,0,10*ROW('Water Data'!E144)),NA())</f>
        <v>#N/A</v>
      </c>
      <c r="J150" s="536" t="e">
        <f ca="1">+IF(AND(ISNUMBER(OFFSET('Water Data'!$F$4,0,10*ROW('Water Data'!F144))),'Data Summary'!BY150="Yes"),100-OFFSET('Water Data'!$F$4,0,10*ROW('Water Data'!F144)),NA())</f>
        <v>#N/A</v>
      </c>
      <c r="K150" s="536" t="e">
        <f ca="1">+IF(AND(ISNUMBER(OFFSET('Water Data'!$F$6,0,10*ROW('Water Data'!F144))),'Data Summary'!BZ150="Yes"),OFFSET('Water Data'!$F$6,0,10*ROW('Water Data'!F144)),NA())</f>
        <v>#N/A</v>
      </c>
      <c r="L150" s="536" t="e">
        <f ca="1">+IF(AND(ISNUMBER(OFFSET('Water Data'!$F$9,0,10*ROW('Water Data'!F144))),'Data Summary'!CA150="Yes"),OFFSET('Water Data'!$F$9,0,10*ROW('Water Data'!F144)),NA())</f>
        <v>#N/A</v>
      </c>
      <c r="M150" s="536" t="e">
        <f ca="1">+IF(AND(ISNUMBER(OFFSET('Water Data'!$G$4,0,10*ROW('Water Data'!G144))),'Data Summary'!CB150="Yes"),100-OFFSET('Water Data'!$G$4,0,10*ROW('Water Data'!G144)),NA())</f>
        <v>#N/A</v>
      </c>
      <c r="N150" s="536" t="e">
        <f ca="1">+IF(AND(ISNUMBER(OFFSET('Water Data'!$G$6,0,10*ROW('Water Data'!G144))),'Data Summary'!CC150="Yes"),OFFSET('Water Data'!$G$6,0,10*ROW('Water Data'!G144)),NA())</f>
        <v>#N/A</v>
      </c>
      <c r="O150" s="536" t="e">
        <f ca="1">+IF(AND(ISNUMBER(OFFSET('Water Data'!$G$9,0,10*ROW('Water Data'!G144))),'Data Summary'!CD150="Yes"),OFFSET('Water Data'!$G$9,0,10*ROW('Water Data'!G144)),NA())</f>
        <v>#N/A</v>
      </c>
      <c r="P150" s="536" t="e">
        <f ca="1">+IF(AND(ISNUMBER(OFFSET('Water Data'!$H$4,0,10*ROW('Water Data'!H144))),'Data Summary'!CE150="Yes"),100-OFFSET('Water Data'!$H$4,0,10*ROW('Water Data'!H144)),NA())</f>
        <v>#N/A</v>
      </c>
      <c r="Q150" s="536" t="e">
        <f ca="1">+IF(AND(ISNUMBER(OFFSET('Water Data'!$H$6,0,10*ROW('Water Data'!H144))),'Data Summary'!CF150="Yes"),OFFSET('Water Data'!$H$6,0,10*ROW('Water Data'!H144)),NA())</f>
        <v>#N/A</v>
      </c>
      <c r="R150" s="536" t="e">
        <f ca="1">+IF(AND(ISNUMBER(OFFSET('Water Data'!$H$9,0,10*ROW('Water Data'!H144))),'Data Summary'!CG150="Yes"),OFFSET('Water Data'!$H$9,0,10*ROW('Water Data'!H144)),NA())</f>
        <v>#N/A</v>
      </c>
      <c r="S150" s="536" t="e">
        <f ca="1">+IF(AND(ISNUMBER(OFFSET('Water Data'!$I$4,0,10*ROW('Water Data'!I144))),'Data Summary'!CH150="Yes"),100-OFFSET('Water Data'!$I$4,0,10*ROW('Water Data'!I144)),NA())</f>
        <v>#N/A</v>
      </c>
      <c r="T150" s="536" t="e">
        <f ca="1">+IF(AND(ISNUMBER(OFFSET('Water Data'!$I$6,0,10*ROW('Water Data'!I144))),'Data Summary'!CI150="Yes"),OFFSET('Water Data'!$I$6,0,10*ROW('Water Data'!I144)),NA())</f>
        <v>#N/A</v>
      </c>
      <c r="U150" s="536" t="e">
        <f ca="1">+IF(AND(ISNUMBER(OFFSET('Water Data'!$I$9,0,10*ROW('Water Data'!I144))),'Data Summary'!CJ150="Yes"),OFFSET('Water Data'!$I$9,0,10*ROW('Water Data'!I144)),NA())</f>
        <v>#N/A</v>
      </c>
      <c r="V150" s="537" t="e">
        <f ca="1">+IF(AND(ISNUMBER(OFFSET('Sanitation Data'!$D$4,0,10*ROW('Sanitation Data'!D144))),'Data Summary'!CK150="Yes"),100-OFFSET('Sanitation Data'!$D$4,0,10*ROW('Sanitation Data'!D144)),NA())</f>
        <v>#N/A</v>
      </c>
      <c r="W150" s="537" t="e">
        <f ca="1">+IF(AND(ISNUMBER(OFFSET('Sanitation Data'!$D$6,0,10*ROW('Sanitation Data'!D144))),'Data Summary'!CL150="Yes"),OFFSET('Sanitation Data'!$D$6,0,10*ROW('Sanitation Data'!D144)),NA())</f>
        <v>#N/A</v>
      </c>
      <c r="X150" s="537" t="e">
        <f ca="1">+IF(AND(ISNUMBER(OFFSET('Sanitation Data'!$D$10,0,10*ROW('Sanitation Data'!D144))),'Data Summary'!CM150="Yes"),OFFSET('Sanitation Data'!$D$10,0,10*ROW('Sanitation Data'!D144)),NA())</f>
        <v>#N/A</v>
      </c>
      <c r="Y150" s="537" t="e">
        <f ca="1">+IF(AND(ISNUMBER(OFFSET('Sanitation Data'!$D$11,0,10*ROW('Sanitation Data'!D144))),'Data Summary'!CN150="Yes"),OFFSET('Sanitation Data'!$D$11,0,10*ROW('Sanitation Data'!D144)),NA())</f>
        <v>#N/A</v>
      </c>
      <c r="Z150" s="537" t="e">
        <f ca="1">+IF(AND(ISNUMBER(OFFSET('Sanitation Data'!$D$12,0,10*ROW('Sanitation Data'!D144))),'Data Summary'!CO150="Yes"),OFFSET('Sanitation Data'!$D$12,0,10*ROW('Sanitation Data'!D144)),NA())</f>
        <v>#N/A</v>
      </c>
      <c r="AA150" s="537" t="e">
        <f ca="1">+IF(AND(ISNUMBER(OFFSET('Sanitation Data'!$E$4,0,10*ROW('Sanitation Data'!E144))),'Data Summary'!CP150="Yes"),100-OFFSET('Sanitation Data'!$E$4,0,10*ROW('Sanitation Data'!E144)),NA())</f>
        <v>#N/A</v>
      </c>
      <c r="AB150" s="537" t="e">
        <f ca="1">+IF(AND(ISNUMBER(OFFSET('Sanitation Data'!$E$6,0,10*ROW('Sanitation Data'!E144))),'Data Summary'!CQ150="Yes"),OFFSET('Sanitation Data'!$E$6,0,10*ROW('Sanitation Data'!E144)),NA())</f>
        <v>#N/A</v>
      </c>
      <c r="AC150" s="537" t="e">
        <f ca="1">+IF(AND(ISNUMBER(OFFSET('Sanitation Data'!$E$10,0,10*ROW('Sanitation Data'!E144))),'Data Summary'!CR150="Yes"),OFFSET('Sanitation Data'!$E$10,0,10*ROW('Sanitation Data'!E144)),NA())</f>
        <v>#N/A</v>
      </c>
      <c r="AD150" s="537" t="e">
        <f ca="1">+IF(AND(ISNUMBER(OFFSET('Sanitation Data'!$E$11,0,10*ROW('Sanitation Data'!E144))),'Data Summary'!CS150="Yes"),OFFSET('Sanitation Data'!$E$11,0,10*ROW('Sanitation Data'!E144)),NA())</f>
        <v>#N/A</v>
      </c>
      <c r="AE150" s="537" t="e">
        <f ca="1">+IF(AND(ISNUMBER(OFFSET('Sanitation Data'!$E$12,0,10*ROW('Sanitation Data'!E144))),'Data Summary'!CT150="Yes"),OFFSET('Sanitation Data'!$E$12,0,10*ROW('Sanitation Data'!E144)),NA())</f>
        <v>#N/A</v>
      </c>
      <c r="AF150" s="537" t="e">
        <f ca="1">+IF(AND(ISNUMBER(OFFSET('Sanitation Data'!$F$4,0,10*ROW('Sanitation Data'!F144))),'Data Summary'!CU150="Yes"),100-OFFSET('Sanitation Data'!$F$4,0,10*ROW('Sanitation Data'!F144)),NA())</f>
        <v>#N/A</v>
      </c>
      <c r="AG150" s="537" t="e">
        <f ca="1">+IF(AND(ISNUMBER(OFFSET('Sanitation Data'!$F$6,0,10*ROW('Sanitation Data'!F144))),'Data Summary'!CV150="Yes"),OFFSET('Sanitation Data'!$F$6,0,10*ROW('Sanitation Data'!F144)),NA())</f>
        <v>#N/A</v>
      </c>
      <c r="AH150" s="537" t="e">
        <f ca="1">+IF(AND(ISNUMBER(OFFSET('Sanitation Data'!$F$10,0,10*ROW('Sanitation Data'!F144))),'Data Summary'!CW150="Yes"),OFFSET('Sanitation Data'!$F$10,0,10*ROW('Sanitation Data'!F144)),NA())</f>
        <v>#N/A</v>
      </c>
      <c r="AI150" s="537" t="e">
        <f ca="1">+IF(AND(ISNUMBER(OFFSET('Sanitation Data'!$F$11,0,10*ROW('Sanitation Data'!F144))),'Data Summary'!CX150="Yes"),OFFSET('Sanitation Data'!$F$11,0,10*ROW('Sanitation Data'!F144)),NA())</f>
        <v>#N/A</v>
      </c>
      <c r="AJ150" s="537" t="e">
        <f ca="1">+IF(AND(ISNUMBER(OFFSET('Sanitation Data'!$F$12,0,10*ROW('Sanitation Data'!F144))),'Data Summary'!CY150="Yes"),OFFSET('Sanitation Data'!$F$12,0,10*ROW('Sanitation Data'!F144)),NA())</f>
        <v>#N/A</v>
      </c>
      <c r="AK150" s="537" t="e">
        <f ca="1">+IF(AND(ISNUMBER(OFFSET('Sanitation Data'!$G$4,0,10*ROW('Sanitation Data'!G144))),'Data Summary'!CZ150="Yes"),100-OFFSET('Sanitation Data'!$G$4,0,10*ROW('Sanitation Data'!G144)),NA())</f>
        <v>#N/A</v>
      </c>
      <c r="AL150" s="537" t="e">
        <f ca="1">+IF(AND(ISNUMBER(OFFSET('Sanitation Data'!$G$6,0,10*ROW('Sanitation Data'!G144))),'Data Summary'!DA150="Yes"),OFFSET('Sanitation Data'!$G$6,0,10*ROW('Sanitation Data'!G144)),NA())</f>
        <v>#N/A</v>
      </c>
      <c r="AM150" s="537" t="e">
        <f ca="1">+IF(AND(ISNUMBER(OFFSET('Sanitation Data'!$G$10,0,10*ROW('Sanitation Data'!G144))),'Data Summary'!DB150="Yes"),OFFSET('Sanitation Data'!$G$10,0,10*ROW('Sanitation Data'!G144)),NA())</f>
        <v>#N/A</v>
      </c>
      <c r="AN150" s="537" t="e">
        <f ca="1">+IF(AND(ISNUMBER(OFFSET('Sanitation Data'!$G$11,0,10*ROW('Sanitation Data'!G144))),'Data Summary'!DC150="Yes"),OFFSET('Sanitation Data'!$G$11,0,10*ROW('Sanitation Data'!G144)),NA())</f>
        <v>#N/A</v>
      </c>
      <c r="AO150" s="537" t="e">
        <f ca="1">+IF(AND(ISNUMBER(OFFSET('Sanitation Data'!$G$12,0,10*ROW('Sanitation Data'!G144))),'Data Summary'!DD150="Yes"),OFFSET('Sanitation Data'!$G$12,0,10*ROW('Sanitation Data'!G144)),NA())</f>
        <v>#N/A</v>
      </c>
      <c r="AP150" s="537" t="e">
        <f ca="1">+IF(AND(ISNUMBER(OFFSET('Sanitation Data'!$H$4,0,10*ROW('Sanitation Data'!H144))),'Data Summary'!DE150="Yes"),100-OFFSET('Sanitation Data'!$H$4,0,10*ROW('Sanitation Data'!H144)),NA())</f>
        <v>#N/A</v>
      </c>
      <c r="AQ150" s="537" t="e">
        <f ca="1">+IF(AND(ISNUMBER(OFFSET('Sanitation Data'!$H$6,0,10*ROW('Sanitation Data'!H144))),'Data Summary'!DF150="Yes"),OFFSET('Sanitation Data'!$H$6,0,10*ROW('Sanitation Data'!H144)),NA())</f>
        <v>#N/A</v>
      </c>
      <c r="AR150" s="537" t="e">
        <f ca="1">+IF(AND(ISNUMBER(OFFSET('Sanitation Data'!$H$10,0,10*ROW('Sanitation Data'!H144))),'Data Summary'!DG150="Yes"),OFFSET('Sanitation Data'!$H$10,0,10*ROW('Sanitation Data'!H144)),NA())</f>
        <v>#N/A</v>
      </c>
      <c r="AS150" s="537" t="e">
        <f ca="1">+IF(AND(ISNUMBER(OFFSET('Sanitation Data'!$H$11,0,10*ROW('Sanitation Data'!H144))),'Data Summary'!DH150="Yes"),OFFSET('Sanitation Data'!$H$11,0,10*ROW('Sanitation Data'!H144)),NA())</f>
        <v>#N/A</v>
      </c>
      <c r="AT150" s="537" t="e">
        <f ca="1">+IF(AND(ISNUMBER(OFFSET('Sanitation Data'!$H$12,0,10*ROW('Sanitation Data'!H144))),'Data Summary'!DI150="Yes"),OFFSET('Sanitation Data'!$H$12,0,10*ROW('Sanitation Data'!H144)),NA())</f>
        <v>#N/A</v>
      </c>
      <c r="AU150" s="537" t="e">
        <f ca="1">+IF(AND(ISNUMBER(OFFSET('Sanitation Data'!$I$4,0,10*ROW('Sanitation Data'!I144))),'Data Summary'!DJ150="Yes"),100-OFFSET('Sanitation Data'!$I$4,0,10*ROW('Sanitation Data'!I144)),NA())</f>
        <v>#N/A</v>
      </c>
      <c r="AV150" s="537" t="e">
        <f ca="1">+IF(AND(ISNUMBER(OFFSET('Sanitation Data'!$I$6,0,10*ROW('Sanitation Data'!I144))),'Data Summary'!DK150="Yes"),OFFSET('Sanitation Data'!$I$6,0,10*ROW('Sanitation Data'!I144)),NA())</f>
        <v>#N/A</v>
      </c>
      <c r="AW150" s="537" t="e">
        <f ca="1">+IF(AND(ISNUMBER(OFFSET('Sanitation Data'!$I$10,0,10*ROW('Sanitation Data'!I144))),'Data Summary'!DL150="Yes"),OFFSET('Sanitation Data'!$I$10,0,10*ROW('Sanitation Data'!I144)),NA())</f>
        <v>#N/A</v>
      </c>
      <c r="AX150" s="537" t="e">
        <f ca="1">+IF(AND(ISNUMBER(OFFSET('Sanitation Data'!$I$11,0,10*ROW('Sanitation Data'!I144))),'Data Summary'!DM150="Yes"),OFFSET('Sanitation Data'!$I$11,0,10*ROW('Sanitation Data'!I144)),NA())</f>
        <v>#N/A</v>
      </c>
      <c r="AY150" s="537" t="e">
        <f ca="1">+IF(AND(ISNUMBER(OFFSET('Sanitation Data'!$I$12,0,10*ROW('Sanitation Data'!I144))),'Data Summary'!DN150="Yes"),OFFSET('Sanitation Data'!$I$12,0,10*ROW('Sanitation Data'!I144)),NA())</f>
        <v>#N/A</v>
      </c>
      <c r="AZ150" s="538" t="e">
        <f ca="1">+IF(AND(ISNUMBER(OFFSET('Hygiene Data'!$D$5,0,10*ROW('Hygiene Data'!D144))),'Data Summary'!DO150="Yes"),OFFSET('Hygiene Data'!$D$5,0,10*ROW('Hygiene Data'!D144)),NA())</f>
        <v>#N/A</v>
      </c>
      <c r="BA150" s="538" t="e">
        <f ca="1">+IF(AND(ISNUMBER(OFFSET('Hygiene Data'!$D$7,0,10*ROW('Hygiene Data'!D144))),'Data Summary'!DP150="Yes"),OFFSET('Hygiene Data'!$D$7,0,10*ROW('Hygiene Data'!D144)),NA())</f>
        <v>#N/A</v>
      </c>
      <c r="BB150" s="538" t="e">
        <f ca="1">+IF(AND(ISNUMBER(OFFSET('Hygiene Data'!$D$9,0,10*ROW('Hygiene Data'!D144))),'Data Summary'!DQ150="Yes"),OFFSET('Hygiene Data'!$D$9,0,10*ROW('Hygiene Data'!D144)),NA())</f>
        <v>#N/A</v>
      </c>
      <c r="BC150" s="538" t="e">
        <f ca="1">+IF(AND(ISNUMBER(OFFSET('Hygiene Data'!$E$5,0,10*ROW('Hygiene Data'!E144))),'Data Summary'!DR150="Yes"),OFFSET('Hygiene Data'!$E$5,0,10*ROW('Hygiene Data'!E144)),NA())</f>
        <v>#N/A</v>
      </c>
      <c r="BD150" s="538" t="e">
        <f ca="1">+IF(AND(ISNUMBER(OFFSET('Hygiene Data'!$E$7,0,10*ROW('Hygiene Data'!E144))),'Data Summary'!DS150="Yes"),OFFSET('Hygiene Data'!$E$7,0,10*ROW('Hygiene Data'!E144)),NA())</f>
        <v>#N/A</v>
      </c>
      <c r="BE150" s="538" t="e">
        <f ca="1">+IF(AND(ISNUMBER(OFFSET('Hygiene Data'!$E$9,0,10*ROW('Hygiene Data'!E144))),'Data Summary'!DT150="Yes"),OFFSET('Hygiene Data'!$E$9,0,10*ROW('Hygiene Data'!E144)),NA())</f>
        <v>#N/A</v>
      </c>
      <c r="BF150" s="538" t="e">
        <f ca="1">+IF(AND(ISNUMBER(OFFSET('Hygiene Data'!$F$5,0,10*ROW('Hygiene Data'!F144))),'Data Summary'!DU150="Yes"),OFFSET('Hygiene Data'!$F$5,0,10*ROW('Hygiene Data'!F144)),NA())</f>
        <v>#N/A</v>
      </c>
      <c r="BG150" s="538" t="e">
        <f ca="1">+IF(AND(ISNUMBER(OFFSET('Hygiene Data'!$F$7,0,10*ROW('Hygiene Data'!F144))),'Data Summary'!DV150="Yes"),OFFSET('Hygiene Data'!$F$7,0,10*ROW('Hygiene Data'!F144)),NA())</f>
        <v>#N/A</v>
      </c>
      <c r="BH150" s="538" t="e">
        <f ca="1">+IF(AND(ISNUMBER(OFFSET('Hygiene Data'!$F$9,0,10*ROW('Hygiene Data'!F144))),'Data Summary'!DW150="Yes"),OFFSET('Hygiene Data'!$F$9,0,10*ROW('Hygiene Data'!F144)),NA())</f>
        <v>#N/A</v>
      </c>
      <c r="BI150" s="538" t="e">
        <f ca="1">+IF(AND(ISNUMBER(OFFSET('Hygiene Data'!$G$5,0,10*ROW('Hygiene Data'!G144))),'Data Summary'!DX150="Yes"),OFFSET('Hygiene Data'!$G$5,0,10*ROW('Hygiene Data'!G144)),NA())</f>
        <v>#N/A</v>
      </c>
      <c r="BJ150" s="538" t="e">
        <f ca="1">+IF(AND(ISNUMBER(OFFSET('Hygiene Data'!$G$7,0,10*ROW('Hygiene Data'!G144))),'Data Summary'!DY150="Yes"),OFFSET('Hygiene Data'!$G$7,0,10*ROW('Hygiene Data'!G144)),NA())</f>
        <v>#N/A</v>
      </c>
      <c r="BK150" s="538" t="e">
        <f ca="1">+IF(AND(ISNUMBER(OFFSET('Hygiene Data'!$G$9,0,10*ROW('Hygiene Data'!G144))),'Data Summary'!DZ150="Yes"),OFFSET('Hygiene Data'!$G$9,0,10*ROW('Hygiene Data'!G144)),NA())</f>
        <v>#N/A</v>
      </c>
      <c r="BL150" s="538" t="e">
        <f ca="1">+IF(AND(ISNUMBER(OFFSET('Hygiene Data'!$H$5,0,10*ROW('Hygiene Data'!H144))),'Data Summary'!EA150="Yes"),OFFSET('Hygiene Data'!$H$5,0,10*ROW('Hygiene Data'!H144)),NA())</f>
        <v>#N/A</v>
      </c>
      <c r="BM150" s="538" t="e">
        <f ca="1">+IF(AND(ISNUMBER(OFFSET('Hygiene Data'!$H$7,0,10*ROW('Hygiene Data'!H144))),'Data Summary'!EB150="Yes"),OFFSET('Hygiene Data'!$H$7,0,10*ROW('Hygiene Data'!H144)),NA())</f>
        <v>#N/A</v>
      </c>
      <c r="BN150" s="538" t="e">
        <f ca="1">+IF(AND(ISNUMBER(OFFSET('Hygiene Data'!$H$9,0,10*ROW('Hygiene Data'!H144))),'Data Summary'!EC150="Yes"),OFFSET('Hygiene Data'!$H$9,0,10*ROW('Hygiene Data'!H144)),NA())</f>
        <v>#N/A</v>
      </c>
      <c r="BO150" s="538" t="e">
        <f ca="1">+IF(AND(ISNUMBER(OFFSET('Hygiene Data'!$I$5,0,10*ROW('Hygiene Data'!I144))),'Data Summary'!ED150="Yes"),OFFSET('Hygiene Data'!$I$5,0,10*ROW('Hygiene Data'!I144)),NA())</f>
        <v>#N/A</v>
      </c>
      <c r="BP150" s="538" t="e">
        <f ca="1">+IF(AND(ISNUMBER(OFFSET('Hygiene Data'!$I$7,0,10*ROW('Hygiene Data'!I144))),'Data Summary'!EE150="Yes"),OFFSET('Hygiene Data'!$I$7,0,10*ROW('Hygiene Data'!I144)),NA())</f>
        <v>#N/A</v>
      </c>
      <c r="BQ150" s="538" t="e">
        <f ca="1">+IF(AND(ISNUMBER(OFFSET('Hygiene Data'!$I$9,0,10*ROW('Hygiene Data'!I144))),'Data Summary'!EF150="Yes"),OFFSET('Hygiene Data'!$I$9,0,10*ROW('Hygiene Data'!I144)),NA())</f>
        <v>#N/A</v>
      </c>
    </row>
    <row r="151" spans="1:69" x14ac:dyDescent="0.25">
      <c r="A151" s="534" t="e">
        <f ca="1">+RIGHT('Data Summary'!A151,LEN('Data Summary'!A151)-9)</f>
        <v>#VALUE!</v>
      </c>
      <c r="B151" s="508" t="str">
        <f ca="1">+IF(ISTEXT('Data Summary'!B151),'Data Summary'!B151,"")</f>
        <v/>
      </c>
      <c r="C151" s="535" t="e">
        <f ca="1">+VALUE('Data Summary'!C151)</f>
        <v>#VALUE!</v>
      </c>
      <c r="D151" s="536" t="e">
        <f ca="1">+IF(AND(ISNUMBER(OFFSET('Water Data'!$D$4,0,10*ROW('Water Data'!D145))),'Data Summary'!BS151="Yes"),100-OFFSET('Water Data'!$D$4,0,10*ROW('Water Data'!D145)),NA())</f>
        <v>#N/A</v>
      </c>
      <c r="E151" s="536" t="e">
        <f ca="1">+IF(AND(ISNUMBER(OFFSET('Water Data'!$D$6,0,10*ROW('Water Data'!D145))),'Data Summary'!BT151="Yes"),OFFSET('Water Data'!$D$6,0,10*ROW('Water Data'!D145)),NA())</f>
        <v>#N/A</v>
      </c>
      <c r="F151" s="536" t="e">
        <f ca="1">+IF(AND(ISNUMBER(OFFSET('Water Data'!$D$9,0,10*ROW('Water Data'!D145))),'Data Summary'!BU151="Yes"),OFFSET('Water Data'!$D$9,0,10*ROW('Water Data'!D145)),NA())</f>
        <v>#N/A</v>
      </c>
      <c r="G151" s="536" t="e">
        <f ca="1">+IF(AND(ISNUMBER(OFFSET('Water Data'!$E$4,0,10*ROW('Water Data'!E145))),'Data Summary'!BV151="Yes"),100-OFFSET('Water Data'!$E$4,0,10*ROW('Water Data'!E145)),NA())</f>
        <v>#N/A</v>
      </c>
      <c r="H151" s="536" t="e">
        <f ca="1">+IF(AND(ISNUMBER(OFFSET('Water Data'!$E$6,0,10*ROW('Water Data'!E145))),'Data Summary'!BW151="Yes"),OFFSET('Water Data'!$E$6,0,10*ROW('Water Data'!E145)),NA())</f>
        <v>#N/A</v>
      </c>
      <c r="I151" s="536" t="e">
        <f ca="1">+IF(AND(ISNUMBER(OFFSET('Water Data'!$E$9,0,10*ROW('Water Data'!E145))),'Data Summary'!BX151="Yes"),OFFSET('Water Data'!$E$9,0,10*ROW('Water Data'!E145)),NA())</f>
        <v>#N/A</v>
      </c>
      <c r="J151" s="536" t="e">
        <f ca="1">+IF(AND(ISNUMBER(OFFSET('Water Data'!$F$4,0,10*ROW('Water Data'!F145))),'Data Summary'!BY151="Yes"),100-OFFSET('Water Data'!$F$4,0,10*ROW('Water Data'!F145)),NA())</f>
        <v>#N/A</v>
      </c>
      <c r="K151" s="536" t="e">
        <f ca="1">+IF(AND(ISNUMBER(OFFSET('Water Data'!$F$6,0,10*ROW('Water Data'!F145))),'Data Summary'!BZ151="Yes"),OFFSET('Water Data'!$F$6,0,10*ROW('Water Data'!F145)),NA())</f>
        <v>#N/A</v>
      </c>
      <c r="L151" s="536" t="e">
        <f ca="1">+IF(AND(ISNUMBER(OFFSET('Water Data'!$F$9,0,10*ROW('Water Data'!F145))),'Data Summary'!CA151="Yes"),OFFSET('Water Data'!$F$9,0,10*ROW('Water Data'!F145)),NA())</f>
        <v>#N/A</v>
      </c>
      <c r="M151" s="536" t="e">
        <f ca="1">+IF(AND(ISNUMBER(OFFSET('Water Data'!$G$4,0,10*ROW('Water Data'!G145))),'Data Summary'!CB151="Yes"),100-OFFSET('Water Data'!$G$4,0,10*ROW('Water Data'!G145)),NA())</f>
        <v>#N/A</v>
      </c>
      <c r="N151" s="536" t="e">
        <f ca="1">+IF(AND(ISNUMBER(OFFSET('Water Data'!$G$6,0,10*ROW('Water Data'!G145))),'Data Summary'!CC151="Yes"),OFFSET('Water Data'!$G$6,0,10*ROW('Water Data'!G145)),NA())</f>
        <v>#N/A</v>
      </c>
      <c r="O151" s="536" t="e">
        <f ca="1">+IF(AND(ISNUMBER(OFFSET('Water Data'!$G$9,0,10*ROW('Water Data'!G145))),'Data Summary'!CD151="Yes"),OFFSET('Water Data'!$G$9,0,10*ROW('Water Data'!G145)),NA())</f>
        <v>#N/A</v>
      </c>
      <c r="P151" s="536" t="e">
        <f ca="1">+IF(AND(ISNUMBER(OFFSET('Water Data'!$H$4,0,10*ROW('Water Data'!H145))),'Data Summary'!CE151="Yes"),100-OFFSET('Water Data'!$H$4,0,10*ROW('Water Data'!H145)),NA())</f>
        <v>#N/A</v>
      </c>
      <c r="Q151" s="536" t="e">
        <f ca="1">+IF(AND(ISNUMBER(OFFSET('Water Data'!$H$6,0,10*ROW('Water Data'!H145))),'Data Summary'!CF151="Yes"),OFFSET('Water Data'!$H$6,0,10*ROW('Water Data'!H145)),NA())</f>
        <v>#N/A</v>
      </c>
      <c r="R151" s="536" t="e">
        <f ca="1">+IF(AND(ISNUMBER(OFFSET('Water Data'!$H$9,0,10*ROW('Water Data'!H145))),'Data Summary'!CG151="Yes"),OFFSET('Water Data'!$H$9,0,10*ROW('Water Data'!H145)),NA())</f>
        <v>#N/A</v>
      </c>
      <c r="S151" s="536" t="e">
        <f ca="1">+IF(AND(ISNUMBER(OFFSET('Water Data'!$I$4,0,10*ROW('Water Data'!I145))),'Data Summary'!CH151="Yes"),100-OFFSET('Water Data'!$I$4,0,10*ROW('Water Data'!I145)),NA())</f>
        <v>#N/A</v>
      </c>
      <c r="T151" s="536" t="e">
        <f ca="1">+IF(AND(ISNUMBER(OFFSET('Water Data'!$I$6,0,10*ROW('Water Data'!I145))),'Data Summary'!CI151="Yes"),OFFSET('Water Data'!$I$6,0,10*ROW('Water Data'!I145)),NA())</f>
        <v>#N/A</v>
      </c>
      <c r="U151" s="536" t="e">
        <f ca="1">+IF(AND(ISNUMBER(OFFSET('Water Data'!$I$9,0,10*ROW('Water Data'!I145))),'Data Summary'!CJ151="Yes"),OFFSET('Water Data'!$I$9,0,10*ROW('Water Data'!I145)),NA())</f>
        <v>#N/A</v>
      </c>
      <c r="V151" s="537" t="e">
        <f ca="1">+IF(AND(ISNUMBER(OFFSET('Sanitation Data'!$D$4,0,10*ROW('Sanitation Data'!D145))),'Data Summary'!CK151="Yes"),100-OFFSET('Sanitation Data'!$D$4,0,10*ROW('Sanitation Data'!D145)),NA())</f>
        <v>#N/A</v>
      </c>
      <c r="W151" s="537" t="e">
        <f ca="1">+IF(AND(ISNUMBER(OFFSET('Sanitation Data'!$D$6,0,10*ROW('Sanitation Data'!D145))),'Data Summary'!CL151="Yes"),OFFSET('Sanitation Data'!$D$6,0,10*ROW('Sanitation Data'!D145)),NA())</f>
        <v>#N/A</v>
      </c>
      <c r="X151" s="537" t="e">
        <f ca="1">+IF(AND(ISNUMBER(OFFSET('Sanitation Data'!$D$10,0,10*ROW('Sanitation Data'!D145))),'Data Summary'!CM151="Yes"),OFFSET('Sanitation Data'!$D$10,0,10*ROW('Sanitation Data'!D145)),NA())</f>
        <v>#N/A</v>
      </c>
      <c r="Y151" s="537" t="e">
        <f ca="1">+IF(AND(ISNUMBER(OFFSET('Sanitation Data'!$D$11,0,10*ROW('Sanitation Data'!D145))),'Data Summary'!CN151="Yes"),OFFSET('Sanitation Data'!$D$11,0,10*ROW('Sanitation Data'!D145)),NA())</f>
        <v>#N/A</v>
      </c>
      <c r="Z151" s="537" t="e">
        <f ca="1">+IF(AND(ISNUMBER(OFFSET('Sanitation Data'!$D$12,0,10*ROW('Sanitation Data'!D145))),'Data Summary'!CO151="Yes"),OFFSET('Sanitation Data'!$D$12,0,10*ROW('Sanitation Data'!D145)),NA())</f>
        <v>#N/A</v>
      </c>
      <c r="AA151" s="537" t="e">
        <f ca="1">+IF(AND(ISNUMBER(OFFSET('Sanitation Data'!$E$4,0,10*ROW('Sanitation Data'!E145))),'Data Summary'!CP151="Yes"),100-OFFSET('Sanitation Data'!$E$4,0,10*ROW('Sanitation Data'!E145)),NA())</f>
        <v>#N/A</v>
      </c>
      <c r="AB151" s="537" t="e">
        <f ca="1">+IF(AND(ISNUMBER(OFFSET('Sanitation Data'!$E$6,0,10*ROW('Sanitation Data'!E145))),'Data Summary'!CQ151="Yes"),OFFSET('Sanitation Data'!$E$6,0,10*ROW('Sanitation Data'!E145)),NA())</f>
        <v>#N/A</v>
      </c>
      <c r="AC151" s="537" t="e">
        <f ca="1">+IF(AND(ISNUMBER(OFFSET('Sanitation Data'!$E$10,0,10*ROW('Sanitation Data'!E145))),'Data Summary'!CR151="Yes"),OFFSET('Sanitation Data'!$E$10,0,10*ROW('Sanitation Data'!E145)),NA())</f>
        <v>#N/A</v>
      </c>
      <c r="AD151" s="537" t="e">
        <f ca="1">+IF(AND(ISNUMBER(OFFSET('Sanitation Data'!$E$11,0,10*ROW('Sanitation Data'!E145))),'Data Summary'!CS151="Yes"),OFFSET('Sanitation Data'!$E$11,0,10*ROW('Sanitation Data'!E145)),NA())</f>
        <v>#N/A</v>
      </c>
      <c r="AE151" s="537" t="e">
        <f ca="1">+IF(AND(ISNUMBER(OFFSET('Sanitation Data'!$E$12,0,10*ROW('Sanitation Data'!E145))),'Data Summary'!CT151="Yes"),OFFSET('Sanitation Data'!$E$12,0,10*ROW('Sanitation Data'!E145)),NA())</f>
        <v>#N/A</v>
      </c>
      <c r="AF151" s="537" t="e">
        <f ca="1">+IF(AND(ISNUMBER(OFFSET('Sanitation Data'!$F$4,0,10*ROW('Sanitation Data'!F145))),'Data Summary'!CU151="Yes"),100-OFFSET('Sanitation Data'!$F$4,0,10*ROW('Sanitation Data'!F145)),NA())</f>
        <v>#N/A</v>
      </c>
      <c r="AG151" s="537" t="e">
        <f ca="1">+IF(AND(ISNUMBER(OFFSET('Sanitation Data'!$F$6,0,10*ROW('Sanitation Data'!F145))),'Data Summary'!CV151="Yes"),OFFSET('Sanitation Data'!$F$6,0,10*ROW('Sanitation Data'!F145)),NA())</f>
        <v>#N/A</v>
      </c>
      <c r="AH151" s="537" t="e">
        <f ca="1">+IF(AND(ISNUMBER(OFFSET('Sanitation Data'!$F$10,0,10*ROW('Sanitation Data'!F145))),'Data Summary'!CW151="Yes"),OFFSET('Sanitation Data'!$F$10,0,10*ROW('Sanitation Data'!F145)),NA())</f>
        <v>#N/A</v>
      </c>
      <c r="AI151" s="537" t="e">
        <f ca="1">+IF(AND(ISNUMBER(OFFSET('Sanitation Data'!$F$11,0,10*ROW('Sanitation Data'!F145))),'Data Summary'!CX151="Yes"),OFFSET('Sanitation Data'!$F$11,0,10*ROW('Sanitation Data'!F145)),NA())</f>
        <v>#N/A</v>
      </c>
      <c r="AJ151" s="537" t="e">
        <f ca="1">+IF(AND(ISNUMBER(OFFSET('Sanitation Data'!$F$12,0,10*ROW('Sanitation Data'!F145))),'Data Summary'!CY151="Yes"),OFFSET('Sanitation Data'!$F$12,0,10*ROW('Sanitation Data'!F145)),NA())</f>
        <v>#N/A</v>
      </c>
      <c r="AK151" s="537" t="e">
        <f ca="1">+IF(AND(ISNUMBER(OFFSET('Sanitation Data'!$G$4,0,10*ROW('Sanitation Data'!G145))),'Data Summary'!CZ151="Yes"),100-OFFSET('Sanitation Data'!$G$4,0,10*ROW('Sanitation Data'!G145)),NA())</f>
        <v>#N/A</v>
      </c>
      <c r="AL151" s="537" t="e">
        <f ca="1">+IF(AND(ISNUMBER(OFFSET('Sanitation Data'!$G$6,0,10*ROW('Sanitation Data'!G145))),'Data Summary'!DA151="Yes"),OFFSET('Sanitation Data'!$G$6,0,10*ROW('Sanitation Data'!G145)),NA())</f>
        <v>#N/A</v>
      </c>
      <c r="AM151" s="537" t="e">
        <f ca="1">+IF(AND(ISNUMBER(OFFSET('Sanitation Data'!$G$10,0,10*ROW('Sanitation Data'!G145))),'Data Summary'!DB151="Yes"),OFFSET('Sanitation Data'!$G$10,0,10*ROW('Sanitation Data'!G145)),NA())</f>
        <v>#N/A</v>
      </c>
      <c r="AN151" s="537" t="e">
        <f ca="1">+IF(AND(ISNUMBER(OFFSET('Sanitation Data'!$G$11,0,10*ROW('Sanitation Data'!G145))),'Data Summary'!DC151="Yes"),OFFSET('Sanitation Data'!$G$11,0,10*ROW('Sanitation Data'!G145)),NA())</f>
        <v>#N/A</v>
      </c>
      <c r="AO151" s="537" t="e">
        <f ca="1">+IF(AND(ISNUMBER(OFFSET('Sanitation Data'!$G$12,0,10*ROW('Sanitation Data'!G145))),'Data Summary'!DD151="Yes"),OFFSET('Sanitation Data'!$G$12,0,10*ROW('Sanitation Data'!G145)),NA())</f>
        <v>#N/A</v>
      </c>
      <c r="AP151" s="537" t="e">
        <f ca="1">+IF(AND(ISNUMBER(OFFSET('Sanitation Data'!$H$4,0,10*ROW('Sanitation Data'!H145))),'Data Summary'!DE151="Yes"),100-OFFSET('Sanitation Data'!$H$4,0,10*ROW('Sanitation Data'!H145)),NA())</f>
        <v>#N/A</v>
      </c>
      <c r="AQ151" s="537" t="e">
        <f ca="1">+IF(AND(ISNUMBER(OFFSET('Sanitation Data'!$H$6,0,10*ROW('Sanitation Data'!H145))),'Data Summary'!DF151="Yes"),OFFSET('Sanitation Data'!$H$6,0,10*ROW('Sanitation Data'!H145)),NA())</f>
        <v>#N/A</v>
      </c>
      <c r="AR151" s="537" t="e">
        <f ca="1">+IF(AND(ISNUMBER(OFFSET('Sanitation Data'!$H$10,0,10*ROW('Sanitation Data'!H145))),'Data Summary'!DG151="Yes"),OFFSET('Sanitation Data'!$H$10,0,10*ROW('Sanitation Data'!H145)),NA())</f>
        <v>#N/A</v>
      </c>
      <c r="AS151" s="537" t="e">
        <f ca="1">+IF(AND(ISNUMBER(OFFSET('Sanitation Data'!$H$11,0,10*ROW('Sanitation Data'!H145))),'Data Summary'!DH151="Yes"),OFFSET('Sanitation Data'!$H$11,0,10*ROW('Sanitation Data'!H145)),NA())</f>
        <v>#N/A</v>
      </c>
      <c r="AT151" s="537" t="e">
        <f ca="1">+IF(AND(ISNUMBER(OFFSET('Sanitation Data'!$H$12,0,10*ROW('Sanitation Data'!H145))),'Data Summary'!DI151="Yes"),OFFSET('Sanitation Data'!$H$12,0,10*ROW('Sanitation Data'!H145)),NA())</f>
        <v>#N/A</v>
      </c>
      <c r="AU151" s="537" t="e">
        <f ca="1">+IF(AND(ISNUMBER(OFFSET('Sanitation Data'!$I$4,0,10*ROW('Sanitation Data'!I145))),'Data Summary'!DJ151="Yes"),100-OFFSET('Sanitation Data'!$I$4,0,10*ROW('Sanitation Data'!I145)),NA())</f>
        <v>#N/A</v>
      </c>
      <c r="AV151" s="537" t="e">
        <f ca="1">+IF(AND(ISNUMBER(OFFSET('Sanitation Data'!$I$6,0,10*ROW('Sanitation Data'!I145))),'Data Summary'!DK151="Yes"),OFFSET('Sanitation Data'!$I$6,0,10*ROW('Sanitation Data'!I145)),NA())</f>
        <v>#N/A</v>
      </c>
      <c r="AW151" s="537" t="e">
        <f ca="1">+IF(AND(ISNUMBER(OFFSET('Sanitation Data'!$I$10,0,10*ROW('Sanitation Data'!I145))),'Data Summary'!DL151="Yes"),OFFSET('Sanitation Data'!$I$10,0,10*ROW('Sanitation Data'!I145)),NA())</f>
        <v>#N/A</v>
      </c>
      <c r="AX151" s="537" t="e">
        <f ca="1">+IF(AND(ISNUMBER(OFFSET('Sanitation Data'!$I$11,0,10*ROW('Sanitation Data'!I145))),'Data Summary'!DM151="Yes"),OFFSET('Sanitation Data'!$I$11,0,10*ROW('Sanitation Data'!I145)),NA())</f>
        <v>#N/A</v>
      </c>
      <c r="AY151" s="537" t="e">
        <f ca="1">+IF(AND(ISNUMBER(OFFSET('Sanitation Data'!$I$12,0,10*ROW('Sanitation Data'!I145))),'Data Summary'!DN151="Yes"),OFFSET('Sanitation Data'!$I$12,0,10*ROW('Sanitation Data'!I145)),NA())</f>
        <v>#N/A</v>
      </c>
      <c r="AZ151" s="538" t="e">
        <f ca="1">+IF(AND(ISNUMBER(OFFSET('Hygiene Data'!$D$5,0,10*ROW('Hygiene Data'!D145))),'Data Summary'!DO151="Yes"),OFFSET('Hygiene Data'!$D$5,0,10*ROW('Hygiene Data'!D145)),NA())</f>
        <v>#N/A</v>
      </c>
      <c r="BA151" s="538" t="e">
        <f ca="1">+IF(AND(ISNUMBER(OFFSET('Hygiene Data'!$D$7,0,10*ROW('Hygiene Data'!D145))),'Data Summary'!DP151="Yes"),OFFSET('Hygiene Data'!$D$7,0,10*ROW('Hygiene Data'!D145)),NA())</f>
        <v>#N/A</v>
      </c>
      <c r="BB151" s="538" t="e">
        <f ca="1">+IF(AND(ISNUMBER(OFFSET('Hygiene Data'!$D$9,0,10*ROW('Hygiene Data'!D145))),'Data Summary'!DQ151="Yes"),OFFSET('Hygiene Data'!$D$9,0,10*ROW('Hygiene Data'!D145)),NA())</f>
        <v>#N/A</v>
      </c>
      <c r="BC151" s="538" t="e">
        <f ca="1">+IF(AND(ISNUMBER(OFFSET('Hygiene Data'!$E$5,0,10*ROW('Hygiene Data'!E145))),'Data Summary'!DR151="Yes"),OFFSET('Hygiene Data'!$E$5,0,10*ROW('Hygiene Data'!E145)),NA())</f>
        <v>#N/A</v>
      </c>
      <c r="BD151" s="538" t="e">
        <f ca="1">+IF(AND(ISNUMBER(OFFSET('Hygiene Data'!$E$7,0,10*ROW('Hygiene Data'!E145))),'Data Summary'!DS151="Yes"),OFFSET('Hygiene Data'!$E$7,0,10*ROW('Hygiene Data'!E145)),NA())</f>
        <v>#N/A</v>
      </c>
      <c r="BE151" s="538" t="e">
        <f ca="1">+IF(AND(ISNUMBER(OFFSET('Hygiene Data'!$E$9,0,10*ROW('Hygiene Data'!E145))),'Data Summary'!DT151="Yes"),OFFSET('Hygiene Data'!$E$9,0,10*ROW('Hygiene Data'!E145)),NA())</f>
        <v>#N/A</v>
      </c>
      <c r="BF151" s="538" t="e">
        <f ca="1">+IF(AND(ISNUMBER(OFFSET('Hygiene Data'!$F$5,0,10*ROW('Hygiene Data'!F145))),'Data Summary'!DU151="Yes"),OFFSET('Hygiene Data'!$F$5,0,10*ROW('Hygiene Data'!F145)),NA())</f>
        <v>#N/A</v>
      </c>
      <c r="BG151" s="538" t="e">
        <f ca="1">+IF(AND(ISNUMBER(OFFSET('Hygiene Data'!$F$7,0,10*ROW('Hygiene Data'!F145))),'Data Summary'!DV151="Yes"),OFFSET('Hygiene Data'!$F$7,0,10*ROW('Hygiene Data'!F145)),NA())</f>
        <v>#N/A</v>
      </c>
      <c r="BH151" s="538" t="e">
        <f ca="1">+IF(AND(ISNUMBER(OFFSET('Hygiene Data'!$F$9,0,10*ROW('Hygiene Data'!F145))),'Data Summary'!DW151="Yes"),OFFSET('Hygiene Data'!$F$9,0,10*ROW('Hygiene Data'!F145)),NA())</f>
        <v>#N/A</v>
      </c>
      <c r="BI151" s="538" t="e">
        <f ca="1">+IF(AND(ISNUMBER(OFFSET('Hygiene Data'!$G$5,0,10*ROW('Hygiene Data'!G145))),'Data Summary'!DX151="Yes"),OFFSET('Hygiene Data'!$G$5,0,10*ROW('Hygiene Data'!G145)),NA())</f>
        <v>#N/A</v>
      </c>
      <c r="BJ151" s="538" t="e">
        <f ca="1">+IF(AND(ISNUMBER(OFFSET('Hygiene Data'!$G$7,0,10*ROW('Hygiene Data'!G145))),'Data Summary'!DY151="Yes"),OFFSET('Hygiene Data'!$G$7,0,10*ROW('Hygiene Data'!G145)),NA())</f>
        <v>#N/A</v>
      </c>
      <c r="BK151" s="538" t="e">
        <f ca="1">+IF(AND(ISNUMBER(OFFSET('Hygiene Data'!$G$9,0,10*ROW('Hygiene Data'!G145))),'Data Summary'!DZ151="Yes"),OFFSET('Hygiene Data'!$G$9,0,10*ROW('Hygiene Data'!G145)),NA())</f>
        <v>#N/A</v>
      </c>
      <c r="BL151" s="538" t="e">
        <f ca="1">+IF(AND(ISNUMBER(OFFSET('Hygiene Data'!$H$5,0,10*ROW('Hygiene Data'!H145))),'Data Summary'!EA151="Yes"),OFFSET('Hygiene Data'!$H$5,0,10*ROW('Hygiene Data'!H145)),NA())</f>
        <v>#N/A</v>
      </c>
      <c r="BM151" s="538" t="e">
        <f ca="1">+IF(AND(ISNUMBER(OFFSET('Hygiene Data'!$H$7,0,10*ROW('Hygiene Data'!H145))),'Data Summary'!EB151="Yes"),OFFSET('Hygiene Data'!$H$7,0,10*ROW('Hygiene Data'!H145)),NA())</f>
        <v>#N/A</v>
      </c>
      <c r="BN151" s="538" t="e">
        <f ca="1">+IF(AND(ISNUMBER(OFFSET('Hygiene Data'!$H$9,0,10*ROW('Hygiene Data'!H145))),'Data Summary'!EC151="Yes"),OFFSET('Hygiene Data'!$H$9,0,10*ROW('Hygiene Data'!H145)),NA())</f>
        <v>#N/A</v>
      </c>
      <c r="BO151" s="538" t="e">
        <f ca="1">+IF(AND(ISNUMBER(OFFSET('Hygiene Data'!$I$5,0,10*ROW('Hygiene Data'!I145))),'Data Summary'!ED151="Yes"),OFFSET('Hygiene Data'!$I$5,0,10*ROW('Hygiene Data'!I145)),NA())</f>
        <v>#N/A</v>
      </c>
      <c r="BP151" s="538" t="e">
        <f ca="1">+IF(AND(ISNUMBER(OFFSET('Hygiene Data'!$I$7,0,10*ROW('Hygiene Data'!I145))),'Data Summary'!EE151="Yes"),OFFSET('Hygiene Data'!$I$7,0,10*ROW('Hygiene Data'!I145)),NA())</f>
        <v>#N/A</v>
      </c>
      <c r="BQ151" s="538" t="e">
        <f ca="1">+IF(AND(ISNUMBER(OFFSET('Hygiene Data'!$I$9,0,10*ROW('Hygiene Data'!I145))),'Data Summary'!EF151="Yes"),OFFSET('Hygiene Data'!$I$9,0,10*ROW('Hygiene Data'!I145)),NA())</f>
        <v>#N/A</v>
      </c>
    </row>
    <row r="152" spans="1:69" x14ac:dyDescent="0.25">
      <c r="A152" s="534" t="e">
        <f ca="1">+RIGHT('Data Summary'!A152,LEN('Data Summary'!A152)-9)</f>
        <v>#VALUE!</v>
      </c>
      <c r="B152" s="508" t="str">
        <f ca="1">+IF(ISTEXT('Data Summary'!B152),'Data Summary'!B152,"")</f>
        <v/>
      </c>
      <c r="C152" s="535" t="e">
        <f ca="1">+VALUE('Data Summary'!C152)</f>
        <v>#VALUE!</v>
      </c>
      <c r="D152" s="536" t="e">
        <f ca="1">+IF(AND(ISNUMBER(OFFSET('Water Data'!$D$4,0,10*ROW('Water Data'!D146))),'Data Summary'!BS152="Yes"),100-OFFSET('Water Data'!$D$4,0,10*ROW('Water Data'!D146)),NA())</f>
        <v>#N/A</v>
      </c>
      <c r="E152" s="536" t="e">
        <f ca="1">+IF(AND(ISNUMBER(OFFSET('Water Data'!$D$6,0,10*ROW('Water Data'!D146))),'Data Summary'!BT152="Yes"),OFFSET('Water Data'!$D$6,0,10*ROW('Water Data'!D146)),NA())</f>
        <v>#N/A</v>
      </c>
      <c r="F152" s="536" t="e">
        <f ca="1">+IF(AND(ISNUMBER(OFFSET('Water Data'!$D$9,0,10*ROW('Water Data'!D146))),'Data Summary'!BU152="Yes"),OFFSET('Water Data'!$D$9,0,10*ROW('Water Data'!D146)),NA())</f>
        <v>#N/A</v>
      </c>
      <c r="G152" s="536" t="e">
        <f ca="1">+IF(AND(ISNUMBER(OFFSET('Water Data'!$E$4,0,10*ROW('Water Data'!E146))),'Data Summary'!BV152="Yes"),100-OFFSET('Water Data'!$E$4,0,10*ROW('Water Data'!E146)),NA())</f>
        <v>#N/A</v>
      </c>
      <c r="H152" s="536" t="e">
        <f ca="1">+IF(AND(ISNUMBER(OFFSET('Water Data'!$E$6,0,10*ROW('Water Data'!E146))),'Data Summary'!BW152="Yes"),OFFSET('Water Data'!$E$6,0,10*ROW('Water Data'!E146)),NA())</f>
        <v>#N/A</v>
      </c>
      <c r="I152" s="536" t="e">
        <f ca="1">+IF(AND(ISNUMBER(OFFSET('Water Data'!$E$9,0,10*ROW('Water Data'!E146))),'Data Summary'!BX152="Yes"),OFFSET('Water Data'!$E$9,0,10*ROW('Water Data'!E146)),NA())</f>
        <v>#N/A</v>
      </c>
      <c r="J152" s="536" t="e">
        <f ca="1">+IF(AND(ISNUMBER(OFFSET('Water Data'!$F$4,0,10*ROW('Water Data'!F146))),'Data Summary'!BY152="Yes"),100-OFFSET('Water Data'!$F$4,0,10*ROW('Water Data'!F146)),NA())</f>
        <v>#N/A</v>
      </c>
      <c r="K152" s="536" t="e">
        <f ca="1">+IF(AND(ISNUMBER(OFFSET('Water Data'!$F$6,0,10*ROW('Water Data'!F146))),'Data Summary'!BZ152="Yes"),OFFSET('Water Data'!$F$6,0,10*ROW('Water Data'!F146)),NA())</f>
        <v>#N/A</v>
      </c>
      <c r="L152" s="536" t="e">
        <f ca="1">+IF(AND(ISNUMBER(OFFSET('Water Data'!$F$9,0,10*ROW('Water Data'!F146))),'Data Summary'!CA152="Yes"),OFFSET('Water Data'!$F$9,0,10*ROW('Water Data'!F146)),NA())</f>
        <v>#N/A</v>
      </c>
      <c r="M152" s="536" t="e">
        <f ca="1">+IF(AND(ISNUMBER(OFFSET('Water Data'!$G$4,0,10*ROW('Water Data'!G146))),'Data Summary'!CB152="Yes"),100-OFFSET('Water Data'!$G$4,0,10*ROW('Water Data'!G146)),NA())</f>
        <v>#N/A</v>
      </c>
      <c r="N152" s="536" t="e">
        <f ca="1">+IF(AND(ISNUMBER(OFFSET('Water Data'!$G$6,0,10*ROW('Water Data'!G146))),'Data Summary'!CC152="Yes"),OFFSET('Water Data'!$G$6,0,10*ROW('Water Data'!G146)),NA())</f>
        <v>#N/A</v>
      </c>
      <c r="O152" s="536" t="e">
        <f ca="1">+IF(AND(ISNUMBER(OFFSET('Water Data'!$G$9,0,10*ROW('Water Data'!G146))),'Data Summary'!CD152="Yes"),OFFSET('Water Data'!$G$9,0,10*ROW('Water Data'!G146)),NA())</f>
        <v>#N/A</v>
      </c>
      <c r="P152" s="536" t="e">
        <f ca="1">+IF(AND(ISNUMBER(OFFSET('Water Data'!$H$4,0,10*ROW('Water Data'!H146))),'Data Summary'!CE152="Yes"),100-OFFSET('Water Data'!$H$4,0,10*ROW('Water Data'!H146)),NA())</f>
        <v>#N/A</v>
      </c>
      <c r="Q152" s="536" t="e">
        <f ca="1">+IF(AND(ISNUMBER(OFFSET('Water Data'!$H$6,0,10*ROW('Water Data'!H146))),'Data Summary'!CF152="Yes"),OFFSET('Water Data'!$H$6,0,10*ROW('Water Data'!H146)),NA())</f>
        <v>#N/A</v>
      </c>
      <c r="R152" s="536" t="e">
        <f ca="1">+IF(AND(ISNUMBER(OFFSET('Water Data'!$H$9,0,10*ROW('Water Data'!H146))),'Data Summary'!CG152="Yes"),OFFSET('Water Data'!$H$9,0,10*ROW('Water Data'!H146)),NA())</f>
        <v>#N/A</v>
      </c>
      <c r="S152" s="536" t="e">
        <f ca="1">+IF(AND(ISNUMBER(OFFSET('Water Data'!$I$4,0,10*ROW('Water Data'!I146))),'Data Summary'!CH152="Yes"),100-OFFSET('Water Data'!$I$4,0,10*ROW('Water Data'!I146)),NA())</f>
        <v>#N/A</v>
      </c>
      <c r="T152" s="536" t="e">
        <f ca="1">+IF(AND(ISNUMBER(OFFSET('Water Data'!$I$6,0,10*ROW('Water Data'!I146))),'Data Summary'!CI152="Yes"),OFFSET('Water Data'!$I$6,0,10*ROW('Water Data'!I146)),NA())</f>
        <v>#N/A</v>
      </c>
      <c r="U152" s="536" t="e">
        <f ca="1">+IF(AND(ISNUMBER(OFFSET('Water Data'!$I$9,0,10*ROW('Water Data'!I146))),'Data Summary'!CJ152="Yes"),OFFSET('Water Data'!$I$9,0,10*ROW('Water Data'!I146)),NA())</f>
        <v>#N/A</v>
      </c>
      <c r="V152" s="537" t="e">
        <f ca="1">+IF(AND(ISNUMBER(OFFSET('Sanitation Data'!$D$4,0,10*ROW('Sanitation Data'!D146))),'Data Summary'!CK152="Yes"),100-OFFSET('Sanitation Data'!$D$4,0,10*ROW('Sanitation Data'!D146)),NA())</f>
        <v>#N/A</v>
      </c>
      <c r="W152" s="537" t="e">
        <f ca="1">+IF(AND(ISNUMBER(OFFSET('Sanitation Data'!$D$6,0,10*ROW('Sanitation Data'!D146))),'Data Summary'!CL152="Yes"),OFFSET('Sanitation Data'!$D$6,0,10*ROW('Sanitation Data'!D146)),NA())</f>
        <v>#N/A</v>
      </c>
      <c r="X152" s="537" t="e">
        <f ca="1">+IF(AND(ISNUMBER(OFFSET('Sanitation Data'!$D$10,0,10*ROW('Sanitation Data'!D146))),'Data Summary'!CM152="Yes"),OFFSET('Sanitation Data'!$D$10,0,10*ROW('Sanitation Data'!D146)),NA())</f>
        <v>#N/A</v>
      </c>
      <c r="Y152" s="537" t="e">
        <f ca="1">+IF(AND(ISNUMBER(OFFSET('Sanitation Data'!$D$11,0,10*ROW('Sanitation Data'!D146))),'Data Summary'!CN152="Yes"),OFFSET('Sanitation Data'!$D$11,0,10*ROW('Sanitation Data'!D146)),NA())</f>
        <v>#N/A</v>
      </c>
      <c r="Z152" s="537" t="e">
        <f ca="1">+IF(AND(ISNUMBER(OFFSET('Sanitation Data'!$D$12,0,10*ROW('Sanitation Data'!D146))),'Data Summary'!CO152="Yes"),OFFSET('Sanitation Data'!$D$12,0,10*ROW('Sanitation Data'!D146)),NA())</f>
        <v>#N/A</v>
      </c>
      <c r="AA152" s="537" t="e">
        <f ca="1">+IF(AND(ISNUMBER(OFFSET('Sanitation Data'!$E$4,0,10*ROW('Sanitation Data'!E146))),'Data Summary'!CP152="Yes"),100-OFFSET('Sanitation Data'!$E$4,0,10*ROW('Sanitation Data'!E146)),NA())</f>
        <v>#N/A</v>
      </c>
      <c r="AB152" s="537" t="e">
        <f ca="1">+IF(AND(ISNUMBER(OFFSET('Sanitation Data'!$E$6,0,10*ROW('Sanitation Data'!E146))),'Data Summary'!CQ152="Yes"),OFFSET('Sanitation Data'!$E$6,0,10*ROW('Sanitation Data'!E146)),NA())</f>
        <v>#N/A</v>
      </c>
      <c r="AC152" s="537" t="e">
        <f ca="1">+IF(AND(ISNUMBER(OFFSET('Sanitation Data'!$E$10,0,10*ROW('Sanitation Data'!E146))),'Data Summary'!CR152="Yes"),OFFSET('Sanitation Data'!$E$10,0,10*ROW('Sanitation Data'!E146)),NA())</f>
        <v>#N/A</v>
      </c>
      <c r="AD152" s="537" t="e">
        <f ca="1">+IF(AND(ISNUMBER(OFFSET('Sanitation Data'!$E$11,0,10*ROW('Sanitation Data'!E146))),'Data Summary'!CS152="Yes"),OFFSET('Sanitation Data'!$E$11,0,10*ROW('Sanitation Data'!E146)),NA())</f>
        <v>#N/A</v>
      </c>
      <c r="AE152" s="537" t="e">
        <f ca="1">+IF(AND(ISNUMBER(OFFSET('Sanitation Data'!$E$12,0,10*ROW('Sanitation Data'!E146))),'Data Summary'!CT152="Yes"),OFFSET('Sanitation Data'!$E$12,0,10*ROW('Sanitation Data'!E146)),NA())</f>
        <v>#N/A</v>
      </c>
      <c r="AF152" s="537" t="e">
        <f ca="1">+IF(AND(ISNUMBER(OFFSET('Sanitation Data'!$F$4,0,10*ROW('Sanitation Data'!F146))),'Data Summary'!CU152="Yes"),100-OFFSET('Sanitation Data'!$F$4,0,10*ROW('Sanitation Data'!F146)),NA())</f>
        <v>#N/A</v>
      </c>
      <c r="AG152" s="537" t="e">
        <f ca="1">+IF(AND(ISNUMBER(OFFSET('Sanitation Data'!$F$6,0,10*ROW('Sanitation Data'!F146))),'Data Summary'!CV152="Yes"),OFFSET('Sanitation Data'!$F$6,0,10*ROW('Sanitation Data'!F146)),NA())</f>
        <v>#N/A</v>
      </c>
      <c r="AH152" s="537" t="e">
        <f ca="1">+IF(AND(ISNUMBER(OFFSET('Sanitation Data'!$F$10,0,10*ROW('Sanitation Data'!F146))),'Data Summary'!CW152="Yes"),OFFSET('Sanitation Data'!$F$10,0,10*ROW('Sanitation Data'!F146)),NA())</f>
        <v>#N/A</v>
      </c>
      <c r="AI152" s="537" t="e">
        <f ca="1">+IF(AND(ISNUMBER(OFFSET('Sanitation Data'!$F$11,0,10*ROW('Sanitation Data'!F146))),'Data Summary'!CX152="Yes"),OFFSET('Sanitation Data'!$F$11,0,10*ROW('Sanitation Data'!F146)),NA())</f>
        <v>#N/A</v>
      </c>
      <c r="AJ152" s="537" t="e">
        <f ca="1">+IF(AND(ISNUMBER(OFFSET('Sanitation Data'!$F$12,0,10*ROW('Sanitation Data'!F146))),'Data Summary'!CY152="Yes"),OFFSET('Sanitation Data'!$F$12,0,10*ROW('Sanitation Data'!F146)),NA())</f>
        <v>#N/A</v>
      </c>
      <c r="AK152" s="537" t="e">
        <f ca="1">+IF(AND(ISNUMBER(OFFSET('Sanitation Data'!$G$4,0,10*ROW('Sanitation Data'!G146))),'Data Summary'!CZ152="Yes"),100-OFFSET('Sanitation Data'!$G$4,0,10*ROW('Sanitation Data'!G146)),NA())</f>
        <v>#N/A</v>
      </c>
      <c r="AL152" s="537" t="e">
        <f ca="1">+IF(AND(ISNUMBER(OFFSET('Sanitation Data'!$G$6,0,10*ROW('Sanitation Data'!G146))),'Data Summary'!DA152="Yes"),OFFSET('Sanitation Data'!$G$6,0,10*ROW('Sanitation Data'!G146)),NA())</f>
        <v>#N/A</v>
      </c>
      <c r="AM152" s="537" t="e">
        <f ca="1">+IF(AND(ISNUMBER(OFFSET('Sanitation Data'!$G$10,0,10*ROW('Sanitation Data'!G146))),'Data Summary'!DB152="Yes"),OFFSET('Sanitation Data'!$G$10,0,10*ROW('Sanitation Data'!G146)),NA())</f>
        <v>#N/A</v>
      </c>
      <c r="AN152" s="537" t="e">
        <f ca="1">+IF(AND(ISNUMBER(OFFSET('Sanitation Data'!$G$11,0,10*ROW('Sanitation Data'!G146))),'Data Summary'!DC152="Yes"),OFFSET('Sanitation Data'!$G$11,0,10*ROW('Sanitation Data'!G146)),NA())</f>
        <v>#N/A</v>
      </c>
      <c r="AO152" s="537" t="e">
        <f ca="1">+IF(AND(ISNUMBER(OFFSET('Sanitation Data'!$G$12,0,10*ROW('Sanitation Data'!G146))),'Data Summary'!DD152="Yes"),OFFSET('Sanitation Data'!$G$12,0,10*ROW('Sanitation Data'!G146)),NA())</f>
        <v>#N/A</v>
      </c>
      <c r="AP152" s="537" t="e">
        <f ca="1">+IF(AND(ISNUMBER(OFFSET('Sanitation Data'!$H$4,0,10*ROW('Sanitation Data'!H146))),'Data Summary'!DE152="Yes"),100-OFFSET('Sanitation Data'!$H$4,0,10*ROW('Sanitation Data'!H146)),NA())</f>
        <v>#N/A</v>
      </c>
      <c r="AQ152" s="537" t="e">
        <f ca="1">+IF(AND(ISNUMBER(OFFSET('Sanitation Data'!$H$6,0,10*ROW('Sanitation Data'!H146))),'Data Summary'!DF152="Yes"),OFFSET('Sanitation Data'!$H$6,0,10*ROW('Sanitation Data'!H146)),NA())</f>
        <v>#N/A</v>
      </c>
      <c r="AR152" s="537" t="e">
        <f ca="1">+IF(AND(ISNUMBER(OFFSET('Sanitation Data'!$H$10,0,10*ROW('Sanitation Data'!H146))),'Data Summary'!DG152="Yes"),OFFSET('Sanitation Data'!$H$10,0,10*ROW('Sanitation Data'!H146)),NA())</f>
        <v>#N/A</v>
      </c>
      <c r="AS152" s="537" t="e">
        <f ca="1">+IF(AND(ISNUMBER(OFFSET('Sanitation Data'!$H$11,0,10*ROW('Sanitation Data'!H146))),'Data Summary'!DH152="Yes"),OFFSET('Sanitation Data'!$H$11,0,10*ROW('Sanitation Data'!H146)),NA())</f>
        <v>#N/A</v>
      </c>
      <c r="AT152" s="537" t="e">
        <f ca="1">+IF(AND(ISNUMBER(OFFSET('Sanitation Data'!$H$12,0,10*ROW('Sanitation Data'!H146))),'Data Summary'!DI152="Yes"),OFFSET('Sanitation Data'!$H$12,0,10*ROW('Sanitation Data'!H146)),NA())</f>
        <v>#N/A</v>
      </c>
      <c r="AU152" s="537" t="e">
        <f ca="1">+IF(AND(ISNUMBER(OFFSET('Sanitation Data'!$I$4,0,10*ROW('Sanitation Data'!I146))),'Data Summary'!DJ152="Yes"),100-OFFSET('Sanitation Data'!$I$4,0,10*ROW('Sanitation Data'!I146)),NA())</f>
        <v>#N/A</v>
      </c>
      <c r="AV152" s="537" t="e">
        <f ca="1">+IF(AND(ISNUMBER(OFFSET('Sanitation Data'!$I$6,0,10*ROW('Sanitation Data'!I146))),'Data Summary'!DK152="Yes"),OFFSET('Sanitation Data'!$I$6,0,10*ROW('Sanitation Data'!I146)),NA())</f>
        <v>#N/A</v>
      </c>
      <c r="AW152" s="537" t="e">
        <f ca="1">+IF(AND(ISNUMBER(OFFSET('Sanitation Data'!$I$10,0,10*ROW('Sanitation Data'!I146))),'Data Summary'!DL152="Yes"),OFFSET('Sanitation Data'!$I$10,0,10*ROW('Sanitation Data'!I146)),NA())</f>
        <v>#N/A</v>
      </c>
      <c r="AX152" s="537" t="e">
        <f ca="1">+IF(AND(ISNUMBER(OFFSET('Sanitation Data'!$I$11,0,10*ROW('Sanitation Data'!I146))),'Data Summary'!DM152="Yes"),OFFSET('Sanitation Data'!$I$11,0,10*ROW('Sanitation Data'!I146)),NA())</f>
        <v>#N/A</v>
      </c>
      <c r="AY152" s="537" t="e">
        <f ca="1">+IF(AND(ISNUMBER(OFFSET('Sanitation Data'!$I$12,0,10*ROW('Sanitation Data'!I146))),'Data Summary'!DN152="Yes"),OFFSET('Sanitation Data'!$I$12,0,10*ROW('Sanitation Data'!I146)),NA())</f>
        <v>#N/A</v>
      </c>
      <c r="AZ152" s="538" t="e">
        <f ca="1">+IF(AND(ISNUMBER(OFFSET('Hygiene Data'!$D$5,0,10*ROW('Hygiene Data'!D146))),'Data Summary'!DO152="Yes"),OFFSET('Hygiene Data'!$D$5,0,10*ROW('Hygiene Data'!D146)),NA())</f>
        <v>#N/A</v>
      </c>
      <c r="BA152" s="538" t="e">
        <f ca="1">+IF(AND(ISNUMBER(OFFSET('Hygiene Data'!$D$7,0,10*ROW('Hygiene Data'!D146))),'Data Summary'!DP152="Yes"),OFFSET('Hygiene Data'!$D$7,0,10*ROW('Hygiene Data'!D146)),NA())</f>
        <v>#N/A</v>
      </c>
      <c r="BB152" s="538" t="e">
        <f ca="1">+IF(AND(ISNUMBER(OFFSET('Hygiene Data'!$D$9,0,10*ROW('Hygiene Data'!D146))),'Data Summary'!DQ152="Yes"),OFFSET('Hygiene Data'!$D$9,0,10*ROW('Hygiene Data'!D146)),NA())</f>
        <v>#N/A</v>
      </c>
      <c r="BC152" s="538" t="e">
        <f ca="1">+IF(AND(ISNUMBER(OFFSET('Hygiene Data'!$E$5,0,10*ROW('Hygiene Data'!E146))),'Data Summary'!DR152="Yes"),OFFSET('Hygiene Data'!$E$5,0,10*ROW('Hygiene Data'!E146)),NA())</f>
        <v>#N/A</v>
      </c>
      <c r="BD152" s="538" t="e">
        <f ca="1">+IF(AND(ISNUMBER(OFFSET('Hygiene Data'!$E$7,0,10*ROW('Hygiene Data'!E146))),'Data Summary'!DS152="Yes"),OFFSET('Hygiene Data'!$E$7,0,10*ROW('Hygiene Data'!E146)),NA())</f>
        <v>#N/A</v>
      </c>
      <c r="BE152" s="538" t="e">
        <f ca="1">+IF(AND(ISNUMBER(OFFSET('Hygiene Data'!$E$9,0,10*ROW('Hygiene Data'!E146))),'Data Summary'!DT152="Yes"),OFFSET('Hygiene Data'!$E$9,0,10*ROW('Hygiene Data'!E146)),NA())</f>
        <v>#N/A</v>
      </c>
      <c r="BF152" s="538" t="e">
        <f ca="1">+IF(AND(ISNUMBER(OFFSET('Hygiene Data'!$F$5,0,10*ROW('Hygiene Data'!F146))),'Data Summary'!DU152="Yes"),OFFSET('Hygiene Data'!$F$5,0,10*ROW('Hygiene Data'!F146)),NA())</f>
        <v>#N/A</v>
      </c>
      <c r="BG152" s="538" t="e">
        <f ca="1">+IF(AND(ISNUMBER(OFFSET('Hygiene Data'!$F$7,0,10*ROW('Hygiene Data'!F146))),'Data Summary'!DV152="Yes"),OFFSET('Hygiene Data'!$F$7,0,10*ROW('Hygiene Data'!F146)),NA())</f>
        <v>#N/A</v>
      </c>
      <c r="BH152" s="538" t="e">
        <f ca="1">+IF(AND(ISNUMBER(OFFSET('Hygiene Data'!$F$9,0,10*ROW('Hygiene Data'!F146))),'Data Summary'!DW152="Yes"),OFFSET('Hygiene Data'!$F$9,0,10*ROW('Hygiene Data'!F146)),NA())</f>
        <v>#N/A</v>
      </c>
      <c r="BI152" s="538" t="e">
        <f ca="1">+IF(AND(ISNUMBER(OFFSET('Hygiene Data'!$G$5,0,10*ROW('Hygiene Data'!G146))),'Data Summary'!DX152="Yes"),OFFSET('Hygiene Data'!$G$5,0,10*ROW('Hygiene Data'!G146)),NA())</f>
        <v>#N/A</v>
      </c>
      <c r="BJ152" s="538" t="e">
        <f ca="1">+IF(AND(ISNUMBER(OFFSET('Hygiene Data'!$G$7,0,10*ROW('Hygiene Data'!G146))),'Data Summary'!DY152="Yes"),OFFSET('Hygiene Data'!$G$7,0,10*ROW('Hygiene Data'!G146)),NA())</f>
        <v>#N/A</v>
      </c>
      <c r="BK152" s="538" t="e">
        <f ca="1">+IF(AND(ISNUMBER(OFFSET('Hygiene Data'!$G$9,0,10*ROW('Hygiene Data'!G146))),'Data Summary'!DZ152="Yes"),OFFSET('Hygiene Data'!$G$9,0,10*ROW('Hygiene Data'!G146)),NA())</f>
        <v>#N/A</v>
      </c>
      <c r="BL152" s="538" t="e">
        <f ca="1">+IF(AND(ISNUMBER(OFFSET('Hygiene Data'!$H$5,0,10*ROW('Hygiene Data'!H146))),'Data Summary'!EA152="Yes"),OFFSET('Hygiene Data'!$H$5,0,10*ROW('Hygiene Data'!H146)),NA())</f>
        <v>#N/A</v>
      </c>
      <c r="BM152" s="538" t="e">
        <f ca="1">+IF(AND(ISNUMBER(OFFSET('Hygiene Data'!$H$7,0,10*ROW('Hygiene Data'!H146))),'Data Summary'!EB152="Yes"),OFFSET('Hygiene Data'!$H$7,0,10*ROW('Hygiene Data'!H146)),NA())</f>
        <v>#N/A</v>
      </c>
      <c r="BN152" s="538" t="e">
        <f ca="1">+IF(AND(ISNUMBER(OFFSET('Hygiene Data'!$H$9,0,10*ROW('Hygiene Data'!H146))),'Data Summary'!EC152="Yes"),OFFSET('Hygiene Data'!$H$9,0,10*ROW('Hygiene Data'!H146)),NA())</f>
        <v>#N/A</v>
      </c>
      <c r="BO152" s="538" t="e">
        <f ca="1">+IF(AND(ISNUMBER(OFFSET('Hygiene Data'!$I$5,0,10*ROW('Hygiene Data'!I146))),'Data Summary'!ED152="Yes"),OFFSET('Hygiene Data'!$I$5,0,10*ROW('Hygiene Data'!I146)),NA())</f>
        <v>#N/A</v>
      </c>
      <c r="BP152" s="538" t="e">
        <f ca="1">+IF(AND(ISNUMBER(OFFSET('Hygiene Data'!$I$7,0,10*ROW('Hygiene Data'!I146))),'Data Summary'!EE152="Yes"),OFFSET('Hygiene Data'!$I$7,0,10*ROW('Hygiene Data'!I146)),NA())</f>
        <v>#N/A</v>
      </c>
      <c r="BQ152" s="538" t="e">
        <f ca="1">+IF(AND(ISNUMBER(OFFSET('Hygiene Data'!$I$9,0,10*ROW('Hygiene Data'!I146))),'Data Summary'!EF152="Yes"),OFFSET('Hygiene Data'!$I$9,0,10*ROW('Hygiene Data'!I146)),NA())</f>
        <v>#N/A</v>
      </c>
    </row>
    <row r="153" spans="1:69" x14ac:dyDescent="0.25">
      <c r="A153" s="534" t="e">
        <f ca="1">+RIGHT('Data Summary'!A153,LEN('Data Summary'!A153)-9)</f>
        <v>#VALUE!</v>
      </c>
      <c r="B153" s="508" t="str">
        <f ca="1">+IF(ISTEXT('Data Summary'!B153),'Data Summary'!B153,"")</f>
        <v/>
      </c>
      <c r="C153" s="535" t="e">
        <f ca="1">+VALUE('Data Summary'!C153)</f>
        <v>#VALUE!</v>
      </c>
      <c r="D153" s="536" t="e">
        <f ca="1">+IF(AND(ISNUMBER(OFFSET('Water Data'!$D$4,0,10*ROW('Water Data'!D147))),'Data Summary'!BS153="Yes"),100-OFFSET('Water Data'!$D$4,0,10*ROW('Water Data'!D147)),NA())</f>
        <v>#N/A</v>
      </c>
      <c r="E153" s="536" t="e">
        <f ca="1">+IF(AND(ISNUMBER(OFFSET('Water Data'!$D$6,0,10*ROW('Water Data'!D147))),'Data Summary'!BT153="Yes"),OFFSET('Water Data'!$D$6,0,10*ROW('Water Data'!D147)),NA())</f>
        <v>#N/A</v>
      </c>
      <c r="F153" s="536" t="e">
        <f ca="1">+IF(AND(ISNUMBER(OFFSET('Water Data'!$D$9,0,10*ROW('Water Data'!D147))),'Data Summary'!BU153="Yes"),OFFSET('Water Data'!$D$9,0,10*ROW('Water Data'!D147)),NA())</f>
        <v>#N/A</v>
      </c>
      <c r="G153" s="536" t="e">
        <f ca="1">+IF(AND(ISNUMBER(OFFSET('Water Data'!$E$4,0,10*ROW('Water Data'!E147))),'Data Summary'!BV153="Yes"),100-OFFSET('Water Data'!$E$4,0,10*ROW('Water Data'!E147)),NA())</f>
        <v>#N/A</v>
      </c>
      <c r="H153" s="536" t="e">
        <f ca="1">+IF(AND(ISNUMBER(OFFSET('Water Data'!$E$6,0,10*ROW('Water Data'!E147))),'Data Summary'!BW153="Yes"),OFFSET('Water Data'!$E$6,0,10*ROW('Water Data'!E147)),NA())</f>
        <v>#N/A</v>
      </c>
      <c r="I153" s="536" t="e">
        <f ca="1">+IF(AND(ISNUMBER(OFFSET('Water Data'!$E$9,0,10*ROW('Water Data'!E147))),'Data Summary'!BX153="Yes"),OFFSET('Water Data'!$E$9,0,10*ROW('Water Data'!E147)),NA())</f>
        <v>#N/A</v>
      </c>
      <c r="J153" s="536" t="e">
        <f ca="1">+IF(AND(ISNUMBER(OFFSET('Water Data'!$F$4,0,10*ROW('Water Data'!F147))),'Data Summary'!BY153="Yes"),100-OFFSET('Water Data'!$F$4,0,10*ROW('Water Data'!F147)),NA())</f>
        <v>#N/A</v>
      </c>
      <c r="K153" s="536" t="e">
        <f ca="1">+IF(AND(ISNUMBER(OFFSET('Water Data'!$F$6,0,10*ROW('Water Data'!F147))),'Data Summary'!BZ153="Yes"),OFFSET('Water Data'!$F$6,0,10*ROW('Water Data'!F147)),NA())</f>
        <v>#N/A</v>
      </c>
      <c r="L153" s="536" t="e">
        <f ca="1">+IF(AND(ISNUMBER(OFFSET('Water Data'!$F$9,0,10*ROW('Water Data'!F147))),'Data Summary'!CA153="Yes"),OFFSET('Water Data'!$F$9,0,10*ROW('Water Data'!F147)),NA())</f>
        <v>#N/A</v>
      </c>
      <c r="M153" s="536" t="e">
        <f ca="1">+IF(AND(ISNUMBER(OFFSET('Water Data'!$G$4,0,10*ROW('Water Data'!G147))),'Data Summary'!CB153="Yes"),100-OFFSET('Water Data'!$G$4,0,10*ROW('Water Data'!G147)),NA())</f>
        <v>#N/A</v>
      </c>
      <c r="N153" s="536" t="e">
        <f ca="1">+IF(AND(ISNUMBER(OFFSET('Water Data'!$G$6,0,10*ROW('Water Data'!G147))),'Data Summary'!CC153="Yes"),OFFSET('Water Data'!$G$6,0,10*ROW('Water Data'!G147)),NA())</f>
        <v>#N/A</v>
      </c>
      <c r="O153" s="536" t="e">
        <f ca="1">+IF(AND(ISNUMBER(OFFSET('Water Data'!$G$9,0,10*ROW('Water Data'!G147))),'Data Summary'!CD153="Yes"),OFFSET('Water Data'!$G$9,0,10*ROW('Water Data'!G147)),NA())</f>
        <v>#N/A</v>
      </c>
      <c r="P153" s="536" t="e">
        <f ca="1">+IF(AND(ISNUMBER(OFFSET('Water Data'!$H$4,0,10*ROW('Water Data'!H147))),'Data Summary'!CE153="Yes"),100-OFFSET('Water Data'!$H$4,0,10*ROW('Water Data'!H147)),NA())</f>
        <v>#N/A</v>
      </c>
      <c r="Q153" s="536" t="e">
        <f ca="1">+IF(AND(ISNUMBER(OFFSET('Water Data'!$H$6,0,10*ROW('Water Data'!H147))),'Data Summary'!CF153="Yes"),OFFSET('Water Data'!$H$6,0,10*ROW('Water Data'!H147)),NA())</f>
        <v>#N/A</v>
      </c>
      <c r="R153" s="536" t="e">
        <f ca="1">+IF(AND(ISNUMBER(OFFSET('Water Data'!$H$9,0,10*ROW('Water Data'!H147))),'Data Summary'!CG153="Yes"),OFFSET('Water Data'!$H$9,0,10*ROW('Water Data'!H147)),NA())</f>
        <v>#N/A</v>
      </c>
      <c r="S153" s="536" t="e">
        <f ca="1">+IF(AND(ISNUMBER(OFFSET('Water Data'!$I$4,0,10*ROW('Water Data'!I147))),'Data Summary'!CH153="Yes"),100-OFFSET('Water Data'!$I$4,0,10*ROW('Water Data'!I147)),NA())</f>
        <v>#N/A</v>
      </c>
      <c r="T153" s="536" t="e">
        <f ca="1">+IF(AND(ISNUMBER(OFFSET('Water Data'!$I$6,0,10*ROW('Water Data'!I147))),'Data Summary'!CI153="Yes"),OFFSET('Water Data'!$I$6,0,10*ROW('Water Data'!I147)),NA())</f>
        <v>#N/A</v>
      </c>
      <c r="U153" s="536" t="e">
        <f ca="1">+IF(AND(ISNUMBER(OFFSET('Water Data'!$I$9,0,10*ROW('Water Data'!I147))),'Data Summary'!CJ153="Yes"),OFFSET('Water Data'!$I$9,0,10*ROW('Water Data'!I147)),NA())</f>
        <v>#N/A</v>
      </c>
      <c r="V153" s="537" t="e">
        <f ca="1">+IF(AND(ISNUMBER(OFFSET('Sanitation Data'!$D$4,0,10*ROW('Sanitation Data'!D147))),'Data Summary'!CK153="Yes"),100-OFFSET('Sanitation Data'!$D$4,0,10*ROW('Sanitation Data'!D147)),NA())</f>
        <v>#N/A</v>
      </c>
      <c r="W153" s="537" t="e">
        <f ca="1">+IF(AND(ISNUMBER(OFFSET('Sanitation Data'!$D$6,0,10*ROW('Sanitation Data'!D147))),'Data Summary'!CL153="Yes"),OFFSET('Sanitation Data'!$D$6,0,10*ROW('Sanitation Data'!D147)),NA())</f>
        <v>#N/A</v>
      </c>
      <c r="X153" s="537" t="e">
        <f ca="1">+IF(AND(ISNUMBER(OFFSET('Sanitation Data'!$D$10,0,10*ROW('Sanitation Data'!D147))),'Data Summary'!CM153="Yes"),OFFSET('Sanitation Data'!$D$10,0,10*ROW('Sanitation Data'!D147)),NA())</f>
        <v>#N/A</v>
      </c>
      <c r="Y153" s="537" t="e">
        <f ca="1">+IF(AND(ISNUMBER(OFFSET('Sanitation Data'!$D$11,0,10*ROW('Sanitation Data'!D147))),'Data Summary'!CN153="Yes"),OFFSET('Sanitation Data'!$D$11,0,10*ROW('Sanitation Data'!D147)),NA())</f>
        <v>#N/A</v>
      </c>
      <c r="Z153" s="537" t="e">
        <f ca="1">+IF(AND(ISNUMBER(OFFSET('Sanitation Data'!$D$12,0,10*ROW('Sanitation Data'!D147))),'Data Summary'!CO153="Yes"),OFFSET('Sanitation Data'!$D$12,0,10*ROW('Sanitation Data'!D147)),NA())</f>
        <v>#N/A</v>
      </c>
      <c r="AA153" s="537" t="e">
        <f ca="1">+IF(AND(ISNUMBER(OFFSET('Sanitation Data'!$E$4,0,10*ROW('Sanitation Data'!E147))),'Data Summary'!CP153="Yes"),100-OFFSET('Sanitation Data'!$E$4,0,10*ROW('Sanitation Data'!E147)),NA())</f>
        <v>#N/A</v>
      </c>
      <c r="AB153" s="537" t="e">
        <f ca="1">+IF(AND(ISNUMBER(OFFSET('Sanitation Data'!$E$6,0,10*ROW('Sanitation Data'!E147))),'Data Summary'!CQ153="Yes"),OFFSET('Sanitation Data'!$E$6,0,10*ROW('Sanitation Data'!E147)),NA())</f>
        <v>#N/A</v>
      </c>
      <c r="AC153" s="537" t="e">
        <f ca="1">+IF(AND(ISNUMBER(OFFSET('Sanitation Data'!$E$10,0,10*ROW('Sanitation Data'!E147))),'Data Summary'!CR153="Yes"),OFFSET('Sanitation Data'!$E$10,0,10*ROW('Sanitation Data'!E147)),NA())</f>
        <v>#N/A</v>
      </c>
      <c r="AD153" s="537" t="e">
        <f ca="1">+IF(AND(ISNUMBER(OFFSET('Sanitation Data'!$E$11,0,10*ROW('Sanitation Data'!E147))),'Data Summary'!CS153="Yes"),OFFSET('Sanitation Data'!$E$11,0,10*ROW('Sanitation Data'!E147)),NA())</f>
        <v>#N/A</v>
      </c>
      <c r="AE153" s="537" t="e">
        <f ca="1">+IF(AND(ISNUMBER(OFFSET('Sanitation Data'!$E$12,0,10*ROW('Sanitation Data'!E147))),'Data Summary'!CT153="Yes"),OFFSET('Sanitation Data'!$E$12,0,10*ROW('Sanitation Data'!E147)),NA())</f>
        <v>#N/A</v>
      </c>
      <c r="AF153" s="537" t="e">
        <f ca="1">+IF(AND(ISNUMBER(OFFSET('Sanitation Data'!$F$4,0,10*ROW('Sanitation Data'!F147))),'Data Summary'!CU153="Yes"),100-OFFSET('Sanitation Data'!$F$4,0,10*ROW('Sanitation Data'!F147)),NA())</f>
        <v>#N/A</v>
      </c>
      <c r="AG153" s="537" t="e">
        <f ca="1">+IF(AND(ISNUMBER(OFFSET('Sanitation Data'!$F$6,0,10*ROW('Sanitation Data'!F147))),'Data Summary'!CV153="Yes"),OFFSET('Sanitation Data'!$F$6,0,10*ROW('Sanitation Data'!F147)),NA())</f>
        <v>#N/A</v>
      </c>
      <c r="AH153" s="537" t="e">
        <f ca="1">+IF(AND(ISNUMBER(OFFSET('Sanitation Data'!$F$10,0,10*ROW('Sanitation Data'!F147))),'Data Summary'!CW153="Yes"),OFFSET('Sanitation Data'!$F$10,0,10*ROW('Sanitation Data'!F147)),NA())</f>
        <v>#N/A</v>
      </c>
      <c r="AI153" s="537" t="e">
        <f ca="1">+IF(AND(ISNUMBER(OFFSET('Sanitation Data'!$F$11,0,10*ROW('Sanitation Data'!F147))),'Data Summary'!CX153="Yes"),OFFSET('Sanitation Data'!$F$11,0,10*ROW('Sanitation Data'!F147)),NA())</f>
        <v>#N/A</v>
      </c>
      <c r="AJ153" s="537" t="e">
        <f ca="1">+IF(AND(ISNUMBER(OFFSET('Sanitation Data'!$F$12,0,10*ROW('Sanitation Data'!F147))),'Data Summary'!CY153="Yes"),OFFSET('Sanitation Data'!$F$12,0,10*ROW('Sanitation Data'!F147)),NA())</f>
        <v>#N/A</v>
      </c>
      <c r="AK153" s="537" t="e">
        <f ca="1">+IF(AND(ISNUMBER(OFFSET('Sanitation Data'!$G$4,0,10*ROW('Sanitation Data'!G147))),'Data Summary'!CZ153="Yes"),100-OFFSET('Sanitation Data'!$G$4,0,10*ROW('Sanitation Data'!G147)),NA())</f>
        <v>#N/A</v>
      </c>
      <c r="AL153" s="537" t="e">
        <f ca="1">+IF(AND(ISNUMBER(OFFSET('Sanitation Data'!$G$6,0,10*ROW('Sanitation Data'!G147))),'Data Summary'!DA153="Yes"),OFFSET('Sanitation Data'!$G$6,0,10*ROW('Sanitation Data'!G147)),NA())</f>
        <v>#N/A</v>
      </c>
      <c r="AM153" s="537" t="e">
        <f ca="1">+IF(AND(ISNUMBER(OFFSET('Sanitation Data'!$G$10,0,10*ROW('Sanitation Data'!G147))),'Data Summary'!DB153="Yes"),OFFSET('Sanitation Data'!$G$10,0,10*ROW('Sanitation Data'!G147)),NA())</f>
        <v>#N/A</v>
      </c>
      <c r="AN153" s="537" t="e">
        <f ca="1">+IF(AND(ISNUMBER(OFFSET('Sanitation Data'!$G$11,0,10*ROW('Sanitation Data'!G147))),'Data Summary'!DC153="Yes"),OFFSET('Sanitation Data'!$G$11,0,10*ROW('Sanitation Data'!G147)),NA())</f>
        <v>#N/A</v>
      </c>
      <c r="AO153" s="537" t="e">
        <f ca="1">+IF(AND(ISNUMBER(OFFSET('Sanitation Data'!$G$12,0,10*ROW('Sanitation Data'!G147))),'Data Summary'!DD153="Yes"),OFFSET('Sanitation Data'!$G$12,0,10*ROW('Sanitation Data'!G147)),NA())</f>
        <v>#N/A</v>
      </c>
      <c r="AP153" s="537" t="e">
        <f ca="1">+IF(AND(ISNUMBER(OFFSET('Sanitation Data'!$H$4,0,10*ROW('Sanitation Data'!H147))),'Data Summary'!DE153="Yes"),100-OFFSET('Sanitation Data'!$H$4,0,10*ROW('Sanitation Data'!H147)),NA())</f>
        <v>#N/A</v>
      </c>
      <c r="AQ153" s="537" t="e">
        <f ca="1">+IF(AND(ISNUMBER(OFFSET('Sanitation Data'!$H$6,0,10*ROW('Sanitation Data'!H147))),'Data Summary'!DF153="Yes"),OFFSET('Sanitation Data'!$H$6,0,10*ROW('Sanitation Data'!H147)),NA())</f>
        <v>#N/A</v>
      </c>
      <c r="AR153" s="537" t="e">
        <f ca="1">+IF(AND(ISNUMBER(OFFSET('Sanitation Data'!$H$10,0,10*ROW('Sanitation Data'!H147))),'Data Summary'!DG153="Yes"),OFFSET('Sanitation Data'!$H$10,0,10*ROW('Sanitation Data'!H147)),NA())</f>
        <v>#N/A</v>
      </c>
      <c r="AS153" s="537" t="e">
        <f ca="1">+IF(AND(ISNUMBER(OFFSET('Sanitation Data'!$H$11,0,10*ROW('Sanitation Data'!H147))),'Data Summary'!DH153="Yes"),OFFSET('Sanitation Data'!$H$11,0,10*ROW('Sanitation Data'!H147)),NA())</f>
        <v>#N/A</v>
      </c>
      <c r="AT153" s="537" t="e">
        <f ca="1">+IF(AND(ISNUMBER(OFFSET('Sanitation Data'!$H$12,0,10*ROW('Sanitation Data'!H147))),'Data Summary'!DI153="Yes"),OFFSET('Sanitation Data'!$H$12,0,10*ROW('Sanitation Data'!H147)),NA())</f>
        <v>#N/A</v>
      </c>
      <c r="AU153" s="537" t="e">
        <f ca="1">+IF(AND(ISNUMBER(OFFSET('Sanitation Data'!$I$4,0,10*ROW('Sanitation Data'!I147))),'Data Summary'!DJ153="Yes"),100-OFFSET('Sanitation Data'!$I$4,0,10*ROW('Sanitation Data'!I147)),NA())</f>
        <v>#N/A</v>
      </c>
      <c r="AV153" s="537" t="e">
        <f ca="1">+IF(AND(ISNUMBER(OFFSET('Sanitation Data'!$I$6,0,10*ROW('Sanitation Data'!I147))),'Data Summary'!DK153="Yes"),OFFSET('Sanitation Data'!$I$6,0,10*ROW('Sanitation Data'!I147)),NA())</f>
        <v>#N/A</v>
      </c>
      <c r="AW153" s="537" t="e">
        <f ca="1">+IF(AND(ISNUMBER(OFFSET('Sanitation Data'!$I$10,0,10*ROW('Sanitation Data'!I147))),'Data Summary'!DL153="Yes"),OFFSET('Sanitation Data'!$I$10,0,10*ROW('Sanitation Data'!I147)),NA())</f>
        <v>#N/A</v>
      </c>
      <c r="AX153" s="537" t="e">
        <f ca="1">+IF(AND(ISNUMBER(OFFSET('Sanitation Data'!$I$11,0,10*ROW('Sanitation Data'!I147))),'Data Summary'!DM153="Yes"),OFFSET('Sanitation Data'!$I$11,0,10*ROW('Sanitation Data'!I147)),NA())</f>
        <v>#N/A</v>
      </c>
      <c r="AY153" s="537" t="e">
        <f ca="1">+IF(AND(ISNUMBER(OFFSET('Sanitation Data'!$I$12,0,10*ROW('Sanitation Data'!I147))),'Data Summary'!DN153="Yes"),OFFSET('Sanitation Data'!$I$12,0,10*ROW('Sanitation Data'!I147)),NA())</f>
        <v>#N/A</v>
      </c>
      <c r="AZ153" s="538" t="e">
        <f ca="1">+IF(AND(ISNUMBER(OFFSET('Hygiene Data'!$D$5,0,10*ROW('Hygiene Data'!D147))),'Data Summary'!DO153="Yes"),OFFSET('Hygiene Data'!$D$5,0,10*ROW('Hygiene Data'!D147)),NA())</f>
        <v>#N/A</v>
      </c>
      <c r="BA153" s="538" t="e">
        <f ca="1">+IF(AND(ISNUMBER(OFFSET('Hygiene Data'!$D$7,0,10*ROW('Hygiene Data'!D147))),'Data Summary'!DP153="Yes"),OFFSET('Hygiene Data'!$D$7,0,10*ROW('Hygiene Data'!D147)),NA())</f>
        <v>#N/A</v>
      </c>
      <c r="BB153" s="538" t="e">
        <f ca="1">+IF(AND(ISNUMBER(OFFSET('Hygiene Data'!$D$9,0,10*ROW('Hygiene Data'!D147))),'Data Summary'!DQ153="Yes"),OFFSET('Hygiene Data'!$D$9,0,10*ROW('Hygiene Data'!D147)),NA())</f>
        <v>#N/A</v>
      </c>
      <c r="BC153" s="538" t="e">
        <f ca="1">+IF(AND(ISNUMBER(OFFSET('Hygiene Data'!$E$5,0,10*ROW('Hygiene Data'!E147))),'Data Summary'!DR153="Yes"),OFFSET('Hygiene Data'!$E$5,0,10*ROW('Hygiene Data'!E147)),NA())</f>
        <v>#N/A</v>
      </c>
      <c r="BD153" s="538" t="e">
        <f ca="1">+IF(AND(ISNUMBER(OFFSET('Hygiene Data'!$E$7,0,10*ROW('Hygiene Data'!E147))),'Data Summary'!DS153="Yes"),OFFSET('Hygiene Data'!$E$7,0,10*ROW('Hygiene Data'!E147)),NA())</f>
        <v>#N/A</v>
      </c>
      <c r="BE153" s="538" t="e">
        <f ca="1">+IF(AND(ISNUMBER(OFFSET('Hygiene Data'!$E$9,0,10*ROW('Hygiene Data'!E147))),'Data Summary'!DT153="Yes"),OFFSET('Hygiene Data'!$E$9,0,10*ROW('Hygiene Data'!E147)),NA())</f>
        <v>#N/A</v>
      </c>
      <c r="BF153" s="538" t="e">
        <f ca="1">+IF(AND(ISNUMBER(OFFSET('Hygiene Data'!$F$5,0,10*ROW('Hygiene Data'!F147))),'Data Summary'!DU153="Yes"),OFFSET('Hygiene Data'!$F$5,0,10*ROW('Hygiene Data'!F147)),NA())</f>
        <v>#N/A</v>
      </c>
      <c r="BG153" s="538" t="e">
        <f ca="1">+IF(AND(ISNUMBER(OFFSET('Hygiene Data'!$F$7,0,10*ROW('Hygiene Data'!F147))),'Data Summary'!DV153="Yes"),OFFSET('Hygiene Data'!$F$7,0,10*ROW('Hygiene Data'!F147)),NA())</f>
        <v>#N/A</v>
      </c>
      <c r="BH153" s="538" t="e">
        <f ca="1">+IF(AND(ISNUMBER(OFFSET('Hygiene Data'!$F$9,0,10*ROW('Hygiene Data'!F147))),'Data Summary'!DW153="Yes"),OFFSET('Hygiene Data'!$F$9,0,10*ROW('Hygiene Data'!F147)),NA())</f>
        <v>#N/A</v>
      </c>
      <c r="BI153" s="538" t="e">
        <f ca="1">+IF(AND(ISNUMBER(OFFSET('Hygiene Data'!$G$5,0,10*ROW('Hygiene Data'!G147))),'Data Summary'!DX153="Yes"),OFFSET('Hygiene Data'!$G$5,0,10*ROW('Hygiene Data'!G147)),NA())</f>
        <v>#N/A</v>
      </c>
      <c r="BJ153" s="538" t="e">
        <f ca="1">+IF(AND(ISNUMBER(OFFSET('Hygiene Data'!$G$7,0,10*ROW('Hygiene Data'!G147))),'Data Summary'!DY153="Yes"),OFFSET('Hygiene Data'!$G$7,0,10*ROW('Hygiene Data'!G147)),NA())</f>
        <v>#N/A</v>
      </c>
      <c r="BK153" s="538" t="e">
        <f ca="1">+IF(AND(ISNUMBER(OFFSET('Hygiene Data'!$G$9,0,10*ROW('Hygiene Data'!G147))),'Data Summary'!DZ153="Yes"),OFFSET('Hygiene Data'!$G$9,0,10*ROW('Hygiene Data'!G147)),NA())</f>
        <v>#N/A</v>
      </c>
      <c r="BL153" s="538" t="e">
        <f ca="1">+IF(AND(ISNUMBER(OFFSET('Hygiene Data'!$H$5,0,10*ROW('Hygiene Data'!H147))),'Data Summary'!EA153="Yes"),OFFSET('Hygiene Data'!$H$5,0,10*ROW('Hygiene Data'!H147)),NA())</f>
        <v>#N/A</v>
      </c>
      <c r="BM153" s="538" t="e">
        <f ca="1">+IF(AND(ISNUMBER(OFFSET('Hygiene Data'!$H$7,0,10*ROW('Hygiene Data'!H147))),'Data Summary'!EB153="Yes"),OFFSET('Hygiene Data'!$H$7,0,10*ROW('Hygiene Data'!H147)),NA())</f>
        <v>#N/A</v>
      </c>
      <c r="BN153" s="538" t="e">
        <f ca="1">+IF(AND(ISNUMBER(OFFSET('Hygiene Data'!$H$9,0,10*ROW('Hygiene Data'!H147))),'Data Summary'!EC153="Yes"),OFFSET('Hygiene Data'!$H$9,0,10*ROW('Hygiene Data'!H147)),NA())</f>
        <v>#N/A</v>
      </c>
      <c r="BO153" s="538" t="e">
        <f ca="1">+IF(AND(ISNUMBER(OFFSET('Hygiene Data'!$I$5,0,10*ROW('Hygiene Data'!I147))),'Data Summary'!ED153="Yes"),OFFSET('Hygiene Data'!$I$5,0,10*ROW('Hygiene Data'!I147)),NA())</f>
        <v>#N/A</v>
      </c>
      <c r="BP153" s="538" t="e">
        <f ca="1">+IF(AND(ISNUMBER(OFFSET('Hygiene Data'!$I$7,0,10*ROW('Hygiene Data'!I147))),'Data Summary'!EE153="Yes"),OFFSET('Hygiene Data'!$I$7,0,10*ROW('Hygiene Data'!I147)),NA())</f>
        <v>#N/A</v>
      </c>
      <c r="BQ153" s="538" t="e">
        <f ca="1">+IF(AND(ISNUMBER(OFFSET('Hygiene Data'!$I$9,0,10*ROW('Hygiene Data'!I147))),'Data Summary'!EF153="Yes"),OFFSET('Hygiene Data'!$I$9,0,10*ROW('Hygiene Data'!I147)),NA())</f>
        <v>#N/A</v>
      </c>
    </row>
    <row r="154" spans="1:69" x14ac:dyDescent="0.25">
      <c r="A154" s="534" t="e">
        <f ca="1">+RIGHT('Data Summary'!A154,LEN('Data Summary'!A154)-9)</f>
        <v>#VALUE!</v>
      </c>
      <c r="B154" s="508" t="str">
        <f ca="1">+IF(ISTEXT('Data Summary'!B154),'Data Summary'!B154,"")</f>
        <v/>
      </c>
      <c r="C154" s="535" t="e">
        <f ca="1">+VALUE('Data Summary'!C154)</f>
        <v>#VALUE!</v>
      </c>
      <c r="D154" s="536" t="e">
        <f ca="1">+IF(AND(ISNUMBER(OFFSET('Water Data'!$D$4,0,10*ROW('Water Data'!D148))),'Data Summary'!BS154="Yes"),100-OFFSET('Water Data'!$D$4,0,10*ROW('Water Data'!D148)),NA())</f>
        <v>#N/A</v>
      </c>
      <c r="E154" s="536" t="e">
        <f ca="1">+IF(AND(ISNUMBER(OFFSET('Water Data'!$D$6,0,10*ROW('Water Data'!D148))),'Data Summary'!BT154="Yes"),OFFSET('Water Data'!$D$6,0,10*ROW('Water Data'!D148)),NA())</f>
        <v>#N/A</v>
      </c>
      <c r="F154" s="536" t="e">
        <f ca="1">+IF(AND(ISNUMBER(OFFSET('Water Data'!$D$9,0,10*ROW('Water Data'!D148))),'Data Summary'!BU154="Yes"),OFFSET('Water Data'!$D$9,0,10*ROW('Water Data'!D148)),NA())</f>
        <v>#N/A</v>
      </c>
      <c r="G154" s="536" t="e">
        <f ca="1">+IF(AND(ISNUMBER(OFFSET('Water Data'!$E$4,0,10*ROW('Water Data'!E148))),'Data Summary'!BV154="Yes"),100-OFFSET('Water Data'!$E$4,0,10*ROW('Water Data'!E148)),NA())</f>
        <v>#N/A</v>
      </c>
      <c r="H154" s="536" t="e">
        <f ca="1">+IF(AND(ISNUMBER(OFFSET('Water Data'!$E$6,0,10*ROW('Water Data'!E148))),'Data Summary'!BW154="Yes"),OFFSET('Water Data'!$E$6,0,10*ROW('Water Data'!E148)),NA())</f>
        <v>#N/A</v>
      </c>
      <c r="I154" s="536" t="e">
        <f ca="1">+IF(AND(ISNUMBER(OFFSET('Water Data'!$E$9,0,10*ROW('Water Data'!E148))),'Data Summary'!BX154="Yes"),OFFSET('Water Data'!$E$9,0,10*ROW('Water Data'!E148)),NA())</f>
        <v>#N/A</v>
      </c>
      <c r="J154" s="536" t="e">
        <f ca="1">+IF(AND(ISNUMBER(OFFSET('Water Data'!$F$4,0,10*ROW('Water Data'!F148))),'Data Summary'!BY154="Yes"),100-OFFSET('Water Data'!$F$4,0,10*ROW('Water Data'!F148)),NA())</f>
        <v>#N/A</v>
      </c>
      <c r="K154" s="536" t="e">
        <f ca="1">+IF(AND(ISNUMBER(OFFSET('Water Data'!$F$6,0,10*ROW('Water Data'!F148))),'Data Summary'!BZ154="Yes"),OFFSET('Water Data'!$F$6,0,10*ROW('Water Data'!F148)),NA())</f>
        <v>#N/A</v>
      </c>
      <c r="L154" s="536" t="e">
        <f ca="1">+IF(AND(ISNUMBER(OFFSET('Water Data'!$F$9,0,10*ROW('Water Data'!F148))),'Data Summary'!CA154="Yes"),OFFSET('Water Data'!$F$9,0,10*ROW('Water Data'!F148)),NA())</f>
        <v>#N/A</v>
      </c>
      <c r="M154" s="536" t="e">
        <f ca="1">+IF(AND(ISNUMBER(OFFSET('Water Data'!$G$4,0,10*ROW('Water Data'!G148))),'Data Summary'!CB154="Yes"),100-OFFSET('Water Data'!$G$4,0,10*ROW('Water Data'!G148)),NA())</f>
        <v>#N/A</v>
      </c>
      <c r="N154" s="536" t="e">
        <f ca="1">+IF(AND(ISNUMBER(OFFSET('Water Data'!$G$6,0,10*ROW('Water Data'!G148))),'Data Summary'!CC154="Yes"),OFFSET('Water Data'!$G$6,0,10*ROW('Water Data'!G148)),NA())</f>
        <v>#N/A</v>
      </c>
      <c r="O154" s="536" t="e">
        <f ca="1">+IF(AND(ISNUMBER(OFFSET('Water Data'!$G$9,0,10*ROW('Water Data'!G148))),'Data Summary'!CD154="Yes"),OFFSET('Water Data'!$G$9,0,10*ROW('Water Data'!G148)),NA())</f>
        <v>#N/A</v>
      </c>
      <c r="P154" s="536" t="e">
        <f ca="1">+IF(AND(ISNUMBER(OFFSET('Water Data'!$H$4,0,10*ROW('Water Data'!H148))),'Data Summary'!CE154="Yes"),100-OFFSET('Water Data'!$H$4,0,10*ROW('Water Data'!H148)),NA())</f>
        <v>#N/A</v>
      </c>
      <c r="Q154" s="536" t="e">
        <f ca="1">+IF(AND(ISNUMBER(OFFSET('Water Data'!$H$6,0,10*ROW('Water Data'!H148))),'Data Summary'!CF154="Yes"),OFFSET('Water Data'!$H$6,0,10*ROW('Water Data'!H148)),NA())</f>
        <v>#N/A</v>
      </c>
      <c r="R154" s="536" t="e">
        <f ca="1">+IF(AND(ISNUMBER(OFFSET('Water Data'!$H$9,0,10*ROW('Water Data'!H148))),'Data Summary'!CG154="Yes"),OFFSET('Water Data'!$H$9,0,10*ROW('Water Data'!H148)),NA())</f>
        <v>#N/A</v>
      </c>
      <c r="S154" s="536" t="e">
        <f ca="1">+IF(AND(ISNUMBER(OFFSET('Water Data'!$I$4,0,10*ROW('Water Data'!I148))),'Data Summary'!CH154="Yes"),100-OFFSET('Water Data'!$I$4,0,10*ROW('Water Data'!I148)),NA())</f>
        <v>#N/A</v>
      </c>
      <c r="T154" s="536" t="e">
        <f ca="1">+IF(AND(ISNUMBER(OFFSET('Water Data'!$I$6,0,10*ROW('Water Data'!I148))),'Data Summary'!CI154="Yes"),OFFSET('Water Data'!$I$6,0,10*ROW('Water Data'!I148)),NA())</f>
        <v>#N/A</v>
      </c>
      <c r="U154" s="536" t="e">
        <f ca="1">+IF(AND(ISNUMBER(OFFSET('Water Data'!$I$9,0,10*ROW('Water Data'!I148))),'Data Summary'!CJ154="Yes"),OFFSET('Water Data'!$I$9,0,10*ROW('Water Data'!I148)),NA())</f>
        <v>#N/A</v>
      </c>
      <c r="V154" s="537" t="e">
        <f ca="1">+IF(AND(ISNUMBER(OFFSET('Sanitation Data'!$D$4,0,10*ROW('Sanitation Data'!D148))),'Data Summary'!CK154="Yes"),100-OFFSET('Sanitation Data'!$D$4,0,10*ROW('Sanitation Data'!D148)),NA())</f>
        <v>#N/A</v>
      </c>
      <c r="W154" s="537" t="e">
        <f ca="1">+IF(AND(ISNUMBER(OFFSET('Sanitation Data'!$D$6,0,10*ROW('Sanitation Data'!D148))),'Data Summary'!CL154="Yes"),OFFSET('Sanitation Data'!$D$6,0,10*ROW('Sanitation Data'!D148)),NA())</f>
        <v>#N/A</v>
      </c>
      <c r="X154" s="537" t="e">
        <f ca="1">+IF(AND(ISNUMBER(OFFSET('Sanitation Data'!$D$10,0,10*ROW('Sanitation Data'!D148))),'Data Summary'!CM154="Yes"),OFFSET('Sanitation Data'!$D$10,0,10*ROW('Sanitation Data'!D148)),NA())</f>
        <v>#N/A</v>
      </c>
      <c r="Y154" s="537" t="e">
        <f ca="1">+IF(AND(ISNUMBER(OFFSET('Sanitation Data'!$D$11,0,10*ROW('Sanitation Data'!D148))),'Data Summary'!CN154="Yes"),OFFSET('Sanitation Data'!$D$11,0,10*ROW('Sanitation Data'!D148)),NA())</f>
        <v>#N/A</v>
      </c>
      <c r="Z154" s="537" t="e">
        <f ca="1">+IF(AND(ISNUMBER(OFFSET('Sanitation Data'!$D$12,0,10*ROW('Sanitation Data'!D148))),'Data Summary'!CO154="Yes"),OFFSET('Sanitation Data'!$D$12,0,10*ROW('Sanitation Data'!D148)),NA())</f>
        <v>#N/A</v>
      </c>
      <c r="AA154" s="537" t="e">
        <f ca="1">+IF(AND(ISNUMBER(OFFSET('Sanitation Data'!$E$4,0,10*ROW('Sanitation Data'!E148))),'Data Summary'!CP154="Yes"),100-OFFSET('Sanitation Data'!$E$4,0,10*ROW('Sanitation Data'!E148)),NA())</f>
        <v>#N/A</v>
      </c>
      <c r="AB154" s="537" t="e">
        <f ca="1">+IF(AND(ISNUMBER(OFFSET('Sanitation Data'!$E$6,0,10*ROW('Sanitation Data'!E148))),'Data Summary'!CQ154="Yes"),OFFSET('Sanitation Data'!$E$6,0,10*ROW('Sanitation Data'!E148)),NA())</f>
        <v>#N/A</v>
      </c>
      <c r="AC154" s="537" t="e">
        <f ca="1">+IF(AND(ISNUMBER(OFFSET('Sanitation Data'!$E$10,0,10*ROW('Sanitation Data'!E148))),'Data Summary'!CR154="Yes"),OFFSET('Sanitation Data'!$E$10,0,10*ROW('Sanitation Data'!E148)),NA())</f>
        <v>#N/A</v>
      </c>
      <c r="AD154" s="537" t="e">
        <f ca="1">+IF(AND(ISNUMBER(OFFSET('Sanitation Data'!$E$11,0,10*ROW('Sanitation Data'!E148))),'Data Summary'!CS154="Yes"),OFFSET('Sanitation Data'!$E$11,0,10*ROW('Sanitation Data'!E148)),NA())</f>
        <v>#N/A</v>
      </c>
      <c r="AE154" s="537" t="e">
        <f ca="1">+IF(AND(ISNUMBER(OFFSET('Sanitation Data'!$E$12,0,10*ROW('Sanitation Data'!E148))),'Data Summary'!CT154="Yes"),OFFSET('Sanitation Data'!$E$12,0,10*ROW('Sanitation Data'!E148)),NA())</f>
        <v>#N/A</v>
      </c>
      <c r="AF154" s="537" t="e">
        <f ca="1">+IF(AND(ISNUMBER(OFFSET('Sanitation Data'!$F$4,0,10*ROW('Sanitation Data'!F148))),'Data Summary'!CU154="Yes"),100-OFFSET('Sanitation Data'!$F$4,0,10*ROW('Sanitation Data'!F148)),NA())</f>
        <v>#N/A</v>
      </c>
      <c r="AG154" s="537" t="e">
        <f ca="1">+IF(AND(ISNUMBER(OFFSET('Sanitation Data'!$F$6,0,10*ROW('Sanitation Data'!F148))),'Data Summary'!CV154="Yes"),OFFSET('Sanitation Data'!$F$6,0,10*ROW('Sanitation Data'!F148)),NA())</f>
        <v>#N/A</v>
      </c>
      <c r="AH154" s="537" t="e">
        <f ca="1">+IF(AND(ISNUMBER(OFFSET('Sanitation Data'!$F$10,0,10*ROW('Sanitation Data'!F148))),'Data Summary'!CW154="Yes"),OFFSET('Sanitation Data'!$F$10,0,10*ROW('Sanitation Data'!F148)),NA())</f>
        <v>#N/A</v>
      </c>
      <c r="AI154" s="537" t="e">
        <f ca="1">+IF(AND(ISNUMBER(OFFSET('Sanitation Data'!$F$11,0,10*ROW('Sanitation Data'!F148))),'Data Summary'!CX154="Yes"),OFFSET('Sanitation Data'!$F$11,0,10*ROW('Sanitation Data'!F148)),NA())</f>
        <v>#N/A</v>
      </c>
      <c r="AJ154" s="537" t="e">
        <f ca="1">+IF(AND(ISNUMBER(OFFSET('Sanitation Data'!$F$12,0,10*ROW('Sanitation Data'!F148))),'Data Summary'!CY154="Yes"),OFFSET('Sanitation Data'!$F$12,0,10*ROW('Sanitation Data'!F148)),NA())</f>
        <v>#N/A</v>
      </c>
      <c r="AK154" s="537" t="e">
        <f ca="1">+IF(AND(ISNUMBER(OFFSET('Sanitation Data'!$G$4,0,10*ROW('Sanitation Data'!G148))),'Data Summary'!CZ154="Yes"),100-OFFSET('Sanitation Data'!$G$4,0,10*ROW('Sanitation Data'!G148)),NA())</f>
        <v>#N/A</v>
      </c>
      <c r="AL154" s="537" t="e">
        <f ca="1">+IF(AND(ISNUMBER(OFFSET('Sanitation Data'!$G$6,0,10*ROW('Sanitation Data'!G148))),'Data Summary'!DA154="Yes"),OFFSET('Sanitation Data'!$G$6,0,10*ROW('Sanitation Data'!G148)),NA())</f>
        <v>#N/A</v>
      </c>
      <c r="AM154" s="537" t="e">
        <f ca="1">+IF(AND(ISNUMBER(OFFSET('Sanitation Data'!$G$10,0,10*ROW('Sanitation Data'!G148))),'Data Summary'!DB154="Yes"),OFFSET('Sanitation Data'!$G$10,0,10*ROW('Sanitation Data'!G148)),NA())</f>
        <v>#N/A</v>
      </c>
      <c r="AN154" s="537" t="e">
        <f ca="1">+IF(AND(ISNUMBER(OFFSET('Sanitation Data'!$G$11,0,10*ROW('Sanitation Data'!G148))),'Data Summary'!DC154="Yes"),OFFSET('Sanitation Data'!$G$11,0,10*ROW('Sanitation Data'!G148)),NA())</f>
        <v>#N/A</v>
      </c>
      <c r="AO154" s="537" t="e">
        <f ca="1">+IF(AND(ISNUMBER(OFFSET('Sanitation Data'!$G$12,0,10*ROW('Sanitation Data'!G148))),'Data Summary'!DD154="Yes"),OFFSET('Sanitation Data'!$G$12,0,10*ROW('Sanitation Data'!G148)),NA())</f>
        <v>#N/A</v>
      </c>
      <c r="AP154" s="537" t="e">
        <f ca="1">+IF(AND(ISNUMBER(OFFSET('Sanitation Data'!$H$4,0,10*ROW('Sanitation Data'!H148))),'Data Summary'!DE154="Yes"),100-OFFSET('Sanitation Data'!$H$4,0,10*ROW('Sanitation Data'!H148)),NA())</f>
        <v>#N/A</v>
      </c>
      <c r="AQ154" s="537" t="e">
        <f ca="1">+IF(AND(ISNUMBER(OFFSET('Sanitation Data'!$H$6,0,10*ROW('Sanitation Data'!H148))),'Data Summary'!DF154="Yes"),OFFSET('Sanitation Data'!$H$6,0,10*ROW('Sanitation Data'!H148)),NA())</f>
        <v>#N/A</v>
      </c>
      <c r="AR154" s="537" t="e">
        <f ca="1">+IF(AND(ISNUMBER(OFFSET('Sanitation Data'!$H$10,0,10*ROW('Sanitation Data'!H148))),'Data Summary'!DG154="Yes"),OFFSET('Sanitation Data'!$H$10,0,10*ROW('Sanitation Data'!H148)),NA())</f>
        <v>#N/A</v>
      </c>
      <c r="AS154" s="537" t="e">
        <f ca="1">+IF(AND(ISNUMBER(OFFSET('Sanitation Data'!$H$11,0,10*ROW('Sanitation Data'!H148))),'Data Summary'!DH154="Yes"),OFFSET('Sanitation Data'!$H$11,0,10*ROW('Sanitation Data'!H148)),NA())</f>
        <v>#N/A</v>
      </c>
      <c r="AT154" s="537" t="e">
        <f ca="1">+IF(AND(ISNUMBER(OFFSET('Sanitation Data'!$H$12,0,10*ROW('Sanitation Data'!H148))),'Data Summary'!DI154="Yes"),OFFSET('Sanitation Data'!$H$12,0,10*ROW('Sanitation Data'!H148)),NA())</f>
        <v>#N/A</v>
      </c>
      <c r="AU154" s="537" t="e">
        <f ca="1">+IF(AND(ISNUMBER(OFFSET('Sanitation Data'!$I$4,0,10*ROW('Sanitation Data'!I148))),'Data Summary'!DJ154="Yes"),100-OFFSET('Sanitation Data'!$I$4,0,10*ROW('Sanitation Data'!I148)),NA())</f>
        <v>#N/A</v>
      </c>
      <c r="AV154" s="537" t="e">
        <f ca="1">+IF(AND(ISNUMBER(OFFSET('Sanitation Data'!$I$6,0,10*ROW('Sanitation Data'!I148))),'Data Summary'!DK154="Yes"),OFFSET('Sanitation Data'!$I$6,0,10*ROW('Sanitation Data'!I148)),NA())</f>
        <v>#N/A</v>
      </c>
      <c r="AW154" s="537" t="e">
        <f ca="1">+IF(AND(ISNUMBER(OFFSET('Sanitation Data'!$I$10,0,10*ROW('Sanitation Data'!I148))),'Data Summary'!DL154="Yes"),OFFSET('Sanitation Data'!$I$10,0,10*ROW('Sanitation Data'!I148)),NA())</f>
        <v>#N/A</v>
      </c>
      <c r="AX154" s="537" t="e">
        <f ca="1">+IF(AND(ISNUMBER(OFFSET('Sanitation Data'!$I$11,0,10*ROW('Sanitation Data'!I148))),'Data Summary'!DM154="Yes"),OFFSET('Sanitation Data'!$I$11,0,10*ROW('Sanitation Data'!I148)),NA())</f>
        <v>#N/A</v>
      </c>
      <c r="AY154" s="537" t="e">
        <f ca="1">+IF(AND(ISNUMBER(OFFSET('Sanitation Data'!$I$12,0,10*ROW('Sanitation Data'!I148))),'Data Summary'!DN154="Yes"),OFFSET('Sanitation Data'!$I$12,0,10*ROW('Sanitation Data'!I148)),NA())</f>
        <v>#N/A</v>
      </c>
      <c r="AZ154" s="538" t="e">
        <f ca="1">+IF(AND(ISNUMBER(OFFSET('Hygiene Data'!$D$5,0,10*ROW('Hygiene Data'!D148))),'Data Summary'!DO154="Yes"),OFFSET('Hygiene Data'!$D$5,0,10*ROW('Hygiene Data'!D148)),NA())</f>
        <v>#N/A</v>
      </c>
      <c r="BA154" s="538" t="e">
        <f ca="1">+IF(AND(ISNUMBER(OFFSET('Hygiene Data'!$D$7,0,10*ROW('Hygiene Data'!D148))),'Data Summary'!DP154="Yes"),OFFSET('Hygiene Data'!$D$7,0,10*ROW('Hygiene Data'!D148)),NA())</f>
        <v>#N/A</v>
      </c>
      <c r="BB154" s="538" t="e">
        <f ca="1">+IF(AND(ISNUMBER(OFFSET('Hygiene Data'!$D$9,0,10*ROW('Hygiene Data'!D148))),'Data Summary'!DQ154="Yes"),OFFSET('Hygiene Data'!$D$9,0,10*ROW('Hygiene Data'!D148)),NA())</f>
        <v>#N/A</v>
      </c>
      <c r="BC154" s="538" t="e">
        <f ca="1">+IF(AND(ISNUMBER(OFFSET('Hygiene Data'!$E$5,0,10*ROW('Hygiene Data'!E148))),'Data Summary'!DR154="Yes"),OFFSET('Hygiene Data'!$E$5,0,10*ROW('Hygiene Data'!E148)),NA())</f>
        <v>#N/A</v>
      </c>
      <c r="BD154" s="538" t="e">
        <f ca="1">+IF(AND(ISNUMBER(OFFSET('Hygiene Data'!$E$7,0,10*ROW('Hygiene Data'!E148))),'Data Summary'!DS154="Yes"),OFFSET('Hygiene Data'!$E$7,0,10*ROW('Hygiene Data'!E148)),NA())</f>
        <v>#N/A</v>
      </c>
      <c r="BE154" s="538" t="e">
        <f ca="1">+IF(AND(ISNUMBER(OFFSET('Hygiene Data'!$E$9,0,10*ROW('Hygiene Data'!E148))),'Data Summary'!DT154="Yes"),OFFSET('Hygiene Data'!$E$9,0,10*ROW('Hygiene Data'!E148)),NA())</f>
        <v>#N/A</v>
      </c>
      <c r="BF154" s="538" t="e">
        <f ca="1">+IF(AND(ISNUMBER(OFFSET('Hygiene Data'!$F$5,0,10*ROW('Hygiene Data'!F148))),'Data Summary'!DU154="Yes"),OFFSET('Hygiene Data'!$F$5,0,10*ROW('Hygiene Data'!F148)),NA())</f>
        <v>#N/A</v>
      </c>
      <c r="BG154" s="538" t="e">
        <f ca="1">+IF(AND(ISNUMBER(OFFSET('Hygiene Data'!$F$7,0,10*ROW('Hygiene Data'!F148))),'Data Summary'!DV154="Yes"),OFFSET('Hygiene Data'!$F$7,0,10*ROW('Hygiene Data'!F148)),NA())</f>
        <v>#N/A</v>
      </c>
      <c r="BH154" s="538" t="e">
        <f ca="1">+IF(AND(ISNUMBER(OFFSET('Hygiene Data'!$F$9,0,10*ROW('Hygiene Data'!F148))),'Data Summary'!DW154="Yes"),OFFSET('Hygiene Data'!$F$9,0,10*ROW('Hygiene Data'!F148)),NA())</f>
        <v>#N/A</v>
      </c>
      <c r="BI154" s="538" t="e">
        <f ca="1">+IF(AND(ISNUMBER(OFFSET('Hygiene Data'!$G$5,0,10*ROW('Hygiene Data'!G148))),'Data Summary'!DX154="Yes"),OFFSET('Hygiene Data'!$G$5,0,10*ROW('Hygiene Data'!G148)),NA())</f>
        <v>#N/A</v>
      </c>
      <c r="BJ154" s="538" t="e">
        <f ca="1">+IF(AND(ISNUMBER(OFFSET('Hygiene Data'!$G$7,0,10*ROW('Hygiene Data'!G148))),'Data Summary'!DY154="Yes"),OFFSET('Hygiene Data'!$G$7,0,10*ROW('Hygiene Data'!G148)),NA())</f>
        <v>#N/A</v>
      </c>
      <c r="BK154" s="538" t="e">
        <f ca="1">+IF(AND(ISNUMBER(OFFSET('Hygiene Data'!$G$9,0,10*ROW('Hygiene Data'!G148))),'Data Summary'!DZ154="Yes"),OFFSET('Hygiene Data'!$G$9,0,10*ROW('Hygiene Data'!G148)),NA())</f>
        <v>#N/A</v>
      </c>
      <c r="BL154" s="538" t="e">
        <f ca="1">+IF(AND(ISNUMBER(OFFSET('Hygiene Data'!$H$5,0,10*ROW('Hygiene Data'!H148))),'Data Summary'!EA154="Yes"),OFFSET('Hygiene Data'!$H$5,0,10*ROW('Hygiene Data'!H148)),NA())</f>
        <v>#N/A</v>
      </c>
      <c r="BM154" s="538" t="e">
        <f ca="1">+IF(AND(ISNUMBER(OFFSET('Hygiene Data'!$H$7,0,10*ROW('Hygiene Data'!H148))),'Data Summary'!EB154="Yes"),OFFSET('Hygiene Data'!$H$7,0,10*ROW('Hygiene Data'!H148)),NA())</f>
        <v>#N/A</v>
      </c>
      <c r="BN154" s="538" t="e">
        <f ca="1">+IF(AND(ISNUMBER(OFFSET('Hygiene Data'!$H$9,0,10*ROW('Hygiene Data'!H148))),'Data Summary'!EC154="Yes"),OFFSET('Hygiene Data'!$H$9,0,10*ROW('Hygiene Data'!H148)),NA())</f>
        <v>#N/A</v>
      </c>
      <c r="BO154" s="538" t="e">
        <f ca="1">+IF(AND(ISNUMBER(OFFSET('Hygiene Data'!$I$5,0,10*ROW('Hygiene Data'!I148))),'Data Summary'!ED154="Yes"),OFFSET('Hygiene Data'!$I$5,0,10*ROW('Hygiene Data'!I148)),NA())</f>
        <v>#N/A</v>
      </c>
      <c r="BP154" s="538" t="e">
        <f ca="1">+IF(AND(ISNUMBER(OFFSET('Hygiene Data'!$I$7,0,10*ROW('Hygiene Data'!I148))),'Data Summary'!EE154="Yes"),OFFSET('Hygiene Data'!$I$7,0,10*ROW('Hygiene Data'!I148)),NA())</f>
        <v>#N/A</v>
      </c>
      <c r="BQ154" s="538" t="e">
        <f ca="1">+IF(AND(ISNUMBER(OFFSET('Hygiene Data'!$I$9,0,10*ROW('Hygiene Data'!I148))),'Data Summary'!EF154="Yes"),OFFSET('Hygiene Data'!$I$9,0,10*ROW('Hygiene Data'!I148)),NA())</f>
        <v>#N/A</v>
      </c>
    </row>
    <row r="155" spans="1:69" x14ac:dyDescent="0.25">
      <c r="A155" s="534" t="e">
        <f ca="1">+RIGHT('Data Summary'!A155,LEN('Data Summary'!A155)-9)</f>
        <v>#VALUE!</v>
      </c>
      <c r="B155" s="508" t="str">
        <f ca="1">+IF(ISTEXT('Data Summary'!B155),'Data Summary'!B155,"")</f>
        <v/>
      </c>
      <c r="C155" s="535" t="e">
        <f ca="1">+VALUE('Data Summary'!C155)</f>
        <v>#VALUE!</v>
      </c>
      <c r="D155" s="536" t="e">
        <f ca="1">+IF(AND(ISNUMBER(OFFSET('Water Data'!$D$4,0,10*ROW('Water Data'!D149))),'Data Summary'!BS155="Yes"),100-OFFSET('Water Data'!$D$4,0,10*ROW('Water Data'!D149)),NA())</f>
        <v>#N/A</v>
      </c>
      <c r="E155" s="536" t="e">
        <f ca="1">+IF(AND(ISNUMBER(OFFSET('Water Data'!$D$6,0,10*ROW('Water Data'!D149))),'Data Summary'!BT155="Yes"),OFFSET('Water Data'!$D$6,0,10*ROW('Water Data'!D149)),NA())</f>
        <v>#N/A</v>
      </c>
      <c r="F155" s="536" t="e">
        <f ca="1">+IF(AND(ISNUMBER(OFFSET('Water Data'!$D$9,0,10*ROW('Water Data'!D149))),'Data Summary'!BU155="Yes"),OFFSET('Water Data'!$D$9,0,10*ROW('Water Data'!D149)),NA())</f>
        <v>#N/A</v>
      </c>
      <c r="G155" s="536" t="e">
        <f ca="1">+IF(AND(ISNUMBER(OFFSET('Water Data'!$E$4,0,10*ROW('Water Data'!E149))),'Data Summary'!BV155="Yes"),100-OFFSET('Water Data'!$E$4,0,10*ROW('Water Data'!E149)),NA())</f>
        <v>#N/A</v>
      </c>
      <c r="H155" s="536" t="e">
        <f ca="1">+IF(AND(ISNUMBER(OFFSET('Water Data'!$E$6,0,10*ROW('Water Data'!E149))),'Data Summary'!BW155="Yes"),OFFSET('Water Data'!$E$6,0,10*ROW('Water Data'!E149)),NA())</f>
        <v>#N/A</v>
      </c>
      <c r="I155" s="536" t="e">
        <f ca="1">+IF(AND(ISNUMBER(OFFSET('Water Data'!$E$9,0,10*ROW('Water Data'!E149))),'Data Summary'!BX155="Yes"),OFFSET('Water Data'!$E$9,0,10*ROW('Water Data'!E149)),NA())</f>
        <v>#N/A</v>
      </c>
      <c r="J155" s="536" t="e">
        <f ca="1">+IF(AND(ISNUMBER(OFFSET('Water Data'!$F$4,0,10*ROW('Water Data'!F149))),'Data Summary'!BY155="Yes"),100-OFFSET('Water Data'!$F$4,0,10*ROW('Water Data'!F149)),NA())</f>
        <v>#N/A</v>
      </c>
      <c r="K155" s="536" t="e">
        <f ca="1">+IF(AND(ISNUMBER(OFFSET('Water Data'!$F$6,0,10*ROW('Water Data'!F149))),'Data Summary'!BZ155="Yes"),OFFSET('Water Data'!$F$6,0,10*ROW('Water Data'!F149)),NA())</f>
        <v>#N/A</v>
      </c>
      <c r="L155" s="536" t="e">
        <f ca="1">+IF(AND(ISNUMBER(OFFSET('Water Data'!$F$9,0,10*ROW('Water Data'!F149))),'Data Summary'!CA155="Yes"),OFFSET('Water Data'!$F$9,0,10*ROW('Water Data'!F149)),NA())</f>
        <v>#N/A</v>
      </c>
      <c r="M155" s="536" t="e">
        <f ca="1">+IF(AND(ISNUMBER(OFFSET('Water Data'!$G$4,0,10*ROW('Water Data'!G149))),'Data Summary'!CB155="Yes"),100-OFFSET('Water Data'!$G$4,0,10*ROW('Water Data'!G149)),NA())</f>
        <v>#N/A</v>
      </c>
      <c r="N155" s="536" t="e">
        <f ca="1">+IF(AND(ISNUMBER(OFFSET('Water Data'!$G$6,0,10*ROW('Water Data'!G149))),'Data Summary'!CC155="Yes"),OFFSET('Water Data'!$G$6,0,10*ROW('Water Data'!G149)),NA())</f>
        <v>#N/A</v>
      </c>
      <c r="O155" s="536" t="e">
        <f ca="1">+IF(AND(ISNUMBER(OFFSET('Water Data'!$G$9,0,10*ROW('Water Data'!G149))),'Data Summary'!CD155="Yes"),OFFSET('Water Data'!$G$9,0,10*ROW('Water Data'!G149)),NA())</f>
        <v>#N/A</v>
      </c>
      <c r="P155" s="536" t="e">
        <f ca="1">+IF(AND(ISNUMBER(OFFSET('Water Data'!$H$4,0,10*ROW('Water Data'!H149))),'Data Summary'!CE155="Yes"),100-OFFSET('Water Data'!$H$4,0,10*ROW('Water Data'!H149)),NA())</f>
        <v>#N/A</v>
      </c>
      <c r="Q155" s="536" t="e">
        <f ca="1">+IF(AND(ISNUMBER(OFFSET('Water Data'!$H$6,0,10*ROW('Water Data'!H149))),'Data Summary'!CF155="Yes"),OFFSET('Water Data'!$H$6,0,10*ROW('Water Data'!H149)),NA())</f>
        <v>#N/A</v>
      </c>
      <c r="R155" s="536" t="e">
        <f ca="1">+IF(AND(ISNUMBER(OFFSET('Water Data'!$H$9,0,10*ROW('Water Data'!H149))),'Data Summary'!CG155="Yes"),OFFSET('Water Data'!$H$9,0,10*ROW('Water Data'!H149)),NA())</f>
        <v>#N/A</v>
      </c>
      <c r="S155" s="536" t="e">
        <f ca="1">+IF(AND(ISNUMBER(OFFSET('Water Data'!$I$4,0,10*ROW('Water Data'!I149))),'Data Summary'!CH155="Yes"),100-OFFSET('Water Data'!$I$4,0,10*ROW('Water Data'!I149)),NA())</f>
        <v>#N/A</v>
      </c>
      <c r="T155" s="536" t="e">
        <f ca="1">+IF(AND(ISNUMBER(OFFSET('Water Data'!$I$6,0,10*ROW('Water Data'!I149))),'Data Summary'!CI155="Yes"),OFFSET('Water Data'!$I$6,0,10*ROW('Water Data'!I149)),NA())</f>
        <v>#N/A</v>
      </c>
      <c r="U155" s="536" t="e">
        <f ca="1">+IF(AND(ISNUMBER(OFFSET('Water Data'!$I$9,0,10*ROW('Water Data'!I149))),'Data Summary'!CJ155="Yes"),OFFSET('Water Data'!$I$9,0,10*ROW('Water Data'!I149)),NA())</f>
        <v>#N/A</v>
      </c>
      <c r="V155" s="537" t="e">
        <f ca="1">+IF(AND(ISNUMBER(OFFSET('Sanitation Data'!$D$4,0,10*ROW('Sanitation Data'!D149))),'Data Summary'!CK155="Yes"),100-OFFSET('Sanitation Data'!$D$4,0,10*ROW('Sanitation Data'!D149)),NA())</f>
        <v>#N/A</v>
      </c>
      <c r="W155" s="537" t="e">
        <f ca="1">+IF(AND(ISNUMBER(OFFSET('Sanitation Data'!$D$6,0,10*ROW('Sanitation Data'!D149))),'Data Summary'!CL155="Yes"),OFFSET('Sanitation Data'!$D$6,0,10*ROW('Sanitation Data'!D149)),NA())</f>
        <v>#N/A</v>
      </c>
      <c r="X155" s="537" t="e">
        <f ca="1">+IF(AND(ISNUMBER(OFFSET('Sanitation Data'!$D$10,0,10*ROW('Sanitation Data'!D149))),'Data Summary'!CM155="Yes"),OFFSET('Sanitation Data'!$D$10,0,10*ROW('Sanitation Data'!D149)),NA())</f>
        <v>#N/A</v>
      </c>
      <c r="Y155" s="537" t="e">
        <f ca="1">+IF(AND(ISNUMBER(OFFSET('Sanitation Data'!$D$11,0,10*ROW('Sanitation Data'!D149))),'Data Summary'!CN155="Yes"),OFFSET('Sanitation Data'!$D$11,0,10*ROW('Sanitation Data'!D149)),NA())</f>
        <v>#N/A</v>
      </c>
      <c r="Z155" s="537" t="e">
        <f ca="1">+IF(AND(ISNUMBER(OFFSET('Sanitation Data'!$D$12,0,10*ROW('Sanitation Data'!D149))),'Data Summary'!CO155="Yes"),OFFSET('Sanitation Data'!$D$12,0,10*ROW('Sanitation Data'!D149)),NA())</f>
        <v>#N/A</v>
      </c>
      <c r="AA155" s="537" t="e">
        <f ca="1">+IF(AND(ISNUMBER(OFFSET('Sanitation Data'!$E$4,0,10*ROW('Sanitation Data'!E149))),'Data Summary'!CP155="Yes"),100-OFFSET('Sanitation Data'!$E$4,0,10*ROW('Sanitation Data'!E149)),NA())</f>
        <v>#N/A</v>
      </c>
      <c r="AB155" s="537" t="e">
        <f ca="1">+IF(AND(ISNUMBER(OFFSET('Sanitation Data'!$E$6,0,10*ROW('Sanitation Data'!E149))),'Data Summary'!CQ155="Yes"),OFFSET('Sanitation Data'!$E$6,0,10*ROW('Sanitation Data'!E149)),NA())</f>
        <v>#N/A</v>
      </c>
      <c r="AC155" s="537" t="e">
        <f ca="1">+IF(AND(ISNUMBER(OFFSET('Sanitation Data'!$E$10,0,10*ROW('Sanitation Data'!E149))),'Data Summary'!CR155="Yes"),OFFSET('Sanitation Data'!$E$10,0,10*ROW('Sanitation Data'!E149)),NA())</f>
        <v>#N/A</v>
      </c>
      <c r="AD155" s="537" t="e">
        <f ca="1">+IF(AND(ISNUMBER(OFFSET('Sanitation Data'!$E$11,0,10*ROW('Sanitation Data'!E149))),'Data Summary'!CS155="Yes"),OFFSET('Sanitation Data'!$E$11,0,10*ROW('Sanitation Data'!E149)),NA())</f>
        <v>#N/A</v>
      </c>
      <c r="AE155" s="537" t="e">
        <f ca="1">+IF(AND(ISNUMBER(OFFSET('Sanitation Data'!$E$12,0,10*ROW('Sanitation Data'!E149))),'Data Summary'!CT155="Yes"),OFFSET('Sanitation Data'!$E$12,0,10*ROW('Sanitation Data'!E149)),NA())</f>
        <v>#N/A</v>
      </c>
      <c r="AF155" s="537" t="e">
        <f ca="1">+IF(AND(ISNUMBER(OFFSET('Sanitation Data'!$F$4,0,10*ROW('Sanitation Data'!F149))),'Data Summary'!CU155="Yes"),100-OFFSET('Sanitation Data'!$F$4,0,10*ROW('Sanitation Data'!F149)),NA())</f>
        <v>#N/A</v>
      </c>
      <c r="AG155" s="537" t="e">
        <f ca="1">+IF(AND(ISNUMBER(OFFSET('Sanitation Data'!$F$6,0,10*ROW('Sanitation Data'!F149))),'Data Summary'!CV155="Yes"),OFFSET('Sanitation Data'!$F$6,0,10*ROW('Sanitation Data'!F149)),NA())</f>
        <v>#N/A</v>
      </c>
      <c r="AH155" s="537" t="e">
        <f ca="1">+IF(AND(ISNUMBER(OFFSET('Sanitation Data'!$F$10,0,10*ROW('Sanitation Data'!F149))),'Data Summary'!CW155="Yes"),OFFSET('Sanitation Data'!$F$10,0,10*ROW('Sanitation Data'!F149)),NA())</f>
        <v>#N/A</v>
      </c>
      <c r="AI155" s="537" t="e">
        <f ca="1">+IF(AND(ISNUMBER(OFFSET('Sanitation Data'!$F$11,0,10*ROW('Sanitation Data'!F149))),'Data Summary'!CX155="Yes"),OFFSET('Sanitation Data'!$F$11,0,10*ROW('Sanitation Data'!F149)),NA())</f>
        <v>#N/A</v>
      </c>
      <c r="AJ155" s="537" t="e">
        <f ca="1">+IF(AND(ISNUMBER(OFFSET('Sanitation Data'!$F$12,0,10*ROW('Sanitation Data'!F149))),'Data Summary'!CY155="Yes"),OFFSET('Sanitation Data'!$F$12,0,10*ROW('Sanitation Data'!F149)),NA())</f>
        <v>#N/A</v>
      </c>
      <c r="AK155" s="537" t="e">
        <f ca="1">+IF(AND(ISNUMBER(OFFSET('Sanitation Data'!$G$4,0,10*ROW('Sanitation Data'!G149))),'Data Summary'!CZ155="Yes"),100-OFFSET('Sanitation Data'!$G$4,0,10*ROW('Sanitation Data'!G149)),NA())</f>
        <v>#N/A</v>
      </c>
      <c r="AL155" s="537" t="e">
        <f ca="1">+IF(AND(ISNUMBER(OFFSET('Sanitation Data'!$G$6,0,10*ROW('Sanitation Data'!G149))),'Data Summary'!DA155="Yes"),OFFSET('Sanitation Data'!$G$6,0,10*ROW('Sanitation Data'!G149)),NA())</f>
        <v>#N/A</v>
      </c>
      <c r="AM155" s="537" t="e">
        <f ca="1">+IF(AND(ISNUMBER(OFFSET('Sanitation Data'!$G$10,0,10*ROW('Sanitation Data'!G149))),'Data Summary'!DB155="Yes"),OFFSET('Sanitation Data'!$G$10,0,10*ROW('Sanitation Data'!G149)),NA())</f>
        <v>#N/A</v>
      </c>
      <c r="AN155" s="537" t="e">
        <f ca="1">+IF(AND(ISNUMBER(OFFSET('Sanitation Data'!$G$11,0,10*ROW('Sanitation Data'!G149))),'Data Summary'!DC155="Yes"),OFFSET('Sanitation Data'!$G$11,0,10*ROW('Sanitation Data'!G149)),NA())</f>
        <v>#N/A</v>
      </c>
      <c r="AO155" s="537" t="e">
        <f ca="1">+IF(AND(ISNUMBER(OFFSET('Sanitation Data'!$G$12,0,10*ROW('Sanitation Data'!G149))),'Data Summary'!DD155="Yes"),OFFSET('Sanitation Data'!$G$12,0,10*ROW('Sanitation Data'!G149)),NA())</f>
        <v>#N/A</v>
      </c>
      <c r="AP155" s="537" t="e">
        <f ca="1">+IF(AND(ISNUMBER(OFFSET('Sanitation Data'!$H$4,0,10*ROW('Sanitation Data'!H149))),'Data Summary'!DE155="Yes"),100-OFFSET('Sanitation Data'!$H$4,0,10*ROW('Sanitation Data'!H149)),NA())</f>
        <v>#N/A</v>
      </c>
      <c r="AQ155" s="537" t="e">
        <f ca="1">+IF(AND(ISNUMBER(OFFSET('Sanitation Data'!$H$6,0,10*ROW('Sanitation Data'!H149))),'Data Summary'!DF155="Yes"),OFFSET('Sanitation Data'!$H$6,0,10*ROW('Sanitation Data'!H149)),NA())</f>
        <v>#N/A</v>
      </c>
      <c r="AR155" s="537" t="e">
        <f ca="1">+IF(AND(ISNUMBER(OFFSET('Sanitation Data'!$H$10,0,10*ROW('Sanitation Data'!H149))),'Data Summary'!DG155="Yes"),OFFSET('Sanitation Data'!$H$10,0,10*ROW('Sanitation Data'!H149)),NA())</f>
        <v>#N/A</v>
      </c>
      <c r="AS155" s="537" t="e">
        <f ca="1">+IF(AND(ISNUMBER(OFFSET('Sanitation Data'!$H$11,0,10*ROW('Sanitation Data'!H149))),'Data Summary'!DH155="Yes"),OFFSET('Sanitation Data'!$H$11,0,10*ROW('Sanitation Data'!H149)),NA())</f>
        <v>#N/A</v>
      </c>
      <c r="AT155" s="537" t="e">
        <f ca="1">+IF(AND(ISNUMBER(OFFSET('Sanitation Data'!$H$12,0,10*ROW('Sanitation Data'!H149))),'Data Summary'!DI155="Yes"),OFFSET('Sanitation Data'!$H$12,0,10*ROW('Sanitation Data'!H149)),NA())</f>
        <v>#N/A</v>
      </c>
      <c r="AU155" s="537" t="e">
        <f ca="1">+IF(AND(ISNUMBER(OFFSET('Sanitation Data'!$I$4,0,10*ROW('Sanitation Data'!I149))),'Data Summary'!DJ155="Yes"),100-OFFSET('Sanitation Data'!$I$4,0,10*ROW('Sanitation Data'!I149)),NA())</f>
        <v>#N/A</v>
      </c>
      <c r="AV155" s="537" t="e">
        <f ca="1">+IF(AND(ISNUMBER(OFFSET('Sanitation Data'!$I$6,0,10*ROW('Sanitation Data'!I149))),'Data Summary'!DK155="Yes"),OFFSET('Sanitation Data'!$I$6,0,10*ROW('Sanitation Data'!I149)),NA())</f>
        <v>#N/A</v>
      </c>
      <c r="AW155" s="537" t="e">
        <f ca="1">+IF(AND(ISNUMBER(OFFSET('Sanitation Data'!$I$10,0,10*ROW('Sanitation Data'!I149))),'Data Summary'!DL155="Yes"),OFFSET('Sanitation Data'!$I$10,0,10*ROW('Sanitation Data'!I149)),NA())</f>
        <v>#N/A</v>
      </c>
      <c r="AX155" s="537" t="e">
        <f ca="1">+IF(AND(ISNUMBER(OFFSET('Sanitation Data'!$I$11,0,10*ROW('Sanitation Data'!I149))),'Data Summary'!DM155="Yes"),OFFSET('Sanitation Data'!$I$11,0,10*ROW('Sanitation Data'!I149)),NA())</f>
        <v>#N/A</v>
      </c>
      <c r="AY155" s="537" t="e">
        <f ca="1">+IF(AND(ISNUMBER(OFFSET('Sanitation Data'!$I$12,0,10*ROW('Sanitation Data'!I149))),'Data Summary'!DN155="Yes"),OFFSET('Sanitation Data'!$I$12,0,10*ROW('Sanitation Data'!I149)),NA())</f>
        <v>#N/A</v>
      </c>
      <c r="AZ155" s="538" t="e">
        <f ca="1">+IF(AND(ISNUMBER(OFFSET('Hygiene Data'!$D$5,0,10*ROW('Hygiene Data'!D149))),'Data Summary'!DO155="Yes"),OFFSET('Hygiene Data'!$D$5,0,10*ROW('Hygiene Data'!D149)),NA())</f>
        <v>#N/A</v>
      </c>
      <c r="BA155" s="538" t="e">
        <f ca="1">+IF(AND(ISNUMBER(OFFSET('Hygiene Data'!$D$7,0,10*ROW('Hygiene Data'!D149))),'Data Summary'!DP155="Yes"),OFFSET('Hygiene Data'!$D$7,0,10*ROW('Hygiene Data'!D149)),NA())</f>
        <v>#N/A</v>
      </c>
      <c r="BB155" s="538" t="e">
        <f ca="1">+IF(AND(ISNUMBER(OFFSET('Hygiene Data'!$D$9,0,10*ROW('Hygiene Data'!D149))),'Data Summary'!DQ155="Yes"),OFFSET('Hygiene Data'!$D$9,0,10*ROW('Hygiene Data'!D149)),NA())</f>
        <v>#N/A</v>
      </c>
      <c r="BC155" s="538" t="e">
        <f ca="1">+IF(AND(ISNUMBER(OFFSET('Hygiene Data'!$E$5,0,10*ROW('Hygiene Data'!E149))),'Data Summary'!DR155="Yes"),OFFSET('Hygiene Data'!$E$5,0,10*ROW('Hygiene Data'!E149)),NA())</f>
        <v>#N/A</v>
      </c>
      <c r="BD155" s="538" t="e">
        <f ca="1">+IF(AND(ISNUMBER(OFFSET('Hygiene Data'!$E$7,0,10*ROW('Hygiene Data'!E149))),'Data Summary'!DS155="Yes"),OFFSET('Hygiene Data'!$E$7,0,10*ROW('Hygiene Data'!E149)),NA())</f>
        <v>#N/A</v>
      </c>
      <c r="BE155" s="538" t="e">
        <f ca="1">+IF(AND(ISNUMBER(OFFSET('Hygiene Data'!$E$9,0,10*ROW('Hygiene Data'!E149))),'Data Summary'!DT155="Yes"),OFFSET('Hygiene Data'!$E$9,0,10*ROW('Hygiene Data'!E149)),NA())</f>
        <v>#N/A</v>
      </c>
      <c r="BF155" s="538" t="e">
        <f ca="1">+IF(AND(ISNUMBER(OFFSET('Hygiene Data'!$F$5,0,10*ROW('Hygiene Data'!F149))),'Data Summary'!DU155="Yes"),OFFSET('Hygiene Data'!$F$5,0,10*ROW('Hygiene Data'!F149)),NA())</f>
        <v>#N/A</v>
      </c>
      <c r="BG155" s="538" t="e">
        <f ca="1">+IF(AND(ISNUMBER(OFFSET('Hygiene Data'!$F$7,0,10*ROW('Hygiene Data'!F149))),'Data Summary'!DV155="Yes"),OFFSET('Hygiene Data'!$F$7,0,10*ROW('Hygiene Data'!F149)),NA())</f>
        <v>#N/A</v>
      </c>
      <c r="BH155" s="538" t="e">
        <f ca="1">+IF(AND(ISNUMBER(OFFSET('Hygiene Data'!$F$9,0,10*ROW('Hygiene Data'!F149))),'Data Summary'!DW155="Yes"),OFFSET('Hygiene Data'!$F$9,0,10*ROW('Hygiene Data'!F149)),NA())</f>
        <v>#N/A</v>
      </c>
      <c r="BI155" s="538" t="e">
        <f ca="1">+IF(AND(ISNUMBER(OFFSET('Hygiene Data'!$G$5,0,10*ROW('Hygiene Data'!G149))),'Data Summary'!DX155="Yes"),OFFSET('Hygiene Data'!$G$5,0,10*ROW('Hygiene Data'!G149)),NA())</f>
        <v>#N/A</v>
      </c>
      <c r="BJ155" s="538" t="e">
        <f ca="1">+IF(AND(ISNUMBER(OFFSET('Hygiene Data'!$G$7,0,10*ROW('Hygiene Data'!G149))),'Data Summary'!DY155="Yes"),OFFSET('Hygiene Data'!$G$7,0,10*ROW('Hygiene Data'!G149)),NA())</f>
        <v>#N/A</v>
      </c>
      <c r="BK155" s="538" t="e">
        <f ca="1">+IF(AND(ISNUMBER(OFFSET('Hygiene Data'!$G$9,0,10*ROW('Hygiene Data'!G149))),'Data Summary'!DZ155="Yes"),OFFSET('Hygiene Data'!$G$9,0,10*ROW('Hygiene Data'!G149)),NA())</f>
        <v>#N/A</v>
      </c>
      <c r="BL155" s="538" t="e">
        <f ca="1">+IF(AND(ISNUMBER(OFFSET('Hygiene Data'!$H$5,0,10*ROW('Hygiene Data'!H149))),'Data Summary'!EA155="Yes"),OFFSET('Hygiene Data'!$H$5,0,10*ROW('Hygiene Data'!H149)),NA())</f>
        <v>#N/A</v>
      </c>
      <c r="BM155" s="538" t="e">
        <f ca="1">+IF(AND(ISNUMBER(OFFSET('Hygiene Data'!$H$7,0,10*ROW('Hygiene Data'!H149))),'Data Summary'!EB155="Yes"),OFFSET('Hygiene Data'!$H$7,0,10*ROW('Hygiene Data'!H149)),NA())</f>
        <v>#N/A</v>
      </c>
      <c r="BN155" s="538" t="e">
        <f ca="1">+IF(AND(ISNUMBER(OFFSET('Hygiene Data'!$H$9,0,10*ROW('Hygiene Data'!H149))),'Data Summary'!EC155="Yes"),OFFSET('Hygiene Data'!$H$9,0,10*ROW('Hygiene Data'!H149)),NA())</f>
        <v>#N/A</v>
      </c>
      <c r="BO155" s="538" t="e">
        <f ca="1">+IF(AND(ISNUMBER(OFFSET('Hygiene Data'!$I$5,0,10*ROW('Hygiene Data'!I149))),'Data Summary'!ED155="Yes"),OFFSET('Hygiene Data'!$I$5,0,10*ROW('Hygiene Data'!I149)),NA())</f>
        <v>#N/A</v>
      </c>
      <c r="BP155" s="538" t="e">
        <f ca="1">+IF(AND(ISNUMBER(OFFSET('Hygiene Data'!$I$7,0,10*ROW('Hygiene Data'!I149))),'Data Summary'!EE155="Yes"),OFFSET('Hygiene Data'!$I$7,0,10*ROW('Hygiene Data'!I149)),NA())</f>
        <v>#N/A</v>
      </c>
      <c r="BQ155" s="538" t="e">
        <f ca="1">+IF(AND(ISNUMBER(OFFSET('Hygiene Data'!$I$9,0,10*ROW('Hygiene Data'!I149))),'Data Summary'!EF155="Yes"),OFFSET('Hygiene Data'!$I$9,0,10*ROW('Hygiene Data'!I149)),NA())</f>
        <v>#N/A</v>
      </c>
    </row>
    <row r="156" spans="1:69" x14ac:dyDescent="0.25">
      <c r="A156" s="534" t="e">
        <f ca="1">+RIGHT('Data Summary'!A156,LEN('Data Summary'!A156)-9)</f>
        <v>#VALUE!</v>
      </c>
      <c r="B156" s="508" t="str">
        <f ca="1">+IF(ISTEXT('Data Summary'!B156),'Data Summary'!B156,"")</f>
        <v/>
      </c>
      <c r="C156" s="535" t="e">
        <f ca="1">+VALUE('Data Summary'!C156)</f>
        <v>#VALUE!</v>
      </c>
      <c r="D156" s="536" t="e">
        <f ca="1">+IF(AND(ISNUMBER(OFFSET('Water Data'!$D$4,0,10*ROW('Water Data'!D150))),'Data Summary'!BS156="Yes"),100-OFFSET('Water Data'!$D$4,0,10*ROW('Water Data'!D150)),NA())</f>
        <v>#N/A</v>
      </c>
      <c r="E156" s="536" t="e">
        <f ca="1">+IF(AND(ISNUMBER(OFFSET('Water Data'!$D$6,0,10*ROW('Water Data'!D150))),'Data Summary'!BT156="Yes"),OFFSET('Water Data'!$D$6,0,10*ROW('Water Data'!D150)),NA())</f>
        <v>#N/A</v>
      </c>
      <c r="F156" s="536" t="e">
        <f ca="1">+IF(AND(ISNUMBER(OFFSET('Water Data'!$D$9,0,10*ROW('Water Data'!D150))),'Data Summary'!BU156="Yes"),OFFSET('Water Data'!$D$9,0,10*ROW('Water Data'!D150)),NA())</f>
        <v>#N/A</v>
      </c>
      <c r="G156" s="536" t="e">
        <f ca="1">+IF(AND(ISNUMBER(OFFSET('Water Data'!$E$4,0,10*ROW('Water Data'!E150))),'Data Summary'!BV156="Yes"),100-OFFSET('Water Data'!$E$4,0,10*ROW('Water Data'!E150)),NA())</f>
        <v>#N/A</v>
      </c>
      <c r="H156" s="536" t="e">
        <f ca="1">+IF(AND(ISNUMBER(OFFSET('Water Data'!$E$6,0,10*ROW('Water Data'!E150))),'Data Summary'!BW156="Yes"),OFFSET('Water Data'!$E$6,0,10*ROW('Water Data'!E150)),NA())</f>
        <v>#N/A</v>
      </c>
      <c r="I156" s="536" t="e">
        <f ca="1">+IF(AND(ISNUMBER(OFFSET('Water Data'!$E$9,0,10*ROW('Water Data'!E150))),'Data Summary'!BX156="Yes"),OFFSET('Water Data'!$E$9,0,10*ROW('Water Data'!E150)),NA())</f>
        <v>#N/A</v>
      </c>
      <c r="J156" s="536" t="e">
        <f ca="1">+IF(AND(ISNUMBER(OFFSET('Water Data'!$F$4,0,10*ROW('Water Data'!F150))),'Data Summary'!BY156="Yes"),100-OFFSET('Water Data'!$F$4,0,10*ROW('Water Data'!F150)),NA())</f>
        <v>#N/A</v>
      </c>
      <c r="K156" s="536" t="e">
        <f ca="1">+IF(AND(ISNUMBER(OFFSET('Water Data'!$F$6,0,10*ROW('Water Data'!F150))),'Data Summary'!BZ156="Yes"),OFFSET('Water Data'!$F$6,0,10*ROW('Water Data'!F150)),NA())</f>
        <v>#N/A</v>
      </c>
      <c r="L156" s="536" t="e">
        <f ca="1">+IF(AND(ISNUMBER(OFFSET('Water Data'!$F$9,0,10*ROW('Water Data'!F150))),'Data Summary'!CA156="Yes"),OFFSET('Water Data'!$F$9,0,10*ROW('Water Data'!F150)),NA())</f>
        <v>#N/A</v>
      </c>
      <c r="M156" s="536" t="e">
        <f ca="1">+IF(AND(ISNUMBER(OFFSET('Water Data'!$G$4,0,10*ROW('Water Data'!G150))),'Data Summary'!CB156="Yes"),100-OFFSET('Water Data'!$G$4,0,10*ROW('Water Data'!G150)),NA())</f>
        <v>#N/A</v>
      </c>
      <c r="N156" s="536" t="e">
        <f ca="1">+IF(AND(ISNUMBER(OFFSET('Water Data'!$G$6,0,10*ROW('Water Data'!G150))),'Data Summary'!CC156="Yes"),OFFSET('Water Data'!$G$6,0,10*ROW('Water Data'!G150)),NA())</f>
        <v>#N/A</v>
      </c>
      <c r="O156" s="536" t="e">
        <f ca="1">+IF(AND(ISNUMBER(OFFSET('Water Data'!$G$9,0,10*ROW('Water Data'!G150))),'Data Summary'!CD156="Yes"),OFFSET('Water Data'!$G$9,0,10*ROW('Water Data'!G150)),NA())</f>
        <v>#N/A</v>
      </c>
      <c r="P156" s="536" t="e">
        <f ca="1">+IF(AND(ISNUMBER(OFFSET('Water Data'!$H$4,0,10*ROW('Water Data'!H150))),'Data Summary'!CE156="Yes"),100-OFFSET('Water Data'!$H$4,0,10*ROW('Water Data'!H150)),NA())</f>
        <v>#N/A</v>
      </c>
      <c r="Q156" s="536" t="e">
        <f ca="1">+IF(AND(ISNUMBER(OFFSET('Water Data'!$H$6,0,10*ROW('Water Data'!H150))),'Data Summary'!CF156="Yes"),OFFSET('Water Data'!$H$6,0,10*ROW('Water Data'!H150)),NA())</f>
        <v>#N/A</v>
      </c>
      <c r="R156" s="536" t="e">
        <f ca="1">+IF(AND(ISNUMBER(OFFSET('Water Data'!$H$9,0,10*ROW('Water Data'!H150))),'Data Summary'!CG156="Yes"),OFFSET('Water Data'!$H$9,0,10*ROW('Water Data'!H150)),NA())</f>
        <v>#N/A</v>
      </c>
      <c r="S156" s="536" t="e">
        <f ca="1">+IF(AND(ISNUMBER(OFFSET('Water Data'!$I$4,0,10*ROW('Water Data'!I150))),'Data Summary'!CH156="Yes"),100-OFFSET('Water Data'!$I$4,0,10*ROW('Water Data'!I150)),NA())</f>
        <v>#N/A</v>
      </c>
      <c r="T156" s="536" t="e">
        <f ca="1">+IF(AND(ISNUMBER(OFFSET('Water Data'!$I$6,0,10*ROW('Water Data'!I150))),'Data Summary'!CI156="Yes"),OFFSET('Water Data'!$I$6,0,10*ROW('Water Data'!I150)),NA())</f>
        <v>#N/A</v>
      </c>
      <c r="U156" s="536" t="e">
        <f ca="1">+IF(AND(ISNUMBER(OFFSET('Water Data'!$I$9,0,10*ROW('Water Data'!I150))),'Data Summary'!CJ156="Yes"),OFFSET('Water Data'!$I$9,0,10*ROW('Water Data'!I150)),NA())</f>
        <v>#N/A</v>
      </c>
      <c r="V156" s="537" t="e">
        <f ca="1">+IF(AND(ISNUMBER(OFFSET('Sanitation Data'!$D$4,0,10*ROW('Sanitation Data'!D150))),'Data Summary'!CK156="Yes"),100-OFFSET('Sanitation Data'!$D$4,0,10*ROW('Sanitation Data'!D150)),NA())</f>
        <v>#N/A</v>
      </c>
      <c r="W156" s="537" t="e">
        <f ca="1">+IF(AND(ISNUMBER(OFFSET('Sanitation Data'!$D$6,0,10*ROW('Sanitation Data'!D150))),'Data Summary'!CL156="Yes"),OFFSET('Sanitation Data'!$D$6,0,10*ROW('Sanitation Data'!D150)),NA())</f>
        <v>#N/A</v>
      </c>
      <c r="X156" s="537" t="e">
        <f ca="1">+IF(AND(ISNUMBER(OFFSET('Sanitation Data'!$D$10,0,10*ROW('Sanitation Data'!D150))),'Data Summary'!CM156="Yes"),OFFSET('Sanitation Data'!$D$10,0,10*ROW('Sanitation Data'!D150)),NA())</f>
        <v>#N/A</v>
      </c>
      <c r="Y156" s="537" t="e">
        <f ca="1">+IF(AND(ISNUMBER(OFFSET('Sanitation Data'!$D$11,0,10*ROW('Sanitation Data'!D150))),'Data Summary'!CN156="Yes"),OFFSET('Sanitation Data'!$D$11,0,10*ROW('Sanitation Data'!D150)),NA())</f>
        <v>#N/A</v>
      </c>
      <c r="Z156" s="537" t="e">
        <f ca="1">+IF(AND(ISNUMBER(OFFSET('Sanitation Data'!$D$12,0,10*ROW('Sanitation Data'!D150))),'Data Summary'!CO156="Yes"),OFFSET('Sanitation Data'!$D$12,0,10*ROW('Sanitation Data'!D150)),NA())</f>
        <v>#N/A</v>
      </c>
      <c r="AA156" s="537" t="e">
        <f ca="1">+IF(AND(ISNUMBER(OFFSET('Sanitation Data'!$E$4,0,10*ROW('Sanitation Data'!E150))),'Data Summary'!CP156="Yes"),100-OFFSET('Sanitation Data'!$E$4,0,10*ROW('Sanitation Data'!E150)),NA())</f>
        <v>#N/A</v>
      </c>
      <c r="AB156" s="537" t="e">
        <f ca="1">+IF(AND(ISNUMBER(OFFSET('Sanitation Data'!$E$6,0,10*ROW('Sanitation Data'!E150))),'Data Summary'!CQ156="Yes"),OFFSET('Sanitation Data'!$E$6,0,10*ROW('Sanitation Data'!E150)),NA())</f>
        <v>#N/A</v>
      </c>
      <c r="AC156" s="537" t="e">
        <f ca="1">+IF(AND(ISNUMBER(OFFSET('Sanitation Data'!$E$10,0,10*ROW('Sanitation Data'!E150))),'Data Summary'!CR156="Yes"),OFFSET('Sanitation Data'!$E$10,0,10*ROW('Sanitation Data'!E150)),NA())</f>
        <v>#N/A</v>
      </c>
      <c r="AD156" s="537" t="e">
        <f ca="1">+IF(AND(ISNUMBER(OFFSET('Sanitation Data'!$E$11,0,10*ROW('Sanitation Data'!E150))),'Data Summary'!CS156="Yes"),OFFSET('Sanitation Data'!$E$11,0,10*ROW('Sanitation Data'!E150)),NA())</f>
        <v>#N/A</v>
      </c>
      <c r="AE156" s="537" t="e">
        <f ca="1">+IF(AND(ISNUMBER(OFFSET('Sanitation Data'!$E$12,0,10*ROW('Sanitation Data'!E150))),'Data Summary'!CT156="Yes"),OFFSET('Sanitation Data'!$E$12,0,10*ROW('Sanitation Data'!E150)),NA())</f>
        <v>#N/A</v>
      </c>
      <c r="AF156" s="537" t="e">
        <f ca="1">+IF(AND(ISNUMBER(OFFSET('Sanitation Data'!$F$4,0,10*ROW('Sanitation Data'!F150))),'Data Summary'!CU156="Yes"),100-OFFSET('Sanitation Data'!$F$4,0,10*ROW('Sanitation Data'!F150)),NA())</f>
        <v>#N/A</v>
      </c>
      <c r="AG156" s="537" t="e">
        <f ca="1">+IF(AND(ISNUMBER(OFFSET('Sanitation Data'!$F$6,0,10*ROW('Sanitation Data'!F150))),'Data Summary'!CV156="Yes"),OFFSET('Sanitation Data'!$F$6,0,10*ROW('Sanitation Data'!F150)),NA())</f>
        <v>#N/A</v>
      </c>
      <c r="AH156" s="537" t="e">
        <f ca="1">+IF(AND(ISNUMBER(OFFSET('Sanitation Data'!$F$10,0,10*ROW('Sanitation Data'!F150))),'Data Summary'!CW156="Yes"),OFFSET('Sanitation Data'!$F$10,0,10*ROW('Sanitation Data'!F150)),NA())</f>
        <v>#N/A</v>
      </c>
      <c r="AI156" s="537" t="e">
        <f ca="1">+IF(AND(ISNUMBER(OFFSET('Sanitation Data'!$F$11,0,10*ROW('Sanitation Data'!F150))),'Data Summary'!CX156="Yes"),OFFSET('Sanitation Data'!$F$11,0,10*ROW('Sanitation Data'!F150)),NA())</f>
        <v>#N/A</v>
      </c>
      <c r="AJ156" s="537" t="e">
        <f ca="1">+IF(AND(ISNUMBER(OFFSET('Sanitation Data'!$F$12,0,10*ROW('Sanitation Data'!F150))),'Data Summary'!CY156="Yes"),OFFSET('Sanitation Data'!$F$12,0,10*ROW('Sanitation Data'!F150)),NA())</f>
        <v>#N/A</v>
      </c>
      <c r="AK156" s="537" t="e">
        <f ca="1">+IF(AND(ISNUMBER(OFFSET('Sanitation Data'!$G$4,0,10*ROW('Sanitation Data'!G150))),'Data Summary'!CZ156="Yes"),100-OFFSET('Sanitation Data'!$G$4,0,10*ROW('Sanitation Data'!G150)),NA())</f>
        <v>#N/A</v>
      </c>
      <c r="AL156" s="537" t="e">
        <f ca="1">+IF(AND(ISNUMBER(OFFSET('Sanitation Data'!$G$6,0,10*ROW('Sanitation Data'!G150))),'Data Summary'!DA156="Yes"),OFFSET('Sanitation Data'!$G$6,0,10*ROW('Sanitation Data'!G150)),NA())</f>
        <v>#N/A</v>
      </c>
      <c r="AM156" s="537" t="e">
        <f ca="1">+IF(AND(ISNUMBER(OFFSET('Sanitation Data'!$G$10,0,10*ROW('Sanitation Data'!G150))),'Data Summary'!DB156="Yes"),OFFSET('Sanitation Data'!$G$10,0,10*ROW('Sanitation Data'!G150)),NA())</f>
        <v>#N/A</v>
      </c>
      <c r="AN156" s="537" t="e">
        <f ca="1">+IF(AND(ISNUMBER(OFFSET('Sanitation Data'!$G$11,0,10*ROW('Sanitation Data'!G150))),'Data Summary'!DC156="Yes"),OFFSET('Sanitation Data'!$G$11,0,10*ROW('Sanitation Data'!G150)),NA())</f>
        <v>#N/A</v>
      </c>
      <c r="AO156" s="537" t="e">
        <f ca="1">+IF(AND(ISNUMBER(OFFSET('Sanitation Data'!$G$12,0,10*ROW('Sanitation Data'!G150))),'Data Summary'!DD156="Yes"),OFFSET('Sanitation Data'!$G$12,0,10*ROW('Sanitation Data'!G150)),NA())</f>
        <v>#N/A</v>
      </c>
      <c r="AP156" s="537" t="e">
        <f ca="1">+IF(AND(ISNUMBER(OFFSET('Sanitation Data'!$H$4,0,10*ROW('Sanitation Data'!H150))),'Data Summary'!DE156="Yes"),100-OFFSET('Sanitation Data'!$H$4,0,10*ROW('Sanitation Data'!H150)),NA())</f>
        <v>#N/A</v>
      </c>
      <c r="AQ156" s="537" t="e">
        <f ca="1">+IF(AND(ISNUMBER(OFFSET('Sanitation Data'!$H$6,0,10*ROW('Sanitation Data'!H150))),'Data Summary'!DF156="Yes"),OFFSET('Sanitation Data'!$H$6,0,10*ROW('Sanitation Data'!H150)),NA())</f>
        <v>#N/A</v>
      </c>
      <c r="AR156" s="537" t="e">
        <f ca="1">+IF(AND(ISNUMBER(OFFSET('Sanitation Data'!$H$10,0,10*ROW('Sanitation Data'!H150))),'Data Summary'!DG156="Yes"),OFFSET('Sanitation Data'!$H$10,0,10*ROW('Sanitation Data'!H150)),NA())</f>
        <v>#N/A</v>
      </c>
      <c r="AS156" s="537" t="e">
        <f ca="1">+IF(AND(ISNUMBER(OFFSET('Sanitation Data'!$H$11,0,10*ROW('Sanitation Data'!H150))),'Data Summary'!DH156="Yes"),OFFSET('Sanitation Data'!$H$11,0,10*ROW('Sanitation Data'!H150)),NA())</f>
        <v>#N/A</v>
      </c>
      <c r="AT156" s="537" t="e">
        <f ca="1">+IF(AND(ISNUMBER(OFFSET('Sanitation Data'!$H$12,0,10*ROW('Sanitation Data'!H150))),'Data Summary'!DI156="Yes"),OFFSET('Sanitation Data'!$H$12,0,10*ROW('Sanitation Data'!H150)),NA())</f>
        <v>#N/A</v>
      </c>
      <c r="AU156" s="537" t="e">
        <f ca="1">+IF(AND(ISNUMBER(OFFSET('Sanitation Data'!$I$4,0,10*ROW('Sanitation Data'!I150))),'Data Summary'!DJ156="Yes"),100-OFFSET('Sanitation Data'!$I$4,0,10*ROW('Sanitation Data'!I150)),NA())</f>
        <v>#N/A</v>
      </c>
      <c r="AV156" s="537" t="e">
        <f ca="1">+IF(AND(ISNUMBER(OFFSET('Sanitation Data'!$I$6,0,10*ROW('Sanitation Data'!I150))),'Data Summary'!DK156="Yes"),OFFSET('Sanitation Data'!$I$6,0,10*ROW('Sanitation Data'!I150)),NA())</f>
        <v>#N/A</v>
      </c>
      <c r="AW156" s="537" t="e">
        <f ca="1">+IF(AND(ISNUMBER(OFFSET('Sanitation Data'!$I$10,0,10*ROW('Sanitation Data'!I150))),'Data Summary'!DL156="Yes"),OFFSET('Sanitation Data'!$I$10,0,10*ROW('Sanitation Data'!I150)),NA())</f>
        <v>#N/A</v>
      </c>
      <c r="AX156" s="537" t="e">
        <f ca="1">+IF(AND(ISNUMBER(OFFSET('Sanitation Data'!$I$11,0,10*ROW('Sanitation Data'!I150))),'Data Summary'!DM156="Yes"),OFFSET('Sanitation Data'!$I$11,0,10*ROW('Sanitation Data'!I150)),NA())</f>
        <v>#N/A</v>
      </c>
      <c r="AY156" s="537" t="e">
        <f ca="1">+IF(AND(ISNUMBER(OFFSET('Sanitation Data'!$I$12,0,10*ROW('Sanitation Data'!I150))),'Data Summary'!DN156="Yes"),OFFSET('Sanitation Data'!$I$12,0,10*ROW('Sanitation Data'!I150)),NA())</f>
        <v>#N/A</v>
      </c>
      <c r="AZ156" s="538" t="e">
        <f ca="1">+IF(AND(ISNUMBER(OFFSET('Hygiene Data'!$D$5,0,10*ROW('Hygiene Data'!D150))),'Data Summary'!DO156="Yes"),OFFSET('Hygiene Data'!$D$5,0,10*ROW('Hygiene Data'!D150)),NA())</f>
        <v>#N/A</v>
      </c>
      <c r="BA156" s="538" t="e">
        <f ca="1">+IF(AND(ISNUMBER(OFFSET('Hygiene Data'!$D$7,0,10*ROW('Hygiene Data'!D150))),'Data Summary'!DP156="Yes"),OFFSET('Hygiene Data'!$D$7,0,10*ROW('Hygiene Data'!D150)),NA())</f>
        <v>#N/A</v>
      </c>
      <c r="BB156" s="538" t="e">
        <f ca="1">+IF(AND(ISNUMBER(OFFSET('Hygiene Data'!$D$9,0,10*ROW('Hygiene Data'!D150))),'Data Summary'!DQ156="Yes"),OFFSET('Hygiene Data'!$D$9,0,10*ROW('Hygiene Data'!D150)),NA())</f>
        <v>#N/A</v>
      </c>
      <c r="BC156" s="538" t="e">
        <f ca="1">+IF(AND(ISNUMBER(OFFSET('Hygiene Data'!$E$5,0,10*ROW('Hygiene Data'!E150))),'Data Summary'!DR156="Yes"),OFFSET('Hygiene Data'!$E$5,0,10*ROW('Hygiene Data'!E150)),NA())</f>
        <v>#N/A</v>
      </c>
      <c r="BD156" s="538" t="e">
        <f ca="1">+IF(AND(ISNUMBER(OFFSET('Hygiene Data'!$E$7,0,10*ROW('Hygiene Data'!E150))),'Data Summary'!DS156="Yes"),OFFSET('Hygiene Data'!$E$7,0,10*ROW('Hygiene Data'!E150)),NA())</f>
        <v>#N/A</v>
      </c>
      <c r="BE156" s="538" t="e">
        <f ca="1">+IF(AND(ISNUMBER(OFFSET('Hygiene Data'!$E$9,0,10*ROW('Hygiene Data'!E150))),'Data Summary'!DT156="Yes"),OFFSET('Hygiene Data'!$E$9,0,10*ROW('Hygiene Data'!E150)),NA())</f>
        <v>#N/A</v>
      </c>
      <c r="BF156" s="538" t="e">
        <f ca="1">+IF(AND(ISNUMBER(OFFSET('Hygiene Data'!$F$5,0,10*ROW('Hygiene Data'!F150))),'Data Summary'!DU156="Yes"),OFFSET('Hygiene Data'!$F$5,0,10*ROW('Hygiene Data'!F150)),NA())</f>
        <v>#N/A</v>
      </c>
      <c r="BG156" s="538" t="e">
        <f ca="1">+IF(AND(ISNUMBER(OFFSET('Hygiene Data'!$F$7,0,10*ROW('Hygiene Data'!F150))),'Data Summary'!DV156="Yes"),OFFSET('Hygiene Data'!$F$7,0,10*ROW('Hygiene Data'!F150)),NA())</f>
        <v>#N/A</v>
      </c>
      <c r="BH156" s="538" t="e">
        <f ca="1">+IF(AND(ISNUMBER(OFFSET('Hygiene Data'!$F$9,0,10*ROW('Hygiene Data'!F150))),'Data Summary'!DW156="Yes"),OFFSET('Hygiene Data'!$F$9,0,10*ROW('Hygiene Data'!F150)),NA())</f>
        <v>#N/A</v>
      </c>
      <c r="BI156" s="538" t="e">
        <f ca="1">+IF(AND(ISNUMBER(OFFSET('Hygiene Data'!$G$5,0,10*ROW('Hygiene Data'!G150))),'Data Summary'!DX156="Yes"),OFFSET('Hygiene Data'!$G$5,0,10*ROW('Hygiene Data'!G150)),NA())</f>
        <v>#N/A</v>
      </c>
      <c r="BJ156" s="538" t="e">
        <f ca="1">+IF(AND(ISNUMBER(OFFSET('Hygiene Data'!$G$7,0,10*ROW('Hygiene Data'!G150))),'Data Summary'!DY156="Yes"),OFFSET('Hygiene Data'!$G$7,0,10*ROW('Hygiene Data'!G150)),NA())</f>
        <v>#N/A</v>
      </c>
      <c r="BK156" s="538" t="e">
        <f ca="1">+IF(AND(ISNUMBER(OFFSET('Hygiene Data'!$G$9,0,10*ROW('Hygiene Data'!G150))),'Data Summary'!DZ156="Yes"),OFFSET('Hygiene Data'!$G$9,0,10*ROW('Hygiene Data'!G150)),NA())</f>
        <v>#N/A</v>
      </c>
      <c r="BL156" s="538" t="e">
        <f ca="1">+IF(AND(ISNUMBER(OFFSET('Hygiene Data'!$H$5,0,10*ROW('Hygiene Data'!H150))),'Data Summary'!EA156="Yes"),OFFSET('Hygiene Data'!$H$5,0,10*ROW('Hygiene Data'!H150)),NA())</f>
        <v>#N/A</v>
      </c>
      <c r="BM156" s="538" t="e">
        <f ca="1">+IF(AND(ISNUMBER(OFFSET('Hygiene Data'!$H$7,0,10*ROW('Hygiene Data'!H150))),'Data Summary'!EB156="Yes"),OFFSET('Hygiene Data'!$H$7,0,10*ROW('Hygiene Data'!H150)),NA())</f>
        <v>#N/A</v>
      </c>
      <c r="BN156" s="538" t="e">
        <f ca="1">+IF(AND(ISNUMBER(OFFSET('Hygiene Data'!$H$9,0,10*ROW('Hygiene Data'!H150))),'Data Summary'!EC156="Yes"),OFFSET('Hygiene Data'!$H$9,0,10*ROW('Hygiene Data'!H150)),NA())</f>
        <v>#N/A</v>
      </c>
      <c r="BO156" s="538" t="e">
        <f ca="1">+IF(AND(ISNUMBER(OFFSET('Hygiene Data'!$I$5,0,10*ROW('Hygiene Data'!I150))),'Data Summary'!ED156="Yes"),OFFSET('Hygiene Data'!$I$5,0,10*ROW('Hygiene Data'!I150)),NA())</f>
        <v>#N/A</v>
      </c>
      <c r="BP156" s="538" t="e">
        <f ca="1">+IF(AND(ISNUMBER(OFFSET('Hygiene Data'!$I$7,0,10*ROW('Hygiene Data'!I150))),'Data Summary'!EE156="Yes"),OFFSET('Hygiene Data'!$I$7,0,10*ROW('Hygiene Data'!I150)),NA())</f>
        <v>#N/A</v>
      </c>
      <c r="BQ156" s="538" t="e">
        <f ca="1">+IF(AND(ISNUMBER(OFFSET('Hygiene Data'!$I$9,0,10*ROW('Hygiene Data'!I150))),'Data Summary'!EF156="Yes"),OFFSET('Hygiene Data'!$I$9,0,10*ROW('Hygiene Data'!I150)),NA())</f>
        <v>#N/A</v>
      </c>
    </row>
    <row r="157" spans="1:69" x14ac:dyDescent="0.25">
      <c r="A157" s="534" t="e">
        <f ca="1">+RIGHT('Data Summary'!A157,LEN('Data Summary'!A157)-9)</f>
        <v>#VALUE!</v>
      </c>
      <c r="B157" s="508" t="str">
        <f ca="1">+IF(ISTEXT('Data Summary'!B157),'Data Summary'!B157,"")</f>
        <v/>
      </c>
      <c r="C157" s="535" t="e">
        <f ca="1">+VALUE('Data Summary'!C157)</f>
        <v>#VALUE!</v>
      </c>
      <c r="D157" s="536" t="e">
        <f ca="1">+IF(AND(ISNUMBER(OFFSET('Water Data'!$D$4,0,10*ROW('Water Data'!D151))),'Data Summary'!BS157="Yes"),100-OFFSET('Water Data'!$D$4,0,10*ROW('Water Data'!D151)),NA())</f>
        <v>#N/A</v>
      </c>
      <c r="E157" s="536" t="e">
        <f ca="1">+IF(AND(ISNUMBER(OFFSET('Water Data'!$D$6,0,10*ROW('Water Data'!D151))),'Data Summary'!BT157="Yes"),OFFSET('Water Data'!$D$6,0,10*ROW('Water Data'!D151)),NA())</f>
        <v>#N/A</v>
      </c>
      <c r="F157" s="536" t="e">
        <f ca="1">+IF(AND(ISNUMBER(OFFSET('Water Data'!$D$9,0,10*ROW('Water Data'!D151))),'Data Summary'!BU157="Yes"),OFFSET('Water Data'!$D$9,0,10*ROW('Water Data'!D151)),NA())</f>
        <v>#N/A</v>
      </c>
      <c r="G157" s="536" t="e">
        <f ca="1">+IF(AND(ISNUMBER(OFFSET('Water Data'!$E$4,0,10*ROW('Water Data'!E151))),'Data Summary'!BV157="Yes"),100-OFFSET('Water Data'!$E$4,0,10*ROW('Water Data'!E151)),NA())</f>
        <v>#N/A</v>
      </c>
      <c r="H157" s="536" t="e">
        <f ca="1">+IF(AND(ISNUMBER(OFFSET('Water Data'!$E$6,0,10*ROW('Water Data'!E151))),'Data Summary'!BW157="Yes"),OFFSET('Water Data'!$E$6,0,10*ROW('Water Data'!E151)),NA())</f>
        <v>#N/A</v>
      </c>
      <c r="I157" s="536" t="e">
        <f ca="1">+IF(AND(ISNUMBER(OFFSET('Water Data'!$E$9,0,10*ROW('Water Data'!E151))),'Data Summary'!BX157="Yes"),OFFSET('Water Data'!$E$9,0,10*ROW('Water Data'!E151)),NA())</f>
        <v>#N/A</v>
      </c>
      <c r="J157" s="536" t="e">
        <f ca="1">+IF(AND(ISNUMBER(OFFSET('Water Data'!$F$4,0,10*ROW('Water Data'!F151))),'Data Summary'!BY157="Yes"),100-OFFSET('Water Data'!$F$4,0,10*ROW('Water Data'!F151)),NA())</f>
        <v>#N/A</v>
      </c>
      <c r="K157" s="536" t="e">
        <f ca="1">+IF(AND(ISNUMBER(OFFSET('Water Data'!$F$6,0,10*ROW('Water Data'!F151))),'Data Summary'!BZ157="Yes"),OFFSET('Water Data'!$F$6,0,10*ROW('Water Data'!F151)),NA())</f>
        <v>#N/A</v>
      </c>
      <c r="L157" s="536" t="e">
        <f ca="1">+IF(AND(ISNUMBER(OFFSET('Water Data'!$F$9,0,10*ROW('Water Data'!F151))),'Data Summary'!CA157="Yes"),OFFSET('Water Data'!$F$9,0,10*ROW('Water Data'!F151)),NA())</f>
        <v>#N/A</v>
      </c>
      <c r="M157" s="536" t="e">
        <f ca="1">+IF(AND(ISNUMBER(OFFSET('Water Data'!$G$4,0,10*ROW('Water Data'!G151))),'Data Summary'!CB157="Yes"),100-OFFSET('Water Data'!$G$4,0,10*ROW('Water Data'!G151)),NA())</f>
        <v>#N/A</v>
      </c>
      <c r="N157" s="536" t="e">
        <f ca="1">+IF(AND(ISNUMBER(OFFSET('Water Data'!$G$6,0,10*ROW('Water Data'!G151))),'Data Summary'!CC157="Yes"),OFFSET('Water Data'!$G$6,0,10*ROW('Water Data'!G151)),NA())</f>
        <v>#N/A</v>
      </c>
      <c r="O157" s="536" t="e">
        <f ca="1">+IF(AND(ISNUMBER(OFFSET('Water Data'!$G$9,0,10*ROW('Water Data'!G151))),'Data Summary'!CD157="Yes"),OFFSET('Water Data'!$G$9,0,10*ROW('Water Data'!G151)),NA())</f>
        <v>#N/A</v>
      </c>
      <c r="P157" s="536" t="e">
        <f ca="1">+IF(AND(ISNUMBER(OFFSET('Water Data'!$H$4,0,10*ROW('Water Data'!H151))),'Data Summary'!CE157="Yes"),100-OFFSET('Water Data'!$H$4,0,10*ROW('Water Data'!H151)),NA())</f>
        <v>#N/A</v>
      </c>
      <c r="Q157" s="536" t="e">
        <f ca="1">+IF(AND(ISNUMBER(OFFSET('Water Data'!$H$6,0,10*ROW('Water Data'!H151))),'Data Summary'!CF157="Yes"),OFFSET('Water Data'!$H$6,0,10*ROW('Water Data'!H151)),NA())</f>
        <v>#N/A</v>
      </c>
      <c r="R157" s="536" t="e">
        <f ca="1">+IF(AND(ISNUMBER(OFFSET('Water Data'!$H$9,0,10*ROW('Water Data'!H151))),'Data Summary'!CG157="Yes"),OFFSET('Water Data'!$H$9,0,10*ROW('Water Data'!H151)),NA())</f>
        <v>#N/A</v>
      </c>
      <c r="S157" s="536" t="e">
        <f ca="1">+IF(AND(ISNUMBER(OFFSET('Water Data'!$I$4,0,10*ROW('Water Data'!I151))),'Data Summary'!CH157="Yes"),100-OFFSET('Water Data'!$I$4,0,10*ROW('Water Data'!I151)),NA())</f>
        <v>#N/A</v>
      </c>
      <c r="T157" s="536" t="e">
        <f ca="1">+IF(AND(ISNUMBER(OFFSET('Water Data'!$I$6,0,10*ROW('Water Data'!I151))),'Data Summary'!CI157="Yes"),OFFSET('Water Data'!$I$6,0,10*ROW('Water Data'!I151)),NA())</f>
        <v>#N/A</v>
      </c>
      <c r="U157" s="536" t="e">
        <f ca="1">+IF(AND(ISNUMBER(OFFSET('Water Data'!$I$9,0,10*ROW('Water Data'!I151))),'Data Summary'!CJ157="Yes"),OFFSET('Water Data'!$I$9,0,10*ROW('Water Data'!I151)),NA())</f>
        <v>#N/A</v>
      </c>
      <c r="V157" s="537" t="e">
        <f ca="1">+IF(AND(ISNUMBER(OFFSET('Sanitation Data'!$D$4,0,10*ROW('Sanitation Data'!D151))),'Data Summary'!CK157="Yes"),100-OFFSET('Sanitation Data'!$D$4,0,10*ROW('Sanitation Data'!D151)),NA())</f>
        <v>#N/A</v>
      </c>
      <c r="W157" s="537" t="e">
        <f ca="1">+IF(AND(ISNUMBER(OFFSET('Sanitation Data'!$D$6,0,10*ROW('Sanitation Data'!D151))),'Data Summary'!CL157="Yes"),OFFSET('Sanitation Data'!$D$6,0,10*ROW('Sanitation Data'!D151)),NA())</f>
        <v>#N/A</v>
      </c>
      <c r="X157" s="537" t="e">
        <f ca="1">+IF(AND(ISNUMBER(OFFSET('Sanitation Data'!$D$10,0,10*ROW('Sanitation Data'!D151))),'Data Summary'!CM157="Yes"),OFFSET('Sanitation Data'!$D$10,0,10*ROW('Sanitation Data'!D151)),NA())</f>
        <v>#N/A</v>
      </c>
      <c r="Y157" s="537" t="e">
        <f ca="1">+IF(AND(ISNUMBER(OFFSET('Sanitation Data'!$D$11,0,10*ROW('Sanitation Data'!D151))),'Data Summary'!CN157="Yes"),OFFSET('Sanitation Data'!$D$11,0,10*ROW('Sanitation Data'!D151)),NA())</f>
        <v>#N/A</v>
      </c>
      <c r="Z157" s="537" t="e">
        <f ca="1">+IF(AND(ISNUMBER(OFFSET('Sanitation Data'!$D$12,0,10*ROW('Sanitation Data'!D151))),'Data Summary'!CO157="Yes"),OFFSET('Sanitation Data'!$D$12,0,10*ROW('Sanitation Data'!D151)),NA())</f>
        <v>#N/A</v>
      </c>
      <c r="AA157" s="537" t="e">
        <f ca="1">+IF(AND(ISNUMBER(OFFSET('Sanitation Data'!$E$4,0,10*ROW('Sanitation Data'!E151))),'Data Summary'!CP157="Yes"),100-OFFSET('Sanitation Data'!$E$4,0,10*ROW('Sanitation Data'!E151)),NA())</f>
        <v>#N/A</v>
      </c>
      <c r="AB157" s="537" t="e">
        <f ca="1">+IF(AND(ISNUMBER(OFFSET('Sanitation Data'!$E$6,0,10*ROW('Sanitation Data'!E151))),'Data Summary'!CQ157="Yes"),OFFSET('Sanitation Data'!$E$6,0,10*ROW('Sanitation Data'!E151)),NA())</f>
        <v>#N/A</v>
      </c>
      <c r="AC157" s="537" t="e">
        <f ca="1">+IF(AND(ISNUMBER(OFFSET('Sanitation Data'!$E$10,0,10*ROW('Sanitation Data'!E151))),'Data Summary'!CR157="Yes"),OFFSET('Sanitation Data'!$E$10,0,10*ROW('Sanitation Data'!E151)),NA())</f>
        <v>#N/A</v>
      </c>
      <c r="AD157" s="537" t="e">
        <f ca="1">+IF(AND(ISNUMBER(OFFSET('Sanitation Data'!$E$11,0,10*ROW('Sanitation Data'!E151))),'Data Summary'!CS157="Yes"),OFFSET('Sanitation Data'!$E$11,0,10*ROW('Sanitation Data'!E151)),NA())</f>
        <v>#N/A</v>
      </c>
      <c r="AE157" s="537" t="e">
        <f ca="1">+IF(AND(ISNUMBER(OFFSET('Sanitation Data'!$E$12,0,10*ROW('Sanitation Data'!E151))),'Data Summary'!CT157="Yes"),OFFSET('Sanitation Data'!$E$12,0,10*ROW('Sanitation Data'!E151)),NA())</f>
        <v>#N/A</v>
      </c>
      <c r="AF157" s="537" t="e">
        <f ca="1">+IF(AND(ISNUMBER(OFFSET('Sanitation Data'!$F$4,0,10*ROW('Sanitation Data'!F151))),'Data Summary'!CU157="Yes"),100-OFFSET('Sanitation Data'!$F$4,0,10*ROW('Sanitation Data'!F151)),NA())</f>
        <v>#N/A</v>
      </c>
      <c r="AG157" s="537" t="e">
        <f ca="1">+IF(AND(ISNUMBER(OFFSET('Sanitation Data'!$F$6,0,10*ROW('Sanitation Data'!F151))),'Data Summary'!CV157="Yes"),OFFSET('Sanitation Data'!$F$6,0,10*ROW('Sanitation Data'!F151)),NA())</f>
        <v>#N/A</v>
      </c>
      <c r="AH157" s="537" t="e">
        <f ca="1">+IF(AND(ISNUMBER(OFFSET('Sanitation Data'!$F$10,0,10*ROW('Sanitation Data'!F151))),'Data Summary'!CW157="Yes"),OFFSET('Sanitation Data'!$F$10,0,10*ROW('Sanitation Data'!F151)),NA())</f>
        <v>#N/A</v>
      </c>
      <c r="AI157" s="537" t="e">
        <f ca="1">+IF(AND(ISNUMBER(OFFSET('Sanitation Data'!$F$11,0,10*ROW('Sanitation Data'!F151))),'Data Summary'!CX157="Yes"),OFFSET('Sanitation Data'!$F$11,0,10*ROW('Sanitation Data'!F151)),NA())</f>
        <v>#N/A</v>
      </c>
      <c r="AJ157" s="537" t="e">
        <f ca="1">+IF(AND(ISNUMBER(OFFSET('Sanitation Data'!$F$12,0,10*ROW('Sanitation Data'!F151))),'Data Summary'!CY157="Yes"),OFFSET('Sanitation Data'!$F$12,0,10*ROW('Sanitation Data'!F151)),NA())</f>
        <v>#N/A</v>
      </c>
      <c r="AK157" s="537" t="e">
        <f ca="1">+IF(AND(ISNUMBER(OFFSET('Sanitation Data'!$G$4,0,10*ROW('Sanitation Data'!G151))),'Data Summary'!CZ157="Yes"),100-OFFSET('Sanitation Data'!$G$4,0,10*ROW('Sanitation Data'!G151)),NA())</f>
        <v>#N/A</v>
      </c>
      <c r="AL157" s="537" t="e">
        <f ca="1">+IF(AND(ISNUMBER(OFFSET('Sanitation Data'!$G$6,0,10*ROW('Sanitation Data'!G151))),'Data Summary'!DA157="Yes"),OFFSET('Sanitation Data'!$G$6,0,10*ROW('Sanitation Data'!G151)),NA())</f>
        <v>#N/A</v>
      </c>
      <c r="AM157" s="537" t="e">
        <f ca="1">+IF(AND(ISNUMBER(OFFSET('Sanitation Data'!$G$10,0,10*ROW('Sanitation Data'!G151))),'Data Summary'!DB157="Yes"),OFFSET('Sanitation Data'!$G$10,0,10*ROW('Sanitation Data'!G151)),NA())</f>
        <v>#N/A</v>
      </c>
      <c r="AN157" s="537" t="e">
        <f ca="1">+IF(AND(ISNUMBER(OFFSET('Sanitation Data'!$G$11,0,10*ROW('Sanitation Data'!G151))),'Data Summary'!DC157="Yes"),OFFSET('Sanitation Data'!$G$11,0,10*ROW('Sanitation Data'!G151)),NA())</f>
        <v>#N/A</v>
      </c>
      <c r="AO157" s="537" t="e">
        <f ca="1">+IF(AND(ISNUMBER(OFFSET('Sanitation Data'!$G$12,0,10*ROW('Sanitation Data'!G151))),'Data Summary'!DD157="Yes"),OFFSET('Sanitation Data'!$G$12,0,10*ROW('Sanitation Data'!G151)),NA())</f>
        <v>#N/A</v>
      </c>
      <c r="AP157" s="537" t="e">
        <f ca="1">+IF(AND(ISNUMBER(OFFSET('Sanitation Data'!$H$4,0,10*ROW('Sanitation Data'!H151))),'Data Summary'!DE157="Yes"),100-OFFSET('Sanitation Data'!$H$4,0,10*ROW('Sanitation Data'!H151)),NA())</f>
        <v>#N/A</v>
      </c>
      <c r="AQ157" s="537" t="e">
        <f ca="1">+IF(AND(ISNUMBER(OFFSET('Sanitation Data'!$H$6,0,10*ROW('Sanitation Data'!H151))),'Data Summary'!DF157="Yes"),OFFSET('Sanitation Data'!$H$6,0,10*ROW('Sanitation Data'!H151)),NA())</f>
        <v>#N/A</v>
      </c>
      <c r="AR157" s="537" t="e">
        <f ca="1">+IF(AND(ISNUMBER(OFFSET('Sanitation Data'!$H$10,0,10*ROW('Sanitation Data'!H151))),'Data Summary'!DG157="Yes"),OFFSET('Sanitation Data'!$H$10,0,10*ROW('Sanitation Data'!H151)),NA())</f>
        <v>#N/A</v>
      </c>
      <c r="AS157" s="537" t="e">
        <f ca="1">+IF(AND(ISNUMBER(OFFSET('Sanitation Data'!$H$11,0,10*ROW('Sanitation Data'!H151))),'Data Summary'!DH157="Yes"),OFFSET('Sanitation Data'!$H$11,0,10*ROW('Sanitation Data'!H151)),NA())</f>
        <v>#N/A</v>
      </c>
      <c r="AT157" s="537" t="e">
        <f ca="1">+IF(AND(ISNUMBER(OFFSET('Sanitation Data'!$H$12,0,10*ROW('Sanitation Data'!H151))),'Data Summary'!DI157="Yes"),OFFSET('Sanitation Data'!$H$12,0,10*ROW('Sanitation Data'!H151)),NA())</f>
        <v>#N/A</v>
      </c>
      <c r="AU157" s="537" t="e">
        <f ca="1">+IF(AND(ISNUMBER(OFFSET('Sanitation Data'!$I$4,0,10*ROW('Sanitation Data'!I151))),'Data Summary'!DJ157="Yes"),100-OFFSET('Sanitation Data'!$I$4,0,10*ROW('Sanitation Data'!I151)),NA())</f>
        <v>#N/A</v>
      </c>
      <c r="AV157" s="537" t="e">
        <f ca="1">+IF(AND(ISNUMBER(OFFSET('Sanitation Data'!$I$6,0,10*ROW('Sanitation Data'!I151))),'Data Summary'!DK157="Yes"),OFFSET('Sanitation Data'!$I$6,0,10*ROW('Sanitation Data'!I151)),NA())</f>
        <v>#N/A</v>
      </c>
      <c r="AW157" s="537" t="e">
        <f ca="1">+IF(AND(ISNUMBER(OFFSET('Sanitation Data'!$I$10,0,10*ROW('Sanitation Data'!I151))),'Data Summary'!DL157="Yes"),OFFSET('Sanitation Data'!$I$10,0,10*ROW('Sanitation Data'!I151)),NA())</f>
        <v>#N/A</v>
      </c>
      <c r="AX157" s="537" t="e">
        <f ca="1">+IF(AND(ISNUMBER(OFFSET('Sanitation Data'!$I$11,0,10*ROW('Sanitation Data'!I151))),'Data Summary'!DM157="Yes"),OFFSET('Sanitation Data'!$I$11,0,10*ROW('Sanitation Data'!I151)),NA())</f>
        <v>#N/A</v>
      </c>
      <c r="AY157" s="537" t="e">
        <f ca="1">+IF(AND(ISNUMBER(OFFSET('Sanitation Data'!$I$12,0,10*ROW('Sanitation Data'!I151))),'Data Summary'!DN157="Yes"),OFFSET('Sanitation Data'!$I$12,0,10*ROW('Sanitation Data'!I151)),NA())</f>
        <v>#N/A</v>
      </c>
      <c r="AZ157" s="538" t="e">
        <f ca="1">+IF(AND(ISNUMBER(OFFSET('Hygiene Data'!$D$5,0,10*ROW('Hygiene Data'!D151))),'Data Summary'!DO157="Yes"),OFFSET('Hygiene Data'!$D$5,0,10*ROW('Hygiene Data'!D151)),NA())</f>
        <v>#N/A</v>
      </c>
      <c r="BA157" s="538" t="e">
        <f ca="1">+IF(AND(ISNUMBER(OFFSET('Hygiene Data'!$D$7,0,10*ROW('Hygiene Data'!D151))),'Data Summary'!DP157="Yes"),OFFSET('Hygiene Data'!$D$7,0,10*ROW('Hygiene Data'!D151)),NA())</f>
        <v>#N/A</v>
      </c>
      <c r="BB157" s="538" t="e">
        <f ca="1">+IF(AND(ISNUMBER(OFFSET('Hygiene Data'!$D$9,0,10*ROW('Hygiene Data'!D151))),'Data Summary'!DQ157="Yes"),OFFSET('Hygiene Data'!$D$9,0,10*ROW('Hygiene Data'!D151)),NA())</f>
        <v>#N/A</v>
      </c>
      <c r="BC157" s="538" t="e">
        <f ca="1">+IF(AND(ISNUMBER(OFFSET('Hygiene Data'!$E$5,0,10*ROW('Hygiene Data'!E151))),'Data Summary'!DR157="Yes"),OFFSET('Hygiene Data'!$E$5,0,10*ROW('Hygiene Data'!E151)),NA())</f>
        <v>#N/A</v>
      </c>
      <c r="BD157" s="538" t="e">
        <f ca="1">+IF(AND(ISNUMBER(OFFSET('Hygiene Data'!$E$7,0,10*ROW('Hygiene Data'!E151))),'Data Summary'!DS157="Yes"),OFFSET('Hygiene Data'!$E$7,0,10*ROW('Hygiene Data'!E151)),NA())</f>
        <v>#N/A</v>
      </c>
      <c r="BE157" s="538" t="e">
        <f ca="1">+IF(AND(ISNUMBER(OFFSET('Hygiene Data'!$E$9,0,10*ROW('Hygiene Data'!E151))),'Data Summary'!DT157="Yes"),OFFSET('Hygiene Data'!$E$9,0,10*ROW('Hygiene Data'!E151)),NA())</f>
        <v>#N/A</v>
      </c>
      <c r="BF157" s="538" t="e">
        <f ca="1">+IF(AND(ISNUMBER(OFFSET('Hygiene Data'!$F$5,0,10*ROW('Hygiene Data'!F151))),'Data Summary'!DU157="Yes"),OFFSET('Hygiene Data'!$F$5,0,10*ROW('Hygiene Data'!F151)),NA())</f>
        <v>#N/A</v>
      </c>
      <c r="BG157" s="538" t="e">
        <f ca="1">+IF(AND(ISNUMBER(OFFSET('Hygiene Data'!$F$7,0,10*ROW('Hygiene Data'!F151))),'Data Summary'!DV157="Yes"),OFFSET('Hygiene Data'!$F$7,0,10*ROW('Hygiene Data'!F151)),NA())</f>
        <v>#N/A</v>
      </c>
      <c r="BH157" s="538" t="e">
        <f ca="1">+IF(AND(ISNUMBER(OFFSET('Hygiene Data'!$F$9,0,10*ROW('Hygiene Data'!F151))),'Data Summary'!DW157="Yes"),OFFSET('Hygiene Data'!$F$9,0,10*ROW('Hygiene Data'!F151)),NA())</f>
        <v>#N/A</v>
      </c>
      <c r="BI157" s="538" t="e">
        <f ca="1">+IF(AND(ISNUMBER(OFFSET('Hygiene Data'!$G$5,0,10*ROW('Hygiene Data'!G151))),'Data Summary'!DX157="Yes"),OFFSET('Hygiene Data'!$G$5,0,10*ROW('Hygiene Data'!G151)),NA())</f>
        <v>#N/A</v>
      </c>
      <c r="BJ157" s="538" t="e">
        <f ca="1">+IF(AND(ISNUMBER(OFFSET('Hygiene Data'!$G$7,0,10*ROW('Hygiene Data'!G151))),'Data Summary'!DY157="Yes"),OFFSET('Hygiene Data'!$G$7,0,10*ROW('Hygiene Data'!G151)),NA())</f>
        <v>#N/A</v>
      </c>
      <c r="BK157" s="538" t="e">
        <f ca="1">+IF(AND(ISNUMBER(OFFSET('Hygiene Data'!$G$9,0,10*ROW('Hygiene Data'!G151))),'Data Summary'!DZ157="Yes"),OFFSET('Hygiene Data'!$G$9,0,10*ROW('Hygiene Data'!G151)),NA())</f>
        <v>#N/A</v>
      </c>
      <c r="BL157" s="538" t="e">
        <f ca="1">+IF(AND(ISNUMBER(OFFSET('Hygiene Data'!$H$5,0,10*ROW('Hygiene Data'!H151))),'Data Summary'!EA157="Yes"),OFFSET('Hygiene Data'!$H$5,0,10*ROW('Hygiene Data'!H151)),NA())</f>
        <v>#N/A</v>
      </c>
      <c r="BM157" s="538" t="e">
        <f ca="1">+IF(AND(ISNUMBER(OFFSET('Hygiene Data'!$H$7,0,10*ROW('Hygiene Data'!H151))),'Data Summary'!EB157="Yes"),OFFSET('Hygiene Data'!$H$7,0,10*ROW('Hygiene Data'!H151)),NA())</f>
        <v>#N/A</v>
      </c>
      <c r="BN157" s="538" t="e">
        <f ca="1">+IF(AND(ISNUMBER(OFFSET('Hygiene Data'!$H$9,0,10*ROW('Hygiene Data'!H151))),'Data Summary'!EC157="Yes"),OFFSET('Hygiene Data'!$H$9,0,10*ROW('Hygiene Data'!H151)),NA())</f>
        <v>#N/A</v>
      </c>
      <c r="BO157" s="538" t="e">
        <f ca="1">+IF(AND(ISNUMBER(OFFSET('Hygiene Data'!$I$5,0,10*ROW('Hygiene Data'!I151))),'Data Summary'!ED157="Yes"),OFFSET('Hygiene Data'!$I$5,0,10*ROW('Hygiene Data'!I151)),NA())</f>
        <v>#N/A</v>
      </c>
      <c r="BP157" s="538" t="e">
        <f ca="1">+IF(AND(ISNUMBER(OFFSET('Hygiene Data'!$I$7,0,10*ROW('Hygiene Data'!I151))),'Data Summary'!EE157="Yes"),OFFSET('Hygiene Data'!$I$7,0,10*ROW('Hygiene Data'!I151)),NA())</f>
        <v>#N/A</v>
      </c>
      <c r="BQ157" s="538" t="e">
        <f ca="1">+IF(AND(ISNUMBER(OFFSET('Hygiene Data'!$I$9,0,10*ROW('Hygiene Data'!I151))),'Data Summary'!EF157="Yes"),OFFSET('Hygiene Data'!$I$9,0,10*ROW('Hygiene Data'!I151)),NA())</f>
        <v>#N/A</v>
      </c>
    </row>
    <row r="158" spans="1:69" x14ac:dyDescent="0.25">
      <c r="A158" s="534" t="e">
        <f ca="1">+RIGHT('Data Summary'!A158,LEN('Data Summary'!A158)-9)</f>
        <v>#VALUE!</v>
      </c>
      <c r="B158" s="508" t="str">
        <f ca="1">+IF(ISTEXT('Data Summary'!B158),'Data Summary'!B158,"")</f>
        <v/>
      </c>
      <c r="C158" s="535" t="e">
        <f ca="1">+VALUE('Data Summary'!C158)</f>
        <v>#VALUE!</v>
      </c>
      <c r="D158" s="536" t="e">
        <f ca="1">+IF(AND(ISNUMBER(OFFSET('Water Data'!$D$4,0,10*ROW('Water Data'!D152))),'Data Summary'!BS158="Yes"),100-OFFSET('Water Data'!$D$4,0,10*ROW('Water Data'!D152)),NA())</f>
        <v>#N/A</v>
      </c>
      <c r="E158" s="536" t="e">
        <f ca="1">+IF(AND(ISNUMBER(OFFSET('Water Data'!$D$6,0,10*ROW('Water Data'!D152))),'Data Summary'!BT158="Yes"),OFFSET('Water Data'!$D$6,0,10*ROW('Water Data'!D152)),NA())</f>
        <v>#N/A</v>
      </c>
      <c r="F158" s="536" t="e">
        <f ca="1">+IF(AND(ISNUMBER(OFFSET('Water Data'!$D$9,0,10*ROW('Water Data'!D152))),'Data Summary'!BU158="Yes"),OFFSET('Water Data'!$D$9,0,10*ROW('Water Data'!D152)),NA())</f>
        <v>#N/A</v>
      </c>
      <c r="G158" s="536" t="e">
        <f ca="1">+IF(AND(ISNUMBER(OFFSET('Water Data'!$E$4,0,10*ROW('Water Data'!E152))),'Data Summary'!BV158="Yes"),100-OFFSET('Water Data'!$E$4,0,10*ROW('Water Data'!E152)),NA())</f>
        <v>#N/A</v>
      </c>
      <c r="H158" s="536" t="e">
        <f ca="1">+IF(AND(ISNUMBER(OFFSET('Water Data'!$E$6,0,10*ROW('Water Data'!E152))),'Data Summary'!BW158="Yes"),OFFSET('Water Data'!$E$6,0,10*ROW('Water Data'!E152)),NA())</f>
        <v>#N/A</v>
      </c>
      <c r="I158" s="536" t="e">
        <f ca="1">+IF(AND(ISNUMBER(OFFSET('Water Data'!$E$9,0,10*ROW('Water Data'!E152))),'Data Summary'!BX158="Yes"),OFFSET('Water Data'!$E$9,0,10*ROW('Water Data'!E152)),NA())</f>
        <v>#N/A</v>
      </c>
      <c r="J158" s="536" t="e">
        <f ca="1">+IF(AND(ISNUMBER(OFFSET('Water Data'!$F$4,0,10*ROW('Water Data'!F152))),'Data Summary'!BY158="Yes"),100-OFFSET('Water Data'!$F$4,0,10*ROW('Water Data'!F152)),NA())</f>
        <v>#N/A</v>
      </c>
      <c r="K158" s="536" t="e">
        <f ca="1">+IF(AND(ISNUMBER(OFFSET('Water Data'!$F$6,0,10*ROW('Water Data'!F152))),'Data Summary'!BZ158="Yes"),OFFSET('Water Data'!$F$6,0,10*ROW('Water Data'!F152)),NA())</f>
        <v>#N/A</v>
      </c>
      <c r="L158" s="536" t="e">
        <f ca="1">+IF(AND(ISNUMBER(OFFSET('Water Data'!$F$9,0,10*ROW('Water Data'!F152))),'Data Summary'!CA158="Yes"),OFFSET('Water Data'!$F$9,0,10*ROW('Water Data'!F152)),NA())</f>
        <v>#N/A</v>
      </c>
      <c r="M158" s="536" t="e">
        <f ca="1">+IF(AND(ISNUMBER(OFFSET('Water Data'!$G$4,0,10*ROW('Water Data'!G152))),'Data Summary'!CB158="Yes"),100-OFFSET('Water Data'!$G$4,0,10*ROW('Water Data'!G152)),NA())</f>
        <v>#N/A</v>
      </c>
      <c r="N158" s="536" t="e">
        <f ca="1">+IF(AND(ISNUMBER(OFFSET('Water Data'!$G$6,0,10*ROW('Water Data'!G152))),'Data Summary'!CC158="Yes"),OFFSET('Water Data'!$G$6,0,10*ROW('Water Data'!G152)),NA())</f>
        <v>#N/A</v>
      </c>
      <c r="O158" s="536" t="e">
        <f ca="1">+IF(AND(ISNUMBER(OFFSET('Water Data'!$G$9,0,10*ROW('Water Data'!G152))),'Data Summary'!CD158="Yes"),OFFSET('Water Data'!$G$9,0,10*ROW('Water Data'!G152)),NA())</f>
        <v>#N/A</v>
      </c>
      <c r="P158" s="536" t="e">
        <f ca="1">+IF(AND(ISNUMBER(OFFSET('Water Data'!$H$4,0,10*ROW('Water Data'!H152))),'Data Summary'!CE158="Yes"),100-OFFSET('Water Data'!$H$4,0,10*ROW('Water Data'!H152)),NA())</f>
        <v>#N/A</v>
      </c>
      <c r="Q158" s="536" t="e">
        <f ca="1">+IF(AND(ISNUMBER(OFFSET('Water Data'!$H$6,0,10*ROW('Water Data'!H152))),'Data Summary'!CF158="Yes"),OFFSET('Water Data'!$H$6,0,10*ROW('Water Data'!H152)),NA())</f>
        <v>#N/A</v>
      </c>
      <c r="R158" s="536" t="e">
        <f ca="1">+IF(AND(ISNUMBER(OFFSET('Water Data'!$H$9,0,10*ROW('Water Data'!H152))),'Data Summary'!CG158="Yes"),OFFSET('Water Data'!$H$9,0,10*ROW('Water Data'!H152)),NA())</f>
        <v>#N/A</v>
      </c>
      <c r="S158" s="536" t="e">
        <f ca="1">+IF(AND(ISNUMBER(OFFSET('Water Data'!$I$4,0,10*ROW('Water Data'!I152))),'Data Summary'!CH158="Yes"),100-OFFSET('Water Data'!$I$4,0,10*ROW('Water Data'!I152)),NA())</f>
        <v>#N/A</v>
      </c>
      <c r="T158" s="536" t="e">
        <f ca="1">+IF(AND(ISNUMBER(OFFSET('Water Data'!$I$6,0,10*ROW('Water Data'!I152))),'Data Summary'!CI158="Yes"),OFFSET('Water Data'!$I$6,0,10*ROW('Water Data'!I152)),NA())</f>
        <v>#N/A</v>
      </c>
      <c r="U158" s="536" t="e">
        <f ca="1">+IF(AND(ISNUMBER(OFFSET('Water Data'!$I$9,0,10*ROW('Water Data'!I152))),'Data Summary'!CJ158="Yes"),OFFSET('Water Data'!$I$9,0,10*ROW('Water Data'!I152)),NA())</f>
        <v>#N/A</v>
      </c>
      <c r="V158" s="537" t="e">
        <f ca="1">+IF(AND(ISNUMBER(OFFSET('Sanitation Data'!$D$4,0,10*ROW('Sanitation Data'!D152))),'Data Summary'!CK158="Yes"),100-OFFSET('Sanitation Data'!$D$4,0,10*ROW('Sanitation Data'!D152)),NA())</f>
        <v>#N/A</v>
      </c>
      <c r="W158" s="537" t="e">
        <f ca="1">+IF(AND(ISNUMBER(OFFSET('Sanitation Data'!$D$6,0,10*ROW('Sanitation Data'!D152))),'Data Summary'!CL158="Yes"),OFFSET('Sanitation Data'!$D$6,0,10*ROW('Sanitation Data'!D152)),NA())</f>
        <v>#N/A</v>
      </c>
      <c r="X158" s="537" t="e">
        <f ca="1">+IF(AND(ISNUMBER(OFFSET('Sanitation Data'!$D$10,0,10*ROW('Sanitation Data'!D152))),'Data Summary'!CM158="Yes"),OFFSET('Sanitation Data'!$D$10,0,10*ROW('Sanitation Data'!D152)),NA())</f>
        <v>#N/A</v>
      </c>
      <c r="Y158" s="537" t="e">
        <f ca="1">+IF(AND(ISNUMBER(OFFSET('Sanitation Data'!$D$11,0,10*ROW('Sanitation Data'!D152))),'Data Summary'!CN158="Yes"),OFFSET('Sanitation Data'!$D$11,0,10*ROW('Sanitation Data'!D152)),NA())</f>
        <v>#N/A</v>
      </c>
      <c r="Z158" s="537" t="e">
        <f ca="1">+IF(AND(ISNUMBER(OFFSET('Sanitation Data'!$D$12,0,10*ROW('Sanitation Data'!D152))),'Data Summary'!CO158="Yes"),OFFSET('Sanitation Data'!$D$12,0,10*ROW('Sanitation Data'!D152)),NA())</f>
        <v>#N/A</v>
      </c>
      <c r="AA158" s="537" t="e">
        <f ca="1">+IF(AND(ISNUMBER(OFFSET('Sanitation Data'!$E$4,0,10*ROW('Sanitation Data'!E152))),'Data Summary'!CP158="Yes"),100-OFFSET('Sanitation Data'!$E$4,0,10*ROW('Sanitation Data'!E152)),NA())</f>
        <v>#N/A</v>
      </c>
      <c r="AB158" s="537" t="e">
        <f ca="1">+IF(AND(ISNUMBER(OFFSET('Sanitation Data'!$E$6,0,10*ROW('Sanitation Data'!E152))),'Data Summary'!CQ158="Yes"),OFFSET('Sanitation Data'!$E$6,0,10*ROW('Sanitation Data'!E152)),NA())</f>
        <v>#N/A</v>
      </c>
      <c r="AC158" s="537" t="e">
        <f ca="1">+IF(AND(ISNUMBER(OFFSET('Sanitation Data'!$E$10,0,10*ROW('Sanitation Data'!E152))),'Data Summary'!CR158="Yes"),OFFSET('Sanitation Data'!$E$10,0,10*ROW('Sanitation Data'!E152)),NA())</f>
        <v>#N/A</v>
      </c>
      <c r="AD158" s="537" t="e">
        <f ca="1">+IF(AND(ISNUMBER(OFFSET('Sanitation Data'!$E$11,0,10*ROW('Sanitation Data'!E152))),'Data Summary'!CS158="Yes"),OFFSET('Sanitation Data'!$E$11,0,10*ROW('Sanitation Data'!E152)),NA())</f>
        <v>#N/A</v>
      </c>
      <c r="AE158" s="537" t="e">
        <f ca="1">+IF(AND(ISNUMBER(OFFSET('Sanitation Data'!$E$12,0,10*ROW('Sanitation Data'!E152))),'Data Summary'!CT158="Yes"),OFFSET('Sanitation Data'!$E$12,0,10*ROW('Sanitation Data'!E152)),NA())</f>
        <v>#N/A</v>
      </c>
      <c r="AF158" s="537" t="e">
        <f ca="1">+IF(AND(ISNUMBER(OFFSET('Sanitation Data'!$F$4,0,10*ROW('Sanitation Data'!F152))),'Data Summary'!CU158="Yes"),100-OFFSET('Sanitation Data'!$F$4,0,10*ROW('Sanitation Data'!F152)),NA())</f>
        <v>#N/A</v>
      </c>
      <c r="AG158" s="537" t="e">
        <f ca="1">+IF(AND(ISNUMBER(OFFSET('Sanitation Data'!$F$6,0,10*ROW('Sanitation Data'!F152))),'Data Summary'!CV158="Yes"),OFFSET('Sanitation Data'!$F$6,0,10*ROW('Sanitation Data'!F152)),NA())</f>
        <v>#N/A</v>
      </c>
      <c r="AH158" s="537" t="e">
        <f ca="1">+IF(AND(ISNUMBER(OFFSET('Sanitation Data'!$F$10,0,10*ROW('Sanitation Data'!F152))),'Data Summary'!CW158="Yes"),OFFSET('Sanitation Data'!$F$10,0,10*ROW('Sanitation Data'!F152)),NA())</f>
        <v>#N/A</v>
      </c>
      <c r="AI158" s="537" t="e">
        <f ca="1">+IF(AND(ISNUMBER(OFFSET('Sanitation Data'!$F$11,0,10*ROW('Sanitation Data'!F152))),'Data Summary'!CX158="Yes"),OFFSET('Sanitation Data'!$F$11,0,10*ROW('Sanitation Data'!F152)),NA())</f>
        <v>#N/A</v>
      </c>
      <c r="AJ158" s="537" t="e">
        <f ca="1">+IF(AND(ISNUMBER(OFFSET('Sanitation Data'!$F$12,0,10*ROW('Sanitation Data'!F152))),'Data Summary'!CY158="Yes"),OFFSET('Sanitation Data'!$F$12,0,10*ROW('Sanitation Data'!F152)),NA())</f>
        <v>#N/A</v>
      </c>
      <c r="AK158" s="537" t="e">
        <f ca="1">+IF(AND(ISNUMBER(OFFSET('Sanitation Data'!$G$4,0,10*ROW('Sanitation Data'!G152))),'Data Summary'!CZ158="Yes"),100-OFFSET('Sanitation Data'!$G$4,0,10*ROW('Sanitation Data'!G152)),NA())</f>
        <v>#N/A</v>
      </c>
      <c r="AL158" s="537" t="e">
        <f ca="1">+IF(AND(ISNUMBER(OFFSET('Sanitation Data'!$G$6,0,10*ROW('Sanitation Data'!G152))),'Data Summary'!DA158="Yes"),OFFSET('Sanitation Data'!$G$6,0,10*ROW('Sanitation Data'!G152)),NA())</f>
        <v>#N/A</v>
      </c>
      <c r="AM158" s="537" t="e">
        <f ca="1">+IF(AND(ISNUMBER(OFFSET('Sanitation Data'!$G$10,0,10*ROW('Sanitation Data'!G152))),'Data Summary'!DB158="Yes"),OFFSET('Sanitation Data'!$G$10,0,10*ROW('Sanitation Data'!G152)),NA())</f>
        <v>#N/A</v>
      </c>
      <c r="AN158" s="537" t="e">
        <f ca="1">+IF(AND(ISNUMBER(OFFSET('Sanitation Data'!$G$11,0,10*ROW('Sanitation Data'!G152))),'Data Summary'!DC158="Yes"),OFFSET('Sanitation Data'!$G$11,0,10*ROW('Sanitation Data'!G152)),NA())</f>
        <v>#N/A</v>
      </c>
      <c r="AO158" s="537" t="e">
        <f ca="1">+IF(AND(ISNUMBER(OFFSET('Sanitation Data'!$G$12,0,10*ROW('Sanitation Data'!G152))),'Data Summary'!DD158="Yes"),OFFSET('Sanitation Data'!$G$12,0,10*ROW('Sanitation Data'!G152)),NA())</f>
        <v>#N/A</v>
      </c>
      <c r="AP158" s="537" t="e">
        <f ca="1">+IF(AND(ISNUMBER(OFFSET('Sanitation Data'!$H$4,0,10*ROW('Sanitation Data'!H152))),'Data Summary'!DE158="Yes"),100-OFFSET('Sanitation Data'!$H$4,0,10*ROW('Sanitation Data'!H152)),NA())</f>
        <v>#N/A</v>
      </c>
      <c r="AQ158" s="537" t="e">
        <f ca="1">+IF(AND(ISNUMBER(OFFSET('Sanitation Data'!$H$6,0,10*ROW('Sanitation Data'!H152))),'Data Summary'!DF158="Yes"),OFFSET('Sanitation Data'!$H$6,0,10*ROW('Sanitation Data'!H152)),NA())</f>
        <v>#N/A</v>
      </c>
      <c r="AR158" s="537" t="e">
        <f ca="1">+IF(AND(ISNUMBER(OFFSET('Sanitation Data'!$H$10,0,10*ROW('Sanitation Data'!H152))),'Data Summary'!DG158="Yes"),OFFSET('Sanitation Data'!$H$10,0,10*ROW('Sanitation Data'!H152)),NA())</f>
        <v>#N/A</v>
      </c>
      <c r="AS158" s="537" t="e">
        <f ca="1">+IF(AND(ISNUMBER(OFFSET('Sanitation Data'!$H$11,0,10*ROW('Sanitation Data'!H152))),'Data Summary'!DH158="Yes"),OFFSET('Sanitation Data'!$H$11,0,10*ROW('Sanitation Data'!H152)),NA())</f>
        <v>#N/A</v>
      </c>
      <c r="AT158" s="537" t="e">
        <f ca="1">+IF(AND(ISNUMBER(OFFSET('Sanitation Data'!$H$12,0,10*ROW('Sanitation Data'!H152))),'Data Summary'!DI158="Yes"),OFFSET('Sanitation Data'!$H$12,0,10*ROW('Sanitation Data'!H152)),NA())</f>
        <v>#N/A</v>
      </c>
      <c r="AU158" s="537" t="e">
        <f ca="1">+IF(AND(ISNUMBER(OFFSET('Sanitation Data'!$I$4,0,10*ROW('Sanitation Data'!I152))),'Data Summary'!DJ158="Yes"),100-OFFSET('Sanitation Data'!$I$4,0,10*ROW('Sanitation Data'!I152)),NA())</f>
        <v>#N/A</v>
      </c>
      <c r="AV158" s="537" t="e">
        <f ca="1">+IF(AND(ISNUMBER(OFFSET('Sanitation Data'!$I$6,0,10*ROW('Sanitation Data'!I152))),'Data Summary'!DK158="Yes"),OFFSET('Sanitation Data'!$I$6,0,10*ROW('Sanitation Data'!I152)),NA())</f>
        <v>#N/A</v>
      </c>
      <c r="AW158" s="537" t="e">
        <f ca="1">+IF(AND(ISNUMBER(OFFSET('Sanitation Data'!$I$10,0,10*ROW('Sanitation Data'!I152))),'Data Summary'!DL158="Yes"),OFFSET('Sanitation Data'!$I$10,0,10*ROW('Sanitation Data'!I152)),NA())</f>
        <v>#N/A</v>
      </c>
      <c r="AX158" s="537" t="e">
        <f ca="1">+IF(AND(ISNUMBER(OFFSET('Sanitation Data'!$I$11,0,10*ROW('Sanitation Data'!I152))),'Data Summary'!DM158="Yes"),OFFSET('Sanitation Data'!$I$11,0,10*ROW('Sanitation Data'!I152)),NA())</f>
        <v>#N/A</v>
      </c>
      <c r="AY158" s="537" t="e">
        <f ca="1">+IF(AND(ISNUMBER(OFFSET('Sanitation Data'!$I$12,0,10*ROW('Sanitation Data'!I152))),'Data Summary'!DN158="Yes"),OFFSET('Sanitation Data'!$I$12,0,10*ROW('Sanitation Data'!I152)),NA())</f>
        <v>#N/A</v>
      </c>
      <c r="AZ158" s="538" t="e">
        <f ca="1">+IF(AND(ISNUMBER(OFFSET('Hygiene Data'!$D$5,0,10*ROW('Hygiene Data'!D152))),'Data Summary'!DO158="Yes"),OFFSET('Hygiene Data'!$D$5,0,10*ROW('Hygiene Data'!D152)),NA())</f>
        <v>#N/A</v>
      </c>
      <c r="BA158" s="538" t="e">
        <f ca="1">+IF(AND(ISNUMBER(OFFSET('Hygiene Data'!$D$7,0,10*ROW('Hygiene Data'!D152))),'Data Summary'!DP158="Yes"),OFFSET('Hygiene Data'!$D$7,0,10*ROW('Hygiene Data'!D152)),NA())</f>
        <v>#N/A</v>
      </c>
      <c r="BB158" s="538" t="e">
        <f ca="1">+IF(AND(ISNUMBER(OFFSET('Hygiene Data'!$D$9,0,10*ROW('Hygiene Data'!D152))),'Data Summary'!DQ158="Yes"),OFFSET('Hygiene Data'!$D$9,0,10*ROW('Hygiene Data'!D152)),NA())</f>
        <v>#N/A</v>
      </c>
      <c r="BC158" s="538" t="e">
        <f ca="1">+IF(AND(ISNUMBER(OFFSET('Hygiene Data'!$E$5,0,10*ROW('Hygiene Data'!E152))),'Data Summary'!DR158="Yes"),OFFSET('Hygiene Data'!$E$5,0,10*ROW('Hygiene Data'!E152)),NA())</f>
        <v>#N/A</v>
      </c>
      <c r="BD158" s="538" t="e">
        <f ca="1">+IF(AND(ISNUMBER(OFFSET('Hygiene Data'!$E$7,0,10*ROW('Hygiene Data'!E152))),'Data Summary'!DS158="Yes"),OFFSET('Hygiene Data'!$E$7,0,10*ROW('Hygiene Data'!E152)),NA())</f>
        <v>#N/A</v>
      </c>
      <c r="BE158" s="538" t="e">
        <f ca="1">+IF(AND(ISNUMBER(OFFSET('Hygiene Data'!$E$9,0,10*ROW('Hygiene Data'!E152))),'Data Summary'!DT158="Yes"),OFFSET('Hygiene Data'!$E$9,0,10*ROW('Hygiene Data'!E152)),NA())</f>
        <v>#N/A</v>
      </c>
      <c r="BF158" s="538" t="e">
        <f ca="1">+IF(AND(ISNUMBER(OFFSET('Hygiene Data'!$F$5,0,10*ROW('Hygiene Data'!F152))),'Data Summary'!DU158="Yes"),OFFSET('Hygiene Data'!$F$5,0,10*ROW('Hygiene Data'!F152)),NA())</f>
        <v>#N/A</v>
      </c>
      <c r="BG158" s="538" t="e">
        <f ca="1">+IF(AND(ISNUMBER(OFFSET('Hygiene Data'!$F$7,0,10*ROW('Hygiene Data'!F152))),'Data Summary'!DV158="Yes"),OFFSET('Hygiene Data'!$F$7,0,10*ROW('Hygiene Data'!F152)),NA())</f>
        <v>#N/A</v>
      </c>
      <c r="BH158" s="538" t="e">
        <f ca="1">+IF(AND(ISNUMBER(OFFSET('Hygiene Data'!$F$9,0,10*ROW('Hygiene Data'!F152))),'Data Summary'!DW158="Yes"),OFFSET('Hygiene Data'!$F$9,0,10*ROW('Hygiene Data'!F152)),NA())</f>
        <v>#N/A</v>
      </c>
      <c r="BI158" s="538" t="e">
        <f ca="1">+IF(AND(ISNUMBER(OFFSET('Hygiene Data'!$G$5,0,10*ROW('Hygiene Data'!G152))),'Data Summary'!DX158="Yes"),OFFSET('Hygiene Data'!$G$5,0,10*ROW('Hygiene Data'!G152)),NA())</f>
        <v>#N/A</v>
      </c>
      <c r="BJ158" s="538" t="e">
        <f ca="1">+IF(AND(ISNUMBER(OFFSET('Hygiene Data'!$G$7,0,10*ROW('Hygiene Data'!G152))),'Data Summary'!DY158="Yes"),OFFSET('Hygiene Data'!$G$7,0,10*ROW('Hygiene Data'!G152)),NA())</f>
        <v>#N/A</v>
      </c>
      <c r="BK158" s="538" t="e">
        <f ca="1">+IF(AND(ISNUMBER(OFFSET('Hygiene Data'!$G$9,0,10*ROW('Hygiene Data'!G152))),'Data Summary'!DZ158="Yes"),OFFSET('Hygiene Data'!$G$9,0,10*ROW('Hygiene Data'!G152)),NA())</f>
        <v>#N/A</v>
      </c>
      <c r="BL158" s="538" t="e">
        <f ca="1">+IF(AND(ISNUMBER(OFFSET('Hygiene Data'!$H$5,0,10*ROW('Hygiene Data'!H152))),'Data Summary'!EA158="Yes"),OFFSET('Hygiene Data'!$H$5,0,10*ROW('Hygiene Data'!H152)),NA())</f>
        <v>#N/A</v>
      </c>
      <c r="BM158" s="538" t="e">
        <f ca="1">+IF(AND(ISNUMBER(OFFSET('Hygiene Data'!$H$7,0,10*ROW('Hygiene Data'!H152))),'Data Summary'!EB158="Yes"),OFFSET('Hygiene Data'!$H$7,0,10*ROW('Hygiene Data'!H152)),NA())</f>
        <v>#N/A</v>
      </c>
      <c r="BN158" s="538" t="e">
        <f ca="1">+IF(AND(ISNUMBER(OFFSET('Hygiene Data'!$H$9,0,10*ROW('Hygiene Data'!H152))),'Data Summary'!EC158="Yes"),OFFSET('Hygiene Data'!$H$9,0,10*ROW('Hygiene Data'!H152)),NA())</f>
        <v>#N/A</v>
      </c>
      <c r="BO158" s="538" t="e">
        <f ca="1">+IF(AND(ISNUMBER(OFFSET('Hygiene Data'!$I$5,0,10*ROW('Hygiene Data'!I152))),'Data Summary'!ED158="Yes"),OFFSET('Hygiene Data'!$I$5,0,10*ROW('Hygiene Data'!I152)),NA())</f>
        <v>#N/A</v>
      </c>
      <c r="BP158" s="538" t="e">
        <f ca="1">+IF(AND(ISNUMBER(OFFSET('Hygiene Data'!$I$7,0,10*ROW('Hygiene Data'!I152))),'Data Summary'!EE158="Yes"),OFFSET('Hygiene Data'!$I$7,0,10*ROW('Hygiene Data'!I152)),NA())</f>
        <v>#N/A</v>
      </c>
      <c r="BQ158" s="538" t="e">
        <f ca="1">+IF(AND(ISNUMBER(OFFSET('Hygiene Data'!$I$9,0,10*ROW('Hygiene Data'!I152))),'Data Summary'!EF158="Yes"),OFFSET('Hygiene Data'!$I$9,0,10*ROW('Hygiene Data'!I152)),NA())</f>
        <v>#N/A</v>
      </c>
    </row>
    <row r="159" spans="1:69" x14ac:dyDescent="0.25">
      <c r="A159" s="534" t="e">
        <f ca="1">+RIGHT('Data Summary'!A159,LEN('Data Summary'!A159)-9)</f>
        <v>#VALUE!</v>
      </c>
      <c r="B159" s="508" t="str">
        <f ca="1">+IF(ISTEXT('Data Summary'!B159),'Data Summary'!B159,"")</f>
        <v/>
      </c>
      <c r="C159" s="535" t="e">
        <f ca="1">+VALUE('Data Summary'!C159)</f>
        <v>#VALUE!</v>
      </c>
      <c r="D159" s="536" t="e">
        <f ca="1">+IF(AND(ISNUMBER(OFFSET('Water Data'!$D$4,0,10*ROW('Water Data'!D153))),'Data Summary'!BS159="Yes"),100-OFFSET('Water Data'!$D$4,0,10*ROW('Water Data'!D153)),NA())</f>
        <v>#N/A</v>
      </c>
      <c r="E159" s="536" t="e">
        <f ca="1">+IF(AND(ISNUMBER(OFFSET('Water Data'!$D$6,0,10*ROW('Water Data'!D153))),'Data Summary'!BT159="Yes"),OFFSET('Water Data'!$D$6,0,10*ROW('Water Data'!D153)),NA())</f>
        <v>#N/A</v>
      </c>
      <c r="F159" s="536" t="e">
        <f ca="1">+IF(AND(ISNUMBER(OFFSET('Water Data'!$D$9,0,10*ROW('Water Data'!D153))),'Data Summary'!BU159="Yes"),OFFSET('Water Data'!$D$9,0,10*ROW('Water Data'!D153)),NA())</f>
        <v>#N/A</v>
      </c>
      <c r="G159" s="536" t="e">
        <f ca="1">+IF(AND(ISNUMBER(OFFSET('Water Data'!$E$4,0,10*ROW('Water Data'!E153))),'Data Summary'!BV159="Yes"),100-OFFSET('Water Data'!$E$4,0,10*ROW('Water Data'!E153)),NA())</f>
        <v>#N/A</v>
      </c>
      <c r="H159" s="536" t="e">
        <f ca="1">+IF(AND(ISNUMBER(OFFSET('Water Data'!$E$6,0,10*ROW('Water Data'!E153))),'Data Summary'!BW159="Yes"),OFFSET('Water Data'!$E$6,0,10*ROW('Water Data'!E153)),NA())</f>
        <v>#N/A</v>
      </c>
      <c r="I159" s="536" t="e">
        <f ca="1">+IF(AND(ISNUMBER(OFFSET('Water Data'!$E$9,0,10*ROW('Water Data'!E153))),'Data Summary'!BX159="Yes"),OFFSET('Water Data'!$E$9,0,10*ROW('Water Data'!E153)),NA())</f>
        <v>#N/A</v>
      </c>
      <c r="J159" s="536" t="e">
        <f ca="1">+IF(AND(ISNUMBER(OFFSET('Water Data'!$F$4,0,10*ROW('Water Data'!F153))),'Data Summary'!BY159="Yes"),100-OFFSET('Water Data'!$F$4,0,10*ROW('Water Data'!F153)),NA())</f>
        <v>#N/A</v>
      </c>
      <c r="K159" s="536" t="e">
        <f ca="1">+IF(AND(ISNUMBER(OFFSET('Water Data'!$F$6,0,10*ROW('Water Data'!F153))),'Data Summary'!BZ159="Yes"),OFFSET('Water Data'!$F$6,0,10*ROW('Water Data'!F153)),NA())</f>
        <v>#N/A</v>
      </c>
      <c r="L159" s="536" t="e">
        <f ca="1">+IF(AND(ISNUMBER(OFFSET('Water Data'!$F$9,0,10*ROW('Water Data'!F153))),'Data Summary'!CA159="Yes"),OFFSET('Water Data'!$F$9,0,10*ROW('Water Data'!F153)),NA())</f>
        <v>#N/A</v>
      </c>
      <c r="M159" s="536" t="e">
        <f ca="1">+IF(AND(ISNUMBER(OFFSET('Water Data'!$G$4,0,10*ROW('Water Data'!G153))),'Data Summary'!CB159="Yes"),100-OFFSET('Water Data'!$G$4,0,10*ROW('Water Data'!G153)),NA())</f>
        <v>#N/A</v>
      </c>
      <c r="N159" s="536" t="e">
        <f ca="1">+IF(AND(ISNUMBER(OFFSET('Water Data'!$G$6,0,10*ROW('Water Data'!G153))),'Data Summary'!CC159="Yes"),OFFSET('Water Data'!$G$6,0,10*ROW('Water Data'!G153)),NA())</f>
        <v>#N/A</v>
      </c>
      <c r="O159" s="536" t="e">
        <f ca="1">+IF(AND(ISNUMBER(OFFSET('Water Data'!$G$9,0,10*ROW('Water Data'!G153))),'Data Summary'!CD159="Yes"),OFFSET('Water Data'!$G$9,0,10*ROW('Water Data'!G153)),NA())</f>
        <v>#N/A</v>
      </c>
      <c r="P159" s="536" t="e">
        <f ca="1">+IF(AND(ISNUMBER(OFFSET('Water Data'!$H$4,0,10*ROW('Water Data'!H153))),'Data Summary'!CE159="Yes"),100-OFFSET('Water Data'!$H$4,0,10*ROW('Water Data'!H153)),NA())</f>
        <v>#N/A</v>
      </c>
      <c r="Q159" s="536" t="e">
        <f ca="1">+IF(AND(ISNUMBER(OFFSET('Water Data'!$H$6,0,10*ROW('Water Data'!H153))),'Data Summary'!CF159="Yes"),OFFSET('Water Data'!$H$6,0,10*ROW('Water Data'!H153)),NA())</f>
        <v>#N/A</v>
      </c>
      <c r="R159" s="536" t="e">
        <f ca="1">+IF(AND(ISNUMBER(OFFSET('Water Data'!$H$9,0,10*ROW('Water Data'!H153))),'Data Summary'!CG159="Yes"),OFFSET('Water Data'!$H$9,0,10*ROW('Water Data'!H153)),NA())</f>
        <v>#N/A</v>
      </c>
      <c r="S159" s="536" t="e">
        <f ca="1">+IF(AND(ISNUMBER(OFFSET('Water Data'!$I$4,0,10*ROW('Water Data'!I153))),'Data Summary'!CH159="Yes"),100-OFFSET('Water Data'!$I$4,0,10*ROW('Water Data'!I153)),NA())</f>
        <v>#N/A</v>
      </c>
      <c r="T159" s="536" t="e">
        <f ca="1">+IF(AND(ISNUMBER(OFFSET('Water Data'!$I$6,0,10*ROW('Water Data'!I153))),'Data Summary'!CI159="Yes"),OFFSET('Water Data'!$I$6,0,10*ROW('Water Data'!I153)),NA())</f>
        <v>#N/A</v>
      </c>
      <c r="U159" s="536" t="e">
        <f ca="1">+IF(AND(ISNUMBER(OFFSET('Water Data'!$I$9,0,10*ROW('Water Data'!I153))),'Data Summary'!CJ159="Yes"),OFFSET('Water Data'!$I$9,0,10*ROW('Water Data'!I153)),NA())</f>
        <v>#N/A</v>
      </c>
      <c r="V159" s="537" t="e">
        <f ca="1">+IF(AND(ISNUMBER(OFFSET('Sanitation Data'!$D$4,0,10*ROW('Sanitation Data'!D153))),'Data Summary'!CK159="Yes"),100-OFFSET('Sanitation Data'!$D$4,0,10*ROW('Sanitation Data'!D153)),NA())</f>
        <v>#N/A</v>
      </c>
      <c r="W159" s="537" t="e">
        <f ca="1">+IF(AND(ISNUMBER(OFFSET('Sanitation Data'!$D$6,0,10*ROW('Sanitation Data'!D153))),'Data Summary'!CL159="Yes"),OFFSET('Sanitation Data'!$D$6,0,10*ROW('Sanitation Data'!D153)),NA())</f>
        <v>#N/A</v>
      </c>
      <c r="X159" s="537" t="e">
        <f ca="1">+IF(AND(ISNUMBER(OFFSET('Sanitation Data'!$D$10,0,10*ROW('Sanitation Data'!D153))),'Data Summary'!CM159="Yes"),OFFSET('Sanitation Data'!$D$10,0,10*ROW('Sanitation Data'!D153)),NA())</f>
        <v>#N/A</v>
      </c>
      <c r="Y159" s="537" t="e">
        <f ca="1">+IF(AND(ISNUMBER(OFFSET('Sanitation Data'!$D$11,0,10*ROW('Sanitation Data'!D153))),'Data Summary'!CN159="Yes"),OFFSET('Sanitation Data'!$D$11,0,10*ROW('Sanitation Data'!D153)),NA())</f>
        <v>#N/A</v>
      </c>
      <c r="Z159" s="537" t="e">
        <f ca="1">+IF(AND(ISNUMBER(OFFSET('Sanitation Data'!$D$12,0,10*ROW('Sanitation Data'!D153))),'Data Summary'!CO159="Yes"),OFFSET('Sanitation Data'!$D$12,0,10*ROW('Sanitation Data'!D153)),NA())</f>
        <v>#N/A</v>
      </c>
      <c r="AA159" s="537" t="e">
        <f ca="1">+IF(AND(ISNUMBER(OFFSET('Sanitation Data'!$E$4,0,10*ROW('Sanitation Data'!E153))),'Data Summary'!CP159="Yes"),100-OFFSET('Sanitation Data'!$E$4,0,10*ROW('Sanitation Data'!E153)),NA())</f>
        <v>#N/A</v>
      </c>
      <c r="AB159" s="537" t="e">
        <f ca="1">+IF(AND(ISNUMBER(OFFSET('Sanitation Data'!$E$6,0,10*ROW('Sanitation Data'!E153))),'Data Summary'!CQ159="Yes"),OFFSET('Sanitation Data'!$E$6,0,10*ROW('Sanitation Data'!E153)),NA())</f>
        <v>#N/A</v>
      </c>
      <c r="AC159" s="537" t="e">
        <f ca="1">+IF(AND(ISNUMBER(OFFSET('Sanitation Data'!$E$10,0,10*ROW('Sanitation Data'!E153))),'Data Summary'!CR159="Yes"),OFFSET('Sanitation Data'!$E$10,0,10*ROW('Sanitation Data'!E153)),NA())</f>
        <v>#N/A</v>
      </c>
      <c r="AD159" s="537" t="e">
        <f ca="1">+IF(AND(ISNUMBER(OFFSET('Sanitation Data'!$E$11,0,10*ROW('Sanitation Data'!E153))),'Data Summary'!CS159="Yes"),OFFSET('Sanitation Data'!$E$11,0,10*ROW('Sanitation Data'!E153)),NA())</f>
        <v>#N/A</v>
      </c>
      <c r="AE159" s="537" t="e">
        <f ca="1">+IF(AND(ISNUMBER(OFFSET('Sanitation Data'!$E$12,0,10*ROW('Sanitation Data'!E153))),'Data Summary'!CT159="Yes"),OFFSET('Sanitation Data'!$E$12,0,10*ROW('Sanitation Data'!E153)),NA())</f>
        <v>#N/A</v>
      </c>
      <c r="AF159" s="537" t="e">
        <f ca="1">+IF(AND(ISNUMBER(OFFSET('Sanitation Data'!$F$4,0,10*ROW('Sanitation Data'!F153))),'Data Summary'!CU159="Yes"),100-OFFSET('Sanitation Data'!$F$4,0,10*ROW('Sanitation Data'!F153)),NA())</f>
        <v>#N/A</v>
      </c>
      <c r="AG159" s="537" t="e">
        <f ca="1">+IF(AND(ISNUMBER(OFFSET('Sanitation Data'!$F$6,0,10*ROW('Sanitation Data'!F153))),'Data Summary'!CV159="Yes"),OFFSET('Sanitation Data'!$F$6,0,10*ROW('Sanitation Data'!F153)),NA())</f>
        <v>#N/A</v>
      </c>
      <c r="AH159" s="537" t="e">
        <f ca="1">+IF(AND(ISNUMBER(OFFSET('Sanitation Data'!$F$10,0,10*ROW('Sanitation Data'!F153))),'Data Summary'!CW159="Yes"),OFFSET('Sanitation Data'!$F$10,0,10*ROW('Sanitation Data'!F153)),NA())</f>
        <v>#N/A</v>
      </c>
      <c r="AI159" s="537" t="e">
        <f ca="1">+IF(AND(ISNUMBER(OFFSET('Sanitation Data'!$F$11,0,10*ROW('Sanitation Data'!F153))),'Data Summary'!CX159="Yes"),OFFSET('Sanitation Data'!$F$11,0,10*ROW('Sanitation Data'!F153)),NA())</f>
        <v>#N/A</v>
      </c>
      <c r="AJ159" s="537" t="e">
        <f ca="1">+IF(AND(ISNUMBER(OFFSET('Sanitation Data'!$F$12,0,10*ROW('Sanitation Data'!F153))),'Data Summary'!CY159="Yes"),OFFSET('Sanitation Data'!$F$12,0,10*ROW('Sanitation Data'!F153)),NA())</f>
        <v>#N/A</v>
      </c>
      <c r="AK159" s="537" t="e">
        <f ca="1">+IF(AND(ISNUMBER(OFFSET('Sanitation Data'!$G$4,0,10*ROW('Sanitation Data'!G153))),'Data Summary'!CZ159="Yes"),100-OFFSET('Sanitation Data'!$G$4,0,10*ROW('Sanitation Data'!G153)),NA())</f>
        <v>#N/A</v>
      </c>
      <c r="AL159" s="537" t="e">
        <f ca="1">+IF(AND(ISNUMBER(OFFSET('Sanitation Data'!$G$6,0,10*ROW('Sanitation Data'!G153))),'Data Summary'!DA159="Yes"),OFFSET('Sanitation Data'!$G$6,0,10*ROW('Sanitation Data'!G153)),NA())</f>
        <v>#N/A</v>
      </c>
      <c r="AM159" s="537" t="e">
        <f ca="1">+IF(AND(ISNUMBER(OFFSET('Sanitation Data'!$G$10,0,10*ROW('Sanitation Data'!G153))),'Data Summary'!DB159="Yes"),OFFSET('Sanitation Data'!$G$10,0,10*ROW('Sanitation Data'!G153)),NA())</f>
        <v>#N/A</v>
      </c>
      <c r="AN159" s="537" t="e">
        <f ca="1">+IF(AND(ISNUMBER(OFFSET('Sanitation Data'!$G$11,0,10*ROW('Sanitation Data'!G153))),'Data Summary'!DC159="Yes"),OFFSET('Sanitation Data'!$G$11,0,10*ROW('Sanitation Data'!G153)),NA())</f>
        <v>#N/A</v>
      </c>
      <c r="AO159" s="537" t="e">
        <f ca="1">+IF(AND(ISNUMBER(OFFSET('Sanitation Data'!$G$12,0,10*ROW('Sanitation Data'!G153))),'Data Summary'!DD159="Yes"),OFFSET('Sanitation Data'!$G$12,0,10*ROW('Sanitation Data'!G153)),NA())</f>
        <v>#N/A</v>
      </c>
      <c r="AP159" s="537" t="e">
        <f ca="1">+IF(AND(ISNUMBER(OFFSET('Sanitation Data'!$H$4,0,10*ROW('Sanitation Data'!H153))),'Data Summary'!DE159="Yes"),100-OFFSET('Sanitation Data'!$H$4,0,10*ROW('Sanitation Data'!H153)),NA())</f>
        <v>#N/A</v>
      </c>
      <c r="AQ159" s="537" t="e">
        <f ca="1">+IF(AND(ISNUMBER(OFFSET('Sanitation Data'!$H$6,0,10*ROW('Sanitation Data'!H153))),'Data Summary'!DF159="Yes"),OFFSET('Sanitation Data'!$H$6,0,10*ROW('Sanitation Data'!H153)),NA())</f>
        <v>#N/A</v>
      </c>
      <c r="AR159" s="537" t="e">
        <f ca="1">+IF(AND(ISNUMBER(OFFSET('Sanitation Data'!$H$10,0,10*ROW('Sanitation Data'!H153))),'Data Summary'!DG159="Yes"),OFFSET('Sanitation Data'!$H$10,0,10*ROW('Sanitation Data'!H153)),NA())</f>
        <v>#N/A</v>
      </c>
      <c r="AS159" s="537" t="e">
        <f ca="1">+IF(AND(ISNUMBER(OFFSET('Sanitation Data'!$H$11,0,10*ROW('Sanitation Data'!H153))),'Data Summary'!DH159="Yes"),OFFSET('Sanitation Data'!$H$11,0,10*ROW('Sanitation Data'!H153)),NA())</f>
        <v>#N/A</v>
      </c>
      <c r="AT159" s="537" t="e">
        <f ca="1">+IF(AND(ISNUMBER(OFFSET('Sanitation Data'!$H$12,0,10*ROW('Sanitation Data'!H153))),'Data Summary'!DI159="Yes"),OFFSET('Sanitation Data'!$H$12,0,10*ROW('Sanitation Data'!H153)),NA())</f>
        <v>#N/A</v>
      </c>
      <c r="AU159" s="537" t="e">
        <f ca="1">+IF(AND(ISNUMBER(OFFSET('Sanitation Data'!$I$4,0,10*ROW('Sanitation Data'!I153))),'Data Summary'!DJ159="Yes"),100-OFFSET('Sanitation Data'!$I$4,0,10*ROW('Sanitation Data'!I153)),NA())</f>
        <v>#N/A</v>
      </c>
      <c r="AV159" s="537" t="e">
        <f ca="1">+IF(AND(ISNUMBER(OFFSET('Sanitation Data'!$I$6,0,10*ROW('Sanitation Data'!I153))),'Data Summary'!DK159="Yes"),OFFSET('Sanitation Data'!$I$6,0,10*ROW('Sanitation Data'!I153)),NA())</f>
        <v>#N/A</v>
      </c>
      <c r="AW159" s="537" t="e">
        <f ca="1">+IF(AND(ISNUMBER(OFFSET('Sanitation Data'!$I$10,0,10*ROW('Sanitation Data'!I153))),'Data Summary'!DL159="Yes"),OFFSET('Sanitation Data'!$I$10,0,10*ROW('Sanitation Data'!I153)),NA())</f>
        <v>#N/A</v>
      </c>
      <c r="AX159" s="537" t="e">
        <f ca="1">+IF(AND(ISNUMBER(OFFSET('Sanitation Data'!$I$11,0,10*ROW('Sanitation Data'!I153))),'Data Summary'!DM159="Yes"),OFFSET('Sanitation Data'!$I$11,0,10*ROW('Sanitation Data'!I153)),NA())</f>
        <v>#N/A</v>
      </c>
      <c r="AY159" s="537" t="e">
        <f ca="1">+IF(AND(ISNUMBER(OFFSET('Sanitation Data'!$I$12,0,10*ROW('Sanitation Data'!I153))),'Data Summary'!DN159="Yes"),OFFSET('Sanitation Data'!$I$12,0,10*ROW('Sanitation Data'!I153)),NA())</f>
        <v>#N/A</v>
      </c>
      <c r="AZ159" s="538" t="e">
        <f ca="1">+IF(AND(ISNUMBER(OFFSET('Hygiene Data'!$D$5,0,10*ROW('Hygiene Data'!D153))),'Data Summary'!DO159="Yes"),OFFSET('Hygiene Data'!$D$5,0,10*ROW('Hygiene Data'!D153)),NA())</f>
        <v>#N/A</v>
      </c>
      <c r="BA159" s="538" t="e">
        <f ca="1">+IF(AND(ISNUMBER(OFFSET('Hygiene Data'!$D$7,0,10*ROW('Hygiene Data'!D153))),'Data Summary'!DP159="Yes"),OFFSET('Hygiene Data'!$D$7,0,10*ROW('Hygiene Data'!D153)),NA())</f>
        <v>#N/A</v>
      </c>
      <c r="BB159" s="538" t="e">
        <f ca="1">+IF(AND(ISNUMBER(OFFSET('Hygiene Data'!$D$9,0,10*ROW('Hygiene Data'!D153))),'Data Summary'!DQ159="Yes"),OFFSET('Hygiene Data'!$D$9,0,10*ROW('Hygiene Data'!D153)),NA())</f>
        <v>#N/A</v>
      </c>
      <c r="BC159" s="538" t="e">
        <f ca="1">+IF(AND(ISNUMBER(OFFSET('Hygiene Data'!$E$5,0,10*ROW('Hygiene Data'!E153))),'Data Summary'!DR159="Yes"),OFFSET('Hygiene Data'!$E$5,0,10*ROW('Hygiene Data'!E153)),NA())</f>
        <v>#N/A</v>
      </c>
      <c r="BD159" s="538" t="e">
        <f ca="1">+IF(AND(ISNUMBER(OFFSET('Hygiene Data'!$E$7,0,10*ROW('Hygiene Data'!E153))),'Data Summary'!DS159="Yes"),OFFSET('Hygiene Data'!$E$7,0,10*ROW('Hygiene Data'!E153)),NA())</f>
        <v>#N/A</v>
      </c>
      <c r="BE159" s="538" t="e">
        <f ca="1">+IF(AND(ISNUMBER(OFFSET('Hygiene Data'!$E$9,0,10*ROW('Hygiene Data'!E153))),'Data Summary'!DT159="Yes"),OFFSET('Hygiene Data'!$E$9,0,10*ROW('Hygiene Data'!E153)),NA())</f>
        <v>#N/A</v>
      </c>
      <c r="BF159" s="538" t="e">
        <f ca="1">+IF(AND(ISNUMBER(OFFSET('Hygiene Data'!$F$5,0,10*ROW('Hygiene Data'!F153))),'Data Summary'!DU159="Yes"),OFFSET('Hygiene Data'!$F$5,0,10*ROW('Hygiene Data'!F153)),NA())</f>
        <v>#N/A</v>
      </c>
      <c r="BG159" s="538" t="e">
        <f ca="1">+IF(AND(ISNUMBER(OFFSET('Hygiene Data'!$F$7,0,10*ROW('Hygiene Data'!F153))),'Data Summary'!DV159="Yes"),OFFSET('Hygiene Data'!$F$7,0,10*ROW('Hygiene Data'!F153)),NA())</f>
        <v>#N/A</v>
      </c>
      <c r="BH159" s="538" t="e">
        <f ca="1">+IF(AND(ISNUMBER(OFFSET('Hygiene Data'!$F$9,0,10*ROW('Hygiene Data'!F153))),'Data Summary'!DW159="Yes"),OFFSET('Hygiene Data'!$F$9,0,10*ROW('Hygiene Data'!F153)),NA())</f>
        <v>#N/A</v>
      </c>
      <c r="BI159" s="538" t="e">
        <f ca="1">+IF(AND(ISNUMBER(OFFSET('Hygiene Data'!$G$5,0,10*ROW('Hygiene Data'!G153))),'Data Summary'!DX159="Yes"),OFFSET('Hygiene Data'!$G$5,0,10*ROW('Hygiene Data'!G153)),NA())</f>
        <v>#N/A</v>
      </c>
      <c r="BJ159" s="538" t="e">
        <f ca="1">+IF(AND(ISNUMBER(OFFSET('Hygiene Data'!$G$7,0,10*ROW('Hygiene Data'!G153))),'Data Summary'!DY159="Yes"),OFFSET('Hygiene Data'!$G$7,0,10*ROW('Hygiene Data'!G153)),NA())</f>
        <v>#N/A</v>
      </c>
      <c r="BK159" s="538" t="e">
        <f ca="1">+IF(AND(ISNUMBER(OFFSET('Hygiene Data'!$G$9,0,10*ROW('Hygiene Data'!G153))),'Data Summary'!DZ159="Yes"),OFFSET('Hygiene Data'!$G$9,0,10*ROW('Hygiene Data'!G153)),NA())</f>
        <v>#N/A</v>
      </c>
      <c r="BL159" s="538" t="e">
        <f ca="1">+IF(AND(ISNUMBER(OFFSET('Hygiene Data'!$H$5,0,10*ROW('Hygiene Data'!H153))),'Data Summary'!EA159="Yes"),OFFSET('Hygiene Data'!$H$5,0,10*ROW('Hygiene Data'!H153)),NA())</f>
        <v>#N/A</v>
      </c>
      <c r="BM159" s="538" t="e">
        <f ca="1">+IF(AND(ISNUMBER(OFFSET('Hygiene Data'!$H$7,0,10*ROW('Hygiene Data'!H153))),'Data Summary'!EB159="Yes"),OFFSET('Hygiene Data'!$H$7,0,10*ROW('Hygiene Data'!H153)),NA())</f>
        <v>#N/A</v>
      </c>
      <c r="BN159" s="538" t="e">
        <f ca="1">+IF(AND(ISNUMBER(OFFSET('Hygiene Data'!$H$9,0,10*ROW('Hygiene Data'!H153))),'Data Summary'!EC159="Yes"),OFFSET('Hygiene Data'!$H$9,0,10*ROW('Hygiene Data'!H153)),NA())</f>
        <v>#N/A</v>
      </c>
      <c r="BO159" s="538" t="e">
        <f ca="1">+IF(AND(ISNUMBER(OFFSET('Hygiene Data'!$I$5,0,10*ROW('Hygiene Data'!I153))),'Data Summary'!ED159="Yes"),OFFSET('Hygiene Data'!$I$5,0,10*ROW('Hygiene Data'!I153)),NA())</f>
        <v>#N/A</v>
      </c>
      <c r="BP159" s="538" t="e">
        <f ca="1">+IF(AND(ISNUMBER(OFFSET('Hygiene Data'!$I$7,0,10*ROW('Hygiene Data'!I153))),'Data Summary'!EE159="Yes"),OFFSET('Hygiene Data'!$I$7,0,10*ROW('Hygiene Data'!I153)),NA())</f>
        <v>#N/A</v>
      </c>
      <c r="BQ159" s="538" t="e">
        <f ca="1">+IF(AND(ISNUMBER(OFFSET('Hygiene Data'!$I$9,0,10*ROW('Hygiene Data'!I153))),'Data Summary'!EF159="Yes"),OFFSET('Hygiene Data'!$I$9,0,10*ROW('Hygiene Data'!I153)),NA())</f>
        <v>#N/A</v>
      </c>
    </row>
    <row r="160" spans="1:69" x14ac:dyDescent="0.25">
      <c r="A160" s="534" t="e">
        <f ca="1">+RIGHT('Data Summary'!A160,LEN('Data Summary'!A160)-9)</f>
        <v>#VALUE!</v>
      </c>
      <c r="B160" s="508" t="str">
        <f ca="1">+IF(ISTEXT('Data Summary'!B160),'Data Summary'!B160,"")</f>
        <v/>
      </c>
      <c r="C160" s="535" t="e">
        <f ca="1">+VALUE('Data Summary'!C160)</f>
        <v>#VALUE!</v>
      </c>
      <c r="D160" s="536" t="e">
        <f ca="1">+IF(AND(ISNUMBER(OFFSET('Water Data'!$D$4,0,10*ROW('Water Data'!D154))),'Data Summary'!BS160="Yes"),100-OFFSET('Water Data'!$D$4,0,10*ROW('Water Data'!D154)),NA())</f>
        <v>#N/A</v>
      </c>
      <c r="E160" s="536" t="e">
        <f ca="1">+IF(AND(ISNUMBER(OFFSET('Water Data'!$D$6,0,10*ROW('Water Data'!D154))),'Data Summary'!BT160="Yes"),OFFSET('Water Data'!$D$6,0,10*ROW('Water Data'!D154)),NA())</f>
        <v>#N/A</v>
      </c>
      <c r="F160" s="536" t="e">
        <f ca="1">+IF(AND(ISNUMBER(OFFSET('Water Data'!$D$9,0,10*ROW('Water Data'!D154))),'Data Summary'!BU160="Yes"),OFFSET('Water Data'!$D$9,0,10*ROW('Water Data'!D154)),NA())</f>
        <v>#N/A</v>
      </c>
      <c r="G160" s="536" t="e">
        <f ca="1">+IF(AND(ISNUMBER(OFFSET('Water Data'!$E$4,0,10*ROW('Water Data'!E154))),'Data Summary'!BV160="Yes"),100-OFFSET('Water Data'!$E$4,0,10*ROW('Water Data'!E154)),NA())</f>
        <v>#N/A</v>
      </c>
      <c r="H160" s="536" t="e">
        <f ca="1">+IF(AND(ISNUMBER(OFFSET('Water Data'!$E$6,0,10*ROW('Water Data'!E154))),'Data Summary'!BW160="Yes"),OFFSET('Water Data'!$E$6,0,10*ROW('Water Data'!E154)),NA())</f>
        <v>#N/A</v>
      </c>
      <c r="I160" s="536" t="e">
        <f ca="1">+IF(AND(ISNUMBER(OFFSET('Water Data'!$E$9,0,10*ROW('Water Data'!E154))),'Data Summary'!BX160="Yes"),OFFSET('Water Data'!$E$9,0,10*ROW('Water Data'!E154)),NA())</f>
        <v>#N/A</v>
      </c>
      <c r="J160" s="536" t="e">
        <f ca="1">+IF(AND(ISNUMBER(OFFSET('Water Data'!$F$4,0,10*ROW('Water Data'!F154))),'Data Summary'!BY160="Yes"),100-OFFSET('Water Data'!$F$4,0,10*ROW('Water Data'!F154)),NA())</f>
        <v>#N/A</v>
      </c>
      <c r="K160" s="536" t="e">
        <f ca="1">+IF(AND(ISNUMBER(OFFSET('Water Data'!$F$6,0,10*ROW('Water Data'!F154))),'Data Summary'!BZ160="Yes"),OFFSET('Water Data'!$F$6,0,10*ROW('Water Data'!F154)),NA())</f>
        <v>#N/A</v>
      </c>
      <c r="L160" s="536" t="e">
        <f ca="1">+IF(AND(ISNUMBER(OFFSET('Water Data'!$F$9,0,10*ROW('Water Data'!F154))),'Data Summary'!CA160="Yes"),OFFSET('Water Data'!$F$9,0,10*ROW('Water Data'!F154)),NA())</f>
        <v>#N/A</v>
      </c>
      <c r="M160" s="536" t="e">
        <f ca="1">+IF(AND(ISNUMBER(OFFSET('Water Data'!$G$4,0,10*ROW('Water Data'!G154))),'Data Summary'!CB160="Yes"),100-OFFSET('Water Data'!$G$4,0,10*ROW('Water Data'!G154)),NA())</f>
        <v>#N/A</v>
      </c>
      <c r="N160" s="536" t="e">
        <f ca="1">+IF(AND(ISNUMBER(OFFSET('Water Data'!$G$6,0,10*ROW('Water Data'!G154))),'Data Summary'!CC160="Yes"),OFFSET('Water Data'!$G$6,0,10*ROW('Water Data'!G154)),NA())</f>
        <v>#N/A</v>
      </c>
      <c r="O160" s="536" t="e">
        <f ca="1">+IF(AND(ISNUMBER(OFFSET('Water Data'!$G$9,0,10*ROW('Water Data'!G154))),'Data Summary'!CD160="Yes"),OFFSET('Water Data'!$G$9,0,10*ROW('Water Data'!G154)),NA())</f>
        <v>#N/A</v>
      </c>
      <c r="P160" s="536" t="e">
        <f ca="1">+IF(AND(ISNUMBER(OFFSET('Water Data'!$H$4,0,10*ROW('Water Data'!H154))),'Data Summary'!CE160="Yes"),100-OFFSET('Water Data'!$H$4,0,10*ROW('Water Data'!H154)),NA())</f>
        <v>#N/A</v>
      </c>
      <c r="Q160" s="536" t="e">
        <f ca="1">+IF(AND(ISNUMBER(OFFSET('Water Data'!$H$6,0,10*ROW('Water Data'!H154))),'Data Summary'!CF160="Yes"),OFFSET('Water Data'!$H$6,0,10*ROW('Water Data'!H154)),NA())</f>
        <v>#N/A</v>
      </c>
      <c r="R160" s="536" t="e">
        <f ca="1">+IF(AND(ISNUMBER(OFFSET('Water Data'!$H$9,0,10*ROW('Water Data'!H154))),'Data Summary'!CG160="Yes"),OFFSET('Water Data'!$H$9,0,10*ROW('Water Data'!H154)),NA())</f>
        <v>#N/A</v>
      </c>
      <c r="S160" s="536" t="e">
        <f ca="1">+IF(AND(ISNUMBER(OFFSET('Water Data'!$I$4,0,10*ROW('Water Data'!I154))),'Data Summary'!CH160="Yes"),100-OFFSET('Water Data'!$I$4,0,10*ROW('Water Data'!I154)),NA())</f>
        <v>#N/A</v>
      </c>
      <c r="T160" s="536" t="e">
        <f ca="1">+IF(AND(ISNUMBER(OFFSET('Water Data'!$I$6,0,10*ROW('Water Data'!I154))),'Data Summary'!CI160="Yes"),OFFSET('Water Data'!$I$6,0,10*ROW('Water Data'!I154)),NA())</f>
        <v>#N/A</v>
      </c>
      <c r="U160" s="536" t="e">
        <f ca="1">+IF(AND(ISNUMBER(OFFSET('Water Data'!$I$9,0,10*ROW('Water Data'!I154))),'Data Summary'!CJ160="Yes"),OFFSET('Water Data'!$I$9,0,10*ROW('Water Data'!I154)),NA())</f>
        <v>#N/A</v>
      </c>
      <c r="V160" s="537" t="e">
        <f ca="1">+IF(AND(ISNUMBER(OFFSET('Sanitation Data'!$D$4,0,10*ROW('Sanitation Data'!D154))),'Data Summary'!CK160="Yes"),100-OFFSET('Sanitation Data'!$D$4,0,10*ROW('Sanitation Data'!D154)),NA())</f>
        <v>#N/A</v>
      </c>
      <c r="W160" s="537" t="e">
        <f ca="1">+IF(AND(ISNUMBER(OFFSET('Sanitation Data'!$D$6,0,10*ROW('Sanitation Data'!D154))),'Data Summary'!CL160="Yes"),OFFSET('Sanitation Data'!$D$6,0,10*ROW('Sanitation Data'!D154)),NA())</f>
        <v>#N/A</v>
      </c>
      <c r="X160" s="537" t="e">
        <f ca="1">+IF(AND(ISNUMBER(OFFSET('Sanitation Data'!$D$10,0,10*ROW('Sanitation Data'!D154))),'Data Summary'!CM160="Yes"),OFFSET('Sanitation Data'!$D$10,0,10*ROW('Sanitation Data'!D154)),NA())</f>
        <v>#N/A</v>
      </c>
      <c r="Y160" s="537" t="e">
        <f ca="1">+IF(AND(ISNUMBER(OFFSET('Sanitation Data'!$D$11,0,10*ROW('Sanitation Data'!D154))),'Data Summary'!CN160="Yes"),OFFSET('Sanitation Data'!$D$11,0,10*ROW('Sanitation Data'!D154)),NA())</f>
        <v>#N/A</v>
      </c>
      <c r="Z160" s="537" t="e">
        <f ca="1">+IF(AND(ISNUMBER(OFFSET('Sanitation Data'!$D$12,0,10*ROW('Sanitation Data'!D154))),'Data Summary'!CO160="Yes"),OFFSET('Sanitation Data'!$D$12,0,10*ROW('Sanitation Data'!D154)),NA())</f>
        <v>#N/A</v>
      </c>
      <c r="AA160" s="537" t="e">
        <f ca="1">+IF(AND(ISNUMBER(OFFSET('Sanitation Data'!$E$4,0,10*ROW('Sanitation Data'!E154))),'Data Summary'!CP160="Yes"),100-OFFSET('Sanitation Data'!$E$4,0,10*ROW('Sanitation Data'!E154)),NA())</f>
        <v>#N/A</v>
      </c>
      <c r="AB160" s="537" t="e">
        <f ca="1">+IF(AND(ISNUMBER(OFFSET('Sanitation Data'!$E$6,0,10*ROW('Sanitation Data'!E154))),'Data Summary'!CQ160="Yes"),OFFSET('Sanitation Data'!$E$6,0,10*ROW('Sanitation Data'!E154)),NA())</f>
        <v>#N/A</v>
      </c>
      <c r="AC160" s="537" t="e">
        <f ca="1">+IF(AND(ISNUMBER(OFFSET('Sanitation Data'!$E$10,0,10*ROW('Sanitation Data'!E154))),'Data Summary'!CR160="Yes"),OFFSET('Sanitation Data'!$E$10,0,10*ROW('Sanitation Data'!E154)),NA())</f>
        <v>#N/A</v>
      </c>
      <c r="AD160" s="537" t="e">
        <f ca="1">+IF(AND(ISNUMBER(OFFSET('Sanitation Data'!$E$11,0,10*ROW('Sanitation Data'!E154))),'Data Summary'!CS160="Yes"),OFFSET('Sanitation Data'!$E$11,0,10*ROW('Sanitation Data'!E154)),NA())</f>
        <v>#N/A</v>
      </c>
      <c r="AE160" s="537" t="e">
        <f ca="1">+IF(AND(ISNUMBER(OFFSET('Sanitation Data'!$E$12,0,10*ROW('Sanitation Data'!E154))),'Data Summary'!CT160="Yes"),OFFSET('Sanitation Data'!$E$12,0,10*ROW('Sanitation Data'!E154)),NA())</f>
        <v>#N/A</v>
      </c>
      <c r="AF160" s="537" t="e">
        <f ca="1">+IF(AND(ISNUMBER(OFFSET('Sanitation Data'!$F$4,0,10*ROW('Sanitation Data'!F154))),'Data Summary'!CU160="Yes"),100-OFFSET('Sanitation Data'!$F$4,0,10*ROW('Sanitation Data'!F154)),NA())</f>
        <v>#N/A</v>
      </c>
      <c r="AG160" s="537" t="e">
        <f ca="1">+IF(AND(ISNUMBER(OFFSET('Sanitation Data'!$F$6,0,10*ROW('Sanitation Data'!F154))),'Data Summary'!CV160="Yes"),OFFSET('Sanitation Data'!$F$6,0,10*ROW('Sanitation Data'!F154)),NA())</f>
        <v>#N/A</v>
      </c>
      <c r="AH160" s="537" t="e">
        <f ca="1">+IF(AND(ISNUMBER(OFFSET('Sanitation Data'!$F$10,0,10*ROW('Sanitation Data'!F154))),'Data Summary'!CW160="Yes"),OFFSET('Sanitation Data'!$F$10,0,10*ROW('Sanitation Data'!F154)),NA())</f>
        <v>#N/A</v>
      </c>
      <c r="AI160" s="537" t="e">
        <f ca="1">+IF(AND(ISNUMBER(OFFSET('Sanitation Data'!$F$11,0,10*ROW('Sanitation Data'!F154))),'Data Summary'!CX160="Yes"),OFFSET('Sanitation Data'!$F$11,0,10*ROW('Sanitation Data'!F154)),NA())</f>
        <v>#N/A</v>
      </c>
      <c r="AJ160" s="537" t="e">
        <f ca="1">+IF(AND(ISNUMBER(OFFSET('Sanitation Data'!$F$12,0,10*ROW('Sanitation Data'!F154))),'Data Summary'!CY160="Yes"),OFFSET('Sanitation Data'!$F$12,0,10*ROW('Sanitation Data'!F154)),NA())</f>
        <v>#N/A</v>
      </c>
      <c r="AK160" s="537" t="e">
        <f ca="1">+IF(AND(ISNUMBER(OFFSET('Sanitation Data'!$G$4,0,10*ROW('Sanitation Data'!G154))),'Data Summary'!CZ160="Yes"),100-OFFSET('Sanitation Data'!$G$4,0,10*ROW('Sanitation Data'!G154)),NA())</f>
        <v>#N/A</v>
      </c>
      <c r="AL160" s="537" t="e">
        <f ca="1">+IF(AND(ISNUMBER(OFFSET('Sanitation Data'!$G$6,0,10*ROW('Sanitation Data'!G154))),'Data Summary'!DA160="Yes"),OFFSET('Sanitation Data'!$G$6,0,10*ROW('Sanitation Data'!G154)),NA())</f>
        <v>#N/A</v>
      </c>
      <c r="AM160" s="537" t="e">
        <f ca="1">+IF(AND(ISNUMBER(OFFSET('Sanitation Data'!$G$10,0,10*ROW('Sanitation Data'!G154))),'Data Summary'!DB160="Yes"),OFFSET('Sanitation Data'!$G$10,0,10*ROW('Sanitation Data'!G154)),NA())</f>
        <v>#N/A</v>
      </c>
      <c r="AN160" s="537" t="e">
        <f ca="1">+IF(AND(ISNUMBER(OFFSET('Sanitation Data'!$G$11,0,10*ROW('Sanitation Data'!G154))),'Data Summary'!DC160="Yes"),OFFSET('Sanitation Data'!$G$11,0,10*ROW('Sanitation Data'!G154)),NA())</f>
        <v>#N/A</v>
      </c>
      <c r="AO160" s="537" t="e">
        <f ca="1">+IF(AND(ISNUMBER(OFFSET('Sanitation Data'!$G$12,0,10*ROW('Sanitation Data'!G154))),'Data Summary'!DD160="Yes"),OFFSET('Sanitation Data'!$G$12,0,10*ROW('Sanitation Data'!G154)),NA())</f>
        <v>#N/A</v>
      </c>
      <c r="AP160" s="537" t="e">
        <f ca="1">+IF(AND(ISNUMBER(OFFSET('Sanitation Data'!$H$4,0,10*ROW('Sanitation Data'!H154))),'Data Summary'!DE160="Yes"),100-OFFSET('Sanitation Data'!$H$4,0,10*ROW('Sanitation Data'!H154)),NA())</f>
        <v>#N/A</v>
      </c>
      <c r="AQ160" s="537" t="e">
        <f ca="1">+IF(AND(ISNUMBER(OFFSET('Sanitation Data'!$H$6,0,10*ROW('Sanitation Data'!H154))),'Data Summary'!DF160="Yes"),OFFSET('Sanitation Data'!$H$6,0,10*ROW('Sanitation Data'!H154)),NA())</f>
        <v>#N/A</v>
      </c>
      <c r="AR160" s="537" t="e">
        <f ca="1">+IF(AND(ISNUMBER(OFFSET('Sanitation Data'!$H$10,0,10*ROW('Sanitation Data'!H154))),'Data Summary'!DG160="Yes"),OFFSET('Sanitation Data'!$H$10,0,10*ROW('Sanitation Data'!H154)),NA())</f>
        <v>#N/A</v>
      </c>
      <c r="AS160" s="537" t="e">
        <f ca="1">+IF(AND(ISNUMBER(OFFSET('Sanitation Data'!$H$11,0,10*ROW('Sanitation Data'!H154))),'Data Summary'!DH160="Yes"),OFFSET('Sanitation Data'!$H$11,0,10*ROW('Sanitation Data'!H154)),NA())</f>
        <v>#N/A</v>
      </c>
      <c r="AT160" s="537" t="e">
        <f ca="1">+IF(AND(ISNUMBER(OFFSET('Sanitation Data'!$H$12,0,10*ROW('Sanitation Data'!H154))),'Data Summary'!DI160="Yes"),OFFSET('Sanitation Data'!$H$12,0,10*ROW('Sanitation Data'!H154)),NA())</f>
        <v>#N/A</v>
      </c>
      <c r="AU160" s="537" t="e">
        <f ca="1">+IF(AND(ISNUMBER(OFFSET('Sanitation Data'!$I$4,0,10*ROW('Sanitation Data'!I154))),'Data Summary'!DJ160="Yes"),100-OFFSET('Sanitation Data'!$I$4,0,10*ROW('Sanitation Data'!I154)),NA())</f>
        <v>#N/A</v>
      </c>
      <c r="AV160" s="537" t="e">
        <f ca="1">+IF(AND(ISNUMBER(OFFSET('Sanitation Data'!$I$6,0,10*ROW('Sanitation Data'!I154))),'Data Summary'!DK160="Yes"),OFFSET('Sanitation Data'!$I$6,0,10*ROW('Sanitation Data'!I154)),NA())</f>
        <v>#N/A</v>
      </c>
      <c r="AW160" s="537" t="e">
        <f ca="1">+IF(AND(ISNUMBER(OFFSET('Sanitation Data'!$I$10,0,10*ROW('Sanitation Data'!I154))),'Data Summary'!DL160="Yes"),OFFSET('Sanitation Data'!$I$10,0,10*ROW('Sanitation Data'!I154)),NA())</f>
        <v>#N/A</v>
      </c>
      <c r="AX160" s="537" t="e">
        <f ca="1">+IF(AND(ISNUMBER(OFFSET('Sanitation Data'!$I$11,0,10*ROW('Sanitation Data'!I154))),'Data Summary'!DM160="Yes"),OFFSET('Sanitation Data'!$I$11,0,10*ROW('Sanitation Data'!I154)),NA())</f>
        <v>#N/A</v>
      </c>
      <c r="AY160" s="537" t="e">
        <f ca="1">+IF(AND(ISNUMBER(OFFSET('Sanitation Data'!$I$12,0,10*ROW('Sanitation Data'!I154))),'Data Summary'!DN160="Yes"),OFFSET('Sanitation Data'!$I$12,0,10*ROW('Sanitation Data'!I154)),NA())</f>
        <v>#N/A</v>
      </c>
      <c r="AZ160" s="538" t="e">
        <f ca="1">+IF(AND(ISNUMBER(OFFSET('Hygiene Data'!$D$5,0,10*ROW('Hygiene Data'!D154))),'Data Summary'!DO160="Yes"),OFFSET('Hygiene Data'!$D$5,0,10*ROW('Hygiene Data'!D154)),NA())</f>
        <v>#N/A</v>
      </c>
      <c r="BA160" s="538" t="e">
        <f ca="1">+IF(AND(ISNUMBER(OFFSET('Hygiene Data'!$D$7,0,10*ROW('Hygiene Data'!D154))),'Data Summary'!DP160="Yes"),OFFSET('Hygiene Data'!$D$7,0,10*ROW('Hygiene Data'!D154)),NA())</f>
        <v>#N/A</v>
      </c>
      <c r="BB160" s="538" t="e">
        <f ca="1">+IF(AND(ISNUMBER(OFFSET('Hygiene Data'!$D$9,0,10*ROW('Hygiene Data'!D154))),'Data Summary'!DQ160="Yes"),OFFSET('Hygiene Data'!$D$9,0,10*ROW('Hygiene Data'!D154)),NA())</f>
        <v>#N/A</v>
      </c>
      <c r="BC160" s="538" t="e">
        <f ca="1">+IF(AND(ISNUMBER(OFFSET('Hygiene Data'!$E$5,0,10*ROW('Hygiene Data'!E154))),'Data Summary'!DR160="Yes"),OFFSET('Hygiene Data'!$E$5,0,10*ROW('Hygiene Data'!E154)),NA())</f>
        <v>#N/A</v>
      </c>
      <c r="BD160" s="538" t="e">
        <f ca="1">+IF(AND(ISNUMBER(OFFSET('Hygiene Data'!$E$7,0,10*ROW('Hygiene Data'!E154))),'Data Summary'!DS160="Yes"),OFFSET('Hygiene Data'!$E$7,0,10*ROW('Hygiene Data'!E154)),NA())</f>
        <v>#N/A</v>
      </c>
      <c r="BE160" s="538" t="e">
        <f ca="1">+IF(AND(ISNUMBER(OFFSET('Hygiene Data'!$E$9,0,10*ROW('Hygiene Data'!E154))),'Data Summary'!DT160="Yes"),OFFSET('Hygiene Data'!$E$9,0,10*ROW('Hygiene Data'!E154)),NA())</f>
        <v>#N/A</v>
      </c>
      <c r="BF160" s="538" t="e">
        <f ca="1">+IF(AND(ISNUMBER(OFFSET('Hygiene Data'!$F$5,0,10*ROW('Hygiene Data'!F154))),'Data Summary'!DU160="Yes"),OFFSET('Hygiene Data'!$F$5,0,10*ROW('Hygiene Data'!F154)),NA())</f>
        <v>#N/A</v>
      </c>
      <c r="BG160" s="538" t="e">
        <f ca="1">+IF(AND(ISNUMBER(OFFSET('Hygiene Data'!$F$7,0,10*ROW('Hygiene Data'!F154))),'Data Summary'!DV160="Yes"),OFFSET('Hygiene Data'!$F$7,0,10*ROW('Hygiene Data'!F154)),NA())</f>
        <v>#N/A</v>
      </c>
      <c r="BH160" s="538" t="e">
        <f ca="1">+IF(AND(ISNUMBER(OFFSET('Hygiene Data'!$F$9,0,10*ROW('Hygiene Data'!F154))),'Data Summary'!DW160="Yes"),OFFSET('Hygiene Data'!$F$9,0,10*ROW('Hygiene Data'!F154)),NA())</f>
        <v>#N/A</v>
      </c>
      <c r="BI160" s="538" t="e">
        <f ca="1">+IF(AND(ISNUMBER(OFFSET('Hygiene Data'!$G$5,0,10*ROW('Hygiene Data'!G154))),'Data Summary'!DX160="Yes"),OFFSET('Hygiene Data'!$G$5,0,10*ROW('Hygiene Data'!G154)),NA())</f>
        <v>#N/A</v>
      </c>
      <c r="BJ160" s="538" t="e">
        <f ca="1">+IF(AND(ISNUMBER(OFFSET('Hygiene Data'!$G$7,0,10*ROW('Hygiene Data'!G154))),'Data Summary'!DY160="Yes"),OFFSET('Hygiene Data'!$G$7,0,10*ROW('Hygiene Data'!G154)),NA())</f>
        <v>#N/A</v>
      </c>
      <c r="BK160" s="538" t="e">
        <f ca="1">+IF(AND(ISNUMBER(OFFSET('Hygiene Data'!$G$9,0,10*ROW('Hygiene Data'!G154))),'Data Summary'!DZ160="Yes"),OFFSET('Hygiene Data'!$G$9,0,10*ROW('Hygiene Data'!G154)),NA())</f>
        <v>#N/A</v>
      </c>
      <c r="BL160" s="538" t="e">
        <f ca="1">+IF(AND(ISNUMBER(OFFSET('Hygiene Data'!$H$5,0,10*ROW('Hygiene Data'!H154))),'Data Summary'!EA160="Yes"),OFFSET('Hygiene Data'!$H$5,0,10*ROW('Hygiene Data'!H154)),NA())</f>
        <v>#N/A</v>
      </c>
      <c r="BM160" s="538" t="e">
        <f ca="1">+IF(AND(ISNUMBER(OFFSET('Hygiene Data'!$H$7,0,10*ROW('Hygiene Data'!H154))),'Data Summary'!EB160="Yes"),OFFSET('Hygiene Data'!$H$7,0,10*ROW('Hygiene Data'!H154)),NA())</f>
        <v>#N/A</v>
      </c>
      <c r="BN160" s="538" t="e">
        <f ca="1">+IF(AND(ISNUMBER(OFFSET('Hygiene Data'!$H$9,0,10*ROW('Hygiene Data'!H154))),'Data Summary'!EC160="Yes"),OFFSET('Hygiene Data'!$H$9,0,10*ROW('Hygiene Data'!H154)),NA())</f>
        <v>#N/A</v>
      </c>
      <c r="BO160" s="538" t="e">
        <f ca="1">+IF(AND(ISNUMBER(OFFSET('Hygiene Data'!$I$5,0,10*ROW('Hygiene Data'!I154))),'Data Summary'!ED160="Yes"),OFFSET('Hygiene Data'!$I$5,0,10*ROW('Hygiene Data'!I154)),NA())</f>
        <v>#N/A</v>
      </c>
      <c r="BP160" s="538" t="e">
        <f ca="1">+IF(AND(ISNUMBER(OFFSET('Hygiene Data'!$I$7,0,10*ROW('Hygiene Data'!I154))),'Data Summary'!EE160="Yes"),OFFSET('Hygiene Data'!$I$7,0,10*ROW('Hygiene Data'!I154)),NA())</f>
        <v>#N/A</v>
      </c>
      <c r="BQ160" s="538" t="e">
        <f ca="1">+IF(AND(ISNUMBER(OFFSET('Hygiene Data'!$I$9,0,10*ROW('Hygiene Data'!I154))),'Data Summary'!EF160="Yes"),OFFSET('Hygiene Data'!$I$9,0,10*ROW('Hygiene Data'!I154)),NA())</f>
        <v>#N/A</v>
      </c>
    </row>
    <row r="161" spans="1:69" x14ac:dyDescent="0.25">
      <c r="A161" s="534" t="e">
        <f ca="1">+RIGHT('Data Summary'!A161,LEN('Data Summary'!A161)-9)</f>
        <v>#VALUE!</v>
      </c>
      <c r="B161" s="508" t="str">
        <f ca="1">+IF(ISTEXT('Data Summary'!B161),'Data Summary'!B161,"")</f>
        <v/>
      </c>
      <c r="C161" s="535" t="e">
        <f ca="1">+VALUE('Data Summary'!C161)</f>
        <v>#VALUE!</v>
      </c>
      <c r="D161" s="536" t="e">
        <f ca="1">+IF(AND(ISNUMBER(OFFSET('Water Data'!$D$4,0,10*ROW('Water Data'!D155))),'Data Summary'!BS161="Yes"),100-OFFSET('Water Data'!$D$4,0,10*ROW('Water Data'!D155)),NA())</f>
        <v>#N/A</v>
      </c>
      <c r="E161" s="536" t="e">
        <f ca="1">+IF(AND(ISNUMBER(OFFSET('Water Data'!$D$6,0,10*ROW('Water Data'!D155))),'Data Summary'!BT161="Yes"),OFFSET('Water Data'!$D$6,0,10*ROW('Water Data'!D155)),NA())</f>
        <v>#N/A</v>
      </c>
      <c r="F161" s="536" t="e">
        <f ca="1">+IF(AND(ISNUMBER(OFFSET('Water Data'!$D$9,0,10*ROW('Water Data'!D155))),'Data Summary'!BU161="Yes"),OFFSET('Water Data'!$D$9,0,10*ROW('Water Data'!D155)),NA())</f>
        <v>#N/A</v>
      </c>
      <c r="G161" s="536" t="e">
        <f ca="1">+IF(AND(ISNUMBER(OFFSET('Water Data'!$E$4,0,10*ROW('Water Data'!E155))),'Data Summary'!BV161="Yes"),100-OFFSET('Water Data'!$E$4,0,10*ROW('Water Data'!E155)),NA())</f>
        <v>#N/A</v>
      </c>
      <c r="H161" s="536" t="e">
        <f ca="1">+IF(AND(ISNUMBER(OFFSET('Water Data'!$E$6,0,10*ROW('Water Data'!E155))),'Data Summary'!BW161="Yes"),OFFSET('Water Data'!$E$6,0,10*ROW('Water Data'!E155)),NA())</f>
        <v>#N/A</v>
      </c>
      <c r="I161" s="536" t="e">
        <f ca="1">+IF(AND(ISNUMBER(OFFSET('Water Data'!$E$9,0,10*ROW('Water Data'!E155))),'Data Summary'!BX161="Yes"),OFFSET('Water Data'!$E$9,0,10*ROW('Water Data'!E155)),NA())</f>
        <v>#N/A</v>
      </c>
      <c r="J161" s="536" t="e">
        <f ca="1">+IF(AND(ISNUMBER(OFFSET('Water Data'!$F$4,0,10*ROW('Water Data'!F155))),'Data Summary'!BY161="Yes"),100-OFFSET('Water Data'!$F$4,0,10*ROW('Water Data'!F155)),NA())</f>
        <v>#N/A</v>
      </c>
      <c r="K161" s="536" t="e">
        <f ca="1">+IF(AND(ISNUMBER(OFFSET('Water Data'!$F$6,0,10*ROW('Water Data'!F155))),'Data Summary'!BZ161="Yes"),OFFSET('Water Data'!$F$6,0,10*ROW('Water Data'!F155)),NA())</f>
        <v>#N/A</v>
      </c>
      <c r="L161" s="536" t="e">
        <f ca="1">+IF(AND(ISNUMBER(OFFSET('Water Data'!$F$9,0,10*ROW('Water Data'!F155))),'Data Summary'!CA161="Yes"),OFFSET('Water Data'!$F$9,0,10*ROW('Water Data'!F155)),NA())</f>
        <v>#N/A</v>
      </c>
      <c r="M161" s="536" t="e">
        <f ca="1">+IF(AND(ISNUMBER(OFFSET('Water Data'!$G$4,0,10*ROW('Water Data'!G155))),'Data Summary'!CB161="Yes"),100-OFFSET('Water Data'!$G$4,0,10*ROW('Water Data'!G155)),NA())</f>
        <v>#N/A</v>
      </c>
      <c r="N161" s="536" t="e">
        <f ca="1">+IF(AND(ISNUMBER(OFFSET('Water Data'!$G$6,0,10*ROW('Water Data'!G155))),'Data Summary'!CC161="Yes"),OFFSET('Water Data'!$G$6,0,10*ROW('Water Data'!G155)),NA())</f>
        <v>#N/A</v>
      </c>
      <c r="O161" s="536" t="e">
        <f ca="1">+IF(AND(ISNUMBER(OFFSET('Water Data'!$G$9,0,10*ROW('Water Data'!G155))),'Data Summary'!CD161="Yes"),OFFSET('Water Data'!$G$9,0,10*ROW('Water Data'!G155)),NA())</f>
        <v>#N/A</v>
      </c>
      <c r="P161" s="536" t="e">
        <f ca="1">+IF(AND(ISNUMBER(OFFSET('Water Data'!$H$4,0,10*ROW('Water Data'!H155))),'Data Summary'!CE161="Yes"),100-OFFSET('Water Data'!$H$4,0,10*ROW('Water Data'!H155)),NA())</f>
        <v>#N/A</v>
      </c>
      <c r="Q161" s="536" t="e">
        <f ca="1">+IF(AND(ISNUMBER(OFFSET('Water Data'!$H$6,0,10*ROW('Water Data'!H155))),'Data Summary'!CF161="Yes"),OFFSET('Water Data'!$H$6,0,10*ROW('Water Data'!H155)),NA())</f>
        <v>#N/A</v>
      </c>
      <c r="R161" s="536" t="e">
        <f ca="1">+IF(AND(ISNUMBER(OFFSET('Water Data'!$H$9,0,10*ROW('Water Data'!H155))),'Data Summary'!CG161="Yes"),OFFSET('Water Data'!$H$9,0,10*ROW('Water Data'!H155)),NA())</f>
        <v>#N/A</v>
      </c>
      <c r="S161" s="536" t="e">
        <f ca="1">+IF(AND(ISNUMBER(OFFSET('Water Data'!$I$4,0,10*ROW('Water Data'!I155))),'Data Summary'!CH161="Yes"),100-OFFSET('Water Data'!$I$4,0,10*ROW('Water Data'!I155)),NA())</f>
        <v>#N/A</v>
      </c>
      <c r="T161" s="536" t="e">
        <f ca="1">+IF(AND(ISNUMBER(OFFSET('Water Data'!$I$6,0,10*ROW('Water Data'!I155))),'Data Summary'!CI161="Yes"),OFFSET('Water Data'!$I$6,0,10*ROW('Water Data'!I155)),NA())</f>
        <v>#N/A</v>
      </c>
      <c r="U161" s="536" t="e">
        <f ca="1">+IF(AND(ISNUMBER(OFFSET('Water Data'!$I$9,0,10*ROW('Water Data'!I155))),'Data Summary'!CJ161="Yes"),OFFSET('Water Data'!$I$9,0,10*ROW('Water Data'!I155)),NA())</f>
        <v>#N/A</v>
      </c>
      <c r="V161" s="537" t="e">
        <f ca="1">+IF(AND(ISNUMBER(OFFSET('Sanitation Data'!$D$4,0,10*ROW('Sanitation Data'!D155))),'Data Summary'!CK161="Yes"),100-OFFSET('Sanitation Data'!$D$4,0,10*ROW('Sanitation Data'!D155)),NA())</f>
        <v>#N/A</v>
      </c>
      <c r="W161" s="537" t="e">
        <f ca="1">+IF(AND(ISNUMBER(OFFSET('Sanitation Data'!$D$6,0,10*ROW('Sanitation Data'!D155))),'Data Summary'!CL161="Yes"),OFFSET('Sanitation Data'!$D$6,0,10*ROW('Sanitation Data'!D155)),NA())</f>
        <v>#N/A</v>
      </c>
      <c r="X161" s="537" t="e">
        <f ca="1">+IF(AND(ISNUMBER(OFFSET('Sanitation Data'!$D$10,0,10*ROW('Sanitation Data'!D155))),'Data Summary'!CM161="Yes"),OFFSET('Sanitation Data'!$D$10,0,10*ROW('Sanitation Data'!D155)),NA())</f>
        <v>#N/A</v>
      </c>
      <c r="Y161" s="537" t="e">
        <f ca="1">+IF(AND(ISNUMBER(OFFSET('Sanitation Data'!$D$11,0,10*ROW('Sanitation Data'!D155))),'Data Summary'!CN161="Yes"),OFFSET('Sanitation Data'!$D$11,0,10*ROW('Sanitation Data'!D155)),NA())</f>
        <v>#N/A</v>
      </c>
      <c r="Z161" s="537" t="e">
        <f ca="1">+IF(AND(ISNUMBER(OFFSET('Sanitation Data'!$D$12,0,10*ROW('Sanitation Data'!D155))),'Data Summary'!CO161="Yes"),OFFSET('Sanitation Data'!$D$12,0,10*ROW('Sanitation Data'!D155)),NA())</f>
        <v>#N/A</v>
      </c>
      <c r="AA161" s="537" t="e">
        <f ca="1">+IF(AND(ISNUMBER(OFFSET('Sanitation Data'!$E$4,0,10*ROW('Sanitation Data'!E155))),'Data Summary'!CP161="Yes"),100-OFFSET('Sanitation Data'!$E$4,0,10*ROW('Sanitation Data'!E155)),NA())</f>
        <v>#N/A</v>
      </c>
      <c r="AB161" s="537" t="e">
        <f ca="1">+IF(AND(ISNUMBER(OFFSET('Sanitation Data'!$E$6,0,10*ROW('Sanitation Data'!E155))),'Data Summary'!CQ161="Yes"),OFFSET('Sanitation Data'!$E$6,0,10*ROW('Sanitation Data'!E155)),NA())</f>
        <v>#N/A</v>
      </c>
      <c r="AC161" s="537" t="e">
        <f ca="1">+IF(AND(ISNUMBER(OFFSET('Sanitation Data'!$E$10,0,10*ROW('Sanitation Data'!E155))),'Data Summary'!CR161="Yes"),OFFSET('Sanitation Data'!$E$10,0,10*ROW('Sanitation Data'!E155)),NA())</f>
        <v>#N/A</v>
      </c>
      <c r="AD161" s="537" t="e">
        <f ca="1">+IF(AND(ISNUMBER(OFFSET('Sanitation Data'!$E$11,0,10*ROW('Sanitation Data'!E155))),'Data Summary'!CS161="Yes"),OFFSET('Sanitation Data'!$E$11,0,10*ROW('Sanitation Data'!E155)),NA())</f>
        <v>#N/A</v>
      </c>
      <c r="AE161" s="537" t="e">
        <f ca="1">+IF(AND(ISNUMBER(OFFSET('Sanitation Data'!$E$12,0,10*ROW('Sanitation Data'!E155))),'Data Summary'!CT161="Yes"),OFFSET('Sanitation Data'!$E$12,0,10*ROW('Sanitation Data'!E155)),NA())</f>
        <v>#N/A</v>
      </c>
      <c r="AF161" s="537" t="e">
        <f ca="1">+IF(AND(ISNUMBER(OFFSET('Sanitation Data'!$F$4,0,10*ROW('Sanitation Data'!F155))),'Data Summary'!CU161="Yes"),100-OFFSET('Sanitation Data'!$F$4,0,10*ROW('Sanitation Data'!F155)),NA())</f>
        <v>#N/A</v>
      </c>
      <c r="AG161" s="537" t="e">
        <f ca="1">+IF(AND(ISNUMBER(OFFSET('Sanitation Data'!$F$6,0,10*ROW('Sanitation Data'!F155))),'Data Summary'!CV161="Yes"),OFFSET('Sanitation Data'!$F$6,0,10*ROW('Sanitation Data'!F155)),NA())</f>
        <v>#N/A</v>
      </c>
      <c r="AH161" s="537" t="e">
        <f ca="1">+IF(AND(ISNUMBER(OFFSET('Sanitation Data'!$F$10,0,10*ROW('Sanitation Data'!F155))),'Data Summary'!CW161="Yes"),OFFSET('Sanitation Data'!$F$10,0,10*ROW('Sanitation Data'!F155)),NA())</f>
        <v>#N/A</v>
      </c>
      <c r="AI161" s="537" t="e">
        <f ca="1">+IF(AND(ISNUMBER(OFFSET('Sanitation Data'!$F$11,0,10*ROW('Sanitation Data'!F155))),'Data Summary'!CX161="Yes"),OFFSET('Sanitation Data'!$F$11,0,10*ROW('Sanitation Data'!F155)),NA())</f>
        <v>#N/A</v>
      </c>
      <c r="AJ161" s="537" t="e">
        <f ca="1">+IF(AND(ISNUMBER(OFFSET('Sanitation Data'!$F$12,0,10*ROW('Sanitation Data'!F155))),'Data Summary'!CY161="Yes"),OFFSET('Sanitation Data'!$F$12,0,10*ROW('Sanitation Data'!F155)),NA())</f>
        <v>#N/A</v>
      </c>
      <c r="AK161" s="537" t="e">
        <f ca="1">+IF(AND(ISNUMBER(OFFSET('Sanitation Data'!$G$4,0,10*ROW('Sanitation Data'!G155))),'Data Summary'!CZ161="Yes"),100-OFFSET('Sanitation Data'!$G$4,0,10*ROW('Sanitation Data'!G155)),NA())</f>
        <v>#N/A</v>
      </c>
      <c r="AL161" s="537" t="e">
        <f ca="1">+IF(AND(ISNUMBER(OFFSET('Sanitation Data'!$G$6,0,10*ROW('Sanitation Data'!G155))),'Data Summary'!DA161="Yes"),OFFSET('Sanitation Data'!$G$6,0,10*ROW('Sanitation Data'!G155)),NA())</f>
        <v>#N/A</v>
      </c>
      <c r="AM161" s="537" t="e">
        <f ca="1">+IF(AND(ISNUMBER(OFFSET('Sanitation Data'!$G$10,0,10*ROW('Sanitation Data'!G155))),'Data Summary'!DB161="Yes"),OFFSET('Sanitation Data'!$G$10,0,10*ROW('Sanitation Data'!G155)),NA())</f>
        <v>#N/A</v>
      </c>
      <c r="AN161" s="537" t="e">
        <f ca="1">+IF(AND(ISNUMBER(OFFSET('Sanitation Data'!$G$11,0,10*ROW('Sanitation Data'!G155))),'Data Summary'!DC161="Yes"),OFFSET('Sanitation Data'!$G$11,0,10*ROW('Sanitation Data'!G155)),NA())</f>
        <v>#N/A</v>
      </c>
      <c r="AO161" s="537" t="e">
        <f ca="1">+IF(AND(ISNUMBER(OFFSET('Sanitation Data'!$G$12,0,10*ROW('Sanitation Data'!G155))),'Data Summary'!DD161="Yes"),OFFSET('Sanitation Data'!$G$12,0,10*ROW('Sanitation Data'!G155)),NA())</f>
        <v>#N/A</v>
      </c>
      <c r="AP161" s="537" t="e">
        <f ca="1">+IF(AND(ISNUMBER(OFFSET('Sanitation Data'!$H$4,0,10*ROW('Sanitation Data'!H155))),'Data Summary'!DE161="Yes"),100-OFFSET('Sanitation Data'!$H$4,0,10*ROW('Sanitation Data'!H155)),NA())</f>
        <v>#N/A</v>
      </c>
      <c r="AQ161" s="537" t="e">
        <f ca="1">+IF(AND(ISNUMBER(OFFSET('Sanitation Data'!$H$6,0,10*ROW('Sanitation Data'!H155))),'Data Summary'!DF161="Yes"),OFFSET('Sanitation Data'!$H$6,0,10*ROW('Sanitation Data'!H155)),NA())</f>
        <v>#N/A</v>
      </c>
      <c r="AR161" s="537" t="e">
        <f ca="1">+IF(AND(ISNUMBER(OFFSET('Sanitation Data'!$H$10,0,10*ROW('Sanitation Data'!H155))),'Data Summary'!DG161="Yes"),OFFSET('Sanitation Data'!$H$10,0,10*ROW('Sanitation Data'!H155)),NA())</f>
        <v>#N/A</v>
      </c>
      <c r="AS161" s="537" t="e">
        <f ca="1">+IF(AND(ISNUMBER(OFFSET('Sanitation Data'!$H$11,0,10*ROW('Sanitation Data'!H155))),'Data Summary'!DH161="Yes"),OFFSET('Sanitation Data'!$H$11,0,10*ROW('Sanitation Data'!H155)),NA())</f>
        <v>#N/A</v>
      </c>
      <c r="AT161" s="537" t="e">
        <f ca="1">+IF(AND(ISNUMBER(OFFSET('Sanitation Data'!$H$12,0,10*ROW('Sanitation Data'!H155))),'Data Summary'!DI161="Yes"),OFFSET('Sanitation Data'!$H$12,0,10*ROW('Sanitation Data'!H155)),NA())</f>
        <v>#N/A</v>
      </c>
      <c r="AU161" s="537" t="e">
        <f ca="1">+IF(AND(ISNUMBER(OFFSET('Sanitation Data'!$I$4,0,10*ROW('Sanitation Data'!I155))),'Data Summary'!DJ161="Yes"),100-OFFSET('Sanitation Data'!$I$4,0,10*ROW('Sanitation Data'!I155)),NA())</f>
        <v>#N/A</v>
      </c>
      <c r="AV161" s="537" t="e">
        <f ca="1">+IF(AND(ISNUMBER(OFFSET('Sanitation Data'!$I$6,0,10*ROW('Sanitation Data'!I155))),'Data Summary'!DK161="Yes"),OFFSET('Sanitation Data'!$I$6,0,10*ROW('Sanitation Data'!I155)),NA())</f>
        <v>#N/A</v>
      </c>
      <c r="AW161" s="537" t="e">
        <f ca="1">+IF(AND(ISNUMBER(OFFSET('Sanitation Data'!$I$10,0,10*ROW('Sanitation Data'!I155))),'Data Summary'!DL161="Yes"),OFFSET('Sanitation Data'!$I$10,0,10*ROW('Sanitation Data'!I155)),NA())</f>
        <v>#N/A</v>
      </c>
      <c r="AX161" s="537" t="e">
        <f ca="1">+IF(AND(ISNUMBER(OFFSET('Sanitation Data'!$I$11,0,10*ROW('Sanitation Data'!I155))),'Data Summary'!DM161="Yes"),OFFSET('Sanitation Data'!$I$11,0,10*ROW('Sanitation Data'!I155)),NA())</f>
        <v>#N/A</v>
      </c>
      <c r="AY161" s="537" t="e">
        <f ca="1">+IF(AND(ISNUMBER(OFFSET('Sanitation Data'!$I$12,0,10*ROW('Sanitation Data'!I155))),'Data Summary'!DN161="Yes"),OFFSET('Sanitation Data'!$I$12,0,10*ROW('Sanitation Data'!I155)),NA())</f>
        <v>#N/A</v>
      </c>
      <c r="AZ161" s="538" t="e">
        <f ca="1">+IF(AND(ISNUMBER(OFFSET('Hygiene Data'!$D$5,0,10*ROW('Hygiene Data'!D155))),'Data Summary'!DO161="Yes"),OFFSET('Hygiene Data'!$D$5,0,10*ROW('Hygiene Data'!D155)),NA())</f>
        <v>#N/A</v>
      </c>
      <c r="BA161" s="538" t="e">
        <f ca="1">+IF(AND(ISNUMBER(OFFSET('Hygiene Data'!$D$7,0,10*ROW('Hygiene Data'!D155))),'Data Summary'!DP161="Yes"),OFFSET('Hygiene Data'!$D$7,0,10*ROW('Hygiene Data'!D155)),NA())</f>
        <v>#N/A</v>
      </c>
      <c r="BB161" s="538" t="e">
        <f ca="1">+IF(AND(ISNUMBER(OFFSET('Hygiene Data'!$D$9,0,10*ROW('Hygiene Data'!D155))),'Data Summary'!DQ161="Yes"),OFFSET('Hygiene Data'!$D$9,0,10*ROW('Hygiene Data'!D155)),NA())</f>
        <v>#N/A</v>
      </c>
      <c r="BC161" s="538" t="e">
        <f ca="1">+IF(AND(ISNUMBER(OFFSET('Hygiene Data'!$E$5,0,10*ROW('Hygiene Data'!E155))),'Data Summary'!DR161="Yes"),OFFSET('Hygiene Data'!$E$5,0,10*ROW('Hygiene Data'!E155)),NA())</f>
        <v>#N/A</v>
      </c>
      <c r="BD161" s="538" t="e">
        <f ca="1">+IF(AND(ISNUMBER(OFFSET('Hygiene Data'!$E$7,0,10*ROW('Hygiene Data'!E155))),'Data Summary'!DS161="Yes"),OFFSET('Hygiene Data'!$E$7,0,10*ROW('Hygiene Data'!E155)),NA())</f>
        <v>#N/A</v>
      </c>
      <c r="BE161" s="538" t="e">
        <f ca="1">+IF(AND(ISNUMBER(OFFSET('Hygiene Data'!$E$9,0,10*ROW('Hygiene Data'!E155))),'Data Summary'!DT161="Yes"),OFFSET('Hygiene Data'!$E$9,0,10*ROW('Hygiene Data'!E155)),NA())</f>
        <v>#N/A</v>
      </c>
      <c r="BF161" s="538" t="e">
        <f ca="1">+IF(AND(ISNUMBER(OFFSET('Hygiene Data'!$F$5,0,10*ROW('Hygiene Data'!F155))),'Data Summary'!DU161="Yes"),OFFSET('Hygiene Data'!$F$5,0,10*ROW('Hygiene Data'!F155)),NA())</f>
        <v>#N/A</v>
      </c>
      <c r="BG161" s="538" t="e">
        <f ca="1">+IF(AND(ISNUMBER(OFFSET('Hygiene Data'!$F$7,0,10*ROW('Hygiene Data'!F155))),'Data Summary'!DV161="Yes"),OFFSET('Hygiene Data'!$F$7,0,10*ROW('Hygiene Data'!F155)),NA())</f>
        <v>#N/A</v>
      </c>
      <c r="BH161" s="538" t="e">
        <f ca="1">+IF(AND(ISNUMBER(OFFSET('Hygiene Data'!$F$9,0,10*ROW('Hygiene Data'!F155))),'Data Summary'!DW161="Yes"),OFFSET('Hygiene Data'!$F$9,0,10*ROW('Hygiene Data'!F155)),NA())</f>
        <v>#N/A</v>
      </c>
      <c r="BI161" s="538" t="e">
        <f ca="1">+IF(AND(ISNUMBER(OFFSET('Hygiene Data'!$G$5,0,10*ROW('Hygiene Data'!G155))),'Data Summary'!DX161="Yes"),OFFSET('Hygiene Data'!$G$5,0,10*ROW('Hygiene Data'!G155)),NA())</f>
        <v>#N/A</v>
      </c>
      <c r="BJ161" s="538" t="e">
        <f ca="1">+IF(AND(ISNUMBER(OFFSET('Hygiene Data'!$G$7,0,10*ROW('Hygiene Data'!G155))),'Data Summary'!DY161="Yes"),OFFSET('Hygiene Data'!$G$7,0,10*ROW('Hygiene Data'!G155)),NA())</f>
        <v>#N/A</v>
      </c>
      <c r="BK161" s="538" t="e">
        <f ca="1">+IF(AND(ISNUMBER(OFFSET('Hygiene Data'!$G$9,0,10*ROW('Hygiene Data'!G155))),'Data Summary'!DZ161="Yes"),OFFSET('Hygiene Data'!$G$9,0,10*ROW('Hygiene Data'!G155)),NA())</f>
        <v>#N/A</v>
      </c>
      <c r="BL161" s="538" t="e">
        <f ca="1">+IF(AND(ISNUMBER(OFFSET('Hygiene Data'!$H$5,0,10*ROW('Hygiene Data'!H155))),'Data Summary'!EA161="Yes"),OFFSET('Hygiene Data'!$H$5,0,10*ROW('Hygiene Data'!H155)),NA())</f>
        <v>#N/A</v>
      </c>
      <c r="BM161" s="538" t="e">
        <f ca="1">+IF(AND(ISNUMBER(OFFSET('Hygiene Data'!$H$7,0,10*ROW('Hygiene Data'!H155))),'Data Summary'!EB161="Yes"),OFFSET('Hygiene Data'!$H$7,0,10*ROW('Hygiene Data'!H155)),NA())</f>
        <v>#N/A</v>
      </c>
      <c r="BN161" s="538" t="e">
        <f ca="1">+IF(AND(ISNUMBER(OFFSET('Hygiene Data'!$H$9,0,10*ROW('Hygiene Data'!H155))),'Data Summary'!EC161="Yes"),OFFSET('Hygiene Data'!$H$9,0,10*ROW('Hygiene Data'!H155)),NA())</f>
        <v>#N/A</v>
      </c>
      <c r="BO161" s="538" t="e">
        <f ca="1">+IF(AND(ISNUMBER(OFFSET('Hygiene Data'!$I$5,0,10*ROW('Hygiene Data'!I155))),'Data Summary'!ED161="Yes"),OFFSET('Hygiene Data'!$I$5,0,10*ROW('Hygiene Data'!I155)),NA())</f>
        <v>#N/A</v>
      </c>
      <c r="BP161" s="538" t="e">
        <f ca="1">+IF(AND(ISNUMBER(OFFSET('Hygiene Data'!$I$7,0,10*ROW('Hygiene Data'!I155))),'Data Summary'!EE161="Yes"),OFFSET('Hygiene Data'!$I$7,0,10*ROW('Hygiene Data'!I155)),NA())</f>
        <v>#N/A</v>
      </c>
      <c r="BQ161" s="538" t="e">
        <f ca="1">+IF(AND(ISNUMBER(OFFSET('Hygiene Data'!$I$9,0,10*ROW('Hygiene Data'!I155))),'Data Summary'!EF161="Yes"),OFFSET('Hygiene Data'!$I$9,0,10*ROW('Hygiene Data'!I155)),NA())</f>
        <v>#N/A</v>
      </c>
    </row>
    <row r="162" spans="1:69" x14ac:dyDescent="0.25">
      <c r="A162" s="534" t="e">
        <f ca="1">+RIGHT('Data Summary'!A162,LEN('Data Summary'!A162)-9)</f>
        <v>#VALUE!</v>
      </c>
      <c r="B162" s="508" t="str">
        <f ca="1">+IF(ISTEXT('Data Summary'!B162),'Data Summary'!B162,"")</f>
        <v/>
      </c>
      <c r="C162" s="535" t="e">
        <f ca="1">+VALUE('Data Summary'!C162)</f>
        <v>#VALUE!</v>
      </c>
      <c r="D162" s="536" t="e">
        <f ca="1">+IF(AND(ISNUMBER(OFFSET('Water Data'!$D$4,0,10*ROW('Water Data'!D156))),'Data Summary'!BS162="Yes"),100-OFFSET('Water Data'!$D$4,0,10*ROW('Water Data'!D156)),NA())</f>
        <v>#N/A</v>
      </c>
      <c r="E162" s="536" t="e">
        <f ca="1">+IF(AND(ISNUMBER(OFFSET('Water Data'!$D$6,0,10*ROW('Water Data'!D156))),'Data Summary'!BT162="Yes"),OFFSET('Water Data'!$D$6,0,10*ROW('Water Data'!D156)),NA())</f>
        <v>#N/A</v>
      </c>
      <c r="F162" s="536" t="e">
        <f ca="1">+IF(AND(ISNUMBER(OFFSET('Water Data'!$D$9,0,10*ROW('Water Data'!D156))),'Data Summary'!BU162="Yes"),OFFSET('Water Data'!$D$9,0,10*ROW('Water Data'!D156)),NA())</f>
        <v>#N/A</v>
      </c>
      <c r="G162" s="536" t="e">
        <f ca="1">+IF(AND(ISNUMBER(OFFSET('Water Data'!$E$4,0,10*ROW('Water Data'!E156))),'Data Summary'!BV162="Yes"),100-OFFSET('Water Data'!$E$4,0,10*ROW('Water Data'!E156)),NA())</f>
        <v>#N/A</v>
      </c>
      <c r="H162" s="536" t="e">
        <f ca="1">+IF(AND(ISNUMBER(OFFSET('Water Data'!$E$6,0,10*ROW('Water Data'!E156))),'Data Summary'!BW162="Yes"),OFFSET('Water Data'!$E$6,0,10*ROW('Water Data'!E156)),NA())</f>
        <v>#N/A</v>
      </c>
      <c r="I162" s="536" t="e">
        <f ca="1">+IF(AND(ISNUMBER(OFFSET('Water Data'!$E$9,0,10*ROW('Water Data'!E156))),'Data Summary'!BX162="Yes"),OFFSET('Water Data'!$E$9,0,10*ROW('Water Data'!E156)),NA())</f>
        <v>#N/A</v>
      </c>
      <c r="J162" s="536" t="e">
        <f ca="1">+IF(AND(ISNUMBER(OFFSET('Water Data'!$F$4,0,10*ROW('Water Data'!F156))),'Data Summary'!BY162="Yes"),100-OFFSET('Water Data'!$F$4,0,10*ROW('Water Data'!F156)),NA())</f>
        <v>#N/A</v>
      </c>
      <c r="K162" s="536" t="e">
        <f ca="1">+IF(AND(ISNUMBER(OFFSET('Water Data'!$F$6,0,10*ROW('Water Data'!F156))),'Data Summary'!BZ162="Yes"),OFFSET('Water Data'!$F$6,0,10*ROW('Water Data'!F156)),NA())</f>
        <v>#N/A</v>
      </c>
      <c r="L162" s="536" t="e">
        <f ca="1">+IF(AND(ISNUMBER(OFFSET('Water Data'!$F$9,0,10*ROW('Water Data'!F156))),'Data Summary'!CA162="Yes"),OFFSET('Water Data'!$F$9,0,10*ROW('Water Data'!F156)),NA())</f>
        <v>#N/A</v>
      </c>
      <c r="M162" s="536" t="e">
        <f ca="1">+IF(AND(ISNUMBER(OFFSET('Water Data'!$G$4,0,10*ROW('Water Data'!G156))),'Data Summary'!CB162="Yes"),100-OFFSET('Water Data'!$G$4,0,10*ROW('Water Data'!G156)),NA())</f>
        <v>#N/A</v>
      </c>
      <c r="N162" s="536" t="e">
        <f ca="1">+IF(AND(ISNUMBER(OFFSET('Water Data'!$G$6,0,10*ROW('Water Data'!G156))),'Data Summary'!CC162="Yes"),OFFSET('Water Data'!$G$6,0,10*ROW('Water Data'!G156)),NA())</f>
        <v>#N/A</v>
      </c>
      <c r="O162" s="536" t="e">
        <f ca="1">+IF(AND(ISNUMBER(OFFSET('Water Data'!$G$9,0,10*ROW('Water Data'!G156))),'Data Summary'!CD162="Yes"),OFFSET('Water Data'!$G$9,0,10*ROW('Water Data'!G156)),NA())</f>
        <v>#N/A</v>
      </c>
      <c r="P162" s="536" t="e">
        <f ca="1">+IF(AND(ISNUMBER(OFFSET('Water Data'!$H$4,0,10*ROW('Water Data'!H156))),'Data Summary'!CE162="Yes"),100-OFFSET('Water Data'!$H$4,0,10*ROW('Water Data'!H156)),NA())</f>
        <v>#N/A</v>
      </c>
      <c r="Q162" s="536" t="e">
        <f ca="1">+IF(AND(ISNUMBER(OFFSET('Water Data'!$H$6,0,10*ROW('Water Data'!H156))),'Data Summary'!CF162="Yes"),OFFSET('Water Data'!$H$6,0,10*ROW('Water Data'!H156)),NA())</f>
        <v>#N/A</v>
      </c>
      <c r="R162" s="536" t="e">
        <f ca="1">+IF(AND(ISNUMBER(OFFSET('Water Data'!$H$9,0,10*ROW('Water Data'!H156))),'Data Summary'!CG162="Yes"),OFFSET('Water Data'!$H$9,0,10*ROW('Water Data'!H156)),NA())</f>
        <v>#N/A</v>
      </c>
      <c r="S162" s="536" t="e">
        <f ca="1">+IF(AND(ISNUMBER(OFFSET('Water Data'!$I$4,0,10*ROW('Water Data'!I156))),'Data Summary'!CH162="Yes"),100-OFFSET('Water Data'!$I$4,0,10*ROW('Water Data'!I156)),NA())</f>
        <v>#N/A</v>
      </c>
      <c r="T162" s="536" t="e">
        <f ca="1">+IF(AND(ISNUMBER(OFFSET('Water Data'!$I$6,0,10*ROW('Water Data'!I156))),'Data Summary'!CI162="Yes"),OFFSET('Water Data'!$I$6,0,10*ROW('Water Data'!I156)),NA())</f>
        <v>#N/A</v>
      </c>
      <c r="U162" s="536" t="e">
        <f ca="1">+IF(AND(ISNUMBER(OFFSET('Water Data'!$I$9,0,10*ROW('Water Data'!I156))),'Data Summary'!CJ162="Yes"),OFFSET('Water Data'!$I$9,0,10*ROW('Water Data'!I156)),NA())</f>
        <v>#N/A</v>
      </c>
      <c r="V162" s="537" t="e">
        <f ca="1">+IF(AND(ISNUMBER(OFFSET('Sanitation Data'!$D$4,0,10*ROW('Sanitation Data'!D156))),'Data Summary'!CK162="Yes"),100-OFFSET('Sanitation Data'!$D$4,0,10*ROW('Sanitation Data'!D156)),NA())</f>
        <v>#N/A</v>
      </c>
      <c r="W162" s="537" t="e">
        <f ca="1">+IF(AND(ISNUMBER(OFFSET('Sanitation Data'!$D$6,0,10*ROW('Sanitation Data'!D156))),'Data Summary'!CL162="Yes"),OFFSET('Sanitation Data'!$D$6,0,10*ROW('Sanitation Data'!D156)),NA())</f>
        <v>#N/A</v>
      </c>
      <c r="X162" s="537" t="e">
        <f ca="1">+IF(AND(ISNUMBER(OFFSET('Sanitation Data'!$D$10,0,10*ROW('Sanitation Data'!D156))),'Data Summary'!CM162="Yes"),OFFSET('Sanitation Data'!$D$10,0,10*ROW('Sanitation Data'!D156)),NA())</f>
        <v>#N/A</v>
      </c>
      <c r="Y162" s="537" t="e">
        <f ca="1">+IF(AND(ISNUMBER(OFFSET('Sanitation Data'!$D$11,0,10*ROW('Sanitation Data'!D156))),'Data Summary'!CN162="Yes"),OFFSET('Sanitation Data'!$D$11,0,10*ROW('Sanitation Data'!D156)),NA())</f>
        <v>#N/A</v>
      </c>
      <c r="Z162" s="537" t="e">
        <f ca="1">+IF(AND(ISNUMBER(OFFSET('Sanitation Data'!$D$12,0,10*ROW('Sanitation Data'!D156))),'Data Summary'!CO162="Yes"),OFFSET('Sanitation Data'!$D$12,0,10*ROW('Sanitation Data'!D156)),NA())</f>
        <v>#N/A</v>
      </c>
      <c r="AA162" s="537" t="e">
        <f ca="1">+IF(AND(ISNUMBER(OFFSET('Sanitation Data'!$E$4,0,10*ROW('Sanitation Data'!E156))),'Data Summary'!CP162="Yes"),100-OFFSET('Sanitation Data'!$E$4,0,10*ROW('Sanitation Data'!E156)),NA())</f>
        <v>#N/A</v>
      </c>
      <c r="AB162" s="537" t="e">
        <f ca="1">+IF(AND(ISNUMBER(OFFSET('Sanitation Data'!$E$6,0,10*ROW('Sanitation Data'!E156))),'Data Summary'!CQ162="Yes"),OFFSET('Sanitation Data'!$E$6,0,10*ROW('Sanitation Data'!E156)),NA())</f>
        <v>#N/A</v>
      </c>
      <c r="AC162" s="537" t="e">
        <f ca="1">+IF(AND(ISNUMBER(OFFSET('Sanitation Data'!$E$10,0,10*ROW('Sanitation Data'!E156))),'Data Summary'!CR162="Yes"),OFFSET('Sanitation Data'!$E$10,0,10*ROW('Sanitation Data'!E156)),NA())</f>
        <v>#N/A</v>
      </c>
      <c r="AD162" s="537" t="e">
        <f ca="1">+IF(AND(ISNUMBER(OFFSET('Sanitation Data'!$E$11,0,10*ROW('Sanitation Data'!E156))),'Data Summary'!CS162="Yes"),OFFSET('Sanitation Data'!$E$11,0,10*ROW('Sanitation Data'!E156)),NA())</f>
        <v>#N/A</v>
      </c>
      <c r="AE162" s="537" t="e">
        <f ca="1">+IF(AND(ISNUMBER(OFFSET('Sanitation Data'!$E$12,0,10*ROW('Sanitation Data'!E156))),'Data Summary'!CT162="Yes"),OFFSET('Sanitation Data'!$E$12,0,10*ROW('Sanitation Data'!E156)),NA())</f>
        <v>#N/A</v>
      </c>
      <c r="AF162" s="537" t="e">
        <f ca="1">+IF(AND(ISNUMBER(OFFSET('Sanitation Data'!$F$4,0,10*ROW('Sanitation Data'!F156))),'Data Summary'!CU162="Yes"),100-OFFSET('Sanitation Data'!$F$4,0,10*ROW('Sanitation Data'!F156)),NA())</f>
        <v>#N/A</v>
      </c>
      <c r="AG162" s="537" t="e">
        <f ca="1">+IF(AND(ISNUMBER(OFFSET('Sanitation Data'!$F$6,0,10*ROW('Sanitation Data'!F156))),'Data Summary'!CV162="Yes"),OFFSET('Sanitation Data'!$F$6,0,10*ROW('Sanitation Data'!F156)),NA())</f>
        <v>#N/A</v>
      </c>
      <c r="AH162" s="537" t="e">
        <f ca="1">+IF(AND(ISNUMBER(OFFSET('Sanitation Data'!$F$10,0,10*ROW('Sanitation Data'!F156))),'Data Summary'!CW162="Yes"),OFFSET('Sanitation Data'!$F$10,0,10*ROW('Sanitation Data'!F156)),NA())</f>
        <v>#N/A</v>
      </c>
      <c r="AI162" s="537" t="e">
        <f ca="1">+IF(AND(ISNUMBER(OFFSET('Sanitation Data'!$F$11,0,10*ROW('Sanitation Data'!F156))),'Data Summary'!CX162="Yes"),OFFSET('Sanitation Data'!$F$11,0,10*ROW('Sanitation Data'!F156)),NA())</f>
        <v>#N/A</v>
      </c>
      <c r="AJ162" s="537" t="e">
        <f ca="1">+IF(AND(ISNUMBER(OFFSET('Sanitation Data'!$F$12,0,10*ROW('Sanitation Data'!F156))),'Data Summary'!CY162="Yes"),OFFSET('Sanitation Data'!$F$12,0,10*ROW('Sanitation Data'!F156)),NA())</f>
        <v>#N/A</v>
      </c>
      <c r="AK162" s="537" t="e">
        <f ca="1">+IF(AND(ISNUMBER(OFFSET('Sanitation Data'!$G$4,0,10*ROW('Sanitation Data'!G156))),'Data Summary'!CZ162="Yes"),100-OFFSET('Sanitation Data'!$G$4,0,10*ROW('Sanitation Data'!G156)),NA())</f>
        <v>#N/A</v>
      </c>
      <c r="AL162" s="537" t="e">
        <f ca="1">+IF(AND(ISNUMBER(OFFSET('Sanitation Data'!$G$6,0,10*ROW('Sanitation Data'!G156))),'Data Summary'!DA162="Yes"),OFFSET('Sanitation Data'!$G$6,0,10*ROW('Sanitation Data'!G156)),NA())</f>
        <v>#N/A</v>
      </c>
      <c r="AM162" s="537" t="e">
        <f ca="1">+IF(AND(ISNUMBER(OFFSET('Sanitation Data'!$G$10,0,10*ROW('Sanitation Data'!G156))),'Data Summary'!DB162="Yes"),OFFSET('Sanitation Data'!$G$10,0,10*ROW('Sanitation Data'!G156)),NA())</f>
        <v>#N/A</v>
      </c>
      <c r="AN162" s="537" t="e">
        <f ca="1">+IF(AND(ISNUMBER(OFFSET('Sanitation Data'!$G$11,0,10*ROW('Sanitation Data'!G156))),'Data Summary'!DC162="Yes"),OFFSET('Sanitation Data'!$G$11,0,10*ROW('Sanitation Data'!G156)),NA())</f>
        <v>#N/A</v>
      </c>
      <c r="AO162" s="537" t="e">
        <f ca="1">+IF(AND(ISNUMBER(OFFSET('Sanitation Data'!$G$12,0,10*ROW('Sanitation Data'!G156))),'Data Summary'!DD162="Yes"),OFFSET('Sanitation Data'!$G$12,0,10*ROW('Sanitation Data'!G156)),NA())</f>
        <v>#N/A</v>
      </c>
      <c r="AP162" s="537" t="e">
        <f ca="1">+IF(AND(ISNUMBER(OFFSET('Sanitation Data'!$H$4,0,10*ROW('Sanitation Data'!H156))),'Data Summary'!DE162="Yes"),100-OFFSET('Sanitation Data'!$H$4,0,10*ROW('Sanitation Data'!H156)),NA())</f>
        <v>#N/A</v>
      </c>
      <c r="AQ162" s="537" t="e">
        <f ca="1">+IF(AND(ISNUMBER(OFFSET('Sanitation Data'!$H$6,0,10*ROW('Sanitation Data'!H156))),'Data Summary'!DF162="Yes"),OFFSET('Sanitation Data'!$H$6,0,10*ROW('Sanitation Data'!H156)),NA())</f>
        <v>#N/A</v>
      </c>
      <c r="AR162" s="537" t="e">
        <f ca="1">+IF(AND(ISNUMBER(OFFSET('Sanitation Data'!$H$10,0,10*ROW('Sanitation Data'!H156))),'Data Summary'!DG162="Yes"),OFFSET('Sanitation Data'!$H$10,0,10*ROW('Sanitation Data'!H156)),NA())</f>
        <v>#N/A</v>
      </c>
      <c r="AS162" s="537" t="e">
        <f ca="1">+IF(AND(ISNUMBER(OFFSET('Sanitation Data'!$H$11,0,10*ROW('Sanitation Data'!H156))),'Data Summary'!DH162="Yes"),OFFSET('Sanitation Data'!$H$11,0,10*ROW('Sanitation Data'!H156)),NA())</f>
        <v>#N/A</v>
      </c>
      <c r="AT162" s="537" t="e">
        <f ca="1">+IF(AND(ISNUMBER(OFFSET('Sanitation Data'!$H$12,0,10*ROW('Sanitation Data'!H156))),'Data Summary'!DI162="Yes"),OFFSET('Sanitation Data'!$H$12,0,10*ROW('Sanitation Data'!H156)),NA())</f>
        <v>#N/A</v>
      </c>
      <c r="AU162" s="537" t="e">
        <f ca="1">+IF(AND(ISNUMBER(OFFSET('Sanitation Data'!$I$4,0,10*ROW('Sanitation Data'!I156))),'Data Summary'!DJ162="Yes"),100-OFFSET('Sanitation Data'!$I$4,0,10*ROW('Sanitation Data'!I156)),NA())</f>
        <v>#N/A</v>
      </c>
      <c r="AV162" s="537" t="e">
        <f ca="1">+IF(AND(ISNUMBER(OFFSET('Sanitation Data'!$I$6,0,10*ROW('Sanitation Data'!I156))),'Data Summary'!DK162="Yes"),OFFSET('Sanitation Data'!$I$6,0,10*ROW('Sanitation Data'!I156)),NA())</f>
        <v>#N/A</v>
      </c>
      <c r="AW162" s="537" t="e">
        <f ca="1">+IF(AND(ISNUMBER(OFFSET('Sanitation Data'!$I$10,0,10*ROW('Sanitation Data'!I156))),'Data Summary'!DL162="Yes"),OFFSET('Sanitation Data'!$I$10,0,10*ROW('Sanitation Data'!I156)),NA())</f>
        <v>#N/A</v>
      </c>
      <c r="AX162" s="537" t="e">
        <f ca="1">+IF(AND(ISNUMBER(OFFSET('Sanitation Data'!$I$11,0,10*ROW('Sanitation Data'!I156))),'Data Summary'!DM162="Yes"),OFFSET('Sanitation Data'!$I$11,0,10*ROW('Sanitation Data'!I156)),NA())</f>
        <v>#N/A</v>
      </c>
      <c r="AY162" s="537" t="e">
        <f ca="1">+IF(AND(ISNUMBER(OFFSET('Sanitation Data'!$I$12,0,10*ROW('Sanitation Data'!I156))),'Data Summary'!DN162="Yes"),OFFSET('Sanitation Data'!$I$12,0,10*ROW('Sanitation Data'!I156)),NA())</f>
        <v>#N/A</v>
      </c>
      <c r="AZ162" s="538" t="e">
        <f ca="1">+IF(AND(ISNUMBER(OFFSET('Hygiene Data'!$D$5,0,10*ROW('Hygiene Data'!D156))),'Data Summary'!DO162="Yes"),OFFSET('Hygiene Data'!$D$5,0,10*ROW('Hygiene Data'!D156)),NA())</f>
        <v>#N/A</v>
      </c>
      <c r="BA162" s="538" t="e">
        <f ca="1">+IF(AND(ISNUMBER(OFFSET('Hygiene Data'!$D$7,0,10*ROW('Hygiene Data'!D156))),'Data Summary'!DP162="Yes"),OFFSET('Hygiene Data'!$D$7,0,10*ROW('Hygiene Data'!D156)),NA())</f>
        <v>#N/A</v>
      </c>
      <c r="BB162" s="538" t="e">
        <f ca="1">+IF(AND(ISNUMBER(OFFSET('Hygiene Data'!$D$9,0,10*ROW('Hygiene Data'!D156))),'Data Summary'!DQ162="Yes"),OFFSET('Hygiene Data'!$D$9,0,10*ROW('Hygiene Data'!D156)),NA())</f>
        <v>#N/A</v>
      </c>
      <c r="BC162" s="538" t="e">
        <f ca="1">+IF(AND(ISNUMBER(OFFSET('Hygiene Data'!$E$5,0,10*ROW('Hygiene Data'!E156))),'Data Summary'!DR162="Yes"),OFFSET('Hygiene Data'!$E$5,0,10*ROW('Hygiene Data'!E156)),NA())</f>
        <v>#N/A</v>
      </c>
      <c r="BD162" s="538" t="e">
        <f ca="1">+IF(AND(ISNUMBER(OFFSET('Hygiene Data'!$E$7,0,10*ROW('Hygiene Data'!E156))),'Data Summary'!DS162="Yes"),OFFSET('Hygiene Data'!$E$7,0,10*ROW('Hygiene Data'!E156)),NA())</f>
        <v>#N/A</v>
      </c>
      <c r="BE162" s="538" t="e">
        <f ca="1">+IF(AND(ISNUMBER(OFFSET('Hygiene Data'!$E$9,0,10*ROW('Hygiene Data'!E156))),'Data Summary'!DT162="Yes"),OFFSET('Hygiene Data'!$E$9,0,10*ROW('Hygiene Data'!E156)),NA())</f>
        <v>#N/A</v>
      </c>
      <c r="BF162" s="538" t="e">
        <f ca="1">+IF(AND(ISNUMBER(OFFSET('Hygiene Data'!$F$5,0,10*ROW('Hygiene Data'!F156))),'Data Summary'!DU162="Yes"),OFFSET('Hygiene Data'!$F$5,0,10*ROW('Hygiene Data'!F156)),NA())</f>
        <v>#N/A</v>
      </c>
      <c r="BG162" s="538" t="e">
        <f ca="1">+IF(AND(ISNUMBER(OFFSET('Hygiene Data'!$F$7,0,10*ROW('Hygiene Data'!F156))),'Data Summary'!DV162="Yes"),OFFSET('Hygiene Data'!$F$7,0,10*ROW('Hygiene Data'!F156)),NA())</f>
        <v>#N/A</v>
      </c>
      <c r="BH162" s="538" t="e">
        <f ca="1">+IF(AND(ISNUMBER(OFFSET('Hygiene Data'!$F$9,0,10*ROW('Hygiene Data'!F156))),'Data Summary'!DW162="Yes"),OFFSET('Hygiene Data'!$F$9,0,10*ROW('Hygiene Data'!F156)),NA())</f>
        <v>#N/A</v>
      </c>
      <c r="BI162" s="538" t="e">
        <f ca="1">+IF(AND(ISNUMBER(OFFSET('Hygiene Data'!$G$5,0,10*ROW('Hygiene Data'!G156))),'Data Summary'!DX162="Yes"),OFFSET('Hygiene Data'!$G$5,0,10*ROW('Hygiene Data'!G156)),NA())</f>
        <v>#N/A</v>
      </c>
      <c r="BJ162" s="538" t="e">
        <f ca="1">+IF(AND(ISNUMBER(OFFSET('Hygiene Data'!$G$7,0,10*ROW('Hygiene Data'!G156))),'Data Summary'!DY162="Yes"),OFFSET('Hygiene Data'!$G$7,0,10*ROW('Hygiene Data'!G156)),NA())</f>
        <v>#N/A</v>
      </c>
      <c r="BK162" s="538" t="e">
        <f ca="1">+IF(AND(ISNUMBER(OFFSET('Hygiene Data'!$G$9,0,10*ROW('Hygiene Data'!G156))),'Data Summary'!DZ162="Yes"),OFFSET('Hygiene Data'!$G$9,0,10*ROW('Hygiene Data'!G156)),NA())</f>
        <v>#N/A</v>
      </c>
      <c r="BL162" s="538" t="e">
        <f ca="1">+IF(AND(ISNUMBER(OFFSET('Hygiene Data'!$H$5,0,10*ROW('Hygiene Data'!H156))),'Data Summary'!EA162="Yes"),OFFSET('Hygiene Data'!$H$5,0,10*ROW('Hygiene Data'!H156)),NA())</f>
        <v>#N/A</v>
      </c>
      <c r="BM162" s="538" t="e">
        <f ca="1">+IF(AND(ISNUMBER(OFFSET('Hygiene Data'!$H$7,0,10*ROW('Hygiene Data'!H156))),'Data Summary'!EB162="Yes"),OFFSET('Hygiene Data'!$H$7,0,10*ROW('Hygiene Data'!H156)),NA())</f>
        <v>#N/A</v>
      </c>
      <c r="BN162" s="538" t="e">
        <f ca="1">+IF(AND(ISNUMBER(OFFSET('Hygiene Data'!$H$9,0,10*ROW('Hygiene Data'!H156))),'Data Summary'!EC162="Yes"),OFFSET('Hygiene Data'!$H$9,0,10*ROW('Hygiene Data'!H156)),NA())</f>
        <v>#N/A</v>
      </c>
      <c r="BO162" s="538" t="e">
        <f ca="1">+IF(AND(ISNUMBER(OFFSET('Hygiene Data'!$I$5,0,10*ROW('Hygiene Data'!I156))),'Data Summary'!ED162="Yes"),OFFSET('Hygiene Data'!$I$5,0,10*ROW('Hygiene Data'!I156)),NA())</f>
        <v>#N/A</v>
      </c>
      <c r="BP162" s="538" t="e">
        <f ca="1">+IF(AND(ISNUMBER(OFFSET('Hygiene Data'!$I$7,0,10*ROW('Hygiene Data'!I156))),'Data Summary'!EE162="Yes"),OFFSET('Hygiene Data'!$I$7,0,10*ROW('Hygiene Data'!I156)),NA())</f>
        <v>#N/A</v>
      </c>
      <c r="BQ162" s="538" t="e">
        <f ca="1">+IF(AND(ISNUMBER(OFFSET('Hygiene Data'!$I$9,0,10*ROW('Hygiene Data'!I156))),'Data Summary'!EF162="Yes"),OFFSET('Hygiene Data'!$I$9,0,10*ROW('Hygiene Data'!I156)),NA())</f>
        <v>#N/A</v>
      </c>
    </row>
    <row r="163" spans="1:69" x14ac:dyDescent="0.25">
      <c r="A163" s="534" t="e">
        <f ca="1">+RIGHT('Data Summary'!A163,LEN('Data Summary'!A163)-9)</f>
        <v>#VALUE!</v>
      </c>
      <c r="B163" s="508" t="str">
        <f ca="1">+IF(ISTEXT('Data Summary'!B163),'Data Summary'!B163,"")</f>
        <v/>
      </c>
      <c r="C163" s="535" t="e">
        <f ca="1">+VALUE('Data Summary'!C163)</f>
        <v>#VALUE!</v>
      </c>
      <c r="D163" s="536" t="e">
        <f ca="1">+IF(AND(ISNUMBER(OFFSET('Water Data'!$D$4,0,10*ROW('Water Data'!D157))),'Data Summary'!BS163="Yes"),100-OFFSET('Water Data'!$D$4,0,10*ROW('Water Data'!D157)),NA())</f>
        <v>#N/A</v>
      </c>
      <c r="E163" s="536" t="e">
        <f ca="1">+IF(AND(ISNUMBER(OFFSET('Water Data'!$D$6,0,10*ROW('Water Data'!D157))),'Data Summary'!BT163="Yes"),OFFSET('Water Data'!$D$6,0,10*ROW('Water Data'!D157)),NA())</f>
        <v>#N/A</v>
      </c>
      <c r="F163" s="536" t="e">
        <f ca="1">+IF(AND(ISNUMBER(OFFSET('Water Data'!$D$9,0,10*ROW('Water Data'!D157))),'Data Summary'!BU163="Yes"),OFFSET('Water Data'!$D$9,0,10*ROW('Water Data'!D157)),NA())</f>
        <v>#N/A</v>
      </c>
      <c r="G163" s="536" t="e">
        <f ca="1">+IF(AND(ISNUMBER(OFFSET('Water Data'!$E$4,0,10*ROW('Water Data'!E157))),'Data Summary'!BV163="Yes"),100-OFFSET('Water Data'!$E$4,0,10*ROW('Water Data'!E157)),NA())</f>
        <v>#N/A</v>
      </c>
      <c r="H163" s="536" t="e">
        <f ca="1">+IF(AND(ISNUMBER(OFFSET('Water Data'!$E$6,0,10*ROW('Water Data'!E157))),'Data Summary'!BW163="Yes"),OFFSET('Water Data'!$E$6,0,10*ROW('Water Data'!E157)),NA())</f>
        <v>#N/A</v>
      </c>
      <c r="I163" s="536" t="e">
        <f ca="1">+IF(AND(ISNUMBER(OFFSET('Water Data'!$E$9,0,10*ROW('Water Data'!E157))),'Data Summary'!BX163="Yes"),OFFSET('Water Data'!$E$9,0,10*ROW('Water Data'!E157)),NA())</f>
        <v>#N/A</v>
      </c>
      <c r="J163" s="536" t="e">
        <f ca="1">+IF(AND(ISNUMBER(OFFSET('Water Data'!$F$4,0,10*ROW('Water Data'!F157))),'Data Summary'!BY163="Yes"),100-OFFSET('Water Data'!$F$4,0,10*ROW('Water Data'!F157)),NA())</f>
        <v>#N/A</v>
      </c>
      <c r="K163" s="536" t="e">
        <f ca="1">+IF(AND(ISNUMBER(OFFSET('Water Data'!$F$6,0,10*ROW('Water Data'!F157))),'Data Summary'!BZ163="Yes"),OFFSET('Water Data'!$F$6,0,10*ROW('Water Data'!F157)),NA())</f>
        <v>#N/A</v>
      </c>
      <c r="L163" s="536" t="e">
        <f ca="1">+IF(AND(ISNUMBER(OFFSET('Water Data'!$F$9,0,10*ROW('Water Data'!F157))),'Data Summary'!CA163="Yes"),OFFSET('Water Data'!$F$9,0,10*ROW('Water Data'!F157)),NA())</f>
        <v>#N/A</v>
      </c>
      <c r="M163" s="536" t="e">
        <f ca="1">+IF(AND(ISNUMBER(OFFSET('Water Data'!$G$4,0,10*ROW('Water Data'!G157))),'Data Summary'!CB163="Yes"),100-OFFSET('Water Data'!$G$4,0,10*ROW('Water Data'!G157)),NA())</f>
        <v>#N/A</v>
      </c>
      <c r="N163" s="536" t="e">
        <f ca="1">+IF(AND(ISNUMBER(OFFSET('Water Data'!$G$6,0,10*ROW('Water Data'!G157))),'Data Summary'!CC163="Yes"),OFFSET('Water Data'!$G$6,0,10*ROW('Water Data'!G157)),NA())</f>
        <v>#N/A</v>
      </c>
      <c r="O163" s="536" t="e">
        <f ca="1">+IF(AND(ISNUMBER(OFFSET('Water Data'!$G$9,0,10*ROW('Water Data'!G157))),'Data Summary'!CD163="Yes"),OFFSET('Water Data'!$G$9,0,10*ROW('Water Data'!G157)),NA())</f>
        <v>#N/A</v>
      </c>
      <c r="P163" s="536" t="e">
        <f ca="1">+IF(AND(ISNUMBER(OFFSET('Water Data'!$H$4,0,10*ROW('Water Data'!H157))),'Data Summary'!CE163="Yes"),100-OFFSET('Water Data'!$H$4,0,10*ROW('Water Data'!H157)),NA())</f>
        <v>#N/A</v>
      </c>
      <c r="Q163" s="536" t="e">
        <f ca="1">+IF(AND(ISNUMBER(OFFSET('Water Data'!$H$6,0,10*ROW('Water Data'!H157))),'Data Summary'!CF163="Yes"),OFFSET('Water Data'!$H$6,0,10*ROW('Water Data'!H157)),NA())</f>
        <v>#N/A</v>
      </c>
      <c r="R163" s="536" t="e">
        <f ca="1">+IF(AND(ISNUMBER(OFFSET('Water Data'!$H$9,0,10*ROW('Water Data'!H157))),'Data Summary'!CG163="Yes"),OFFSET('Water Data'!$H$9,0,10*ROW('Water Data'!H157)),NA())</f>
        <v>#N/A</v>
      </c>
      <c r="S163" s="536" t="e">
        <f ca="1">+IF(AND(ISNUMBER(OFFSET('Water Data'!$I$4,0,10*ROW('Water Data'!I157))),'Data Summary'!CH163="Yes"),100-OFFSET('Water Data'!$I$4,0,10*ROW('Water Data'!I157)),NA())</f>
        <v>#N/A</v>
      </c>
      <c r="T163" s="536" t="e">
        <f ca="1">+IF(AND(ISNUMBER(OFFSET('Water Data'!$I$6,0,10*ROW('Water Data'!I157))),'Data Summary'!CI163="Yes"),OFFSET('Water Data'!$I$6,0,10*ROW('Water Data'!I157)),NA())</f>
        <v>#N/A</v>
      </c>
      <c r="U163" s="536" t="e">
        <f ca="1">+IF(AND(ISNUMBER(OFFSET('Water Data'!$I$9,0,10*ROW('Water Data'!I157))),'Data Summary'!CJ163="Yes"),OFFSET('Water Data'!$I$9,0,10*ROW('Water Data'!I157)),NA())</f>
        <v>#N/A</v>
      </c>
      <c r="V163" s="537" t="e">
        <f ca="1">+IF(AND(ISNUMBER(OFFSET('Sanitation Data'!$D$4,0,10*ROW('Sanitation Data'!D157))),'Data Summary'!CK163="Yes"),100-OFFSET('Sanitation Data'!$D$4,0,10*ROW('Sanitation Data'!D157)),NA())</f>
        <v>#N/A</v>
      </c>
      <c r="W163" s="537" t="e">
        <f ca="1">+IF(AND(ISNUMBER(OFFSET('Sanitation Data'!$D$6,0,10*ROW('Sanitation Data'!D157))),'Data Summary'!CL163="Yes"),OFFSET('Sanitation Data'!$D$6,0,10*ROW('Sanitation Data'!D157)),NA())</f>
        <v>#N/A</v>
      </c>
      <c r="X163" s="537" t="e">
        <f ca="1">+IF(AND(ISNUMBER(OFFSET('Sanitation Data'!$D$10,0,10*ROW('Sanitation Data'!D157))),'Data Summary'!CM163="Yes"),OFFSET('Sanitation Data'!$D$10,0,10*ROW('Sanitation Data'!D157)),NA())</f>
        <v>#N/A</v>
      </c>
      <c r="Y163" s="537" t="e">
        <f ca="1">+IF(AND(ISNUMBER(OFFSET('Sanitation Data'!$D$11,0,10*ROW('Sanitation Data'!D157))),'Data Summary'!CN163="Yes"),OFFSET('Sanitation Data'!$D$11,0,10*ROW('Sanitation Data'!D157)),NA())</f>
        <v>#N/A</v>
      </c>
      <c r="Z163" s="537" t="e">
        <f ca="1">+IF(AND(ISNUMBER(OFFSET('Sanitation Data'!$D$12,0,10*ROW('Sanitation Data'!D157))),'Data Summary'!CO163="Yes"),OFFSET('Sanitation Data'!$D$12,0,10*ROW('Sanitation Data'!D157)),NA())</f>
        <v>#N/A</v>
      </c>
      <c r="AA163" s="537" t="e">
        <f ca="1">+IF(AND(ISNUMBER(OFFSET('Sanitation Data'!$E$4,0,10*ROW('Sanitation Data'!E157))),'Data Summary'!CP163="Yes"),100-OFFSET('Sanitation Data'!$E$4,0,10*ROW('Sanitation Data'!E157)),NA())</f>
        <v>#N/A</v>
      </c>
      <c r="AB163" s="537" t="e">
        <f ca="1">+IF(AND(ISNUMBER(OFFSET('Sanitation Data'!$E$6,0,10*ROW('Sanitation Data'!E157))),'Data Summary'!CQ163="Yes"),OFFSET('Sanitation Data'!$E$6,0,10*ROW('Sanitation Data'!E157)),NA())</f>
        <v>#N/A</v>
      </c>
      <c r="AC163" s="537" t="e">
        <f ca="1">+IF(AND(ISNUMBER(OFFSET('Sanitation Data'!$E$10,0,10*ROW('Sanitation Data'!E157))),'Data Summary'!CR163="Yes"),OFFSET('Sanitation Data'!$E$10,0,10*ROW('Sanitation Data'!E157)),NA())</f>
        <v>#N/A</v>
      </c>
      <c r="AD163" s="537" t="e">
        <f ca="1">+IF(AND(ISNUMBER(OFFSET('Sanitation Data'!$E$11,0,10*ROW('Sanitation Data'!E157))),'Data Summary'!CS163="Yes"),OFFSET('Sanitation Data'!$E$11,0,10*ROW('Sanitation Data'!E157)),NA())</f>
        <v>#N/A</v>
      </c>
      <c r="AE163" s="537" t="e">
        <f ca="1">+IF(AND(ISNUMBER(OFFSET('Sanitation Data'!$E$12,0,10*ROW('Sanitation Data'!E157))),'Data Summary'!CT163="Yes"),OFFSET('Sanitation Data'!$E$12,0,10*ROW('Sanitation Data'!E157)),NA())</f>
        <v>#N/A</v>
      </c>
      <c r="AF163" s="537" t="e">
        <f ca="1">+IF(AND(ISNUMBER(OFFSET('Sanitation Data'!$F$4,0,10*ROW('Sanitation Data'!F157))),'Data Summary'!CU163="Yes"),100-OFFSET('Sanitation Data'!$F$4,0,10*ROW('Sanitation Data'!F157)),NA())</f>
        <v>#N/A</v>
      </c>
      <c r="AG163" s="537" t="e">
        <f ca="1">+IF(AND(ISNUMBER(OFFSET('Sanitation Data'!$F$6,0,10*ROW('Sanitation Data'!F157))),'Data Summary'!CV163="Yes"),OFFSET('Sanitation Data'!$F$6,0,10*ROW('Sanitation Data'!F157)),NA())</f>
        <v>#N/A</v>
      </c>
      <c r="AH163" s="537" t="e">
        <f ca="1">+IF(AND(ISNUMBER(OFFSET('Sanitation Data'!$F$10,0,10*ROW('Sanitation Data'!F157))),'Data Summary'!CW163="Yes"),OFFSET('Sanitation Data'!$F$10,0,10*ROW('Sanitation Data'!F157)),NA())</f>
        <v>#N/A</v>
      </c>
      <c r="AI163" s="537" t="e">
        <f ca="1">+IF(AND(ISNUMBER(OFFSET('Sanitation Data'!$F$11,0,10*ROW('Sanitation Data'!F157))),'Data Summary'!CX163="Yes"),OFFSET('Sanitation Data'!$F$11,0,10*ROW('Sanitation Data'!F157)),NA())</f>
        <v>#N/A</v>
      </c>
      <c r="AJ163" s="537" t="e">
        <f ca="1">+IF(AND(ISNUMBER(OFFSET('Sanitation Data'!$F$12,0,10*ROW('Sanitation Data'!F157))),'Data Summary'!CY163="Yes"),OFFSET('Sanitation Data'!$F$12,0,10*ROW('Sanitation Data'!F157)),NA())</f>
        <v>#N/A</v>
      </c>
      <c r="AK163" s="537" t="e">
        <f ca="1">+IF(AND(ISNUMBER(OFFSET('Sanitation Data'!$G$4,0,10*ROW('Sanitation Data'!G157))),'Data Summary'!CZ163="Yes"),100-OFFSET('Sanitation Data'!$G$4,0,10*ROW('Sanitation Data'!G157)),NA())</f>
        <v>#N/A</v>
      </c>
      <c r="AL163" s="537" t="e">
        <f ca="1">+IF(AND(ISNUMBER(OFFSET('Sanitation Data'!$G$6,0,10*ROW('Sanitation Data'!G157))),'Data Summary'!DA163="Yes"),OFFSET('Sanitation Data'!$G$6,0,10*ROW('Sanitation Data'!G157)),NA())</f>
        <v>#N/A</v>
      </c>
      <c r="AM163" s="537" t="e">
        <f ca="1">+IF(AND(ISNUMBER(OFFSET('Sanitation Data'!$G$10,0,10*ROW('Sanitation Data'!G157))),'Data Summary'!DB163="Yes"),OFFSET('Sanitation Data'!$G$10,0,10*ROW('Sanitation Data'!G157)),NA())</f>
        <v>#N/A</v>
      </c>
      <c r="AN163" s="537" t="e">
        <f ca="1">+IF(AND(ISNUMBER(OFFSET('Sanitation Data'!$G$11,0,10*ROW('Sanitation Data'!G157))),'Data Summary'!DC163="Yes"),OFFSET('Sanitation Data'!$G$11,0,10*ROW('Sanitation Data'!G157)),NA())</f>
        <v>#N/A</v>
      </c>
      <c r="AO163" s="537" t="e">
        <f ca="1">+IF(AND(ISNUMBER(OFFSET('Sanitation Data'!$G$12,0,10*ROW('Sanitation Data'!G157))),'Data Summary'!DD163="Yes"),OFFSET('Sanitation Data'!$G$12,0,10*ROW('Sanitation Data'!G157)),NA())</f>
        <v>#N/A</v>
      </c>
      <c r="AP163" s="537" t="e">
        <f ca="1">+IF(AND(ISNUMBER(OFFSET('Sanitation Data'!$H$4,0,10*ROW('Sanitation Data'!H157))),'Data Summary'!DE163="Yes"),100-OFFSET('Sanitation Data'!$H$4,0,10*ROW('Sanitation Data'!H157)),NA())</f>
        <v>#N/A</v>
      </c>
      <c r="AQ163" s="537" t="e">
        <f ca="1">+IF(AND(ISNUMBER(OFFSET('Sanitation Data'!$H$6,0,10*ROW('Sanitation Data'!H157))),'Data Summary'!DF163="Yes"),OFFSET('Sanitation Data'!$H$6,0,10*ROW('Sanitation Data'!H157)),NA())</f>
        <v>#N/A</v>
      </c>
      <c r="AR163" s="537" t="e">
        <f ca="1">+IF(AND(ISNUMBER(OFFSET('Sanitation Data'!$H$10,0,10*ROW('Sanitation Data'!H157))),'Data Summary'!DG163="Yes"),OFFSET('Sanitation Data'!$H$10,0,10*ROW('Sanitation Data'!H157)),NA())</f>
        <v>#N/A</v>
      </c>
      <c r="AS163" s="537" t="e">
        <f ca="1">+IF(AND(ISNUMBER(OFFSET('Sanitation Data'!$H$11,0,10*ROW('Sanitation Data'!H157))),'Data Summary'!DH163="Yes"),OFFSET('Sanitation Data'!$H$11,0,10*ROW('Sanitation Data'!H157)),NA())</f>
        <v>#N/A</v>
      </c>
      <c r="AT163" s="537" t="e">
        <f ca="1">+IF(AND(ISNUMBER(OFFSET('Sanitation Data'!$H$12,0,10*ROW('Sanitation Data'!H157))),'Data Summary'!DI163="Yes"),OFFSET('Sanitation Data'!$H$12,0,10*ROW('Sanitation Data'!H157)),NA())</f>
        <v>#N/A</v>
      </c>
      <c r="AU163" s="537" t="e">
        <f ca="1">+IF(AND(ISNUMBER(OFFSET('Sanitation Data'!$I$4,0,10*ROW('Sanitation Data'!I157))),'Data Summary'!DJ163="Yes"),100-OFFSET('Sanitation Data'!$I$4,0,10*ROW('Sanitation Data'!I157)),NA())</f>
        <v>#N/A</v>
      </c>
      <c r="AV163" s="537" t="e">
        <f ca="1">+IF(AND(ISNUMBER(OFFSET('Sanitation Data'!$I$6,0,10*ROW('Sanitation Data'!I157))),'Data Summary'!DK163="Yes"),OFFSET('Sanitation Data'!$I$6,0,10*ROW('Sanitation Data'!I157)),NA())</f>
        <v>#N/A</v>
      </c>
      <c r="AW163" s="537" t="e">
        <f ca="1">+IF(AND(ISNUMBER(OFFSET('Sanitation Data'!$I$10,0,10*ROW('Sanitation Data'!I157))),'Data Summary'!DL163="Yes"),OFFSET('Sanitation Data'!$I$10,0,10*ROW('Sanitation Data'!I157)),NA())</f>
        <v>#N/A</v>
      </c>
      <c r="AX163" s="537" t="e">
        <f ca="1">+IF(AND(ISNUMBER(OFFSET('Sanitation Data'!$I$11,0,10*ROW('Sanitation Data'!I157))),'Data Summary'!DM163="Yes"),OFFSET('Sanitation Data'!$I$11,0,10*ROW('Sanitation Data'!I157)),NA())</f>
        <v>#N/A</v>
      </c>
      <c r="AY163" s="537" t="e">
        <f ca="1">+IF(AND(ISNUMBER(OFFSET('Sanitation Data'!$I$12,0,10*ROW('Sanitation Data'!I157))),'Data Summary'!DN163="Yes"),OFFSET('Sanitation Data'!$I$12,0,10*ROW('Sanitation Data'!I157)),NA())</f>
        <v>#N/A</v>
      </c>
      <c r="AZ163" s="538" t="e">
        <f ca="1">+IF(AND(ISNUMBER(OFFSET('Hygiene Data'!$D$5,0,10*ROW('Hygiene Data'!D157))),'Data Summary'!DO163="Yes"),OFFSET('Hygiene Data'!$D$5,0,10*ROW('Hygiene Data'!D157)),NA())</f>
        <v>#N/A</v>
      </c>
      <c r="BA163" s="538" t="e">
        <f ca="1">+IF(AND(ISNUMBER(OFFSET('Hygiene Data'!$D$7,0,10*ROW('Hygiene Data'!D157))),'Data Summary'!DP163="Yes"),OFFSET('Hygiene Data'!$D$7,0,10*ROW('Hygiene Data'!D157)),NA())</f>
        <v>#N/A</v>
      </c>
      <c r="BB163" s="538" t="e">
        <f ca="1">+IF(AND(ISNUMBER(OFFSET('Hygiene Data'!$D$9,0,10*ROW('Hygiene Data'!D157))),'Data Summary'!DQ163="Yes"),OFFSET('Hygiene Data'!$D$9,0,10*ROW('Hygiene Data'!D157)),NA())</f>
        <v>#N/A</v>
      </c>
      <c r="BC163" s="538" t="e">
        <f ca="1">+IF(AND(ISNUMBER(OFFSET('Hygiene Data'!$E$5,0,10*ROW('Hygiene Data'!E157))),'Data Summary'!DR163="Yes"),OFFSET('Hygiene Data'!$E$5,0,10*ROW('Hygiene Data'!E157)),NA())</f>
        <v>#N/A</v>
      </c>
      <c r="BD163" s="538" t="e">
        <f ca="1">+IF(AND(ISNUMBER(OFFSET('Hygiene Data'!$E$7,0,10*ROW('Hygiene Data'!E157))),'Data Summary'!DS163="Yes"),OFFSET('Hygiene Data'!$E$7,0,10*ROW('Hygiene Data'!E157)),NA())</f>
        <v>#N/A</v>
      </c>
      <c r="BE163" s="538" t="e">
        <f ca="1">+IF(AND(ISNUMBER(OFFSET('Hygiene Data'!$E$9,0,10*ROW('Hygiene Data'!E157))),'Data Summary'!DT163="Yes"),OFFSET('Hygiene Data'!$E$9,0,10*ROW('Hygiene Data'!E157)),NA())</f>
        <v>#N/A</v>
      </c>
      <c r="BF163" s="538" t="e">
        <f ca="1">+IF(AND(ISNUMBER(OFFSET('Hygiene Data'!$F$5,0,10*ROW('Hygiene Data'!F157))),'Data Summary'!DU163="Yes"),OFFSET('Hygiene Data'!$F$5,0,10*ROW('Hygiene Data'!F157)),NA())</f>
        <v>#N/A</v>
      </c>
      <c r="BG163" s="538" t="e">
        <f ca="1">+IF(AND(ISNUMBER(OFFSET('Hygiene Data'!$F$7,0,10*ROW('Hygiene Data'!F157))),'Data Summary'!DV163="Yes"),OFFSET('Hygiene Data'!$F$7,0,10*ROW('Hygiene Data'!F157)),NA())</f>
        <v>#N/A</v>
      </c>
      <c r="BH163" s="538" t="e">
        <f ca="1">+IF(AND(ISNUMBER(OFFSET('Hygiene Data'!$F$9,0,10*ROW('Hygiene Data'!F157))),'Data Summary'!DW163="Yes"),OFFSET('Hygiene Data'!$F$9,0,10*ROW('Hygiene Data'!F157)),NA())</f>
        <v>#N/A</v>
      </c>
      <c r="BI163" s="538" t="e">
        <f ca="1">+IF(AND(ISNUMBER(OFFSET('Hygiene Data'!$G$5,0,10*ROW('Hygiene Data'!G157))),'Data Summary'!DX163="Yes"),OFFSET('Hygiene Data'!$G$5,0,10*ROW('Hygiene Data'!G157)),NA())</f>
        <v>#N/A</v>
      </c>
      <c r="BJ163" s="538" t="e">
        <f ca="1">+IF(AND(ISNUMBER(OFFSET('Hygiene Data'!$G$7,0,10*ROW('Hygiene Data'!G157))),'Data Summary'!DY163="Yes"),OFFSET('Hygiene Data'!$G$7,0,10*ROW('Hygiene Data'!G157)),NA())</f>
        <v>#N/A</v>
      </c>
      <c r="BK163" s="538" t="e">
        <f ca="1">+IF(AND(ISNUMBER(OFFSET('Hygiene Data'!$G$9,0,10*ROW('Hygiene Data'!G157))),'Data Summary'!DZ163="Yes"),OFFSET('Hygiene Data'!$G$9,0,10*ROW('Hygiene Data'!G157)),NA())</f>
        <v>#N/A</v>
      </c>
      <c r="BL163" s="538" t="e">
        <f ca="1">+IF(AND(ISNUMBER(OFFSET('Hygiene Data'!$H$5,0,10*ROW('Hygiene Data'!H157))),'Data Summary'!EA163="Yes"),OFFSET('Hygiene Data'!$H$5,0,10*ROW('Hygiene Data'!H157)),NA())</f>
        <v>#N/A</v>
      </c>
      <c r="BM163" s="538" t="e">
        <f ca="1">+IF(AND(ISNUMBER(OFFSET('Hygiene Data'!$H$7,0,10*ROW('Hygiene Data'!H157))),'Data Summary'!EB163="Yes"),OFFSET('Hygiene Data'!$H$7,0,10*ROW('Hygiene Data'!H157)),NA())</f>
        <v>#N/A</v>
      </c>
      <c r="BN163" s="538" t="e">
        <f ca="1">+IF(AND(ISNUMBER(OFFSET('Hygiene Data'!$H$9,0,10*ROW('Hygiene Data'!H157))),'Data Summary'!EC163="Yes"),OFFSET('Hygiene Data'!$H$9,0,10*ROW('Hygiene Data'!H157)),NA())</f>
        <v>#N/A</v>
      </c>
      <c r="BO163" s="538" t="e">
        <f ca="1">+IF(AND(ISNUMBER(OFFSET('Hygiene Data'!$I$5,0,10*ROW('Hygiene Data'!I157))),'Data Summary'!ED163="Yes"),OFFSET('Hygiene Data'!$I$5,0,10*ROW('Hygiene Data'!I157)),NA())</f>
        <v>#N/A</v>
      </c>
      <c r="BP163" s="538" t="e">
        <f ca="1">+IF(AND(ISNUMBER(OFFSET('Hygiene Data'!$I$7,0,10*ROW('Hygiene Data'!I157))),'Data Summary'!EE163="Yes"),OFFSET('Hygiene Data'!$I$7,0,10*ROW('Hygiene Data'!I157)),NA())</f>
        <v>#N/A</v>
      </c>
      <c r="BQ163" s="538" t="e">
        <f ca="1">+IF(AND(ISNUMBER(OFFSET('Hygiene Data'!$I$9,0,10*ROW('Hygiene Data'!I157))),'Data Summary'!EF163="Yes"),OFFSET('Hygiene Data'!$I$9,0,10*ROW('Hygiene Data'!I157)),NA())</f>
        <v>#N/A</v>
      </c>
    </row>
    <row r="164" spans="1:69" x14ac:dyDescent="0.25">
      <c r="A164" s="534" t="e">
        <f ca="1">+RIGHT('Data Summary'!A164,LEN('Data Summary'!A164)-9)</f>
        <v>#VALUE!</v>
      </c>
      <c r="B164" s="508" t="str">
        <f ca="1">+IF(ISTEXT('Data Summary'!B164),'Data Summary'!B164,"")</f>
        <v/>
      </c>
      <c r="C164" s="535" t="e">
        <f ca="1">+VALUE('Data Summary'!C164)</f>
        <v>#VALUE!</v>
      </c>
      <c r="D164" s="536" t="e">
        <f ca="1">+IF(AND(ISNUMBER(OFFSET('Water Data'!$D$4,0,10*ROW('Water Data'!D158))),'Data Summary'!BS164="Yes"),100-OFFSET('Water Data'!$D$4,0,10*ROW('Water Data'!D158)),NA())</f>
        <v>#N/A</v>
      </c>
      <c r="E164" s="536" t="e">
        <f ca="1">+IF(AND(ISNUMBER(OFFSET('Water Data'!$D$6,0,10*ROW('Water Data'!D158))),'Data Summary'!BT164="Yes"),OFFSET('Water Data'!$D$6,0,10*ROW('Water Data'!D158)),NA())</f>
        <v>#N/A</v>
      </c>
      <c r="F164" s="536" t="e">
        <f ca="1">+IF(AND(ISNUMBER(OFFSET('Water Data'!$D$9,0,10*ROW('Water Data'!D158))),'Data Summary'!BU164="Yes"),OFFSET('Water Data'!$D$9,0,10*ROW('Water Data'!D158)),NA())</f>
        <v>#N/A</v>
      </c>
      <c r="G164" s="536" t="e">
        <f ca="1">+IF(AND(ISNUMBER(OFFSET('Water Data'!$E$4,0,10*ROW('Water Data'!E158))),'Data Summary'!BV164="Yes"),100-OFFSET('Water Data'!$E$4,0,10*ROW('Water Data'!E158)),NA())</f>
        <v>#N/A</v>
      </c>
      <c r="H164" s="536" t="e">
        <f ca="1">+IF(AND(ISNUMBER(OFFSET('Water Data'!$E$6,0,10*ROW('Water Data'!E158))),'Data Summary'!BW164="Yes"),OFFSET('Water Data'!$E$6,0,10*ROW('Water Data'!E158)),NA())</f>
        <v>#N/A</v>
      </c>
      <c r="I164" s="536" t="e">
        <f ca="1">+IF(AND(ISNUMBER(OFFSET('Water Data'!$E$9,0,10*ROW('Water Data'!E158))),'Data Summary'!BX164="Yes"),OFFSET('Water Data'!$E$9,0,10*ROW('Water Data'!E158)),NA())</f>
        <v>#N/A</v>
      </c>
      <c r="J164" s="536" t="e">
        <f ca="1">+IF(AND(ISNUMBER(OFFSET('Water Data'!$F$4,0,10*ROW('Water Data'!F158))),'Data Summary'!BY164="Yes"),100-OFFSET('Water Data'!$F$4,0,10*ROW('Water Data'!F158)),NA())</f>
        <v>#N/A</v>
      </c>
      <c r="K164" s="536" t="e">
        <f ca="1">+IF(AND(ISNUMBER(OFFSET('Water Data'!$F$6,0,10*ROW('Water Data'!F158))),'Data Summary'!BZ164="Yes"),OFFSET('Water Data'!$F$6,0,10*ROW('Water Data'!F158)),NA())</f>
        <v>#N/A</v>
      </c>
      <c r="L164" s="536" t="e">
        <f ca="1">+IF(AND(ISNUMBER(OFFSET('Water Data'!$F$9,0,10*ROW('Water Data'!F158))),'Data Summary'!CA164="Yes"),OFFSET('Water Data'!$F$9,0,10*ROW('Water Data'!F158)),NA())</f>
        <v>#N/A</v>
      </c>
      <c r="M164" s="536" t="e">
        <f ca="1">+IF(AND(ISNUMBER(OFFSET('Water Data'!$G$4,0,10*ROW('Water Data'!G158))),'Data Summary'!CB164="Yes"),100-OFFSET('Water Data'!$G$4,0,10*ROW('Water Data'!G158)),NA())</f>
        <v>#N/A</v>
      </c>
      <c r="N164" s="536" t="e">
        <f ca="1">+IF(AND(ISNUMBER(OFFSET('Water Data'!$G$6,0,10*ROW('Water Data'!G158))),'Data Summary'!CC164="Yes"),OFFSET('Water Data'!$G$6,0,10*ROW('Water Data'!G158)),NA())</f>
        <v>#N/A</v>
      </c>
      <c r="O164" s="536" t="e">
        <f ca="1">+IF(AND(ISNUMBER(OFFSET('Water Data'!$G$9,0,10*ROW('Water Data'!G158))),'Data Summary'!CD164="Yes"),OFFSET('Water Data'!$G$9,0,10*ROW('Water Data'!G158)),NA())</f>
        <v>#N/A</v>
      </c>
      <c r="P164" s="536" t="e">
        <f ca="1">+IF(AND(ISNUMBER(OFFSET('Water Data'!$H$4,0,10*ROW('Water Data'!H158))),'Data Summary'!CE164="Yes"),100-OFFSET('Water Data'!$H$4,0,10*ROW('Water Data'!H158)),NA())</f>
        <v>#N/A</v>
      </c>
      <c r="Q164" s="536" t="e">
        <f ca="1">+IF(AND(ISNUMBER(OFFSET('Water Data'!$H$6,0,10*ROW('Water Data'!H158))),'Data Summary'!CF164="Yes"),OFFSET('Water Data'!$H$6,0,10*ROW('Water Data'!H158)),NA())</f>
        <v>#N/A</v>
      </c>
      <c r="R164" s="536" t="e">
        <f ca="1">+IF(AND(ISNUMBER(OFFSET('Water Data'!$H$9,0,10*ROW('Water Data'!H158))),'Data Summary'!CG164="Yes"),OFFSET('Water Data'!$H$9,0,10*ROW('Water Data'!H158)),NA())</f>
        <v>#N/A</v>
      </c>
      <c r="S164" s="536" t="e">
        <f ca="1">+IF(AND(ISNUMBER(OFFSET('Water Data'!$I$4,0,10*ROW('Water Data'!I158))),'Data Summary'!CH164="Yes"),100-OFFSET('Water Data'!$I$4,0,10*ROW('Water Data'!I158)),NA())</f>
        <v>#N/A</v>
      </c>
      <c r="T164" s="536" t="e">
        <f ca="1">+IF(AND(ISNUMBER(OFFSET('Water Data'!$I$6,0,10*ROW('Water Data'!I158))),'Data Summary'!CI164="Yes"),OFFSET('Water Data'!$I$6,0,10*ROW('Water Data'!I158)),NA())</f>
        <v>#N/A</v>
      </c>
      <c r="U164" s="536" t="e">
        <f ca="1">+IF(AND(ISNUMBER(OFFSET('Water Data'!$I$9,0,10*ROW('Water Data'!I158))),'Data Summary'!CJ164="Yes"),OFFSET('Water Data'!$I$9,0,10*ROW('Water Data'!I158)),NA())</f>
        <v>#N/A</v>
      </c>
      <c r="V164" s="537" t="e">
        <f ca="1">+IF(AND(ISNUMBER(OFFSET('Sanitation Data'!$D$4,0,10*ROW('Sanitation Data'!D158))),'Data Summary'!CK164="Yes"),100-OFFSET('Sanitation Data'!$D$4,0,10*ROW('Sanitation Data'!D158)),NA())</f>
        <v>#N/A</v>
      </c>
      <c r="W164" s="537" t="e">
        <f ca="1">+IF(AND(ISNUMBER(OFFSET('Sanitation Data'!$D$6,0,10*ROW('Sanitation Data'!D158))),'Data Summary'!CL164="Yes"),OFFSET('Sanitation Data'!$D$6,0,10*ROW('Sanitation Data'!D158)),NA())</f>
        <v>#N/A</v>
      </c>
      <c r="X164" s="537" t="e">
        <f ca="1">+IF(AND(ISNUMBER(OFFSET('Sanitation Data'!$D$10,0,10*ROW('Sanitation Data'!D158))),'Data Summary'!CM164="Yes"),OFFSET('Sanitation Data'!$D$10,0,10*ROW('Sanitation Data'!D158)),NA())</f>
        <v>#N/A</v>
      </c>
      <c r="Y164" s="537" t="e">
        <f ca="1">+IF(AND(ISNUMBER(OFFSET('Sanitation Data'!$D$11,0,10*ROW('Sanitation Data'!D158))),'Data Summary'!CN164="Yes"),OFFSET('Sanitation Data'!$D$11,0,10*ROW('Sanitation Data'!D158)),NA())</f>
        <v>#N/A</v>
      </c>
      <c r="Z164" s="537" t="e">
        <f ca="1">+IF(AND(ISNUMBER(OFFSET('Sanitation Data'!$D$12,0,10*ROW('Sanitation Data'!D158))),'Data Summary'!CO164="Yes"),OFFSET('Sanitation Data'!$D$12,0,10*ROW('Sanitation Data'!D158)),NA())</f>
        <v>#N/A</v>
      </c>
      <c r="AA164" s="537" t="e">
        <f ca="1">+IF(AND(ISNUMBER(OFFSET('Sanitation Data'!$E$4,0,10*ROW('Sanitation Data'!E158))),'Data Summary'!CP164="Yes"),100-OFFSET('Sanitation Data'!$E$4,0,10*ROW('Sanitation Data'!E158)),NA())</f>
        <v>#N/A</v>
      </c>
      <c r="AB164" s="537" t="e">
        <f ca="1">+IF(AND(ISNUMBER(OFFSET('Sanitation Data'!$E$6,0,10*ROW('Sanitation Data'!E158))),'Data Summary'!CQ164="Yes"),OFFSET('Sanitation Data'!$E$6,0,10*ROW('Sanitation Data'!E158)),NA())</f>
        <v>#N/A</v>
      </c>
      <c r="AC164" s="537" t="e">
        <f ca="1">+IF(AND(ISNUMBER(OFFSET('Sanitation Data'!$E$10,0,10*ROW('Sanitation Data'!E158))),'Data Summary'!CR164="Yes"),OFFSET('Sanitation Data'!$E$10,0,10*ROW('Sanitation Data'!E158)),NA())</f>
        <v>#N/A</v>
      </c>
      <c r="AD164" s="537" t="e">
        <f ca="1">+IF(AND(ISNUMBER(OFFSET('Sanitation Data'!$E$11,0,10*ROW('Sanitation Data'!E158))),'Data Summary'!CS164="Yes"),OFFSET('Sanitation Data'!$E$11,0,10*ROW('Sanitation Data'!E158)),NA())</f>
        <v>#N/A</v>
      </c>
      <c r="AE164" s="537" t="e">
        <f ca="1">+IF(AND(ISNUMBER(OFFSET('Sanitation Data'!$E$12,0,10*ROW('Sanitation Data'!E158))),'Data Summary'!CT164="Yes"),OFFSET('Sanitation Data'!$E$12,0,10*ROW('Sanitation Data'!E158)),NA())</f>
        <v>#N/A</v>
      </c>
      <c r="AF164" s="537" t="e">
        <f ca="1">+IF(AND(ISNUMBER(OFFSET('Sanitation Data'!$F$4,0,10*ROW('Sanitation Data'!F158))),'Data Summary'!CU164="Yes"),100-OFFSET('Sanitation Data'!$F$4,0,10*ROW('Sanitation Data'!F158)),NA())</f>
        <v>#N/A</v>
      </c>
      <c r="AG164" s="537" t="e">
        <f ca="1">+IF(AND(ISNUMBER(OFFSET('Sanitation Data'!$F$6,0,10*ROW('Sanitation Data'!F158))),'Data Summary'!CV164="Yes"),OFFSET('Sanitation Data'!$F$6,0,10*ROW('Sanitation Data'!F158)),NA())</f>
        <v>#N/A</v>
      </c>
      <c r="AH164" s="537" t="e">
        <f ca="1">+IF(AND(ISNUMBER(OFFSET('Sanitation Data'!$F$10,0,10*ROW('Sanitation Data'!F158))),'Data Summary'!CW164="Yes"),OFFSET('Sanitation Data'!$F$10,0,10*ROW('Sanitation Data'!F158)),NA())</f>
        <v>#N/A</v>
      </c>
      <c r="AI164" s="537" t="e">
        <f ca="1">+IF(AND(ISNUMBER(OFFSET('Sanitation Data'!$F$11,0,10*ROW('Sanitation Data'!F158))),'Data Summary'!CX164="Yes"),OFFSET('Sanitation Data'!$F$11,0,10*ROW('Sanitation Data'!F158)),NA())</f>
        <v>#N/A</v>
      </c>
      <c r="AJ164" s="537" t="e">
        <f ca="1">+IF(AND(ISNUMBER(OFFSET('Sanitation Data'!$F$12,0,10*ROW('Sanitation Data'!F158))),'Data Summary'!CY164="Yes"),OFFSET('Sanitation Data'!$F$12,0,10*ROW('Sanitation Data'!F158)),NA())</f>
        <v>#N/A</v>
      </c>
      <c r="AK164" s="537" t="e">
        <f ca="1">+IF(AND(ISNUMBER(OFFSET('Sanitation Data'!$G$4,0,10*ROW('Sanitation Data'!G158))),'Data Summary'!CZ164="Yes"),100-OFFSET('Sanitation Data'!$G$4,0,10*ROW('Sanitation Data'!G158)),NA())</f>
        <v>#N/A</v>
      </c>
      <c r="AL164" s="537" t="e">
        <f ca="1">+IF(AND(ISNUMBER(OFFSET('Sanitation Data'!$G$6,0,10*ROW('Sanitation Data'!G158))),'Data Summary'!DA164="Yes"),OFFSET('Sanitation Data'!$G$6,0,10*ROW('Sanitation Data'!G158)),NA())</f>
        <v>#N/A</v>
      </c>
      <c r="AM164" s="537" t="e">
        <f ca="1">+IF(AND(ISNUMBER(OFFSET('Sanitation Data'!$G$10,0,10*ROW('Sanitation Data'!G158))),'Data Summary'!DB164="Yes"),OFFSET('Sanitation Data'!$G$10,0,10*ROW('Sanitation Data'!G158)),NA())</f>
        <v>#N/A</v>
      </c>
      <c r="AN164" s="537" t="e">
        <f ca="1">+IF(AND(ISNUMBER(OFFSET('Sanitation Data'!$G$11,0,10*ROW('Sanitation Data'!G158))),'Data Summary'!DC164="Yes"),OFFSET('Sanitation Data'!$G$11,0,10*ROW('Sanitation Data'!G158)),NA())</f>
        <v>#N/A</v>
      </c>
      <c r="AO164" s="537" t="e">
        <f ca="1">+IF(AND(ISNUMBER(OFFSET('Sanitation Data'!$G$12,0,10*ROW('Sanitation Data'!G158))),'Data Summary'!DD164="Yes"),OFFSET('Sanitation Data'!$G$12,0,10*ROW('Sanitation Data'!G158)),NA())</f>
        <v>#N/A</v>
      </c>
      <c r="AP164" s="537" t="e">
        <f ca="1">+IF(AND(ISNUMBER(OFFSET('Sanitation Data'!$H$4,0,10*ROW('Sanitation Data'!H158))),'Data Summary'!DE164="Yes"),100-OFFSET('Sanitation Data'!$H$4,0,10*ROW('Sanitation Data'!H158)),NA())</f>
        <v>#N/A</v>
      </c>
      <c r="AQ164" s="537" t="e">
        <f ca="1">+IF(AND(ISNUMBER(OFFSET('Sanitation Data'!$H$6,0,10*ROW('Sanitation Data'!H158))),'Data Summary'!DF164="Yes"),OFFSET('Sanitation Data'!$H$6,0,10*ROW('Sanitation Data'!H158)),NA())</f>
        <v>#N/A</v>
      </c>
      <c r="AR164" s="537" t="e">
        <f ca="1">+IF(AND(ISNUMBER(OFFSET('Sanitation Data'!$H$10,0,10*ROW('Sanitation Data'!H158))),'Data Summary'!DG164="Yes"),OFFSET('Sanitation Data'!$H$10,0,10*ROW('Sanitation Data'!H158)),NA())</f>
        <v>#N/A</v>
      </c>
      <c r="AS164" s="537" t="e">
        <f ca="1">+IF(AND(ISNUMBER(OFFSET('Sanitation Data'!$H$11,0,10*ROW('Sanitation Data'!H158))),'Data Summary'!DH164="Yes"),OFFSET('Sanitation Data'!$H$11,0,10*ROW('Sanitation Data'!H158)),NA())</f>
        <v>#N/A</v>
      </c>
      <c r="AT164" s="537" t="e">
        <f ca="1">+IF(AND(ISNUMBER(OFFSET('Sanitation Data'!$H$12,0,10*ROW('Sanitation Data'!H158))),'Data Summary'!DI164="Yes"),OFFSET('Sanitation Data'!$H$12,0,10*ROW('Sanitation Data'!H158)),NA())</f>
        <v>#N/A</v>
      </c>
      <c r="AU164" s="537" t="e">
        <f ca="1">+IF(AND(ISNUMBER(OFFSET('Sanitation Data'!$I$4,0,10*ROW('Sanitation Data'!I158))),'Data Summary'!DJ164="Yes"),100-OFFSET('Sanitation Data'!$I$4,0,10*ROW('Sanitation Data'!I158)),NA())</f>
        <v>#N/A</v>
      </c>
      <c r="AV164" s="537" t="e">
        <f ca="1">+IF(AND(ISNUMBER(OFFSET('Sanitation Data'!$I$6,0,10*ROW('Sanitation Data'!I158))),'Data Summary'!DK164="Yes"),OFFSET('Sanitation Data'!$I$6,0,10*ROW('Sanitation Data'!I158)),NA())</f>
        <v>#N/A</v>
      </c>
      <c r="AW164" s="537" t="e">
        <f ca="1">+IF(AND(ISNUMBER(OFFSET('Sanitation Data'!$I$10,0,10*ROW('Sanitation Data'!I158))),'Data Summary'!DL164="Yes"),OFFSET('Sanitation Data'!$I$10,0,10*ROW('Sanitation Data'!I158)),NA())</f>
        <v>#N/A</v>
      </c>
      <c r="AX164" s="537" t="e">
        <f ca="1">+IF(AND(ISNUMBER(OFFSET('Sanitation Data'!$I$11,0,10*ROW('Sanitation Data'!I158))),'Data Summary'!DM164="Yes"),OFFSET('Sanitation Data'!$I$11,0,10*ROW('Sanitation Data'!I158)),NA())</f>
        <v>#N/A</v>
      </c>
      <c r="AY164" s="537" t="e">
        <f ca="1">+IF(AND(ISNUMBER(OFFSET('Sanitation Data'!$I$12,0,10*ROW('Sanitation Data'!I158))),'Data Summary'!DN164="Yes"),OFFSET('Sanitation Data'!$I$12,0,10*ROW('Sanitation Data'!I158)),NA())</f>
        <v>#N/A</v>
      </c>
      <c r="AZ164" s="538" t="e">
        <f ca="1">+IF(AND(ISNUMBER(OFFSET('Hygiene Data'!$D$5,0,10*ROW('Hygiene Data'!D158))),'Data Summary'!DO164="Yes"),OFFSET('Hygiene Data'!$D$5,0,10*ROW('Hygiene Data'!D158)),NA())</f>
        <v>#N/A</v>
      </c>
      <c r="BA164" s="538" t="e">
        <f ca="1">+IF(AND(ISNUMBER(OFFSET('Hygiene Data'!$D$7,0,10*ROW('Hygiene Data'!D158))),'Data Summary'!DP164="Yes"),OFFSET('Hygiene Data'!$D$7,0,10*ROW('Hygiene Data'!D158)),NA())</f>
        <v>#N/A</v>
      </c>
      <c r="BB164" s="538" t="e">
        <f ca="1">+IF(AND(ISNUMBER(OFFSET('Hygiene Data'!$D$9,0,10*ROW('Hygiene Data'!D158))),'Data Summary'!DQ164="Yes"),OFFSET('Hygiene Data'!$D$9,0,10*ROW('Hygiene Data'!D158)),NA())</f>
        <v>#N/A</v>
      </c>
      <c r="BC164" s="538" t="e">
        <f ca="1">+IF(AND(ISNUMBER(OFFSET('Hygiene Data'!$E$5,0,10*ROW('Hygiene Data'!E158))),'Data Summary'!DR164="Yes"),OFFSET('Hygiene Data'!$E$5,0,10*ROW('Hygiene Data'!E158)),NA())</f>
        <v>#N/A</v>
      </c>
      <c r="BD164" s="538" t="e">
        <f ca="1">+IF(AND(ISNUMBER(OFFSET('Hygiene Data'!$E$7,0,10*ROW('Hygiene Data'!E158))),'Data Summary'!DS164="Yes"),OFFSET('Hygiene Data'!$E$7,0,10*ROW('Hygiene Data'!E158)),NA())</f>
        <v>#N/A</v>
      </c>
      <c r="BE164" s="538" t="e">
        <f ca="1">+IF(AND(ISNUMBER(OFFSET('Hygiene Data'!$E$9,0,10*ROW('Hygiene Data'!E158))),'Data Summary'!DT164="Yes"),OFFSET('Hygiene Data'!$E$9,0,10*ROW('Hygiene Data'!E158)),NA())</f>
        <v>#N/A</v>
      </c>
      <c r="BF164" s="538" t="e">
        <f ca="1">+IF(AND(ISNUMBER(OFFSET('Hygiene Data'!$F$5,0,10*ROW('Hygiene Data'!F158))),'Data Summary'!DU164="Yes"),OFFSET('Hygiene Data'!$F$5,0,10*ROW('Hygiene Data'!F158)),NA())</f>
        <v>#N/A</v>
      </c>
      <c r="BG164" s="538" t="e">
        <f ca="1">+IF(AND(ISNUMBER(OFFSET('Hygiene Data'!$F$7,0,10*ROW('Hygiene Data'!F158))),'Data Summary'!DV164="Yes"),OFFSET('Hygiene Data'!$F$7,0,10*ROW('Hygiene Data'!F158)),NA())</f>
        <v>#N/A</v>
      </c>
      <c r="BH164" s="538" t="e">
        <f ca="1">+IF(AND(ISNUMBER(OFFSET('Hygiene Data'!$F$9,0,10*ROW('Hygiene Data'!F158))),'Data Summary'!DW164="Yes"),OFFSET('Hygiene Data'!$F$9,0,10*ROW('Hygiene Data'!F158)),NA())</f>
        <v>#N/A</v>
      </c>
      <c r="BI164" s="538" t="e">
        <f ca="1">+IF(AND(ISNUMBER(OFFSET('Hygiene Data'!$G$5,0,10*ROW('Hygiene Data'!G158))),'Data Summary'!DX164="Yes"),OFFSET('Hygiene Data'!$G$5,0,10*ROW('Hygiene Data'!G158)),NA())</f>
        <v>#N/A</v>
      </c>
      <c r="BJ164" s="538" t="e">
        <f ca="1">+IF(AND(ISNUMBER(OFFSET('Hygiene Data'!$G$7,0,10*ROW('Hygiene Data'!G158))),'Data Summary'!DY164="Yes"),OFFSET('Hygiene Data'!$G$7,0,10*ROW('Hygiene Data'!G158)),NA())</f>
        <v>#N/A</v>
      </c>
      <c r="BK164" s="538" t="e">
        <f ca="1">+IF(AND(ISNUMBER(OFFSET('Hygiene Data'!$G$9,0,10*ROW('Hygiene Data'!G158))),'Data Summary'!DZ164="Yes"),OFFSET('Hygiene Data'!$G$9,0,10*ROW('Hygiene Data'!G158)),NA())</f>
        <v>#N/A</v>
      </c>
      <c r="BL164" s="538" t="e">
        <f ca="1">+IF(AND(ISNUMBER(OFFSET('Hygiene Data'!$H$5,0,10*ROW('Hygiene Data'!H158))),'Data Summary'!EA164="Yes"),OFFSET('Hygiene Data'!$H$5,0,10*ROW('Hygiene Data'!H158)),NA())</f>
        <v>#N/A</v>
      </c>
      <c r="BM164" s="538" t="e">
        <f ca="1">+IF(AND(ISNUMBER(OFFSET('Hygiene Data'!$H$7,0,10*ROW('Hygiene Data'!H158))),'Data Summary'!EB164="Yes"),OFFSET('Hygiene Data'!$H$7,0,10*ROW('Hygiene Data'!H158)),NA())</f>
        <v>#N/A</v>
      </c>
      <c r="BN164" s="538" t="e">
        <f ca="1">+IF(AND(ISNUMBER(OFFSET('Hygiene Data'!$H$9,0,10*ROW('Hygiene Data'!H158))),'Data Summary'!EC164="Yes"),OFFSET('Hygiene Data'!$H$9,0,10*ROW('Hygiene Data'!H158)),NA())</f>
        <v>#N/A</v>
      </c>
      <c r="BO164" s="538" t="e">
        <f ca="1">+IF(AND(ISNUMBER(OFFSET('Hygiene Data'!$I$5,0,10*ROW('Hygiene Data'!I158))),'Data Summary'!ED164="Yes"),OFFSET('Hygiene Data'!$I$5,0,10*ROW('Hygiene Data'!I158)),NA())</f>
        <v>#N/A</v>
      </c>
      <c r="BP164" s="538" t="e">
        <f ca="1">+IF(AND(ISNUMBER(OFFSET('Hygiene Data'!$I$7,0,10*ROW('Hygiene Data'!I158))),'Data Summary'!EE164="Yes"),OFFSET('Hygiene Data'!$I$7,0,10*ROW('Hygiene Data'!I158)),NA())</f>
        <v>#N/A</v>
      </c>
      <c r="BQ164" s="538" t="e">
        <f ca="1">+IF(AND(ISNUMBER(OFFSET('Hygiene Data'!$I$9,0,10*ROW('Hygiene Data'!I158))),'Data Summary'!EF164="Yes"),OFFSET('Hygiene Data'!$I$9,0,10*ROW('Hygiene Data'!I158)),NA())</f>
        <v>#N/A</v>
      </c>
    </row>
    <row r="165" spans="1:69" x14ac:dyDescent="0.25">
      <c r="A165" s="534" t="e">
        <f ca="1">+RIGHT('Data Summary'!A165,LEN('Data Summary'!A165)-9)</f>
        <v>#VALUE!</v>
      </c>
      <c r="B165" s="508" t="str">
        <f ca="1">+IF(ISTEXT('Data Summary'!B165),'Data Summary'!B165,"")</f>
        <v/>
      </c>
      <c r="C165" s="535" t="e">
        <f ca="1">+VALUE('Data Summary'!C165)</f>
        <v>#VALUE!</v>
      </c>
      <c r="D165" s="536" t="e">
        <f ca="1">+IF(AND(ISNUMBER(OFFSET('Water Data'!$D$4,0,10*ROW('Water Data'!D159))),'Data Summary'!BS165="Yes"),100-OFFSET('Water Data'!$D$4,0,10*ROW('Water Data'!D159)),NA())</f>
        <v>#N/A</v>
      </c>
      <c r="E165" s="536" t="e">
        <f ca="1">+IF(AND(ISNUMBER(OFFSET('Water Data'!$D$6,0,10*ROW('Water Data'!D159))),'Data Summary'!BT165="Yes"),OFFSET('Water Data'!$D$6,0,10*ROW('Water Data'!D159)),NA())</f>
        <v>#N/A</v>
      </c>
      <c r="F165" s="536" t="e">
        <f ca="1">+IF(AND(ISNUMBER(OFFSET('Water Data'!$D$9,0,10*ROW('Water Data'!D159))),'Data Summary'!BU165="Yes"),OFFSET('Water Data'!$D$9,0,10*ROW('Water Data'!D159)),NA())</f>
        <v>#N/A</v>
      </c>
      <c r="G165" s="536" t="e">
        <f ca="1">+IF(AND(ISNUMBER(OFFSET('Water Data'!$E$4,0,10*ROW('Water Data'!E159))),'Data Summary'!BV165="Yes"),100-OFFSET('Water Data'!$E$4,0,10*ROW('Water Data'!E159)),NA())</f>
        <v>#N/A</v>
      </c>
      <c r="H165" s="536" t="e">
        <f ca="1">+IF(AND(ISNUMBER(OFFSET('Water Data'!$E$6,0,10*ROW('Water Data'!E159))),'Data Summary'!BW165="Yes"),OFFSET('Water Data'!$E$6,0,10*ROW('Water Data'!E159)),NA())</f>
        <v>#N/A</v>
      </c>
      <c r="I165" s="536" t="e">
        <f ca="1">+IF(AND(ISNUMBER(OFFSET('Water Data'!$E$9,0,10*ROW('Water Data'!E159))),'Data Summary'!BX165="Yes"),OFFSET('Water Data'!$E$9,0,10*ROW('Water Data'!E159)),NA())</f>
        <v>#N/A</v>
      </c>
      <c r="J165" s="536" t="e">
        <f ca="1">+IF(AND(ISNUMBER(OFFSET('Water Data'!$F$4,0,10*ROW('Water Data'!F159))),'Data Summary'!BY165="Yes"),100-OFFSET('Water Data'!$F$4,0,10*ROW('Water Data'!F159)),NA())</f>
        <v>#N/A</v>
      </c>
      <c r="K165" s="536" t="e">
        <f ca="1">+IF(AND(ISNUMBER(OFFSET('Water Data'!$F$6,0,10*ROW('Water Data'!F159))),'Data Summary'!BZ165="Yes"),OFFSET('Water Data'!$F$6,0,10*ROW('Water Data'!F159)),NA())</f>
        <v>#N/A</v>
      </c>
      <c r="L165" s="536" t="e">
        <f ca="1">+IF(AND(ISNUMBER(OFFSET('Water Data'!$F$9,0,10*ROW('Water Data'!F159))),'Data Summary'!CA165="Yes"),OFFSET('Water Data'!$F$9,0,10*ROW('Water Data'!F159)),NA())</f>
        <v>#N/A</v>
      </c>
      <c r="M165" s="536" t="e">
        <f ca="1">+IF(AND(ISNUMBER(OFFSET('Water Data'!$G$4,0,10*ROW('Water Data'!G159))),'Data Summary'!CB165="Yes"),100-OFFSET('Water Data'!$G$4,0,10*ROW('Water Data'!G159)),NA())</f>
        <v>#N/A</v>
      </c>
      <c r="N165" s="536" t="e">
        <f ca="1">+IF(AND(ISNUMBER(OFFSET('Water Data'!$G$6,0,10*ROW('Water Data'!G159))),'Data Summary'!CC165="Yes"),OFFSET('Water Data'!$G$6,0,10*ROW('Water Data'!G159)),NA())</f>
        <v>#N/A</v>
      </c>
      <c r="O165" s="536" t="e">
        <f ca="1">+IF(AND(ISNUMBER(OFFSET('Water Data'!$G$9,0,10*ROW('Water Data'!G159))),'Data Summary'!CD165="Yes"),OFFSET('Water Data'!$G$9,0,10*ROW('Water Data'!G159)),NA())</f>
        <v>#N/A</v>
      </c>
      <c r="P165" s="536" t="e">
        <f ca="1">+IF(AND(ISNUMBER(OFFSET('Water Data'!$H$4,0,10*ROW('Water Data'!H159))),'Data Summary'!CE165="Yes"),100-OFFSET('Water Data'!$H$4,0,10*ROW('Water Data'!H159)),NA())</f>
        <v>#N/A</v>
      </c>
      <c r="Q165" s="536" t="e">
        <f ca="1">+IF(AND(ISNUMBER(OFFSET('Water Data'!$H$6,0,10*ROW('Water Data'!H159))),'Data Summary'!CF165="Yes"),OFFSET('Water Data'!$H$6,0,10*ROW('Water Data'!H159)),NA())</f>
        <v>#N/A</v>
      </c>
      <c r="R165" s="536" t="e">
        <f ca="1">+IF(AND(ISNUMBER(OFFSET('Water Data'!$H$9,0,10*ROW('Water Data'!H159))),'Data Summary'!CG165="Yes"),OFFSET('Water Data'!$H$9,0,10*ROW('Water Data'!H159)),NA())</f>
        <v>#N/A</v>
      </c>
      <c r="S165" s="536" t="e">
        <f ca="1">+IF(AND(ISNUMBER(OFFSET('Water Data'!$I$4,0,10*ROW('Water Data'!I159))),'Data Summary'!CH165="Yes"),100-OFFSET('Water Data'!$I$4,0,10*ROW('Water Data'!I159)),NA())</f>
        <v>#N/A</v>
      </c>
      <c r="T165" s="536" t="e">
        <f ca="1">+IF(AND(ISNUMBER(OFFSET('Water Data'!$I$6,0,10*ROW('Water Data'!I159))),'Data Summary'!CI165="Yes"),OFFSET('Water Data'!$I$6,0,10*ROW('Water Data'!I159)),NA())</f>
        <v>#N/A</v>
      </c>
      <c r="U165" s="536" t="e">
        <f ca="1">+IF(AND(ISNUMBER(OFFSET('Water Data'!$I$9,0,10*ROW('Water Data'!I159))),'Data Summary'!CJ165="Yes"),OFFSET('Water Data'!$I$9,0,10*ROW('Water Data'!I159)),NA())</f>
        <v>#N/A</v>
      </c>
      <c r="V165" s="537" t="e">
        <f ca="1">+IF(AND(ISNUMBER(OFFSET('Sanitation Data'!$D$4,0,10*ROW('Sanitation Data'!D159))),'Data Summary'!CK165="Yes"),100-OFFSET('Sanitation Data'!$D$4,0,10*ROW('Sanitation Data'!D159)),NA())</f>
        <v>#N/A</v>
      </c>
      <c r="W165" s="537" t="e">
        <f ca="1">+IF(AND(ISNUMBER(OFFSET('Sanitation Data'!$D$6,0,10*ROW('Sanitation Data'!D159))),'Data Summary'!CL165="Yes"),OFFSET('Sanitation Data'!$D$6,0,10*ROW('Sanitation Data'!D159)),NA())</f>
        <v>#N/A</v>
      </c>
      <c r="X165" s="537" t="e">
        <f ca="1">+IF(AND(ISNUMBER(OFFSET('Sanitation Data'!$D$10,0,10*ROW('Sanitation Data'!D159))),'Data Summary'!CM165="Yes"),OFFSET('Sanitation Data'!$D$10,0,10*ROW('Sanitation Data'!D159)),NA())</f>
        <v>#N/A</v>
      </c>
      <c r="Y165" s="537" t="e">
        <f ca="1">+IF(AND(ISNUMBER(OFFSET('Sanitation Data'!$D$11,0,10*ROW('Sanitation Data'!D159))),'Data Summary'!CN165="Yes"),OFFSET('Sanitation Data'!$D$11,0,10*ROW('Sanitation Data'!D159)),NA())</f>
        <v>#N/A</v>
      </c>
      <c r="Z165" s="537" t="e">
        <f ca="1">+IF(AND(ISNUMBER(OFFSET('Sanitation Data'!$D$12,0,10*ROW('Sanitation Data'!D159))),'Data Summary'!CO165="Yes"),OFFSET('Sanitation Data'!$D$12,0,10*ROW('Sanitation Data'!D159)),NA())</f>
        <v>#N/A</v>
      </c>
      <c r="AA165" s="537" t="e">
        <f ca="1">+IF(AND(ISNUMBER(OFFSET('Sanitation Data'!$E$4,0,10*ROW('Sanitation Data'!E159))),'Data Summary'!CP165="Yes"),100-OFFSET('Sanitation Data'!$E$4,0,10*ROW('Sanitation Data'!E159)),NA())</f>
        <v>#N/A</v>
      </c>
      <c r="AB165" s="537" t="e">
        <f ca="1">+IF(AND(ISNUMBER(OFFSET('Sanitation Data'!$E$6,0,10*ROW('Sanitation Data'!E159))),'Data Summary'!CQ165="Yes"),OFFSET('Sanitation Data'!$E$6,0,10*ROW('Sanitation Data'!E159)),NA())</f>
        <v>#N/A</v>
      </c>
      <c r="AC165" s="537" t="e">
        <f ca="1">+IF(AND(ISNUMBER(OFFSET('Sanitation Data'!$E$10,0,10*ROW('Sanitation Data'!E159))),'Data Summary'!CR165="Yes"),OFFSET('Sanitation Data'!$E$10,0,10*ROW('Sanitation Data'!E159)),NA())</f>
        <v>#N/A</v>
      </c>
      <c r="AD165" s="537" t="e">
        <f ca="1">+IF(AND(ISNUMBER(OFFSET('Sanitation Data'!$E$11,0,10*ROW('Sanitation Data'!E159))),'Data Summary'!CS165="Yes"),OFFSET('Sanitation Data'!$E$11,0,10*ROW('Sanitation Data'!E159)),NA())</f>
        <v>#N/A</v>
      </c>
      <c r="AE165" s="537" t="e">
        <f ca="1">+IF(AND(ISNUMBER(OFFSET('Sanitation Data'!$E$12,0,10*ROW('Sanitation Data'!E159))),'Data Summary'!CT165="Yes"),OFFSET('Sanitation Data'!$E$12,0,10*ROW('Sanitation Data'!E159)),NA())</f>
        <v>#N/A</v>
      </c>
      <c r="AF165" s="537" t="e">
        <f ca="1">+IF(AND(ISNUMBER(OFFSET('Sanitation Data'!$F$4,0,10*ROW('Sanitation Data'!F159))),'Data Summary'!CU165="Yes"),100-OFFSET('Sanitation Data'!$F$4,0,10*ROW('Sanitation Data'!F159)),NA())</f>
        <v>#N/A</v>
      </c>
      <c r="AG165" s="537" t="e">
        <f ca="1">+IF(AND(ISNUMBER(OFFSET('Sanitation Data'!$F$6,0,10*ROW('Sanitation Data'!F159))),'Data Summary'!CV165="Yes"),OFFSET('Sanitation Data'!$F$6,0,10*ROW('Sanitation Data'!F159)),NA())</f>
        <v>#N/A</v>
      </c>
      <c r="AH165" s="537" t="e">
        <f ca="1">+IF(AND(ISNUMBER(OFFSET('Sanitation Data'!$F$10,0,10*ROW('Sanitation Data'!F159))),'Data Summary'!CW165="Yes"),OFFSET('Sanitation Data'!$F$10,0,10*ROW('Sanitation Data'!F159)),NA())</f>
        <v>#N/A</v>
      </c>
      <c r="AI165" s="537" t="e">
        <f ca="1">+IF(AND(ISNUMBER(OFFSET('Sanitation Data'!$F$11,0,10*ROW('Sanitation Data'!F159))),'Data Summary'!CX165="Yes"),OFFSET('Sanitation Data'!$F$11,0,10*ROW('Sanitation Data'!F159)),NA())</f>
        <v>#N/A</v>
      </c>
      <c r="AJ165" s="537" t="e">
        <f ca="1">+IF(AND(ISNUMBER(OFFSET('Sanitation Data'!$F$12,0,10*ROW('Sanitation Data'!F159))),'Data Summary'!CY165="Yes"),OFFSET('Sanitation Data'!$F$12,0,10*ROW('Sanitation Data'!F159)),NA())</f>
        <v>#N/A</v>
      </c>
      <c r="AK165" s="537" t="e">
        <f ca="1">+IF(AND(ISNUMBER(OFFSET('Sanitation Data'!$G$4,0,10*ROW('Sanitation Data'!G159))),'Data Summary'!CZ165="Yes"),100-OFFSET('Sanitation Data'!$G$4,0,10*ROW('Sanitation Data'!G159)),NA())</f>
        <v>#N/A</v>
      </c>
      <c r="AL165" s="537" t="e">
        <f ca="1">+IF(AND(ISNUMBER(OFFSET('Sanitation Data'!$G$6,0,10*ROW('Sanitation Data'!G159))),'Data Summary'!DA165="Yes"),OFFSET('Sanitation Data'!$G$6,0,10*ROW('Sanitation Data'!G159)),NA())</f>
        <v>#N/A</v>
      </c>
      <c r="AM165" s="537" t="e">
        <f ca="1">+IF(AND(ISNUMBER(OFFSET('Sanitation Data'!$G$10,0,10*ROW('Sanitation Data'!G159))),'Data Summary'!DB165="Yes"),OFFSET('Sanitation Data'!$G$10,0,10*ROW('Sanitation Data'!G159)),NA())</f>
        <v>#N/A</v>
      </c>
      <c r="AN165" s="537" t="e">
        <f ca="1">+IF(AND(ISNUMBER(OFFSET('Sanitation Data'!$G$11,0,10*ROW('Sanitation Data'!G159))),'Data Summary'!DC165="Yes"),OFFSET('Sanitation Data'!$G$11,0,10*ROW('Sanitation Data'!G159)),NA())</f>
        <v>#N/A</v>
      </c>
      <c r="AO165" s="537" t="e">
        <f ca="1">+IF(AND(ISNUMBER(OFFSET('Sanitation Data'!$G$12,0,10*ROW('Sanitation Data'!G159))),'Data Summary'!DD165="Yes"),OFFSET('Sanitation Data'!$G$12,0,10*ROW('Sanitation Data'!G159)),NA())</f>
        <v>#N/A</v>
      </c>
      <c r="AP165" s="537" t="e">
        <f ca="1">+IF(AND(ISNUMBER(OFFSET('Sanitation Data'!$H$4,0,10*ROW('Sanitation Data'!H159))),'Data Summary'!DE165="Yes"),100-OFFSET('Sanitation Data'!$H$4,0,10*ROW('Sanitation Data'!H159)),NA())</f>
        <v>#N/A</v>
      </c>
      <c r="AQ165" s="537" t="e">
        <f ca="1">+IF(AND(ISNUMBER(OFFSET('Sanitation Data'!$H$6,0,10*ROW('Sanitation Data'!H159))),'Data Summary'!DF165="Yes"),OFFSET('Sanitation Data'!$H$6,0,10*ROW('Sanitation Data'!H159)),NA())</f>
        <v>#N/A</v>
      </c>
      <c r="AR165" s="537" t="e">
        <f ca="1">+IF(AND(ISNUMBER(OFFSET('Sanitation Data'!$H$10,0,10*ROW('Sanitation Data'!H159))),'Data Summary'!DG165="Yes"),OFFSET('Sanitation Data'!$H$10,0,10*ROW('Sanitation Data'!H159)),NA())</f>
        <v>#N/A</v>
      </c>
      <c r="AS165" s="537" t="e">
        <f ca="1">+IF(AND(ISNUMBER(OFFSET('Sanitation Data'!$H$11,0,10*ROW('Sanitation Data'!H159))),'Data Summary'!DH165="Yes"),OFFSET('Sanitation Data'!$H$11,0,10*ROW('Sanitation Data'!H159)),NA())</f>
        <v>#N/A</v>
      </c>
      <c r="AT165" s="537" t="e">
        <f ca="1">+IF(AND(ISNUMBER(OFFSET('Sanitation Data'!$H$12,0,10*ROW('Sanitation Data'!H159))),'Data Summary'!DI165="Yes"),OFFSET('Sanitation Data'!$H$12,0,10*ROW('Sanitation Data'!H159)),NA())</f>
        <v>#N/A</v>
      </c>
      <c r="AU165" s="537" t="e">
        <f ca="1">+IF(AND(ISNUMBER(OFFSET('Sanitation Data'!$I$4,0,10*ROW('Sanitation Data'!I159))),'Data Summary'!DJ165="Yes"),100-OFFSET('Sanitation Data'!$I$4,0,10*ROW('Sanitation Data'!I159)),NA())</f>
        <v>#N/A</v>
      </c>
      <c r="AV165" s="537" t="e">
        <f ca="1">+IF(AND(ISNUMBER(OFFSET('Sanitation Data'!$I$6,0,10*ROW('Sanitation Data'!I159))),'Data Summary'!DK165="Yes"),OFFSET('Sanitation Data'!$I$6,0,10*ROW('Sanitation Data'!I159)),NA())</f>
        <v>#N/A</v>
      </c>
      <c r="AW165" s="537" t="e">
        <f ca="1">+IF(AND(ISNUMBER(OFFSET('Sanitation Data'!$I$10,0,10*ROW('Sanitation Data'!I159))),'Data Summary'!DL165="Yes"),OFFSET('Sanitation Data'!$I$10,0,10*ROW('Sanitation Data'!I159)),NA())</f>
        <v>#N/A</v>
      </c>
      <c r="AX165" s="537" t="e">
        <f ca="1">+IF(AND(ISNUMBER(OFFSET('Sanitation Data'!$I$11,0,10*ROW('Sanitation Data'!I159))),'Data Summary'!DM165="Yes"),OFFSET('Sanitation Data'!$I$11,0,10*ROW('Sanitation Data'!I159)),NA())</f>
        <v>#N/A</v>
      </c>
      <c r="AY165" s="537" t="e">
        <f ca="1">+IF(AND(ISNUMBER(OFFSET('Sanitation Data'!$I$12,0,10*ROW('Sanitation Data'!I159))),'Data Summary'!DN165="Yes"),OFFSET('Sanitation Data'!$I$12,0,10*ROW('Sanitation Data'!I159)),NA())</f>
        <v>#N/A</v>
      </c>
      <c r="AZ165" s="538" t="e">
        <f ca="1">+IF(AND(ISNUMBER(OFFSET('Hygiene Data'!$D$5,0,10*ROW('Hygiene Data'!D159))),'Data Summary'!DO165="Yes"),OFFSET('Hygiene Data'!$D$5,0,10*ROW('Hygiene Data'!D159)),NA())</f>
        <v>#N/A</v>
      </c>
      <c r="BA165" s="538" t="e">
        <f ca="1">+IF(AND(ISNUMBER(OFFSET('Hygiene Data'!$D$7,0,10*ROW('Hygiene Data'!D159))),'Data Summary'!DP165="Yes"),OFFSET('Hygiene Data'!$D$7,0,10*ROW('Hygiene Data'!D159)),NA())</f>
        <v>#N/A</v>
      </c>
      <c r="BB165" s="538" t="e">
        <f ca="1">+IF(AND(ISNUMBER(OFFSET('Hygiene Data'!$D$9,0,10*ROW('Hygiene Data'!D159))),'Data Summary'!DQ165="Yes"),OFFSET('Hygiene Data'!$D$9,0,10*ROW('Hygiene Data'!D159)),NA())</f>
        <v>#N/A</v>
      </c>
      <c r="BC165" s="538" t="e">
        <f ca="1">+IF(AND(ISNUMBER(OFFSET('Hygiene Data'!$E$5,0,10*ROW('Hygiene Data'!E159))),'Data Summary'!DR165="Yes"),OFFSET('Hygiene Data'!$E$5,0,10*ROW('Hygiene Data'!E159)),NA())</f>
        <v>#N/A</v>
      </c>
      <c r="BD165" s="538" t="e">
        <f ca="1">+IF(AND(ISNUMBER(OFFSET('Hygiene Data'!$E$7,0,10*ROW('Hygiene Data'!E159))),'Data Summary'!DS165="Yes"),OFFSET('Hygiene Data'!$E$7,0,10*ROW('Hygiene Data'!E159)),NA())</f>
        <v>#N/A</v>
      </c>
      <c r="BE165" s="538" t="e">
        <f ca="1">+IF(AND(ISNUMBER(OFFSET('Hygiene Data'!$E$9,0,10*ROW('Hygiene Data'!E159))),'Data Summary'!DT165="Yes"),OFFSET('Hygiene Data'!$E$9,0,10*ROW('Hygiene Data'!E159)),NA())</f>
        <v>#N/A</v>
      </c>
      <c r="BF165" s="538" t="e">
        <f ca="1">+IF(AND(ISNUMBER(OFFSET('Hygiene Data'!$F$5,0,10*ROW('Hygiene Data'!F159))),'Data Summary'!DU165="Yes"),OFFSET('Hygiene Data'!$F$5,0,10*ROW('Hygiene Data'!F159)),NA())</f>
        <v>#N/A</v>
      </c>
      <c r="BG165" s="538" t="e">
        <f ca="1">+IF(AND(ISNUMBER(OFFSET('Hygiene Data'!$F$7,0,10*ROW('Hygiene Data'!F159))),'Data Summary'!DV165="Yes"),OFFSET('Hygiene Data'!$F$7,0,10*ROW('Hygiene Data'!F159)),NA())</f>
        <v>#N/A</v>
      </c>
      <c r="BH165" s="538" t="e">
        <f ca="1">+IF(AND(ISNUMBER(OFFSET('Hygiene Data'!$F$9,0,10*ROW('Hygiene Data'!F159))),'Data Summary'!DW165="Yes"),OFFSET('Hygiene Data'!$F$9,0,10*ROW('Hygiene Data'!F159)),NA())</f>
        <v>#N/A</v>
      </c>
      <c r="BI165" s="538" t="e">
        <f ca="1">+IF(AND(ISNUMBER(OFFSET('Hygiene Data'!$G$5,0,10*ROW('Hygiene Data'!G159))),'Data Summary'!DX165="Yes"),OFFSET('Hygiene Data'!$G$5,0,10*ROW('Hygiene Data'!G159)),NA())</f>
        <v>#N/A</v>
      </c>
      <c r="BJ165" s="538" t="e">
        <f ca="1">+IF(AND(ISNUMBER(OFFSET('Hygiene Data'!$G$7,0,10*ROW('Hygiene Data'!G159))),'Data Summary'!DY165="Yes"),OFFSET('Hygiene Data'!$G$7,0,10*ROW('Hygiene Data'!G159)),NA())</f>
        <v>#N/A</v>
      </c>
      <c r="BK165" s="538" t="e">
        <f ca="1">+IF(AND(ISNUMBER(OFFSET('Hygiene Data'!$G$9,0,10*ROW('Hygiene Data'!G159))),'Data Summary'!DZ165="Yes"),OFFSET('Hygiene Data'!$G$9,0,10*ROW('Hygiene Data'!G159)),NA())</f>
        <v>#N/A</v>
      </c>
      <c r="BL165" s="538" t="e">
        <f ca="1">+IF(AND(ISNUMBER(OFFSET('Hygiene Data'!$H$5,0,10*ROW('Hygiene Data'!H159))),'Data Summary'!EA165="Yes"),OFFSET('Hygiene Data'!$H$5,0,10*ROW('Hygiene Data'!H159)),NA())</f>
        <v>#N/A</v>
      </c>
      <c r="BM165" s="538" t="e">
        <f ca="1">+IF(AND(ISNUMBER(OFFSET('Hygiene Data'!$H$7,0,10*ROW('Hygiene Data'!H159))),'Data Summary'!EB165="Yes"),OFFSET('Hygiene Data'!$H$7,0,10*ROW('Hygiene Data'!H159)),NA())</f>
        <v>#N/A</v>
      </c>
      <c r="BN165" s="538" t="e">
        <f ca="1">+IF(AND(ISNUMBER(OFFSET('Hygiene Data'!$H$9,0,10*ROW('Hygiene Data'!H159))),'Data Summary'!EC165="Yes"),OFFSET('Hygiene Data'!$H$9,0,10*ROW('Hygiene Data'!H159)),NA())</f>
        <v>#N/A</v>
      </c>
      <c r="BO165" s="538" t="e">
        <f ca="1">+IF(AND(ISNUMBER(OFFSET('Hygiene Data'!$I$5,0,10*ROW('Hygiene Data'!I159))),'Data Summary'!ED165="Yes"),OFFSET('Hygiene Data'!$I$5,0,10*ROW('Hygiene Data'!I159)),NA())</f>
        <v>#N/A</v>
      </c>
      <c r="BP165" s="538" t="e">
        <f ca="1">+IF(AND(ISNUMBER(OFFSET('Hygiene Data'!$I$7,0,10*ROW('Hygiene Data'!I159))),'Data Summary'!EE165="Yes"),OFFSET('Hygiene Data'!$I$7,0,10*ROW('Hygiene Data'!I159)),NA())</f>
        <v>#N/A</v>
      </c>
      <c r="BQ165" s="538" t="e">
        <f ca="1">+IF(AND(ISNUMBER(OFFSET('Hygiene Data'!$I$9,0,10*ROW('Hygiene Data'!I159))),'Data Summary'!EF165="Yes"),OFFSET('Hygiene Data'!$I$9,0,10*ROW('Hygiene Data'!I159)),NA())</f>
        <v>#N/A</v>
      </c>
    </row>
    <row r="166" spans="1:69" x14ac:dyDescent="0.25">
      <c r="A166" s="534" t="e">
        <f ca="1">+RIGHT('Data Summary'!A166,LEN('Data Summary'!A166)-9)</f>
        <v>#VALUE!</v>
      </c>
      <c r="B166" s="508" t="str">
        <f ca="1">+IF(ISTEXT('Data Summary'!B166),'Data Summary'!B166,"")</f>
        <v/>
      </c>
      <c r="C166" s="535" t="e">
        <f ca="1">+VALUE('Data Summary'!C166)</f>
        <v>#VALUE!</v>
      </c>
      <c r="D166" s="536" t="e">
        <f ca="1">+IF(AND(ISNUMBER(OFFSET('Water Data'!$D$4,0,10*ROW('Water Data'!D160))),'Data Summary'!BS166="Yes"),100-OFFSET('Water Data'!$D$4,0,10*ROW('Water Data'!D160)),NA())</f>
        <v>#N/A</v>
      </c>
      <c r="E166" s="536" t="e">
        <f ca="1">+IF(AND(ISNUMBER(OFFSET('Water Data'!$D$6,0,10*ROW('Water Data'!D160))),'Data Summary'!BT166="Yes"),OFFSET('Water Data'!$D$6,0,10*ROW('Water Data'!D160)),NA())</f>
        <v>#N/A</v>
      </c>
      <c r="F166" s="536" t="e">
        <f ca="1">+IF(AND(ISNUMBER(OFFSET('Water Data'!$D$9,0,10*ROW('Water Data'!D160))),'Data Summary'!BU166="Yes"),OFFSET('Water Data'!$D$9,0,10*ROW('Water Data'!D160)),NA())</f>
        <v>#N/A</v>
      </c>
      <c r="G166" s="536" t="e">
        <f ca="1">+IF(AND(ISNUMBER(OFFSET('Water Data'!$E$4,0,10*ROW('Water Data'!E160))),'Data Summary'!BV166="Yes"),100-OFFSET('Water Data'!$E$4,0,10*ROW('Water Data'!E160)),NA())</f>
        <v>#N/A</v>
      </c>
      <c r="H166" s="536" t="e">
        <f ca="1">+IF(AND(ISNUMBER(OFFSET('Water Data'!$E$6,0,10*ROW('Water Data'!E160))),'Data Summary'!BW166="Yes"),OFFSET('Water Data'!$E$6,0,10*ROW('Water Data'!E160)),NA())</f>
        <v>#N/A</v>
      </c>
      <c r="I166" s="536" t="e">
        <f ca="1">+IF(AND(ISNUMBER(OFFSET('Water Data'!$E$9,0,10*ROW('Water Data'!E160))),'Data Summary'!BX166="Yes"),OFFSET('Water Data'!$E$9,0,10*ROW('Water Data'!E160)),NA())</f>
        <v>#N/A</v>
      </c>
      <c r="J166" s="536" t="e">
        <f ca="1">+IF(AND(ISNUMBER(OFFSET('Water Data'!$F$4,0,10*ROW('Water Data'!F160))),'Data Summary'!BY166="Yes"),100-OFFSET('Water Data'!$F$4,0,10*ROW('Water Data'!F160)),NA())</f>
        <v>#N/A</v>
      </c>
      <c r="K166" s="536" t="e">
        <f ca="1">+IF(AND(ISNUMBER(OFFSET('Water Data'!$F$6,0,10*ROW('Water Data'!F160))),'Data Summary'!BZ166="Yes"),OFFSET('Water Data'!$F$6,0,10*ROW('Water Data'!F160)),NA())</f>
        <v>#N/A</v>
      </c>
      <c r="L166" s="536" t="e">
        <f ca="1">+IF(AND(ISNUMBER(OFFSET('Water Data'!$F$9,0,10*ROW('Water Data'!F160))),'Data Summary'!CA166="Yes"),OFFSET('Water Data'!$F$9,0,10*ROW('Water Data'!F160)),NA())</f>
        <v>#N/A</v>
      </c>
      <c r="M166" s="536" t="e">
        <f ca="1">+IF(AND(ISNUMBER(OFFSET('Water Data'!$G$4,0,10*ROW('Water Data'!G160))),'Data Summary'!CB166="Yes"),100-OFFSET('Water Data'!$G$4,0,10*ROW('Water Data'!G160)),NA())</f>
        <v>#N/A</v>
      </c>
      <c r="N166" s="536" t="e">
        <f ca="1">+IF(AND(ISNUMBER(OFFSET('Water Data'!$G$6,0,10*ROW('Water Data'!G160))),'Data Summary'!CC166="Yes"),OFFSET('Water Data'!$G$6,0,10*ROW('Water Data'!G160)),NA())</f>
        <v>#N/A</v>
      </c>
      <c r="O166" s="536" t="e">
        <f ca="1">+IF(AND(ISNUMBER(OFFSET('Water Data'!$G$9,0,10*ROW('Water Data'!G160))),'Data Summary'!CD166="Yes"),OFFSET('Water Data'!$G$9,0,10*ROW('Water Data'!G160)),NA())</f>
        <v>#N/A</v>
      </c>
      <c r="P166" s="536" t="e">
        <f ca="1">+IF(AND(ISNUMBER(OFFSET('Water Data'!$H$4,0,10*ROW('Water Data'!H160))),'Data Summary'!CE166="Yes"),100-OFFSET('Water Data'!$H$4,0,10*ROW('Water Data'!H160)),NA())</f>
        <v>#N/A</v>
      </c>
      <c r="Q166" s="536" t="e">
        <f ca="1">+IF(AND(ISNUMBER(OFFSET('Water Data'!$H$6,0,10*ROW('Water Data'!H160))),'Data Summary'!CF166="Yes"),OFFSET('Water Data'!$H$6,0,10*ROW('Water Data'!H160)),NA())</f>
        <v>#N/A</v>
      </c>
      <c r="R166" s="536" t="e">
        <f ca="1">+IF(AND(ISNUMBER(OFFSET('Water Data'!$H$9,0,10*ROW('Water Data'!H160))),'Data Summary'!CG166="Yes"),OFFSET('Water Data'!$H$9,0,10*ROW('Water Data'!H160)),NA())</f>
        <v>#N/A</v>
      </c>
      <c r="S166" s="536" t="e">
        <f ca="1">+IF(AND(ISNUMBER(OFFSET('Water Data'!$I$4,0,10*ROW('Water Data'!I160))),'Data Summary'!CH166="Yes"),100-OFFSET('Water Data'!$I$4,0,10*ROW('Water Data'!I160)),NA())</f>
        <v>#N/A</v>
      </c>
      <c r="T166" s="536" t="e">
        <f ca="1">+IF(AND(ISNUMBER(OFFSET('Water Data'!$I$6,0,10*ROW('Water Data'!I160))),'Data Summary'!CI166="Yes"),OFFSET('Water Data'!$I$6,0,10*ROW('Water Data'!I160)),NA())</f>
        <v>#N/A</v>
      </c>
      <c r="U166" s="536" t="e">
        <f ca="1">+IF(AND(ISNUMBER(OFFSET('Water Data'!$I$9,0,10*ROW('Water Data'!I160))),'Data Summary'!CJ166="Yes"),OFFSET('Water Data'!$I$9,0,10*ROW('Water Data'!I160)),NA())</f>
        <v>#N/A</v>
      </c>
      <c r="V166" s="537" t="e">
        <f ca="1">+IF(AND(ISNUMBER(OFFSET('Sanitation Data'!$D$4,0,10*ROW('Sanitation Data'!D160))),'Data Summary'!CK166="Yes"),100-OFFSET('Sanitation Data'!$D$4,0,10*ROW('Sanitation Data'!D160)),NA())</f>
        <v>#N/A</v>
      </c>
      <c r="W166" s="537" t="e">
        <f ca="1">+IF(AND(ISNUMBER(OFFSET('Sanitation Data'!$D$6,0,10*ROW('Sanitation Data'!D160))),'Data Summary'!CL166="Yes"),OFFSET('Sanitation Data'!$D$6,0,10*ROW('Sanitation Data'!D160)),NA())</f>
        <v>#N/A</v>
      </c>
      <c r="X166" s="537" t="e">
        <f ca="1">+IF(AND(ISNUMBER(OFFSET('Sanitation Data'!$D$10,0,10*ROW('Sanitation Data'!D160))),'Data Summary'!CM166="Yes"),OFFSET('Sanitation Data'!$D$10,0,10*ROW('Sanitation Data'!D160)),NA())</f>
        <v>#N/A</v>
      </c>
      <c r="Y166" s="537" t="e">
        <f ca="1">+IF(AND(ISNUMBER(OFFSET('Sanitation Data'!$D$11,0,10*ROW('Sanitation Data'!D160))),'Data Summary'!CN166="Yes"),OFFSET('Sanitation Data'!$D$11,0,10*ROW('Sanitation Data'!D160)),NA())</f>
        <v>#N/A</v>
      </c>
      <c r="Z166" s="537" t="e">
        <f ca="1">+IF(AND(ISNUMBER(OFFSET('Sanitation Data'!$D$12,0,10*ROW('Sanitation Data'!D160))),'Data Summary'!CO166="Yes"),OFFSET('Sanitation Data'!$D$12,0,10*ROW('Sanitation Data'!D160)),NA())</f>
        <v>#N/A</v>
      </c>
      <c r="AA166" s="537" t="e">
        <f ca="1">+IF(AND(ISNUMBER(OFFSET('Sanitation Data'!$E$4,0,10*ROW('Sanitation Data'!E160))),'Data Summary'!CP166="Yes"),100-OFFSET('Sanitation Data'!$E$4,0,10*ROW('Sanitation Data'!E160)),NA())</f>
        <v>#N/A</v>
      </c>
      <c r="AB166" s="537" t="e">
        <f ca="1">+IF(AND(ISNUMBER(OFFSET('Sanitation Data'!$E$6,0,10*ROW('Sanitation Data'!E160))),'Data Summary'!CQ166="Yes"),OFFSET('Sanitation Data'!$E$6,0,10*ROW('Sanitation Data'!E160)),NA())</f>
        <v>#N/A</v>
      </c>
      <c r="AC166" s="537" t="e">
        <f ca="1">+IF(AND(ISNUMBER(OFFSET('Sanitation Data'!$E$10,0,10*ROW('Sanitation Data'!E160))),'Data Summary'!CR166="Yes"),OFFSET('Sanitation Data'!$E$10,0,10*ROW('Sanitation Data'!E160)),NA())</f>
        <v>#N/A</v>
      </c>
      <c r="AD166" s="537" t="e">
        <f ca="1">+IF(AND(ISNUMBER(OFFSET('Sanitation Data'!$E$11,0,10*ROW('Sanitation Data'!E160))),'Data Summary'!CS166="Yes"),OFFSET('Sanitation Data'!$E$11,0,10*ROW('Sanitation Data'!E160)),NA())</f>
        <v>#N/A</v>
      </c>
      <c r="AE166" s="537" t="e">
        <f ca="1">+IF(AND(ISNUMBER(OFFSET('Sanitation Data'!$E$12,0,10*ROW('Sanitation Data'!E160))),'Data Summary'!CT166="Yes"),OFFSET('Sanitation Data'!$E$12,0,10*ROW('Sanitation Data'!E160)),NA())</f>
        <v>#N/A</v>
      </c>
      <c r="AF166" s="537" t="e">
        <f ca="1">+IF(AND(ISNUMBER(OFFSET('Sanitation Data'!$F$4,0,10*ROW('Sanitation Data'!F160))),'Data Summary'!CU166="Yes"),100-OFFSET('Sanitation Data'!$F$4,0,10*ROW('Sanitation Data'!F160)),NA())</f>
        <v>#N/A</v>
      </c>
      <c r="AG166" s="537" t="e">
        <f ca="1">+IF(AND(ISNUMBER(OFFSET('Sanitation Data'!$F$6,0,10*ROW('Sanitation Data'!F160))),'Data Summary'!CV166="Yes"),OFFSET('Sanitation Data'!$F$6,0,10*ROW('Sanitation Data'!F160)),NA())</f>
        <v>#N/A</v>
      </c>
      <c r="AH166" s="537" t="e">
        <f ca="1">+IF(AND(ISNUMBER(OFFSET('Sanitation Data'!$F$10,0,10*ROW('Sanitation Data'!F160))),'Data Summary'!CW166="Yes"),OFFSET('Sanitation Data'!$F$10,0,10*ROW('Sanitation Data'!F160)),NA())</f>
        <v>#N/A</v>
      </c>
      <c r="AI166" s="537" t="e">
        <f ca="1">+IF(AND(ISNUMBER(OFFSET('Sanitation Data'!$F$11,0,10*ROW('Sanitation Data'!F160))),'Data Summary'!CX166="Yes"),OFFSET('Sanitation Data'!$F$11,0,10*ROW('Sanitation Data'!F160)),NA())</f>
        <v>#N/A</v>
      </c>
      <c r="AJ166" s="537" t="e">
        <f ca="1">+IF(AND(ISNUMBER(OFFSET('Sanitation Data'!$F$12,0,10*ROW('Sanitation Data'!F160))),'Data Summary'!CY166="Yes"),OFFSET('Sanitation Data'!$F$12,0,10*ROW('Sanitation Data'!F160)),NA())</f>
        <v>#N/A</v>
      </c>
      <c r="AK166" s="537" t="e">
        <f ca="1">+IF(AND(ISNUMBER(OFFSET('Sanitation Data'!$G$4,0,10*ROW('Sanitation Data'!G160))),'Data Summary'!CZ166="Yes"),100-OFFSET('Sanitation Data'!$G$4,0,10*ROW('Sanitation Data'!G160)),NA())</f>
        <v>#N/A</v>
      </c>
      <c r="AL166" s="537" t="e">
        <f ca="1">+IF(AND(ISNUMBER(OFFSET('Sanitation Data'!$G$6,0,10*ROW('Sanitation Data'!G160))),'Data Summary'!DA166="Yes"),OFFSET('Sanitation Data'!$G$6,0,10*ROW('Sanitation Data'!G160)),NA())</f>
        <v>#N/A</v>
      </c>
      <c r="AM166" s="537" t="e">
        <f ca="1">+IF(AND(ISNUMBER(OFFSET('Sanitation Data'!$G$10,0,10*ROW('Sanitation Data'!G160))),'Data Summary'!DB166="Yes"),OFFSET('Sanitation Data'!$G$10,0,10*ROW('Sanitation Data'!G160)),NA())</f>
        <v>#N/A</v>
      </c>
      <c r="AN166" s="537" t="e">
        <f ca="1">+IF(AND(ISNUMBER(OFFSET('Sanitation Data'!$G$11,0,10*ROW('Sanitation Data'!G160))),'Data Summary'!DC166="Yes"),OFFSET('Sanitation Data'!$G$11,0,10*ROW('Sanitation Data'!G160)),NA())</f>
        <v>#N/A</v>
      </c>
      <c r="AO166" s="537" t="e">
        <f ca="1">+IF(AND(ISNUMBER(OFFSET('Sanitation Data'!$G$12,0,10*ROW('Sanitation Data'!G160))),'Data Summary'!DD166="Yes"),OFFSET('Sanitation Data'!$G$12,0,10*ROW('Sanitation Data'!G160)),NA())</f>
        <v>#N/A</v>
      </c>
      <c r="AP166" s="537" t="e">
        <f ca="1">+IF(AND(ISNUMBER(OFFSET('Sanitation Data'!$H$4,0,10*ROW('Sanitation Data'!H160))),'Data Summary'!DE166="Yes"),100-OFFSET('Sanitation Data'!$H$4,0,10*ROW('Sanitation Data'!H160)),NA())</f>
        <v>#N/A</v>
      </c>
      <c r="AQ166" s="537" t="e">
        <f ca="1">+IF(AND(ISNUMBER(OFFSET('Sanitation Data'!$H$6,0,10*ROW('Sanitation Data'!H160))),'Data Summary'!DF166="Yes"),OFFSET('Sanitation Data'!$H$6,0,10*ROW('Sanitation Data'!H160)),NA())</f>
        <v>#N/A</v>
      </c>
      <c r="AR166" s="537" t="e">
        <f ca="1">+IF(AND(ISNUMBER(OFFSET('Sanitation Data'!$H$10,0,10*ROW('Sanitation Data'!H160))),'Data Summary'!DG166="Yes"),OFFSET('Sanitation Data'!$H$10,0,10*ROW('Sanitation Data'!H160)),NA())</f>
        <v>#N/A</v>
      </c>
      <c r="AS166" s="537" t="e">
        <f ca="1">+IF(AND(ISNUMBER(OFFSET('Sanitation Data'!$H$11,0,10*ROW('Sanitation Data'!H160))),'Data Summary'!DH166="Yes"),OFFSET('Sanitation Data'!$H$11,0,10*ROW('Sanitation Data'!H160)),NA())</f>
        <v>#N/A</v>
      </c>
      <c r="AT166" s="537" t="e">
        <f ca="1">+IF(AND(ISNUMBER(OFFSET('Sanitation Data'!$H$12,0,10*ROW('Sanitation Data'!H160))),'Data Summary'!DI166="Yes"),OFFSET('Sanitation Data'!$H$12,0,10*ROW('Sanitation Data'!H160)),NA())</f>
        <v>#N/A</v>
      </c>
      <c r="AU166" s="537" t="e">
        <f ca="1">+IF(AND(ISNUMBER(OFFSET('Sanitation Data'!$I$4,0,10*ROW('Sanitation Data'!I160))),'Data Summary'!DJ166="Yes"),100-OFFSET('Sanitation Data'!$I$4,0,10*ROW('Sanitation Data'!I160)),NA())</f>
        <v>#N/A</v>
      </c>
      <c r="AV166" s="537" t="e">
        <f ca="1">+IF(AND(ISNUMBER(OFFSET('Sanitation Data'!$I$6,0,10*ROW('Sanitation Data'!I160))),'Data Summary'!DK166="Yes"),OFFSET('Sanitation Data'!$I$6,0,10*ROW('Sanitation Data'!I160)),NA())</f>
        <v>#N/A</v>
      </c>
      <c r="AW166" s="537" t="e">
        <f ca="1">+IF(AND(ISNUMBER(OFFSET('Sanitation Data'!$I$10,0,10*ROW('Sanitation Data'!I160))),'Data Summary'!DL166="Yes"),OFFSET('Sanitation Data'!$I$10,0,10*ROW('Sanitation Data'!I160)),NA())</f>
        <v>#N/A</v>
      </c>
      <c r="AX166" s="537" t="e">
        <f ca="1">+IF(AND(ISNUMBER(OFFSET('Sanitation Data'!$I$11,0,10*ROW('Sanitation Data'!I160))),'Data Summary'!DM166="Yes"),OFFSET('Sanitation Data'!$I$11,0,10*ROW('Sanitation Data'!I160)),NA())</f>
        <v>#N/A</v>
      </c>
      <c r="AY166" s="537" t="e">
        <f ca="1">+IF(AND(ISNUMBER(OFFSET('Sanitation Data'!$I$12,0,10*ROW('Sanitation Data'!I160))),'Data Summary'!DN166="Yes"),OFFSET('Sanitation Data'!$I$12,0,10*ROW('Sanitation Data'!I160)),NA())</f>
        <v>#N/A</v>
      </c>
      <c r="AZ166" s="538" t="e">
        <f ca="1">+IF(AND(ISNUMBER(OFFSET('Hygiene Data'!$D$5,0,10*ROW('Hygiene Data'!D160))),'Data Summary'!DO166="Yes"),OFFSET('Hygiene Data'!$D$5,0,10*ROW('Hygiene Data'!D160)),NA())</f>
        <v>#N/A</v>
      </c>
      <c r="BA166" s="538" t="e">
        <f ca="1">+IF(AND(ISNUMBER(OFFSET('Hygiene Data'!$D$7,0,10*ROW('Hygiene Data'!D160))),'Data Summary'!DP166="Yes"),OFFSET('Hygiene Data'!$D$7,0,10*ROW('Hygiene Data'!D160)),NA())</f>
        <v>#N/A</v>
      </c>
      <c r="BB166" s="538" t="e">
        <f ca="1">+IF(AND(ISNUMBER(OFFSET('Hygiene Data'!$D$9,0,10*ROW('Hygiene Data'!D160))),'Data Summary'!DQ166="Yes"),OFFSET('Hygiene Data'!$D$9,0,10*ROW('Hygiene Data'!D160)),NA())</f>
        <v>#N/A</v>
      </c>
      <c r="BC166" s="538" t="e">
        <f ca="1">+IF(AND(ISNUMBER(OFFSET('Hygiene Data'!$E$5,0,10*ROW('Hygiene Data'!E160))),'Data Summary'!DR166="Yes"),OFFSET('Hygiene Data'!$E$5,0,10*ROW('Hygiene Data'!E160)),NA())</f>
        <v>#N/A</v>
      </c>
      <c r="BD166" s="538" t="e">
        <f ca="1">+IF(AND(ISNUMBER(OFFSET('Hygiene Data'!$E$7,0,10*ROW('Hygiene Data'!E160))),'Data Summary'!DS166="Yes"),OFFSET('Hygiene Data'!$E$7,0,10*ROW('Hygiene Data'!E160)),NA())</f>
        <v>#N/A</v>
      </c>
      <c r="BE166" s="538" t="e">
        <f ca="1">+IF(AND(ISNUMBER(OFFSET('Hygiene Data'!$E$9,0,10*ROW('Hygiene Data'!E160))),'Data Summary'!DT166="Yes"),OFFSET('Hygiene Data'!$E$9,0,10*ROW('Hygiene Data'!E160)),NA())</f>
        <v>#N/A</v>
      </c>
      <c r="BF166" s="538" t="e">
        <f ca="1">+IF(AND(ISNUMBER(OFFSET('Hygiene Data'!$F$5,0,10*ROW('Hygiene Data'!F160))),'Data Summary'!DU166="Yes"),OFFSET('Hygiene Data'!$F$5,0,10*ROW('Hygiene Data'!F160)),NA())</f>
        <v>#N/A</v>
      </c>
      <c r="BG166" s="538" t="e">
        <f ca="1">+IF(AND(ISNUMBER(OFFSET('Hygiene Data'!$F$7,0,10*ROW('Hygiene Data'!F160))),'Data Summary'!DV166="Yes"),OFFSET('Hygiene Data'!$F$7,0,10*ROW('Hygiene Data'!F160)),NA())</f>
        <v>#N/A</v>
      </c>
      <c r="BH166" s="538" t="e">
        <f ca="1">+IF(AND(ISNUMBER(OFFSET('Hygiene Data'!$F$9,0,10*ROW('Hygiene Data'!F160))),'Data Summary'!DW166="Yes"),OFFSET('Hygiene Data'!$F$9,0,10*ROW('Hygiene Data'!F160)),NA())</f>
        <v>#N/A</v>
      </c>
      <c r="BI166" s="538" t="e">
        <f ca="1">+IF(AND(ISNUMBER(OFFSET('Hygiene Data'!$G$5,0,10*ROW('Hygiene Data'!G160))),'Data Summary'!DX166="Yes"),OFFSET('Hygiene Data'!$G$5,0,10*ROW('Hygiene Data'!G160)),NA())</f>
        <v>#N/A</v>
      </c>
      <c r="BJ166" s="538" t="e">
        <f ca="1">+IF(AND(ISNUMBER(OFFSET('Hygiene Data'!$G$7,0,10*ROW('Hygiene Data'!G160))),'Data Summary'!DY166="Yes"),OFFSET('Hygiene Data'!$G$7,0,10*ROW('Hygiene Data'!G160)),NA())</f>
        <v>#N/A</v>
      </c>
      <c r="BK166" s="538" t="e">
        <f ca="1">+IF(AND(ISNUMBER(OFFSET('Hygiene Data'!$G$9,0,10*ROW('Hygiene Data'!G160))),'Data Summary'!DZ166="Yes"),OFFSET('Hygiene Data'!$G$9,0,10*ROW('Hygiene Data'!G160)),NA())</f>
        <v>#N/A</v>
      </c>
      <c r="BL166" s="538" t="e">
        <f ca="1">+IF(AND(ISNUMBER(OFFSET('Hygiene Data'!$H$5,0,10*ROW('Hygiene Data'!H160))),'Data Summary'!EA166="Yes"),OFFSET('Hygiene Data'!$H$5,0,10*ROW('Hygiene Data'!H160)),NA())</f>
        <v>#N/A</v>
      </c>
      <c r="BM166" s="538" t="e">
        <f ca="1">+IF(AND(ISNUMBER(OFFSET('Hygiene Data'!$H$7,0,10*ROW('Hygiene Data'!H160))),'Data Summary'!EB166="Yes"),OFFSET('Hygiene Data'!$H$7,0,10*ROW('Hygiene Data'!H160)),NA())</f>
        <v>#N/A</v>
      </c>
      <c r="BN166" s="538" t="e">
        <f ca="1">+IF(AND(ISNUMBER(OFFSET('Hygiene Data'!$H$9,0,10*ROW('Hygiene Data'!H160))),'Data Summary'!EC166="Yes"),OFFSET('Hygiene Data'!$H$9,0,10*ROW('Hygiene Data'!H160)),NA())</f>
        <v>#N/A</v>
      </c>
      <c r="BO166" s="538" t="e">
        <f ca="1">+IF(AND(ISNUMBER(OFFSET('Hygiene Data'!$I$5,0,10*ROW('Hygiene Data'!I160))),'Data Summary'!ED166="Yes"),OFFSET('Hygiene Data'!$I$5,0,10*ROW('Hygiene Data'!I160)),NA())</f>
        <v>#N/A</v>
      </c>
      <c r="BP166" s="538" t="e">
        <f ca="1">+IF(AND(ISNUMBER(OFFSET('Hygiene Data'!$I$7,0,10*ROW('Hygiene Data'!I160))),'Data Summary'!EE166="Yes"),OFFSET('Hygiene Data'!$I$7,0,10*ROW('Hygiene Data'!I160)),NA())</f>
        <v>#N/A</v>
      </c>
      <c r="BQ166" s="538" t="e">
        <f ca="1">+IF(AND(ISNUMBER(OFFSET('Hygiene Data'!$I$9,0,10*ROW('Hygiene Data'!I160))),'Data Summary'!EF166="Yes"),OFFSET('Hygiene Data'!$I$9,0,10*ROW('Hygiene Data'!I160)),NA())</f>
        <v>#N/A</v>
      </c>
    </row>
    <row r="167" spans="1:69" x14ac:dyDescent="0.25">
      <c r="A167" s="534" t="e">
        <f ca="1">+RIGHT('Data Summary'!A167,LEN('Data Summary'!A167)-9)</f>
        <v>#VALUE!</v>
      </c>
      <c r="B167" s="508" t="str">
        <f ca="1">+IF(ISTEXT('Data Summary'!B167),'Data Summary'!B167,"")</f>
        <v/>
      </c>
      <c r="C167" s="535" t="e">
        <f ca="1">+VALUE('Data Summary'!C167)</f>
        <v>#VALUE!</v>
      </c>
      <c r="D167" s="536" t="e">
        <f ca="1">+IF(AND(ISNUMBER(OFFSET('Water Data'!$D$4,0,10*ROW('Water Data'!D161))),'Data Summary'!BS167="Yes"),100-OFFSET('Water Data'!$D$4,0,10*ROW('Water Data'!D161)),NA())</f>
        <v>#N/A</v>
      </c>
      <c r="E167" s="536" t="e">
        <f ca="1">+IF(AND(ISNUMBER(OFFSET('Water Data'!$D$6,0,10*ROW('Water Data'!D161))),'Data Summary'!BT167="Yes"),OFFSET('Water Data'!$D$6,0,10*ROW('Water Data'!D161)),NA())</f>
        <v>#N/A</v>
      </c>
      <c r="F167" s="536" t="e">
        <f ca="1">+IF(AND(ISNUMBER(OFFSET('Water Data'!$D$9,0,10*ROW('Water Data'!D161))),'Data Summary'!BU167="Yes"),OFFSET('Water Data'!$D$9,0,10*ROW('Water Data'!D161)),NA())</f>
        <v>#N/A</v>
      </c>
      <c r="G167" s="536" t="e">
        <f ca="1">+IF(AND(ISNUMBER(OFFSET('Water Data'!$E$4,0,10*ROW('Water Data'!E161))),'Data Summary'!BV167="Yes"),100-OFFSET('Water Data'!$E$4,0,10*ROW('Water Data'!E161)),NA())</f>
        <v>#N/A</v>
      </c>
      <c r="H167" s="536" t="e">
        <f ca="1">+IF(AND(ISNUMBER(OFFSET('Water Data'!$E$6,0,10*ROW('Water Data'!E161))),'Data Summary'!BW167="Yes"),OFFSET('Water Data'!$E$6,0,10*ROW('Water Data'!E161)),NA())</f>
        <v>#N/A</v>
      </c>
      <c r="I167" s="536" t="e">
        <f ca="1">+IF(AND(ISNUMBER(OFFSET('Water Data'!$E$9,0,10*ROW('Water Data'!E161))),'Data Summary'!BX167="Yes"),OFFSET('Water Data'!$E$9,0,10*ROW('Water Data'!E161)),NA())</f>
        <v>#N/A</v>
      </c>
      <c r="J167" s="536" t="e">
        <f ca="1">+IF(AND(ISNUMBER(OFFSET('Water Data'!$F$4,0,10*ROW('Water Data'!F161))),'Data Summary'!BY167="Yes"),100-OFFSET('Water Data'!$F$4,0,10*ROW('Water Data'!F161)),NA())</f>
        <v>#N/A</v>
      </c>
      <c r="K167" s="536" t="e">
        <f ca="1">+IF(AND(ISNUMBER(OFFSET('Water Data'!$F$6,0,10*ROW('Water Data'!F161))),'Data Summary'!BZ167="Yes"),OFFSET('Water Data'!$F$6,0,10*ROW('Water Data'!F161)),NA())</f>
        <v>#N/A</v>
      </c>
      <c r="L167" s="536" t="e">
        <f ca="1">+IF(AND(ISNUMBER(OFFSET('Water Data'!$F$9,0,10*ROW('Water Data'!F161))),'Data Summary'!CA167="Yes"),OFFSET('Water Data'!$F$9,0,10*ROW('Water Data'!F161)),NA())</f>
        <v>#N/A</v>
      </c>
      <c r="M167" s="536" t="e">
        <f ca="1">+IF(AND(ISNUMBER(OFFSET('Water Data'!$G$4,0,10*ROW('Water Data'!G161))),'Data Summary'!CB167="Yes"),100-OFFSET('Water Data'!$G$4,0,10*ROW('Water Data'!G161)),NA())</f>
        <v>#N/A</v>
      </c>
      <c r="N167" s="536" t="e">
        <f ca="1">+IF(AND(ISNUMBER(OFFSET('Water Data'!$G$6,0,10*ROW('Water Data'!G161))),'Data Summary'!CC167="Yes"),OFFSET('Water Data'!$G$6,0,10*ROW('Water Data'!G161)),NA())</f>
        <v>#N/A</v>
      </c>
      <c r="O167" s="536" t="e">
        <f ca="1">+IF(AND(ISNUMBER(OFFSET('Water Data'!$G$9,0,10*ROW('Water Data'!G161))),'Data Summary'!CD167="Yes"),OFFSET('Water Data'!$G$9,0,10*ROW('Water Data'!G161)),NA())</f>
        <v>#N/A</v>
      </c>
      <c r="P167" s="536" t="e">
        <f ca="1">+IF(AND(ISNUMBER(OFFSET('Water Data'!$H$4,0,10*ROW('Water Data'!H161))),'Data Summary'!CE167="Yes"),100-OFFSET('Water Data'!$H$4,0,10*ROW('Water Data'!H161)),NA())</f>
        <v>#N/A</v>
      </c>
      <c r="Q167" s="536" t="e">
        <f ca="1">+IF(AND(ISNUMBER(OFFSET('Water Data'!$H$6,0,10*ROW('Water Data'!H161))),'Data Summary'!CF167="Yes"),OFFSET('Water Data'!$H$6,0,10*ROW('Water Data'!H161)),NA())</f>
        <v>#N/A</v>
      </c>
      <c r="R167" s="536" t="e">
        <f ca="1">+IF(AND(ISNUMBER(OFFSET('Water Data'!$H$9,0,10*ROW('Water Data'!H161))),'Data Summary'!CG167="Yes"),OFFSET('Water Data'!$H$9,0,10*ROW('Water Data'!H161)),NA())</f>
        <v>#N/A</v>
      </c>
      <c r="S167" s="536" t="e">
        <f ca="1">+IF(AND(ISNUMBER(OFFSET('Water Data'!$I$4,0,10*ROW('Water Data'!I161))),'Data Summary'!CH167="Yes"),100-OFFSET('Water Data'!$I$4,0,10*ROW('Water Data'!I161)),NA())</f>
        <v>#N/A</v>
      </c>
      <c r="T167" s="536" t="e">
        <f ca="1">+IF(AND(ISNUMBER(OFFSET('Water Data'!$I$6,0,10*ROW('Water Data'!I161))),'Data Summary'!CI167="Yes"),OFFSET('Water Data'!$I$6,0,10*ROW('Water Data'!I161)),NA())</f>
        <v>#N/A</v>
      </c>
      <c r="U167" s="536" t="e">
        <f ca="1">+IF(AND(ISNUMBER(OFFSET('Water Data'!$I$9,0,10*ROW('Water Data'!I161))),'Data Summary'!CJ167="Yes"),OFFSET('Water Data'!$I$9,0,10*ROW('Water Data'!I161)),NA())</f>
        <v>#N/A</v>
      </c>
      <c r="V167" s="537" t="e">
        <f ca="1">+IF(AND(ISNUMBER(OFFSET('Sanitation Data'!$D$4,0,10*ROW('Sanitation Data'!D161))),'Data Summary'!CK167="Yes"),100-OFFSET('Sanitation Data'!$D$4,0,10*ROW('Sanitation Data'!D161)),NA())</f>
        <v>#N/A</v>
      </c>
      <c r="W167" s="537" t="e">
        <f ca="1">+IF(AND(ISNUMBER(OFFSET('Sanitation Data'!$D$6,0,10*ROW('Sanitation Data'!D161))),'Data Summary'!CL167="Yes"),OFFSET('Sanitation Data'!$D$6,0,10*ROW('Sanitation Data'!D161)),NA())</f>
        <v>#N/A</v>
      </c>
      <c r="X167" s="537" t="e">
        <f ca="1">+IF(AND(ISNUMBER(OFFSET('Sanitation Data'!$D$10,0,10*ROW('Sanitation Data'!D161))),'Data Summary'!CM167="Yes"),OFFSET('Sanitation Data'!$D$10,0,10*ROW('Sanitation Data'!D161)),NA())</f>
        <v>#N/A</v>
      </c>
      <c r="Y167" s="537" t="e">
        <f ca="1">+IF(AND(ISNUMBER(OFFSET('Sanitation Data'!$D$11,0,10*ROW('Sanitation Data'!D161))),'Data Summary'!CN167="Yes"),OFFSET('Sanitation Data'!$D$11,0,10*ROW('Sanitation Data'!D161)),NA())</f>
        <v>#N/A</v>
      </c>
      <c r="Z167" s="537" t="e">
        <f ca="1">+IF(AND(ISNUMBER(OFFSET('Sanitation Data'!$D$12,0,10*ROW('Sanitation Data'!D161))),'Data Summary'!CO167="Yes"),OFFSET('Sanitation Data'!$D$12,0,10*ROW('Sanitation Data'!D161)),NA())</f>
        <v>#N/A</v>
      </c>
      <c r="AA167" s="537" t="e">
        <f ca="1">+IF(AND(ISNUMBER(OFFSET('Sanitation Data'!$E$4,0,10*ROW('Sanitation Data'!E161))),'Data Summary'!CP167="Yes"),100-OFFSET('Sanitation Data'!$E$4,0,10*ROW('Sanitation Data'!E161)),NA())</f>
        <v>#N/A</v>
      </c>
      <c r="AB167" s="537" t="e">
        <f ca="1">+IF(AND(ISNUMBER(OFFSET('Sanitation Data'!$E$6,0,10*ROW('Sanitation Data'!E161))),'Data Summary'!CQ167="Yes"),OFFSET('Sanitation Data'!$E$6,0,10*ROW('Sanitation Data'!E161)),NA())</f>
        <v>#N/A</v>
      </c>
      <c r="AC167" s="537" t="e">
        <f ca="1">+IF(AND(ISNUMBER(OFFSET('Sanitation Data'!$E$10,0,10*ROW('Sanitation Data'!E161))),'Data Summary'!CR167="Yes"),OFFSET('Sanitation Data'!$E$10,0,10*ROW('Sanitation Data'!E161)),NA())</f>
        <v>#N/A</v>
      </c>
      <c r="AD167" s="537" t="e">
        <f ca="1">+IF(AND(ISNUMBER(OFFSET('Sanitation Data'!$E$11,0,10*ROW('Sanitation Data'!E161))),'Data Summary'!CS167="Yes"),OFFSET('Sanitation Data'!$E$11,0,10*ROW('Sanitation Data'!E161)),NA())</f>
        <v>#N/A</v>
      </c>
      <c r="AE167" s="537" t="e">
        <f ca="1">+IF(AND(ISNUMBER(OFFSET('Sanitation Data'!$E$12,0,10*ROW('Sanitation Data'!E161))),'Data Summary'!CT167="Yes"),OFFSET('Sanitation Data'!$E$12,0,10*ROW('Sanitation Data'!E161)),NA())</f>
        <v>#N/A</v>
      </c>
      <c r="AF167" s="537" t="e">
        <f ca="1">+IF(AND(ISNUMBER(OFFSET('Sanitation Data'!$F$4,0,10*ROW('Sanitation Data'!F161))),'Data Summary'!CU167="Yes"),100-OFFSET('Sanitation Data'!$F$4,0,10*ROW('Sanitation Data'!F161)),NA())</f>
        <v>#N/A</v>
      </c>
      <c r="AG167" s="537" t="e">
        <f ca="1">+IF(AND(ISNUMBER(OFFSET('Sanitation Data'!$F$6,0,10*ROW('Sanitation Data'!F161))),'Data Summary'!CV167="Yes"),OFFSET('Sanitation Data'!$F$6,0,10*ROW('Sanitation Data'!F161)),NA())</f>
        <v>#N/A</v>
      </c>
      <c r="AH167" s="537" t="e">
        <f ca="1">+IF(AND(ISNUMBER(OFFSET('Sanitation Data'!$F$10,0,10*ROW('Sanitation Data'!F161))),'Data Summary'!CW167="Yes"),OFFSET('Sanitation Data'!$F$10,0,10*ROW('Sanitation Data'!F161)),NA())</f>
        <v>#N/A</v>
      </c>
      <c r="AI167" s="537" t="e">
        <f ca="1">+IF(AND(ISNUMBER(OFFSET('Sanitation Data'!$F$11,0,10*ROW('Sanitation Data'!F161))),'Data Summary'!CX167="Yes"),OFFSET('Sanitation Data'!$F$11,0,10*ROW('Sanitation Data'!F161)),NA())</f>
        <v>#N/A</v>
      </c>
      <c r="AJ167" s="537" t="e">
        <f ca="1">+IF(AND(ISNUMBER(OFFSET('Sanitation Data'!$F$12,0,10*ROW('Sanitation Data'!F161))),'Data Summary'!CY167="Yes"),OFFSET('Sanitation Data'!$F$12,0,10*ROW('Sanitation Data'!F161)),NA())</f>
        <v>#N/A</v>
      </c>
      <c r="AK167" s="537" t="e">
        <f ca="1">+IF(AND(ISNUMBER(OFFSET('Sanitation Data'!$G$4,0,10*ROW('Sanitation Data'!G161))),'Data Summary'!CZ167="Yes"),100-OFFSET('Sanitation Data'!$G$4,0,10*ROW('Sanitation Data'!G161)),NA())</f>
        <v>#N/A</v>
      </c>
      <c r="AL167" s="537" t="e">
        <f ca="1">+IF(AND(ISNUMBER(OFFSET('Sanitation Data'!$G$6,0,10*ROW('Sanitation Data'!G161))),'Data Summary'!DA167="Yes"),OFFSET('Sanitation Data'!$G$6,0,10*ROW('Sanitation Data'!G161)),NA())</f>
        <v>#N/A</v>
      </c>
      <c r="AM167" s="537" t="e">
        <f ca="1">+IF(AND(ISNUMBER(OFFSET('Sanitation Data'!$G$10,0,10*ROW('Sanitation Data'!G161))),'Data Summary'!DB167="Yes"),OFFSET('Sanitation Data'!$G$10,0,10*ROW('Sanitation Data'!G161)),NA())</f>
        <v>#N/A</v>
      </c>
      <c r="AN167" s="537" t="e">
        <f ca="1">+IF(AND(ISNUMBER(OFFSET('Sanitation Data'!$G$11,0,10*ROW('Sanitation Data'!G161))),'Data Summary'!DC167="Yes"),OFFSET('Sanitation Data'!$G$11,0,10*ROW('Sanitation Data'!G161)),NA())</f>
        <v>#N/A</v>
      </c>
      <c r="AO167" s="537" t="e">
        <f ca="1">+IF(AND(ISNUMBER(OFFSET('Sanitation Data'!$G$12,0,10*ROW('Sanitation Data'!G161))),'Data Summary'!DD167="Yes"),OFFSET('Sanitation Data'!$G$12,0,10*ROW('Sanitation Data'!G161)),NA())</f>
        <v>#N/A</v>
      </c>
      <c r="AP167" s="537" t="e">
        <f ca="1">+IF(AND(ISNUMBER(OFFSET('Sanitation Data'!$H$4,0,10*ROW('Sanitation Data'!H161))),'Data Summary'!DE167="Yes"),100-OFFSET('Sanitation Data'!$H$4,0,10*ROW('Sanitation Data'!H161)),NA())</f>
        <v>#N/A</v>
      </c>
      <c r="AQ167" s="537" t="e">
        <f ca="1">+IF(AND(ISNUMBER(OFFSET('Sanitation Data'!$H$6,0,10*ROW('Sanitation Data'!H161))),'Data Summary'!DF167="Yes"),OFFSET('Sanitation Data'!$H$6,0,10*ROW('Sanitation Data'!H161)),NA())</f>
        <v>#N/A</v>
      </c>
      <c r="AR167" s="537" t="e">
        <f ca="1">+IF(AND(ISNUMBER(OFFSET('Sanitation Data'!$H$10,0,10*ROW('Sanitation Data'!H161))),'Data Summary'!DG167="Yes"),OFFSET('Sanitation Data'!$H$10,0,10*ROW('Sanitation Data'!H161)),NA())</f>
        <v>#N/A</v>
      </c>
      <c r="AS167" s="537" t="e">
        <f ca="1">+IF(AND(ISNUMBER(OFFSET('Sanitation Data'!$H$11,0,10*ROW('Sanitation Data'!H161))),'Data Summary'!DH167="Yes"),OFFSET('Sanitation Data'!$H$11,0,10*ROW('Sanitation Data'!H161)),NA())</f>
        <v>#N/A</v>
      </c>
      <c r="AT167" s="537" t="e">
        <f ca="1">+IF(AND(ISNUMBER(OFFSET('Sanitation Data'!$H$12,0,10*ROW('Sanitation Data'!H161))),'Data Summary'!DI167="Yes"),OFFSET('Sanitation Data'!$H$12,0,10*ROW('Sanitation Data'!H161)),NA())</f>
        <v>#N/A</v>
      </c>
      <c r="AU167" s="537" t="e">
        <f ca="1">+IF(AND(ISNUMBER(OFFSET('Sanitation Data'!$I$4,0,10*ROW('Sanitation Data'!I161))),'Data Summary'!DJ167="Yes"),100-OFFSET('Sanitation Data'!$I$4,0,10*ROW('Sanitation Data'!I161)),NA())</f>
        <v>#N/A</v>
      </c>
      <c r="AV167" s="537" t="e">
        <f ca="1">+IF(AND(ISNUMBER(OFFSET('Sanitation Data'!$I$6,0,10*ROW('Sanitation Data'!I161))),'Data Summary'!DK167="Yes"),OFFSET('Sanitation Data'!$I$6,0,10*ROW('Sanitation Data'!I161)),NA())</f>
        <v>#N/A</v>
      </c>
      <c r="AW167" s="537" t="e">
        <f ca="1">+IF(AND(ISNUMBER(OFFSET('Sanitation Data'!$I$10,0,10*ROW('Sanitation Data'!I161))),'Data Summary'!DL167="Yes"),OFFSET('Sanitation Data'!$I$10,0,10*ROW('Sanitation Data'!I161)),NA())</f>
        <v>#N/A</v>
      </c>
      <c r="AX167" s="537" t="e">
        <f ca="1">+IF(AND(ISNUMBER(OFFSET('Sanitation Data'!$I$11,0,10*ROW('Sanitation Data'!I161))),'Data Summary'!DM167="Yes"),OFFSET('Sanitation Data'!$I$11,0,10*ROW('Sanitation Data'!I161)),NA())</f>
        <v>#N/A</v>
      </c>
      <c r="AY167" s="537" t="e">
        <f ca="1">+IF(AND(ISNUMBER(OFFSET('Sanitation Data'!$I$12,0,10*ROW('Sanitation Data'!I161))),'Data Summary'!DN167="Yes"),OFFSET('Sanitation Data'!$I$12,0,10*ROW('Sanitation Data'!I161)),NA())</f>
        <v>#N/A</v>
      </c>
      <c r="AZ167" s="538" t="e">
        <f ca="1">+IF(AND(ISNUMBER(OFFSET('Hygiene Data'!$D$5,0,10*ROW('Hygiene Data'!D161))),'Data Summary'!DO167="Yes"),OFFSET('Hygiene Data'!$D$5,0,10*ROW('Hygiene Data'!D161)),NA())</f>
        <v>#N/A</v>
      </c>
      <c r="BA167" s="538" t="e">
        <f ca="1">+IF(AND(ISNUMBER(OFFSET('Hygiene Data'!$D$7,0,10*ROW('Hygiene Data'!D161))),'Data Summary'!DP167="Yes"),OFFSET('Hygiene Data'!$D$7,0,10*ROW('Hygiene Data'!D161)),NA())</f>
        <v>#N/A</v>
      </c>
      <c r="BB167" s="538" t="e">
        <f ca="1">+IF(AND(ISNUMBER(OFFSET('Hygiene Data'!$D$9,0,10*ROW('Hygiene Data'!D161))),'Data Summary'!DQ167="Yes"),OFFSET('Hygiene Data'!$D$9,0,10*ROW('Hygiene Data'!D161)),NA())</f>
        <v>#N/A</v>
      </c>
      <c r="BC167" s="538" t="e">
        <f ca="1">+IF(AND(ISNUMBER(OFFSET('Hygiene Data'!$E$5,0,10*ROW('Hygiene Data'!E161))),'Data Summary'!DR167="Yes"),OFFSET('Hygiene Data'!$E$5,0,10*ROW('Hygiene Data'!E161)),NA())</f>
        <v>#N/A</v>
      </c>
      <c r="BD167" s="538" t="e">
        <f ca="1">+IF(AND(ISNUMBER(OFFSET('Hygiene Data'!$E$7,0,10*ROW('Hygiene Data'!E161))),'Data Summary'!DS167="Yes"),OFFSET('Hygiene Data'!$E$7,0,10*ROW('Hygiene Data'!E161)),NA())</f>
        <v>#N/A</v>
      </c>
      <c r="BE167" s="538" t="e">
        <f ca="1">+IF(AND(ISNUMBER(OFFSET('Hygiene Data'!$E$9,0,10*ROW('Hygiene Data'!E161))),'Data Summary'!DT167="Yes"),OFFSET('Hygiene Data'!$E$9,0,10*ROW('Hygiene Data'!E161)),NA())</f>
        <v>#N/A</v>
      </c>
      <c r="BF167" s="538" t="e">
        <f ca="1">+IF(AND(ISNUMBER(OFFSET('Hygiene Data'!$F$5,0,10*ROW('Hygiene Data'!F161))),'Data Summary'!DU167="Yes"),OFFSET('Hygiene Data'!$F$5,0,10*ROW('Hygiene Data'!F161)),NA())</f>
        <v>#N/A</v>
      </c>
      <c r="BG167" s="538" t="e">
        <f ca="1">+IF(AND(ISNUMBER(OFFSET('Hygiene Data'!$F$7,0,10*ROW('Hygiene Data'!F161))),'Data Summary'!DV167="Yes"),OFFSET('Hygiene Data'!$F$7,0,10*ROW('Hygiene Data'!F161)),NA())</f>
        <v>#N/A</v>
      </c>
      <c r="BH167" s="538" t="e">
        <f ca="1">+IF(AND(ISNUMBER(OFFSET('Hygiene Data'!$F$9,0,10*ROW('Hygiene Data'!F161))),'Data Summary'!DW167="Yes"),OFFSET('Hygiene Data'!$F$9,0,10*ROW('Hygiene Data'!F161)),NA())</f>
        <v>#N/A</v>
      </c>
      <c r="BI167" s="538" t="e">
        <f ca="1">+IF(AND(ISNUMBER(OFFSET('Hygiene Data'!$G$5,0,10*ROW('Hygiene Data'!G161))),'Data Summary'!DX167="Yes"),OFFSET('Hygiene Data'!$G$5,0,10*ROW('Hygiene Data'!G161)),NA())</f>
        <v>#N/A</v>
      </c>
      <c r="BJ167" s="538" t="e">
        <f ca="1">+IF(AND(ISNUMBER(OFFSET('Hygiene Data'!$G$7,0,10*ROW('Hygiene Data'!G161))),'Data Summary'!DY167="Yes"),OFFSET('Hygiene Data'!$G$7,0,10*ROW('Hygiene Data'!G161)),NA())</f>
        <v>#N/A</v>
      </c>
      <c r="BK167" s="538" t="e">
        <f ca="1">+IF(AND(ISNUMBER(OFFSET('Hygiene Data'!$G$9,0,10*ROW('Hygiene Data'!G161))),'Data Summary'!DZ167="Yes"),OFFSET('Hygiene Data'!$G$9,0,10*ROW('Hygiene Data'!G161)),NA())</f>
        <v>#N/A</v>
      </c>
      <c r="BL167" s="538" t="e">
        <f ca="1">+IF(AND(ISNUMBER(OFFSET('Hygiene Data'!$H$5,0,10*ROW('Hygiene Data'!H161))),'Data Summary'!EA167="Yes"),OFFSET('Hygiene Data'!$H$5,0,10*ROW('Hygiene Data'!H161)),NA())</f>
        <v>#N/A</v>
      </c>
      <c r="BM167" s="538" t="e">
        <f ca="1">+IF(AND(ISNUMBER(OFFSET('Hygiene Data'!$H$7,0,10*ROW('Hygiene Data'!H161))),'Data Summary'!EB167="Yes"),OFFSET('Hygiene Data'!$H$7,0,10*ROW('Hygiene Data'!H161)),NA())</f>
        <v>#N/A</v>
      </c>
      <c r="BN167" s="538" t="e">
        <f ca="1">+IF(AND(ISNUMBER(OFFSET('Hygiene Data'!$H$9,0,10*ROW('Hygiene Data'!H161))),'Data Summary'!EC167="Yes"),OFFSET('Hygiene Data'!$H$9,0,10*ROW('Hygiene Data'!H161)),NA())</f>
        <v>#N/A</v>
      </c>
      <c r="BO167" s="538" t="e">
        <f ca="1">+IF(AND(ISNUMBER(OFFSET('Hygiene Data'!$I$5,0,10*ROW('Hygiene Data'!I161))),'Data Summary'!ED167="Yes"),OFFSET('Hygiene Data'!$I$5,0,10*ROW('Hygiene Data'!I161)),NA())</f>
        <v>#N/A</v>
      </c>
      <c r="BP167" s="538" t="e">
        <f ca="1">+IF(AND(ISNUMBER(OFFSET('Hygiene Data'!$I$7,0,10*ROW('Hygiene Data'!I161))),'Data Summary'!EE167="Yes"),OFFSET('Hygiene Data'!$I$7,0,10*ROW('Hygiene Data'!I161)),NA())</f>
        <v>#N/A</v>
      </c>
      <c r="BQ167" s="538" t="e">
        <f ca="1">+IF(AND(ISNUMBER(OFFSET('Hygiene Data'!$I$9,0,10*ROW('Hygiene Data'!I161))),'Data Summary'!EF167="Yes"),OFFSET('Hygiene Data'!$I$9,0,10*ROW('Hygiene Data'!I161)),NA())</f>
        <v>#N/A</v>
      </c>
    </row>
    <row r="168" spans="1:69" x14ac:dyDescent="0.25">
      <c r="A168" s="534" t="e">
        <f ca="1">+RIGHT('Data Summary'!A168,LEN('Data Summary'!A168)-9)</f>
        <v>#VALUE!</v>
      </c>
      <c r="B168" s="508" t="str">
        <f ca="1">+IF(ISTEXT('Data Summary'!B168),'Data Summary'!B168,"")</f>
        <v/>
      </c>
      <c r="C168" s="535" t="e">
        <f ca="1">+VALUE('Data Summary'!C168)</f>
        <v>#VALUE!</v>
      </c>
      <c r="D168" s="536" t="e">
        <f ca="1">+IF(AND(ISNUMBER(OFFSET('Water Data'!$D$4,0,10*ROW('Water Data'!D162))),'Data Summary'!BS168="Yes"),100-OFFSET('Water Data'!$D$4,0,10*ROW('Water Data'!D162)),NA())</f>
        <v>#N/A</v>
      </c>
      <c r="E168" s="536" t="e">
        <f ca="1">+IF(AND(ISNUMBER(OFFSET('Water Data'!$D$6,0,10*ROW('Water Data'!D162))),'Data Summary'!BT168="Yes"),OFFSET('Water Data'!$D$6,0,10*ROW('Water Data'!D162)),NA())</f>
        <v>#N/A</v>
      </c>
      <c r="F168" s="536" t="e">
        <f ca="1">+IF(AND(ISNUMBER(OFFSET('Water Data'!$D$9,0,10*ROW('Water Data'!D162))),'Data Summary'!BU168="Yes"),OFFSET('Water Data'!$D$9,0,10*ROW('Water Data'!D162)),NA())</f>
        <v>#N/A</v>
      </c>
      <c r="G168" s="536" t="e">
        <f ca="1">+IF(AND(ISNUMBER(OFFSET('Water Data'!$E$4,0,10*ROW('Water Data'!E162))),'Data Summary'!BV168="Yes"),100-OFFSET('Water Data'!$E$4,0,10*ROW('Water Data'!E162)),NA())</f>
        <v>#N/A</v>
      </c>
      <c r="H168" s="536" t="e">
        <f ca="1">+IF(AND(ISNUMBER(OFFSET('Water Data'!$E$6,0,10*ROW('Water Data'!E162))),'Data Summary'!BW168="Yes"),OFFSET('Water Data'!$E$6,0,10*ROW('Water Data'!E162)),NA())</f>
        <v>#N/A</v>
      </c>
      <c r="I168" s="536" t="e">
        <f ca="1">+IF(AND(ISNUMBER(OFFSET('Water Data'!$E$9,0,10*ROW('Water Data'!E162))),'Data Summary'!BX168="Yes"),OFFSET('Water Data'!$E$9,0,10*ROW('Water Data'!E162)),NA())</f>
        <v>#N/A</v>
      </c>
      <c r="J168" s="536" t="e">
        <f ca="1">+IF(AND(ISNUMBER(OFFSET('Water Data'!$F$4,0,10*ROW('Water Data'!F162))),'Data Summary'!BY168="Yes"),100-OFFSET('Water Data'!$F$4,0,10*ROW('Water Data'!F162)),NA())</f>
        <v>#N/A</v>
      </c>
      <c r="K168" s="536" t="e">
        <f ca="1">+IF(AND(ISNUMBER(OFFSET('Water Data'!$F$6,0,10*ROW('Water Data'!F162))),'Data Summary'!BZ168="Yes"),OFFSET('Water Data'!$F$6,0,10*ROW('Water Data'!F162)),NA())</f>
        <v>#N/A</v>
      </c>
      <c r="L168" s="536" t="e">
        <f ca="1">+IF(AND(ISNUMBER(OFFSET('Water Data'!$F$9,0,10*ROW('Water Data'!F162))),'Data Summary'!CA168="Yes"),OFFSET('Water Data'!$F$9,0,10*ROW('Water Data'!F162)),NA())</f>
        <v>#N/A</v>
      </c>
      <c r="M168" s="536" t="e">
        <f ca="1">+IF(AND(ISNUMBER(OFFSET('Water Data'!$G$4,0,10*ROW('Water Data'!G162))),'Data Summary'!CB168="Yes"),100-OFFSET('Water Data'!$G$4,0,10*ROW('Water Data'!G162)),NA())</f>
        <v>#N/A</v>
      </c>
      <c r="N168" s="536" t="e">
        <f ca="1">+IF(AND(ISNUMBER(OFFSET('Water Data'!$G$6,0,10*ROW('Water Data'!G162))),'Data Summary'!CC168="Yes"),OFFSET('Water Data'!$G$6,0,10*ROW('Water Data'!G162)),NA())</f>
        <v>#N/A</v>
      </c>
      <c r="O168" s="536" t="e">
        <f ca="1">+IF(AND(ISNUMBER(OFFSET('Water Data'!$G$9,0,10*ROW('Water Data'!G162))),'Data Summary'!CD168="Yes"),OFFSET('Water Data'!$G$9,0,10*ROW('Water Data'!G162)),NA())</f>
        <v>#N/A</v>
      </c>
      <c r="P168" s="536" t="e">
        <f ca="1">+IF(AND(ISNUMBER(OFFSET('Water Data'!$H$4,0,10*ROW('Water Data'!H162))),'Data Summary'!CE168="Yes"),100-OFFSET('Water Data'!$H$4,0,10*ROW('Water Data'!H162)),NA())</f>
        <v>#N/A</v>
      </c>
      <c r="Q168" s="536" t="e">
        <f ca="1">+IF(AND(ISNUMBER(OFFSET('Water Data'!$H$6,0,10*ROW('Water Data'!H162))),'Data Summary'!CF168="Yes"),OFFSET('Water Data'!$H$6,0,10*ROW('Water Data'!H162)),NA())</f>
        <v>#N/A</v>
      </c>
      <c r="R168" s="536" t="e">
        <f ca="1">+IF(AND(ISNUMBER(OFFSET('Water Data'!$H$9,0,10*ROW('Water Data'!H162))),'Data Summary'!CG168="Yes"),OFFSET('Water Data'!$H$9,0,10*ROW('Water Data'!H162)),NA())</f>
        <v>#N/A</v>
      </c>
      <c r="S168" s="536" t="e">
        <f ca="1">+IF(AND(ISNUMBER(OFFSET('Water Data'!$I$4,0,10*ROW('Water Data'!I162))),'Data Summary'!CH168="Yes"),100-OFFSET('Water Data'!$I$4,0,10*ROW('Water Data'!I162)),NA())</f>
        <v>#N/A</v>
      </c>
      <c r="T168" s="536" t="e">
        <f ca="1">+IF(AND(ISNUMBER(OFFSET('Water Data'!$I$6,0,10*ROW('Water Data'!I162))),'Data Summary'!CI168="Yes"),OFFSET('Water Data'!$I$6,0,10*ROW('Water Data'!I162)),NA())</f>
        <v>#N/A</v>
      </c>
      <c r="U168" s="536" t="e">
        <f ca="1">+IF(AND(ISNUMBER(OFFSET('Water Data'!$I$9,0,10*ROW('Water Data'!I162))),'Data Summary'!CJ168="Yes"),OFFSET('Water Data'!$I$9,0,10*ROW('Water Data'!I162)),NA())</f>
        <v>#N/A</v>
      </c>
      <c r="V168" s="537" t="e">
        <f ca="1">+IF(AND(ISNUMBER(OFFSET('Sanitation Data'!$D$4,0,10*ROW('Sanitation Data'!D162))),'Data Summary'!CK168="Yes"),100-OFFSET('Sanitation Data'!$D$4,0,10*ROW('Sanitation Data'!D162)),NA())</f>
        <v>#N/A</v>
      </c>
      <c r="W168" s="537" t="e">
        <f ca="1">+IF(AND(ISNUMBER(OFFSET('Sanitation Data'!$D$6,0,10*ROW('Sanitation Data'!D162))),'Data Summary'!CL168="Yes"),OFFSET('Sanitation Data'!$D$6,0,10*ROW('Sanitation Data'!D162)),NA())</f>
        <v>#N/A</v>
      </c>
      <c r="X168" s="537" t="e">
        <f ca="1">+IF(AND(ISNUMBER(OFFSET('Sanitation Data'!$D$10,0,10*ROW('Sanitation Data'!D162))),'Data Summary'!CM168="Yes"),OFFSET('Sanitation Data'!$D$10,0,10*ROW('Sanitation Data'!D162)),NA())</f>
        <v>#N/A</v>
      </c>
      <c r="Y168" s="537" t="e">
        <f ca="1">+IF(AND(ISNUMBER(OFFSET('Sanitation Data'!$D$11,0,10*ROW('Sanitation Data'!D162))),'Data Summary'!CN168="Yes"),OFFSET('Sanitation Data'!$D$11,0,10*ROW('Sanitation Data'!D162)),NA())</f>
        <v>#N/A</v>
      </c>
      <c r="Z168" s="537" t="e">
        <f ca="1">+IF(AND(ISNUMBER(OFFSET('Sanitation Data'!$D$12,0,10*ROW('Sanitation Data'!D162))),'Data Summary'!CO168="Yes"),OFFSET('Sanitation Data'!$D$12,0,10*ROW('Sanitation Data'!D162)),NA())</f>
        <v>#N/A</v>
      </c>
      <c r="AA168" s="537" t="e">
        <f ca="1">+IF(AND(ISNUMBER(OFFSET('Sanitation Data'!$E$4,0,10*ROW('Sanitation Data'!E162))),'Data Summary'!CP168="Yes"),100-OFFSET('Sanitation Data'!$E$4,0,10*ROW('Sanitation Data'!E162)),NA())</f>
        <v>#N/A</v>
      </c>
      <c r="AB168" s="537" t="e">
        <f ca="1">+IF(AND(ISNUMBER(OFFSET('Sanitation Data'!$E$6,0,10*ROW('Sanitation Data'!E162))),'Data Summary'!CQ168="Yes"),OFFSET('Sanitation Data'!$E$6,0,10*ROW('Sanitation Data'!E162)),NA())</f>
        <v>#N/A</v>
      </c>
      <c r="AC168" s="537" t="e">
        <f ca="1">+IF(AND(ISNUMBER(OFFSET('Sanitation Data'!$E$10,0,10*ROW('Sanitation Data'!E162))),'Data Summary'!CR168="Yes"),OFFSET('Sanitation Data'!$E$10,0,10*ROW('Sanitation Data'!E162)),NA())</f>
        <v>#N/A</v>
      </c>
      <c r="AD168" s="537" t="e">
        <f ca="1">+IF(AND(ISNUMBER(OFFSET('Sanitation Data'!$E$11,0,10*ROW('Sanitation Data'!E162))),'Data Summary'!CS168="Yes"),OFFSET('Sanitation Data'!$E$11,0,10*ROW('Sanitation Data'!E162)),NA())</f>
        <v>#N/A</v>
      </c>
      <c r="AE168" s="537" t="e">
        <f ca="1">+IF(AND(ISNUMBER(OFFSET('Sanitation Data'!$E$12,0,10*ROW('Sanitation Data'!E162))),'Data Summary'!CT168="Yes"),OFFSET('Sanitation Data'!$E$12,0,10*ROW('Sanitation Data'!E162)),NA())</f>
        <v>#N/A</v>
      </c>
      <c r="AF168" s="537" t="e">
        <f ca="1">+IF(AND(ISNUMBER(OFFSET('Sanitation Data'!$F$4,0,10*ROW('Sanitation Data'!F162))),'Data Summary'!CU168="Yes"),100-OFFSET('Sanitation Data'!$F$4,0,10*ROW('Sanitation Data'!F162)),NA())</f>
        <v>#N/A</v>
      </c>
      <c r="AG168" s="537" t="e">
        <f ca="1">+IF(AND(ISNUMBER(OFFSET('Sanitation Data'!$F$6,0,10*ROW('Sanitation Data'!F162))),'Data Summary'!CV168="Yes"),OFFSET('Sanitation Data'!$F$6,0,10*ROW('Sanitation Data'!F162)),NA())</f>
        <v>#N/A</v>
      </c>
      <c r="AH168" s="537" t="e">
        <f ca="1">+IF(AND(ISNUMBER(OFFSET('Sanitation Data'!$F$10,0,10*ROW('Sanitation Data'!F162))),'Data Summary'!CW168="Yes"),OFFSET('Sanitation Data'!$F$10,0,10*ROW('Sanitation Data'!F162)),NA())</f>
        <v>#N/A</v>
      </c>
      <c r="AI168" s="537" t="e">
        <f ca="1">+IF(AND(ISNUMBER(OFFSET('Sanitation Data'!$F$11,0,10*ROW('Sanitation Data'!F162))),'Data Summary'!CX168="Yes"),OFFSET('Sanitation Data'!$F$11,0,10*ROW('Sanitation Data'!F162)),NA())</f>
        <v>#N/A</v>
      </c>
      <c r="AJ168" s="537" t="e">
        <f ca="1">+IF(AND(ISNUMBER(OFFSET('Sanitation Data'!$F$12,0,10*ROW('Sanitation Data'!F162))),'Data Summary'!CY168="Yes"),OFFSET('Sanitation Data'!$F$12,0,10*ROW('Sanitation Data'!F162)),NA())</f>
        <v>#N/A</v>
      </c>
      <c r="AK168" s="537" t="e">
        <f ca="1">+IF(AND(ISNUMBER(OFFSET('Sanitation Data'!$G$4,0,10*ROW('Sanitation Data'!G162))),'Data Summary'!CZ168="Yes"),100-OFFSET('Sanitation Data'!$G$4,0,10*ROW('Sanitation Data'!G162)),NA())</f>
        <v>#N/A</v>
      </c>
      <c r="AL168" s="537" t="e">
        <f ca="1">+IF(AND(ISNUMBER(OFFSET('Sanitation Data'!$G$6,0,10*ROW('Sanitation Data'!G162))),'Data Summary'!DA168="Yes"),OFFSET('Sanitation Data'!$G$6,0,10*ROW('Sanitation Data'!G162)),NA())</f>
        <v>#N/A</v>
      </c>
      <c r="AM168" s="537" t="e">
        <f ca="1">+IF(AND(ISNUMBER(OFFSET('Sanitation Data'!$G$10,0,10*ROW('Sanitation Data'!G162))),'Data Summary'!DB168="Yes"),OFFSET('Sanitation Data'!$G$10,0,10*ROW('Sanitation Data'!G162)),NA())</f>
        <v>#N/A</v>
      </c>
      <c r="AN168" s="537" t="e">
        <f ca="1">+IF(AND(ISNUMBER(OFFSET('Sanitation Data'!$G$11,0,10*ROW('Sanitation Data'!G162))),'Data Summary'!DC168="Yes"),OFFSET('Sanitation Data'!$G$11,0,10*ROW('Sanitation Data'!G162)),NA())</f>
        <v>#N/A</v>
      </c>
      <c r="AO168" s="537" t="e">
        <f ca="1">+IF(AND(ISNUMBER(OFFSET('Sanitation Data'!$G$12,0,10*ROW('Sanitation Data'!G162))),'Data Summary'!DD168="Yes"),OFFSET('Sanitation Data'!$G$12,0,10*ROW('Sanitation Data'!G162)),NA())</f>
        <v>#N/A</v>
      </c>
      <c r="AP168" s="537" t="e">
        <f ca="1">+IF(AND(ISNUMBER(OFFSET('Sanitation Data'!$H$4,0,10*ROW('Sanitation Data'!H162))),'Data Summary'!DE168="Yes"),100-OFFSET('Sanitation Data'!$H$4,0,10*ROW('Sanitation Data'!H162)),NA())</f>
        <v>#N/A</v>
      </c>
      <c r="AQ168" s="537" t="e">
        <f ca="1">+IF(AND(ISNUMBER(OFFSET('Sanitation Data'!$H$6,0,10*ROW('Sanitation Data'!H162))),'Data Summary'!DF168="Yes"),OFFSET('Sanitation Data'!$H$6,0,10*ROW('Sanitation Data'!H162)),NA())</f>
        <v>#N/A</v>
      </c>
      <c r="AR168" s="537" t="e">
        <f ca="1">+IF(AND(ISNUMBER(OFFSET('Sanitation Data'!$H$10,0,10*ROW('Sanitation Data'!H162))),'Data Summary'!DG168="Yes"),OFFSET('Sanitation Data'!$H$10,0,10*ROW('Sanitation Data'!H162)),NA())</f>
        <v>#N/A</v>
      </c>
      <c r="AS168" s="537" t="e">
        <f ca="1">+IF(AND(ISNUMBER(OFFSET('Sanitation Data'!$H$11,0,10*ROW('Sanitation Data'!H162))),'Data Summary'!DH168="Yes"),OFFSET('Sanitation Data'!$H$11,0,10*ROW('Sanitation Data'!H162)),NA())</f>
        <v>#N/A</v>
      </c>
      <c r="AT168" s="537" t="e">
        <f ca="1">+IF(AND(ISNUMBER(OFFSET('Sanitation Data'!$H$12,0,10*ROW('Sanitation Data'!H162))),'Data Summary'!DI168="Yes"),OFFSET('Sanitation Data'!$H$12,0,10*ROW('Sanitation Data'!H162)),NA())</f>
        <v>#N/A</v>
      </c>
      <c r="AU168" s="537" t="e">
        <f ca="1">+IF(AND(ISNUMBER(OFFSET('Sanitation Data'!$I$4,0,10*ROW('Sanitation Data'!I162))),'Data Summary'!DJ168="Yes"),100-OFFSET('Sanitation Data'!$I$4,0,10*ROW('Sanitation Data'!I162)),NA())</f>
        <v>#N/A</v>
      </c>
      <c r="AV168" s="537" t="e">
        <f ca="1">+IF(AND(ISNUMBER(OFFSET('Sanitation Data'!$I$6,0,10*ROW('Sanitation Data'!I162))),'Data Summary'!DK168="Yes"),OFFSET('Sanitation Data'!$I$6,0,10*ROW('Sanitation Data'!I162)),NA())</f>
        <v>#N/A</v>
      </c>
      <c r="AW168" s="537" t="e">
        <f ca="1">+IF(AND(ISNUMBER(OFFSET('Sanitation Data'!$I$10,0,10*ROW('Sanitation Data'!I162))),'Data Summary'!DL168="Yes"),OFFSET('Sanitation Data'!$I$10,0,10*ROW('Sanitation Data'!I162)),NA())</f>
        <v>#N/A</v>
      </c>
      <c r="AX168" s="537" t="e">
        <f ca="1">+IF(AND(ISNUMBER(OFFSET('Sanitation Data'!$I$11,0,10*ROW('Sanitation Data'!I162))),'Data Summary'!DM168="Yes"),OFFSET('Sanitation Data'!$I$11,0,10*ROW('Sanitation Data'!I162)),NA())</f>
        <v>#N/A</v>
      </c>
      <c r="AY168" s="537" t="e">
        <f ca="1">+IF(AND(ISNUMBER(OFFSET('Sanitation Data'!$I$12,0,10*ROW('Sanitation Data'!I162))),'Data Summary'!DN168="Yes"),OFFSET('Sanitation Data'!$I$12,0,10*ROW('Sanitation Data'!I162)),NA())</f>
        <v>#N/A</v>
      </c>
      <c r="AZ168" s="538" t="e">
        <f ca="1">+IF(AND(ISNUMBER(OFFSET('Hygiene Data'!$D$5,0,10*ROW('Hygiene Data'!D162))),'Data Summary'!DO168="Yes"),OFFSET('Hygiene Data'!$D$5,0,10*ROW('Hygiene Data'!D162)),NA())</f>
        <v>#N/A</v>
      </c>
      <c r="BA168" s="538" t="e">
        <f ca="1">+IF(AND(ISNUMBER(OFFSET('Hygiene Data'!$D$7,0,10*ROW('Hygiene Data'!D162))),'Data Summary'!DP168="Yes"),OFFSET('Hygiene Data'!$D$7,0,10*ROW('Hygiene Data'!D162)),NA())</f>
        <v>#N/A</v>
      </c>
      <c r="BB168" s="538" t="e">
        <f ca="1">+IF(AND(ISNUMBER(OFFSET('Hygiene Data'!$D$9,0,10*ROW('Hygiene Data'!D162))),'Data Summary'!DQ168="Yes"),OFFSET('Hygiene Data'!$D$9,0,10*ROW('Hygiene Data'!D162)),NA())</f>
        <v>#N/A</v>
      </c>
      <c r="BC168" s="538" t="e">
        <f ca="1">+IF(AND(ISNUMBER(OFFSET('Hygiene Data'!$E$5,0,10*ROW('Hygiene Data'!E162))),'Data Summary'!DR168="Yes"),OFFSET('Hygiene Data'!$E$5,0,10*ROW('Hygiene Data'!E162)),NA())</f>
        <v>#N/A</v>
      </c>
      <c r="BD168" s="538" t="e">
        <f ca="1">+IF(AND(ISNUMBER(OFFSET('Hygiene Data'!$E$7,0,10*ROW('Hygiene Data'!E162))),'Data Summary'!DS168="Yes"),OFFSET('Hygiene Data'!$E$7,0,10*ROW('Hygiene Data'!E162)),NA())</f>
        <v>#N/A</v>
      </c>
      <c r="BE168" s="538" t="e">
        <f ca="1">+IF(AND(ISNUMBER(OFFSET('Hygiene Data'!$E$9,0,10*ROW('Hygiene Data'!E162))),'Data Summary'!DT168="Yes"),OFFSET('Hygiene Data'!$E$9,0,10*ROW('Hygiene Data'!E162)),NA())</f>
        <v>#N/A</v>
      </c>
      <c r="BF168" s="538" t="e">
        <f ca="1">+IF(AND(ISNUMBER(OFFSET('Hygiene Data'!$F$5,0,10*ROW('Hygiene Data'!F162))),'Data Summary'!DU168="Yes"),OFFSET('Hygiene Data'!$F$5,0,10*ROW('Hygiene Data'!F162)),NA())</f>
        <v>#N/A</v>
      </c>
      <c r="BG168" s="538" t="e">
        <f ca="1">+IF(AND(ISNUMBER(OFFSET('Hygiene Data'!$F$7,0,10*ROW('Hygiene Data'!F162))),'Data Summary'!DV168="Yes"),OFFSET('Hygiene Data'!$F$7,0,10*ROW('Hygiene Data'!F162)),NA())</f>
        <v>#N/A</v>
      </c>
      <c r="BH168" s="538" t="e">
        <f ca="1">+IF(AND(ISNUMBER(OFFSET('Hygiene Data'!$F$9,0,10*ROW('Hygiene Data'!F162))),'Data Summary'!DW168="Yes"),OFFSET('Hygiene Data'!$F$9,0,10*ROW('Hygiene Data'!F162)),NA())</f>
        <v>#N/A</v>
      </c>
      <c r="BI168" s="538" t="e">
        <f ca="1">+IF(AND(ISNUMBER(OFFSET('Hygiene Data'!$G$5,0,10*ROW('Hygiene Data'!G162))),'Data Summary'!DX168="Yes"),OFFSET('Hygiene Data'!$G$5,0,10*ROW('Hygiene Data'!G162)),NA())</f>
        <v>#N/A</v>
      </c>
      <c r="BJ168" s="538" t="e">
        <f ca="1">+IF(AND(ISNUMBER(OFFSET('Hygiene Data'!$G$7,0,10*ROW('Hygiene Data'!G162))),'Data Summary'!DY168="Yes"),OFFSET('Hygiene Data'!$G$7,0,10*ROW('Hygiene Data'!G162)),NA())</f>
        <v>#N/A</v>
      </c>
      <c r="BK168" s="538" t="e">
        <f ca="1">+IF(AND(ISNUMBER(OFFSET('Hygiene Data'!$G$9,0,10*ROW('Hygiene Data'!G162))),'Data Summary'!DZ168="Yes"),OFFSET('Hygiene Data'!$G$9,0,10*ROW('Hygiene Data'!G162)),NA())</f>
        <v>#N/A</v>
      </c>
      <c r="BL168" s="538" t="e">
        <f ca="1">+IF(AND(ISNUMBER(OFFSET('Hygiene Data'!$H$5,0,10*ROW('Hygiene Data'!H162))),'Data Summary'!EA168="Yes"),OFFSET('Hygiene Data'!$H$5,0,10*ROW('Hygiene Data'!H162)),NA())</f>
        <v>#N/A</v>
      </c>
      <c r="BM168" s="538" t="e">
        <f ca="1">+IF(AND(ISNUMBER(OFFSET('Hygiene Data'!$H$7,0,10*ROW('Hygiene Data'!H162))),'Data Summary'!EB168="Yes"),OFFSET('Hygiene Data'!$H$7,0,10*ROW('Hygiene Data'!H162)),NA())</f>
        <v>#N/A</v>
      </c>
      <c r="BN168" s="538" t="e">
        <f ca="1">+IF(AND(ISNUMBER(OFFSET('Hygiene Data'!$H$9,0,10*ROW('Hygiene Data'!H162))),'Data Summary'!EC168="Yes"),OFFSET('Hygiene Data'!$H$9,0,10*ROW('Hygiene Data'!H162)),NA())</f>
        <v>#N/A</v>
      </c>
      <c r="BO168" s="538" t="e">
        <f ca="1">+IF(AND(ISNUMBER(OFFSET('Hygiene Data'!$I$5,0,10*ROW('Hygiene Data'!I162))),'Data Summary'!ED168="Yes"),OFFSET('Hygiene Data'!$I$5,0,10*ROW('Hygiene Data'!I162)),NA())</f>
        <v>#N/A</v>
      </c>
      <c r="BP168" s="538" t="e">
        <f ca="1">+IF(AND(ISNUMBER(OFFSET('Hygiene Data'!$I$7,0,10*ROW('Hygiene Data'!I162))),'Data Summary'!EE168="Yes"),OFFSET('Hygiene Data'!$I$7,0,10*ROW('Hygiene Data'!I162)),NA())</f>
        <v>#N/A</v>
      </c>
      <c r="BQ168" s="538" t="e">
        <f ca="1">+IF(AND(ISNUMBER(OFFSET('Hygiene Data'!$I$9,0,10*ROW('Hygiene Data'!I162))),'Data Summary'!EF168="Yes"),OFFSET('Hygiene Data'!$I$9,0,10*ROW('Hygiene Data'!I162)),NA())</f>
        <v>#N/A</v>
      </c>
    </row>
    <row r="169" spans="1:69" x14ac:dyDescent="0.25">
      <c r="A169" s="534" t="e">
        <f ca="1">+RIGHT('Data Summary'!A169,LEN('Data Summary'!A169)-9)</f>
        <v>#VALUE!</v>
      </c>
      <c r="B169" s="508" t="str">
        <f ca="1">+IF(ISTEXT('Data Summary'!B169),'Data Summary'!B169,"")</f>
        <v/>
      </c>
      <c r="C169" s="535" t="e">
        <f ca="1">+VALUE('Data Summary'!C169)</f>
        <v>#VALUE!</v>
      </c>
      <c r="D169" s="536" t="e">
        <f ca="1">+IF(AND(ISNUMBER(OFFSET('Water Data'!$D$4,0,10*ROW('Water Data'!D163))),'Data Summary'!BS169="Yes"),100-OFFSET('Water Data'!$D$4,0,10*ROW('Water Data'!D163)),NA())</f>
        <v>#N/A</v>
      </c>
      <c r="E169" s="536" t="e">
        <f ca="1">+IF(AND(ISNUMBER(OFFSET('Water Data'!$D$6,0,10*ROW('Water Data'!D163))),'Data Summary'!BT169="Yes"),OFFSET('Water Data'!$D$6,0,10*ROW('Water Data'!D163)),NA())</f>
        <v>#N/A</v>
      </c>
      <c r="F169" s="536" t="e">
        <f ca="1">+IF(AND(ISNUMBER(OFFSET('Water Data'!$D$9,0,10*ROW('Water Data'!D163))),'Data Summary'!BU169="Yes"),OFFSET('Water Data'!$D$9,0,10*ROW('Water Data'!D163)),NA())</f>
        <v>#N/A</v>
      </c>
      <c r="G169" s="536" t="e">
        <f ca="1">+IF(AND(ISNUMBER(OFFSET('Water Data'!$E$4,0,10*ROW('Water Data'!E163))),'Data Summary'!BV169="Yes"),100-OFFSET('Water Data'!$E$4,0,10*ROW('Water Data'!E163)),NA())</f>
        <v>#N/A</v>
      </c>
      <c r="H169" s="536" t="e">
        <f ca="1">+IF(AND(ISNUMBER(OFFSET('Water Data'!$E$6,0,10*ROW('Water Data'!E163))),'Data Summary'!BW169="Yes"),OFFSET('Water Data'!$E$6,0,10*ROW('Water Data'!E163)),NA())</f>
        <v>#N/A</v>
      </c>
      <c r="I169" s="536" t="e">
        <f ca="1">+IF(AND(ISNUMBER(OFFSET('Water Data'!$E$9,0,10*ROW('Water Data'!E163))),'Data Summary'!BX169="Yes"),OFFSET('Water Data'!$E$9,0,10*ROW('Water Data'!E163)),NA())</f>
        <v>#N/A</v>
      </c>
      <c r="J169" s="536" t="e">
        <f ca="1">+IF(AND(ISNUMBER(OFFSET('Water Data'!$F$4,0,10*ROW('Water Data'!F163))),'Data Summary'!BY169="Yes"),100-OFFSET('Water Data'!$F$4,0,10*ROW('Water Data'!F163)),NA())</f>
        <v>#N/A</v>
      </c>
      <c r="K169" s="536" t="e">
        <f ca="1">+IF(AND(ISNUMBER(OFFSET('Water Data'!$F$6,0,10*ROW('Water Data'!F163))),'Data Summary'!BZ169="Yes"),OFFSET('Water Data'!$F$6,0,10*ROW('Water Data'!F163)),NA())</f>
        <v>#N/A</v>
      </c>
      <c r="L169" s="536" t="e">
        <f ca="1">+IF(AND(ISNUMBER(OFFSET('Water Data'!$F$9,0,10*ROW('Water Data'!F163))),'Data Summary'!CA169="Yes"),OFFSET('Water Data'!$F$9,0,10*ROW('Water Data'!F163)),NA())</f>
        <v>#N/A</v>
      </c>
      <c r="M169" s="536" t="e">
        <f ca="1">+IF(AND(ISNUMBER(OFFSET('Water Data'!$G$4,0,10*ROW('Water Data'!G163))),'Data Summary'!CB169="Yes"),100-OFFSET('Water Data'!$G$4,0,10*ROW('Water Data'!G163)),NA())</f>
        <v>#N/A</v>
      </c>
      <c r="N169" s="536" t="e">
        <f ca="1">+IF(AND(ISNUMBER(OFFSET('Water Data'!$G$6,0,10*ROW('Water Data'!G163))),'Data Summary'!CC169="Yes"),OFFSET('Water Data'!$G$6,0,10*ROW('Water Data'!G163)),NA())</f>
        <v>#N/A</v>
      </c>
      <c r="O169" s="536" t="e">
        <f ca="1">+IF(AND(ISNUMBER(OFFSET('Water Data'!$G$9,0,10*ROW('Water Data'!G163))),'Data Summary'!CD169="Yes"),OFFSET('Water Data'!$G$9,0,10*ROW('Water Data'!G163)),NA())</f>
        <v>#N/A</v>
      </c>
      <c r="P169" s="536" t="e">
        <f ca="1">+IF(AND(ISNUMBER(OFFSET('Water Data'!$H$4,0,10*ROW('Water Data'!H163))),'Data Summary'!CE169="Yes"),100-OFFSET('Water Data'!$H$4,0,10*ROW('Water Data'!H163)),NA())</f>
        <v>#N/A</v>
      </c>
      <c r="Q169" s="536" t="e">
        <f ca="1">+IF(AND(ISNUMBER(OFFSET('Water Data'!$H$6,0,10*ROW('Water Data'!H163))),'Data Summary'!CF169="Yes"),OFFSET('Water Data'!$H$6,0,10*ROW('Water Data'!H163)),NA())</f>
        <v>#N/A</v>
      </c>
      <c r="R169" s="536" t="e">
        <f ca="1">+IF(AND(ISNUMBER(OFFSET('Water Data'!$H$9,0,10*ROW('Water Data'!H163))),'Data Summary'!CG169="Yes"),OFFSET('Water Data'!$H$9,0,10*ROW('Water Data'!H163)),NA())</f>
        <v>#N/A</v>
      </c>
      <c r="S169" s="536" t="e">
        <f ca="1">+IF(AND(ISNUMBER(OFFSET('Water Data'!$I$4,0,10*ROW('Water Data'!I163))),'Data Summary'!CH169="Yes"),100-OFFSET('Water Data'!$I$4,0,10*ROW('Water Data'!I163)),NA())</f>
        <v>#N/A</v>
      </c>
      <c r="T169" s="536" t="e">
        <f ca="1">+IF(AND(ISNUMBER(OFFSET('Water Data'!$I$6,0,10*ROW('Water Data'!I163))),'Data Summary'!CI169="Yes"),OFFSET('Water Data'!$I$6,0,10*ROW('Water Data'!I163)),NA())</f>
        <v>#N/A</v>
      </c>
      <c r="U169" s="536" t="e">
        <f ca="1">+IF(AND(ISNUMBER(OFFSET('Water Data'!$I$9,0,10*ROW('Water Data'!I163))),'Data Summary'!CJ169="Yes"),OFFSET('Water Data'!$I$9,0,10*ROW('Water Data'!I163)),NA())</f>
        <v>#N/A</v>
      </c>
      <c r="V169" s="537" t="e">
        <f ca="1">+IF(AND(ISNUMBER(OFFSET('Sanitation Data'!$D$4,0,10*ROW('Sanitation Data'!D163))),'Data Summary'!CK169="Yes"),100-OFFSET('Sanitation Data'!$D$4,0,10*ROW('Sanitation Data'!D163)),NA())</f>
        <v>#N/A</v>
      </c>
      <c r="W169" s="537" t="e">
        <f ca="1">+IF(AND(ISNUMBER(OFFSET('Sanitation Data'!$D$6,0,10*ROW('Sanitation Data'!D163))),'Data Summary'!CL169="Yes"),OFFSET('Sanitation Data'!$D$6,0,10*ROW('Sanitation Data'!D163)),NA())</f>
        <v>#N/A</v>
      </c>
      <c r="X169" s="537" t="e">
        <f ca="1">+IF(AND(ISNUMBER(OFFSET('Sanitation Data'!$D$10,0,10*ROW('Sanitation Data'!D163))),'Data Summary'!CM169="Yes"),OFFSET('Sanitation Data'!$D$10,0,10*ROW('Sanitation Data'!D163)),NA())</f>
        <v>#N/A</v>
      </c>
      <c r="Y169" s="537" t="e">
        <f ca="1">+IF(AND(ISNUMBER(OFFSET('Sanitation Data'!$D$11,0,10*ROW('Sanitation Data'!D163))),'Data Summary'!CN169="Yes"),OFFSET('Sanitation Data'!$D$11,0,10*ROW('Sanitation Data'!D163)),NA())</f>
        <v>#N/A</v>
      </c>
      <c r="Z169" s="537" t="e">
        <f ca="1">+IF(AND(ISNUMBER(OFFSET('Sanitation Data'!$D$12,0,10*ROW('Sanitation Data'!D163))),'Data Summary'!CO169="Yes"),OFFSET('Sanitation Data'!$D$12,0,10*ROW('Sanitation Data'!D163)),NA())</f>
        <v>#N/A</v>
      </c>
      <c r="AA169" s="537" t="e">
        <f ca="1">+IF(AND(ISNUMBER(OFFSET('Sanitation Data'!$E$4,0,10*ROW('Sanitation Data'!E163))),'Data Summary'!CP169="Yes"),100-OFFSET('Sanitation Data'!$E$4,0,10*ROW('Sanitation Data'!E163)),NA())</f>
        <v>#N/A</v>
      </c>
      <c r="AB169" s="537" t="e">
        <f ca="1">+IF(AND(ISNUMBER(OFFSET('Sanitation Data'!$E$6,0,10*ROW('Sanitation Data'!E163))),'Data Summary'!CQ169="Yes"),OFFSET('Sanitation Data'!$E$6,0,10*ROW('Sanitation Data'!E163)),NA())</f>
        <v>#N/A</v>
      </c>
      <c r="AC169" s="537" t="e">
        <f ca="1">+IF(AND(ISNUMBER(OFFSET('Sanitation Data'!$E$10,0,10*ROW('Sanitation Data'!E163))),'Data Summary'!CR169="Yes"),OFFSET('Sanitation Data'!$E$10,0,10*ROW('Sanitation Data'!E163)),NA())</f>
        <v>#N/A</v>
      </c>
      <c r="AD169" s="537" t="e">
        <f ca="1">+IF(AND(ISNUMBER(OFFSET('Sanitation Data'!$E$11,0,10*ROW('Sanitation Data'!E163))),'Data Summary'!CS169="Yes"),OFFSET('Sanitation Data'!$E$11,0,10*ROW('Sanitation Data'!E163)),NA())</f>
        <v>#N/A</v>
      </c>
      <c r="AE169" s="537" t="e">
        <f ca="1">+IF(AND(ISNUMBER(OFFSET('Sanitation Data'!$E$12,0,10*ROW('Sanitation Data'!E163))),'Data Summary'!CT169="Yes"),OFFSET('Sanitation Data'!$E$12,0,10*ROW('Sanitation Data'!E163)),NA())</f>
        <v>#N/A</v>
      </c>
      <c r="AF169" s="537" t="e">
        <f ca="1">+IF(AND(ISNUMBER(OFFSET('Sanitation Data'!$F$4,0,10*ROW('Sanitation Data'!F163))),'Data Summary'!CU169="Yes"),100-OFFSET('Sanitation Data'!$F$4,0,10*ROW('Sanitation Data'!F163)),NA())</f>
        <v>#N/A</v>
      </c>
      <c r="AG169" s="537" t="e">
        <f ca="1">+IF(AND(ISNUMBER(OFFSET('Sanitation Data'!$F$6,0,10*ROW('Sanitation Data'!F163))),'Data Summary'!CV169="Yes"),OFFSET('Sanitation Data'!$F$6,0,10*ROW('Sanitation Data'!F163)),NA())</f>
        <v>#N/A</v>
      </c>
      <c r="AH169" s="537" t="e">
        <f ca="1">+IF(AND(ISNUMBER(OFFSET('Sanitation Data'!$F$10,0,10*ROW('Sanitation Data'!F163))),'Data Summary'!CW169="Yes"),OFFSET('Sanitation Data'!$F$10,0,10*ROW('Sanitation Data'!F163)),NA())</f>
        <v>#N/A</v>
      </c>
      <c r="AI169" s="537" t="e">
        <f ca="1">+IF(AND(ISNUMBER(OFFSET('Sanitation Data'!$F$11,0,10*ROW('Sanitation Data'!F163))),'Data Summary'!CX169="Yes"),OFFSET('Sanitation Data'!$F$11,0,10*ROW('Sanitation Data'!F163)),NA())</f>
        <v>#N/A</v>
      </c>
      <c r="AJ169" s="537" t="e">
        <f ca="1">+IF(AND(ISNUMBER(OFFSET('Sanitation Data'!$F$12,0,10*ROW('Sanitation Data'!F163))),'Data Summary'!CY169="Yes"),OFFSET('Sanitation Data'!$F$12,0,10*ROW('Sanitation Data'!F163)),NA())</f>
        <v>#N/A</v>
      </c>
      <c r="AK169" s="537" t="e">
        <f ca="1">+IF(AND(ISNUMBER(OFFSET('Sanitation Data'!$G$4,0,10*ROW('Sanitation Data'!G163))),'Data Summary'!CZ169="Yes"),100-OFFSET('Sanitation Data'!$G$4,0,10*ROW('Sanitation Data'!G163)),NA())</f>
        <v>#N/A</v>
      </c>
      <c r="AL169" s="537" t="e">
        <f ca="1">+IF(AND(ISNUMBER(OFFSET('Sanitation Data'!$G$6,0,10*ROW('Sanitation Data'!G163))),'Data Summary'!DA169="Yes"),OFFSET('Sanitation Data'!$G$6,0,10*ROW('Sanitation Data'!G163)),NA())</f>
        <v>#N/A</v>
      </c>
      <c r="AM169" s="537" t="e">
        <f ca="1">+IF(AND(ISNUMBER(OFFSET('Sanitation Data'!$G$10,0,10*ROW('Sanitation Data'!G163))),'Data Summary'!DB169="Yes"),OFFSET('Sanitation Data'!$G$10,0,10*ROW('Sanitation Data'!G163)),NA())</f>
        <v>#N/A</v>
      </c>
      <c r="AN169" s="537" t="e">
        <f ca="1">+IF(AND(ISNUMBER(OFFSET('Sanitation Data'!$G$11,0,10*ROW('Sanitation Data'!G163))),'Data Summary'!DC169="Yes"),OFFSET('Sanitation Data'!$G$11,0,10*ROW('Sanitation Data'!G163)),NA())</f>
        <v>#N/A</v>
      </c>
      <c r="AO169" s="537" t="e">
        <f ca="1">+IF(AND(ISNUMBER(OFFSET('Sanitation Data'!$G$12,0,10*ROW('Sanitation Data'!G163))),'Data Summary'!DD169="Yes"),OFFSET('Sanitation Data'!$G$12,0,10*ROW('Sanitation Data'!G163)),NA())</f>
        <v>#N/A</v>
      </c>
      <c r="AP169" s="537" t="e">
        <f ca="1">+IF(AND(ISNUMBER(OFFSET('Sanitation Data'!$H$4,0,10*ROW('Sanitation Data'!H163))),'Data Summary'!DE169="Yes"),100-OFFSET('Sanitation Data'!$H$4,0,10*ROW('Sanitation Data'!H163)),NA())</f>
        <v>#N/A</v>
      </c>
      <c r="AQ169" s="537" t="e">
        <f ca="1">+IF(AND(ISNUMBER(OFFSET('Sanitation Data'!$H$6,0,10*ROW('Sanitation Data'!H163))),'Data Summary'!DF169="Yes"),OFFSET('Sanitation Data'!$H$6,0,10*ROW('Sanitation Data'!H163)),NA())</f>
        <v>#N/A</v>
      </c>
      <c r="AR169" s="537" t="e">
        <f ca="1">+IF(AND(ISNUMBER(OFFSET('Sanitation Data'!$H$10,0,10*ROW('Sanitation Data'!H163))),'Data Summary'!DG169="Yes"),OFFSET('Sanitation Data'!$H$10,0,10*ROW('Sanitation Data'!H163)),NA())</f>
        <v>#N/A</v>
      </c>
      <c r="AS169" s="537" t="e">
        <f ca="1">+IF(AND(ISNUMBER(OFFSET('Sanitation Data'!$H$11,0,10*ROW('Sanitation Data'!H163))),'Data Summary'!DH169="Yes"),OFFSET('Sanitation Data'!$H$11,0,10*ROW('Sanitation Data'!H163)),NA())</f>
        <v>#N/A</v>
      </c>
      <c r="AT169" s="537" t="e">
        <f ca="1">+IF(AND(ISNUMBER(OFFSET('Sanitation Data'!$H$12,0,10*ROW('Sanitation Data'!H163))),'Data Summary'!DI169="Yes"),OFFSET('Sanitation Data'!$H$12,0,10*ROW('Sanitation Data'!H163)),NA())</f>
        <v>#N/A</v>
      </c>
      <c r="AU169" s="537" t="e">
        <f ca="1">+IF(AND(ISNUMBER(OFFSET('Sanitation Data'!$I$4,0,10*ROW('Sanitation Data'!I163))),'Data Summary'!DJ169="Yes"),100-OFFSET('Sanitation Data'!$I$4,0,10*ROW('Sanitation Data'!I163)),NA())</f>
        <v>#N/A</v>
      </c>
      <c r="AV169" s="537" t="e">
        <f ca="1">+IF(AND(ISNUMBER(OFFSET('Sanitation Data'!$I$6,0,10*ROW('Sanitation Data'!I163))),'Data Summary'!DK169="Yes"),OFFSET('Sanitation Data'!$I$6,0,10*ROW('Sanitation Data'!I163)),NA())</f>
        <v>#N/A</v>
      </c>
      <c r="AW169" s="537" t="e">
        <f ca="1">+IF(AND(ISNUMBER(OFFSET('Sanitation Data'!$I$10,0,10*ROW('Sanitation Data'!I163))),'Data Summary'!DL169="Yes"),OFFSET('Sanitation Data'!$I$10,0,10*ROW('Sanitation Data'!I163)),NA())</f>
        <v>#N/A</v>
      </c>
      <c r="AX169" s="537" t="e">
        <f ca="1">+IF(AND(ISNUMBER(OFFSET('Sanitation Data'!$I$11,0,10*ROW('Sanitation Data'!I163))),'Data Summary'!DM169="Yes"),OFFSET('Sanitation Data'!$I$11,0,10*ROW('Sanitation Data'!I163)),NA())</f>
        <v>#N/A</v>
      </c>
      <c r="AY169" s="537" t="e">
        <f ca="1">+IF(AND(ISNUMBER(OFFSET('Sanitation Data'!$I$12,0,10*ROW('Sanitation Data'!I163))),'Data Summary'!DN169="Yes"),OFFSET('Sanitation Data'!$I$12,0,10*ROW('Sanitation Data'!I163)),NA())</f>
        <v>#N/A</v>
      </c>
      <c r="AZ169" s="538" t="e">
        <f ca="1">+IF(AND(ISNUMBER(OFFSET('Hygiene Data'!$D$5,0,10*ROW('Hygiene Data'!D163))),'Data Summary'!DO169="Yes"),OFFSET('Hygiene Data'!$D$5,0,10*ROW('Hygiene Data'!D163)),NA())</f>
        <v>#N/A</v>
      </c>
      <c r="BA169" s="538" t="e">
        <f ca="1">+IF(AND(ISNUMBER(OFFSET('Hygiene Data'!$D$7,0,10*ROW('Hygiene Data'!D163))),'Data Summary'!DP169="Yes"),OFFSET('Hygiene Data'!$D$7,0,10*ROW('Hygiene Data'!D163)),NA())</f>
        <v>#N/A</v>
      </c>
      <c r="BB169" s="538" t="e">
        <f ca="1">+IF(AND(ISNUMBER(OFFSET('Hygiene Data'!$D$9,0,10*ROW('Hygiene Data'!D163))),'Data Summary'!DQ169="Yes"),OFFSET('Hygiene Data'!$D$9,0,10*ROW('Hygiene Data'!D163)),NA())</f>
        <v>#N/A</v>
      </c>
      <c r="BC169" s="538" t="e">
        <f ca="1">+IF(AND(ISNUMBER(OFFSET('Hygiene Data'!$E$5,0,10*ROW('Hygiene Data'!E163))),'Data Summary'!DR169="Yes"),OFFSET('Hygiene Data'!$E$5,0,10*ROW('Hygiene Data'!E163)),NA())</f>
        <v>#N/A</v>
      </c>
      <c r="BD169" s="538" t="e">
        <f ca="1">+IF(AND(ISNUMBER(OFFSET('Hygiene Data'!$E$7,0,10*ROW('Hygiene Data'!E163))),'Data Summary'!DS169="Yes"),OFFSET('Hygiene Data'!$E$7,0,10*ROW('Hygiene Data'!E163)),NA())</f>
        <v>#N/A</v>
      </c>
      <c r="BE169" s="538" t="e">
        <f ca="1">+IF(AND(ISNUMBER(OFFSET('Hygiene Data'!$E$9,0,10*ROW('Hygiene Data'!E163))),'Data Summary'!DT169="Yes"),OFFSET('Hygiene Data'!$E$9,0,10*ROW('Hygiene Data'!E163)),NA())</f>
        <v>#N/A</v>
      </c>
      <c r="BF169" s="538" t="e">
        <f ca="1">+IF(AND(ISNUMBER(OFFSET('Hygiene Data'!$F$5,0,10*ROW('Hygiene Data'!F163))),'Data Summary'!DU169="Yes"),OFFSET('Hygiene Data'!$F$5,0,10*ROW('Hygiene Data'!F163)),NA())</f>
        <v>#N/A</v>
      </c>
      <c r="BG169" s="538" t="e">
        <f ca="1">+IF(AND(ISNUMBER(OFFSET('Hygiene Data'!$F$7,0,10*ROW('Hygiene Data'!F163))),'Data Summary'!DV169="Yes"),OFFSET('Hygiene Data'!$F$7,0,10*ROW('Hygiene Data'!F163)),NA())</f>
        <v>#N/A</v>
      </c>
      <c r="BH169" s="538" t="e">
        <f ca="1">+IF(AND(ISNUMBER(OFFSET('Hygiene Data'!$F$9,0,10*ROW('Hygiene Data'!F163))),'Data Summary'!DW169="Yes"),OFFSET('Hygiene Data'!$F$9,0,10*ROW('Hygiene Data'!F163)),NA())</f>
        <v>#N/A</v>
      </c>
      <c r="BI169" s="538" t="e">
        <f ca="1">+IF(AND(ISNUMBER(OFFSET('Hygiene Data'!$G$5,0,10*ROW('Hygiene Data'!G163))),'Data Summary'!DX169="Yes"),OFFSET('Hygiene Data'!$G$5,0,10*ROW('Hygiene Data'!G163)),NA())</f>
        <v>#N/A</v>
      </c>
      <c r="BJ169" s="538" t="e">
        <f ca="1">+IF(AND(ISNUMBER(OFFSET('Hygiene Data'!$G$7,0,10*ROW('Hygiene Data'!G163))),'Data Summary'!DY169="Yes"),OFFSET('Hygiene Data'!$G$7,0,10*ROW('Hygiene Data'!G163)),NA())</f>
        <v>#N/A</v>
      </c>
      <c r="BK169" s="538" t="e">
        <f ca="1">+IF(AND(ISNUMBER(OFFSET('Hygiene Data'!$G$9,0,10*ROW('Hygiene Data'!G163))),'Data Summary'!DZ169="Yes"),OFFSET('Hygiene Data'!$G$9,0,10*ROW('Hygiene Data'!G163)),NA())</f>
        <v>#N/A</v>
      </c>
      <c r="BL169" s="538" t="e">
        <f ca="1">+IF(AND(ISNUMBER(OFFSET('Hygiene Data'!$H$5,0,10*ROW('Hygiene Data'!H163))),'Data Summary'!EA169="Yes"),OFFSET('Hygiene Data'!$H$5,0,10*ROW('Hygiene Data'!H163)),NA())</f>
        <v>#N/A</v>
      </c>
      <c r="BM169" s="538" t="e">
        <f ca="1">+IF(AND(ISNUMBER(OFFSET('Hygiene Data'!$H$7,0,10*ROW('Hygiene Data'!H163))),'Data Summary'!EB169="Yes"),OFFSET('Hygiene Data'!$H$7,0,10*ROW('Hygiene Data'!H163)),NA())</f>
        <v>#N/A</v>
      </c>
      <c r="BN169" s="538" t="e">
        <f ca="1">+IF(AND(ISNUMBER(OFFSET('Hygiene Data'!$H$9,0,10*ROW('Hygiene Data'!H163))),'Data Summary'!EC169="Yes"),OFFSET('Hygiene Data'!$H$9,0,10*ROW('Hygiene Data'!H163)),NA())</f>
        <v>#N/A</v>
      </c>
      <c r="BO169" s="538" t="e">
        <f ca="1">+IF(AND(ISNUMBER(OFFSET('Hygiene Data'!$I$5,0,10*ROW('Hygiene Data'!I163))),'Data Summary'!ED169="Yes"),OFFSET('Hygiene Data'!$I$5,0,10*ROW('Hygiene Data'!I163)),NA())</f>
        <v>#N/A</v>
      </c>
      <c r="BP169" s="538" t="e">
        <f ca="1">+IF(AND(ISNUMBER(OFFSET('Hygiene Data'!$I$7,0,10*ROW('Hygiene Data'!I163))),'Data Summary'!EE169="Yes"),OFFSET('Hygiene Data'!$I$7,0,10*ROW('Hygiene Data'!I163)),NA())</f>
        <v>#N/A</v>
      </c>
      <c r="BQ169" s="538" t="e">
        <f ca="1">+IF(AND(ISNUMBER(OFFSET('Hygiene Data'!$I$9,0,10*ROW('Hygiene Data'!I163))),'Data Summary'!EF169="Yes"),OFFSET('Hygiene Data'!$I$9,0,10*ROW('Hygiene Data'!I163)),NA())</f>
        <v>#N/A</v>
      </c>
    </row>
    <row r="170" spans="1:69" x14ac:dyDescent="0.25">
      <c r="A170" s="534" t="e">
        <f ca="1">+RIGHT('Data Summary'!A170,LEN('Data Summary'!A170)-9)</f>
        <v>#VALUE!</v>
      </c>
      <c r="B170" s="508" t="str">
        <f ca="1">+IF(ISTEXT('Data Summary'!B170),'Data Summary'!B170,"")</f>
        <v/>
      </c>
      <c r="C170" s="535" t="e">
        <f ca="1">+VALUE('Data Summary'!C170)</f>
        <v>#VALUE!</v>
      </c>
      <c r="D170" s="536" t="e">
        <f ca="1">+IF(AND(ISNUMBER(OFFSET('Water Data'!$D$4,0,10*ROW('Water Data'!D164))),'Data Summary'!BS170="Yes"),100-OFFSET('Water Data'!$D$4,0,10*ROW('Water Data'!D164)),NA())</f>
        <v>#N/A</v>
      </c>
      <c r="E170" s="536" t="e">
        <f ca="1">+IF(AND(ISNUMBER(OFFSET('Water Data'!$D$6,0,10*ROW('Water Data'!D164))),'Data Summary'!BT170="Yes"),OFFSET('Water Data'!$D$6,0,10*ROW('Water Data'!D164)),NA())</f>
        <v>#N/A</v>
      </c>
      <c r="F170" s="536" t="e">
        <f ca="1">+IF(AND(ISNUMBER(OFFSET('Water Data'!$D$9,0,10*ROW('Water Data'!D164))),'Data Summary'!BU170="Yes"),OFFSET('Water Data'!$D$9,0,10*ROW('Water Data'!D164)),NA())</f>
        <v>#N/A</v>
      </c>
      <c r="G170" s="536" t="e">
        <f ca="1">+IF(AND(ISNUMBER(OFFSET('Water Data'!$E$4,0,10*ROW('Water Data'!E164))),'Data Summary'!BV170="Yes"),100-OFFSET('Water Data'!$E$4,0,10*ROW('Water Data'!E164)),NA())</f>
        <v>#N/A</v>
      </c>
      <c r="H170" s="536" t="e">
        <f ca="1">+IF(AND(ISNUMBER(OFFSET('Water Data'!$E$6,0,10*ROW('Water Data'!E164))),'Data Summary'!BW170="Yes"),OFFSET('Water Data'!$E$6,0,10*ROW('Water Data'!E164)),NA())</f>
        <v>#N/A</v>
      </c>
      <c r="I170" s="536" t="e">
        <f ca="1">+IF(AND(ISNUMBER(OFFSET('Water Data'!$E$9,0,10*ROW('Water Data'!E164))),'Data Summary'!BX170="Yes"),OFFSET('Water Data'!$E$9,0,10*ROW('Water Data'!E164)),NA())</f>
        <v>#N/A</v>
      </c>
      <c r="J170" s="536" t="e">
        <f ca="1">+IF(AND(ISNUMBER(OFFSET('Water Data'!$F$4,0,10*ROW('Water Data'!F164))),'Data Summary'!BY170="Yes"),100-OFFSET('Water Data'!$F$4,0,10*ROW('Water Data'!F164)),NA())</f>
        <v>#N/A</v>
      </c>
      <c r="K170" s="536" t="e">
        <f ca="1">+IF(AND(ISNUMBER(OFFSET('Water Data'!$F$6,0,10*ROW('Water Data'!F164))),'Data Summary'!BZ170="Yes"),OFFSET('Water Data'!$F$6,0,10*ROW('Water Data'!F164)),NA())</f>
        <v>#N/A</v>
      </c>
      <c r="L170" s="536" t="e">
        <f ca="1">+IF(AND(ISNUMBER(OFFSET('Water Data'!$F$9,0,10*ROW('Water Data'!F164))),'Data Summary'!CA170="Yes"),OFFSET('Water Data'!$F$9,0,10*ROW('Water Data'!F164)),NA())</f>
        <v>#N/A</v>
      </c>
      <c r="M170" s="536" t="e">
        <f ca="1">+IF(AND(ISNUMBER(OFFSET('Water Data'!$G$4,0,10*ROW('Water Data'!G164))),'Data Summary'!CB170="Yes"),100-OFFSET('Water Data'!$G$4,0,10*ROW('Water Data'!G164)),NA())</f>
        <v>#N/A</v>
      </c>
      <c r="N170" s="536" t="e">
        <f ca="1">+IF(AND(ISNUMBER(OFFSET('Water Data'!$G$6,0,10*ROW('Water Data'!G164))),'Data Summary'!CC170="Yes"),OFFSET('Water Data'!$G$6,0,10*ROW('Water Data'!G164)),NA())</f>
        <v>#N/A</v>
      </c>
      <c r="O170" s="536" t="e">
        <f ca="1">+IF(AND(ISNUMBER(OFFSET('Water Data'!$G$9,0,10*ROW('Water Data'!G164))),'Data Summary'!CD170="Yes"),OFFSET('Water Data'!$G$9,0,10*ROW('Water Data'!G164)),NA())</f>
        <v>#N/A</v>
      </c>
      <c r="P170" s="536" t="e">
        <f ca="1">+IF(AND(ISNUMBER(OFFSET('Water Data'!$H$4,0,10*ROW('Water Data'!H164))),'Data Summary'!CE170="Yes"),100-OFFSET('Water Data'!$H$4,0,10*ROW('Water Data'!H164)),NA())</f>
        <v>#N/A</v>
      </c>
      <c r="Q170" s="536" t="e">
        <f ca="1">+IF(AND(ISNUMBER(OFFSET('Water Data'!$H$6,0,10*ROW('Water Data'!H164))),'Data Summary'!CF170="Yes"),OFFSET('Water Data'!$H$6,0,10*ROW('Water Data'!H164)),NA())</f>
        <v>#N/A</v>
      </c>
      <c r="R170" s="536" t="e">
        <f ca="1">+IF(AND(ISNUMBER(OFFSET('Water Data'!$H$9,0,10*ROW('Water Data'!H164))),'Data Summary'!CG170="Yes"),OFFSET('Water Data'!$H$9,0,10*ROW('Water Data'!H164)),NA())</f>
        <v>#N/A</v>
      </c>
      <c r="S170" s="536" t="e">
        <f ca="1">+IF(AND(ISNUMBER(OFFSET('Water Data'!$I$4,0,10*ROW('Water Data'!I164))),'Data Summary'!CH170="Yes"),100-OFFSET('Water Data'!$I$4,0,10*ROW('Water Data'!I164)),NA())</f>
        <v>#N/A</v>
      </c>
      <c r="T170" s="536" t="e">
        <f ca="1">+IF(AND(ISNUMBER(OFFSET('Water Data'!$I$6,0,10*ROW('Water Data'!I164))),'Data Summary'!CI170="Yes"),OFFSET('Water Data'!$I$6,0,10*ROW('Water Data'!I164)),NA())</f>
        <v>#N/A</v>
      </c>
      <c r="U170" s="536" t="e">
        <f ca="1">+IF(AND(ISNUMBER(OFFSET('Water Data'!$I$9,0,10*ROW('Water Data'!I164))),'Data Summary'!CJ170="Yes"),OFFSET('Water Data'!$I$9,0,10*ROW('Water Data'!I164)),NA())</f>
        <v>#N/A</v>
      </c>
      <c r="V170" s="537" t="e">
        <f ca="1">+IF(AND(ISNUMBER(OFFSET('Sanitation Data'!$D$4,0,10*ROW('Sanitation Data'!D164))),'Data Summary'!CK170="Yes"),100-OFFSET('Sanitation Data'!$D$4,0,10*ROW('Sanitation Data'!D164)),NA())</f>
        <v>#N/A</v>
      </c>
      <c r="W170" s="537" t="e">
        <f ca="1">+IF(AND(ISNUMBER(OFFSET('Sanitation Data'!$D$6,0,10*ROW('Sanitation Data'!D164))),'Data Summary'!CL170="Yes"),OFFSET('Sanitation Data'!$D$6,0,10*ROW('Sanitation Data'!D164)),NA())</f>
        <v>#N/A</v>
      </c>
      <c r="X170" s="537" t="e">
        <f ca="1">+IF(AND(ISNUMBER(OFFSET('Sanitation Data'!$D$10,0,10*ROW('Sanitation Data'!D164))),'Data Summary'!CM170="Yes"),OFFSET('Sanitation Data'!$D$10,0,10*ROW('Sanitation Data'!D164)),NA())</f>
        <v>#N/A</v>
      </c>
      <c r="Y170" s="537" t="e">
        <f ca="1">+IF(AND(ISNUMBER(OFFSET('Sanitation Data'!$D$11,0,10*ROW('Sanitation Data'!D164))),'Data Summary'!CN170="Yes"),OFFSET('Sanitation Data'!$D$11,0,10*ROW('Sanitation Data'!D164)),NA())</f>
        <v>#N/A</v>
      </c>
      <c r="Z170" s="537" t="e">
        <f ca="1">+IF(AND(ISNUMBER(OFFSET('Sanitation Data'!$D$12,0,10*ROW('Sanitation Data'!D164))),'Data Summary'!CO170="Yes"),OFFSET('Sanitation Data'!$D$12,0,10*ROW('Sanitation Data'!D164)),NA())</f>
        <v>#N/A</v>
      </c>
      <c r="AA170" s="537" t="e">
        <f ca="1">+IF(AND(ISNUMBER(OFFSET('Sanitation Data'!$E$4,0,10*ROW('Sanitation Data'!E164))),'Data Summary'!CP170="Yes"),100-OFFSET('Sanitation Data'!$E$4,0,10*ROW('Sanitation Data'!E164)),NA())</f>
        <v>#N/A</v>
      </c>
      <c r="AB170" s="537" t="e">
        <f ca="1">+IF(AND(ISNUMBER(OFFSET('Sanitation Data'!$E$6,0,10*ROW('Sanitation Data'!E164))),'Data Summary'!CQ170="Yes"),OFFSET('Sanitation Data'!$E$6,0,10*ROW('Sanitation Data'!E164)),NA())</f>
        <v>#N/A</v>
      </c>
      <c r="AC170" s="537" t="e">
        <f ca="1">+IF(AND(ISNUMBER(OFFSET('Sanitation Data'!$E$10,0,10*ROW('Sanitation Data'!E164))),'Data Summary'!CR170="Yes"),OFFSET('Sanitation Data'!$E$10,0,10*ROW('Sanitation Data'!E164)),NA())</f>
        <v>#N/A</v>
      </c>
      <c r="AD170" s="537" t="e">
        <f ca="1">+IF(AND(ISNUMBER(OFFSET('Sanitation Data'!$E$11,0,10*ROW('Sanitation Data'!E164))),'Data Summary'!CS170="Yes"),OFFSET('Sanitation Data'!$E$11,0,10*ROW('Sanitation Data'!E164)),NA())</f>
        <v>#N/A</v>
      </c>
      <c r="AE170" s="537" t="e">
        <f ca="1">+IF(AND(ISNUMBER(OFFSET('Sanitation Data'!$E$12,0,10*ROW('Sanitation Data'!E164))),'Data Summary'!CT170="Yes"),OFFSET('Sanitation Data'!$E$12,0,10*ROW('Sanitation Data'!E164)),NA())</f>
        <v>#N/A</v>
      </c>
      <c r="AF170" s="537" t="e">
        <f ca="1">+IF(AND(ISNUMBER(OFFSET('Sanitation Data'!$F$4,0,10*ROW('Sanitation Data'!F164))),'Data Summary'!CU170="Yes"),100-OFFSET('Sanitation Data'!$F$4,0,10*ROW('Sanitation Data'!F164)),NA())</f>
        <v>#N/A</v>
      </c>
      <c r="AG170" s="537" t="e">
        <f ca="1">+IF(AND(ISNUMBER(OFFSET('Sanitation Data'!$F$6,0,10*ROW('Sanitation Data'!F164))),'Data Summary'!CV170="Yes"),OFFSET('Sanitation Data'!$F$6,0,10*ROW('Sanitation Data'!F164)),NA())</f>
        <v>#N/A</v>
      </c>
      <c r="AH170" s="537" t="e">
        <f ca="1">+IF(AND(ISNUMBER(OFFSET('Sanitation Data'!$F$10,0,10*ROW('Sanitation Data'!F164))),'Data Summary'!CW170="Yes"),OFFSET('Sanitation Data'!$F$10,0,10*ROW('Sanitation Data'!F164)),NA())</f>
        <v>#N/A</v>
      </c>
      <c r="AI170" s="537" t="e">
        <f ca="1">+IF(AND(ISNUMBER(OFFSET('Sanitation Data'!$F$11,0,10*ROW('Sanitation Data'!F164))),'Data Summary'!CX170="Yes"),OFFSET('Sanitation Data'!$F$11,0,10*ROW('Sanitation Data'!F164)),NA())</f>
        <v>#N/A</v>
      </c>
      <c r="AJ170" s="537" t="e">
        <f ca="1">+IF(AND(ISNUMBER(OFFSET('Sanitation Data'!$F$12,0,10*ROW('Sanitation Data'!F164))),'Data Summary'!CY170="Yes"),OFFSET('Sanitation Data'!$F$12,0,10*ROW('Sanitation Data'!F164)),NA())</f>
        <v>#N/A</v>
      </c>
      <c r="AK170" s="537" t="e">
        <f ca="1">+IF(AND(ISNUMBER(OFFSET('Sanitation Data'!$G$4,0,10*ROW('Sanitation Data'!G164))),'Data Summary'!CZ170="Yes"),100-OFFSET('Sanitation Data'!$G$4,0,10*ROW('Sanitation Data'!G164)),NA())</f>
        <v>#N/A</v>
      </c>
      <c r="AL170" s="537" t="e">
        <f ca="1">+IF(AND(ISNUMBER(OFFSET('Sanitation Data'!$G$6,0,10*ROW('Sanitation Data'!G164))),'Data Summary'!DA170="Yes"),OFFSET('Sanitation Data'!$G$6,0,10*ROW('Sanitation Data'!G164)),NA())</f>
        <v>#N/A</v>
      </c>
      <c r="AM170" s="537" t="e">
        <f ca="1">+IF(AND(ISNUMBER(OFFSET('Sanitation Data'!$G$10,0,10*ROW('Sanitation Data'!G164))),'Data Summary'!DB170="Yes"),OFFSET('Sanitation Data'!$G$10,0,10*ROW('Sanitation Data'!G164)),NA())</f>
        <v>#N/A</v>
      </c>
      <c r="AN170" s="537" t="e">
        <f ca="1">+IF(AND(ISNUMBER(OFFSET('Sanitation Data'!$G$11,0,10*ROW('Sanitation Data'!G164))),'Data Summary'!DC170="Yes"),OFFSET('Sanitation Data'!$G$11,0,10*ROW('Sanitation Data'!G164)),NA())</f>
        <v>#N/A</v>
      </c>
      <c r="AO170" s="537" t="e">
        <f ca="1">+IF(AND(ISNUMBER(OFFSET('Sanitation Data'!$G$12,0,10*ROW('Sanitation Data'!G164))),'Data Summary'!DD170="Yes"),OFFSET('Sanitation Data'!$G$12,0,10*ROW('Sanitation Data'!G164)),NA())</f>
        <v>#N/A</v>
      </c>
      <c r="AP170" s="537" t="e">
        <f ca="1">+IF(AND(ISNUMBER(OFFSET('Sanitation Data'!$H$4,0,10*ROW('Sanitation Data'!H164))),'Data Summary'!DE170="Yes"),100-OFFSET('Sanitation Data'!$H$4,0,10*ROW('Sanitation Data'!H164)),NA())</f>
        <v>#N/A</v>
      </c>
      <c r="AQ170" s="537" t="e">
        <f ca="1">+IF(AND(ISNUMBER(OFFSET('Sanitation Data'!$H$6,0,10*ROW('Sanitation Data'!H164))),'Data Summary'!DF170="Yes"),OFFSET('Sanitation Data'!$H$6,0,10*ROW('Sanitation Data'!H164)),NA())</f>
        <v>#N/A</v>
      </c>
      <c r="AR170" s="537" t="e">
        <f ca="1">+IF(AND(ISNUMBER(OFFSET('Sanitation Data'!$H$10,0,10*ROW('Sanitation Data'!H164))),'Data Summary'!DG170="Yes"),OFFSET('Sanitation Data'!$H$10,0,10*ROW('Sanitation Data'!H164)),NA())</f>
        <v>#N/A</v>
      </c>
      <c r="AS170" s="537" t="e">
        <f ca="1">+IF(AND(ISNUMBER(OFFSET('Sanitation Data'!$H$11,0,10*ROW('Sanitation Data'!H164))),'Data Summary'!DH170="Yes"),OFFSET('Sanitation Data'!$H$11,0,10*ROW('Sanitation Data'!H164)),NA())</f>
        <v>#N/A</v>
      </c>
      <c r="AT170" s="537" t="e">
        <f ca="1">+IF(AND(ISNUMBER(OFFSET('Sanitation Data'!$H$12,0,10*ROW('Sanitation Data'!H164))),'Data Summary'!DI170="Yes"),OFFSET('Sanitation Data'!$H$12,0,10*ROW('Sanitation Data'!H164)),NA())</f>
        <v>#N/A</v>
      </c>
      <c r="AU170" s="537" t="e">
        <f ca="1">+IF(AND(ISNUMBER(OFFSET('Sanitation Data'!$I$4,0,10*ROW('Sanitation Data'!I164))),'Data Summary'!DJ170="Yes"),100-OFFSET('Sanitation Data'!$I$4,0,10*ROW('Sanitation Data'!I164)),NA())</f>
        <v>#N/A</v>
      </c>
      <c r="AV170" s="537" t="e">
        <f ca="1">+IF(AND(ISNUMBER(OFFSET('Sanitation Data'!$I$6,0,10*ROW('Sanitation Data'!I164))),'Data Summary'!DK170="Yes"),OFFSET('Sanitation Data'!$I$6,0,10*ROW('Sanitation Data'!I164)),NA())</f>
        <v>#N/A</v>
      </c>
      <c r="AW170" s="537" t="e">
        <f ca="1">+IF(AND(ISNUMBER(OFFSET('Sanitation Data'!$I$10,0,10*ROW('Sanitation Data'!I164))),'Data Summary'!DL170="Yes"),OFFSET('Sanitation Data'!$I$10,0,10*ROW('Sanitation Data'!I164)),NA())</f>
        <v>#N/A</v>
      </c>
      <c r="AX170" s="537" t="e">
        <f ca="1">+IF(AND(ISNUMBER(OFFSET('Sanitation Data'!$I$11,0,10*ROW('Sanitation Data'!I164))),'Data Summary'!DM170="Yes"),OFFSET('Sanitation Data'!$I$11,0,10*ROW('Sanitation Data'!I164)),NA())</f>
        <v>#N/A</v>
      </c>
      <c r="AY170" s="537" t="e">
        <f ca="1">+IF(AND(ISNUMBER(OFFSET('Sanitation Data'!$I$12,0,10*ROW('Sanitation Data'!I164))),'Data Summary'!DN170="Yes"),OFFSET('Sanitation Data'!$I$12,0,10*ROW('Sanitation Data'!I164)),NA())</f>
        <v>#N/A</v>
      </c>
      <c r="AZ170" s="538" t="e">
        <f ca="1">+IF(AND(ISNUMBER(OFFSET('Hygiene Data'!$D$5,0,10*ROW('Hygiene Data'!D164))),'Data Summary'!DO170="Yes"),OFFSET('Hygiene Data'!$D$5,0,10*ROW('Hygiene Data'!D164)),NA())</f>
        <v>#N/A</v>
      </c>
      <c r="BA170" s="538" t="e">
        <f ca="1">+IF(AND(ISNUMBER(OFFSET('Hygiene Data'!$D$7,0,10*ROW('Hygiene Data'!D164))),'Data Summary'!DP170="Yes"),OFFSET('Hygiene Data'!$D$7,0,10*ROW('Hygiene Data'!D164)),NA())</f>
        <v>#N/A</v>
      </c>
      <c r="BB170" s="538" t="e">
        <f ca="1">+IF(AND(ISNUMBER(OFFSET('Hygiene Data'!$D$9,0,10*ROW('Hygiene Data'!D164))),'Data Summary'!DQ170="Yes"),OFFSET('Hygiene Data'!$D$9,0,10*ROW('Hygiene Data'!D164)),NA())</f>
        <v>#N/A</v>
      </c>
      <c r="BC170" s="538" t="e">
        <f ca="1">+IF(AND(ISNUMBER(OFFSET('Hygiene Data'!$E$5,0,10*ROW('Hygiene Data'!E164))),'Data Summary'!DR170="Yes"),OFFSET('Hygiene Data'!$E$5,0,10*ROW('Hygiene Data'!E164)),NA())</f>
        <v>#N/A</v>
      </c>
      <c r="BD170" s="538" t="e">
        <f ca="1">+IF(AND(ISNUMBER(OFFSET('Hygiene Data'!$E$7,0,10*ROW('Hygiene Data'!E164))),'Data Summary'!DS170="Yes"),OFFSET('Hygiene Data'!$E$7,0,10*ROW('Hygiene Data'!E164)),NA())</f>
        <v>#N/A</v>
      </c>
      <c r="BE170" s="538" t="e">
        <f ca="1">+IF(AND(ISNUMBER(OFFSET('Hygiene Data'!$E$9,0,10*ROW('Hygiene Data'!E164))),'Data Summary'!DT170="Yes"),OFFSET('Hygiene Data'!$E$9,0,10*ROW('Hygiene Data'!E164)),NA())</f>
        <v>#N/A</v>
      </c>
      <c r="BF170" s="538" t="e">
        <f ca="1">+IF(AND(ISNUMBER(OFFSET('Hygiene Data'!$F$5,0,10*ROW('Hygiene Data'!F164))),'Data Summary'!DU170="Yes"),OFFSET('Hygiene Data'!$F$5,0,10*ROW('Hygiene Data'!F164)),NA())</f>
        <v>#N/A</v>
      </c>
      <c r="BG170" s="538" t="e">
        <f ca="1">+IF(AND(ISNUMBER(OFFSET('Hygiene Data'!$F$7,0,10*ROW('Hygiene Data'!F164))),'Data Summary'!DV170="Yes"),OFFSET('Hygiene Data'!$F$7,0,10*ROW('Hygiene Data'!F164)),NA())</f>
        <v>#N/A</v>
      </c>
      <c r="BH170" s="538" t="e">
        <f ca="1">+IF(AND(ISNUMBER(OFFSET('Hygiene Data'!$F$9,0,10*ROW('Hygiene Data'!F164))),'Data Summary'!DW170="Yes"),OFFSET('Hygiene Data'!$F$9,0,10*ROW('Hygiene Data'!F164)),NA())</f>
        <v>#N/A</v>
      </c>
      <c r="BI170" s="538" t="e">
        <f ca="1">+IF(AND(ISNUMBER(OFFSET('Hygiene Data'!$G$5,0,10*ROW('Hygiene Data'!G164))),'Data Summary'!DX170="Yes"),OFFSET('Hygiene Data'!$G$5,0,10*ROW('Hygiene Data'!G164)),NA())</f>
        <v>#N/A</v>
      </c>
      <c r="BJ170" s="538" t="e">
        <f ca="1">+IF(AND(ISNUMBER(OFFSET('Hygiene Data'!$G$7,0,10*ROW('Hygiene Data'!G164))),'Data Summary'!DY170="Yes"),OFFSET('Hygiene Data'!$G$7,0,10*ROW('Hygiene Data'!G164)),NA())</f>
        <v>#N/A</v>
      </c>
      <c r="BK170" s="538" t="e">
        <f ca="1">+IF(AND(ISNUMBER(OFFSET('Hygiene Data'!$G$9,0,10*ROW('Hygiene Data'!G164))),'Data Summary'!DZ170="Yes"),OFFSET('Hygiene Data'!$G$9,0,10*ROW('Hygiene Data'!G164)),NA())</f>
        <v>#N/A</v>
      </c>
      <c r="BL170" s="538" t="e">
        <f ca="1">+IF(AND(ISNUMBER(OFFSET('Hygiene Data'!$H$5,0,10*ROW('Hygiene Data'!H164))),'Data Summary'!EA170="Yes"),OFFSET('Hygiene Data'!$H$5,0,10*ROW('Hygiene Data'!H164)),NA())</f>
        <v>#N/A</v>
      </c>
      <c r="BM170" s="538" t="e">
        <f ca="1">+IF(AND(ISNUMBER(OFFSET('Hygiene Data'!$H$7,0,10*ROW('Hygiene Data'!H164))),'Data Summary'!EB170="Yes"),OFFSET('Hygiene Data'!$H$7,0,10*ROW('Hygiene Data'!H164)),NA())</f>
        <v>#N/A</v>
      </c>
      <c r="BN170" s="538" t="e">
        <f ca="1">+IF(AND(ISNUMBER(OFFSET('Hygiene Data'!$H$9,0,10*ROW('Hygiene Data'!H164))),'Data Summary'!EC170="Yes"),OFFSET('Hygiene Data'!$H$9,0,10*ROW('Hygiene Data'!H164)),NA())</f>
        <v>#N/A</v>
      </c>
      <c r="BO170" s="538" t="e">
        <f ca="1">+IF(AND(ISNUMBER(OFFSET('Hygiene Data'!$I$5,0,10*ROW('Hygiene Data'!I164))),'Data Summary'!ED170="Yes"),OFFSET('Hygiene Data'!$I$5,0,10*ROW('Hygiene Data'!I164)),NA())</f>
        <v>#N/A</v>
      </c>
      <c r="BP170" s="538" t="e">
        <f ca="1">+IF(AND(ISNUMBER(OFFSET('Hygiene Data'!$I$7,0,10*ROW('Hygiene Data'!I164))),'Data Summary'!EE170="Yes"),OFFSET('Hygiene Data'!$I$7,0,10*ROW('Hygiene Data'!I164)),NA())</f>
        <v>#N/A</v>
      </c>
      <c r="BQ170" s="538" t="e">
        <f ca="1">+IF(AND(ISNUMBER(OFFSET('Hygiene Data'!$I$9,0,10*ROW('Hygiene Data'!I164))),'Data Summary'!EF170="Yes"),OFFSET('Hygiene Data'!$I$9,0,10*ROW('Hygiene Data'!I164)),NA())</f>
        <v>#N/A</v>
      </c>
    </row>
    <row r="171" spans="1:69" x14ac:dyDescent="0.25">
      <c r="A171" s="534" t="e">
        <f ca="1">+RIGHT('Data Summary'!A171,LEN('Data Summary'!A171)-9)</f>
        <v>#VALUE!</v>
      </c>
      <c r="B171" s="508" t="str">
        <f ca="1">+IF(ISTEXT('Data Summary'!B171),'Data Summary'!B171,"")</f>
        <v/>
      </c>
      <c r="C171" s="535" t="e">
        <f ca="1">+VALUE('Data Summary'!C171)</f>
        <v>#VALUE!</v>
      </c>
      <c r="D171" s="536" t="e">
        <f ca="1">+IF(AND(ISNUMBER(OFFSET('Water Data'!$D$4,0,10*ROW('Water Data'!D165))),'Data Summary'!BS171="Yes"),100-OFFSET('Water Data'!$D$4,0,10*ROW('Water Data'!D165)),NA())</f>
        <v>#N/A</v>
      </c>
      <c r="E171" s="536" t="e">
        <f ca="1">+IF(AND(ISNUMBER(OFFSET('Water Data'!$D$6,0,10*ROW('Water Data'!D165))),'Data Summary'!BT171="Yes"),OFFSET('Water Data'!$D$6,0,10*ROW('Water Data'!D165)),NA())</f>
        <v>#N/A</v>
      </c>
      <c r="F171" s="536" t="e">
        <f ca="1">+IF(AND(ISNUMBER(OFFSET('Water Data'!$D$9,0,10*ROW('Water Data'!D165))),'Data Summary'!BU171="Yes"),OFFSET('Water Data'!$D$9,0,10*ROW('Water Data'!D165)),NA())</f>
        <v>#N/A</v>
      </c>
      <c r="G171" s="536" t="e">
        <f ca="1">+IF(AND(ISNUMBER(OFFSET('Water Data'!$E$4,0,10*ROW('Water Data'!E165))),'Data Summary'!BV171="Yes"),100-OFFSET('Water Data'!$E$4,0,10*ROW('Water Data'!E165)),NA())</f>
        <v>#N/A</v>
      </c>
      <c r="H171" s="536" t="e">
        <f ca="1">+IF(AND(ISNUMBER(OFFSET('Water Data'!$E$6,0,10*ROW('Water Data'!E165))),'Data Summary'!BW171="Yes"),OFFSET('Water Data'!$E$6,0,10*ROW('Water Data'!E165)),NA())</f>
        <v>#N/A</v>
      </c>
      <c r="I171" s="536" t="e">
        <f ca="1">+IF(AND(ISNUMBER(OFFSET('Water Data'!$E$9,0,10*ROW('Water Data'!E165))),'Data Summary'!BX171="Yes"),OFFSET('Water Data'!$E$9,0,10*ROW('Water Data'!E165)),NA())</f>
        <v>#N/A</v>
      </c>
      <c r="J171" s="536" t="e">
        <f ca="1">+IF(AND(ISNUMBER(OFFSET('Water Data'!$F$4,0,10*ROW('Water Data'!F165))),'Data Summary'!BY171="Yes"),100-OFFSET('Water Data'!$F$4,0,10*ROW('Water Data'!F165)),NA())</f>
        <v>#N/A</v>
      </c>
      <c r="K171" s="536" t="e">
        <f ca="1">+IF(AND(ISNUMBER(OFFSET('Water Data'!$F$6,0,10*ROW('Water Data'!F165))),'Data Summary'!BZ171="Yes"),OFFSET('Water Data'!$F$6,0,10*ROW('Water Data'!F165)),NA())</f>
        <v>#N/A</v>
      </c>
      <c r="L171" s="536" t="e">
        <f ca="1">+IF(AND(ISNUMBER(OFFSET('Water Data'!$F$9,0,10*ROW('Water Data'!F165))),'Data Summary'!CA171="Yes"),OFFSET('Water Data'!$F$9,0,10*ROW('Water Data'!F165)),NA())</f>
        <v>#N/A</v>
      </c>
      <c r="M171" s="536" t="e">
        <f ca="1">+IF(AND(ISNUMBER(OFFSET('Water Data'!$G$4,0,10*ROW('Water Data'!G165))),'Data Summary'!CB171="Yes"),100-OFFSET('Water Data'!$G$4,0,10*ROW('Water Data'!G165)),NA())</f>
        <v>#N/A</v>
      </c>
      <c r="N171" s="536" t="e">
        <f ca="1">+IF(AND(ISNUMBER(OFFSET('Water Data'!$G$6,0,10*ROW('Water Data'!G165))),'Data Summary'!CC171="Yes"),OFFSET('Water Data'!$G$6,0,10*ROW('Water Data'!G165)),NA())</f>
        <v>#N/A</v>
      </c>
      <c r="O171" s="536" t="e">
        <f ca="1">+IF(AND(ISNUMBER(OFFSET('Water Data'!$G$9,0,10*ROW('Water Data'!G165))),'Data Summary'!CD171="Yes"),OFFSET('Water Data'!$G$9,0,10*ROW('Water Data'!G165)),NA())</f>
        <v>#N/A</v>
      </c>
      <c r="P171" s="536" t="e">
        <f ca="1">+IF(AND(ISNUMBER(OFFSET('Water Data'!$H$4,0,10*ROW('Water Data'!H165))),'Data Summary'!CE171="Yes"),100-OFFSET('Water Data'!$H$4,0,10*ROW('Water Data'!H165)),NA())</f>
        <v>#N/A</v>
      </c>
      <c r="Q171" s="536" t="e">
        <f ca="1">+IF(AND(ISNUMBER(OFFSET('Water Data'!$H$6,0,10*ROW('Water Data'!H165))),'Data Summary'!CF171="Yes"),OFFSET('Water Data'!$H$6,0,10*ROW('Water Data'!H165)),NA())</f>
        <v>#N/A</v>
      </c>
      <c r="R171" s="536" t="e">
        <f ca="1">+IF(AND(ISNUMBER(OFFSET('Water Data'!$H$9,0,10*ROW('Water Data'!H165))),'Data Summary'!CG171="Yes"),OFFSET('Water Data'!$H$9,0,10*ROW('Water Data'!H165)),NA())</f>
        <v>#N/A</v>
      </c>
      <c r="S171" s="536" t="e">
        <f ca="1">+IF(AND(ISNUMBER(OFFSET('Water Data'!$I$4,0,10*ROW('Water Data'!I165))),'Data Summary'!CH171="Yes"),100-OFFSET('Water Data'!$I$4,0,10*ROW('Water Data'!I165)),NA())</f>
        <v>#N/A</v>
      </c>
      <c r="T171" s="536" t="e">
        <f ca="1">+IF(AND(ISNUMBER(OFFSET('Water Data'!$I$6,0,10*ROW('Water Data'!I165))),'Data Summary'!CI171="Yes"),OFFSET('Water Data'!$I$6,0,10*ROW('Water Data'!I165)),NA())</f>
        <v>#N/A</v>
      </c>
      <c r="U171" s="536" t="e">
        <f ca="1">+IF(AND(ISNUMBER(OFFSET('Water Data'!$I$9,0,10*ROW('Water Data'!I165))),'Data Summary'!CJ171="Yes"),OFFSET('Water Data'!$I$9,0,10*ROW('Water Data'!I165)),NA())</f>
        <v>#N/A</v>
      </c>
      <c r="V171" s="537" t="e">
        <f ca="1">+IF(AND(ISNUMBER(OFFSET('Sanitation Data'!$D$4,0,10*ROW('Sanitation Data'!D165))),'Data Summary'!CK171="Yes"),100-OFFSET('Sanitation Data'!$D$4,0,10*ROW('Sanitation Data'!D165)),NA())</f>
        <v>#N/A</v>
      </c>
      <c r="W171" s="537" t="e">
        <f ca="1">+IF(AND(ISNUMBER(OFFSET('Sanitation Data'!$D$6,0,10*ROW('Sanitation Data'!D165))),'Data Summary'!CL171="Yes"),OFFSET('Sanitation Data'!$D$6,0,10*ROW('Sanitation Data'!D165)),NA())</f>
        <v>#N/A</v>
      </c>
      <c r="X171" s="537" t="e">
        <f ca="1">+IF(AND(ISNUMBER(OFFSET('Sanitation Data'!$D$10,0,10*ROW('Sanitation Data'!D165))),'Data Summary'!CM171="Yes"),OFFSET('Sanitation Data'!$D$10,0,10*ROW('Sanitation Data'!D165)),NA())</f>
        <v>#N/A</v>
      </c>
      <c r="Y171" s="537" t="e">
        <f ca="1">+IF(AND(ISNUMBER(OFFSET('Sanitation Data'!$D$11,0,10*ROW('Sanitation Data'!D165))),'Data Summary'!CN171="Yes"),OFFSET('Sanitation Data'!$D$11,0,10*ROW('Sanitation Data'!D165)),NA())</f>
        <v>#N/A</v>
      </c>
      <c r="Z171" s="537" t="e">
        <f ca="1">+IF(AND(ISNUMBER(OFFSET('Sanitation Data'!$D$12,0,10*ROW('Sanitation Data'!D165))),'Data Summary'!CO171="Yes"),OFFSET('Sanitation Data'!$D$12,0,10*ROW('Sanitation Data'!D165)),NA())</f>
        <v>#N/A</v>
      </c>
      <c r="AA171" s="537" t="e">
        <f ca="1">+IF(AND(ISNUMBER(OFFSET('Sanitation Data'!$E$4,0,10*ROW('Sanitation Data'!E165))),'Data Summary'!CP171="Yes"),100-OFFSET('Sanitation Data'!$E$4,0,10*ROW('Sanitation Data'!E165)),NA())</f>
        <v>#N/A</v>
      </c>
      <c r="AB171" s="537" t="e">
        <f ca="1">+IF(AND(ISNUMBER(OFFSET('Sanitation Data'!$E$6,0,10*ROW('Sanitation Data'!E165))),'Data Summary'!CQ171="Yes"),OFFSET('Sanitation Data'!$E$6,0,10*ROW('Sanitation Data'!E165)),NA())</f>
        <v>#N/A</v>
      </c>
      <c r="AC171" s="537" t="e">
        <f ca="1">+IF(AND(ISNUMBER(OFFSET('Sanitation Data'!$E$10,0,10*ROW('Sanitation Data'!E165))),'Data Summary'!CR171="Yes"),OFFSET('Sanitation Data'!$E$10,0,10*ROW('Sanitation Data'!E165)),NA())</f>
        <v>#N/A</v>
      </c>
      <c r="AD171" s="537" t="e">
        <f ca="1">+IF(AND(ISNUMBER(OFFSET('Sanitation Data'!$E$11,0,10*ROW('Sanitation Data'!E165))),'Data Summary'!CS171="Yes"),OFFSET('Sanitation Data'!$E$11,0,10*ROW('Sanitation Data'!E165)),NA())</f>
        <v>#N/A</v>
      </c>
      <c r="AE171" s="537" t="e">
        <f ca="1">+IF(AND(ISNUMBER(OFFSET('Sanitation Data'!$E$12,0,10*ROW('Sanitation Data'!E165))),'Data Summary'!CT171="Yes"),OFFSET('Sanitation Data'!$E$12,0,10*ROW('Sanitation Data'!E165)),NA())</f>
        <v>#N/A</v>
      </c>
      <c r="AF171" s="537" t="e">
        <f ca="1">+IF(AND(ISNUMBER(OFFSET('Sanitation Data'!$F$4,0,10*ROW('Sanitation Data'!F165))),'Data Summary'!CU171="Yes"),100-OFFSET('Sanitation Data'!$F$4,0,10*ROW('Sanitation Data'!F165)),NA())</f>
        <v>#N/A</v>
      </c>
      <c r="AG171" s="537" t="e">
        <f ca="1">+IF(AND(ISNUMBER(OFFSET('Sanitation Data'!$F$6,0,10*ROW('Sanitation Data'!F165))),'Data Summary'!CV171="Yes"),OFFSET('Sanitation Data'!$F$6,0,10*ROW('Sanitation Data'!F165)),NA())</f>
        <v>#N/A</v>
      </c>
      <c r="AH171" s="537" t="e">
        <f ca="1">+IF(AND(ISNUMBER(OFFSET('Sanitation Data'!$F$10,0,10*ROW('Sanitation Data'!F165))),'Data Summary'!CW171="Yes"),OFFSET('Sanitation Data'!$F$10,0,10*ROW('Sanitation Data'!F165)),NA())</f>
        <v>#N/A</v>
      </c>
      <c r="AI171" s="537" t="e">
        <f ca="1">+IF(AND(ISNUMBER(OFFSET('Sanitation Data'!$F$11,0,10*ROW('Sanitation Data'!F165))),'Data Summary'!CX171="Yes"),OFFSET('Sanitation Data'!$F$11,0,10*ROW('Sanitation Data'!F165)),NA())</f>
        <v>#N/A</v>
      </c>
      <c r="AJ171" s="537" t="e">
        <f ca="1">+IF(AND(ISNUMBER(OFFSET('Sanitation Data'!$F$12,0,10*ROW('Sanitation Data'!F165))),'Data Summary'!CY171="Yes"),OFFSET('Sanitation Data'!$F$12,0,10*ROW('Sanitation Data'!F165)),NA())</f>
        <v>#N/A</v>
      </c>
      <c r="AK171" s="537" t="e">
        <f ca="1">+IF(AND(ISNUMBER(OFFSET('Sanitation Data'!$G$4,0,10*ROW('Sanitation Data'!G165))),'Data Summary'!CZ171="Yes"),100-OFFSET('Sanitation Data'!$G$4,0,10*ROW('Sanitation Data'!G165)),NA())</f>
        <v>#N/A</v>
      </c>
      <c r="AL171" s="537" t="e">
        <f ca="1">+IF(AND(ISNUMBER(OFFSET('Sanitation Data'!$G$6,0,10*ROW('Sanitation Data'!G165))),'Data Summary'!DA171="Yes"),OFFSET('Sanitation Data'!$G$6,0,10*ROW('Sanitation Data'!G165)),NA())</f>
        <v>#N/A</v>
      </c>
      <c r="AM171" s="537" t="e">
        <f ca="1">+IF(AND(ISNUMBER(OFFSET('Sanitation Data'!$G$10,0,10*ROW('Sanitation Data'!G165))),'Data Summary'!DB171="Yes"),OFFSET('Sanitation Data'!$G$10,0,10*ROW('Sanitation Data'!G165)),NA())</f>
        <v>#N/A</v>
      </c>
      <c r="AN171" s="537" t="e">
        <f ca="1">+IF(AND(ISNUMBER(OFFSET('Sanitation Data'!$G$11,0,10*ROW('Sanitation Data'!G165))),'Data Summary'!DC171="Yes"),OFFSET('Sanitation Data'!$G$11,0,10*ROW('Sanitation Data'!G165)),NA())</f>
        <v>#N/A</v>
      </c>
      <c r="AO171" s="537" t="e">
        <f ca="1">+IF(AND(ISNUMBER(OFFSET('Sanitation Data'!$G$12,0,10*ROW('Sanitation Data'!G165))),'Data Summary'!DD171="Yes"),OFFSET('Sanitation Data'!$G$12,0,10*ROW('Sanitation Data'!G165)),NA())</f>
        <v>#N/A</v>
      </c>
      <c r="AP171" s="537" t="e">
        <f ca="1">+IF(AND(ISNUMBER(OFFSET('Sanitation Data'!$H$4,0,10*ROW('Sanitation Data'!H165))),'Data Summary'!DE171="Yes"),100-OFFSET('Sanitation Data'!$H$4,0,10*ROW('Sanitation Data'!H165)),NA())</f>
        <v>#N/A</v>
      </c>
      <c r="AQ171" s="537" t="e">
        <f ca="1">+IF(AND(ISNUMBER(OFFSET('Sanitation Data'!$H$6,0,10*ROW('Sanitation Data'!H165))),'Data Summary'!DF171="Yes"),OFFSET('Sanitation Data'!$H$6,0,10*ROW('Sanitation Data'!H165)),NA())</f>
        <v>#N/A</v>
      </c>
      <c r="AR171" s="537" t="e">
        <f ca="1">+IF(AND(ISNUMBER(OFFSET('Sanitation Data'!$H$10,0,10*ROW('Sanitation Data'!H165))),'Data Summary'!DG171="Yes"),OFFSET('Sanitation Data'!$H$10,0,10*ROW('Sanitation Data'!H165)),NA())</f>
        <v>#N/A</v>
      </c>
      <c r="AS171" s="537" t="e">
        <f ca="1">+IF(AND(ISNUMBER(OFFSET('Sanitation Data'!$H$11,0,10*ROW('Sanitation Data'!H165))),'Data Summary'!DH171="Yes"),OFFSET('Sanitation Data'!$H$11,0,10*ROW('Sanitation Data'!H165)),NA())</f>
        <v>#N/A</v>
      </c>
      <c r="AT171" s="537" t="e">
        <f ca="1">+IF(AND(ISNUMBER(OFFSET('Sanitation Data'!$H$12,0,10*ROW('Sanitation Data'!H165))),'Data Summary'!DI171="Yes"),OFFSET('Sanitation Data'!$H$12,0,10*ROW('Sanitation Data'!H165)),NA())</f>
        <v>#N/A</v>
      </c>
      <c r="AU171" s="537" t="e">
        <f ca="1">+IF(AND(ISNUMBER(OFFSET('Sanitation Data'!$I$4,0,10*ROW('Sanitation Data'!I165))),'Data Summary'!DJ171="Yes"),100-OFFSET('Sanitation Data'!$I$4,0,10*ROW('Sanitation Data'!I165)),NA())</f>
        <v>#N/A</v>
      </c>
      <c r="AV171" s="537" t="e">
        <f ca="1">+IF(AND(ISNUMBER(OFFSET('Sanitation Data'!$I$6,0,10*ROW('Sanitation Data'!I165))),'Data Summary'!DK171="Yes"),OFFSET('Sanitation Data'!$I$6,0,10*ROW('Sanitation Data'!I165)),NA())</f>
        <v>#N/A</v>
      </c>
      <c r="AW171" s="537" t="e">
        <f ca="1">+IF(AND(ISNUMBER(OFFSET('Sanitation Data'!$I$10,0,10*ROW('Sanitation Data'!I165))),'Data Summary'!DL171="Yes"),OFFSET('Sanitation Data'!$I$10,0,10*ROW('Sanitation Data'!I165)),NA())</f>
        <v>#N/A</v>
      </c>
      <c r="AX171" s="537" t="e">
        <f ca="1">+IF(AND(ISNUMBER(OFFSET('Sanitation Data'!$I$11,0,10*ROW('Sanitation Data'!I165))),'Data Summary'!DM171="Yes"),OFFSET('Sanitation Data'!$I$11,0,10*ROW('Sanitation Data'!I165)),NA())</f>
        <v>#N/A</v>
      </c>
      <c r="AY171" s="537" t="e">
        <f ca="1">+IF(AND(ISNUMBER(OFFSET('Sanitation Data'!$I$12,0,10*ROW('Sanitation Data'!I165))),'Data Summary'!DN171="Yes"),OFFSET('Sanitation Data'!$I$12,0,10*ROW('Sanitation Data'!I165)),NA())</f>
        <v>#N/A</v>
      </c>
      <c r="AZ171" s="538" t="e">
        <f ca="1">+IF(AND(ISNUMBER(OFFSET('Hygiene Data'!$D$5,0,10*ROW('Hygiene Data'!D165))),'Data Summary'!DO171="Yes"),OFFSET('Hygiene Data'!$D$5,0,10*ROW('Hygiene Data'!D165)),NA())</f>
        <v>#N/A</v>
      </c>
      <c r="BA171" s="538" t="e">
        <f ca="1">+IF(AND(ISNUMBER(OFFSET('Hygiene Data'!$D$7,0,10*ROW('Hygiene Data'!D165))),'Data Summary'!DP171="Yes"),OFFSET('Hygiene Data'!$D$7,0,10*ROW('Hygiene Data'!D165)),NA())</f>
        <v>#N/A</v>
      </c>
      <c r="BB171" s="538" t="e">
        <f ca="1">+IF(AND(ISNUMBER(OFFSET('Hygiene Data'!$D$9,0,10*ROW('Hygiene Data'!D165))),'Data Summary'!DQ171="Yes"),OFFSET('Hygiene Data'!$D$9,0,10*ROW('Hygiene Data'!D165)),NA())</f>
        <v>#N/A</v>
      </c>
      <c r="BC171" s="538" t="e">
        <f ca="1">+IF(AND(ISNUMBER(OFFSET('Hygiene Data'!$E$5,0,10*ROW('Hygiene Data'!E165))),'Data Summary'!DR171="Yes"),OFFSET('Hygiene Data'!$E$5,0,10*ROW('Hygiene Data'!E165)),NA())</f>
        <v>#N/A</v>
      </c>
      <c r="BD171" s="538" t="e">
        <f ca="1">+IF(AND(ISNUMBER(OFFSET('Hygiene Data'!$E$7,0,10*ROW('Hygiene Data'!E165))),'Data Summary'!DS171="Yes"),OFFSET('Hygiene Data'!$E$7,0,10*ROW('Hygiene Data'!E165)),NA())</f>
        <v>#N/A</v>
      </c>
      <c r="BE171" s="538" t="e">
        <f ca="1">+IF(AND(ISNUMBER(OFFSET('Hygiene Data'!$E$9,0,10*ROW('Hygiene Data'!E165))),'Data Summary'!DT171="Yes"),OFFSET('Hygiene Data'!$E$9,0,10*ROW('Hygiene Data'!E165)),NA())</f>
        <v>#N/A</v>
      </c>
      <c r="BF171" s="538" t="e">
        <f ca="1">+IF(AND(ISNUMBER(OFFSET('Hygiene Data'!$F$5,0,10*ROW('Hygiene Data'!F165))),'Data Summary'!DU171="Yes"),OFFSET('Hygiene Data'!$F$5,0,10*ROW('Hygiene Data'!F165)),NA())</f>
        <v>#N/A</v>
      </c>
      <c r="BG171" s="538" t="e">
        <f ca="1">+IF(AND(ISNUMBER(OFFSET('Hygiene Data'!$F$7,0,10*ROW('Hygiene Data'!F165))),'Data Summary'!DV171="Yes"),OFFSET('Hygiene Data'!$F$7,0,10*ROW('Hygiene Data'!F165)),NA())</f>
        <v>#N/A</v>
      </c>
      <c r="BH171" s="538" t="e">
        <f ca="1">+IF(AND(ISNUMBER(OFFSET('Hygiene Data'!$F$9,0,10*ROW('Hygiene Data'!F165))),'Data Summary'!DW171="Yes"),OFFSET('Hygiene Data'!$F$9,0,10*ROW('Hygiene Data'!F165)),NA())</f>
        <v>#N/A</v>
      </c>
      <c r="BI171" s="538" t="e">
        <f ca="1">+IF(AND(ISNUMBER(OFFSET('Hygiene Data'!$G$5,0,10*ROW('Hygiene Data'!G165))),'Data Summary'!DX171="Yes"),OFFSET('Hygiene Data'!$G$5,0,10*ROW('Hygiene Data'!G165)),NA())</f>
        <v>#N/A</v>
      </c>
      <c r="BJ171" s="538" t="e">
        <f ca="1">+IF(AND(ISNUMBER(OFFSET('Hygiene Data'!$G$7,0,10*ROW('Hygiene Data'!G165))),'Data Summary'!DY171="Yes"),OFFSET('Hygiene Data'!$G$7,0,10*ROW('Hygiene Data'!G165)),NA())</f>
        <v>#N/A</v>
      </c>
      <c r="BK171" s="538" t="e">
        <f ca="1">+IF(AND(ISNUMBER(OFFSET('Hygiene Data'!$G$9,0,10*ROW('Hygiene Data'!G165))),'Data Summary'!DZ171="Yes"),OFFSET('Hygiene Data'!$G$9,0,10*ROW('Hygiene Data'!G165)),NA())</f>
        <v>#N/A</v>
      </c>
      <c r="BL171" s="538" t="e">
        <f ca="1">+IF(AND(ISNUMBER(OFFSET('Hygiene Data'!$H$5,0,10*ROW('Hygiene Data'!H165))),'Data Summary'!EA171="Yes"),OFFSET('Hygiene Data'!$H$5,0,10*ROW('Hygiene Data'!H165)),NA())</f>
        <v>#N/A</v>
      </c>
      <c r="BM171" s="538" t="e">
        <f ca="1">+IF(AND(ISNUMBER(OFFSET('Hygiene Data'!$H$7,0,10*ROW('Hygiene Data'!H165))),'Data Summary'!EB171="Yes"),OFFSET('Hygiene Data'!$H$7,0,10*ROW('Hygiene Data'!H165)),NA())</f>
        <v>#N/A</v>
      </c>
      <c r="BN171" s="538" t="e">
        <f ca="1">+IF(AND(ISNUMBER(OFFSET('Hygiene Data'!$H$9,0,10*ROW('Hygiene Data'!H165))),'Data Summary'!EC171="Yes"),OFFSET('Hygiene Data'!$H$9,0,10*ROW('Hygiene Data'!H165)),NA())</f>
        <v>#N/A</v>
      </c>
      <c r="BO171" s="538" t="e">
        <f ca="1">+IF(AND(ISNUMBER(OFFSET('Hygiene Data'!$I$5,0,10*ROW('Hygiene Data'!I165))),'Data Summary'!ED171="Yes"),OFFSET('Hygiene Data'!$I$5,0,10*ROW('Hygiene Data'!I165)),NA())</f>
        <v>#N/A</v>
      </c>
      <c r="BP171" s="538" t="e">
        <f ca="1">+IF(AND(ISNUMBER(OFFSET('Hygiene Data'!$I$7,0,10*ROW('Hygiene Data'!I165))),'Data Summary'!EE171="Yes"),OFFSET('Hygiene Data'!$I$7,0,10*ROW('Hygiene Data'!I165)),NA())</f>
        <v>#N/A</v>
      </c>
      <c r="BQ171" s="538" t="e">
        <f ca="1">+IF(AND(ISNUMBER(OFFSET('Hygiene Data'!$I$9,0,10*ROW('Hygiene Data'!I165))),'Data Summary'!EF171="Yes"),OFFSET('Hygiene Data'!$I$9,0,10*ROW('Hygiene Data'!I165)),NA())</f>
        <v>#N/A</v>
      </c>
    </row>
    <row r="172" spans="1:69" x14ac:dyDescent="0.25">
      <c r="A172" s="534" t="e">
        <f ca="1">+RIGHT('Data Summary'!A172,LEN('Data Summary'!A172)-9)</f>
        <v>#VALUE!</v>
      </c>
      <c r="B172" s="508" t="str">
        <f ca="1">+IF(ISTEXT('Data Summary'!B172),'Data Summary'!B172,"")</f>
        <v/>
      </c>
      <c r="C172" s="535" t="e">
        <f ca="1">+VALUE('Data Summary'!C172)</f>
        <v>#VALUE!</v>
      </c>
      <c r="D172" s="536" t="e">
        <f ca="1">+IF(AND(ISNUMBER(OFFSET('Water Data'!$D$4,0,10*ROW('Water Data'!D166))),'Data Summary'!BS172="Yes"),100-OFFSET('Water Data'!$D$4,0,10*ROW('Water Data'!D166)),NA())</f>
        <v>#N/A</v>
      </c>
      <c r="E172" s="536" t="e">
        <f ca="1">+IF(AND(ISNUMBER(OFFSET('Water Data'!$D$6,0,10*ROW('Water Data'!D166))),'Data Summary'!BT172="Yes"),OFFSET('Water Data'!$D$6,0,10*ROW('Water Data'!D166)),NA())</f>
        <v>#N/A</v>
      </c>
      <c r="F172" s="536" t="e">
        <f ca="1">+IF(AND(ISNUMBER(OFFSET('Water Data'!$D$9,0,10*ROW('Water Data'!D166))),'Data Summary'!BU172="Yes"),OFFSET('Water Data'!$D$9,0,10*ROW('Water Data'!D166)),NA())</f>
        <v>#N/A</v>
      </c>
      <c r="G172" s="536" t="e">
        <f ca="1">+IF(AND(ISNUMBER(OFFSET('Water Data'!$E$4,0,10*ROW('Water Data'!E166))),'Data Summary'!BV172="Yes"),100-OFFSET('Water Data'!$E$4,0,10*ROW('Water Data'!E166)),NA())</f>
        <v>#N/A</v>
      </c>
      <c r="H172" s="536" t="e">
        <f ca="1">+IF(AND(ISNUMBER(OFFSET('Water Data'!$E$6,0,10*ROW('Water Data'!E166))),'Data Summary'!BW172="Yes"),OFFSET('Water Data'!$E$6,0,10*ROW('Water Data'!E166)),NA())</f>
        <v>#N/A</v>
      </c>
      <c r="I172" s="536" t="e">
        <f ca="1">+IF(AND(ISNUMBER(OFFSET('Water Data'!$E$9,0,10*ROW('Water Data'!E166))),'Data Summary'!BX172="Yes"),OFFSET('Water Data'!$E$9,0,10*ROW('Water Data'!E166)),NA())</f>
        <v>#N/A</v>
      </c>
      <c r="J172" s="536" t="e">
        <f ca="1">+IF(AND(ISNUMBER(OFFSET('Water Data'!$F$4,0,10*ROW('Water Data'!F166))),'Data Summary'!BY172="Yes"),100-OFFSET('Water Data'!$F$4,0,10*ROW('Water Data'!F166)),NA())</f>
        <v>#N/A</v>
      </c>
      <c r="K172" s="536" t="e">
        <f ca="1">+IF(AND(ISNUMBER(OFFSET('Water Data'!$F$6,0,10*ROW('Water Data'!F166))),'Data Summary'!BZ172="Yes"),OFFSET('Water Data'!$F$6,0,10*ROW('Water Data'!F166)),NA())</f>
        <v>#N/A</v>
      </c>
      <c r="L172" s="536" t="e">
        <f ca="1">+IF(AND(ISNUMBER(OFFSET('Water Data'!$F$9,0,10*ROW('Water Data'!F166))),'Data Summary'!CA172="Yes"),OFFSET('Water Data'!$F$9,0,10*ROW('Water Data'!F166)),NA())</f>
        <v>#N/A</v>
      </c>
      <c r="M172" s="536" t="e">
        <f ca="1">+IF(AND(ISNUMBER(OFFSET('Water Data'!$G$4,0,10*ROW('Water Data'!G166))),'Data Summary'!CB172="Yes"),100-OFFSET('Water Data'!$G$4,0,10*ROW('Water Data'!G166)),NA())</f>
        <v>#N/A</v>
      </c>
      <c r="N172" s="536" t="e">
        <f ca="1">+IF(AND(ISNUMBER(OFFSET('Water Data'!$G$6,0,10*ROW('Water Data'!G166))),'Data Summary'!CC172="Yes"),OFFSET('Water Data'!$G$6,0,10*ROW('Water Data'!G166)),NA())</f>
        <v>#N/A</v>
      </c>
      <c r="O172" s="536" t="e">
        <f ca="1">+IF(AND(ISNUMBER(OFFSET('Water Data'!$G$9,0,10*ROW('Water Data'!G166))),'Data Summary'!CD172="Yes"),OFFSET('Water Data'!$G$9,0,10*ROW('Water Data'!G166)),NA())</f>
        <v>#N/A</v>
      </c>
      <c r="P172" s="536" t="e">
        <f ca="1">+IF(AND(ISNUMBER(OFFSET('Water Data'!$H$4,0,10*ROW('Water Data'!H166))),'Data Summary'!CE172="Yes"),100-OFFSET('Water Data'!$H$4,0,10*ROW('Water Data'!H166)),NA())</f>
        <v>#N/A</v>
      </c>
      <c r="Q172" s="536" t="e">
        <f ca="1">+IF(AND(ISNUMBER(OFFSET('Water Data'!$H$6,0,10*ROW('Water Data'!H166))),'Data Summary'!CF172="Yes"),OFFSET('Water Data'!$H$6,0,10*ROW('Water Data'!H166)),NA())</f>
        <v>#N/A</v>
      </c>
      <c r="R172" s="536" t="e">
        <f ca="1">+IF(AND(ISNUMBER(OFFSET('Water Data'!$H$9,0,10*ROW('Water Data'!H166))),'Data Summary'!CG172="Yes"),OFFSET('Water Data'!$H$9,0,10*ROW('Water Data'!H166)),NA())</f>
        <v>#N/A</v>
      </c>
      <c r="S172" s="536" t="e">
        <f ca="1">+IF(AND(ISNUMBER(OFFSET('Water Data'!$I$4,0,10*ROW('Water Data'!I166))),'Data Summary'!CH172="Yes"),100-OFFSET('Water Data'!$I$4,0,10*ROW('Water Data'!I166)),NA())</f>
        <v>#N/A</v>
      </c>
      <c r="T172" s="536" t="e">
        <f ca="1">+IF(AND(ISNUMBER(OFFSET('Water Data'!$I$6,0,10*ROW('Water Data'!I166))),'Data Summary'!CI172="Yes"),OFFSET('Water Data'!$I$6,0,10*ROW('Water Data'!I166)),NA())</f>
        <v>#N/A</v>
      </c>
      <c r="U172" s="536" t="e">
        <f ca="1">+IF(AND(ISNUMBER(OFFSET('Water Data'!$I$9,0,10*ROW('Water Data'!I166))),'Data Summary'!CJ172="Yes"),OFFSET('Water Data'!$I$9,0,10*ROW('Water Data'!I166)),NA())</f>
        <v>#N/A</v>
      </c>
      <c r="V172" s="537" t="e">
        <f ca="1">+IF(AND(ISNUMBER(OFFSET('Sanitation Data'!$D$4,0,10*ROW('Sanitation Data'!D166))),'Data Summary'!CK172="Yes"),100-OFFSET('Sanitation Data'!$D$4,0,10*ROW('Sanitation Data'!D166)),NA())</f>
        <v>#N/A</v>
      </c>
      <c r="W172" s="537" t="e">
        <f ca="1">+IF(AND(ISNUMBER(OFFSET('Sanitation Data'!$D$6,0,10*ROW('Sanitation Data'!D166))),'Data Summary'!CL172="Yes"),OFFSET('Sanitation Data'!$D$6,0,10*ROW('Sanitation Data'!D166)),NA())</f>
        <v>#N/A</v>
      </c>
      <c r="X172" s="537" t="e">
        <f ca="1">+IF(AND(ISNUMBER(OFFSET('Sanitation Data'!$D$10,0,10*ROW('Sanitation Data'!D166))),'Data Summary'!CM172="Yes"),OFFSET('Sanitation Data'!$D$10,0,10*ROW('Sanitation Data'!D166)),NA())</f>
        <v>#N/A</v>
      </c>
      <c r="Y172" s="537" t="e">
        <f ca="1">+IF(AND(ISNUMBER(OFFSET('Sanitation Data'!$D$11,0,10*ROW('Sanitation Data'!D166))),'Data Summary'!CN172="Yes"),OFFSET('Sanitation Data'!$D$11,0,10*ROW('Sanitation Data'!D166)),NA())</f>
        <v>#N/A</v>
      </c>
      <c r="Z172" s="537" t="e">
        <f ca="1">+IF(AND(ISNUMBER(OFFSET('Sanitation Data'!$D$12,0,10*ROW('Sanitation Data'!D166))),'Data Summary'!CO172="Yes"),OFFSET('Sanitation Data'!$D$12,0,10*ROW('Sanitation Data'!D166)),NA())</f>
        <v>#N/A</v>
      </c>
      <c r="AA172" s="537" t="e">
        <f ca="1">+IF(AND(ISNUMBER(OFFSET('Sanitation Data'!$E$4,0,10*ROW('Sanitation Data'!E166))),'Data Summary'!CP172="Yes"),100-OFFSET('Sanitation Data'!$E$4,0,10*ROW('Sanitation Data'!E166)),NA())</f>
        <v>#N/A</v>
      </c>
      <c r="AB172" s="537" t="e">
        <f ca="1">+IF(AND(ISNUMBER(OFFSET('Sanitation Data'!$E$6,0,10*ROW('Sanitation Data'!E166))),'Data Summary'!CQ172="Yes"),OFFSET('Sanitation Data'!$E$6,0,10*ROW('Sanitation Data'!E166)),NA())</f>
        <v>#N/A</v>
      </c>
      <c r="AC172" s="537" t="e">
        <f ca="1">+IF(AND(ISNUMBER(OFFSET('Sanitation Data'!$E$10,0,10*ROW('Sanitation Data'!E166))),'Data Summary'!CR172="Yes"),OFFSET('Sanitation Data'!$E$10,0,10*ROW('Sanitation Data'!E166)),NA())</f>
        <v>#N/A</v>
      </c>
      <c r="AD172" s="537" t="e">
        <f ca="1">+IF(AND(ISNUMBER(OFFSET('Sanitation Data'!$E$11,0,10*ROW('Sanitation Data'!E166))),'Data Summary'!CS172="Yes"),OFFSET('Sanitation Data'!$E$11,0,10*ROW('Sanitation Data'!E166)),NA())</f>
        <v>#N/A</v>
      </c>
      <c r="AE172" s="537" t="e">
        <f ca="1">+IF(AND(ISNUMBER(OFFSET('Sanitation Data'!$E$12,0,10*ROW('Sanitation Data'!E166))),'Data Summary'!CT172="Yes"),OFFSET('Sanitation Data'!$E$12,0,10*ROW('Sanitation Data'!E166)),NA())</f>
        <v>#N/A</v>
      </c>
      <c r="AF172" s="537" t="e">
        <f ca="1">+IF(AND(ISNUMBER(OFFSET('Sanitation Data'!$F$4,0,10*ROW('Sanitation Data'!F166))),'Data Summary'!CU172="Yes"),100-OFFSET('Sanitation Data'!$F$4,0,10*ROW('Sanitation Data'!F166)),NA())</f>
        <v>#N/A</v>
      </c>
      <c r="AG172" s="537" t="e">
        <f ca="1">+IF(AND(ISNUMBER(OFFSET('Sanitation Data'!$F$6,0,10*ROW('Sanitation Data'!F166))),'Data Summary'!CV172="Yes"),OFFSET('Sanitation Data'!$F$6,0,10*ROW('Sanitation Data'!F166)),NA())</f>
        <v>#N/A</v>
      </c>
      <c r="AH172" s="537" t="e">
        <f ca="1">+IF(AND(ISNUMBER(OFFSET('Sanitation Data'!$F$10,0,10*ROW('Sanitation Data'!F166))),'Data Summary'!CW172="Yes"),OFFSET('Sanitation Data'!$F$10,0,10*ROW('Sanitation Data'!F166)),NA())</f>
        <v>#N/A</v>
      </c>
      <c r="AI172" s="537" t="e">
        <f ca="1">+IF(AND(ISNUMBER(OFFSET('Sanitation Data'!$F$11,0,10*ROW('Sanitation Data'!F166))),'Data Summary'!CX172="Yes"),OFFSET('Sanitation Data'!$F$11,0,10*ROW('Sanitation Data'!F166)),NA())</f>
        <v>#N/A</v>
      </c>
      <c r="AJ172" s="537" t="e">
        <f ca="1">+IF(AND(ISNUMBER(OFFSET('Sanitation Data'!$F$12,0,10*ROW('Sanitation Data'!F166))),'Data Summary'!CY172="Yes"),OFFSET('Sanitation Data'!$F$12,0,10*ROW('Sanitation Data'!F166)),NA())</f>
        <v>#N/A</v>
      </c>
      <c r="AK172" s="537" t="e">
        <f ca="1">+IF(AND(ISNUMBER(OFFSET('Sanitation Data'!$G$4,0,10*ROW('Sanitation Data'!G166))),'Data Summary'!CZ172="Yes"),100-OFFSET('Sanitation Data'!$G$4,0,10*ROW('Sanitation Data'!G166)),NA())</f>
        <v>#N/A</v>
      </c>
      <c r="AL172" s="537" t="e">
        <f ca="1">+IF(AND(ISNUMBER(OFFSET('Sanitation Data'!$G$6,0,10*ROW('Sanitation Data'!G166))),'Data Summary'!DA172="Yes"),OFFSET('Sanitation Data'!$G$6,0,10*ROW('Sanitation Data'!G166)),NA())</f>
        <v>#N/A</v>
      </c>
      <c r="AM172" s="537" t="e">
        <f ca="1">+IF(AND(ISNUMBER(OFFSET('Sanitation Data'!$G$10,0,10*ROW('Sanitation Data'!G166))),'Data Summary'!DB172="Yes"),OFFSET('Sanitation Data'!$G$10,0,10*ROW('Sanitation Data'!G166)),NA())</f>
        <v>#N/A</v>
      </c>
      <c r="AN172" s="537" t="e">
        <f ca="1">+IF(AND(ISNUMBER(OFFSET('Sanitation Data'!$G$11,0,10*ROW('Sanitation Data'!G166))),'Data Summary'!DC172="Yes"),OFFSET('Sanitation Data'!$G$11,0,10*ROW('Sanitation Data'!G166)),NA())</f>
        <v>#N/A</v>
      </c>
      <c r="AO172" s="537" t="e">
        <f ca="1">+IF(AND(ISNUMBER(OFFSET('Sanitation Data'!$G$12,0,10*ROW('Sanitation Data'!G166))),'Data Summary'!DD172="Yes"),OFFSET('Sanitation Data'!$G$12,0,10*ROW('Sanitation Data'!G166)),NA())</f>
        <v>#N/A</v>
      </c>
      <c r="AP172" s="537" t="e">
        <f ca="1">+IF(AND(ISNUMBER(OFFSET('Sanitation Data'!$H$4,0,10*ROW('Sanitation Data'!H166))),'Data Summary'!DE172="Yes"),100-OFFSET('Sanitation Data'!$H$4,0,10*ROW('Sanitation Data'!H166)),NA())</f>
        <v>#N/A</v>
      </c>
      <c r="AQ172" s="537" t="e">
        <f ca="1">+IF(AND(ISNUMBER(OFFSET('Sanitation Data'!$H$6,0,10*ROW('Sanitation Data'!H166))),'Data Summary'!DF172="Yes"),OFFSET('Sanitation Data'!$H$6,0,10*ROW('Sanitation Data'!H166)),NA())</f>
        <v>#N/A</v>
      </c>
      <c r="AR172" s="537" t="e">
        <f ca="1">+IF(AND(ISNUMBER(OFFSET('Sanitation Data'!$H$10,0,10*ROW('Sanitation Data'!H166))),'Data Summary'!DG172="Yes"),OFFSET('Sanitation Data'!$H$10,0,10*ROW('Sanitation Data'!H166)),NA())</f>
        <v>#N/A</v>
      </c>
      <c r="AS172" s="537" t="e">
        <f ca="1">+IF(AND(ISNUMBER(OFFSET('Sanitation Data'!$H$11,0,10*ROW('Sanitation Data'!H166))),'Data Summary'!DH172="Yes"),OFFSET('Sanitation Data'!$H$11,0,10*ROW('Sanitation Data'!H166)),NA())</f>
        <v>#N/A</v>
      </c>
      <c r="AT172" s="537" t="e">
        <f ca="1">+IF(AND(ISNUMBER(OFFSET('Sanitation Data'!$H$12,0,10*ROW('Sanitation Data'!H166))),'Data Summary'!DI172="Yes"),OFFSET('Sanitation Data'!$H$12,0,10*ROW('Sanitation Data'!H166)),NA())</f>
        <v>#N/A</v>
      </c>
      <c r="AU172" s="537" t="e">
        <f ca="1">+IF(AND(ISNUMBER(OFFSET('Sanitation Data'!$I$4,0,10*ROW('Sanitation Data'!I166))),'Data Summary'!DJ172="Yes"),100-OFFSET('Sanitation Data'!$I$4,0,10*ROW('Sanitation Data'!I166)),NA())</f>
        <v>#N/A</v>
      </c>
      <c r="AV172" s="537" t="e">
        <f ca="1">+IF(AND(ISNUMBER(OFFSET('Sanitation Data'!$I$6,0,10*ROW('Sanitation Data'!I166))),'Data Summary'!DK172="Yes"),OFFSET('Sanitation Data'!$I$6,0,10*ROW('Sanitation Data'!I166)),NA())</f>
        <v>#N/A</v>
      </c>
      <c r="AW172" s="537" t="e">
        <f ca="1">+IF(AND(ISNUMBER(OFFSET('Sanitation Data'!$I$10,0,10*ROW('Sanitation Data'!I166))),'Data Summary'!DL172="Yes"),OFFSET('Sanitation Data'!$I$10,0,10*ROW('Sanitation Data'!I166)),NA())</f>
        <v>#N/A</v>
      </c>
      <c r="AX172" s="537" t="e">
        <f ca="1">+IF(AND(ISNUMBER(OFFSET('Sanitation Data'!$I$11,0,10*ROW('Sanitation Data'!I166))),'Data Summary'!DM172="Yes"),OFFSET('Sanitation Data'!$I$11,0,10*ROW('Sanitation Data'!I166)),NA())</f>
        <v>#N/A</v>
      </c>
      <c r="AY172" s="537" t="e">
        <f ca="1">+IF(AND(ISNUMBER(OFFSET('Sanitation Data'!$I$12,0,10*ROW('Sanitation Data'!I166))),'Data Summary'!DN172="Yes"),OFFSET('Sanitation Data'!$I$12,0,10*ROW('Sanitation Data'!I166)),NA())</f>
        <v>#N/A</v>
      </c>
      <c r="AZ172" s="538" t="e">
        <f ca="1">+IF(AND(ISNUMBER(OFFSET('Hygiene Data'!$D$5,0,10*ROW('Hygiene Data'!D166))),'Data Summary'!DO172="Yes"),OFFSET('Hygiene Data'!$D$5,0,10*ROW('Hygiene Data'!D166)),NA())</f>
        <v>#N/A</v>
      </c>
      <c r="BA172" s="538" t="e">
        <f ca="1">+IF(AND(ISNUMBER(OFFSET('Hygiene Data'!$D$7,0,10*ROW('Hygiene Data'!D166))),'Data Summary'!DP172="Yes"),OFFSET('Hygiene Data'!$D$7,0,10*ROW('Hygiene Data'!D166)),NA())</f>
        <v>#N/A</v>
      </c>
      <c r="BB172" s="538" t="e">
        <f ca="1">+IF(AND(ISNUMBER(OFFSET('Hygiene Data'!$D$9,0,10*ROW('Hygiene Data'!D166))),'Data Summary'!DQ172="Yes"),OFFSET('Hygiene Data'!$D$9,0,10*ROW('Hygiene Data'!D166)),NA())</f>
        <v>#N/A</v>
      </c>
      <c r="BC172" s="538" t="e">
        <f ca="1">+IF(AND(ISNUMBER(OFFSET('Hygiene Data'!$E$5,0,10*ROW('Hygiene Data'!E166))),'Data Summary'!DR172="Yes"),OFFSET('Hygiene Data'!$E$5,0,10*ROW('Hygiene Data'!E166)),NA())</f>
        <v>#N/A</v>
      </c>
      <c r="BD172" s="538" t="e">
        <f ca="1">+IF(AND(ISNUMBER(OFFSET('Hygiene Data'!$E$7,0,10*ROW('Hygiene Data'!E166))),'Data Summary'!DS172="Yes"),OFFSET('Hygiene Data'!$E$7,0,10*ROW('Hygiene Data'!E166)),NA())</f>
        <v>#N/A</v>
      </c>
      <c r="BE172" s="538" t="e">
        <f ca="1">+IF(AND(ISNUMBER(OFFSET('Hygiene Data'!$E$9,0,10*ROW('Hygiene Data'!E166))),'Data Summary'!DT172="Yes"),OFFSET('Hygiene Data'!$E$9,0,10*ROW('Hygiene Data'!E166)),NA())</f>
        <v>#N/A</v>
      </c>
      <c r="BF172" s="538" t="e">
        <f ca="1">+IF(AND(ISNUMBER(OFFSET('Hygiene Data'!$F$5,0,10*ROW('Hygiene Data'!F166))),'Data Summary'!DU172="Yes"),OFFSET('Hygiene Data'!$F$5,0,10*ROW('Hygiene Data'!F166)),NA())</f>
        <v>#N/A</v>
      </c>
      <c r="BG172" s="538" t="e">
        <f ca="1">+IF(AND(ISNUMBER(OFFSET('Hygiene Data'!$F$7,0,10*ROW('Hygiene Data'!F166))),'Data Summary'!DV172="Yes"),OFFSET('Hygiene Data'!$F$7,0,10*ROW('Hygiene Data'!F166)),NA())</f>
        <v>#N/A</v>
      </c>
      <c r="BH172" s="538" t="e">
        <f ca="1">+IF(AND(ISNUMBER(OFFSET('Hygiene Data'!$F$9,0,10*ROW('Hygiene Data'!F166))),'Data Summary'!DW172="Yes"),OFFSET('Hygiene Data'!$F$9,0,10*ROW('Hygiene Data'!F166)),NA())</f>
        <v>#N/A</v>
      </c>
      <c r="BI172" s="538" t="e">
        <f ca="1">+IF(AND(ISNUMBER(OFFSET('Hygiene Data'!$G$5,0,10*ROW('Hygiene Data'!G166))),'Data Summary'!DX172="Yes"),OFFSET('Hygiene Data'!$G$5,0,10*ROW('Hygiene Data'!G166)),NA())</f>
        <v>#N/A</v>
      </c>
      <c r="BJ172" s="538" t="e">
        <f ca="1">+IF(AND(ISNUMBER(OFFSET('Hygiene Data'!$G$7,0,10*ROW('Hygiene Data'!G166))),'Data Summary'!DY172="Yes"),OFFSET('Hygiene Data'!$G$7,0,10*ROW('Hygiene Data'!G166)),NA())</f>
        <v>#N/A</v>
      </c>
      <c r="BK172" s="538" t="e">
        <f ca="1">+IF(AND(ISNUMBER(OFFSET('Hygiene Data'!$G$9,0,10*ROW('Hygiene Data'!G166))),'Data Summary'!DZ172="Yes"),OFFSET('Hygiene Data'!$G$9,0,10*ROW('Hygiene Data'!G166)),NA())</f>
        <v>#N/A</v>
      </c>
      <c r="BL172" s="538" t="e">
        <f ca="1">+IF(AND(ISNUMBER(OFFSET('Hygiene Data'!$H$5,0,10*ROW('Hygiene Data'!H166))),'Data Summary'!EA172="Yes"),OFFSET('Hygiene Data'!$H$5,0,10*ROW('Hygiene Data'!H166)),NA())</f>
        <v>#N/A</v>
      </c>
      <c r="BM172" s="538" t="e">
        <f ca="1">+IF(AND(ISNUMBER(OFFSET('Hygiene Data'!$H$7,0,10*ROW('Hygiene Data'!H166))),'Data Summary'!EB172="Yes"),OFFSET('Hygiene Data'!$H$7,0,10*ROW('Hygiene Data'!H166)),NA())</f>
        <v>#N/A</v>
      </c>
      <c r="BN172" s="538" t="e">
        <f ca="1">+IF(AND(ISNUMBER(OFFSET('Hygiene Data'!$H$9,0,10*ROW('Hygiene Data'!H166))),'Data Summary'!EC172="Yes"),OFFSET('Hygiene Data'!$H$9,0,10*ROW('Hygiene Data'!H166)),NA())</f>
        <v>#N/A</v>
      </c>
      <c r="BO172" s="538" t="e">
        <f ca="1">+IF(AND(ISNUMBER(OFFSET('Hygiene Data'!$I$5,0,10*ROW('Hygiene Data'!I166))),'Data Summary'!ED172="Yes"),OFFSET('Hygiene Data'!$I$5,0,10*ROW('Hygiene Data'!I166)),NA())</f>
        <v>#N/A</v>
      </c>
      <c r="BP172" s="538" t="e">
        <f ca="1">+IF(AND(ISNUMBER(OFFSET('Hygiene Data'!$I$7,0,10*ROW('Hygiene Data'!I166))),'Data Summary'!EE172="Yes"),OFFSET('Hygiene Data'!$I$7,0,10*ROW('Hygiene Data'!I166)),NA())</f>
        <v>#N/A</v>
      </c>
      <c r="BQ172" s="538" t="e">
        <f ca="1">+IF(AND(ISNUMBER(OFFSET('Hygiene Data'!$I$9,0,10*ROW('Hygiene Data'!I166))),'Data Summary'!EF172="Yes"),OFFSET('Hygiene Data'!$I$9,0,10*ROW('Hygiene Data'!I166)),NA())</f>
        <v>#N/A</v>
      </c>
    </row>
    <row r="173" spans="1:69" x14ac:dyDescent="0.25">
      <c r="A173" s="534" t="e">
        <f ca="1">+RIGHT('Data Summary'!A173,LEN('Data Summary'!A173)-9)</f>
        <v>#VALUE!</v>
      </c>
      <c r="B173" s="508" t="str">
        <f ca="1">+IF(ISTEXT('Data Summary'!B173),'Data Summary'!B173,"")</f>
        <v/>
      </c>
      <c r="C173" s="535" t="e">
        <f ca="1">+VALUE('Data Summary'!C173)</f>
        <v>#VALUE!</v>
      </c>
      <c r="D173" s="536" t="e">
        <f ca="1">+IF(AND(ISNUMBER(OFFSET('Water Data'!$D$4,0,10*ROW('Water Data'!D167))),'Data Summary'!BS173="Yes"),100-OFFSET('Water Data'!$D$4,0,10*ROW('Water Data'!D167)),NA())</f>
        <v>#N/A</v>
      </c>
      <c r="E173" s="536" t="e">
        <f ca="1">+IF(AND(ISNUMBER(OFFSET('Water Data'!$D$6,0,10*ROW('Water Data'!D167))),'Data Summary'!BT173="Yes"),OFFSET('Water Data'!$D$6,0,10*ROW('Water Data'!D167)),NA())</f>
        <v>#N/A</v>
      </c>
      <c r="F173" s="536" t="e">
        <f ca="1">+IF(AND(ISNUMBER(OFFSET('Water Data'!$D$9,0,10*ROW('Water Data'!D167))),'Data Summary'!BU173="Yes"),OFFSET('Water Data'!$D$9,0,10*ROW('Water Data'!D167)),NA())</f>
        <v>#N/A</v>
      </c>
      <c r="G173" s="536" t="e">
        <f ca="1">+IF(AND(ISNUMBER(OFFSET('Water Data'!$E$4,0,10*ROW('Water Data'!E167))),'Data Summary'!BV173="Yes"),100-OFFSET('Water Data'!$E$4,0,10*ROW('Water Data'!E167)),NA())</f>
        <v>#N/A</v>
      </c>
      <c r="H173" s="536" t="e">
        <f ca="1">+IF(AND(ISNUMBER(OFFSET('Water Data'!$E$6,0,10*ROW('Water Data'!E167))),'Data Summary'!BW173="Yes"),OFFSET('Water Data'!$E$6,0,10*ROW('Water Data'!E167)),NA())</f>
        <v>#N/A</v>
      </c>
      <c r="I173" s="536" t="e">
        <f ca="1">+IF(AND(ISNUMBER(OFFSET('Water Data'!$E$9,0,10*ROW('Water Data'!E167))),'Data Summary'!BX173="Yes"),OFFSET('Water Data'!$E$9,0,10*ROW('Water Data'!E167)),NA())</f>
        <v>#N/A</v>
      </c>
      <c r="J173" s="536" t="e">
        <f ca="1">+IF(AND(ISNUMBER(OFFSET('Water Data'!$F$4,0,10*ROW('Water Data'!F167))),'Data Summary'!BY173="Yes"),100-OFFSET('Water Data'!$F$4,0,10*ROW('Water Data'!F167)),NA())</f>
        <v>#N/A</v>
      </c>
      <c r="K173" s="536" t="e">
        <f ca="1">+IF(AND(ISNUMBER(OFFSET('Water Data'!$F$6,0,10*ROW('Water Data'!F167))),'Data Summary'!BZ173="Yes"),OFFSET('Water Data'!$F$6,0,10*ROW('Water Data'!F167)),NA())</f>
        <v>#N/A</v>
      </c>
      <c r="L173" s="536" t="e">
        <f ca="1">+IF(AND(ISNUMBER(OFFSET('Water Data'!$F$9,0,10*ROW('Water Data'!F167))),'Data Summary'!CA173="Yes"),OFFSET('Water Data'!$F$9,0,10*ROW('Water Data'!F167)),NA())</f>
        <v>#N/A</v>
      </c>
      <c r="M173" s="536" t="e">
        <f ca="1">+IF(AND(ISNUMBER(OFFSET('Water Data'!$G$4,0,10*ROW('Water Data'!G167))),'Data Summary'!CB173="Yes"),100-OFFSET('Water Data'!$G$4,0,10*ROW('Water Data'!G167)),NA())</f>
        <v>#N/A</v>
      </c>
      <c r="N173" s="536" t="e">
        <f ca="1">+IF(AND(ISNUMBER(OFFSET('Water Data'!$G$6,0,10*ROW('Water Data'!G167))),'Data Summary'!CC173="Yes"),OFFSET('Water Data'!$G$6,0,10*ROW('Water Data'!G167)),NA())</f>
        <v>#N/A</v>
      </c>
      <c r="O173" s="536" t="e">
        <f ca="1">+IF(AND(ISNUMBER(OFFSET('Water Data'!$G$9,0,10*ROW('Water Data'!G167))),'Data Summary'!CD173="Yes"),OFFSET('Water Data'!$G$9,0,10*ROW('Water Data'!G167)),NA())</f>
        <v>#N/A</v>
      </c>
      <c r="P173" s="536" t="e">
        <f ca="1">+IF(AND(ISNUMBER(OFFSET('Water Data'!$H$4,0,10*ROW('Water Data'!H167))),'Data Summary'!CE173="Yes"),100-OFFSET('Water Data'!$H$4,0,10*ROW('Water Data'!H167)),NA())</f>
        <v>#N/A</v>
      </c>
      <c r="Q173" s="536" t="e">
        <f ca="1">+IF(AND(ISNUMBER(OFFSET('Water Data'!$H$6,0,10*ROW('Water Data'!H167))),'Data Summary'!CF173="Yes"),OFFSET('Water Data'!$H$6,0,10*ROW('Water Data'!H167)),NA())</f>
        <v>#N/A</v>
      </c>
      <c r="R173" s="536" t="e">
        <f ca="1">+IF(AND(ISNUMBER(OFFSET('Water Data'!$H$9,0,10*ROW('Water Data'!H167))),'Data Summary'!CG173="Yes"),OFFSET('Water Data'!$H$9,0,10*ROW('Water Data'!H167)),NA())</f>
        <v>#N/A</v>
      </c>
      <c r="S173" s="536" t="e">
        <f ca="1">+IF(AND(ISNUMBER(OFFSET('Water Data'!$I$4,0,10*ROW('Water Data'!I167))),'Data Summary'!CH173="Yes"),100-OFFSET('Water Data'!$I$4,0,10*ROW('Water Data'!I167)),NA())</f>
        <v>#N/A</v>
      </c>
      <c r="T173" s="536" t="e">
        <f ca="1">+IF(AND(ISNUMBER(OFFSET('Water Data'!$I$6,0,10*ROW('Water Data'!I167))),'Data Summary'!CI173="Yes"),OFFSET('Water Data'!$I$6,0,10*ROW('Water Data'!I167)),NA())</f>
        <v>#N/A</v>
      </c>
      <c r="U173" s="536" t="e">
        <f ca="1">+IF(AND(ISNUMBER(OFFSET('Water Data'!$I$9,0,10*ROW('Water Data'!I167))),'Data Summary'!CJ173="Yes"),OFFSET('Water Data'!$I$9,0,10*ROW('Water Data'!I167)),NA())</f>
        <v>#N/A</v>
      </c>
      <c r="V173" s="537" t="e">
        <f ca="1">+IF(AND(ISNUMBER(OFFSET('Sanitation Data'!$D$4,0,10*ROW('Sanitation Data'!D167))),'Data Summary'!CK173="Yes"),100-OFFSET('Sanitation Data'!$D$4,0,10*ROW('Sanitation Data'!D167)),NA())</f>
        <v>#N/A</v>
      </c>
      <c r="W173" s="537" t="e">
        <f ca="1">+IF(AND(ISNUMBER(OFFSET('Sanitation Data'!$D$6,0,10*ROW('Sanitation Data'!D167))),'Data Summary'!CL173="Yes"),OFFSET('Sanitation Data'!$D$6,0,10*ROW('Sanitation Data'!D167)),NA())</f>
        <v>#N/A</v>
      </c>
      <c r="X173" s="537" t="e">
        <f ca="1">+IF(AND(ISNUMBER(OFFSET('Sanitation Data'!$D$10,0,10*ROW('Sanitation Data'!D167))),'Data Summary'!CM173="Yes"),OFFSET('Sanitation Data'!$D$10,0,10*ROW('Sanitation Data'!D167)),NA())</f>
        <v>#N/A</v>
      </c>
      <c r="Y173" s="537" t="e">
        <f ca="1">+IF(AND(ISNUMBER(OFFSET('Sanitation Data'!$D$11,0,10*ROW('Sanitation Data'!D167))),'Data Summary'!CN173="Yes"),OFFSET('Sanitation Data'!$D$11,0,10*ROW('Sanitation Data'!D167)),NA())</f>
        <v>#N/A</v>
      </c>
      <c r="Z173" s="537" t="e">
        <f ca="1">+IF(AND(ISNUMBER(OFFSET('Sanitation Data'!$D$12,0,10*ROW('Sanitation Data'!D167))),'Data Summary'!CO173="Yes"),OFFSET('Sanitation Data'!$D$12,0,10*ROW('Sanitation Data'!D167)),NA())</f>
        <v>#N/A</v>
      </c>
      <c r="AA173" s="537" t="e">
        <f ca="1">+IF(AND(ISNUMBER(OFFSET('Sanitation Data'!$E$4,0,10*ROW('Sanitation Data'!E167))),'Data Summary'!CP173="Yes"),100-OFFSET('Sanitation Data'!$E$4,0,10*ROW('Sanitation Data'!E167)),NA())</f>
        <v>#N/A</v>
      </c>
      <c r="AB173" s="537" t="e">
        <f ca="1">+IF(AND(ISNUMBER(OFFSET('Sanitation Data'!$E$6,0,10*ROW('Sanitation Data'!E167))),'Data Summary'!CQ173="Yes"),OFFSET('Sanitation Data'!$E$6,0,10*ROW('Sanitation Data'!E167)),NA())</f>
        <v>#N/A</v>
      </c>
      <c r="AC173" s="537" t="e">
        <f ca="1">+IF(AND(ISNUMBER(OFFSET('Sanitation Data'!$E$10,0,10*ROW('Sanitation Data'!E167))),'Data Summary'!CR173="Yes"),OFFSET('Sanitation Data'!$E$10,0,10*ROW('Sanitation Data'!E167)),NA())</f>
        <v>#N/A</v>
      </c>
      <c r="AD173" s="537" t="e">
        <f ca="1">+IF(AND(ISNUMBER(OFFSET('Sanitation Data'!$E$11,0,10*ROW('Sanitation Data'!E167))),'Data Summary'!CS173="Yes"),OFFSET('Sanitation Data'!$E$11,0,10*ROW('Sanitation Data'!E167)),NA())</f>
        <v>#N/A</v>
      </c>
      <c r="AE173" s="537" t="e">
        <f ca="1">+IF(AND(ISNUMBER(OFFSET('Sanitation Data'!$E$12,0,10*ROW('Sanitation Data'!E167))),'Data Summary'!CT173="Yes"),OFFSET('Sanitation Data'!$E$12,0,10*ROW('Sanitation Data'!E167)),NA())</f>
        <v>#N/A</v>
      </c>
      <c r="AF173" s="537" t="e">
        <f ca="1">+IF(AND(ISNUMBER(OFFSET('Sanitation Data'!$F$4,0,10*ROW('Sanitation Data'!F167))),'Data Summary'!CU173="Yes"),100-OFFSET('Sanitation Data'!$F$4,0,10*ROW('Sanitation Data'!F167)),NA())</f>
        <v>#N/A</v>
      </c>
      <c r="AG173" s="537" t="e">
        <f ca="1">+IF(AND(ISNUMBER(OFFSET('Sanitation Data'!$F$6,0,10*ROW('Sanitation Data'!F167))),'Data Summary'!CV173="Yes"),OFFSET('Sanitation Data'!$F$6,0,10*ROW('Sanitation Data'!F167)),NA())</f>
        <v>#N/A</v>
      </c>
      <c r="AH173" s="537" t="e">
        <f ca="1">+IF(AND(ISNUMBER(OFFSET('Sanitation Data'!$F$10,0,10*ROW('Sanitation Data'!F167))),'Data Summary'!CW173="Yes"),OFFSET('Sanitation Data'!$F$10,0,10*ROW('Sanitation Data'!F167)),NA())</f>
        <v>#N/A</v>
      </c>
      <c r="AI173" s="537" t="e">
        <f ca="1">+IF(AND(ISNUMBER(OFFSET('Sanitation Data'!$F$11,0,10*ROW('Sanitation Data'!F167))),'Data Summary'!CX173="Yes"),OFFSET('Sanitation Data'!$F$11,0,10*ROW('Sanitation Data'!F167)),NA())</f>
        <v>#N/A</v>
      </c>
      <c r="AJ173" s="537" t="e">
        <f ca="1">+IF(AND(ISNUMBER(OFFSET('Sanitation Data'!$F$12,0,10*ROW('Sanitation Data'!F167))),'Data Summary'!CY173="Yes"),OFFSET('Sanitation Data'!$F$12,0,10*ROW('Sanitation Data'!F167)),NA())</f>
        <v>#N/A</v>
      </c>
      <c r="AK173" s="537" t="e">
        <f ca="1">+IF(AND(ISNUMBER(OFFSET('Sanitation Data'!$G$4,0,10*ROW('Sanitation Data'!G167))),'Data Summary'!CZ173="Yes"),100-OFFSET('Sanitation Data'!$G$4,0,10*ROW('Sanitation Data'!G167)),NA())</f>
        <v>#N/A</v>
      </c>
      <c r="AL173" s="537" t="e">
        <f ca="1">+IF(AND(ISNUMBER(OFFSET('Sanitation Data'!$G$6,0,10*ROW('Sanitation Data'!G167))),'Data Summary'!DA173="Yes"),OFFSET('Sanitation Data'!$G$6,0,10*ROW('Sanitation Data'!G167)),NA())</f>
        <v>#N/A</v>
      </c>
      <c r="AM173" s="537" t="e">
        <f ca="1">+IF(AND(ISNUMBER(OFFSET('Sanitation Data'!$G$10,0,10*ROW('Sanitation Data'!G167))),'Data Summary'!DB173="Yes"),OFFSET('Sanitation Data'!$G$10,0,10*ROW('Sanitation Data'!G167)),NA())</f>
        <v>#N/A</v>
      </c>
      <c r="AN173" s="537" t="e">
        <f ca="1">+IF(AND(ISNUMBER(OFFSET('Sanitation Data'!$G$11,0,10*ROW('Sanitation Data'!G167))),'Data Summary'!DC173="Yes"),OFFSET('Sanitation Data'!$G$11,0,10*ROW('Sanitation Data'!G167)),NA())</f>
        <v>#N/A</v>
      </c>
      <c r="AO173" s="537" t="e">
        <f ca="1">+IF(AND(ISNUMBER(OFFSET('Sanitation Data'!$G$12,0,10*ROW('Sanitation Data'!G167))),'Data Summary'!DD173="Yes"),OFFSET('Sanitation Data'!$G$12,0,10*ROW('Sanitation Data'!G167)),NA())</f>
        <v>#N/A</v>
      </c>
      <c r="AP173" s="537" t="e">
        <f ca="1">+IF(AND(ISNUMBER(OFFSET('Sanitation Data'!$H$4,0,10*ROW('Sanitation Data'!H167))),'Data Summary'!DE173="Yes"),100-OFFSET('Sanitation Data'!$H$4,0,10*ROW('Sanitation Data'!H167)),NA())</f>
        <v>#N/A</v>
      </c>
      <c r="AQ173" s="537" t="e">
        <f ca="1">+IF(AND(ISNUMBER(OFFSET('Sanitation Data'!$H$6,0,10*ROW('Sanitation Data'!H167))),'Data Summary'!DF173="Yes"),OFFSET('Sanitation Data'!$H$6,0,10*ROW('Sanitation Data'!H167)),NA())</f>
        <v>#N/A</v>
      </c>
      <c r="AR173" s="537" t="e">
        <f ca="1">+IF(AND(ISNUMBER(OFFSET('Sanitation Data'!$H$10,0,10*ROW('Sanitation Data'!H167))),'Data Summary'!DG173="Yes"),OFFSET('Sanitation Data'!$H$10,0,10*ROW('Sanitation Data'!H167)),NA())</f>
        <v>#N/A</v>
      </c>
      <c r="AS173" s="537" t="e">
        <f ca="1">+IF(AND(ISNUMBER(OFFSET('Sanitation Data'!$H$11,0,10*ROW('Sanitation Data'!H167))),'Data Summary'!DH173="Yes"),OFFSET('Sanitation Data'!$H$11,0,10*ROW('Sanitation Data'!H167)),NA())</f>
        <v>#N/A</v>
      </c>
      <c r="AT173" s="537" t="e">
        <f ca="1">+IF(AND(ISNUMBER(OFFSET('Sanitation Data'!$H$12,0,10*ROW('Sanitation Data'!H167))),'Data Summary'!DI173="Yes"),OFFSET('Sanitation Data'!$H$12,0,10*ROW('Sanitation Data'!H167)),NA())</f>
        <v>#N/A</v>
      </c>
      <c r="AU173" s="537" t="e">
        <f ca="1">+IF(AND(ISNUMBER(OFFSET('Sanitation Data'!$I$4,0,10*ROW('Sanitation Data'!I167))),'Data Summary'!DJ173="Yes"),100-OFFSET('Sanitation Data'!$I$4,0,10*ROW('Sanitation Data'!I167)),NA())</f>
        <v>#N/A</v>
      </c>
      <c r="AV173" s="537" t="e">
        <f ca="1">+IF(AND(ISNUMBER(OFFSET('Sanitation Data'!$I$6,0,10*ROW('Sanitation Data'!I167))),'Data Summary'!DK173="Yes"),OFFSET('Sanitation Data'!$I$6,0,10*ROW('Sanitation Data'!I167)),NA())</f>
        <v>#N/A</v>
      </c>
      <c r="AW173" s="537" t="e">
        <f ca="1">+IF(AND(ISNUMBER(OFFSET('Sanitation Data'!$I$10,0,10*ROW('Sanitation Data'!I167))),'Data Summary'!DL173="Yes"),OFFSET('Sanitation Data'!$I$10,0,10*ROW('Sanitation Data'!I167)),NA())</f>
        <v>#N/A</v>
      </c>
      <c r="AX173" s="537" t="e">
        <f ca="1">+IF(AND(ISNUMBER(OFFSET('Sanitation Data'!$I$11,0,10*ROW('Sanitation Data'!I167))),'Data Summary'!DM173="Yes"),OFFSET('Sanitation Data'!$I$11,0,10*ROW('Sanitation Data'!I167)),NA())</f>
        <v>#N/A</v>
      </c>
      <c r="AY173" s="537" t="e">
        <f ca="1">+IF(AND(ISNUMBER(OFFSET('Sanitation Data'!$I$12,0,10*ROW('Sanitation Data'!I167))),'Data Summary'!DN173="Yes"),OFFSET('Sanitation Data'!$I$12,0,10*ROW('Sanitation Data'!I167)),NA())</f>
        <v>#N/A</v>
      </c>
      <c r="AZ173" s="538" t="e">
        <f ca="1">+IF(AND(ISNUMBER(OFFSET('Hygiene Data'!$D$5,0,10*ROW('Hygiene Data'!D167))),'Data Summary'!DO173="Yes"),OFFSET('Hygiene Data'!$D$5,0,10*ROW('Hygiene Data'!D167)),NA())</f>
        <v>#N/A</v>
      </c>
      <c r="BA173" s="538" t="e">
        <f ca="1">+IF(AND(ISNUMBER(OFFSET('Hygiene Data'!$D$7,0,10*ROW('Hygiene Data'!D167))),'Data Summary'!DP173="Yes"),OFFSET('Hygiene Data'!$D$7,0,10*ROW('Hygiene Data'!D167)),NA())</f>
        <v>#N/A</v>
      </c>
      <c r="BB173" s="538" t="e">
        <f ca="1">+IF(AND(ISNUMBER(OFFSET('Hygiene Data'!$D$9,0,10*ROW('Hygiene Data'!D167))),'Data Summary'!DQ173="Yes"),OFFSET('Hygiene Data'!$D$9,0,10*ROW('Hygiene Data'!D167)),NA())</f>
        <v>#N/A</v>
      </c>
      <c r="BC173" s="538" t="e">
        <f ca="1">+IF(AND(ISNUMBER(OFFSET('Hygiene Data'!$E$5,0,10*ROW('Hygiene Data'!E167))),'Data Summary'!DR173="Yes"),OFFSET('Hygiene Data'!$E$5,0,10*ROW('Hygiene Data'!E167)),NA())</f>
        <v>#N/A</v>
      </c>
      <c r="BD173" s="538" t="e">
        <f ca="1">+IF(AND(ISNUMBER(OFFSET('Hygiene Data'!$E$7,0,10*ROW('Hygiene Data'!E167))),'Data Summary'!DS173="Yes"),OFFSET('Hygiene Data'!$E$7,0,10*ROW('Hygiene Data'!E167)),NA())</f>
        <v>#N/A</v>
      </c>
      <c r="BE173" s="538" t="e">
        <f ca="1">+IF(AND(ISNUMBER(OFFSET('Hygiene Data'!$E$9,0,10*ROW('Hygiene Data'!E167))),'Data Summary'!DT173="Yes"),OFFSET('Hygiene Data'!$E$9,0,10*ROW('Hygiene Data'!E167)),NA())</f>
        <v>#N/A</v>
      </c>
      <c r="BF173" s="538" t="e">
        <f ca="1">+IF(AND(ISNUMBER(OFFSET('Hygiene Data'!$F$5,0,10*ROW('Hygiene Data'!F167))),'Data Summary'!DU173="Yes"),OFFSET('Hygiene Data'!$F$5,0,10*ROW('Hygiene Data'!F167)),NA())</f>
        <v>#N/A</v>
      </c>
      <c r="BG173" s="538" t="e">
        <f ca="1">+IF(AND(ISNUMBER(OFFSET('Hygiene Data'!$F$7,0,10*ROW('Hygiene Data'!F167))),'Data Summary'!DV173="Yes"),OFFSET('Hygiene Data'!$F$7,0,10*ROW('Hygiene Data'!F167)),NA())</f>
        <v>#N/A</v>
      </c>
      <c r="BH173" s="538" t="e">
        <f ca="1">+IF(AND(ISNUMBER(OFFSET('Hygiene Data'!$F$9,0,10*ROW('Hygiene Data'!F167))),'Data Summary'!DW173="Yes"),OFFSET('Hygiene Data'!$F$9,0,10*ROW('Hygiene Data'!F167)),NA())</f>
        <v>#N/A</v>
      </c>
      <c r="BI173" s="538" t="e">
        <f ca="1">+IF(AND(ISNUMBER(OFFSET('Hygiene Data'!$G$5,0,10*ROW('Hygiene Data'!G167))),'Data Summary'!DX173="Yes"),OFFSET('Hygiene Data'!$G$5,0,10*ROW('Hygiene Data'!G167)),NA())</f>
        <v>#N/A</v>
      </c>
      <c r="BJ173" s="538" t="e">
        <f ca="1">+IF(AND(ISNUMBER(OFFSET('Hygiene Data'!$G$7,0,10*ROW('Hygiene Data'!G167))),'Data Summary'!DY173="Yes"),OFFSET('Hygiene Data'!$G$7,0,10*ROW('Hygiene Data'!G167)),NA())</f>
        <v>#N/A</v>
      </c>
      <c r="BK173" s="538" t="e">
        <f ca="1">+IF(AND(ISNUMBER(OFFSET('Hygiene Data'!$G$9,0,10*ROW('Hygiene Data'!G167))),'Data Summary'!DZ173="Yes"),OFFSET('Hygiene Data'!$G$9,0,10*ROW('Hygiene Data'!G167)),NA())</f>
        <v>#N/A</v>
      </c>
      <c r="BL173" s="538" t="e">
        <f ca="1">+IF(AND(ISNUMBER(OFFSET('Hygiene Data'!$H$5,0,10*ROW('Hygiene Data'!H167))),'Data Summary'!EA173="Yes"),OFFSET('Hygiene Data'!$H$5,0,10*ROW('Hygiene Data'!H167)),NA())</f>
        <v>#N/A</v>
      </c>
      <c r="BM173" s="538" t="e">
        <f ca="1">+IF(AND(ISNUMBER(OFFSET('Hygiene Data'!$H$7,0,10*ROW('Hygiene Data'!H167))),'Data Summary'!EB173="Yes"),OFFSET('Hygiene Data'!$H$7,0,10*ROW('Hygiene Data'!H167)),NA())</f>
        <v>#N/A</v>
      </c>
      <c r="BN173" s="538" t="e">
        <f ca="1">+IF(AND(ISNUMBER(OFFSET('Hygiene Data'!$H$9,0,10*ROW('Hygiene Data'!H167))),'Data Summary'!EC173="Yes"),OFFSET('Hygiene Data'!$H$9,0,10*ROW('Hygiene Data'!H167)),NA())</f>
        <v>#N/A</v>
      </c>
      <c r="BO173" s="538" t="e">
        <f ca="1">+IF(AND(ISNUMBER(OFFSET('Hygiene Data'!$I$5,0,10*ROW('Hygiene Data'!I167))),'Data Summary'!ED173="Yes"),OFFSET('Hygiene Data'!$I$5,0,10*ROW('Hygiene Data'!I167)),NA())</f>
        <v>#N/A</v>
      </c>
      <c r="BP173" s="538" t="e">
        <f ca="1">+IF(AND(ISNUMBER(OFFSET('Hygiene Data'!$I$7,0,10*ROW('Hygiene Data'!I167))),'Data Summary'!EE173="Yes"),OFFSET('Hygiene Data'!$I$7,0,10*ROW('Hygiene Data'!I167)),NA())</f>
        <v>#N/A</v>
      </c>
      <c r="BQ173" s="538" t="e">
        <f ca="1">+IF(AND(ISNUMBER(OFFSET('Hygiene Data'!$I$9,0,10*ROW('Hygiene Data'!I167))),'Data Summary'!EF173="Yes"),OFFSET('Hygiene Data'!$I$9,0,10*ROW('Hygiene Data'!I167)),NA())</f>
        <v>#N/A</v>
      </c>
    </row>
    <row r="174" spans="1:69" x14ac:dyDescent="0.25">
      <c r="A174" s="534" t="e">
        <f ca="1">+RIGHT('Data Summary'!A174,LEN('Data Summary'!A174)-9)</f>
        <v>#VALUE!</v>
      </c>
      <c r="B174" s="508" t="str">
        <f ca="1">+IF(ISTEXT('Data Summary'!B174),'Data Summary'!B174,"")</f>
        <v/>
      </c>
      <c r="C174" s="535" t="e">
        <f ca="1">+VALUE('Data Summary'!C174)</f>
        <v>#VALUE!</v>
      </c>
      <c r="D174" s="536" t="e">
        <f ca="1">+IF(AND(ISNUMBER(OFFSET('Water Data'!$D$4,0,10*ROW('Water Data'!D168))),'Data Summary'!BS174="Yes"),100-OFFSET('Water Data'!$D$4,0,10*ROW('Water Data'!D168)),NA())</f>
        <v>#N/A</v>
      </c>
      <c r="E174" s="536" t="e">
        <f ca="1">+IF(AND(ISNUMBER(OFFSET('Water Data'!$D$6,0,10*ROW('Water Data'!D168))),'Data Summary'!BT174="Yes"),OFFSET('Water Data'!$D$6,0,10*ROW('Water Data'!D168)),NA())</f>
        <v>#N/A</v>
      </c>
      <c r="F174" s="536" t="e">
        <f ca="1">+IF(AND(ISNUMBER(OFFSET('Water Data'!$D$9,0,10*ROW('Water Data'!D168))),'Data Summary'!BU174="Yes"),OFFSET('Water Data'!$D$9,0,10*ROW('Water Data'!D168)),NA())</f>
        <v>#N/A</v>
      </c>
      <c r="G174" s="536" t="e">
        <f ca="1">+IF(AND(ISNUMBER(OFFSET('Water Data'!$E$4,0,10*ROW('Water Data'!E168))),'Data Summary'!BV174="Yes"),100-OFFSET('Water Data'!$E$4,0,10*ROW('Water Data'!E168)),NA())</f>
        <v>#N/A</v>
      </c>
      <c r="H174" s="536" t="e">
        <f ca="1">+IF(AND(ISNUMBER(OFFSET('Water Data'!$E$6,0,10*ROW('Water Data'!E168))),'Data Summary'!BW174="Yes"),OFFSET('Water Data'!$E$6,0,10*ROW('Water Data'!E168)),NA())</f>
        <v>#N/A</v>
      </c>
      <c r="I174" s="536" t="e">
        <f ca="1">+IF(AND(ISNUMBER(OFFSET('Water Data'!$E$9,0,10*ROW('Water Data'!E168))),'Data Summary'!BX174="Yes"),OFFSET('Water Data'!$E$9,0,10*ROW('Water Data'!E168)),NA())</f>
        <v>#N/A</v>
      </c>
      <c r="J174" s="536" t="e">
        <f ca="1">+IF(AND(ISNUMBER(OFFSET('Water Data'!$F$4,0,10*ROW('Water Data'!F168))),'Data Summary'!BY174="Yes"),100-OFFSET('Water Data'!$F$4,0,10*ROW('Water Data'!F168)),NA())</f>
        <v>#N/A</v>
      </c>
      <c r="K174" s="536" t="e">
        <f ca="1">+IF(AND(ISNUMBER(OFFSET('Water Data'!$F$6,0,10*ROW('Water Data'!F168))),'Data Summary'!BZ174="Yes"),OFFSET('Water Data'!$F$6,0,10*ROW('Water Data'!F168)),NA())</f>
        <v>#N/A</v>
      </c>
      <c r="L174" s="536" t="e">
        <f ca="1">+IF(AND(ISNUMBER(OFFSET('Water Data'!$F$9,0,10*ROW('Water Data'!F168))),'Data Summary'!CA174="Yes"),OFFSET('Water Data'!$F$9,0,10*ROW('Water Data'!F168)),NA())</f>
        <v>#N/A</v>
      </c>
      <c r="M174" s="536" t="e">
        <f ca="1">+IF(AND(ISNUMBER(OFFSET('Water Data'!$G$4,0,10*ROW('Water Data'!G168))),'Data Summary'!CB174="Yes"),100-OFFSET('Water Data'!$G$4,0,10*ROW('Water Data'!G168)),NA())</f>
        <v>#N/A</v>
      </c>
      <c r="N174" s="536" t="e">
        <f ca="1">+IF(AND(ISNUMBER(OFFSET('Water Data'!$G$6,0,10*ROW('Water Data'!G168))),'Data Summary'!CC174="Yes"),OFFSET('Water Data'!$G$6,0,10*ROW('Water Data'!G168)),NA())</f>
        <v>#N/A</v>
      </c>
      <c r="O174" s="536" t="e">
        <f ca="1">+IF(AND(ISNUMBER(OFFSET('Water Data'!$G$9,0,10*ROW('Water Data'!G168))),'Data Summary'!CD174="Yes"),OFFSET('Water Data'!$G$9,0,10*ROW('Water Data'!G168)),NA())</f>
        <v>#N/A</v>
      </c>
      <c r="P174" s="536" t="e">
        <f ca="1">+IF(AND(ISNUMBER(OFFSET('Water Data'!$H$4,0,10*ROW('Water Data'!H168))),'Data Summary'!CE174="Yes"),100-OFFSET('Water Data'!$H$4,0,10*ROW('Water Data'!H168)),NA())</f>
        <v>#N/A</v>
      </c>
      <c r="Q174" s="536" t="e">
        <f ca="1">+IF(AND(ISNUMBER(OFFSET('Water Data'!$H$6,0,10*ROW('Water Data'!H168))),'Data Summary'!CF174="Yes"),OFFSET('Water Data'!$H$6,0,10*ROW('Water Data'!H168)),NA())</f>
        <v>#N/A</v>
      </c>
      <c r="R174" s="536" t="e">
        <f ca="1">+IF(AND(ISNUMBER(OFFSET('Water Data'!$H$9,0,10*ROW('Water Data'!H168))),'Data Summary'!CG174="Yes"),OFFSET('Water Data'!$H$9,0,10*ROW('Water Data'!H168)),NA())</f>
        <v>#N/A</v>
      </c>
      <c r="S174" s="536" t="e">
        <f ca="1">+IF(AND(ISNUMBER(OFFSET('Water Data'!$I$4,0,10*ROW('Water Data'!I168))),'Data Summary'!CH174="Yes"),100-OFFSET('Water Data'!$I$4,0,10*ROW('Water Data'!I168)),NA())</f>
        <v>#N/A</v>
      </c>
      <c r="T174" s="536" t="e">
        <f ca="1">+IF(AND(ISNUMBER(OFFSET('Water Data'!$I$6,0,10*ROW('Water Data'!I168))),'Data Summary'!CI174="Yes"),OFFSET('Water Data'!$I$6,0,10*ROW('Water Data'!I168)),NA())</f>
        <v>#N/A</v>
      </c>
      <c r="U174" s="536" t="e">
        <f ca="1">+IF(AND(ISNUMBER(OFFSET('Water Data'!$I$9,0,10*ROW('Water Data'!I168))),'Data Summary'!CJ174="Yes"),OFFSET('Water Data'!$I$9,0,10*ROW('Water Data'!I168)),NA())</f>
        <v>#N/A</v>
      </c>
      <c r="V174" s="537" t="e">
        <f ca="1">+IF(AND(ISNUMBER(OFFSET('Sanitation Data'!$D$4,0,10*ROW('Sanitation Data'!D168))),'Data Summary'!CK174="Yes"),100-OFFSET('Sanitation Data'!$D$4,0,10*ROW('Sanitation Data'!D168)),NA())</f>
        <v>#N/A</v>
      </c>
      <c r="W174" s="537" t="e">
        <f ca="1">+IF(AND(ISNUMBER(OFFSET('Sanitation Data'!$D$6,0,10*ROW('Sanitation Data'!D168))),'Data Summary'!CL174="Yes"),OFFSET('Sanitation Data'!$D$6,0,10*ROW('Sanitation Data'!D168)),NA())</f>
        <v>#N/A</v>
      </c>
      <c r="X174" s="537" t="e">
        <f ca="1">+IF(AND(ISNUMBER(OFFSET('Sanitation Data'!$D$10,0,10*ROW('Sanitation Data'!D168))),'Data Summary'!CM174="Yes"),OFFSET('Sanitation Data'!$D$10,0,10*ROW('Sanitation Data'!D168)),NA())</f>
        <v>#N/A</v>
      </c>
      <c r="Y174" s="537" t="e">
        <f ca="1">+IF(AND(ISNUMBER(OFFSET('Sanitation Data'!$D$11,0,10*ROW('Sanitation Data'!D168))),'Data Summary'!CN174="Yes"),OFFSET('Sanitation Data'!$D$11,0,10*ROW('Sanitation Data'!D168)),NA())</f>
        <v>#N/A</v>
      </c>
      <c r="Z174" s="537" t="e">
        <f ca="1">+IF(AND(ISNUMBER(OFFSET('Sanitation Data'!$D$12,0,10*ROW('Sanitation Data'!D168))),'Data Summary'!CO174="Yes"),OFFSET('Sanitation Data'!$D$12,0,10*ROW('Sanitation Data'!D168)),NA())</f>
        <v>#N/A</v>
      </c>
      <c r="AA174" s="537" t="e">
        <f ca="1">+IF(AND(ISNUMBER(OFFSET('Sanitation Data'!$E$4,0,10*ROW('Sanitation Data'!E168))),'Data Summary'!CP174="Yes"),100-OFFSET('Sanitation Data'!$E$4,0,10*ROW('Sanitation Data'!E168)),NA())</f>
        <v>#N/A</v>
      </c>
      <c r="AB174" s="537" t="e">
        <f ca="1">+IF(AND(ISNUMBER(OFFSET('Sanitation Data'!$E$6,0,10*ROW('Sanitation Data'!E168))),'Data Summary'!CQ174="Yes"),OFFSET('Sanitation Data'!$E$6,0,10*ROW('Sanitation Data'!E168)),NA())</f>
        <v>#N/A</v>
      </c>
      <c r="AC174" s="537" t="e">
        <f ca="1">+IF(AND(ISNUMBER(OFFSET('Sanitation Data'!$E$10,0,10*ROW('Sanitation Data'!E168))),'Data Summary'!CR174="Yes"),OFFSET('Sanitation Data'!$E$10,0,10*ROW('Sanitation Data'!E168)),NA())</f>
        <v>#N/A</v>
      </c>
      <c r="AD174" s="537" t="e">
        <f ca="1">+IF(AND(ISNUMBER(OFFSET('Sanitation Data'!$E$11,0,10*ROW('Sanitation Data'!E168))),'Data Summary'!CS174="Yes"),OFFSET('Sanitation Data'!$E$11,0,10*ROW('Sanitation Data'!E168)),NA())</f>
        <v>#N/A</v>
      </c>
      <c r="AE174" s="537" t="e">
        <f ca="1">+IF(AND(ISNUMBER(OFFSET('Sanitation Data'!$E$12,0,10*ROW('Sanitation Data'!E168))),'Data Summary'!CT174="Yes"),OFFSET('Sanitation Data'!$E$12,0,10*ROW('Sanitation Data'!E168)),NA())</f>
        <v>#N/A</v>
      </c>
      <c r="AF174" s="537" t="e">
        <f ca="1">+IF(AND(ISNUMBER(OFFSET('Sanitation Data'!$F$4,0,10*ROW('Sanitation Data'!F168))),'Data Summary'!CU174="Yes"),100-OFFSET('Sanitation Data'!$F$4,0,10*ROW('Sanitation Data'!F168)),NA())</f>
        <v>#N/A</v>
      </c>
      <c r="AG174" s="537" t="e">
        <f ca="1">+IF(AND(ISNUMBER(OFFSET('Sanitation Data'!$F$6,0,10*ROW('Sanitation Data'!F168))),'Data Summary'!CV174="Yes"),OFFSET('Sanitation Data'!$F$6,0,10*ROW('Sanitation Data'!F168)),NA())</f>
        <v>#N/A</v>
      </c>
      <c r="AH174" s="537" t="e">
        <f ca="1">+IF(AND(ISNUMBER(OFFSET('Sanitation Data'!$F$10,0,10*ROW('Sanitation Data'!F168))),'Data Summary'!CW174="Yes"),OFFSET('Sanitation Data'!$F$10,0,10*ROW('Sanitation Data'!F168)),NA())</f>
        <v>#N/A</v>
      </c>
      <c r="AI174" s="537" t="e">
        <f ca="1">+IF(AND(ISNUMBER(OFFSET('Sanitation Data'!$F$11,0,10*ROW('Sanitation Data'!F168))),'Data Summary'!CX174="Yes"),OFFSET('Sanitation Data'!$F$11,0,10*ROW('Sanitation Data'!F168)),NA())</f>
        <v>#N/A</v>
      </c>
      <c r="AJ174" s="537" t="e">
        <f ca="1">+IF(AND(ISNUMBER(OFFSET('Sanitation Data'!$F$12,0,10*ROW('Sanitation Data'!F168))),'Data Summary'!CY174="Yes"),OFFSET('Sanitation Data'!$F$12,0,10*ROW('Sanitation Data'!F168)),NA())</f>
        <v>#N/A</v>
      </c>
      <c r="AK174" s="537" t="e">
        <f ca="1">+IF(AND(ISNUMBER(OFFSET('Sanitation Data'!$G$4,0,10*ROW('Sanitation Data'!G168))),'Data Summary'!CZ174="Yes"),100-OFFSET('Sanitation Data'!$G$4,0,10*ROW('Sanitation Data'!G168)),NA())</f>
        <v>#N/A</v>
      </c>
      <c r="AL174" s="537" t="e">
        <f ca="1">+IF(AND(ISNUMBER(OFFSET('Sanitation Data'!$G$6,0,10*ROW('Sanitation Data'!G168))),'Data Summary'!DA174="Yes"),OFFSET('Sanitation Data'!$G$6,0,10*ROW('Sanitation Data'!G168)),NA())</f>
        <v>#N/A</v>
      </c>
      <c r="AM174" s="537" t="e">
        <f ca="1">+IF(AND(ISNUMBER(OFFSET('Sanitation Data'!$G$10,0,10*ROW('Sanitation Data'!G168))),'Data Summary'!DB174="Yes"),OFFSET('Sanitation Data'!$G$10,0,10*ROW('Sanitation Data'!G168)),NA())</f>
        <v>#N/A</v>
      </c>
      <c r="AN174" s="537" t="e">
        <f ca="1">+IF(AND(ISNUMBER(OFFSET('Sanitation Data'!$G$11,0,10*ROW('Sanitation Data'!G168))),'Data Summary'!DC174="Yes"),OFFSET('Sanitation Data'!$G$11,0,10*ROW('Sanitation Data'!G168)),NA())</f>
        <v>#N/A</v>
      </c>
      <c r="AO174" s="537" t="e">
        <f ca="1">+IF(AND(ISNUMBER(OFFSET('Sanitation Data'!$G$12,0,10*ROW('Sanitation Data'!G168))),'Data Summary'!DD174="Yes"),OFFSET('Sanitation Data'!$G$12,0,10*ROW('Sanitation Data'!G168)),NA())</f>
        <v>#N/A</v>
      </c>
      <c r="AP174" s="537" t="e">
        <f ca="1">+IF(AND(ISNUMBER(OFFSET('Sanitation Data'!$H$4,0,10*ROW('Sanitation Data'!H168))),'Data Summary'!DE174="Yes"),100-OFFSET('Sanitation Data'!$H$4,0,10*ROW('Sanitation Data'!H168)),NA())</f>
        <v>#N/A</v>
      </c>
      <c r="AQ174" s="537" t="e">
        <f ca="1">+IF(AND(ISNUMBER(OFFSET('Sanitation Data'!$H$6,0,10*ROW('Sanitation Data'!H168))),'Data Summary'!DF174="Yes"),OFFSET('Sanitation Data'!$H$6,0,10*ROW('Sanitation Data'!H168)),NA())</f>
        <v>#N/A</v>
      </c>
      <c r="AR174" s="537" t="e">
        <f ca="1">+IF(AND(ISNUMBER(OFFSET('Sanitation Data'!$H$10,0,10*ROW('Sanitation Data'!H168))),'Data Summary'!DG174="Yes"),OFFSET('Sanitation Data'!$H$10,0,10*ROW('Sanitation Data'!H168)),NA())</f>
        <v>#N/A</v>
      </c>
      <c r="AS174" s="537" t="e">
        <f ca="1">+IF(AND(ISNUMBER(OFFSET('Sanitation Data'!$H$11,0,10*ROW('Sanitation Data'!H168))),'Data Summary'!DH174="Yes"),OFFSET('Sanitation Data'!$H$11,0,10*ROW('Sanitation Data'!H168)),NA())</f>
        <v>#N/A</v>
      </c>
      <c r="AT174" s="537" t="e">
        <f ca="1">+IF(AND(ISNUMBER(OFFSET('Sanitation Data'!$H$12,0,10*ROW('Sanitation Data'!H168))),'Data Summary'!DI174="Yes"),OFFSET('Sanitation Data'!$H$12,0,10*ROW('Sanitation Data'!H168)),NA())</f>
        <v>#N/A</v>
      </c>
      <c r="AU174" s="537" t="e">
        <f ca="1">+IF(AND(ISNUMBER(OFFSET('Sanitation Data'!$I$4,0,10*ROW('Sanitation Data'!I168))),'Data Summary'!DJ174="Yes"),100-OFFSET('Sanitation Data'!$I$4,0,10*ROW('Sanitation Data'!I168)),NA())</f>
        <v>#N/A</v>
      </c>
      <c r="AV174" s="537" t="e">
        <f ca="1">+IF(AND(ISNUMBER(OFFSET('Sanitation Data'!$I$6,0,10*ROW('Sanitation Data'!I168))),'Data Summary'!DK174="Yes"),OFFSET('Sanitation Data'!$I$6,0,10*ROW('Sanitation Data'!I168)),NA())</f>
        <v>#N/A</v>
      </c>
      <c r="AW174" s="537" t="e">
        <f ca="1">+IF(AND(ISNUMBER(OFFSET('Sanitation Data'!$I$10,0,10*ROW('Sanitation Data'!I168))),'Data Summary'!DL174="Yes"),OFFSET('Sanitation Data'!$I$10,0,10*ROW('Sanitation Data'!I168)),NA())</f>
        <v>#N/A</v>
      </c>
      <c r="AX174" s="537" t="e">
        <f ca="1">+IF(AND(ISNUMBER(OFFSET('Sanitation Data'!$I$11,0,10*ROW('Sanitation Data'!I168))),'Data Summary'!DM174="Yes"),OFFSET('Sanitation Data'!$I$11,0,10*ROW('Sanitation Data'!I168)),NA())</f>
        <v>#N/A</v>
      </c>
      <c r="AY174" s="537" t="e">
        <f ca="1">+IF(AND(ISNUMBER(OFFSET('Sanitation Data'!$I$12,0,10*ROW('Sanitation Data'!I168))),'Data Summary'!DN174="Yes"),OFFSET('Sanitation Data'!$I$12,0,10*ROW('Sanitation Data'!I168)),NA())</f>
        <v>#N/A</v>
      </c>
      <c r="AZ174" s="538" t="e">
        <f ca="1">+IF(AND(ISNUMBER(OFFSET('Hygiene Data'!$D$5,0,10*ROW('Hygiene Data'!D168))),'Data Summary'!DO174="Yes"),OFFSET('Hygiene Data'!$D$5,0,10*ROW('Hygiene Data'!D168)),NA())</f>
        <v>#N/A</v>
      </c>
      <c r="BA174" s="538" t="e">
        <f ca="1">+IF(AND(ISNUMBER(OFFSET('Hygiene Data'!$D$7,0,10*ROW('Hygiene Data'!D168))),'Data Summary'!DP174="Yes"),OFFSET('Hygiene Data'!$D$7,0,10*ROW('Hygiene Data'!D168)),NA())</f>
        <v>#N/A</v>
      </c>
      <c r="BB174" s="538" t="e">
        <f ca="1">+IF(AND(ISNUMBER(OFFSET('Hygiene Data'!$D$9,0,10*ROW('Hygiene Data'!D168))),'Data Summary'!DQ174="Yes"),OFFSET('Hygiene Data'!$D$9,0,10*ROW('Hygiene Data'!D168)),NA())</f>
        <v>#N/A</v>
      </c>
      <c r="BC174" s="538" t="e">
        <f ca="1">+IF(AND(ISNUMBER(OFFSET('Hygiene Data'!$E$5,0,10*ROW('Hygiene Data'!E168))),'Data Summary'!DR174="Yes"),OFFSET('Hygiene Data'!$E$5,0,10*ROW('Hygiene Data'!E168)),NA())</f>
        <v>#N/A</v>
      </c>
      <c r="BD174" s="538" t="e">
        <f ca="1">+IF(AND(ISNUMBER(OFFSET('Hygiene Data'!$E$7,0,10*ROW('Hygiene Data'!E168))),'Data Summary'!DS174="Yes"),OFFSET('Hygiene Data'!$E$7,0,10*ROW('Hygiene Data'!E168)),NA())</f>
        <v>#N/A</v>
      </c>
      <c r="BE174" s="538" t="e">
        <f ca="1">+IF(AND(ISNUMBER(OFFSET('Hygiene Data'!$E$9,0,10*ROW('Hygiene Data'!E168))),'Data Summary'!DT174="Yes"),OFFSET('Hygiene Data'!$E$9,0,10*ROW('Hygiene Data'!E168)),NA())</f>
        <v>#N/A</v>
      </c>
      <c r="BF174" s="538" t="e">
        <f ca="1">+IF(AND(ISNUMBER(OFFSET('Hygiene Data'!$F$5,0,10*ROW('Hygiene Data'!F168))),'Data Summary'!DU174="Yes"),OFFSET('Hygiene Data'!$F$5,0,10*ROW('Hygiene Data'!F168)),NA())</f>
        <v>#N/A</v>
      </c>
      <c r="BG174" s="538" t="e">
        <f ca="1">+IF(AND(ISNUMBER(OFFSET('Hygiene Data'!$F$7,0,10*ROW('Hygiene Data'!F168))),'Data Summary'!DV174="Yes"),OFFSET('Hygiene Data'!$F$7,0,10*ROW('Hygiene Data'!F168)),NA())</f>
        <v>#N/A</v>
      </c>
      <c r="BH174" s="538" t="e">
        <f ca="1">+IF(AND(ISNUMBER(OFFSET('Hygiene Data'!$F$9,0,10*ROW('Hygiene Data'!F168))),'Data Summary'!DW174="Yes"),OFFSET('Hygiene Data'!$F$9,0,10*ROW('Hygiene Data'!F168)),NA())</f>
        <v>#N/A</v>
      </c>
      <c r="BI174" s="538" t="e">
        <f ca="1">+IF(AND(ISNUMBER(OFFSET('Hygiene Data'!$G$5,0,10*ROW('Hygiene Data'!G168))),'Data Summary'!DX174="Yes"),OFFSET('Hygiene Data'!$G$5,0,10*ROW('Hygiene Data'!G168)),NA())</f>
        <v>#N/A</v>
      </c>
      <c r="BJ174" s="538" t="e">
        <f ca="1">+IF(AND(ISNUMBER(OFFSET('Hygiene Data'!$G$7,0,10*ROW('Hygiene Data'!G168))),'Data Summary'!DY174="Yes"),OFFSET('Hygiene Data'!$G$7,0,10*ROW('Hygiene Data'!G168)),NA())</f>
        <v>#N/A</v>
      </c>
      <c r="BK174" s="538" t="e">
        <f ca="1">+IF(AND(ISNUMBER(OFFSET('Hygiene Data'!$G$9,0,10*ROW('Hygiene Data'!G168))),'Data Summary'!DZ174="Yes"),OFFSET('Hygiene Data'!$G$9,0,10*ROW('Hygiene Data'!G168)),NA())</f>
        <v>#N/A</v>
      </c>
      <c r="BL174" s="538" t="e">
        <f ca="1">+IF(AND(ISNUMBER(OFFSET('Hygiene Data'!$H$5,0,10*ROW('Hygiene Data'!H168))),'Data Summary'!EA174="Yes"),OFFSET('Hygiene Data'!$H$5,0,10*ROW('Hygiene Data'!H168)),NA())</f>
        <v>#N/A</v>
      </c>
      <c r="BM174" s="538" t="e">
        <f ca="1">+IF(AND(ISNUMBER(OFFSET('Hygiene Data'!$H$7,0,10*ROW('Hygiene Data'!H168))),'Data Summary'!EB174="Yes"),OFFSET('Hygiene Data'!$H$7,0,10*ROW('Hygiene Data'!H168)),NA())</f>
        <v>#N/A</v>
      </c>
      <c r="BN174" s="538" t="e">
        <f ca="1">+IF(AND(ISNUMBER(OFFSET('Hygiene Data'!$H$9,0,10*ROW('Hygiene Data'!H168))),'Data Summary'!EC174="Yes"),OFFSET('Hygiene Data'!$H$9,0,10*ROW('Hygiene Data'!H168)),NA())</f>
        <v>#N/A</v>
      </c>
      <c r="BO174" s="538" t="e">
        <f ca="1">+IF(AND(ISNUMBER(OFFSET('Hygiene Data'!$I$5,0,10*ROW('Hygiene Data'!I168))),'Data Summary'!ED174="Yes"),OFFSET('Hygiene Data'!$I$5,0,10*ROW('Hygiene Data'!I168)),NA())</f>
        <v>#N/A</v>
      </c>
      <c r="BP174" s="538" t="e">
        <f ca="1">+IF(AND(ISNUMBER(OFFSET('Hygiene Data'!$I$7,0,10*ROW('Hygiene Data'!I168))),'Data Summary'!EE174="Yes"),OFFSET('Hygiene Data'!$I$7,0,10*ROW('Hygiene Data'!I168)),NA())</f>
        <v>#N/A</v>
      </c>
      <c r="BQ174" s="538" t="e">
        <f ca="1">+IF(AND(ISNUMBER(OFFSET('Hygiene Data'!$I$9,0,10*ROW('Hygiene Data'!I168))),'Data Summary'!EF174="Yes"),OFFSET('Hygiene Data'!$I$9,0,10*ROW('Hygiene Data'!I168)),NA())</f>
        <v>#N/A</v>
      </c>
    </row>
    <row r="175" spans="1:69" x14ac:dyDescent="0.25">
      <c r="A175" s="534" t="e">
        <f ca="1">+RIGHT('Data Summary'!A175,LEN('Data Summary'!A175)-9)</f>
        <v>#VALUE!</v>
      </c>
      <c r="B175" s="508" t="str">
        <f ca="1">+IF(ISTEXT('Data Summary'!B175),'Data Summary'!B175,"")</f>
        <v/>
      </c>
      <c r="C175" s="535" t="e">
        <f ca="1">+VALUE('Data Summary'!C175)</f>
        <v>#VALUE!</v>
      </c>
      <c r="D175" s="536" t="e">
        <f ca="1">+IF(AND(ISNUMBER(OFFSET('Water Data'!$D$4,0,10*ROW('Water Data'!D169))),'Data Summary'!BS175="Yes"),100-OFFSET('Water Data'!$D$4,0,10*ROW('Water Data'!D169)),NA())</f>
        <v>#N/A</v>
      </c>
      <c r="E175" s="536" t="e">
        <f ca="1">+IF(AND(ISNUMBER(OFFSET('Water Data'!$D$6,0,10*ROW('Water Data'!D169))),'Data Summary'!BT175="Yes"),OFFSET('Water Data'!$D$6,0,10*ROW('Water Data'!D169)),NA())</f>
        <v>#N/A</v>
      </c>
      <c r="F175" s="536" t="e">
        <f ca="1">+IF(AND(ISNUMBER(OFFSET('Water Data'!$D$9,0,10*ROW('Water Data'!D169))),'Data Summary'!BU175="Yes"),OFFSET('Water Data'!$D$9,0,10*ROW('Water Data'!D169)),NA())</f>
        <v>#N/A</v>
      </c>
      <c r="G175" s="536" t="e">
        <f ca="1">+IF(AND(ISNUMBER(OFFSET('Water Data'!$E$4,0,10*ROW('Water Data'!E169))),'Data Summary'!BV175="Yes"),100-OFFSET('Water Data'!$E$4,0,10*ROW('Water Data'!E169)),NA())</f>
        <v>#N/A</v>
      </c>
      <c r="H175" s="536" t="e">
        <f ca="1">+IF(AND(ISNUMBER(OFFSET('Water Data'!$E$6,0,10*ROW('Water Data'!E169))),'Data Summary'!BW175="Yes"),OFFSET('Water Data'!$E$6,0,10*ROW('Water Data'!E169)),NA())</f>
        <v>#N/A</v>
      </c>
      <c r="I175" s="536" t="e">
        <f ca="1">+IF(AND(ISNUMBER(OFFSET('Water Data'!$E$9,0,10*ROW('Water Data'!E169))),'Data Summary'!BX175="Yes"),OFFSET('Water Data'!$E$9,0,10*ROW('Water Data'!E169)),NA())</f>
        <v>#N/A</v>
      </c>
      <c r="J175" s="536" t="e">
        <f ca="1">+IF(AND(ISNUMBER(OFFSET('Water Data'!$F$4,0,10*ROW('Water Data'!F169))),'Data Summary'!BY175="Yes"),100-OFFSET('Water Data'!$F$4,0,10*ROW('Water Data'!F169)),NA())</f>
        <v>#N/A</v>
      </c>
      <c r="K175" s="536" t="e">
        <f ca="1">+IF(AND(ISNUMBER(OFFSET('Water Data'!$F$6,0,10*ROW('Water Data'!F169))),'Data Summary'!BZ175="Yes"),OFFSET('Water Data'!$F$6,0,10*ROW('Water Data'!F169)),NA())</f>
        <v>#N/A</v>
      </c>
      <c r="L175" s="536" t="e">
        <f ca="1">+IF(AND(ISNUMBER(OFFSET('Water Data'!$F$9,0,10*ROW('Water Data'!F169))),'Data Summary'!CA175="Yes"),OFFSET('Water Data'!$F$9,0,10*ROW('Water Data'!F169)),NA())</f>
        <v>#N/A</v>
      </c>
      <c r="M175" s="536" t="e">
        <f ca="1">+IF(AND(ISNUMBER(OFFSET('Water Data'!$G$4,0,10*ROW('Water Data'!G169))),'Data Summary'!CB175="Yes"),100-OFFSET('Water Data'!$G$4,0,10*ROW('Water Data'!G169)),NA())</f>
        <v>#N/A</v>
      </c>
      <c r="N175" s="536" t="e">
        <f ca="1">+IF(AND(ISNUMBER(OFFSET('Water Data'!$G$6,0,10*ROW('Water Data'!G169))),'Data Summary'!CC175="Yes"),OFFSET('Water Data'!$G$6,0,10*ROW('Water Data'!G169)),NA())</f>
        <v>#N/A</v>
      </c>
      <c r="O175" s="536" t="e">
        <f ca="1">+IF(AND(ISNUMBER(OFFSET('Water Data'!$G$9,0,10*ROW('Water Data'!G169))),'Data Summary'!CD175="Yes"),OFFSET('Water Data'!$G$9,0,10*ROW('Water Data'!G169)),NA())</f>
        <v>#N/A</v>
      </c>
      <c r="P175" s="536" t="e">
        <f ca="1">+IF(AND(ISNUMBER(OFFSET('Water Data'!$H$4,0,10*ROW('Water Data'!H169))),'Data Summary'!CE175="Yes"),100-OFFSET('Water Data'!$H$4,0,10*ROW('Water Data'!H169)),NA())</f>
        <v>#N/A</v>
      </c>
      <c r="Q175" s="536" t="e">
        <f ca="1">+IF(AND(ISNUMBER(OFFSET('Water Data'!$H$6,0,10*ROW('Water Data'!H169))),'Data Summary'!CF175="Yes"),OFFSET('Water Data'!$H$6,0,10*ROW('Water Data'!H169)),NA())</f>
        <v>#N/A</v>
      </c>
      <c r="R175" s="536" t="e">
        <f ca="1">+IF(AND(ISNUMBER(OFFSET('Water Data'!$H$9,0,10*ROW('Water Data'!H169))),'Data Summary'!CG175="Yes"),OFFSET('Water Data'!$H$9,0,10*ROW('Water Data'!H169)),NA())</f>
        <v>#N/A</v>
      </c>
      <c r="S175" s="536" t="e">
        <f ca="1">+IF(AND(ISNUMBER(OFFSET('Water Data'!$I$4,0,10*ROW('Water Data'!I169))),'Data Summary'!CH175="Yes"),100-OFFSET('Water Data'!$I$4,0,10*ROW('Water Data'!I169)),NA())</f>
        <v>#N/A</v>
      </c>
      <c r="T175" s="536" t="e">
        <f ca="1">+IF(AND(ISNUMBER(OFFSET('Water Data'!$I$6,0,10*ROW('Water Data'!I169))),'Data Summary'!CI175="Yes"),OFFSET('Water Data'!$I$6,0,10*ROW('Water Data'!I169)),NA())</f>
        <v>#N/A</v>
      </c>
      <c r="U175" s="536" t="e">
        <f ca="1">+IF(AND(ISNUMBER(OFFSET('Water Data'!$I$9,0,10*ROW('Water Data'!I169))),'Data Summary'!CJ175="Yes"),OFFSET('Water Data'!$I$9,0,10*ROW('Water Data'!I169)),NA())</f>
        <v>#N/A</v>
      </c>
      <c r="V175" s="537" t="e">
        <f ca="1">+IF(AND(ISNUMBER(OFFSET('Sanitation Data'!$D$4,0,10*ROW('Sanitation Data'!D169))),'Data Summary'!CK175="Yes"),100-OFFSET('Sanitation Data'!$D$4,0,10*ROW('Sanitation Data'!D169)),NA())</f>
        <v>#N/A</v>
      </c>
      <c r="W175" s="537" t="e">
        <f ca="1">+IF(AND(ISNUMBER(OFFSET('Sanitation Data'!$D$6,0,10*ROW('Sanitation Data'!D169))),'Data Summary'!CL175="Yes"),OFFSET('Sanitation Data'!$D$6,0,10*ROW('Sanitation Data'!D169)),NA())</f>
        <v>#N/A</v>
      </c>
      <c r="X175" s="537" t="e">
        <f ca="1">+IF(AND(ISNUMBER(OFFSET('Sanitation Data'!$D$10,0,10*ROW('Sanitation Data'!D169))),'Data Summary'!CM175="Yes"),OFFSET('Sanitation Data'!$D$10,0,10*ROW('Sanitation Data'!D169)),NA())</f>
        <v>#N/A</v>
      </c>
      <c r="Y175" s="537" t="e">
        <f ca="1">+IF(AND(ISNUMBER(OFFSET('Sanitation Data'!$D$11,0,10*ROW('Sanitation Data'!D169))),'Data Summary'!CN175="Yes"),OFFSET('Sanitation Data'!$D$11,0,10*ROW('Sanitation Data'!D169)),NA())</f>
        <v>#N/A</v>
      </c>
      <c r="Z175" s="537" t="e">
        <f ca="1">+IF(AND(ISNUMBER(OFFSET('Sanitation Data'!$D$12,0,10*ROW('Sanitation Data'!D169))),'Data Summary'!CO175="Yes"),OFFSET('Sanitation Data'!$D$12,0,10*ROW('Sanitation Data'!D169)),NA())</f>
        <v>#N/A</v>
      </c>
      <c r="AA175" s="537" t="e">
        <f ca="1">+IF(AND(ISNUMBER(OFFSET('Sanitation Data'!$E$4,0,10*ROW('Sanitation Data'!E169))),'Data Summary'!CP175="Yes"),100-OFFSET('Sanitation Data'!$E$4,0,10*ROW('Sanitation Data'!E169)),NA())</f>
        <v>#N/A</v>
      </c>
      <c r="AB175" s="537" t="e">
        <f ca="1">+IF(AND(ISNUMBER(OFFSET('Sanitation Data'!$E$6,0,10*ROW('Sanitation Data'!E169))),'Data Summary'!CQ175="Yes"),OFFSET('Sanitation Data'!$E$6,0,10*ROW('Sanitation Data'!E169)),NA())</f>
        <v>#N/A</v>
      </c>
      <c r="AC175" s="537" t="e">
        <f ca="1">+IF(AND(ISNUMBER(OFFSET('Sanitation Data'!$E$10,0,10*ROW('Sanitation Data'!E169))),'Data Summary'!CR175="Yes"),OFFSET('Sanitation Data'!$E$10,0,10*ROW('Sanitation Data'!E169)),NA())</f>
        <v>#N/A</v>
      </c>
      <c r="AD175" s="537" t="e">
        <f ca="1">+IF(AND(ISNUMBER(OFFSET('Sanitation Data'!$E$11,0,10*ROW('Sanitation Data'!E169))),'Data Summary'!CS175="Yes"),OFFSET('Sanitation Data'!$E$11,0,10*ROW('Sanitation Data'!E169)),NA())</f>
        <v>#N/A</v>
      </c>
      <c r="AE175" s="537" t="e">
        <f ca="1">+IF(AND(ISNUMBER(OFFSET('Sanitation Data'!$E$12,0,10*ROW('Sanitation Data'!E169))),'Data Summary'!CT175="Yes"),OFFSET('Sanitation Data'!$E$12,0,10*ROW('Sanitation Data'!E169)),NA())</f>
        <v>#N/A</v>
      </c>
      <c r="AF175" s="537" t="e">
        <f ca="1">+IF(AND(ISNUMBER(OFFSET('Sanitation Data'!$F$4,0,10*ROW('Sanitation Data'!F169))),'Data Summary'!CU175="Yes"),100-OFFSET('Sanitation Data'!$F$4,0,10*ROW('Sanitation Data'!F169)),NA())</f>
        <v>#N/A</v>
      </c>
      <c r="AG175" s="537" t="e">
        <f ca="1">+IF(AND(ISNUMBER(OFFSET('Sanitation Data'!$F$6,0,10*ROW('Sanitation Data'!F169))),'Data Summary'!CV175="Yes"),OFFSET('Sanitation Data'!$F$6,0,10*ROW('Sanitation Data'!F169)),NA())</f>
        <v>#N/A</v>
      </c>
      <c r="AH175" s="537" t="e">
        <f ca="1">+IF(AND(ISNUMBER(OFFSET('Sanitation Data'!$F$10,0,10*ROW('Sanitation Data'!F169))),'Data Summary'!CW175="Yes"),OFFSET('Sanitation Data'!$F$10,0,10*ROW('Sanitation Data'!F169)),NA())</f>
        <v>#N/A</v>
      </c>
      <c r="AI175" s="537" t="e">
        <f ca="1">+IF(AND(ISNUMBER(OFFSET('Sanitation Data'!$F$11,0,10*ROW('Sanitation Data'!F169))),'Data Summary'!CX175="Yes"),OFFSET('Sanitation Data'!$F$11,0,10*ROW('Sanitation Data'!F169)),NA())</f>
        <v>#N/A</v>
      </c>
      <c r="AJ175" s="537" t="e">
        <f ca="1">+IF(AND(ISNUMBER(OFFSET('Sanitation Data'!$F$12,0,10*ROW('Sanitation Data'!F169))),'Data Summary'!CY175="Yes"),OFFSET('Sanitation Data'!$F$12,0,10*ROW('Sanitation Data'!F169)),NA())</f>
        <v>#N/A</v>
      </c>
      <c r="AK175" s="537" t="e">
        <f ca="1">+IF(AND(ISNUMBER(OFFSET('Sanitation Data'!$G$4,0,10*ROW('Sanitation Data'!G169))),'Data Summary'!CZ175="Yes"),100-OFFSET('Sanitation Data'!$G$4,0,10*ROW('Sanitation Data'!G169)),NA())</f>
        <v>#N/A</v>
      </c>
      <c r="AL175" s="537" t="e">
        <f ca="1">+IF(AND(ISNUMBER(OFFSET('Sanitation Data'!$G$6,0,10*ROW('Sanitation Data'!G169))),'Data Summary'!DA175="Yes"),OFFSET('Sanitation Data'!$G$6,0,10*ROW('Sanitation Data'!G169)),NA())</f>
        <v>#N/A</v>
      </c>
      <c r="AM175" s="537" t="e">
        <f ca="1">+IF(AND(ISNUMBER(OFFSET('Sanitation Data'!$G$10,0,10*ROW('Sanitation Data'!G169))),'Data Summary'!DB175="Yes"),OFFSET('Sanitation Data'!$G$10,0,10*ROW('Sanitation Data'!G169)),NA())</f>
        <v>#N/A</v>
      </c>
      <c r="AN175" s="537" t="e">
        <f ca="1">+IF(AND(ISNUMBER(OFFSET('Sanitation Data'!$G$11,0,10*ROW('Sanitation Data'!G169))),'Data Summary'!DC175="Yes"),OFFSET('Sanitation Data'!$G$11,0,10*ROW('Sanitation Data'!G169)),NA())</f>
        <v>#N/A</v>
      </c>
      <c r="AO175" s="537" t="e">
        <f ca="1">+IF(AND(ISNUMBER(OFFSET('Sanitation Data'!$G$12,0,10*ROW('Sanitation Data'!G169))),'Data Summary'!DD175="Yes"),OFFSET('Sanitation Data'!$G$12,0,10*ROW('Sanitation Data'!G169)),NA())</f>
        <v>#N/A</v>
      </c>
      <c r="AP175" s="537" t="e">
        <f ca="1">+IF(AND(ISNUMBER(OFFSET('Sanitation Data'!$H$4,0,10*ROW('Sanitation Data'!H169))),'Data Summary'!DE175="Yes"),100-OFFSET('Sanitation Data'!$H$4,0,10*ROW('Sanitation Data'!H169)),NA())</f>
        <v>#N/A</v>
      </c>
      <c r="AQ175" s="537" t="e">
        <f ca="1">+IF(AND(ISNUMBER(OFFSET('Sanitation Data'!$H$6,0,10*ROW('Sanitation Data'!H169))),'Data Summary'!DF175="Yes"),OFFSET('Sanitation Data'!$H$6,0,10*ROW('Sanitation Data'!H169)),NA())</f>
        <v>#N/A</v>
      </c>
      <c r="AR175" s="537" t="e">
        <f ca="1">+IF(AND(ISNUMBER(OFFSET('Sanitation Data'!$H$10,0,10*ROW('Sanitation Data'!H169))),'Data Summary'!DG175="Yes"),OFFSET('Sanitation Data'!$H$10,0,10*ROW('Sanitation Data'!H169)),NA())</f>
        <v>#N/A</v>
      </c>
      <c r="AS175" s="537" t="e">
        <f ca="1">+IF(AND(ISNUMBER(OFFSET('Sanitation Data'!$H$11,0,10*ROW('Sanitation Data'!H169))),'Data Summary'!DH175="Yes"),OFFSET('Sanitation Data'!$H$11,0,10*ROW('Sanitation Data'!H169)),NA())</f>
        <v>#N/A</v>
      </c>
      <c r="AT175" s="537" t="e">
        <f ca="1">+IF(AND(ISNUMBER(OFFSET('Sanitation Data'!$H$12,0,10*ROW('Sanitation Data'!H169))),'Data Summary'!DI175="Yes"),OFFSET('Sanitation Data'!$H$12,0,10*ROW('Sanitation Data'!H169)),NA())</f>
        <v>#N/A</v>
      </c>
      <c r="AU175" s="537" t="e">
        <f ca="1">+IF(AND(ISNUMBER(OFFSET('Sanitation Data'!$I$4,0,10*ROW('Sanitation Data'!I169))),'Data Summary'!DJ175="Yes"),100-OFFSET('Sanitation Data'!$I$4,0,10*ROW('Sanitation Data'!I169)),NA())</f>
        <v>#N/A</v>
      </c>
      <c r="AV175" s="537" t="e">
        <f ca="1">+IF(AND(ISNUMBER(OFFSET('Sanitation Data'!$I$6,0,10*ROW('Sanitation Data'!I169))),'Data Summary'!DK175="Yes"),OFFSET('Sanitation Data'!$I$6,0,10*ROW('Sanitation Data'!I169)),NA())</f>
        <v>#N/A</v>
      </c>
      <c r="AW175" s="537" t="e">
        <f ca="1">+IF(AND(ISNUMBER(OFFSET('Sanitation Data'!$I$10,0,10*ROW('Sanitation Data'!I169))),'Data Summary'!DL175="Yes"),OFFSET('Sanitation Data'!$I$10,0,10*ROW('Sanitation Data'!I169)),NA())</f>
        <v>#N/A</v>
      </c>
      <c r="AX175" s="537" t="e">
        <f ca="1">+IF(AND(ISNUMBER(OFFSET('Sanitation Data'!$I$11,0,10*ROW('Sanitation Data'!I169))),'Data Summary'!DM175="Yes"),OFFSET('Sanitation Data'!$I$11,0,10*ROW('Sanitation Data'!I169)),NA())</f>
        <v>#N/A</v>
      </c>
      <c r="AY175" s="537" t="e">
        <f ca="1">+IF(AND(ISNUMBER(OFFSET('Sanitation Data'!$I$12,0,10*ROW('Sanitation Data'!I169))),'Data Summary'!DN175="Yes"),OFFSET('Sanitation Data'!$I$12,0,10*ROW('Sanitation Data'!I169)),NA())</f>
        <v>#N/A</v>
      </c>
      <c r="AZ175" s="538" t="e">
        <f ca="1">+IF(AND(ISNUMBER(OFFSET('Hygiene Data'!$D$5,0,10*ROW('Hygiene Data'!D169))),'Data Summary'!DO175="Yes"),OFFSET('Hygiene Data'!$D$5,0,10*ROW('Hygiene Data'!D169)),NA())</f>
        <v>#N/A</v>
      </c>
      <c r="BA175" s="538" t="e">
        <f ca="1">+IF(AND(ISNUMBER(OFFSET('Hygiene Data'!$D$7,0,10*ROW('Hygiene Data'!D169))),'Data Summary'!DP175="Yes"),OFFSET('Hygiene Data'!$D$7,0,10*ROW('Hygiene Data'!D169)),NA())</f>
        <v>#N/A</v>
      </c>
      <c r="BB175" s="538" t="e">
        <f ca="1">+IF(AND(ISNUMBER(OFFSET('Hygiene Data'!$D$9,0,10*ROW('Hygiene Data'!D169))),'Data Summary'!DQ175="Yes"),OFFSET('Hygiene Data'!$D$9,0,10*ROW('Hygiene Data'!D169)),NA())</f>
        <v>#N/A</v>
      </c>
      <c r="BC175" s="538" t="e">
        <f ca="1">+IF(AND(ISNUMBER(OFFSET('Hygiene Data'!$E$5,0,10*ROW('Hygiene Data'!E169))),'Data Summary'!DR175="Yes"),OFFSET('Hygiene Data'!$E$5,0,10*ROW('Hygiene Data'!E169)),NA())</f>
        <v>#N/A</v>
      </c>
      <c r="BD175" s="538" t="e">
        <f ca="1">+IF(AND(ISNUMBER(OFFSET('Hygiene Data'!$E$7,0,10*ROW('Hygiene Data'!E169))),'Data Summary'!DS175="Yes"),OFFSET('Hygiene Data'!$E$7,0,10*ROW('Hygiene Data'!E169)),NA())</f>
        <v>#N/A</v>
      </c>
      <c r="BE175" s="538" t="e">
        <f ca="1">+IF(AND(ISNUMBER(OFFSET('Hygiene Data'!$E$9,0,10*ROW('Hygiene Data'!E169))),'Data Summary'!DT175="Yes"),OFFSET('Hygiene Data'!$E$9,0,10*ROW('Hygiene Data'!E169)),NA())</f>
        <v>#N/A</v>
      </c>
      <c r="BF175" s="538" t="e">
        <f ca="1">+IF(AND(ISNUMBER(OFFSET('Hygiene Data'!$F$5,0,10*ROW('Hygiene Data'!F169))),'Data Summary'!DU175="Yes"),OFFSET('Hygiene Data'!$F$5,0,10*ROW('Hygiene Data'!F169)),NA())</f>
        <v>#N/A</v>
      </c>
      <c r="BG175" s="538" t="e">
        <f ca="1">+IF(AND(ISNUMBER(OFFSET('Hygiene Data'!$F$7,0,10*ROW('Hygiene Data'!F169))),'Data Summary'!DV175="Yes"),OFFSET('Hygiene Data'!$F$7,0,10*ROW('Hygiene Data'!F169)),NA())</f>
        <v>#N/A</v>
      </c>
      <c r="BH175" s="538" t="e">
        <f ca="1">+IF(AND(ISNUMBER(OFFSET('Hygiene Data'!$F$9,0,10*ROW('Hygiene Data'!F169))),'Data Summary'!DW175="Yes"),OFFSET('Hygiene Data'!$F$9,0,10*ROW('Hygiene Data'!F169)),NA())</f>
        <v>#N/A</v>
      </c>
      <c r="BI175" s="538" t="e">
        <f ca="1">+IF(AND(ISNUMBER(OFFSET('Hygiene Data'!$G$5,0,10*ROW('Hygiene Data'!G169))),'Data Summary'!DX175="Yes"),OFFSET('Hygiene Data'!$G$5,0,10*ROW('Hygiene Data'!G169)),NA())</f>
        <v>#N/A</v>
      </c>
      <c r="BJ175" s="538" t="e">
        <f ca="1">+IF(AND(ISNUMBER(OFFSET('Hygiene Data'!$G$7,0,10*ROW('Hygiene Data'!G169))),'Data Summary'!DY175="Yes"),OFFSET('Hygiene Data'!$G$7,0,10*ROW('Hygiene Data'!G169)),NA())</f>
        <v>#N/A</v>
      </c>
      <c r="BK175" s="538" t="e">
        <f ca="1">+IF(AND(ISNUMBER(OFFSET('Hygiene Data'!$G$9,0,10*ROW('Hygiene Data'!G169))),'Data Summary'!DZ175="Yes"),OFFSET('Hygiene Data'!$G$9,0,10*ROW('Hygiene Data'!G169)),NA())</f>
        <v>#N/A</v>
      </c>
      <c r="BL175" s="538" t="e">
        <f ca="1">+IF(AND(ISNUMBER(OFFSET('Hygiene Data'!$H$5,0,10*ROW('Hygiene Data'!H169))),'Data Summary'!EA175="Yes"),OFFSET('Hygiene Data'!$H$5,0,10*ROW('Hygiene Data'!H169)),NA())</f>
        <v>#N/A</v>
      </c>
      <c r="BM175" s="538" t="e">
        <f ca="1">+IF(AND(ISNUMBER(OFFSET('Hygiene Data'!$H$7,0,10*ROW('Hygiene Data'!H169))),'Data Summary'!EB175="Yes"),OFFSET('Hygiene Data'!$H$7,0,10*ROW('Hygiene Data'!H169)),NA())</f>
        <v>#N/A</v>
      </c>
      <c r="BN175" s="538" t="e">
        <f ca="1">+IF(AND(ISNUMBER(OFFSET('Hygiene Data'!$H$9,0,10*ROW('Hygiene Data'!H169))),'Data Summary'!EC175="Yes"),OFFSET('Hygiene Data'!$H$9,0,10*ROW('Hygiene Data'!H169)),NA())</f>
        <v>#N/A</v>
      </c>
      <c r="BO175" s="538" t="e">
        <f ca="1">+IF(AND(ISNUMBER(OFFSET('Hygiene Data'!$I$5,0,10*ROW('Hygiene Data'!I169))),'Data Summary'!ED175="Yes"),OFFSET('Hygiene Data'!$I$5,0,10*ROW('Hygiene Data'!I169)),NA())</f>
        <v>#N/A</v>
      </c>
      <c r="BP175" s="538" t="e">
        <f ca="1">+IF(AND(ISNUMBER(OFFSET('Hygiene Data'!$I$7,0,10*ROW('Hygiene Data'!I169))),'Data Summary'!EE175="Yes"),OFFSET('Hygiene Data'!$I$7,0,10*ROW('Hygiene Data'!I169)),NA())</f>
        <v>#N/A</v>
      </c>
      <c r="BQ175" s="538" t="e">
        <f ca="1">+IF(AND(ISNUMBER(OFFSET('Hygiene Data'!$I$9,0,10*ROW('Hygiene Data'!I169))),'Data Summary'!EF175="Yes"),OFFSET('Hygiene Data'!$I$9,0,10*ROW('Hygiene Data'!I169)),NA())</f>
        <v>#N/A</v>
      </c>
    </row>
    <row r="176" spans="1:69" x14ac:dyDescent="0.25">
      <c r="A176" s="534" t="e">
        <f ca="1">+RIGHT('Data Summary'!A176,LEN('Data Summary'!A176)-9)</f>
        <v>#VALUE!</v>
      </c>
      <c r="B176" s="508" t="str">
        <f ca="1">+IF(ISTEXT('Data Summary'!B176),'Data Summary'!B176,"")</f>
        <v/>
      </c>
      <c r="C176" s="535" t="e">
        <f ca="1">+VALUE('Data Summary'!C176)</f>
        <v>#VALUE!</v>
      </c>
      <c r="D176" s="536" t="e">
        <f ca="1">+IF(AND(ISNUMBER(OFFSET('Water Data'!$D$4,0,10*ROW('Water Data'!D170))),'Data Summary'!BS176="Yes"),100-OFFSET('Water Data'!$D$4,0,10*ROW('Water Data'!D170)),NA())</f>
        <v>#N/A</v>
      </c>
      <c r="E176" s="536" t="e">
        <f ca="1">+IF(AND(ISNUMBER(OFFSET('Water Data'!$D$6,0,10*ROW('Water Data'!D170))),'Data Summary'!BT176="Yes"),OFFSET('Water Data'!$D$6,0,10*ROW('Water Data'!D170)),NA())</f>
        <v>#N/A</v>
      </c>
      <c r="F176" s="536" t="e">
        <f ca="1">+IF(AND(ISNUMBER(OFFSET('Water Data'!$D$9,0,10*ROW('Water Data'!D170))),'Data Summary'!BU176="Yes"),OFFSET('Water Data'!$D$9,0,10*ROW('Water Data'!D170)),NA())</f>
        <v>#N/A</v>
      </c>
      <c r="G176" s="536" t="e">
        <f ca="1">+IF(AND(ISNUMBER(OFFSET('Water Data'!$E$4,0,10*ROW('Water Data'!E170))),'Data Summary'!BV176="Yes"),100-OFFSET('Water Data'!$E$4,0,10*ROW('Water Data'!E170)),NA())</f>
        <v>#N/A</v>
      </c>
      <c r="H176" s="536" t="e">
        <f ca="1">+IF(AND(ISNUMBER(OFFSET('Water Data'!$E$6,0,10*ROW('Water Data'!E170))),'Data Summary'!BW176="Yes"),OFFSET('Water Data'!$E$6,0,10*ROW('Water Data'!E170)),NA())</f>
        <v>#N/A</v>
      </c>
      <c r="I176" s="536" t="e">
        <f ca="1">+IF(AND(ISNUMBER(OFFSET('Water Data'!$E$9,0,10*ROW('Water Data'!E170))),'Data Summary'!BX176="Yes"),OFFSET('Water Data'!$E$9,0,10*ROW('Water Data'!E170)),NA())</f>
        <v>#N/A</v>
      </c>
      <c r="J176" s="536" t="e">
        <f ca="1">+IF(AND(ISNUMBER(OFFSET('Water Data'!$F$4,0,10*ROW('Water Data'!F170))),'Data Summary'!BY176="Yes"),100-OFFSET('Water Data'!$F$4,0,10*ROW('Water Data'!F170)),NA())</f>
        <v>#N/A</v>
      </c>
      <c r="K176" s="536" t="e">
        <f ca="1">+IF(AND(ISNUMBER(OFFSET('Water Data'!$F$6,0,10*ROW('Water Data'!F170))),'Data Summary'!BZ176="Yes"),OFFSET('Water Data'!$F$6,0,10*ROW('Water Data'!F170)),NA())</f>
        <v>#N/A</v>
      </c>
      <c r="L176" s="536" t="e">
        <f ca="1">+IF(AND(ISNUMBER(OFFSET('Water Data'!$F$9,0,10*ROW('Water Data'!F170))),'Data Summary'!CA176="Yes"),OFFSET('Water Data'!$F$9,0,10*ROW('Water Data'!F170)),NA())</f>
        <v>#N/A</v>
      </c>
      <c r="M176" s="536" t="e">
        <f ca="1">+IF(AND(ISNUMBER(OFFSET('Water Data'!$G$4,0,10*ROW('Water Data'!G170))),'Data Summary'!CB176="Yes"),100-OFFSET('Water Data'!$G$4,0,10*ROW('Water Data'!G170)),NA())</f>
        <v>#N/A</v>
      </c>
      <c r="N176" s="536" t="e">
        <f ca="1">+IF(AND(ISNUMBER(OFFSET('Water Data'!$G$6,0,10*ROW('Water Data'!G170))),'Data Summary'!CC176="Yes"),OFFSET('Water Data'!$G$6,0,10*ROW('Water Data'!G170)),NA())</f>
        <v>#N/A</v>
      </c>
      <c r="O176" s="536" t="e">
        <f ca="1">+IF(AND(ISNUMBER(OFFSET('Water Data'!$G$9,0,10*ROW('Water Data'!G170))),'Data Summary'!CD176="Yes"),OFFSET('Water Data'!$G$9,0,10*ROW('Water Data'!G170)),NA())</f>
        <v>#N/A</v>
      </c>
      <c r="P176" s="536" t="e">
        <f ca="1">+IF(AND(ISNUMBER(OFFSET('Water Data'!$H$4,0,10*ROW('Water Data'!H170))),'Data Summary'!CE176="Yes"),100-OFFSET('Water Data'!$H$4,0,10*ROW('Water Data'!H170)),NA())</f>
        <v>#N/A</v>
      </c>
      <c r="Q176" s="536" t="e">
        <f ca="1">+IF(AND(ISNUMBER(OFFSET('Water Data'!$H$6,0,10*ROW('Water Data'!H170))),'Data Summary'!CF176="Yes"),OFFSET('Water Data'!$H$6,0,10*ROW('Water Data'!H170)),NA())</f>
        <v>#N/A</v>
      </c>
      <c r="R176" s="536" t="e">
        <f ca="1">+IF(AND(ISNUMBER(OFFSET('Water Data'!$H$9,0,10*ROW('Water Data'!H170))),'Data Summary'!CG176="Yes"),OFFSET('Water Data'!$H$9,0,10*ROW('Water Data'!H170)),NA())</f>
        <v>#N/A</v>
      </c>
      <c r="S176" s="536" t="e">
        <f ca="1">+IF(AND(ISNUMBER(OFFSET('Water Data'!$I$4,0,10*ROW('Water Data'!I170))),'Data Summary'!CH176="Yes"),100-OFFSET('Water Data'!$I$4,0,10*ROW('Water Data'!I170)),NA())</f>
        <v>#N/A</v>
      </c>
      <c r="T176" s="536" t="e">
        <f ca="1">+IF(AND(ISNUMBER(OFFSET('Water Data'!$I$6,0,10*ROW('Water Data'!I170))),'Data Summary'!CI176="Yes"),OFFSET('Water Data'!$I$6,0,10*ROW('Water Data'!I170)),NA())</f>
        <v>#N/A</v>
      </c>
      <c r="U176" s="536" t="e">
        <f ca="1">+IF(AND(ISNUMBER(OFFSET('Water Data'!$I$9,0,10*ROW('Water Data'!I170))),'Data Summary'!CJ176="Yes"),OFFSET('Water Data'!$I$9,0,10*ROW('Water Data'!I170)),NA())</f>
        <v>#N/A</v>
      </c>
      <c r="V176" s="537" t="e">
        <f ca="1">+IF(AND(ISNUMBER(OFFSET('Sanitation Data'!$D$4,0,10*ROW('Sanitation Data'!D170))),'Data Summary'!CK176="Yes"),100-OFFSET('Sanitation Data'!$D$4,0,10*ROW('Sanitation Data'!D170)),NA())</f>
        <v>#N/A</v>
      </c>
      <c r="W176" s="537" t="e">
        <f ca="1">+IF(AND(ISNUMBER(OFFSET('Sanitation Data'!$D$6,0,10*ROW('Sanitation Data'!D170))),'Data Summary'!CL176="Yes"),OFFSET('Sanitation Data'!$D$6,0,10*ROW('Sanitation Data'!D170)),NA())</f>
        <v>#N/A</v>
      </c>
      <c r="X176" s="537" t="e">
        <f ca="1">+IF(AND(ISNUMBER(OFFSET('Sanitation Data'!$D$10,0,10*ROW('Sanitation Data'!D170))),'Data Summary'!CM176="Yes"),OFFSET('Sanitation Data'!$D$10,0,10*ROW('Sanitation Data'!D170)),NA())</f>
        <v>#N/A</v>
      </c>
      <c r="Y176" s="537" t="e">
        <f ca="1">+IF(AND(ISNUMBER(OFFSET('Sanitation Data'!$D$11,0,10*ROW('Sanitation Data'!D170))),'Data Summary'!CN176="Yes"),OFFSET('Sanitation Data'!$D$11,0,10*ROW('Sanitation Data'!D170)),NA())</f>
        <v>#N/A</v>
      </c>
      <c r="Z176" s="537" t="e">
        <f ca="1">+IF(AND(ISNUMBER(OFFSET('Sanitation Data'!$D$12,0,10*ROW('Sanitation Data'!D170))),'Data Summary'!CO176="Yes"),OFFSET('Sanitation Data'!$D$12,0,10*ROW('Sanitation Data'!D170)),NA())</f>
        <v>#N/A</v>
      </c>
      <c r="AA176" s="537" t="e">
        <f ca="1">+IF(AND(ISNUMBER(OFFSET('Sanitation Data'!$E$4,0,10*ROW('Sanitation Data'!E170))),'Data Summary'!CP176="Yes"),100-OFFSET('Sanitation Data'!$E$4,0,10*ROW('Sanitation Data'!E170)),NA())</f>
        <v>#N/A</v>
      </c>
      <c r="AB176" s="537" t="e">
        <f ca="1">+IF(AND(ISNUMBER(OFFSET('Sanitation Data'!$E$6,0,10*ROW('Sanitation Data'!E170))),'Data Summary'!CQ176="Yes"),OFFSET('Sanitation Data'!$E$6,0,10*ROW('Sanitation Data'!E170)),NA())</f>
        <v>#N/A</v>
      </c>
      <c r="AC176" s="537" t="e">
        <f ca="1">+IF(AND(ISNUMBER(OFFSET('Sanitation Data'!$E$10,0,10*ROW('Sanitation Data'!E170))),'Data Summary'!CR176="Yes"),OFFSET('Sanitation Data'!$E$10,0,10*ROW('Sanitation Data'!E170)),NA())</f>
        <v>#N/A</v>
      </c>
      <c r="AD176" s="537" t="e">
        <f ca="1">+IF(AND(ISNUMBER(OFFSET('Sanitation Data'!$E$11,0,10*ROW('Sanitation Data'!E170))),'Data Summary'!CS176="Yes"),OFFSET('Sanitation Data'!$E$11,0,10*ROW('Sanitation Data'!E170)),NA())</f>
        <v>#N/A</v>
      </c>
      <c r="AE176" s="537" t="e">
        <f ca="1">+IF(AND(ISNUMBER(OFFSET('Sanitation Data'!$E$12,0,10*ROW('Sanitation Data'!E170))),'Data Summary'!CT176="Yes"),OFFSET('Sanitation Data'!$E$12,0,10*ROW('Sanitation Data'!E170)),NA())</f>
        <v>#N/A</v>
      </c>
      <c r="AF176" s="537" t="e">
        <f ca="1">+IF(AND(ISNUMBER(OFFSET('Sanitation Data'!$F$4,0,10*ROW('Sanitation Data'!F170))),'Data Summary'!CU176="Yes"),100-OFFSET('Sanitation Data'!$F$4,0,10*ROW('Sanitation Data'!F170)),NA())</f>
        <v>#N/A</v>
      </c>
      <c r="AG176" s="537" t="e">
        <f ca="1">+IF(AND(ISNUMBER(OFFSET('Sanitation Data'!$F$6,0,10*ROW('Sanitation Data'!F170))),'Data Summary'!CV176="Yes"),OFFSET('Sanitation Data'!$F$6,0,10*ROW('Sanitation Data'!F170)),NA())</f>
        <v>#N/A</v>
      </c>
      <c r="AH176" s="537" t="e">
        <f ca="1">+IF(AND(ISNUMBER(OFFSET('Sanitation Data'!$F$10,0,10*ROW('Sanitation Data'!F170))),'Data Summary'!CW176="Yes"),OFFSET('Sanitation Data'!$F$10,0,10*ROW('Sanitation Data'!F170)),NA())</f>
        <v>#N/A</v>
      </c>
      <c r="AI176" s="537" t="e">
        <f ca="1">+IF(AND(ISNUMBER(OFFSET('Sanitation Data'!$F$11,0,10*ROW('Sanitation Data'!F170))),'Data Summary'!CX176="Yes"),OFFSET('Sanitation Data'!$F$11,0,10*ROW('Sanitation Data'!F170)),NA())</f>
        <v>#N/A</v>
      </c>
      <c r="AJ176" s="537" t="e">
        <f ca="1">+IF(AND(ISNUMBER(OFFSET('Sanitation Data'!$F$12,0,10*ROW('Sanitation Data'!F170))),'Data Summary'!CY176="Yes"),OFFSET('Sanitation Data'!$F$12,0,10*ROW('Sanitation Data'!F170)),NA())</f>
        <v>#N/A</v>
      </c>
      <c r="AK176" s="537" t="e">
        <f ca="1">+IF(AND(ISNUMBER(OFFSET('Sanitation Data'!$G$4,0,10*ROW('Sanitation Data'!G170))),'Data Summary'!CZ176="Yes"),100-OFFSET('Sanitation Data'!$G$4,0,10*ROW('Sanitation Data'!G170)),NA())</f>
        <v>#N/A</v>
      </c>
      <c r="AL176" s="537" t="e">
        <f ca="1">+IF(AND(ISNUMBER(OFFSET('Sanitation Data'!$G$6,0,10*ROW('Sanitation Data'!G170))),'Data Summary'!DA176="Yes"),OFFSET('Sanitation Data'!$G$6,0,10*ROW('Sanitation Data'!G170)),NA())</f>
        <v>#N/A</v>
      </c>
      <c r="AM176" s="537" t="e">
        <f ca="1">+IF(AND(ISNUMBER(OFFSET('Sanitation Data'!$G$10,0,10*ROW('Sanitation Data'!G170))),'Data Summary'!DB176="Yes"),OFFSET('Sanitation Data'!$G$10,0,10*ROW('Sanitation Data'!G170)),NA())</f>
        <v>#N/A</v>
      </c>
      <c r="AN176" s="537" t="e">
        <f ca="1">+IF(AND(ISNUMBER(OFFSET('Sanitation Data'!$G$11,0,10*ROW('Sanitation Data'!G170))),'Data Summary'!DC176="Yes"),OFFSET('Sanitation Data'!$G$11,0,10*ROW('Sanitation Data'!G170)),NA())</f>
        <v>#N/A</v>
      </c>
      <c r="AO176" s="537" t="e">
        <f ca="1">+IF(AND(ISNUMBER(OFFSET('Sanitation Data'!$G$12,0,10*ROW('Sanitation Data'!G170))),'Data Summary'!DD176="Yes"),OFFSET('Sanitation Data'!$G$12,0,10*ROW('Sanitation Data'!G170)),NA())</f>
        <v>#N/A</v>
      </c>
      <c r="AP176" s="537" t="e">
        <f ca="1">+IF(AND(ISNUMBER(OFFSET('Sanitation Data'!$H$4,0,10*ROW('Sanitation Data'!H170))),'Data Summary'!DE176="Yes"),100-OFFSET('Sanitation Data'!$H$4,0,10*ROW('Sanitation Data'!H170)),NA())</f>
        <v>#N/A</v>
      </c>
      <c r="AQ176" s="537" t="e">
        <f ca="1">+IF(AND(ISNUMBER(OFFSET('Sanitation Data'!$H$6,0,10*ROW('Sanitation Data'!H170))),'Data Summary'!DF176="Yes"),OFFSET('Sanitation Data'!$H$6,0,10*ROW('Sanitation Data'!H170)),NA())</f>
        <v>#N/A</v>
      </c>
      <c r="AR176" s="537" t="e">
        <f ca="1">+IF(AND(ISNUMBER(OFFSET('Sanitation Data'!$H$10,0,10*ROW('Sanitation Data'!H170))),'Data Summary'!DG176="Yes"),OFFSET('Sanitation Data'!$H$10,0,10*ROW('Sanitation Data'!H170)),NA())</f>
        <v>#N/A</v>
      </c>
      <c r="AS176" s="537" t="e">
        <f ca="1">+IF(AND(ISNUMBER(OFFSET('Sanitation Data'!$H$11,0,10*ROW('Sanitation Data'!H170))),'Data Summary'!DH176="Yes"),OFFSET('Sanitation Data'!$H$11,0,10*ROW('Sanitation Data'!H170)),NA())</f>
        <v>#N/A</v>
      </c>
      <c r="AT176" s="537" t="e">
        <f ca="1">+IF(AND(ISNUMBER(OFFSET('Sanitation Data'!$H$12,0,10*ROW('Sanitation Data'!H170))),'Data Summary'!DI176="Yes"),OFFSET('Sanitation Data'!$H$12,0,10*ROW('Sanitation Data'!H170)),NA())</f>
        <v>#N/A</v>
      </c>
      <c r="AU176" s="537" t="e">
        <f ca="1">+IF(AND(ISNUMBER(OFFSET('Sanitation Data'!$I$4,0,10*ROW('Sanitation Data'!I170))),'Data Summary'!DJ176="Yes"),100-OFFSET('Sanitation Data'!$I$4,0,10*ROW('Sanitation Data'!I170)),NA())</f>
        <v>#N/A</v>
      </c>
      <c r="AV176" s="537" t="e">
        <f ca="1">+IF(AND(ISNUMBER(OFFSET('Sanitation Data'!$I$6,0,10*ROW('Sanitation Data'!I170))),'Data Summary'!DK176="Yes"),OFFSET('Sanitation Data'!$I$6,0,10*ROW('Sanitation Data'!I170)),NA())</f>
        <v>#N/A</v>
      </c>
      <c r="AW176" s="537" t="e">
        <f ca="1">+IF(AND(ISNUMBER(OFFSET('Sanitation Data'!$I$10,0,10*ROW('Sanitation Data'!I170))),'Data Summary'!DL176="Yes"),OFFSET('Sanitation Data'!$I$10,0,10*ROW('Sanitation Data'!I170)),NA())</f>
        <v>#N/A</v>
      </c>
      <c r="AX176" s="537" t="e">
        <f ca="1">+IF(AND(ISNUMBER(OFFSET('Sanitation Data'!$I$11,0,10*ROW('Sanitation Data'!I170))),'Data Summary'!DM176="Yes"),OFFSET('Sanitation Data'!$I$11,0,10*ROW('Sanitation Data'!I170)),NA())</f>
        <v>#N/A</v>
      </c>
      <c r="AY176" s="537" t="e">
        <f ca="1">+IF(AND(ISNUMBER(OFFSET('Sanitation Data'!$I$12,0,10*ROW('Sanitation Data'!I170))),'Data Summary'!DN176="Yes"),OFFSET('Sanitation Data'!$I$12,0,10*ROW('Sanitation Data'!I170)),NA())</f>
        <v>#N/A</v>
      </c>
      <c r="AZ176" s="538" t="e">
        <f ca="1">+IF(AND(ISNUMBER(OFFSET('Hygiene Data'!$D$5,0,10*ROW('Hygiene Data'!D170))),'Data Summary'!DO176="Yes"),OFFSET('Hygiene Data'!$D$5,0,10*ROW('Hygiene Data'!D170)),NA())</f>
        <v>#N/A</v>
      </c>
      <c r="BA176" s="538" t="e">
        <f ca="1">+IF(AND(ISNUMBER(OFFSET('Hygiene Data'!$D$7,0,10*ROW('Hygiene Data'!D170))),'Data Summary'!DP176="Yes"),OFFSET('Hygiene Data'!$D$7,0,10*ROW('Hygiene Data'!D170)),NA())</f>
        <v>#N/A</v>
      </c>
      <c r="BB176" s="538" t="e">
        <f ca="1">+IF(AND(ISNUMBER(OFFSET('Hygiene Data'!$D$9,0,10*ROW('Hygiene Data'!D170))),'Data Summary'!DQ176="Yes"),OFFSET('Hygiene Data'!$D$9,0,10*ROW('Hygiene Data'!D170)),NA())</f>
        <v>#N/A</v>
      </c>
      <c r="BC176" s="538" t="e">
        <f ca="1">+IF(AND(ISNUMBER(OFFSET('Hygiene Data'!$E$5,0,10*ROW('Hygiene Data'!E170))),'Data Summary'!DR176="Yes"),OFFSET('Hygiene Data'!$E$5,0,10*ROW('Hygiene Data'!E170)),NA())</f>
        <v>#N/A</v>
      </c>
      <c r="BD176" s="538" t="e">
        <f ca="1">+IF(AND(ISNUMBER(OFFSET('Hygiene Data'!$E$7,0,10*ROW('Hygiene Data'!E170))),'Data Summary'!DS176="Yes"),OFFSET('Hygiene Data'!$E$7,0,10*ROW('Hygiene Data'!E170)),NA())</f>
        <v>#N/A</v>
      </c>
      <c r="BE176" s="538" t="e">
        <f ca="1">+IF(AND(ISNUMBER(OFFSET('Hygiene Data'!$E$9,0,10*ROW('Hygiene Data'!E170))),'Data Summary'!DT176="Yes"),OFFSET('Hygiene Data'!$E$9,0,10*ROW('Hygiene Data'!E170)),NA())</f>
        <v>#N/A</v>
      </c>
      <c r="BF176" s="538" t="e">
        <f ca="1">+IF(AND(ISNUMBER(OFFSET('Hygiene Data'!$F$5,0,10*ROW('Hygiene Data'!F170))),'Data Summary'!DU176="Yes"),OFFSET('Hygiene Data'!$F$5,0,10*ROW('Hygiene Data'!F170)),NA())</f>
        <v>#N/A</v>
      </c>
      <c r="BG176" s="538" t="e">
        <f ca="1">+IF(AND(ISNUMBER(OFFSET('Hygiene Data'!$F$7,0,10*ROW('Hygiene Data'!F170))),'Data Summary'!DV176="Yes"),OFFSET('Hygiene Data'!$F$7,0,10*ROW('Hygiene Data'!F170)),NA())</f>
        <v>#N/A</v>
      </c>
      <c r="BH176" s="538" t="e">
        <f ca="1">+IF(AND(ISNUMBER(OFFSET('Hygiene Data'!$F$9,0,10*ROW('Hygiene Data'!F170))),'Data Summary'!DW176="Yes"),OFFSET('Hygiene Data'!$F$9,0,10*ROW('Hygiene Data'!F170)),NA())</f>
        <v>#N/A</v>
      </c>
      <c r="BI176" s="538" t="e">
        <f ca="1">+IF(AND(ISNUMBER(OFFSET('Hygiene Data'!$G$5,0,10*ROW('Hygiene Data'!G170))),'Data Summary'!DX176="Yes"),OFFSET('Hygiene Data'!$G$5,0,10*ROW('Hygiene Data'!G170)),NA())</f>
        <v>#N/A</v>
      </c>
      <c r="BJ176" s="538" t="e">
        <f ca="1">+IF(AND(ISNUMBER(OFFSET('Hygiene Data'!$G$7,0,10*ROW('Hygiene Data'!G170))),'Data Summary'!DY176="Yes"),OFFSET('Hygiene Data'!$G$7,0,10*ROW('Hygiene Data'!G170)),NA())</f>
        <v>#N/A</v>
      </c>
      <c r="BK176" s="538" t="e">
        <f ca="1">+IF(AND(ISNUMBER(OFFSET('Hygiene Data'!$G$9,0,10*ROW('Hygiene Data'!G170))),'Data Summary'!DZ176="Yes"),OFFSET('Hygiene Data'!$G$9,0,10*ROW('Hygiene Data'!G170)),NA())</f>
        <v>#N/A</v>
      </c>
      <c r="BL176" s="538" t="e">
        <f ca="1">+IF(AND(ISNUMBER(OFFSET('Hygiene Data'!$H$5,0,10*ROW('Hygiene Data'!H170))),'Data Summary'!EA176="Yes"),OFFSET('Hygiene Data'!$H$5,0,10*ROW('Hygiene Data'!H170)),NA())</f>
        <v>#N/A</v>
      </c>
      <c r="BM176" s="538" t="e">
        <f ca="1">+IF(AND(ISNUMBER(OFFSET('Hygiene Data'!$H$7,0,10*ROW('Hygiene Data'!H170))),'Data Summary'!EB176="Yes"),OFFSET('Hygiene Data'!$H$7,0,10*ROW('Hygiene Data'!H170)),NA())</f>
        <v>#N/A</v>
      </c>
      <c r="BN176" s="538" t="e">
        <f ca="1">+IF(AND(ISNUMBER(OFFSET('Hygiene Data'!$H$9,0,10*ROW('Hygiene Data'!H170))),'Data Summary'!EC176="Yes"),OFFSET('Hygiene Data'!$H$9,0,10*ROW('Hygiene Data'!H170)),NA())</f>
        <v>#N/A</v>
      </c>
      <c r="BO176" s="538" t="e">
        <f ca="1">+IF(AND(ISNUMBER(OFFSET('Hygiene Data'!$I$5,0,10*ROW('Hygiene Data'!I170))),'Data Summary'!ED176="Yes"),OFFSET('Hygiene Data'!$I$5,0,10*ROW('Hygiene Data'!I170)),NA())</f>
        <v>#N/A</v>
      </c>
      <c r="BP176" s="538" t="e">
        <f ca="1">+IF(AND(ISNUMBER(OFFSET('Hygiene Data'!$I$7,0,10*ROW('Hygiene Data'!I170))),'Data Summary'!EE176="Yes"),OFFSET('Hygiene Data'!$I$7,0,10*ROW('Hygiene Data'!I170)),NA())</f>
        <v>#N/A</v>
      </c>
      <c r="BQ176" s="538" t="e">
        <f ca="1">+IF(AND(ISNUMBER(OFFSET('Hygiene Data'!$I$9,0,10*ROW('Hygiene Data'!I170))),'Data Summary'!EF176="Yes"),OFFSET('Hygiene Data'!$I$9,0,10*ROW('Hygiene Data'!I170)),NA())</f>
        <v>#N/A</v>
      </c>
    </row>
    <row r="177" spans="1:69" x14ac:dyDescent="0.25">
      <c r="A177" s="534" t="e">
        <f ca="1">+RIGHT('Data Summary'!A177,LEN('Data Summary'!A177)-9)</f>
        <v>#VALUE!</v>
      </c>
      <c r="B177" s="508" t="str">
        <f ca="1">+IF(ISTEXT('Data Summary'!B177),'Data Summary'!B177,"")</f>
        <v/>
      </c>
      <c r="C177" s="535" t="e">
        <f ca="1">+VALUE('Data Summary'!C177)</f>
        <v>#VALUE!</v>
      </c>
      <c r="D177" s="536" t="e">
        <f ca="1">+IF(AND(ISNUMBER(OFFSET('Water Data'!$D$4,0,10*ROW('Water Data'!D171))),'Data Summary'!BS177="Yes"),100-OFFSET('Water Data'!$D$4,0,10*ROW('Water Data'!D171)),NA())</f>
        <v>#N/A</v>
      </c>
      <c r="E177" s="536" t="e">
        <f ca="1">+IF(AND(ISNUMBER(OFFSET('Water Data'!$D$6,0,10*ROW('Water Data'!D171))),'Data Summary'!BT177="Yes"),OFFSET('Water Data'!$D$6,0,10*ROW('Water Data'!D171)),NA())</f>
        <v>#N/A</v>
      </c>
      <c r="F177" s="536" t="e">
        <f ca="1">+IF(AND(ISNUMBER(OFFSET('Water Data'!$D$9,0,10*ROW('Water Data'!D171))),'Data Summary'!BU177="Yes"),OFFSET('Water Data'!$D$9,0,10*ROW('Water Data'!D171)),NA())</f>
        <v>#N/A</v>
      </c>
      <c r="G177" s="536" t="e">
        <f ca="1">+IF(AND(ISNUMBER(OFFSET('Water Data'!$E$4,0,10*ROW('Water Data'!E171))),'Data Summary'!BV177="Yes"),100-OFFSET('Water Data'!$E$4,0,10*ROW('Water Data'!E171)),NA())</f>
        <v>#N/A</v>
      </c>
      <c r="H177" s="536" t="e">
        <f ca="1">+IF(AND(ISNUMBER(OFFSET('Water Data'!$E$6,0,10*ROW('Water Data'!E171))),'Data Summary'!BW177="Yes"),OFFSET('Water Data'!$E$6,0,10*ROW('Water Data'!E171)),NA())</f>
        <v>#N/A</v>
      </c>
      <c r="I177" s="536" t="e">
        <f ca="1">+IF(AND(ISNUMBER(OFFSET('Water Data'!$E$9,0,10*ROW('Water Data'!E171))),'Data Summary'!BX177="Yes"),OFFSET('Water Data'!$E$9,0,10*ROW('Water Data'!E171)),NA())</f>
        <v>#N/A</v>
      </c>
      <c r="J177" s="536" t="e">
        <f ca="1">+IF(AND(ISNUMBER(OFFSET('Water Data'!$F$4,0,10*ROW('Water Data'!F171))),'Data Summary'!BY177="Yes"),100-OFFSET('Water Data'!$F$4,0,10*ROW('Water Data'!F171)),NA())</f>
        <v>#N/A</v>
      </c>
      <c r="K177" s="536" t="e">
        <f ca="1">+IF(AND(ISNUMBER(OFFSET('Water Data'!$F$6,0,10*ROW('Water Data'!F171))),'Data Summary'!BZ177="Yes"),OFFSET('Water Data'!$F$6,0,10*ROW('Water Data'!F171)),NA())</f>
        <v>#N/A</v>
      </c>
      <c r="L177" s="536" t="e">
        <f ca="1">+IF(AND(ISNUMBER(OFFSET('Water Data'!$F$9,0,10*ROW('Water Data'!F171))),'Data Summary'!CA177="Yes"),OFFSET('Water Data'!$F$9,0,10*ROW('Water Data'!F171)),NA())</f>
        <v>#N/A</v>
      </c>
      <c r="M177" s="536" t="e">
        <f ca="1">+IF(AND(ISNUMBER(OFFSET('Water Data'!$G$4,0,10*ROW('Water Data'!G171))),'Data Summary'!CB177="Yes"),100-OFFSET('Water Data'!$G$4,0,10*ROW('Water Data'!G171)),NA())</f>
        <v>#N/A</v>
      </c>
      <c r="N177" s="536" t="e">
        <f ca="1">+IF(AND(ISNUMBER(OFFSET('Water Data'!$G$6,0,10*ROW('Water Data'!G171))),'Data Summary'!CC177="Yes"),OFFSET('Water Data'!$G$6,0,10*ROW('Water Data'!G171)),NA())</f>
        <v>#N/A</v>
      </c>
      <c r="O177" s="536" t="e">
        <f ca="1">+IF(AND(ISNUMBER(OFFSET('Water Data'!$G$9,0,10*ROW('Water Data'!G171))),'Data Summary'!CD177="Yes"),OFFSET('Water Data'!$G$9,0,10*ROW('Water Data'!G171)),NA())</f>
        <v>#N/A</v>
      </c>
      <c r="P177" s="536" t="e">
        <f ca="1">+IF(AND(ISNUMBER(OFFSET('Water Data'!$H$4,0,10*ROW('Water Data'!H171))),'Data Summary'!CE177="Yes"),100-OFFSET('Water Data'!$H$4,0,10*ROW('Water Data'!H171)),NA())</f>
        <v>#N/A</v>
      </c>
      <c r="Q177" s="536" t="e">
        <f ca="1">+IF(AND(ISNUMBER(OFFSET('Water Data'!$H$6,0,10*ROW('Water Data'!H171))),'Data Summary'!CF177="Yes"),OFFSET('Water Data'!$H$6,0,10*ROW('Water Data'!H171)),NA())</f>
        <v>#N/A</v>
      </c>
      <c r="R177" s="536" t="e">
        <f ca="1">+IF(AND(ISNUMBER(OFFSET('Water Data'!$H$9,0,10*ROW('Water Data'!H171))),'Data Summary'!CG177="Yes"),OFFSET('Water Data'!$H$9,0,10*ROW('Water Data'!H171)),NA())</f>
        <v>#N/A</v>
      </c>
      <c r="S177" s="536" t="e">
        <f ca="1">+IF(AND(ISNUMBER(OFFSET('Water Data'!$I$4,0,10*ROW('Water Data'!I171))),'Data Summary'!CH177="Yes"),100-OFFSET('Water Data'!$I$4,0,10*ROW('Water Data'!I171)),NA())</f>
        <v>#N/A</v>
      </c>
      <c r="T177" s="536" t="e">
        <f ca="1">+IF(AND(ISNUMBER(OFFSET('Water Data'!$I$6,0,10*ROW('Water Data'!I171))),'Data Summary'!CI177="Yes"),OFFSET('Water Data'!$I$6,0,10*ROW('Water Data'!I171)),NA())</f>
        <v>#N/A</v>
      </c>
      <c r="U177" s="536" t="e">
        <f ca="1">+IF(AND(ISNUMBER(OFFSET('Water Data'!$I$9,0,10*ROW('Water Data'!I171))),'Data Summary'!CJ177="Yes"),OFFSET('Water Data'!$I$9,0,10*ROW('Water Data'!I171)),NA())</f>
        <v>#N/A</v>
      </c>
      <c r="V177" s="537" t="e">
        <f ca="1">+IF(AND(ISNUMBER(OFFSET('Sanitation Data'!$D$4,0,10*ROW('Sanitation Data'!D171))),'Data Summary'!CK177="Yes"),100-OFFSET('Sanitation Data'!$D$4,0,10*ROW('Sanitation Data'!D171)),NA())</f>
        <v>#N/A</v>
      </c>
      <c r="W177" s="537" t="e">
        <f ca="1">+IF(AND(ISNUMBER(OFFSET('Sanitation Data'!$D$6,0,10*ROW('Sanitation Data'!D171))),'Data Summary'!CL177="Yes"),OFFSET('Sanitation Data'!$D$6,0,10*ROW('Sanitation Data'!D171)),NA())</f>
        <v>#N/A</v>
      </c>
      <c r="X177" s="537" t="e">
        <f ca="1">+IF(AND(ISNUMBER(OFFSET('Sanitation Data'!$D$10,0,10*ROW('Sanitation Data'!D171))),'Data Summary'!CM177="Yes"),OFFSET('Sanitation Data'!$D$10,0,10*ROW('Sanitation Data'!D171)),NA())</f>
        <v>#N/A</v>
      </c>
      <c r="Y177" s="537" t="e">
        <f ca="1">+IF(AND(ISNUMBER(OFFSET('Sanitation Data'!$D$11,0,10*ROW('Sanitation Data'!D171))),'Data Summary'!CN177="Yes"),OFFSET('Sanitation Data'!$D$11,0,10*ROW('Sanitation Data'!D171)),NA())</f>
        <v>#N/A</v>
      </c>
      <c r="Z177" s="537" t="e">
        <f ca="1">+IF(AND(ISNUMBER(OFFSET('Sanitation Data'!$D$12,0,10*ROW('Sanitation Data'!D171))),'Data Summary'!CO177="Yes"),OFFSET('Sanitation Data'!$D$12,0,10*ROW('Sanitation Data'!D171)),NA())</f>
        <v>#N/A</v>
      </c>
      <c r="AA177" s="537" t="e">
        <f ca="1">+IF(AND(ISNUMBER(OFFSET('Sanitation Data'!$E$4,0,10*ROW('Sanitation Data'!E171))),'Data Summary'!CP177="Yes"),100-OFFSET('Sanitation Data'!$E$4,0,10*ROW('Sanitation Data'!E171)),NA())</f>
        <v>#N/A</v>
      </c>
      <c r="AB177" s="537" t="e">
        <f ca="1">+IF(AND(ISNUMBER(OFFSET('Sanitation Data'!$E$6,0,10*ROW('Sanitation Data'!E171))),'Data Summary'!CQ177="Yes"),OFFSET('Sanitation Data'!$E$6,0,10*ROW('Sanitation Data'!E171)),NA())</f>
        <v>#N/A</v>
      </c>
      <c r="AC177" s="537" t="e">
        <f ca="1">+IF(AND(ISNUMBER(OFFSET('Sanitation Data'!$E$10,0,10*ROW('Sanitation Data'!E171))),'Data Summary'!CR177="Yes"),OFFSET('Sanitation Data'!$E$10,0,10*ROW('Sanitation Data'!E171)),NA())</f>
        <v>#N/A</v>
      </c>
      <c r="AD177" s="537" t="e">
        <f ca="1">+IF(AND(ISNUMBER(OFFSET('Sanitation Data'!$E$11,0,10*ROW('Sanitation Data'!E171))),'Data Summary'!CS177="Yes"),OFFSET('Sanitation Data'!$E$11,0,10*ROW('Sanitation Data'!E171)),NA())</f>
        <v>#N/A</v>
      </c>
      <c r="AE177" s="537" t="e">
        <f ca="1">+IF(AND(ISNUMBER(OFFSET('Sanitation Data'!$E$12,0,10*ROW('Sanitation Data'!E171))),'Data Summary'!CT177="Yes"),OFFSET('Sanitation Data'!$E$12,0,10*ROW('Sanitation Data'!E171)),NA())</f>
        <v>#N/A</v>
      </c>
      <c r="AF177" s="537" t="e">
        <f ca="1">+IF(AND(ISNUMBER(OFFSET('Sanitation Data'!$F$4,0,10*ROW('Sanitation Data'!F171))),'Data Summary'!CU177="Yes"),100-OFFSET('Sanitation Data'!$F$4,0,10*ROW('Sanitation Data'!F171)),NA())</f>
        <v>#N/A</v>
      </c>
      <c r="AG177" s="537" t="e">
        <f ca="1">+IF(AND(ISNUMBER(OFFSET('Sanitation Data'!$F$6,0,10*ROW('Sanitation Data'!F171))),'Data Summary'!CV177="Yes"),OFFSET('Sanitation Data'!$F$6,0,10*ROW('Sanitation Data'!F171)),NA())</f>
        <v>#N/A</v>
      </c>
      <c r="AH177" s="537" t="e">
        <f ca="1">+IF(AND(ISNUMBER(OFFSET('Sanitation Data'!$F$10,0,10*ROW('Sanitation Data'!F171))),'Data Summary'!CW177="Yes"),OFFSET('Sanitation Data'!$F$10,0,10*ROW('Sanitation Data'!F171)),NA())</f>
        <v>#N/A</v>
      </c>
      <c r="AI177" s="537" t="e">
        <f ca="1">+IF(AND(ISNUMBER(OFFSET('Sanitation Data'!$F$11,0,10*ROW('Sanitation Data'!F171))),'Data Summary'!CX177="Yes"),OFFSET('Sanitation Data'!$F$11,0,10*ROW('Sanitation Data'!F171)),NA())</f>
        <v>#N/A</v>
      </c>
      <c r="AJ177" s="537" t="e">
        <f ca="1">+IF(AND(ISNUMBER(OFFSET('Sanitation Data'!$F$12,0,10*ROW('Sanitation Data'!F171))),'Data Summary'!CY177="Yes"),OFFSET('Sanitation Data'!$F$12,0,10*ROW('Sanitation Data'!F171)),NA())</f>
        <v>#N/A</v>
      </c>
      <c r="AK177" s="537" t="e">
        <f ca="1">+IF(AND(ISNUMBER(OFFSET('Sanitation Data'!$G$4,0,10*ROW('Sanitation Data'!G171))),'Data Summary'!CZ177="Yes"),100-OFFSET('Sanitation Data'!$G$4,0,10*ROW('Sanitation Data'!G171)),NA())</f>
        <v>#N/A</v>
      </c>
      <c r="AL177" s="537" t="e">
        <f ca="1">+IF(AND(ISNUMBER(OFFSET('Sanitation Data'!$G$6,0,10*ROW('Sanitation Data'!G171))),'Data Summary'!DA177="Yes"),OFFSET('Sanitation Data'!$G$6,0,10*ROW('Sanitation Data'!G171)),NA())</f>
        <v>#N/A</v>
      </c>
      <c r="AM177" s="537" t="e">
        <f ca="1">+IF(AND(ISNUMBER(OFFSET('Sanitation Data'!$G$10,0,10*ROW('Sanitation Data'!G171))),'Data Summary'!DB177="Yes"),OFFSET('Sanitation Data'!$G$10,0,10*ROW('Sanitation Data'!G171)),NA())</f>
        <v>#N/A</v>
      </c>
      <c r="AN177" s="537" t="e">
        <f ca="1">+IF(AND(ISNUMBER(OFFSET('Sanitation Data'!$G$11,0,10*ROW('Sanitation Data'!G171))),'Data Summary'!DC177="Yes"),OFFSET('Sanitation Data'!$G$11,0,10*ROW('Sanitation Data'!G171)),NA())</f>
        <v>#N/A</v>
      </c>
      <c r="AO177" s="537" t="e">
        <f ca="1">+IF(AND(ISNUMBER(OFFSET('Sanitation Data'!$G$12,0,10*ROW('Sanitation Data'!G171))),'Data Summary'!DD177="Yes"),OFFSET('Sanitation Data'!$G$12,0,10*ROW('Sanitation Data'!G171)),NA())</f>
        <v>#N/A</v>
      </c>
      <c r="AP177" s="537" t="e">
        <f ca="1">+IF(AND(ISNUMBER(OFFSET('Sanitation Data'!$H$4,0,10*ROW('Sanitation Data'!H171))),'Data Summary'!DE177="Yes"),100-OFFSET('Sanitation Data'!$H$4,0,10*ROW('Sanitation Data'!H171)),NA())</f>
        <v>#N/A</v>
      </c>
      <c r="AQ177" s="537" t="e">
        <f ca="1">+IF(AND(ISNUMBER(OFFSET('Sanitation Data'!$H$6,0,10*ROW('Sanitation Data'!H171))),'Data Summary'!DF177="Yes"),OFFSET('Sanitation Data'!$H$6,0,10*ROW('Sanitation Data'!H171)),NA())</f>
        <v>#N/A</v>
      </c>
      <c r="AR177" s="537" t="e">
        <f ca="1">+IF(AND(ISNUMBER(OFFSET('Sanitation Data'!$H$10,0,10*ROW('Sanitation Data'!H171))),'Data Summary'!DG177="Yes"),OFFSET('Sanitation Data'!$H$10,0,10*ROW('Sanitation Data'!H171)),NA())</f>
        <v>#N/A</v>
      </c>
      <c r="AS177" s="537" t="e">
        <f ca="1">+IF(AND(ISNUMBER(OFFSET('Sanitation Data'!$H$11,0,10*ROW('Sanitation Data'!H171))),'Data Summary'!DH177="Yes"),OFFSET('Sanitation Data'!$H$11,0,10*ROW('Sanitation Data'!H171)),NA())</f>
        <v>#N/A</v>
      </c>
      <c r="AT177" s="537" t="e">
        <f ca="1">+IF(AND(ISNUMBER(OFFSET('Sanitation Data'!$H$12,0,10*ROW('Sanitation Data'!H171))),'Data Summary'!DI177="Yes"),OFFSET('Sanitation Data'!$H$12,0,10*ROW('Sanitation Data'!H171)),NA())</f>
        <v>#N/A</v>
      </c>
      <c r="AU177" s="537" t="e">
        <f ca="1">+IF(AND(ISNUMBER(OFFSET('Sanitation Data'!$I$4,0,10*ROW('Sanitation Data'!I171))),'Data Summary'!DJ177="Yes"),100-OFFSET('Sanitation Data'!$I$4,0,10*ROW('Sanitation Data'!I171)),NA())</f>
        <v>#N/A</v>
      </c>
      <c r="AV177" s="537" t="e">
        <f ca="1">+IF(AND(ISNUMBER(OFFSET('Sanitation Data'!$I$6,0,10*ROW('Sanitation Data'!I171))),'Data Summary'!DK177="Yes"),OFFSET('Sanitation Data'!$I$6,0,10*ROW('Sanitation Data'!I171)),NA())</f>
        <v>#N/A</v>
      </c>
      <c r="AW177" s="537" t="e">
        <f ca="1">+IF(AND(ISNUMBER(OFFSET('Sanitation Data'!$I$10,0,10*ROW('Sanitation Data'!I171))),'Data Summary'!DL177="Yes"),OFFSET('Sanitation Data'!$I$10,0,10*ROW('Sanitation Data'!I171)),NA())</f>
        <v>#N/A</v>
      </c>
      <c r="AX177" s="537" t="e">
        <f ca="1">+IF(AND(ISNUMBER(OFFSET('Sanitation Data'!$I$11,0,10*ROW('Sanitation Data'!I171))),'Data Summary'!DM177="Yes"),OFFSET('Sanitation Data'!$I$11,0,10*ROW('Sanitation Data'!I171)),NA())</f>
        <v>#N/A</v>
      </c>
      <c r="AY177" s="537" t="e">
        <f ca="1">+IF(AND(ISNUMBER(OFFSET('Sanitation Data'!$I$12,0,10*ROW('Sanitation Data'!I171))),'Data Summary'!DN177="Yes"),OFFSET('Sanitation Data'!$I$12,0,10*ROW('Sanitation Data'!I171)),NA())</f>
        <v>#N/A</v>
      </c>
      <c r="AZ177" s="538" t="e">
        <f ca="1">+IF(AND(ISNUMBER(OFFSET('Hygiene Data'!$D$5,0,10*ROW('Hygiene Data'!D171))),'Data Summary'!DO177="Yes"),OFFSET('Hygiene Data'!$D$5,0,10*ROW('Hygiene Data'!D171)),NA())</f>
        <v>#N/A</v>
      </c>
      <c r="BA177" s="538" t="e">
        <f ca="1">+IF(AND(ISNUMBER(OFFSET('Hygiene Data'!$D$7,0,10*ROW('Hygiene Data'!D171))),'Data Summary'!DP177="Yes"),OFFSET('Hygiene Data'!$D$7,0,10*ROW('Hygiene Data'!D171)),NA())</f>
        <v>#N/A</v>
      </c>
      <c r="BB177" s="538" t="e">
        <f ca="1">+IF(AND(ISNUMBER(OFFSET('Hygiene Data'!$D$9,0,10*ROW('Hygiene Data'!D171))),'Data Summary'!DQ177="Yes"),OFFSET('Hygiene Data'!$D$9,0,10*ROW('Hygiene Data'!D171)),NA())</f>
        <v>#N/A</v>
      </c>
      <c r="BC177" s="538" t="e">
        <f ca="1">+IF(AND(ISNUMBER(OFFSET('Hygiene Data'!$E$5,0,10*ROW('Hygiene Data'!E171))),'Data Summary'!DR177="Yes"),OFFSET('Hygiene Data'!$E$5,0,10*ROW('Hygiene Data'!E171)),NA())</f>
        <v>#N/A</v>
      </c>
      <c r="BD177" s="538" t="e">
        <f ca="1">+IF(AND(ISNUMBER(OFFSET('Hygiene Data'!$E$7,0,10*ROW('Hygiene Data'!E171))),'Data Summary'!DS177="Yes"),OFFSET('Hygiene Data'!$E$7,0,10*ROW('Hygiene Data'!E171)),NA())</f>
        <v>#N/A</v>
      </c>
      <c r="BE177" s="538" t="e">
        <f ca="1">+IF(AND(ISNUMBER(OFFSET('Hygiene Data'!$E$9,0,10*ROW('Hygiene Data'!E171))),'Data Summary'!DT177="Yes"),OFFSET('Hygiene Data'!$E$9,0,10*ROW('Hygiene Data'!E171)),NA())</f>
        <v>#N/A</v>
      </c>
      <c r="BF177" s="538" t="e">
        <f ca="1">+IF(AND(ISNUMBER(OFFSET('Hygiene Data'!$F$5,0,10*ROW('Hygiene Data'!F171))),'Data Summary'!DU177="Yes"),OFFSET('Hygiene Data'!$F$5,0,10*ROW('Hygiene Data'!F171)),NA())</f>
        <v>#N/A</v>
      </c>
      <c r="BG177" s="538" t="e">
        <f ca="1">+IF(AND(ISNUMBER(OFFSET('Hygiene Data'!$F$7,0,10*ROW('Hygiene Data'!F171))),'Data Summary'!DV177="Yes"),OFFSET('Hygiene Data'!$F$7,0,10*ROW('Hygiene Data'!F171)),NA())</f>
        <v>#N/A</v>
      </c>
      <c r="BH177" s="538" t="e">
        <f ca="1">+IF(AND(ISNUMBER(OFFSET('Hygiene Data'!$F$9,0,10*ROW('Hygiene Data'!F171))),'Data Summary'!DW177="Yes"),OFFSET('Hygiene Data'!$F$9,0,10*ROW('Hygiene Data'!F171)),NA())</f>
        <v>#N/A</v>
      </c>
      <c r="BI177" s="538" t="e">
        <f ca="1">+IF(AND(ISNUMBER(OFFSET('Hygiene Data'!$G$5,0,10*ROW('Hygiene Data'!G171))),'Data Summary'!DX177="Yes"),OFFSET('Hygiene Data'!$G$5,0,10*ROW('Hygiene Data'!G171)),NA())</f>
        <v>#N/A</v>
      </c>
      <c r="BJ177" s="538" t="e">
        <f ca="1">+IF(AND(ISNUMBER(OFFSET('Hygiene Data'!$G$7,0,10*ROW('Hygiene Data'!G171))),'Data Summary'!DY177="Yes"),OFFSET('Hygiene Data'!$G$7,0,10*ROW('Hygiene Data'!G171)),NA())</f>
        <v>#N/A</v>
      </c>
      <c r="BK177" s="538" t="e">
        <f ca="1">+IF(AND(ISNUMBER(OFFSET('Hygiene Data'!$G$9,0,10*ROW('Hygiene Data'!G171))),'Data Summary'!DZ177="Yes"),OFFSET('Hygiene Data'!$G$9,0,10*ROW('Hygiene Data'!G171)),NA())</f>
        <v>#N/A</v>
      </c>
      <c r="BL177" s="538" t="e">
        <f ca="1">+IF(AND(ISNUMBER(OFFSET('Hygiene Data'!$H$5,0,10*ROW('Hygiene Data'!H171))),'Data Summary'!EA177="Yes"),OFFSET('Hygiene Data'!$H$5,0,10*ROW('Hygiene Data'!H171)),NA())</f>
        <v>#N/A</v>
      </c>
      <c r="BM177" s="538" t="e">
        <f ca="1">+IF(AND(ISNUMBER(OFFSET('Hygiene Data'!$H$7,0,10*ROW('Hygiene Data'!H171))),'Data Summary'!EB177="Yes"),OFFSET('Hygiene Data'!$H$7,0,10*ROW('Hygiene Data'!H171)),NA())</f>
        <v>#N/A</v>
      </c>
      <c r="BN177" s="538" t="e">
        <f ca="1">+IF(AND(ISNUMBER(OFFSET('Hygiene Data'!$H$9,0,10*ROW('Hygiene Data'!H171))),'Data Summary'!EC177="Yes"),OFFSET('Hygiene Data'!$H$9,0,10*ROW('Hygiene Data'!H171)),NA())</f>
        <v>#N/A</v>
      </c>
      <c r="BO177" s="538" t="e">
        <f ca="1">+IF(AND(ISNUMBER(OFFSET('Hygiene Data'!$I$5,0,10*ROW('Hygiene Data'!I171))),'Data Summary'!ED177="Yes"),OFFSET('Hygiene Data'!$I$5,0,10*ROW('Hygiene Data'!I171)),NA())</f>
        <v>#N/A</v>
      </c>
      <c r="BP177" s="538" t="e">
        <f ca="1">+IF(AND(ISNUMBER(OFFSET('Hygiene Data'!$I$7,0,10*ROW('Hygiene Data'!I171))),'Data Summary'!EE177="Yes"),OFFSET('Hygiene Data'!$I$7,0,10*ROW('Hygiene Data'!I171)),NA())</f>
        <v>#N/A</v>
      </c>
      <c r="BQ177" s="538" t="e">
        <f ca="1">+IF(AND(ISNUMBER(OFFSET('Hygiene Data'!$I$9,0,10*ROW('Hygiene Data'!I171))),'Data Summary'!EF177="Yes"),OFFSET('Hygiene Data'!$I$9,0,10*ROW('Hygiene Data'!I171)),NA())</f>
        <v>#N/A</v>
      </c>
    </row>
    <row r="178" spans="1:69" x14ac:dyDescent="0.25">
      <c r="A178" s="534" t="e">
        <f ca="1">+RIGHT('Data Summary'!A178,LEN('Data Summary'!A178)-9)</f>
        <v>#VALUE!</v>
      </c>
      <c r="B178" s="508" t="str">
        <f ca="1">+IF(ISTEXT('Data Summary'!B178),'Data Summary'!B178,"")</f>
        <v/>
      </c>
      <c r="C178" s="535" t="e">
        <f ca="1">+VALUE('Data Summary'!C178)</f>
        <v>#VALUE!</v>
      </c>
      <c r="D178" s="536" t="e">
        <f ca="1">+IF(AND(ISNUMBER(OFFSET('Water Data'!$D$4,0,10*ROW('Water Data'!D172))),'Data Summary'!BS178="Yes"),100-OFFSET('Water Data'!$D$4,0,10*ROW('Water Data'!D172)),NA())</f>
        <v>#N/A</v>
      </c>
      <c r="E178" s="536" t="e">
        <f ca="1">+IF(AND(ISNUMBER(OFFSET('Water Data'!$D$6,0,10*ROW('Water Data'!D172))),'Data Summary'!BT178="Yes"),OFFSET('Water Data'!$D$6,0,10*ROW('Water Data'!D172)),NA())</f>
        <v>#N/A</v>
      </c>
      <c r="F178" s="536" t="e">
        <f ca="1">+IF(AND(ISNUMBER(OFFSET('Water Data'!$D$9,0,10*ROW('Water Data'!D172))),'Data Summary'!BU178="Yes"),OFFSET('Water Data'!$D$9,0,10*ROW('Water Data'!D172)),NA())</f>
        <v>#N/A</v>
      </c>
      <c r="G178" s="536" t="e">
        <f ca="1">+IF(AND(ISNUMBER(OFFSET('Water Data'!$E$4,0,10*ROW('Water Data'!E172))),'Data Summary'!BV178="Yes"),100-OFFSET('Water Data'!$E$4,0,10*ROW('Water Data'!E172)),NA())</f>
        <v>#N/A</v>
      </c>
      <c r="H178" s="536" t="e">
        <f ca="1">+IF(AND(ISNUMBER(OFFSET('Water Data'!$E$6,0,10*ROW('Water Data'!E172))),'Data Summary'!BW178="Yes"),OFFSET('Water Data'!$E$6,0,10*ROW('Water Data'!E172)),NA())</f>
        <v>#N/A</v>
      </c>
      <c r="I178" s="536" t="e">
        <f ca="1">+IF(AND(ISNUMBER(OFFSET('Water Data'!$E$9,0,10*ROW('Water Data'!E172))),'Data Summary'!BX178="Yes"),OFFSET('Water Data'!$E$9,0,10*ROW('Water Data'!E172)),NA())</f>
        <v>#N/A</v>
      </c>
      <c r="J178" s="536" t="e">
        <f ca="1">+IF(AND(ISNUMBER(OFFSET('Water Data'!$F$4,0,10*ROW('Water Data'!F172))),'Data Summary'!BY178="Yes"),100-OFFSET('Water Data'!$F$4,0,10*ROW('Water Data'!F172)),NA())</f>
        <v>#N/A</v>
      </c>
      <c r="K178" s="536" t="e">
        <f ca="1">+IF(AND(ISNUMBER(OFFSET('Water Data'!$F$6,0,10*ROW('Water Data'!F172))),'Data Summary'!BZ178="Yes"),OFFSET('Water Data'!$F$6,0,10*ROW('Water Data'!F172)),NA())</f>
        <v>#N/A</v>
      </c>
      <c r="L178" s="536" t="e">
        <f ca="1">+IF(AND(ISNUMBER(OFFSET('Water Data'!$F$9,0,10*ROW('Water Data'!F172))),'Data Summary'!CA178="Yes"),OFFSET('Water Data'!$F$9,0,10*ROW('Water Data'!F172)),NA())</f>
        <v>#N/A</v>
      </c>
      <c r="M178" s="536" t="e">
        <f ca="1">+IF(AND(ISNUMBER(OFFSET('Water Data'!$G$4,0,10*ROW('Water Data'!G172))),'Data Summary'!CB178="Yes"),100-OFFSET('Water Data'!$G$4,0,10*ROW('Water Data'!G172)),NA())</f>
        <v>#N/A</v>
      </c>
      <c r="N178" s="536" t="e">
        <f ca="1">+IF(AND(ISNUMBER(OFFSET('Water Data'!$G$6,0,10*ROW('Water Data'!G172))),'Data Summary'!CC178="Yes"),OFFSET('Water Data'!$G$6,0,10*ROW('Water Data'!G172)),NA())</f>
        <v>#N/A</v>
      </c>
      <c r="O178" s="536" t="e">
        <f ca="1">+IF(AND(ISNUMBER(OFFSET('Water Data'!$G$9,0,10*ROW('Water Data'!G172))),'Data Summary'!CD178="Yes"),OFFSET('Water Data'!$G$9,0,10*ROW('Water Data'!G172)),NA())</f>
        <v>#N/A</v>
      </c>
      <c r="P178" s="536" t="e">
        <f ca="1">+IF(AND(ISNUMBER(OFFSET('Water Data'!$H$4,0,10*ROW('Water Data'!H172))),'Data Summary'!CE178="Yes"),100-OFFSET('Water Data'!$H$4,0,10*ROW('Water Data'!H172)),NA())</f>
        <v>#N/A</v>
      </c>
      <c r="Q178" s="536" t="e">
        <f ca="1">+IF(AND(ISNUMBER(OFFSET('Water Data'!$H$6,0,10*ROW('Water Data'!H172))),'Data Summary'!CF178="Yes"),OFFSET('Water Data'!$H$6,0,10*ROW('Water Data'!H172)),NA())</f>
        <v>#N/A</v>
      </c>
      <c r="R178" s="536" t="e">
        <f ca="1">+IF(AND(ISNUMBER(OFFSET('Water Data'!$H$9,0,10*ROW('Water Data'!H172))),'Data Summary'!CG178="Yes"),OFFSET('Water Data'!$H$9,0,10*ROW('Water Data'!H172)),NA())</f>
        <v>#N/A</v>
      </c>
      <c r="S178" s="536" t="e">
        <f ca="1">+IF(AND(ISNUMBER(OFFSET('Water Data'!$I$4,0,10*ROW('Water Data'!I172))),'Data Summary'!CH178="Yes"),100-OFFSET('Water Data'!$I$4,0,10*ROW('Water Data'!I172)),NA())</f>
        <v>#N/A</v>
      </c>
      <c r="T178" s="536" t="e">
        <f ca="1">+IF(AND(ISNUMBER(OFFSET('Water Data'!$I$6,0,10*ROW('Water Data'!I172))),'Data Summary'!CI178="Yes"),OFFSET('Water Data'!$I$6,0,10*ROW('Water Data'!I172)),NA())</f>
        <v>#N/A</v>
      </c>
      <c r="U178" s="536" t="e">
        <f ca="1">+IF(AND(ISNUMBER(OFFSET('Water Data'!$I$9,0,10*ROW('Water Data'!I172))),'Data Summary'!CJ178="Yes"),OFFSET('Water Data'!$I$9,0,10*ROW('Water Data'!I172)),NA())</f>
        <v>#N/A</v>
      </c>
      <c r="V178" s="537" t="e">
        <f ca="1">+IF(AND(ISNUMBER(OFFSET('Sanitation Data'!$D$4,0,10*ROW('Sanitation Data'!D172))),'Data Summary'!CK178="Yes"),100-OFFSET('Sanitation Data'!$D$4,0,10*ROW('Sanitation Data'!D172)),NA())</f>
        <v>#N/A</v>
      </c>
      <c r="W178" s="537" t="e">
        <f ca="1">+IF(AND(ISNUMBER(OFFSET('Sanitation Data'!$D$6,0,10*ROW('Sanitation Data'!D172))),'Data Summary'!CL178="Yes"),OFFSET('Sanitation Data'!$D$6,0,10*ROW('Sanitation Data'!D172)),NA())</f>
        <v>#N/A</v>
      </c>
      <c r="X178" s="537" t="e">
        <f ca="1">+IF(AND(ISNUMBER(OFFSET('Sanitation Data'!$D$10,0,10*ROW('Sanitation Data'!D172))),'Data Summary'!CM178="Yes"),OFFSET('Sanitation Data'!$D$10,0,10*ROW('Sanitation Data'!D172)),NA())</f>
        <v>#N/A</v>
      </c>
      <c r="Y178" s="537" t="e">
        <f ca="1">+IF(AND(ISNUMBER(OFFSET('Sanitation Data'!$D$11,0,10*ROW('Sanitation Data'!D172))),'Data Summary'!CN178="Yes"),OFFSET('Sanitation Data'!$D$11,0,10*ROW('Sanitation Data'!D172)),NA())</f>
        <v>#N/A</v>
      </c>
      <c r="Z178" s="537" t="e">
        <f ca="1">+IF(AND(ISNUMBER(OFFSET('Sanitation Data'!$D$12,0,10*ROW('Sanitation Data'!D172))),'Data Summary'!CO178="Yes"),OFFSET('Sanitation Data'!$D$12,0,10*ROW('Sanitation Data'!D172)),NA())</f>
        <v>#N/A</v>
      </c>
      <c r="AA178" s="537" t="e">
        <f ca="1">+IF(AND(ISNUMBER(OFFSET('Sanitation Data'!$E$4,0,10*ROW('Sanitation Data'!E172))),'Data Summary'!CP178="Yes"),100-OFFSET('Sanitation Data'!$E$4,0,10*ROW('Sanitation Data'!E172)),NA())</f>
        <v>#N/A</v>
      </c>
      <c r="AB178" s="537" t="e">
        <f ca="1">+IF(AND(ISNUMBER(OFFSET('Sanitation Data'!$E$6,0,10*ROW('Sanitation Data'!E172))),'Data Summary'!CQ178="Yes"),OFFSET('Sanitation Data'!$E$6,0,10*ROW('Sanitation Data'!E172)),NA())</f>
        <v>#N/A</v>
      </c>
      <c r="AC178" s="537" t="e">
        <f ca="1">+IF(AND(ISNUMBER(OFFSET('Sanitation Data'!$E$10,0,10*ROW('Sanitation Data'!E172))),'Data Summary'!CR178="Yes"),OFFSET('Sanitation Data'!$E$10,0,10*ROW('Sanitation Data'!E172)),NA())</f>
        <v>#N/A</v>
      </c>
      <c r="AD178" s="537" t="e">
        <f ca="1">+IF(AND(ISNUMBER(OFFSET('Sanitation Data'!$E$11,0,10*ROW('Sanitation Data'!E172))),'Data Summary'!CS178="Yes"),OFFSET('Sanitation Data'!$E$11,0,10*ROW('Sanitation Data'!E172)),NA())</f>
        <v>#N/A</v>
      </c>
      <c r="AE178" s="537" t="e">
        <f ca="1">+IF(AND(ISNUMBER(OFFSET('Sanitation Data'!$E$12,0,10*ROW('Sanitation Data'!E172))),'Data Summary'!CT178="Yes"),OFFSET('Sanitation Data'!$E$12,0,10*ROW('Sanitation Data'!E172)),NA())</f>
        <v>#N/A</v>
      </c>
      <c r="AF178" s="537" t="e">
        <f ca="1">+IF(AND(ISNUMBER(OFFSET('Sanitation Data'!$F$4,0,10*ROW('Sanitation Data'!F172))),'Data Summary'!CU178="Yes"),100-OFFSET('Sanitation Data'!$F$4,0,10*ROW('Sanitation Data'!F172)),NA())</f>
        <v>#N/A</v>
      </c>
      <c r="AG178" s="537" t="e">
        <f ca="1">+IF(AND(ISNUMBER(OFFSET('Sanitation Data'!$F$6,0,10*ROW('Sanitation Data'!F172))),'Data Summary'!CV178="Yes"),OFFSET('Sanitation Data'!$F$6,0,10*ROW('Sanitation Data'!F172)),NA())</f>
        <v>#N/A</v>
      </c>
      <c r="AH178" s="537" t="e">
        <f ca="1">+IF(AND(ISNUMBER(OFFSET('Sanitation Data'!$F$10,0,10*ROW('Sanitation Data'!F172))),'Data Summary'!CW178="Yes"),OFFSET('Sanitation Data'!$F$10,0,10*ROW('Sanitation Data'!F172)),NA())</f>
        <v>#N/A</v>
      </c>
      <c r="AI178" s="537" t="e">
        <f ca="1">+IF(AND(ISNUMBER(OFFSET('Sanitation Data'!$F$11,0,10*ROW('Sanitation Data'!F172))),'Data Summary'!CX178="Yes"),OFFSET('Sanitation Data'!$F$11,0,10*ROW('Sanitation Data'!F172)),NA())</f>
        <v>#N/A</v>
      </c>
      <c r="AJ178" s="537" t="e">
        <f ca="1">+IF(AND(ISNUMBER(OFFSET('Sanitation Data'!$F$12,0,10*ROW('Sanitation Data'!F172))),'Data Summary'!CY178="Yes"),OFFSET('Sanitation Data'!$F$12,0,10*ROW('Sanitation Data'!F172)),NA())</f>
        <v>#N/A</v>
      </c>
      <c r="AK178" s="537" t="e">
        <f ca="1">+IF(AND(ISNUMBER(OFFSET('Sanitation Data'!$G$4,0,10*ROW('Sanitation Data'!G172))),'Data Summary'!CZ178="Yes"),100-OFFSET('Sanitation Data'!$G$4,0,10*ROW('Sanitation Data'!G172)),NA())</f>
        <v>#N/A</v>
      </c>
      <c r="AL178" s="537" t="e">
        <f ca="1">+IF(AND(ISNUMBER(OFFSET('Sanitation Data'!$G$6,0,10*ROW('Sanitation Data'!G172))),'Data Summary'!DA178="Yes"),OFFSET('Sanitation Data'!$G$6,0,10*ROW('Sanitation Data'!G172)),NA())</f>
        <v>#N/A</v>
      </c>
      <c r="AM178" s="537" t="e">
        <f ca="1">+IF(AND(ISNUMBER(OFFSET('Sanitation Data'!$G$10,0,10*ROW('Sanitation Data'!G172))),'Data Summary'!DB178="Yes"),OFFSET('Sanitation Data'!$G$10,0,10*ROW('Sanitation Data'!G172)),NA())</f>
        <v>#N/A</v>
      </c>
      <c r="AN178" s="537" t="e">
        <f ca="1">+IF(AND(ISNUMBER(OFFSET('Sanitation Data'!$G$11,0,10*ROW('Sanitation Data'!G172))),'Data Summary'!DC178="Yes"),OFFSET('Sanitation Data'!$G$11,0,10*ROW('Sanitation Data'!G172)),NA())</f>
        <v>#N/A</v>
      </c>
      <c r="AO178" s="537" t="e">
        <f ca="1">+IF(AND(ISNUMBER(OFFSET('Sanitation Data'!$G$12,0,10*ROW('Sanitation Data'!G172))),'Data Summary'!DD178="Yes"),OFFSET('Sanitation Data'!$G$12,0,10*ROW('Sanitation Data'!G172)),NA())</f>
        <v>#N/A</v>
      </c>
      <c r="AP178" s="537" t="e">
        <f ca="1">+IF(AND(ISNUMBER(OFFSET('Sanitation Data'!$H$4,0,10*ROW('Sanitation Data'!H172))),'Data Summary'!DE178="Yes"),100-OFFSET('Sanitation Data'!$H$4,0,10*ROW('Sanitation Data'!H172)),NA())</f>
        <v>#N/A</v>
      </c>
      <c r="AQ178" s="537" t="e">
        <f ca="1">+IF(AND(ISNUMBER(OFFSET('Sanitation Data'!$H$6,0,10*ROW('Sanitation Data'!H172))),'Data Summary'!DF178="Yes"),OFFSET('Sanitation Data'!$H$6,0,10*ROW('Sanitation Data'!H172)),NA())</f>
        <v>#N/A</v>
      </c>
      <c r="AR178" s="537" t="e">
        <f ca="1">+IF(AND(ISNUMBER(OFFSET('Sanitation Data'!$H$10,0,10*ROW('Sanitation Data'!H172))),'Data Summary'!DG178="Yes"),OFFSET('Sanitation Data'!$H$10,0,10*ROW('Sanitation Data'!H172)),NA())</f>
        <v>#N/A</v>
      </c>
      <c r="AS178" s="537" t="e">
        <f ca="1">+IF(AND(ISNUMBER(OFFSET('Sanitation Data'!$H$11,0,10*ROW('Sanitation Data'!H172))),'Data Summary'!DH178="Yes"),OFFSET('Sanitation Data'!$H$11,0,10*ROW('Sanitation Data'!H172)),NA())</f>
        <v>#N/A</v>
      </c>
      <c r="AT178" s="537" t="e">
        <f ca="1">+IF(AND(ISNUMBER(OFFSET('Sanitation Data'!$H$12,0,10*ROW('Sanitation Data'!H172))),'Data Summary'!DI178="Yes"),OFFSET('Sanitation Data'!$H$12,0,10*ROW('Sanitation Data'!H172)),NA())</f>
        <v>#N/A</v>
      </c>
      <c r="AU178" s="537" t="e">
        <f ca="1">+IF(AND(ISNUMBER(OFFSET('Sanitation Data'!$I$4,0,10*ROW('Sanitation Data'!I172))),'Data Summary'!DJ178="Yes"),100-OFFSET('Sanitation Data'!$I$4,0,10*ROW('Sanitation Data'!I172)),NA())</f>
        <v>#N/A</v>
      </c>
      <c r="AV178" s="537" t="e">
        <f ca="1">+IF(AND(ISNUMBER(OFFSET('Sanitation Data'!$I$6,0,10*ROW('Sanitation Data'!I172))),'Data Summary'!DK178="Yes"),OFFSET('Sanitation Data'!$I$6,0,10*ROW('Sanitation Data'!I172)),NA())</f>
        <v>#N/A</v>
      </c>
      <c r="AW178" s="537" t="e">
        <f ca="1">+IF(AND(ISNUMBER(OFFSET('Sanitation Data'!$I$10,0,10*ROW('Sanitation Data'!I172))),'Data Summary'!DL178="Yes"),OFFSET('Sanitation Data'!$I$10,0,10*ROW('Sanitation Data'!I172)),NA())</f>
        <v>#N/A</v>
      </c>
      <c r="AX178" s="537" t="e">
        <f ca="1">+IF(AND(ISNUMBER(OFFSET('Sanitation Data'!$I$11,0,10*ROW('Sanitation Data'!I172))),'Data Summary'!DM178="Yes"),OFFSET('Sanitation Data'!$I$11,0,10*ROW('Sanitation Data'!I172)),NA())</f>
        <v>#N/A</v>
      </c>
      <c r="AY178" s="537" t="e">
        <f ca="1">+IF(AND(ISNUMBER(OFFSET('Sanitation Data'!$I$12,0,10*ROW('Sanitation Data'!I172))),'Data Summary'!DN178="Yes"),OFFSET('Sanitation Data'!$I$12,0,10*ROW('Sanitation Data'!I172)),NA())</f>
        <v>#N/A</v>
      </c>
      <c r="AZ178" s="538" t="e">
        <f ca="1">+IF(AND(ISNUMBER(OFFSET('Hygiene Data'!$D$5,0,10*ROW('Hygiene Data'!D172))),'Data Summary'!DO178="Yes"),OFFSET('Hygiene Data'!$D$5,0,10*ROW('Hygiene Data'!D172)),NA())</f>
        <v>#N/A</v>
      </c>
      <c r="BA178" s="538" t="e">
        <f ca="1">+IF(AND(ISNUMBER(OFFSET('Hygiene Data'!$D$7,0,10*ROW('Hygiene Data'!D172))),'Data Summary'!DP178="Yes"),OFFSET('Hygiene Data'!$D$7,0,10*ROW('Hygiene Data'!D172)),NA())</f>
        <v>#N/A</v>
      </c>
      <c r="BB178" s="538" t="e">
        <f ca="1">+IF(AND(ISNUMBER(OFFSET('Hygiene Data'!$D$9,0,10*ROW('Hygiene Data'!D172))),'Data Summary'!DQ178="Yes"),OFFSET('Hygiene Data'!$D$9,0,10*ROW('Hygiene Data'!D172)),NA())</f>
        <v>#N/A</v>
      </c>
      <c r="BC178" s="538" t="e">
        <f ca="1">+IF(AND(ISNUMBER(OFFSET('Hygiene Data'!$E$5,0,10*ROW('Hygiene Data'!E172))),'Data Summary'!DR178="Yes"),OFFSET('Hygiene Data'!$E$5,0,10*ROW('Hygiene Data'!E172)),NA())</f>
        <v>#N/A</v>
      </c>
      <c r="BD178" s="538" t="e">
        <f ca="1">+IF(AND(ISNUMBER(OFFSET('Hygiene Data'!$E$7,0,10*ROW('Hygiene Data'!E172))),'Data Summary'!DS178="Yes"),OFFSET('Hygiene Data'!$E$7,0,10*ROW('Hygiene Data'!E172)),NA())</f>
        <v>#N/A</v>
      </c>
      <c r="BE178" s="538" t="e">
        <f ca="1">+IF(AND(ISNUMBER(OFFSET('Hygiene Data'!$E$9,0,10*ROW('Hygiene Data'!E172))),'Data Summary'!DT178="Yes"),OFFSET('Hygiene Data'!$E$9,0,10*ROW('Hygiene Data'!E172)),NA())</f>
        <v>#N/A</v>
      </c>
      <c r="BF178" s="538" t="e">
        <f ca="1">+IF(AND(ISNUMBER(OFFSET('Hygiene Data'!$F$5,0,10*ROW('Hygiene Data'!F172))),'Data Summary'!DU178="Yes"),OFFSET('Hygiene Data'!$F$5,0,10*ROW('Hygiene Data'!F172)),NA())</f>
        <v>#N/A</v>
      </c>
      <c r="BG178" s="538" t="e">
        <f ca="1">+IF(AND(ISNUMBER(OFFSET('Hygiene Data'!$F$7,0,10*ROW('Hygiene Data'!F172))),'Data Summary'!DV178="Yes"),OFFSET('Hygiene Data'!$F$7,0,10*ROW('Hygiene Data'!F172)),NA())</f>
        <v>#N/A</v>
      </c>
      <c r="BH178" s="538" t="e">
        <f ca="1">+IF(AND(ISNUMBER(OFFSET('Hygiene Data'!$F$9,0,10*ROW('Hygiene Data'!F172))),'Data Summary'!DW178="Yes"),OFFSET('Hygiene Data'!$F$9,0,10*ROW('Hygiene Data'!F172)),NA())</f>
        <v>#N/A</v>
      </c>
      <c r="BI178" s="538" t="e">
        <f ca="1">+IF(AND(ISNUMBER(OFFSET('Hygiene Data'!$G$5,0,10*ROW('Hygiene Data'!G172))),'Data Summary'!DX178="Yes"),OFFSET('Hygiene Data'!$G$5,0,10*ROW('Hygiene Data'!G172)),NA())</f>
        <v>#N/A</v>
      </c>
      <c r="BJ178" s="538" t="e">
        <f ca="1">+IF(AND(ISNUMBER(OFFSET('Hygiene Data'!$G$7,0,10*ROW('Hygiene Data'!G172))),'Data Summary'!DY178="Yes"),OFFSET('Hygiene Data'!$G$7,0,10*ROW('Hygiene Data'!G172)),NA())</f>
        <v>#N/A</v>
      </c>
      <c r="BK178" s="538" t="e">
        <f ca="1">+IF(AND(ISNUMBER(OFFSET('Hygiene Data'!$G$9,0,10*ROW('Hygiene Data'!G172))),'Data Summary'!DZ178="Yes"),OFFSET('Hygiene Data'!$G$9,0,10*ROW('Hygiene Data'!G172)),NA())</f>
        <v>#N/A</v>
      </c>
      <c r="BL178" s="538" t="e">
        <f ca="1">+IF(AND(ISNUMBER(OFFSET('Hygiene Data'!$H$5,0,10*ROW('Hygiene Data'!H172))),'Data Summary'!EA178="Yes"),OFFSET('Hygiene Data'!$H$5,0,10*ROW('Hygiene Data'!H172)),NA())</f>
        <v>#N/A</v>
      </c>
      <c r="BM178" s="538" t="e">
        <f ca="1">+IF(AND(ISNUMBER(OFFSET('Hygiene Data'!$H$7,0,10*ROW('Hygiene Data'!H172))),'Data Summary'!EB178="Yes"),OFFSET('Hygiene Data'!$H$7,0,10*ROW('Hygiene Data'!H172)),NA())</f>
        <v>#N/A</v>
      </c>
      <c r="BN178" s="538" t="e">
        <f ca="1">+IF(AND(ISNUMBER(OFFSET('Hygiene Data'!$H$9,0,10*ROW('Hygiene Data'!H172))),'Data Summary'!EC178="Yes"),OFFSET('Hygiene Data'!$H$9,0,10*ROW('Hygiene Data'!H172)),NA())</f>
        <v>#N/A</v>
      </c>
      <c r="BO178" s="538" t="e">
        <f ca="1">+IF(AND(ISNUMBER(OFFSET('Hygiene Data'!$I$5,0,10*ROW('Hygiene Data'!I172))),'Data Summary'!ED178="Yes"),OFFSET('Hygiene Data'!$I$5,0,10*ROW('Hygiene Data'!I172)),NA())</f>
        <v>#N/A</v>
      </c>
      <c r="BP178" s="538" t="e">
        <f ca="1">+IF(AND(ISNUMBER(OFFSET('Hygiene Data'!$I$7,0,10*ROW('Hygiene Data'!I172))),'Data Summary'!EE178="Yes"),OFFSET('Hygiene Data'!$I$7,0,10*ROW('Hygiene Data'!I172)),NA())</f>
        <v>#N/A</v>
      </c>
      <c r="BQ178" s="538" t="e">
        <f ca="1">+IF(AND(ISNUMBER(OFFSET('Hygiene Data'!$I$9,0,10*ROW('Hygiene Data'!I172))),'Data Summary'!EF178="Yes"),OFFSET('Hygiene Data'!$I$9,0,10*ROW('Hygiene Data'!I172)),NA())</f>
        <v>#N/A</v>
      </c>
    </row>
    <row r="179" spans="1:69" x14ac:dyDescent="0.25">
      <c r="A179" s="534" t="e">
        <f ca="1">+RIGHT('Data Summary'!A179,LEN('Data Summary'!A179)-9)</f>
        <v>#VALUE!</v>
      </c>
      <c r="B179" s="508" t="str">
        <f ca="1">+IF(ISTEXT('Data Summary'!B179),'Data Summary'!B179,"")</f>
        <v/>
      </c>
      <c r="C179" s="535" t="e">
        <f ca="1">+VALUE('Data Summary'!C179)</f>
        <v>#VALUE!</v>
      </c>
      <c r="D179" s="536" t="e">
        <f ca="1">+IF(AND(ISNUMBER(OFFSET('Water Data'!$D$4,0,10*ROW('Water Data'!D173))),'Data Summary'!BS179="Yes"),100-OFFSET('Water Data'!$D$4,0,10*ROW('Water Data'!D173)),NA())</f>
        <v>#N/A</v>
      </c>
      <c r="E179" s="536" t="e">
        <f ca="1">+IF(AND(ISNUMBER(OFFSET('Water Data'!$D$6,0,10*ROW('Water Data'!D173))),'Data Summary'!BT179="Yes"),OFFSET('Water Data'!$D$6,0,10*ROW('Water Data'!D173)),NA())</f>
        <v>#N/A</v>
      </c>
      <c r="F179" s="536" t="e">
        <f ca="1">+IF(AND(ISNUMBER(OFFSET('Water Data'!$D$9,0,10*ROW('Water Data'!D173))),'Data Summary'!BU179="Yes"),OFFSET('Water Data'!$D$9,0,10*ROW('Water Data'!D173)),NA())</f>
        <v>#N/A</v>
      </c>
      <c r="G179" s="536" t="e">
        <f ca="1">+IF(AND(ISNUMBER(OFFSET('Water Data'!$E$4,0,10*ROW('Water Data'!E173))),'Data Summary'!BV179="Yes"),100-OFFSET('Water Data'!$E$4,0,10*ROW('Water Data'!E173)),NA())</f>
        <v>#N/A</v>
      </c>
      <c r="H179" s="536" t="e">
        <f ca="1">+IF(AND(ISNUMBER(OFFSET('Water Data'!$E$6,0,10*ROW('Water Data'!E173))),'Data Summary'!BW179="Yes"),OFFSET('Water Data'!$E$6,0,10*ROW('Water Data'!E173)),NA())</f>
        <v>#N/A</v>
      </c>
      <c r="I179" s="536" t="e">
        <f ca="1">+IF(AND(ISNUMBER(OFFSET('Water Data'!$E$9,0,10*ROW('Water Data'!E173))),'Data Summary'!BX179="Yes"),OFFSET('Water Data'!$E$9,0,10*ROW('Water Data'!E173)),NA())</f>
        <v>#N/A</v>
      </c>
      <c r="J179" s="536" t="e">
        <f ca="1">+IF(AND(ISNUMBER(OFFSET('Water Data'!$F$4,0,10*ROW('Water Data'!F173))),'Data Summary'!BY179="Yes"),100-OFFSET('Water Data'!$F$4,0,10*ROW('Water Data'!F173)),NA())</f>
        <v>#N/A</v>
      </c>
      <c r="K179" s="536" t="e">
        <f ca="1">+IF(AND(ISNUMBER(OFFSET('Water Data'!$F$6,0,10*ROW('Water Data'!F173))),'Data Summary'!BZ179="Yes"),OFFSET('Water Data'!$F$6,0,10*ROW('Water Data'!F173)),NA())</f>
        <v>#N/A</v>
      </c>
      <c r="L179" s="536" t="e">
        <f ca="1">+IF(AND(ISNUMBER(OFFSET('Water Data'!$F$9,0,10*ROW('Water Data'!F173))),'Data Summary'!CA179="Yes"),OFFSET('Water Data'!$F$9,0,10*ROW('Water Data'!F173)),NA())</f>
        <v>#N/A</v>
      </c>
      <c r="M179" s="536" t="e">
        <f ca="1">+IF(AND(ISNUMBER(OFFSET('Water Data'!$G$4,0,10*ROW('Water Data'!G173))),'Data Summary'!CB179="Yes"),100-OFFSET('Water Data'!$G$4,0,10*ROW('Water Data'!G173)),NA())</f>
        <v>#N/A</v>
      </c>
      <c r="N179" s="536" t="e">
        <f ca="1">+IF(AND(ISNUMBER(OFFSET('Water Data'!$G$6,0,10*ROW('Water Data'!G173))),'Data Summary'!CC179="Yes"),OFFSET('Water Data'!$G$6,0,10*ROW('Water Data'!G173)),NA())</f>
        <v>#N/A</v>
      </c>
      <c r="O179" s="536" t="e">
        <f ca="1">+IF(AND(ISNUMBER(OFFSET('Water Data'!$G$9,0,10*ROW('Water Data'!G173))),'Data Summary'!CD179="Yes"),OFFSET('Water Data'!$G$9,0,10*ROW('Water Data'!G173)),NA())</f>
        <v>#N/A</v>
      </c>
      <c r="P179" s="536" t="e">
        <f ca="1">+IF(AND(ISNUMBER(OFFSET('Water Data'!$H$4,0,10*ROW('Water Data'!H173))),'Data Summary'!CE179="Yes"),100-OFFSET('Water Data'!$H$4,0,10*ROW('Water Data'!H173)),NA())</f>
        <v>#N/A</v>
      </c>
      <c r="Q179" s="536" t="e">
        <f ca="1">+IF(AND(ISNUMBER(OFFSET('Water Data'!$H$6,0,10*ROW('Water Data'!H173))),'Data Summary'!CF179="Yes"),OFFSET('Water Data'!$H$6,0,10*ROW('Water Data'!H173)),NA())</f>
        <v>#N/A</v>
      </c>
      <c r="R179" s="536" t="e">
        <f ca="1">+IF(AND(ISNUMBER(OFFSET('Water Data'!$H$9,0,10*ROW('Water Data'!H173))),'Data Summary'!CG179="Yes"),OFFSET('Water Data'!$H$9,0,10*ROW('Water Data'!H173)),NA())</f>
        <v>#N/A</v>
      </c>
      <c r="S179" s="536" t="e">
        <f ca="1">+IF(AND(ISNUMBER(OFFSET('Water Data'!$I$4,0,10*ROW('Water Data'!I173))),'Data Summary'!CH179="Yes"),100-OFFSET('Water Data'!$I$4,0,10*ROW('Water Data'!I173)),NA())</f>
        <v>#N/A</v>
      </c>
      <c r="T179" s="536" t="e">
        <f ca="1">+IF(AND(ISNUMBER(OFFSET('Water Data'!$I$6,0,10*ROW('Water Data'!I173))),'Data Summary'!CI179="Yes"),OFFSET('Water Data'!$I$6,0,10*ROW('Water Data'!I173)),NA())</f>
        <v>#N/A</v>
      </c>
      <c r="U179" s="536" t="e">
        <f ca="1">+IF(AND(ISNUMBER(OFFSET('Water Data'!$I$9,0,10*ROW('Water Data'!I173))),'Data Summary'!CJ179="Yes"),OFFSET('Water Data'!$I$9,0,10*ROW('Water Data'!I173)),NA())</f>
        <v>#N/A</v>
      </c>
      <c r="V179" s="537" t="e">
        <f ca="1">+IF(AND(ISNUMBER(OFFSET('Sanitation Data'!$D$4,0,10*ROW('Sanitation Data'!D173))),'Data Summary'!CK179="Yes"),100-OFFSET('Sanitation Data'!$D$4,0,10*ROW('Sanitation Data'!D173)),NA())</f>
        <v>#N/A</v>
      </c>
      <c r="W179" s="537" t="e">
        <f ca="1">+IF(AND(ISNUMBER(OFFSET('Sanitation Data'!$D$6,0,10*ROW('Sanitation Data'!D173))),'Data Summary'!CL179="Yes"),OFFSET('Sanitation Data'!$D$6,0,10*ROW('Sanitation Data'!D173)),NA())</f>
        <v>#N/A</v>
      </c>
      <c r="X179" s="537" t="e">
        <f ca="1">+IF(AND(ISNUMBER(OFFSET('Sanitation Data'!$D$10,0,10*ROW('Sanitation Data'!D173))),'Data Summary'!CM179="Yes"),OFFSET('Sanitation Data'!$D$10,0,10*ROW('Sanitation Data'!D173)),NA())</f>
        <v>#N/A</v>
      </c>
      <c r="Y179" s="537" t="e">
        <f ca="1">+IF(AND(ISNUMBER(OFFSET('Sanitation Data'!$D$11,0,10*ROW('Sanitation Data'!D173))),'Data Summary'!CN179="Yes"),OFFSET('Sanitation Data'!$D$11,0,10*ROW('Sanitation Data'!D173)),NA())</f>
        <v>#N/A</v>
      </c>
      <c r="Z179" s="537" t="e">
        <f ca="1">+IF(AND(ISNUMBER(OFFSET('Sanitation Data'!$D$12,0,10*ROW('Sanitation Data'!D173))),'Data Summary'!CO179="Yes"),OFFSET('Sanitation Data'!$D$12,0,10*ROW('Sanitation Data'!D173)),NA())</f>
        <v>#N/A</v>
      </c>
      <c r="AA179" s="537" t="e">
        <f ca="1">+IF(AND(ISNUMBER(OFFSET('Sanitation Data'!$E$4,0,10*ROW('Sanitation Data'!E173))),'Data Summary'!CP179="Yes"),100-OFFSET('Sanitation Data'!$E$4,0,10*ROW('Sanitation Data'!E173)),NA())</f>
        <v>#N/A</v>
      </c>
      <c r="AB179" s="537" t="e">
        <f ca="1">+IF(AND(ISNUMBER(OFFSET('Sanitation Data'!$E$6,0,10*ROW('Sanitation Data'!E173))),'Data Summary'!CQ179="Yes"),OFFSET('Sanitation Data'!$E$6,0,10*ROW('Sanitation Data'!E173)),NA())</f>
        <v>#N/A</v>
      </c>
      <c r="AC179" s="537" t="e">
        <f ca="1">+IF(AND(ISNUMBER(OFFSET('Sanitation Data'!$E$10,0,10*ROW('Sanitation Data'!E173))),'Data Summary'!CR179="Yes"),OFFSET('Sanitation Data'!$E$10,0,10*ROW('Sanitation Data'!E173)),NA())</f>
        <v>#N/A</v>
      </c>
      <c r="AD179" s="537" t="e">
        <f ca="1">+IF(AND(ISNUMBER(OFFSET('Sanitation Data'!$E$11,0,10*ROW('Sanitation Data'!E173))),'Data Summary'!CS179="Yes"),OFFSET('Sanitation Data'!$E$11,0,10*ROW('Sanitation Data'!E173)),NA())</f>
        <v>#N/A</v>
      </c>
      <c r="AE179" s="537" t="e">
        <f ca="1">+IF(AND(ISNUMBER(OFFSET('Sanitation Data'!$E$12,0,10*ROW('Sanitation Data'!E173))),'Data Summary'!CT179="Yes"),OFFSET('Sanitation Data'!$E$12,0,10*ROW('Sanitation Data'!E173)),NA())</f>
        <v>#N/A</v>
      </c>
      <c r="AF179" s="537" t="e">
        <f ca="1">+IF(AND(ISNUMBER(OFFSET('Sanitation Data'!$F$4,0,10*ROW('Sanitation Data'!F173))),'Data Summary'!CU179="Yes"),100-OFFSET('Sanitation Data'!$F$4,0,10*ROW('Sanitation Data'!F173)),NA())</f>
        <v>#N/A</v>
      </c>
      <c r="AG179" s="537" t="e">
        <f ca="1">+IF(AND(ISNUMBER(OFFSET('Sanitation Data'!$F$6,0,10*ROW('Sanitation Data'!F173))),'Data Summary'!CV179="Yes"),OFFSET('Sanitation Data'!$F$6,0,10*ROW('Sanitation Data'!F173)),NA())</f>
        <v>#N/A</v>
      </c>
      <c r="AH179" s="537" t="e">
        <f ca="1">+IF(AND(ISNUMBER(OFFSET('Sanitation Data'!$F$10,0,10*ROW('Sanitation Data'!F173))),'Data Summary'!CW179="Yes"),OFFSET('Sanitation Data'!$F$10,0,10*ROW('Sanitation Data'!F173)),NA())</f>
        <v>#N/A</v>
      </c>
      <c r="AI179" s="537" t="e">
        <f ca="1">+IF(AND(ISNUMBER(OFFSET('Sanitation Data'!$F$11,0,10*ROW('Sanitation Data'!F173))),'Data Summary'!CX179="Yes"),OFFSET('Sanitation Data'!$F$11,0,10*ROW('Sanitation Data'!F173)),NA())</f>
        <v>#N/A</v>
      </c>
      <c r="AJ179" s="537" t="e">
        <f ca="1">+IF(AND(ISNUMBER(OFFSET('Sanitation Data'!$F$12,0,10*ROW('Sanitation Data'!F173))),'Data Summary'!CY179="Yes"),OFFSET('Sanitation Data'!$F$12,0,10*ROW('Sanitation Data'!F173)),NA())</f>
        <v>#N/A</v>
      </c>
      <c r="AK179" s="537" t="e">
        <f ca="1">+IF(AND(ISNUMBER(OFFSET('Sanitation Data'!$G$4,0,10*ROW('Sanitation Data'!G173))),'Data Summary'!CZ179="Yes"),100-OFFSET('Sanitation Data'!$G$4,0,10*ROW('Sanitation Data'!G173)),NA())</f>
        <v>#N/A</v>
      </c>
      <c r="AL179" s="537" t="e">
        <f ca="1">+IF(AND(ISNUMBER(OFFSET('Sanitation Data'!$G$6,0,10*ROW('Sanitation Data'!G173))),'Data Summary'!DA179="Yes"),OFFSET('Sanitation Data'!$G$6,0,10*ROW('Sanitation Data'!G173)),NA())</f>
        <v>#N/A</v>
      </c>
      <c r="AM179" s="537" t="e">
        <f ca="1">+IF(AND(ISNUMBER(OFFSET('Sanitation Data'!$G$10,0,10*ROW('Sanitation Data'!G173))),'Data Summary'!DB179="Yes"),OFFSET('Sanitation Data'!$G$10,0,10*ROW('Sanitation Data'!G173)),NA())</f>
        <v>#N/A</v>
      </c>
      <c r="AN179" s="537" t="e">
        <f ca="1">+IF(AND(ISNUMBER(OFFSET('Sanitation Data'!$G$11,0,10*ROW('Sanitation Data'!G173))),'Data Summary'!DC179="Yes"),OFFSET('Sanitation Data'!$G$11,0,10*ROW('Sanitation Data'!G173)),NA())</f>
        <v>#N/A</v>
      </c>
      <c r="AO179" s="537" t="e">
        <f ca="1">+IF(AND(ISNUMBER(OFFSET('Sanitation Data'!$G$12,0,10*ROW('Sanitation Data'!G173))),'Data Summary'!DD179="Yes"),OFFSET('Sanitation Data'!$G$12,0,10*ROW('Sanitation Data'!G173)),NA())</f>
        <v>#N/A</v>
      </c>
      <c r="AP179" s="537" t="e">
        <f ca="1">+IF(AND(ISNUMBER(OFFSET('Sanitation Data'!$H$4,0,10*ROW('Sanitation Data'!H173))),'Data Summary'!DE179="Yes"),100-OFFSET('Sanitation Data'!$H$4,0,10*ROW('Sanitation Data'!H173)),NA())</f>
        <v>#N/A</v>
      </c>
      <c r="AQ179" s="537" t="e">
        <f ca="1">+IF(AND(ISNUMBER(OFFSET('Sanitation Data'!$H$6,0,10*ROW('Sanitation Data'!H173))),'Data Summary'!DF179="Yes"),OFFSET('Sanitation Data'!$H$6,0,10*ROW('Sanitation Data'!H173)),NA())</f>
        <v>#N/A</v>
      </c>
      <c r="AR179" s="537" t="e">
        <f ca="1">+IF(AND(ISNUMBER(OFFSET('Sanitation Data'!$H$10,0,10*ROW('Sanitation Data'!H173))),'Data Summary'!DG179="Yes"),OFFSET('Sanitation Data'!$H$10,0,10*ROW('Sanitation Data'!H173)),NA())</f>
        <v>#N/A</v>
      </c>
      <c r="AS179" s="537" t="e">
        <f ca="1">+IF(AND(ISNUMBER(OFFSET('Sanitation Data'!$H$11,0,10*ROW('Sanitation Data'!H173))),'Data Summary'!DH179="Yes"),OFFSET('Sanitation Data'!$H$11,0,10*ROW('Sanitation Data'!H173)),NA())</f>
        <v>#N/A</v>
      </c>
      <c r="AT179" s="537" t="e">
        <f ca="1">+IF(AND(ISNUMBER(OFFSET('Sanitation Data'!$H$12,0,10*ROW('Sanitation Data'!H173))),'Data Summary'!DI179="Yes"),OFFSET('Sanitation Data'!$H$12,0,10*ROW('Sanitation Data'!H173)),NA())</f>
        <v>#N/A</v>
      </c>
      <c r="AU179" s="537" t="e">
        <f ca="1">+IF(AND(ISNUMBER(OFFSET('Sanitation Data'!$I$4,0,10*ROW('Sanitation Data'!I173))),'Data Summary'!DJ179="Yes"),100-OFFSET('Sanitation Data'!$I$4,0,10*ROW('Sanitation Data'!I173)),NA())</f>
        <v>#N/A</v>
      </c>
      <c r="AV179" s="537" t="e">
        <f ca="1">+IF(AND(ISNUMBER(OFFSET('Sanitation Data'!$I$6,0,10*ROW('Sanitation Data'!I173))),'Data Summary'!DK179="Yes"),OFFSET('Sanitation Data'!$I$6,0,10*ROW('Sanitation Data'!I173)),NA())</f>
        <v>#N/A</v>
      </c>
      <c r="AW179" s="537" t="e">
        <f ca="1">+IF(AND(ISNUMBER(OFFSET('Sanitation Data'!$I$10,0,10*ROW('Sanitation Data'!I173))),'Data Summary'!DL179="Yes"),OFFSET('Sanitation Data'!$I$10,0,10*ROW('Sanitation Data'!I173)),NA())</f>
        <v>#N/A</v>
      </c>
      <c r="AX179" s="537" t="e">
        <f ca="1">+IF(AND(ISNUMBER(OFFSET('Sanitation Data'!$I$11,0,10*ROW('Sanitation Data'!I173))),'Data Summary'!DM179="Yes"),OFFSET('Sanitation Data'!$I$11,0,10*ROW('Sanitation Data'!I173)),NA())</f>
        <v>#N/A</v>
      </c>
      <c r="AY179" s="537" t="e">
        <f ca="1">+IF(AND(ISNUMBER(OFFSET('Sanitation Data'!$I$12,0,10*ROW('Sanitation Data'!I173))),'Data Summary'!DN179="Yes"),OFFSET('Sanitation Data'!$I$12,0,10*ROW('Sanitation Data'!I173)),NA())</f>
        <v>#N/A</v>
      </c>
      <c r="AZ179" s="538" t="e">
        <f ca="1">+IF(AND(ISNUMBER(OFFSET('Hygiene Data'!$D$5,0,10*ROW('Hygiene Data'!D173))),'Data Summary'!DO179="Yes"),OFFSET('Hygiene Data'!$D$5,0,10*ROW('Hygiene Data'!D173)),NA())</f>
        <v>#N/A</v>
      </c>
      <c r="BA179" s="538" t="e">
        <f ca="1">+IF(AND(ISNUMBER(OFFSET('Hygiene Data'!$D$7,0,10*ROW('Hygiene Data'!D173))),'Data Summary'!DP179="Yes"),OFFSET('Hygiene Data'!$D$7,0,10*ROW('Hygiene Data'!D173)),NA())</f>
        <v>#N/A</v>
      </c>
      <c r="BB179" s="538" t="e">
        <f ca="1">+IF(AND(ISNUMBER(OFFSET('Hygiene Data'!$D$9,0,10*ROW('Hygiene Data'!D173))),'Data Summary'!DQ179="Yes"),OFFSET('Hygiene Data'!$D$9,0,10*ROW('Hygiene Data'!D173)),NA())</f>
        <v>#N/A</v>
      </c>
      <c r="BC179" s="538" t="e">
        <f ca="1">+IF(AND(ISNUMBER(OFFSET('Hygiene Data'!$E$5,0,10*ROW('Hygiene Data'!E173))),'Data Summary'!DR179="Yes"),OFFSET('Hygiene Data'!$E$5,0,10*ROW('Hygiene Data'!E173)),NA())</f>
        <v>#N/A</v>
      </c>
      <c r="BD179" s="538" t="e">
        <f ca="1">+IF(AND(ISNUMBER(OFFSET('Hygiene Data'!$E$7,0,10*ROW('Hygiene Data'!E173))),'Data Summary'!DS179="Yes"),OFFSET('Hygiene Data'!$E$7,0,10*ROW('Hygiene Data'!E173)),NA())</f>
        <v>#N/A</v>
      </c>
      <c r="BE179" s="538" t="e">
        <f ca="1">+IF(AND(ISNUMBER(OFFSET('Hygiene Data'!$E$9,0,10*ROW('Hygiene Data'!E173))),'Data Summary'!DT179="Yes"),OFFSET('Hygiene Data'!$E$9,0,10*ROW('Hygiene Data'!E173)),NA())</f>
        <v>#N/A</v>
      </c>
      <c r="BF179" s="538" t="e">
        <f ca="1">+IF(AND(ISNUMBER(OFFSET('Hygiene Data'!$F$5,0,10*ROW('Hygiene Data'!F173))),'Data Summary'!DU179="Yes"),OFFSET('Hygiene Data'!$F$5,0,10*ROW('Hygiene Data'!F173)),NA())</f>
        <v>#N/A</v>
      </c>
      <c r="BG179" s="538" t="e">
        <f ca="1">+IF(AND(ISNUMBER(OFFSET('Hygiene Data'!$F$7,0,10*ROW('Hygiene Data'!F173))),'Data Summary'!DV179="Yes"),OFFSET('Hygiene Data'!$F$7,0,10*ROW('Hygiene Data'!F173)),NA())</f>
        <v>#N/A</v>
      </c>
      <c r="BH179" s="538" t="e">
        <f ca="1">+IF(AND(ISNUMBER(OFFSET('Hygiene Data'!$F$9,0,10*ROW('Hygiene Data'!F173))),'Data Summary'!DW179="Yes"),OFFSET('Hygiene Data'!$F$9,0,10*ROW('Hygiene Data'!F173)),NA())</f>
        <v>#N/A</v>
      </c>
      <c r="BI179" s="538" t="e">
        <f ca="1">+IF(AND(ISNUMBER(OFFSET('Hygiene Data'!$G$5,0,10*ROW('Hygiene Data'!G173))),'Data Summary'!DX179="Yes"),OFFSET('Hygiene Data'!$G$5,0,10*ROW('Hygiene Data'!G173)),NA())</f>
        <v>#N/A</v>
      </c>
      <c r="BJ179" s="538" t="e">
        <f ca="1">+IF(AND(ISNUMBER(OFFSET('Hygiene Data'!$G$7,0,10*ROW('Hygiene Data'!G173))),'Data Summary'!DY179="Yes"),OFFSET('Hygiene Data'!$G$7,0,10*ROW('Hygiene Data'!G173)),NA())</f>
        <v>#N/A</v>
      </c>
      <c r="BK179" s="538" t="e">
        <f ca="1">+IF(AND(ISNUMBER(OFFSET('Hygiene Data'!$G$9,0,10*ROW('Hygiene Data'!G173))),'Data Summary'!DZ179="Yes"),OFFSET('Hygiene Data'!$G$9,0,10*ROW('Hygiene Data'!G173)),NA())</f>
        <v>#N/A</v>
      </c>
      <c r="BL179" s="538" t="e">
        <f ca="1">+IF(AND(ISNUMBER(OFFSET('Hygiene Data'!$H$5,0,10*ROW('Hygiene Data'!H173))),'Data Summary'!EA179="Yes"),OFFSET('Hygiene Data'!$H$5,0,10*ROW('Hygiene Data'!H173)),NA())</f>
        <v>#N/A</v>
      </c>
      <c r="BM179" s="538" t="e">
        <f ca="1">+IF(AND(ISNUMBER(OFFSET('Hygiene Data'!$H$7,0,10*ROW('Hygiene Data'!H173))),'Data Summary'!EB179="Yes"),OFFSET('Hygiene Data'!$H$7,0,10*ROW('Hygiene Data'!H173)),NA())</f>
        <v>#N/A</v>
      </c>
      <c r="BN179" s="538" t="e">
        <f ca="1">+IF(AND(ISNUMBER(OFFSET('Hygiene Data'!$H$9,0,10*ROW('Hygiene Data'!H173))),'Data Summary'!EC179="Yes"),OFFSET('Hygiene Data'!$H$9,0,10*ROW('Hygiene Data'!H173)),NA())</f>
        <v>#N/A</v>
      </c>
      <c r="BO179" s="538" t="e">
        <f ca="1">+IF(AND(ISNUMBER(OFFSET('Hygiene Data'!$I$5,0,10*ROW('Hygiene Data'!I173))),'Data Summary'!ED179="Yes"),OFFSET('Hygiene Data'!$I$5,0,10*ROW('Hygiene Data'!I173)),NA())</f>
        <v>#N/A</v>
      </c>
      <c r="BP179" s="538" t="e">
        <f ca="1">+IF(AND(ISNUMBER(OFFSET('Hygiene Data'!$I$7,0,10*ROW('Hygiene Data'!I173))),'Data Summary'!EE179="Yes"),OFFSET('Hygiene Data'!$I$7,0,10*ROW('Hygiene Data'!I173)),NA())</f>
        <v>#N/A</v>
      </c>
      <c r="BQ179" s="538" t="e">
        <f ca="1">+IF(AND(ISNUMBER(OFFSET('Hygiene Data'!$I$9,0,10*ROW('Hygiene Data'!I173))),'Data Summary'!EF179="Yes"),OFFSET('Hygiene Data'!$I$9,0,10*ROW('Hygiene Data'!I173)),NA())</f>
        <v>#N/A</v>
      </c>
    </row>
    <row r="180" spans="1:69" x14ac:dyDescent="0.25">
      <c r="A180" s="534" t="e">
        <f ca="1">+RIGHT('Data Summary'!A180,LEN('Data Summary'!A180)-9)</f>
        <v>#VALUE!</v>
      </c>
      <c r="B180" s="508" t="str">
        <f ca="1">+IF(ISTEXT('Data Summary'!B180),'Data Summary'!B180,"")</f>
        <v/>
      </c>
      <c r="C180" s="535" t="e">
        <f ca="1">+VALUE('Data Summary'!C180)</f>
        <v>#VALUE!</v>
      </c>
      <c r="D180" s="536" t="e">
        <f ca="1">+IF(AND(ISNUMBER(OFFSET('Water Data'!$D$4,0,10*ROW('Water Data'!D174))),'Data Summary'!BS180="Yes"),100-OFFSET('Water Data'!$D$4,0,10*ROW('Water Data'!D174)),NA())</f>
        <v>#N/A</v>
      </c>
      <c r="E180" s="536" t="e">
        <f ca="1">+IF(AND(ISNUMBER(OFFSET('Water Data'!$D$6,0,10*ROW('Water Data'!D174))),'Data Summary'!BT180="Yes"),OFFSET('Water Data'!$D$6,0,10*ROW('Water Data'!D174)),NA())</f>
        <v>#N/A</v>
      </c>
      <c r="F180" s="536" t="e">
        <f ca="1">+IF(AND(ISNUMBER(OFFSET('Water Data'!$D$9,0,10*ROW('Water Data'!D174))),'Data Summary'!BU180="Yes"),OFFSET('Water Data'!$D$9,0,10*ROW('Water Data'!D174)),NA())</f>
        <v>#N/A</v>
      </c>
      <c r="G180" s="536" t="e">
        <f ca="1">+IF(AND(ISNUMBER(OFFSET('Water Data'!$E$4,0,10*ROW('Water Data'!E174))),'Data Summary'!BV180="Yes"),100-OFFSET('Water Data'!$E$4,0,10*ROW('Water Data'!E174)),NA())</f>
        <v>#N/A</v>
      </c>
      <c r="H180" s="536" t="e">
        <f ca="1">+IF(AND(ISNUMBER(OFFSET('Water Data'!$E$6,0,10*ROW('Water Data'!E174))),'Data Summary'!BW180="Yes"),OFFSET('Water Data'!$E$6,0,10*ROW('Water Data'!E174)),NA())</f>
        <v>#N/A</v>
      </c>
      <c r="I180" s="536" t="e">
        <f ca="1">+IF(AND(ISNUMBER(OFFSET('Water Data'!$E$9,0,10*ROW('Water Data'!E174))),'Data Summary'!BX180="Yes"),OFFSET('Water Data'!$E$9,0,10*ROW('Water Data'!E174)),NA())</f>
        <v>#N/A</v>
      </c>
      <c r="J180" s="536" t="e">
        <f ca="1">+IF(AND(ISNUMBER(OFFSET('Water Data'!$F$4,0,10*ROW('Water Data'!F174))),'Data Summary'!BY180="Yes"),100-OFFSET('Water Data'!$F$4,0,10*ROW('Water Data'!F174)),NA())</f>
        <v>#N/A</v>
      </c>
      <c r="K180" s="536" t="e">
        <f ca="1">+IF(AND(ISNUMBER(OFFSET('Water Data'!$F$6,0,10*ROW('Water Data'!F174))),'Data Summary'!BZ180="Yes"),OFFSET('Water Data'!$F$6,0,10*ROW('Water Data'!F174)),NA())</f>
        <v>#N/A</v>
      </c>
      <c r="L180" s="536" t="e">
        <f ca="1">+IF(AND(ISNUMBER(OFFSET('Water Data'!$F$9,0,10*ROW('Water Data'!F174))),'Data Summary'!CA180="Yes"),OFFSET('Water Data'!$F$9,0,10*ROW('Water Data'!F174)),NA())</f>
        <v>#N/A</v>
      </c>
      <c r="M180" s="536" t="e">
        <f ca="1">+IF(AND(ISNUMBER(OFFSET('Water Data'!$G$4,0,10*ROW('Water Data'!G174))),'Data Summary'!CB180="Yes"),100-OFFSET('Water Data'!$G$4,0,10*ROW('Water Data'!G174)),NA())</f>
        <v>#N/A</v>
      </c>
      <c r="N180" s="536" t="e">
        <f ca="1">+IF(AND(ISNUMBER(OFFSET('Water Data'!$G$6,0,10*ROW('Water Data'!G174))),'Data Summary'!CC180="Yes"),OFFSET('Water Data'!$G$6,0,10*ROW('Water Data'!G174)),NA())</f>
        <v>#N/A</v>
      </c>
      <c r="O180" s="536" t="e">
        <f ca="1">+IF(AND(ISNUMBER(OFFSET('Water Data'!$G$9,0,10*ROW('Water Data'!G174))),'Data Summary'!CD180="Yes"),OFFSET('Water Data'!$G$9,0,10*ROW('Water Data'!G174)),NA())</f>
        <v>#N/A</v>
      </c>
      <c r="P180" s="536" t="e">
        <f ca="1">+IF(AND(ISNUMBER(OFFSET('Water Data'!$H$4,0,10*ROW('Water Data'!H174))),'Data Summary'!CE180="Yes"),100-OFFSET('Water Data'!$H$4,0,10*ROW('Water Data'!H174)),NA())</f>
        <v>#N/A</v>
      </c>
      <c r="Q180" s="536" t="e">
        <f ca="1">+IF(AND(ISNUMBER(OFFSET('Water Data'!$H$6,0,10*ROW('Water Data'!H174))),'Data Summary'!CF180="Yes"),OFFSET('Water Data'!$H$6,0,10*ROW('Water Data'!H174)),NA())</f>
        <v>#N/A</v>
      </c>
      <c r="R180" s="536" t="e">
        <f ca="1">+IF(AND(ISNUMBER(OFFSET('Water Data'!$H$9,0,10*ROW('Water Data'!H174))),'Data Summary'!CG180="Yes"),OFFSET('Water Data'!$H$9,0,10*ROW('Water Data'!H174)),NA())</f>
        <v>#N/A</v>
      </c>
      <c r="S180" s="536" t="e">
        <f ca="1">+IF(AND(ISNUMBER(OFFSET('Water Data'!$I$4,0,10*ROW('Water Data'!I174))),'Data Summary'!CH180="Yes"),100-OFFSET('Water Data'!$I$4,0,10*ROW('Water Data'!I174)),NA())</f>
        <v>#N/A</v>
      </c>
      <c r="T180" s="536" t="e">
        <f ca="1">+IF(AND(ISNUMBER(OFFSET('Water Data'!$I$6,0,10*ROW('Water Data'!I174))),'Data Summary'!CI180="Yes"),OFFSET('Water Data'!$I$6,0,10*ROW('Water Data'!I174)),NA())</f>
        <v>#N/A</v>
      </c>
      <c r="U180" s="536" t="e">
        <f ca="1">+IF(AND(ISNUMBER(OFFSET('Water Data'!$I$9,0,10*ROW('Water Data'!I174))),'Data Summary'!CJ180="Yes"),OFFSET('Water Data'!$I$9,0,10*ROW('Water Data'!I174)),NA())</f>
        <v>#N/A</v>
      </c>
      <c r="V180" s="537" t="e">
        <f ca="1">+IF(AND(ISNUMBER(OFFSET('Sanitation Data'!$D$4,0,10*ROW('Sanitation Data'!D174))),'Data Summary'!CK180="Yes"),100-OFFSET('Sanitation Data'!$D$4,0,10*ROW('Sanitation Data'!D174)),NA())</f>
        <v>#N/A</v>
      </c>
      <c r="W180" s="537" t="e">
        <f ca="1">+IF(AND(ISNUMBER(OFFSET('Sanitation Data'!$D$6,0,10*ROW('Sanitation Data'!D174))),'Data Summary'!CL180="Yes"),OFFSET('Sanitation Data'!$D$6,0,10*ROW('Sanitation Data'!D174)),NA())</f>
        <v>#N/A</v>
      </c>
      <c r="X180" s="537" t="e">
        <f ca="1">+IF(AND(ISNUMBER(OFFSET('Sanitation Data'!$D$10,0,10*ROW('Sanitation Data'!D174))),'Data Summary'!CM180="Yes"),OFFSET('Sanitation Data'!$D$10,0,10*ROW('Sanitation Data'!D174)),NA())</f>
        <v>#N/A</v>
      </c>
      <c r="Y180" s="537" t="e">
        <f ca="1">+IF(AND(ISNUMBER(OFFSET('Sanitation Data'!$D$11,0,10*ROW('Sanitation Data'!D174))),'Data Summary'!CN180="Yes"),OFFSET('Sanitation Data'!$D$11,0,10*ROW('Sanitation Data'!D174)),NA())</f>
        <v>#N/A</v>
      </c>
      <c r="Z180" s="537" t="e">
        <f ca="1">+IF(AND(ISNUMBER(OFFSET('Sanitation Data'!$D$12,0,10*ROW('Sanitation Data'!D174))),'Data Summary'!CO180="Yes"),OFFSET('Sanitation Data'!$D$12,0,10*ROW('Sanitation Data'!D174)),NA())</f>
        <v>#N/A</v>
      </c>
      <c r="AA180" s="537" t="e">
        <f ca="1">+IF(AND(ISNUMBER(OFFSET('Sanitation Data'!$E$4,0,10*ROW('Sanitation Data'!E174))),'Data Summary'!CP180="Yes"),100-OFFSET('Sanitation Data'!$E$4,0,10*ROW('Sanitation Data'!E174)),NA())</f>
        <v>#N/A</v>
      </c>
      <c r="AB180" s="537" t="e">
        <f ca="1">+IF(AND(ISNUMBER(OFFSET('Sanitation Data'!$E$6,0,10*ROW('Sanitation Data'!E174))),'Data Summary'!CQ180="Yes"),OFFSET('Sanitation Data'!$E$6,0,10*ROW('Sanitation Data'!E174)),NA())</f>
        <v>#N/A</v>
      </c>
      <c r="AC180" s="537" t="e">
        <f ca="1">+IF(AND(ISNUMBER(OFFSET('Sanitation Data'!$E$10,0,10*ROW('Sanitation Data'!E174))),'Data Summary'!CR180="Yes"),OFFSET('Sanitation Data'!$E$10,0,10*ROW('Sanitation Data'!E174)),NA())</f>
        <v>#N/A</v>
      </c>
      <c r="AD180" s="537" t="e">
        <f ca="1">+IF(AND(ISNUMBER(OFFSET('Sanitation Data'!$E$11,0,10*ROW('Sanitation Data'!E174))),'Data Summary'!CS180="Yes"),OFFSET('Sanitation Data'!$E$11,0,10*ROW('Sanitation Data'!E174)),NA())</f>
        <v>#N/A</v>
      </c>
      <c r="AE180" s="537" t="e">
        <f ca="1">+IF(AND(ISNUMBER(OFFSET('Sanitation Data'!$E$12,0,10*ROW('Sanitation Data'!E174))),'Data Summary'!CT180="Yes"),OFFSET('Sanitation Data'!$E$12,0,10*ROW('Sanitation Data'!E174)),NA())</f>
        <v>#N/A</v>
      </c>
      <c r="AF180" s="537" t="e">
        <f ca="1">+IF(AND(ISNUMBER(OFFSET('Sanitation Data'!$F$4,0,10*ROW('Sanitation Data'!F174))),'Data Summary'!CU180="Yes"),100-OFFSET('Sanitation Data'!$F$4,0,10*ROW('Sanitation Data'!F174)),NA())</f>
        <v>#N/A</v>
      </c>
      <c r="AG180" s="537" t="e">
        <f ca="1">+IF(AND(ISNUMBER(OFFSET('Sanitation Data'!$F$6,0,10*ROW('Sanitation Data'!F174))),'Data Summary'!CV180="Yes"),OFFSET('Sanitation Data'!$F$6,0,10*ROW('Sanitation Data'!F174)),NA())</f>
        <v>#N/A</v>
      </c>
      <c r="AH180" s="537" t="e">
        <f ca="1">+IF(AND(ISNUMBER(OFFSET('Sanitation Data'!$F$10,0,10*ROW('Sanitation Data'!F174))),'Data Summary'!CW180="Yes"),OFFSET('Sanitation Data'!$F$10,0,10*ROW('Sanitation Data'!F174)),NA())</f>
        <v>#N/A</v>
      </c>
      <c r="AI180" s="537" t="e">
        <f ca="1">+IF(AND(ISNUMBER(OFFSET('Sanitation Data'!$F$11,0,10*ROW('Sanitation Data'!F174))),'Data Summary'!CX180="Yes"),OFFSET('Sanitation Data'!$F$11,0,10*ROW('Sanitation Data'!F174)),NA())</f>
        <v>#N/A</v>
      </c>
      <c r="AJ180" s="537" t="e">
        <f ca="1">+IF(AND(ISNUMBER(OFFSET('Sanitation Data'!$F$12,0,10*ROW('Sanitation Data'!F174))),'Data Summary'!CY180="Yes"),OFFSET('Sanitation Data'!$F$12,0,10*ROW('Sanitation Data'!F174)),NA())</f>
        <v>#N/A</v>
      </c>
      <c r="AK180" s="537" t="e">
        <f ca="1">+IF(AND(ISNUMBER(OFFSET('Sanitation Data'!$G$4,0,10*ROW('Sanitation Data'!G174))),'Data Summary'!CZ180="Yes"),100-OFFSET('Sanitation Data'!$G$4,0,10*ROW('Sanitation Data'!G174)),NA())</f>
        <v>#N/A</v>
      </c>
      <c r="AL180" s="537" t="e">
        <f ca="1">+IF(AND(ISNUMBER(OFFSET('Sanitation Data'!$G$6,0,10*ROW('Sanitation Data'!G174))),'Data Summary'!DA180="Yes"),OFFSET('Sanitation Data'!$G$6,0,10*ROW('Sanitation Data'!G174)),NA())</f>
        <v>#N/A</v>
      </c>
      <c r="AM180" s="537" t="e">
        <f ca="1">+IF(AND(ISNUMBER(OFFSET('Sanitation Data'!$G$10,0,10*ROW('Sanitation Data'!G174))),'Data Summary'!DB180="Yes"),OFFSET('Sanitation Data'!$G$10,0,10*ROW('Sanitation Data'!G174)),NA())</f>
        <v>#N/A</v>
      </c>
      <c r="AN180" s="537" t="e">
        <f ca="1">+IF(AND(ISNUMBER(OFFSET('Sanitation Data'!$G$11,0,10*ROW('Sanitation Data'!G174))),'Data Summary'!DC180="Yes"),OFFSET('Sanitation Data'!$G$11,0,10*ROW('Sanitation Data'!G174)),NA())</f>
        <v>#N/A</v>
      </c>
      <c r="AO180" s="537" t="e">
        <f ca="1">+IF(AND(ISNUMBER(OFFSET('Sanitation Data'!$G$12,0,10*ROW('Sanitation Data'!G174))),'Data Summary'!DD180="Yes"),OFFSET('Sanitation Data'!$G$12,0,10*ROW('Sanitation Data'!G174)),NA())</f>
        <v>#N/A</v>
      </c>
      <c r="AP180" s="537" t="e">
        <f ca="1">+IF(AND(ISNUMBER(OFFSET('Sanitation Data'!$H$4,0,10*ROW('Sanitation Data'!H174))),'Data Summary'!DE180="Yes"),100-OFFSET('Sanitation Data'!$H$4,0,10*ROW('Sanitation Data'!H174)),NA())</f>
        <v>#N/A</v>
      </c>
      <c r="AQ180" s="537" t="e">
        <f ca="1">+IF(AND(ISNUMBER(OFFSET('Sanitation Data'!$H$6,0,10*ROW('Sanitation Data'!H174))),'Data Summary'!DF180="Yes"),OFFSET('Sanitation Data'!$H$6,0,10*ROW('Sanitation Data'!H174)),NA())</f>
        <v>#N/A</v>
      </c>
      <c r="AR180" s="537" t="e">
        <f ca="1">+IF(AND(ISNUMBER(OFFSET('Sanitation Data'!$H$10,0,10*ROW('Sanitation Data'!H174))),'Data Summary'!DG180="Yes"),OFFSET('Sanitation Data'!$H$10,0,10*ROW('Sanitation Data'!H174)),NA())</f>
        <v>#N/A</v>
      </c>
      <c r="AS180" s="537" t="e">
        <f ca="1">+IF(AND(ISNUMBER(OFFSET('Sanitation Data'!$H$11,0,10*ROW('Sanitation Data'!H174))),'Data Summary'!DH180="Yes"),OFFSET('Sanitation Data'!$H$11,0,10*ROW('Sanitation Data'!H174)),NA())</f>
        <v>#N/A</v>
      </c>
      <c r="AT180" s="537" t="e">
        <f ca="1">+IF(AND(ISNUMBER(OFFSET('Sanitation Data'!$H$12,0,10*ROW('Sanitation Data'!H174))),'Data Summary'!DI180="Yes"),OFFSET('Sanitation Data'!$H$12,0,10*ROW('Sanitation Data'!H174)),NA())</f>
        <v>#N/A</v>
      </c>
      <c r="AU180" s="537" t="e">
        <f ca="1">+IF(AND(ISNUMBER(OFFSET('Sanitation Data'!$I$4,0,10*ROW('Sanitation Data'!I174))),'Data Summary'!DJ180="Yes"),100-OFFSET('Sanitation Data'!$I$4,0,10*ROW('Sanitation Data'!I174)),NA())</f>
        <v>#N/A</v>
      </c>
      <c r="AV180" s="537" t="e">
        <f ca="1">+IF(AND(ISNUMBER(OFFSET('Sanitation Data'!$I$6,0,10*ROW('Sanitation Data'!I174))),'Data Summary'!DK180="Yes"),OFFSET('Sanitation Data'!$I$6,0,10*ROW('Sanitation Data'!I174)),NA())</f>
        <v>#N/A</v>
      </c>
      <c r="AW180" s="537" t="e">
        <f ca="1">+IF(AND(ISNUMBER(OFFSET('Sanitation Data'!$I$10,0,10*ROW('Sanitation Data'!I174))),'Data Summary'!DL180="Yes"),OFFSET('Sanitation Data'!$I$10,0,10*ROW('Sanitation Data'!I174)),NA())</f>
        <v>#N/A</v>
      </c>
      <c r="AX180" s="537" t="e">
        <f ca="1">+IF(AND(ISNUMBER(OFFSET('Sanitation Data'!$I$11,0,10*ROW('Sanitation Data'!I174))),'Data Summary'!DM180="Yes"),OFFSET('Sanitation Data'!$I$11,0,10*ROW('Sanitation Data'!I174)),NA())</f>
        <v>#N/A</v>
      </c>
      <c r="AY180" s="537" t="e">
        <f ca="1">+IF(AND(ISNUMBER(OFFSET('Sanitation Data'!$I$12,0,10*ROW('Sanitation Data'!I174))),'Data Summary'!DN180="Yes"),OFFSET('Sanitation Data'!$I$12,0,10*ROW('Sanitation Data'!I174)),NA())</f>
        <v>#N/A</v>
      </c>
      <c r="AZ180" s="538" t="e">
        <f ca="1">+IF(AND(ISNUMBER(OFFSET('Hygiene Data'!$D$5,0,10*ROW('Hygiene Data'!D174))),'Data Summary'!DO180="Yes"),OFFSET('Hygiene Data'!$D$5,0,10*ROW('Hygiene Data'!D174)),NA())</f>
        <v>#N/A</v>
      </c>
      <c r="BA180" s="538" t="e">
        <f ca="1">+IF(AND(ISNUMBER(OFFSET('Hygiene Data'!$D$7,0,10*ROW('Hygiene Data'!D174))),'Data Summary'!DP180="Yes"),OFFSET('Hygiene Data'!$D$7,0,10*ROW('Hygiene Data'!D174)),NA())</f>
        <v>#N/A</v>
      </c>
      <c r="BB180" s="538" t="e">
        <f ca="1">+IF(AND(ISNUMBER(OFFSET('Hygiene Data'!$D$9,0,10*ROW('Hygiene Data'!D174))),'Data Summary'!DQ180="Yes"),OFFSET('Hygiene Data'!$D$9,0,10*ROW('Hygiene Data'!D174)),NA())</f>
        <v>#N/A</v>
      </c>
      <c r="BC180" s="538" t="e">
        <f ca="1">+IF(AND(ISNUMBER(OFFSET('Hygiene Data'!$E$5,0,10*ROW('Hygiene Data'!E174))),'Data Summary'!DR180="Yes"),OFFSET('Hygiene Data'!$E$5,0,10*ROW('Hygiene Data'!E174)),NA())</f>
        <v>#N/A</v>
      </c>
      <c r="BD180" s="538" t="e">
        <f ca="1">+IF(AND(ISNUMBER(OFFSET('Hygiene Data'!$E$7,0,10*ROW('Hygiene Data'!E174))),'Data Summary'!DS180="Yes"),OFFSET('Hygiene Data'!$E$7,0,10*ROW('Hygiene Data'!E174)),NA())</f>
        <v>#N/A</v>
      </c>
      <c r="BE180" s="538" t="e">
        <f ca="1">+IF(AND(ISNUMBER(OFFSET('Hygiene Data'!$E$9,0,10*ROW('Hygiene Data'!E174))),'Data Summary'!DT180="Yes"),OFFSET('Hygiene Data'!$E$9,0,10*ROW('Hygiene Data'!E174)),NA())</f>
        <v>#N/A</v>
      </c>
      <c r="BF180" s="538" t="e">
        <f ca="1">+IF(AND(ISNUMBER(OFFSET('Hygiene Data'!$F$5,0,10*ROW('Hygiene Data'!F174))),'Data Summary'!DU180="Yes"),OFFSET('Hygiene Data'!$F$5,0,10*ROW('Hygiene Data'!F174)),NA())</f>
        <v>#N/A</v>
      </c>
      <c r="BG180" s="538" t="e">
        <f ca="1">+IF(AND(ISNUMBER(OFFSET('Hygiene Data'!$F$7,0,10*ROW('Hygiene Data'!F174))),'Data Summary'!DV180="Yes"),OFFSET('Hygiene Data'!$F$7,0,10*ROW('Hygiene Data'!F174)),NA())</f>
        <v>#N/A</v>
      </c>
      <c r="BH180" s="538" t="e">
        <f ca="1">+IF(AND(ISNUMBER(OFFSET('Hygiene Data'!$F$9,0,10*ROW('Hygiene Data'!F174))),'Data Summary'!DW180="Yes"),OFFSET('Hygiene Data'!$F$9,0,10*ROW('Hygiene Data'!F174)),NA())</f>
        <v>#N/A</v>
      </c>
      <c r="BI180" s="538" t="e">
        <f ca="1">+IF(AND(ISNUMBER(OFFSET('Hygiene Data'!$G$5,0,10*ROW('Hygiene Data'!G174))),'Data Summary'!DX180="Yes"),OFFSET('Hygiene Data'!$G$5,0,10*ROW('Hygiene Data'!G174)),NA())</f>
        <v>#N/A</v>
      </c>
      <c r="BJ180" s="538" t="e">
        <f ca="1">+IF(AND(ISNUMBER(OFFSET('Hygiene Data'!$G$7,0,10*ROW('Hygiene Data'!G174))),'Data Summary'!DY180="Yes"),OFFSET('Hygiene Data'!$G$7,0,10*ROW('Hygiene Data'!G174)),NA())</f>
        <v>#N/A</v>
      </c>
      <c r="BK180" s="538" t="e">
        <f ca="1">+IF(AND(ISNUMBER(OFFSET('Hygiene Data'!$G$9,0,10*ROW('Hygiene Data'!G174))),'Data Summary'!DZ180="Yes"),OFFSET('Hygiene Data'!$G$9,0,10*ROW('Hygiene Data'!G174)),NA())</f>
        <v>#N/A</v>
      </c>
      <c r="BL180" s="538" t="e">
        <f ca="1">+IF(AND(ISNUMBER(OFFSET('Hygiene Data'!$H$5,0,10*ROW('Hygiene Data'!H174))),'Data Summary'!EA180="Yes"),OFFSET('Hygiene Data'!$H$5,0,10*ROW('Hygiene Data'!H174)),NA())</f>
        <v>#N/A</v>
      </c>
      <c r="BM180" s="538" t="e">
        <f ca="1">+IF(AND(ISNUMBER(OFFSET('Hygiene Data'!$H$7,0,10*ROW('Hygiene Data'!H174))),'Data Summary'!EB180="Yes"),OFFSET('Hygiene Data'!$H$7,0,10*ROW('Hygiene Data'!H174)),NA())</f>
        <v>#N/A</v>
      </c>
      <c r="BN180" s="538" t="e">
        <f ca="1">+IF(AND(ISNUMBER(OFFSET('Hygiene Data'!$H$9,0,10*ROW('Hygiene Data'!H174))),'Data Summary'!EC180="Yes"),OFFSET('Hygiene Data'!$H$9,0,10*ROW('Hygiene Data'!H174)),NA())</f>
        <v>#N/A</v>
      </c>
      <c r="BO180" s="538" t="e">
        <f ca="1">+IF(AND(ISNUMBER(OFFSET('Hygiene Data'!$I$5,0,10*ROW('Hygiene Data'!I174))),'Data Summary'!ED180="Yes"),OFFSET('Hygiene Data'!$I$5,0,10*ROW('Hygiene Data'!I174)),NA())</f>
        <v>#N/A</v>
      </c>
      <c r="BP180" s="538" t="e">
        <f ca="1">+IF(AND(ISNUMBER(OFFSET('Hygiene Data'!$I$7,0,10*ROW('Hygiene Data'!I174))),'Data Summary'!EE180="Yes"),OFFSET('Hygiene Data'!$I$7,0,10*ROW('Hygiene Data'!I174)),NA())</f>
        <v>#N/A</v>
      </c>
      <c r="BQ180" s="538" t="e">
        <f ca="1">+IF(AND(ISNUMBER(OFFSET('Hygiene Data'!$I$9,0,10*ROW('Hygiene Data'!I174))),'Data Summary'!EF180="Yes"),OFFSET('Hygiene Data'!$I$9,0,10*ROW('Hygiene Data'!I174)),NA())</f>
        <v>#N/A</v>
      </c>
    </row>
    <row r="181" spans="1:69" x14ac:dyDescent="0.25">
      <c r="A181" s="534" t="e">
        <f ca="1">+RIGHT('Data Summary'!A181,LEN('Data Summary'!A181)-9)</f>
        <v>#VALUE!</v>
      </c>
      <c r="B181" s="508" t="str">
        <f ca="1">+IF(ISTEXT('Data Summary'!B181),'Data Summary'!B181,"")</f>
        <v/>
      </c>
      <c r="C181" s="535" t="e">
        <f ca="1">+VALUE('Data Summary'!C181)</f>
        <v>#VALUE!</v>
      </c>
      <c r="D181" s="536" t="e">
        <f ca="1">+IF(AND(ISNUMBER(OFFSET('Water Data'!$D$4,0,10*ROW('Water Data'!D175))),'Data Summary'!BS181="Yes"),100-OFFSET('Water Data'!$D$4,0,10*ROW('Water Data'!D175)),NA())</f>
        <v>#N/A</v>
      </c>
      <c r="E181" s="536" t="e">
        <f ca="1">+IF(AND(ISNUMBER(OFFSET('Water Data'!$D$6,0,10*ROW('Water Data'!D175))),'Data Summary'!BT181="Yes"),OFFSET('Water Data'!$D$6,0,10*ROW('Water Data'!D175)),NA())</f>
        <v>#N/A</v>
      </c>
      <c r="F181" s="536" t="e">
        <f ca="1">+IF(AND(ISNUMBER(OFFSET('Water Data'!$D$9,0,10*ROW('Water Data'!D175))),'Data Summary'!BU181="Yes"),OFFSET('Water Data'!$D$9,0,10*ROW('Water Data'!D175)),NA())</f>
        <v>#N/A</v>
      </c>
      <c r="G181" s="536" t="e">
        <f ca="1">+IF(AND(ISNUMBER(OFFSET('Water Data'!$E$4,0,10*ROW('Water Data'!E175))),'Data Summary'!BV181="Yes"),100-OFFSET('Water Data'!$E$4,0,10*ROW('Water Data'!E175)),NA())</f>
        <v>#N/A</v>
      </c>
      <c r="H181" s="536" t="e">
        <f ca="1">+IF(AND(ISNUMBER(OFFSET('Water Data'!$E$6,0,10*ROW('Water Data'!E175))),'Data Summary'!BW181="Yes"),OFFSET('Water Data'!$E$6,0,10*ROW('Water Data'!E175)),NA())</f>
        <v>#N/A</v>
      </c>
      <c r="I181" s="536" t="e">
        <f ca="1">+IF(AND(ISNUMBER(OFFSET('Water Data'!$E$9,0,10*ROW('Water Data'!E175))),'Data Summary'!BX181="Yes"),OFFSET('Water Data'!$E$9,0,10*ROW('Water Data'!E175)),NA())</f>
        <v>#N/A</v>
      </c>
      <c r="J181" s="536" t="e">
        <f ca="1">+IF(AND(ISNUMBER(OFFSET('Water Data'!$F$4,0,10*ROW('Water Data'!F175))),'Data Summary'!BY181="Yes"),100-OFFSET('Water Data'!$F$4,0,10*ROW('Water Data'!F175)),NA())</f>
        <v>#N/A</v>
      </c>
      <c r="K181" s="536" t="e">
        <f ca="1">+IF(AND(ISNUMBER(OFFSET('Water Data'!$F$6,0,10*ROW('Water Data'!F175))),'Data Summary'!BZ181="Yes"),OFFSET('Water Data'!$F$6,0,10*ROW('Water Data'!F175)),NA())</f>
        <v>#N/A</v>
      </c>
      <c r="L181" s="536" t="e">
        <f ca="1">+IF(AND(ISNUMBER(OFFSET('Water Data'!$F$9,0,10*ROW('Water Data'!F175))),'Data Summary'!CA181="Yes"),OFFSET('Water Data'!$F$9,0,10*ROW('Water Data'!F175)),NA())</f>
        <v>#N/A</v>
      </c>
      <c r="M181" s="536" t="e">
        <f ca="1">+IF(AND(ISNUMBER(OFFSET('Water Data'!$G$4,0,10*ROW('Water Data'!G175))),'Data Summary'!CB181="Yes"),100-OFFSET('Water Data'!$G$4,0,10*ROW('Water Data'!G175)),NA())</f>
        <v>#N/A</v>
      </c>
      <c r="N181" s="536" t="e">
        <f ca="1">+IF(AND(ISNUMBER(OFFSET('Water Data'!$G$6,0,10*ROW('Water Data'!G175))),'Data Summary'!CC181="Yes"),OFFSET('Water Data'!$G$6,0,10*ROW('Water Data'!G175)),NA())</f>
        <v>#N/A</v>
      </c>
      <c r="O181" s="536" t="e">
        <f ca="1">+IF(AND(ISNUMBER(OFFSET('Water Data'!$G$9,0,10*ROW('Water Data'!G175))),'Data Summary'!CD181="Yes"),OFFSET('Water Data'!$G$9,0,10*ROW('Water Data'!G175)),NA())</f>
        <v>#N/A</v>
      </c>
      <c r="P181" s="536" t="e">
        <f ca="1">+IF(AND(ISNUMBER(OFFSET('Water Data'!$H$4,0,10*ROW('Water Data'!H175))),'Data Summary'!CE181="Yes"),100-OFFSET('Water Data'!$H$4,0,10*ROW('Water Data'!H175)),NA())</f>
        <v>#N/A</v>
      </c>
      <c r="Q181" s="536" t="e">
        <f ca="1">+IF(AND(ISNUMBER(OFFSET('Water Data'!$H$6,0,10*ROW('Water Data'!H175))),'Data Summary'!CF181="Yes"),OFFSET('Water Data'!$H$6,0,10*ROW('Water Data'!H175)),NA())</f>
        <v>#N/A</v>
      </c>
      <c r="R181" s="536" t="e">
        <f ca="1">+IF(AND(ISNUMBER(OFFSET('Water Data'!$H$9,0,10*ROW('Water Data'!H175))),'Data Summary'!CG181="Yes"),OFFSET('Water Data'!$H$9,0,10*ROW('Water Data'!H175)),NA())</f>
        <v>#N/A</v>
      </c>
      <c r="S181" s="536" t="e">
        <f ca="1">+IF(AND(ISNUMBER(OFFSET('Water Data'!$I$4,0,10*ROW('Water Data'!I175))),'Data Summary'!CH181="Yes"),100-OFFSET('Water Data'!$I$4,0,10*ROW('Water Data'!I175)),NA())</f>
        <v>#N/A</v>
      </c>
      <c r="T181" s="536" t="e">
        <f ca="1">+IF(AND(ISNUMBER(OFFSET('Water Data'!$I$6,0,10*ROW('Water Data'!I175))),'Data Summary'!CI181="Yes"),OFFSET('Water Data'!$I$6,0,10*ROW('Water Data'!I175)),NA())</f>
        <v>#N/A</v>
      </c>
      <c r="U181" s="536" t="e">
        <f ca="1">+IF(AND(ISNUMBER(OFFSET('Water Data'!$I$9,0,10*ROW('Water Data'!I175))),'Data Summary'!CJ181="Yes"),OFFSET('Water Data'!$I$9,0,10*ROW('Water Data'!I175)),NA())</f>
        <v>#N/A</v>
      </c>
      <c r="V181" s="537" t="e">
        <f ca="1">+IF(AND(ISNUMBER(OFFSET('Sanitation Data'!$D$4,0,10*ROW('Sanitation Data'!D175))),'Data Summary'!CK181="Yes"),100-OFFSET('Sanitation Data'!$D$4,0,10*ROW('Sanitation Data'!D175)),NA())</f>
        <v>#N/A</v>
      </c>
      <c r="W181" s="537" t="e">
        <f ca="1">+IF(AND(ISNUMBER(OFFSET('Sanitation Data'!$D$6,0,10*ROW('Sanitation Data'!D175))),'Data Summary'!CL181="Yes"),OFFSET('Sanitation Data'!$D$6,0,10*ROW('Sanitation Data'!D175)),NA())</f>
        <v>#N/A</v>
      </c>
      <c r="X181" s="537" t="e">
        <f ca="1">+IF(AND(ISNUMBER(OFFSET('Sanitation Data'!$D$10,0,10*ROW('Sanitation Data'!D175))),'Data Summary'!CM181="Yes"),OFFSET('Sanitation Data'!$D$10,0,10*ROW('Sanitation Data'!D175)),NA())</f>
        <v>#N/A</v>
      </c>
      <c r="Y181" s="537" t="e">
        <f ca="1">+IF(AND(ISNUMBER(OFFSET('Sanitation Data'!$D$11,0,10*ROW('Sanitation Data'!D175))),'Data Summary'!CN181="Yes"),OFFSET('Sanitation Data'!$D$11,0,10*ROW('Sanitation Data'!D175)),NA())</f>
        <v>#N/A</v>
      </c>
      <c r="Z181" s="537" t="e">
        <f ca="1">+IF(AND(ISNUMBER(OFFSET('Sanitation Data'!$D$12,0,10*ROW('Sanitation Data'!D175))),'Data Summary'!CO181="Yes"),OFFSET('Sanitation Data'!$D$12,0,10*ROW('Sanitation Data'!D175)),NA())</f>
        <v>#N/A</v>
      </c>
      <c r="AA181" s="537" t="e">
        <f ca="1">+IF(AND(ISNUMBER(OFFSET('Sanitation Data'!$E$4,0,10*ROW('Sanitation Data'!E175))),'Data Summary'!CP181="Yes"),100-OFFSET('Sanitation Data'!$E$4,0,10*ROW('Sanitation Data'!E175)),NA())</f>
        <v>#N/A</v>
      </c>
      <c r="AB181" s="537" t="e">
        <f ca="1">+IF(AND(ISNUMBER(OFFSET('Sanitation Data'!$E$6,0,10*ROW('Sanitation Data'!E175))),'Data Summary'!CQ181="Yes"),OFFSET('Sanitation Data'!$E$6,0,10*ROW('Sanitation Data'!E175)),NA())</f>
        <v>#N/A</v>
      </c>
      <c r="AC181" s="537" t="e">
        <f ca="1">+IF(AND(ISNUMBER(OFFSET('Sanitation Data'!$E$10,0,10*ROW('Sanitation Data'!E175))),'Data Summary'!CR181="Yes"),OFFSET('Sanitation Data'!$E$10,0,10*ROW('Sanitation Data'!E175)),NA())</f>
        <v>#N/A</v>
      </c>
      <c r="AD181" s="537" t="e">
        <f ca="1">+IF(AND(ISNUMBER(OFFSET('Sanitation Data'!$E$11,0,10*ROW('Sanitation Data'!E175))),'Data Summary'!CS181="Yes"),OFFSET('Sanitation Data'!$E$11,0,10*ROW('Sanitation Data'!E175)),NA())</f>
        <v>#N/A</v>
      </c>
      <c r="AE181" s="537" t="e">
        <f ca="1">+IF(AND(ISNUMBER(OFFSET('Sanitation Data'!$E$12,0,10*ROW('Sanitation Data'!E175))),'Data Summary'!CT181="Yes"),OFFSET('Sanitation Data'!$E$12,0,10*ROW('Sanitation Data'!E175)),NA())</f>
        <v>#N/A</v>
      </c>
      <c r="AF181" s="537" t="e">
        <f ca="1">+IF(AND(ISNUMBER(OFFSET('Sanitation Data'!$F$4,0,10*ROW('Sanitation Data'!F175))),'Data Summary'!CU181="Yes"),100-OFFSET('Sanitation Data'!$F$4,0,10*ROW('Sanitation Data'!F175)),NA())</f>
        <v>#N/A</v>
      </c>
      <c r="AG181" s="537" t="e">
        <f ca="1">+IF(AND(ISNUMBER(OFFSET('Sanitation Data'!$F$6,0,10*ROW('Sanitation Data'!F175))),'Data Summary'!CV181="Yes"),OFFSET('Sanitation Data'!$F$6,0,10*ROW('Sanitation Data'!F175)),NA())</f>
        <v>#N/A</v>
      </c>
      <c r="AH181" s="537" t="e">
        <f ca="1">+IF(AND(ISNUMBER(OFFSET('Sanitation Data'!$F$10,0,10*ROW('Sanitation Data'!F175))),'Data Summary'!CW181="Yes"),OFFSET('Sanitation Data'!$F$10,0,10*ROW('Sanitation Data'!F175)),NA())</f>
        <v>#N/A</v>
      </c>
      <c r="AI181" s="537" t="e">
        <f ca="1">+IF(AND(ISNUMBER(OFFSET('Sanitation Data'!$F$11,0,10*ROW('Sanitation Data'!F175))),'Data Summary'!CX181="Yes"),OFFSET('Sanitation Data'!$F$11,0,10*ROW('Sanitation Data'!F175)),NA())</f>
        <v>#N/A</v>
      </c>
      <c r="AJ181" s="537" t="e">
        <f ca="1">+IF(AND(ISNUMBER(OFFSET('Sanitation Data'!$F$12,0,10*ROW('Sanitation Data'!F175))),'Data Summary'!CY181="Yes"),OFFSET('Sanitation Data'!$F$12,0,10*ROW('Sanitation Data'!F175)),NA())</f>
        <v>#N/A</v>
      </c>
      <c r="AK181" s="537" t="e">
        <f ca="1">+IF(AND(ISNUMBER(OFFSET('Sanitation Data'!$G$4,0,10*ROW('Sanitation Data'!G175))),'Data Summary'!CZ181="Yes"),100-OFFSET('Sanitation Data'!$G$4,0,10*ROW('Sanitation Data'!G175)),NA())</f>
        <v>#N/A</v>
      </c>
      <c r="AL181" s="537" t="e">
        <f ca="1">+IF(AND(ISNUMBER(OFFSET('Sanitation Data'!$G$6,0,10*ROW('Sanitation Data'!G175))),'Data Summary'!DA181="Yes"),OFFSET('Sanitation Data'!$G$6,0,10*ROW('Sanitation Data'!G175)),NA())</f>
        <v>#N/A</v>
      </c>
      <c r="AM181" s="537" t="e">
        <f ca="1">+IF(AND(ISNUMBER(OFFSET('Sanitation Data'!$G$10,0,10*ROW('Sanitation Data'!G175))),'Data Summary'!DB181="Yes"),OFFSET('Sanitation Data'!$G$10,0,10*ROW('Sanitation Data'!G175)),NA())</f>
        <v>#N/A</v>
      </c>
      <c r="AN181" s="537" t="e">
        <f ca="1">+IF(AND(ISNUMBER(OFFSET('Sanitation Data'!$G$11,0,10*ROW('Sanitation Data'!G175))),'Data Summary'!DC181="Yes"),OFFSET('Sanitation Data'!$G$11,0,10*ROW('Sanitation Data'!G175)),NA())</f>
        <v>#N/A</v>
      </c>
      <c r="AO181" s="537" t="e">
        <f ca="1">+IF(AND(ISNUMBER(OFFSET('Sanitation Data'!$G$12,0,10*ROW('Sanitation Data'!G175))),'Data Summary'!DD181="Yes"),OFFSET('Sanitation Data'!$G$12,0,10*ROW('Sanitation Data'!G175)),NA())</f>
        <v>#N/A</v>
      </c>
      <c r="AP181" s="537" t="e">
        <f ca="1">+IF(AND(ISNUMBER(OFFSET('Sanitation Data'!$H$4,0,10*ROW('Sanitation Data'!H175))),'Data Summary'!DE181="Yes"),100-OFFSET('Sanitation Data'!$H$4,0,10*ROW('Sanitation Data'!H175)),NA())</f>
        <v>#N/A</v>
      </c>
      <c r="AQ181" s="537" t="e">
        <f ca="1">+IF(AND(ISNUMBER(OFFSET('Sanitation Data'!$H$6,0,10*ROW('Sanitation Data'!H175))),'Data Summary'!DF181="Yes"),OFFSET('Sanitation Data'!$H$6,0,10*ROW('Sanitation Data'!H175)),NA())</f>
        <v>#N/A</v>
      </c>
      <c r="AR181" s="537" t="e">
        <f ca="1">+IF(AND(ISNUMBER(OFFSET('Sanitation Data'!$H$10,0,10*ROW('Sanitation Data'!H175))),'Data Summary'!DG181="Yes"),OFFSET('Sanitation Data'!$H$10,0,10*ROW('Sanitation Data'!H175)),NA())</f>
        <v>#N/A</v>
      </c>
      <c r="AS181" s="537" t="e">
        <f ca="1">+IF(AND(ISNUMBER(OFFSET('Sanitation Data'!$H$11,0,10*ROW('Sanitation Data'!H175))),'Data Summary'!DH181="Yes"),OFFSET('Sanitation Data'!$H$11,0,10*ROW('Sanitation Data'!H175)),NA())</f>
        <v>#N/A</v>
      </c>
      <c r="AT181" s="537" t="e">
        <f ca="1">+IF(AND(ISNUMBER(OFFSET('Sanitation Data'!$H$12,0,10*ROW('Sanitation Data'!H175))),'Data Summary'!DI181="Yes"),OFFSET('Sanitation Data'!$H$12,0,10*ROW('Sanitation Data'!H175)),NA())</f>
        <v>#N/A</v>
      </c>
      <c r="AU181" s="537" t="e">
        <f ca="1">+IF(AND(ISNUMBER(OFFSET('Sanitation Data'!$I$4,0,10*ROW('Sanitation Data'!I175))),'Data Summary'!DJ181="Yes"),100-OFFSET('Sanitation Data'!$I$4,0,10*ROW('Sanitation Data'!I175)),NA())</f>
        <v>#N/A</v>
      </c>
      <c r="AV181" s="537" t="e">
        <f ca="1">+IF(AND(ISNUMBER(OFFSET('Sanitation Data'!$I$6,0,10*ROW('Sanitation Data'!I175))),'Data Summary'!DK181="Yes"),OFFSET('Sanitation Data'!$I$6,0,10*ROW('Sanitation Data'!I175)),NA())</f>
        <v>#N/A</v>
      </c>
      <c r="AW181" s="537" t="e">
        <f ca="1">+IF(AND(ISNUMBER(OFFSET('Sanitation Data'!$I$10,0,10*ROW('Sanitation Data'!I175))),'Data Summary'!DL181="Yes"),OFFSET('Sanitation Data'!$I$10,0,10*ROW('Sanitation Data'!I175)),NA())</f>
        <v>#N/A</v>
      </c>
      <c r="AX181" s="537" t="e">
        <f ca="1">+IF(AND(ISNUMBER(OFFSET('Sanitation Data'!$I$11,0,10*ROW('Sanitation Data'!I175))),'Data Summary'!DM181="Yes"),OFFSET('Sanitation Data'!$I$11,0,10*ROW('Sanitation Data'!I175)),NA())</f>
        <v>#N/A</v>
      </c>
      <c r="AY181" s="537" t="e">
        <f ca="1">+IF(AND(ISNUMBER(OFFSET('Sanitation Data'!$I$12,0,10*ROW('Sanitation Data'!I175))),'Data Summary'!DN181="Yes"),OFFSET('Sanitation Data'!$I$12,0,10*ROW('Sanitation Data'!I175)),NA())</f>
        <v>#N/A</v>
      </c>
      <c r="AZ181" s="538" t="e">
        <f ca="1">+IF(AND(ISNUMBER(OFFSET('Hygiene Data'!$D$5,0,10*ROW('Hygiene Data'!D175))),'Data Summary'!DO181="Yes"),OFFSET('Hygiene Data'!$D$5,0,10*ROW('Hygiene Data'!D175)),NA())</f>
        <v>#N/A</v>
      </c>
      <c r="BA181" s="538" t="e">
        <f ca="1">+IF(AND(ISNUMBER(OFFSET('Hygiene Data'!$D$7,0,10*ROW('Hygiene Data'!D175))),'Data Summary'!DP181="Yes"),OFFSET('Hygiene Data'!$D$7,0,10*ROW('Hygiene Data'!D175)),NA())</f>
        <v>#N/A</v>
      </c>
      <c r="BB181" s="538" t="e">
        <f ca="1">+IF(AND(ISNUMBER(OFFSET('Hygiene Data'!$D$9,0,10*ROW('Hygiene Data'!D175))),'Data Summary'!DQ181="Yes"),OFFSET('Hygiene Data'!$D$9,0,10*ROW('Hygiene Data'!D175)),NA())</f>
        <v>#N/A</v>
      </c>
      <c r="BC181" s="538" t="e">
        <f ca="1">+IF(AND(ISNUMBER(OFFSET('Hygiene Data'!$E$5,0,10*ROW('Hygiene Data'!E175))),'Data Summary'!DR181="Yes"),OFFSET('Hygiene Data'!$E$5,0,10*ROW('Hygiene Data'!E175)),NA())</f>
        <v>#N/A</v>
      </c>
      <c r="BD181" s="538" t="e">
        <f ca="1">+IF(AND(ISNUMBER(OFFSET('Hygiene Data'!$E$7,0,10*ROW('Hygiene Data'!E175))),'Data Summary'!DS181="Yes"),OFFSET('Hygiene Data'!$E$7,0,10*ROW('Hygiene Data'!E175)),NA())</f>
        <v>#N/A</v>
      </c>
      <c r="BE181" s="538" t="e">
        <f ca="1">+IF(AND(ISNUMBER(OFFSET('Hygiene Data'!$E$9,0,10*ROW('Hygiene Data'!E175))),'Data Summary'!DT181="Yes"),OFFSET('Hygiene Data'!$E$9,0,10*ROW('Hygiene Data'!E175)),NA())</f>
        <v>#N/A</v>
      </c>
      <c r="BF181" s="538" t="e">
        <f ca="1">+IF(AND(ISNUMBER(OFFSET('Hygiene Data'!$F$5,0,10*ROW('Hygiene Data'!F175))),'Data Summary'!DU181="Yes"),OFFSET('Hygiene Data'!$F$5,0,10*ROW('Hygiene Data'!F175)),NA())</f>
        <v>#N/A</v>
      </c>
      <c r="BG181" s="538" t="e">
        <f ca="1">+IF(AND(ISNUMBER(OFFSET('Hygiene Data'!$F$7,0,10*ROW('Hygiene Data'!F175))),'Data Summary'!DV181="Yes"),OFFSET('Hygiene Data'!$F$7,0,10*ROW('Hygiene Data'!F175)),NA())</f>
        <v>#N/A</v>
      </c>
      <c r="BH181" s="538" t="e">
        <f ca="1">+IF(AND(ISNUMBER(OFFSET('Hygiene Data'!$F$9,0,10*ROW('Hygiene Data'!F175))),'Data Summary'!DW181="Yes"),OFFSET('Hygiene Data'!$F$9,0,10*ROW('Hygiene Data'!F175)),NA())</f>
        <v>#N/A</v>
      </c>
      <c r="BI181" s="538" t="e">
        <f ca="1">+IF(AND(ISNUMBER(OFFSET('Hygiene Data'!$G$5,0,10*ROW('Hygiene Data'!G175))),'Data Summary'!DX181="Yes"),OFFSET('Hygiene Data'!$G$5,0,10*ROW('Hygiene Data'!G175)),NA())</f>
        <v>#N/A</v>
      </c>
      <c r="BJ181" s="538" t="e">
        <f ca="1">+IF(AND(ISNUMBER(OFFSET('Hygiene Data'!$G$7,0,10*ROW('Hygiene Data'!G175))),'Data Summary'!DY181="Yes"),OFFSET('Hygiene Data'!$G$7,0,10*ROW('Hygiene Data'!G175)),NA())</f>
        <v>#N/A</v>
      </c>
      <c r="BK181" s="538" t="e">
        <f ca="1">+IF(AND(ISNUMBER(OFFSET('Hygiene Data'!$G$9,0,10*ROW('Hygiene Data'!G175))),'Data Summary'!DZ181="Yes"),OFFSET('Hygiene Data'!$G$9,0,10*ROW('Hygiene Data'!G175)),NA())</f>
        <v>#N/A</v>
      </c>
      <c r="BL181" s="538" t="e">
        <f ca="1">+IF(AND(ISNUMBER(OFFSET('Hygiene Data'!$H$5,0,10*ROW('Hygiene Data'!H175))),'Data Summary'!EA181="Yes"),OFFSET('Hygiene Data'!$H$5,0,10*ROW('Hygiene Data'!H175)),NA())</f>
        <v>#N/A</v>
      </c>
      <c r="BM181" s="538" t="e">
        <f ca="1">+IF(AND(ISNUMBER(OFFSET('Hygiene Data'!$H$7,0,10*ROW('Hygiene Data'!H175))),'Data Summary'!EB181="Yes"),OFFSET('Hygiene Data'!$H$7,0,10*ROW('Hygiene Data'!H175)),NA())</f>
        <v>#N/A</v>
      </c>
      <c r="BN181" s="538" t="e">
        <f ca="1">+IF(AND(ISNUMBER(OFFSET('Hygiene Data'!$H$9,0,10*ROW('Hygiene Data'!H175))),'Data Summary'!EC181="Yes"),OFFSET('Hygiene Data'!$H$9,0,10*ROW('Hygiene Data'!H175)),NA())</f>
        <v>#N/A</v>
      </c>
      <c r="BO181" s="538" t="e">
        <f ca="1">+IF(AND(ISNUMBER(OFFSET('Hygiene Data'!$I$5,0,10*ROW('Hygiene Data'!I175))),'Data Summary'!ED181="Yes"),OFFSET('Hygiene Data'!$I$5,0,10*ROW('Hygiene Data'!I175)),NA())</f>
        <v>#N/A</v>
      </c>
      <c r="BP181" s="538" t="e">
        <f ca="1">+IF(AND(ISNUMBER(OFFSET('Hygiene Data'!$I$7,0,10*ROW('Hygiene Data'!I175))),'Data Summary'!EE181="Yes"),OFFSET('Hygiene Data'!$I$7,0,10*ROW('Hygiene Data'!I175)),NA())</f>
        <v>#N/A</v>
      </c>
      <c r="BQ181" s="538" t="e">
        <f ca="1">+IF(AND(ISNUMBER(OFFSET('Hygiene Data'!$I$9,0,10*ROW('Hygiene Data'!I175))),'Data Summary'!EF181="Yes"),OFFSET('Hygiene Data'!$I$9,0,10*ROW('Hygiene Data'!I175)),NA())</f>
        <v>#N/A</v>
      </c>
    </row>
    <row r="182" spans="1:69" x14ac:dyDescent="0.25">
      <c r="A182" s="534" t="e">
        <f ca="1">+RIGHT('Data Summary'!A182,LEN('Data Summary'!A182)-9)</f>
        <v>#VALUE!</v>
      </c>
      <c r="B182" s="508" t="str">
        <f ca="1">+IF(ISTEXT('Data Summary'!B182),'Data Summary'!B182,"")</f>
        <v/>
      </c>
      <c r="C182" s="535" t="e">
        <f ca="1">+VALUE('Data Summary'!C182)</f>
        <v>#VALUE!</v>
      </c>
      <c r="D182" s="536" t="e">
        <f ca="1">+IF(AND(ISNUMBER(OFFSET('Water Data'!$D$4,0,10*ROW('Water Data'!D176))),'Data Summary'!BS182="Yes"),100-OFFSET('Water Data'!$D$4,0,10*ROW('Water Data'!D176)),NA())</f>
        <v>#N/A</v>
      </c>
      <c r="E182" s="536" t="e">
        <f ca="1">+IF(AND(ISNUMBER(OFFSET('Water Data'!$D$6,0,10*ROW('Water Data'!D176))),'Data Summary'!BT182="Yes"),OFFSET('Water Data'!$D$6,0,10*ROW('Water Data'!D176)),NA())</f>
        <v>#N/A</v>
      </c>
      <c r="F182" s="536" t="e">
        <f ca="1">+IF(AND(ISNUMBER(OFFSET('Water Data'!$D$9,0,10*ROW('Water Data'!D176))),'Data Summary'!BU182="Yes"),OFFSET('Water Data'!$D$9,0,10*ROW('Water Data'!D176)),NA())</f>
        <v>#N/A</v>
      </c>
      <c r="G182" s="536" t="e">
        <f ca="1">+IF(AND(ISNUMBER(OFFSET('Water Data'!$E$4,0,10*ROW('Water Data'!E176))),'Data Summary'!BV182="Yes"),100-OFFSET('Water Data'!$E$4,0,10*ROW('Water Data'!E176)),NA())</f>
        <v>#N/A</v>
      </c>
      <c r="H182" s="536" t="e">
        <f ca="1">+IF(AND(ISNUMBER(OFFSET('Water Data'!$E$6,0,10*ROW('Water Data'!E176))),'Data Summary'!BW182="Yes"),OFFSET('Water Data'!$E$6,0,10*ROW('Water Data'!E176)),NA())</f>
        <v>#N/A</v>
      </c>
      <c r="I182" s="536" t="e">
        <f ca="1">+IF(AND(ISNUMBER(OFFSET('Water Data'!$E$9,0,10*ROW('Water Data'!E176))),'Data Summary'!BX182="Yes"),OFFSET('Water Data'!$E$9,0,10*ROW('Water Data'!E176)),NA())</f>
        <v>#N/A</v>
      </c>
      <c r="J182" s="536" t="e">
        <f ca="1">+IF(AND(ISNUMBER(OFFSET('Water Data'!$F$4,0,10*ROW('Water Data'!F176))),'Data Summary'!BY182="Yes"),100-OFFSET('Water Data'!$F$4,0,10*ROW('Water Data'!F176)),NA())</f>
        <v>#N/A</v>
      </c>
      <c r="K182" s="536" t="e">
        <f ca="1">+IF(AND(ISNUMBER(OFFSET('Water Data'!$F$6,0,10*ROW('Water Data'!F176))),'Data Summary'!BZ182="Yes"),OFFSET('Water Data'!$F$6,0,10*ROW('Water Data'!F176)),NA())</f>
        <v>#N/A</v>
      </c>
      <c r="L182" s="536" t="e">
        <f ca="1">+IF(AND(ISNUMBER(OFFSET('Water Data'!$F$9,0,10*ROW('Water Data'!F176))),'Data Summary'!CA182="Yes"),OFFSET('Water Data'!$F$9,0,10*ROW('Water Data'!F176)),NA())</f>
        <v>#N/A</v>
      </c>
      <c r="M182" s="536" t="e">
        <f ca="1">+IF(AND(ISNUMBER(OFFSET('Water Data'!$G$4,0,10*ROW('Water Data'!G176))),'Data Summary'!CB182="Yes"),100-OFFSET('Water Data'!$G$4,0,10*ROW('Water Data'!G176)),NA())</f>
        <v>#N/A</v>
      </c>
      <c r="N182" s="536" t="e">
        <f ca="1">+IF(AND(ISNUMBER(OFFSET('Water Data'!$G$6,0,10*ROW('Water Data'!G176))),'Data Summary'!CC182="Yes"),OFFSET('Water Data'!$G$6,0,10*ROW('Water Data'!G176)),NA())</f>
        <v>#N/A</v>
      </c>
      <c r="O182" s="536" t="e">
        <f ca="1">+IF(AND(ISNUMBER(OFFSET('Water Data'!$G$9,0,10*ROW('Water Data'!G176))),'Data Summary'!CD182="Yes"),OFFSET('Water Data'!$G$9,0,10*ROW('Water Data'!G176)),NA())</f>
        <v>#N/A</v>
      </c>
      <c r="P182" s="536" t="e">
        <f ca="1">+IF(AND(ISNUMBER(OFFSET('Water Data'!$H$4,0,10*ROW('Water Data'!H176))),'Data Summary'!CE182="Yes"),100-OFFSET('Water Data'!$H$4,0,10*ROW('Water Data'!H176)),NA())</f>
        <v>#N/A</v>
      </c>
      <c r="Q182" s="536" t="e">
        <f ca="1">+IF(AND(ISNUMBER(OFFSET('Water Data'!$H$6,0,10*ROW('Water Data'!H176))),'Data Summary'!CF182="Yes"),OFFSET('Water Data'!$H$6,0,10*ROW('Water Data'!H176)),NA())</f>
        <v>#N/A</v>
      </c>
      <c r="R182" s="536" t="e">
        <f ca="1">+IF(AND(ISNUMBER(OFFSET('Water Data'!$H$9,0,10*ROW('Water Data'!H176))),'Data Summary'!CG182="Yes"),OFFSET('Water Data'!$H$9,0,10*ROW('Water Data'!H176)),NA())</f>
        <v>#N/A</v>
      </c>
      <c r="S182" s="536" t="e">
        <f ca="1">+IF(AND(ISNUMBER(OFFSET('Water Data'!$I$4,0,10*ROW('Water Data'!I176))),'Data Summary'!CH182="Yes"),100-OFFSET('Water Data'!$I$4,0,10*ROW('Water Data'!I176)),NA())</f>
        <v>#N/A</v>
      </c>
      <c r="T182" s="536" t="e">
        <f ca="1">+IF(AND(ISNUMBER(OFFSET('Water Data'!$I$6,0,10*ROW('Water Data'!I176))),'Data Summary'!CI182="Yes"),OFFSET('Water Data'!$I$6,0,10*ROW('Water Data'!I176)),NA())</f>
        <v>#N/A</v>
      </c>
      <c r="U182" s="536" t="e">
        <f ca="1">+IF(AND(ISNUMBER(OFFSET('Water Data'!$I$9,0,10*ROW('Water Data'!I176))),'Data Summary'!CJ182="Yes"),OFFSET('Water Data'!$I$9,0,10*ROW('Water Data'!I176)),NA())</f>
        <v>#N/A</v>
      </c>
      <c r="V182" s="537" t="e">
        <f ca="1">+IF(AND(ISNUMBER(OFFSET('Sanitation Data'!$D$4,0,10*ROW('Sanitation Data'!D176))),'Data Summary'!CK182="Yes"),100-OFFSET('Sanitation Data'!$D$4,0,10*ROW('Sanitation Data'!D176)),NA())</f>
        <v>#N/A</v>
      </c>
      <c r="W182" s="537" t="e">
        <f ca="1">+IF(AND(ISNUMBER(OFFSET('Sanitation Data'!$D$6,0,10*ROW('Sanitation Data'!D176))),'Data Summary'!CL182="Yes"),OFFSET('Sanitation Data'!$D$6,0,10*ROW('Sanitation Data'!D176)),NA())</f>
        <v>#N/A</v>
      </c>
      <c r="X182" s="537" t="e">
        <f ca="1">+IF(AND(ISNUMBER(OFFSET('Sanitation Data'!$D$10,0,10*ROW('Sanitation Data'!D176))),'Data Summary'!CM182="Yes"),OFFSET('Sanitation Data'!$D$10,0,10*ROW('Sanitation Data'!D176)),NA())</f>
        <v>#N/A</v>
      </c>
      <c r="Y182" s="537" t="e">
        <f ca="1">+IF(AND(ISNUMBER(OFFSET('Sanitation Data'!$D$11,0,10*ROW('Sanitation Data'!D176))),'Data Summary'!CN182="Yes"),OFFSET('Sanitation Data'!$D$11,0,10*ROW('Sanitation Data'!D176)),NA())</f>
        <v>#N/A</v>
      </c>
      <c r="Z182" s="537" t="e">
        <f ca="1">+IF(AND(ISNUMBER(OFFSET('Sanitation Data'!$D$12,0,10*ROW('Sanitation Data'!D176))),'Data Summary'!CO182="Yes"),OFFSET('Sanitation Data'!$D$12,0,10*ROW('Sanitation Data'!D176)),NA())</f>
        <v>#N/A</v>
      </c>
      <c r="AA182" s="537" t="e">
        <f ca="1">+IF(AND(ISNUMBER(OFFSET('Sanitation Data'!$E$4,0,10*ROW('Sanitation Data'!E176))),'Data Summary'!CP182="Yes"),100-OFFSET('Sanitation Data'!$E$4,0,10*ROW('Sanitation Data'!E176)),NA())</f>
        <v>#N/A</v>
      </c>
      <c r="AB182" s="537" t="e">
        <f ca="1">+IF(AND(ISNUMBER(OFFSET('Sanitation Data'!$E$6,0,10*ROW('Sanitation Data'!E176))),'Data Summary'!CQ182="Yes"),OFFSET('Sanitation Data'!$E$6,0,10*ROW('Sanitation Data'!E176)),NA())</f>
        <v>#N/A</v>
      </c>
      <c r="AC182" s="537" t="e">
        <f ca="1">+IF(AND(ISNUMBER(OFFSET('Sanitation Data'!$E$10,0,10*ROW('Sanitation Data'!E176))),'Data Summary'!CR182="Yes"),OFFSET('Sanitation Data'!$E$10,0,10*ROW('Sanitation Data'!E176)),NA())</f>
        <v>#N/A</v>
      </c>
      <c r="AD182" s="537" t="e">
        <f ca="1">+IF(AND(ISNUMBER(OFFSET('Sanitation Data'!$E$11,0,10*ROW('Sanitation Data'!E176))),'Data Summary'!CS182="Yes"),OFFSET('Sanitation Data'!$E$11,0,10*ROW('Sanitation Data'!E176)),NA())</f>
        <v>#N/A</v>
      </c>
      <c r="AE182" s="537" t="e">
        <f ca="1">+IF(AND(ISNUMBER(OFFSET('Sanitation Data'!$E$12,0,10*ROW('Sanitation Data'!E176))),'Data Summary'!CT182="Yes"),OFFSET('Sanitation Data'!$E$12,0,10*ROW('Sanitation Data'!E176)),NA())</f>
        <v>#N/A</v>
      </c>
      <c r="AF182" s="537" t="e">
        <f ca="1">+IF(AND(ISNUMBER(OFFSET('Sanitation Data'!$F$4,0,10*ROW('Sanitation Data'!F176))),'Data Summary'!CU182="Yes"),100-OFFSET('Sanitation Data'!$F$4,0,10*ROW('Sanitation Data'!F176)),NA())</f>
        <v>#N/A</v>
      </c>
      <c r="AG182" s="537" t="e">
        <f ca="1">+IF(AND(ISNUMBER(OFFSET('Sanitation Data'!$F$6,0,10*ROW('Sanitation Data'!F176))),'Data Summary'!CV182="Yes"),OFFSET('Sanitation Data'!$F$6,0,10*ROW('Sanitation Data'!F176)),NA())</f>
        <v>#N/A</v>
      </c>
      <c r="AH182" s="537" t="e">
        <f ca="1">+IF(AND(ISNUMBER(OFFSET('Sanitation Data'!$F$10,0,10*ROW('Sanitation Data'!F176))),'Data Summary'!CW182="Yes"),OFFSET('Sanitation Data'!$F$10,0,10*ROW('Sanitation Data'!F176)),NA())</f>
        <v>#N/A</v>
      </c>
      <c r="AI182" s="537" t="e">
        <f ca="1">+IF(AND(ISNUMBER(OFFSET('Sanitation Data'!$F$11,0,10*ROW('Sanitation Data'!F176))),'Data Summary'!CX182="Yes"),OFFSET('Sanitation Data'!$F$11,0,10*ROW('Sanitation Data'!F176)),NA())</f>
        <v>#N/A</v>
      </c>
      <c r="AJ182" s="537" t="e">
        <f ca="1">+IF(AND(ISNUMBER(OFFSET('Sanitation Data'!$F$12,0,10*ROW('Sanitation Data'!F176))),'Data Summary'!CY182="Yes"),OFFSET('Sanitation Data'!$F$12,0,10*ROW('Sanitation Data'!F176)),NA())</f>
        <v>#N/A</v>
      </c>
      <c r="AK182" s="537" t="e">
        <f ca="1">+IF(AND(ISNUMBER(OFFSET('Sanitation Data'!$G$4,0,10*ROW('Sanitation Data'!G176))),'Data Summary'!CZ182="Yes"),100-OFFSET('Sanitation Data'!$G$4,0,10*ROW('Sanitation Data'!G176)),NA())</f>
        <v>#N/A</v>
      </c>
      <c r="AL182" s="537" t="e">
        <f ca="1">+IF(AND(ISNUMBER(OFFSET('Sanitation Data'!$G$6,0,10*ROW('Sanitation Data'!G176))),'Data Summary'!DA182="Yes"),OFFSET('Sanitation Data'!$G$6,0,10*ROW('Sanitation Data'!G176)),NA())</f>
        <v>#N/A</v>
      </c>
      <c r="AM182" s="537" t="e">
        <f ca="1">+IF(AND(ISNUMBER(OFFSET('Sanitation Data'!$G$10,0,10*ROW('Sanitation Data'!G176))),'Data Summary'!DB182="Yes"),OFFSET('Sanitation Data'!$G$10,0,10*ROW('Sanitation Data'!G176)),NA())</f>
        <v>#N/A</v>
      </c>
      <c r="AN182" s="537" t="e">
        <f ca="1">+IF(AND(ISNUMBER(OFFSET('Sanitation Data'!$G$11,0,10*ROW('Sanitation Data'!G176))),'Data Summary'!DC182="Yes"),OFFSET('Sanitation Data'!$G$11,0,10*ROW('Sanitation Data'!G176)),NA())</f>
        <v>#N/A</v>
      </c>
      <c r="AO182" s="537" t="e">
        <f ca="1">+IF(AND(ISNUMBER(OFFSET('Sanitation Data'!$G$12,0,10*ROW('Sanitation Data'!G176))),'Data Summary'!DD182="Yes"),OFFSET('Sanitation Data'!$G$12,0,10*ROW('Sanitation Data'!G176)),NA())</f>
        <v>#N/A</v>
      </c>
      <c r="AP182" s="537" t="e">
        <f ca="1">+IF(AND(ISNUMBER(OFFSET('Sanitation Data'!$H$4,0,10*ROW('Sanitation Data'!H176))),'Data Summary'!DE182="Yes"),100-OFFSET('Sanitation Data'!$H$4,0,10*ROW('Sanitation Data'!H176)),NA())</f>
        <v>#N/A</v>
      </c>
      <c r="AQ182" s="537" t="e">
        <f ca="1">+IF(AND(ISNUMBER(OFFSET('Sanitation Data'!$H$6,0,10*ROW('Sanitation Data'!H176))),'Data Summary'!DF182="Yes"),OFFSET('Sanitation Data'!$H$6,0,10*ROW('Sanitation Data'!H176)),NA())</f>
        <v>#N/A</v>
      </c>
      <c r="AR182" s="537" t="e">
        <f ca="1">+IF(AND(ISNUMBER(OFFSET('Sanitation Data'!$H$10,0,10*ROW('Sanitation Data'!H176))),'Data Summary'!DG182="Yes"),OFFSET('Sanitation Data'!$H$10,0,10*ROW('Sanitation Data'!H176)),NA())</f>
        <v>#N/A</v>
      </c>
      <c r="AS182" s="537" t="e">
        <f ca="1">+IF(AND(ISNUMBER(OFFSET('Sanitation Data'!$H$11,0,10*ROW('Sanitation Data'!H176))),'Data Summary'!DH182="Yes"),OFFSET('Sanitation Data'!$H$11,0,10*ROW('Sanitation Data'!H176)),NA())</f>
        <v>#N/A</v>
      </c>
      <c r="AT182" s="537" t="e">
        <f ca="1">+IF(AND(ISNUMBER(OFFSET('Sanitation Data'!$H$12,0,10*ROW('Sanitation Data'!H176))),'Data Summary'!DI182="Yes"),OFFSET('Sanitation Data'!$H$12,0,10*ROW('Sanitation Data'!H176)),NA())</f>
        <v>#N/A</v>
      </c>
      <c r="AU182" s="537" t="e">
        <f ca="1">+IF(AND(ISNUMBER(OFFSET('Sanitation Data'!$I$4,0,10*ROW('Sanitation Data'!I176))),'Data Summary'!DJ182="Yes"),100-OFFSET('Sanitation Data'!$I$4,0,10*ROW('Sanitation Data'!I176)),NA())</f>
        <v>#N/A</v>
      </c>
      <c r="AV182" s="537" t="e">
        <f ca="1">+IF(AND(ISNUMBER(OFFSET('Sanitation Data'!$I$6,0,10*ROW('Sanitation Data'!I176))),'Data Summary'!DK182="Yes"),OFFSET('Sanitation Data'!$I$6,0,10*ROW('Sanitation Data'!I176)),NA())</f>
        <v>#N/A</v>
      </c>
      <c r="AW182" s="537" t="e">
        <f ca="1">+IF(AND(ISNUMBER(OFFSET('Sanitation Data'!$I$10,0,10*ROW('Sanitation Data'!I176))),'Data Summary'!DL182="Yes"),OFFSET('Sanitation Data'!$I$10,0,10*ROW('Sanitation Data'!I176)),NA())</f>
        <v>#N/A</v>
      </c>
      <c r="AX182" s="537" t="e">
        <f ca="1">+IF(AND(ISNUMBER(OFFSET('Sanitation Data'!$I$11,0,10*ROW('Sanitation Data'!I176))),'Data Summary'!DM182="Yes"),OFFSET('Sanitation Data'!$I$11,0,10*ROW('Sanitation Data'!I176)),NA())</f>
        <v>#N/A</v>
      </c>
      <c r="AY182" s="537" t="e">
        <f ca="1">+IF(AND(ISNUMBER(OFFSET('Sanitation Data'!$I$12,0,10*ROW('Sanitation Data'!I176))),'Data Summary'!DN182="Yes"),OFFSET('Sanitation Data'!$I$12,0,10*ROW('Sanitation Data'!I176)),NA())</f>
        <v>#N/A</v>
      </c>
      <c r="AZ182" s="538" t="e">
        <f ca="1">+IF(AND(ISNUMBER(OFFSET('Hygiene Data'!$D$5,0,10*ROW('Hygiene Data'!D176))),'Data Summary'!DO182="Yes"),OFFSET('Hygiene Data'!$D$5,0,10*ROW('Hygiene Data'!D176)),NA())</f>
        <v>#N/A</v>
      </c>
      <c r="BA182" s="538" t="e">
        <f ca="1">+IF(AND(ISNUMBER(OFFSET('Hygiene Data'!$D$7,0,10*ROW('Hygiene Data'!D176))),'Data Summary'!DP182="Yes"),OFFSET('Hygiene Data'!$D$7,0,10*ROW('Hygiene Data'!D176)),NA())</f>
        <v>#N/A</v>
      </c>
      <c r="BB182" s="538" t="e">
        <f ca="1">+IF(AND(ISNUMBER(OFFSET('Hygiene Data'!$D$9,0,10*ROW('Hygiene Data'!D176))),'Data Summary'!DQ182="Yes"),OFFSET('Hygiene Data'!$D$9,0,10*ROW('Hygiene Data'!D176)),NA())</f>
        <v>#N/A</v>
      </c>
      <c r="BC182" s="538" t="e">
        <f ca="1">+IF(AND(ISNUMBER(OFFSET('Hygiene Data'!$E$5,0,10*ROW('Hygiene Data'!E176))),'Data Summary'!DR182="Yes"),OFFSET('Hygiene Data'!$E$5,0,10*ROW('Hygiene Data'!E176)),NA())</f>
        <v>#N/A</v>
      </c>
      <c r="BD182" s="538" t="e">
        <f ca="1">+IF(AND(ISNUMBER(OFFSET('Hygiene Data'!$E$7,0,10*ROW('Hygiene Data'!E176))),'Data Summary'!DS182="Yes"),OFFSET('Hygiene Data'!$E$7,0,10*ROW('Hygiene Data'!E176)),NA())</f>
        <v>#N/A</v>
      </c>
      <c r="BE182" s="538" t="e">
        <f ca="1">+IF(AND(ISNUMBER(OFFSET('Hygiene Data'!$E$9,0,10*ROW('Hygiene Data'!E176))),'Data Summary'!DT182="Yes"),OFFSET('Hygiene Data'!$E$9,0,10*ROW('Hygiene Data'!E176)),NA())</f>
        <v>#N/A</v>
      </c>
      <c r="BF182" s="538" t="e">
        <f ca="1">+IF(AND(ISNUMBER(OFFSET('Hygiene Data'!$F$5,0,10*ROW('Hygiene Data'!F176))),'Data Summary'!DU182="Yes"),OFFSET('Hygiene Data'!$F$5,0,10*ROW('Hygiene Data'!F176)),NA())</f>
        <v>#N/A</v>
      </c>
      <c r="BG182" s="538" t="e">
        <f ca="1">+IF(AND(ISNUMBER(OFFSET('Hygiene Data'!$F$7,0,10*ROW('Hygiene Data'!F176))),'Data Summary'!DV182="Yes"),OFFSET('Hygiene Data'!$F$7,0,10*ROW('Hygiene Data'!F176)),NA())</f>
        <v>#N/A</v>
      </c>
      <c r="BH182" s="538" t="e">
        <f ca="1">+IF(AND(ISNUMBER(OFFSET('Hygiene Data'!$F$9,0,10*ROW('Hygiene Data'!F176))),'Data Summary'!DW182="Yes"),OFFSET('Hygiene Data'!$F$9,0,10*ROW('Hygiene Data'!F176)),NA())</f>
        <v>#N/A</v>
      </c>
      <c r="BI182" s="538" t="e">
        <f ca="1">+IF(AND(ISNUMBER(OFFSET('Hygiene Data'!$G$5,0,10*ROW('Hygiene Data'!G176))),'Data Summary'!DX182="Yes"),OFFSET('Hygiene Data'!$G$5,0,10*ROW('Hygiene Data'!G176)),NA())</f>
        <v>#N/A</v>
      </c>
      <c r="BJ182" s="538" t="e">
        <f ca="1">+IF(AND(ISNUMBER(OFFSET('Hygiene Data'!$G$7,0,10*ROW('Hygiene Data'!G176))),'Data Summary'!DY182="Yes"),OFFSET('Hygiene Data'!$G$7,0,10*ROW('Hygiene Data'!G176)),NA())</f>
        <v>#N/A</v>
      </c>
      <c r="BK182" s="538" t="e">
        <f ca="1">+IF(AND(ISNUMBER(OFFSET('Hygiene Data'!$G$9,0,10*ROW('Hygiene Data'!G176))),'Data Summary'!DZ182="Yes"),OFFSET('Hygiene Data'!$G$9,0,10*ROW('Hygiene Data'!G176)),NA())</f>
        <v>#N/A</v>
      </c>
      <c r="BL182" s="538" t="e">
        <f ca="1">+IF(AND(ISNUMBER(OFFSET('Hygiene Data'!$H$5,0,10*ROW('Hygiene Data'!H176))),'Data Summary'!EA182="Yes"),OFFSET('Hygiene Data'!$H$5,0,10*ROW('Hygiene Data'!H176)),NA())</f>
        <v>#N/A</v>
      </c>
      <c r="BM182" s="538" t="e">
        <f ca="1">+IF(AND(ISNUMBER(OFFSET('Hygiene Data'!$H$7,0,10*ROW('Hygiene Data'!H176))),'Data Summary'!EB182="Yes"),OFFSET('Hygiene Data'!$H$7,0,10*ROW('Hygiene Data'!H176)),NA())</f>
        <v>#N/A</v>
      </c>
      <c r="BN182" s="538" t="e">
        <f ca="1">+IF(AND(ISNUMBER(OFFSET('Hygiene Data'!$H$9,0,10*ROW('Hygiene Data'!H176))),'Data Summary'!EC182="Yes"),OFFSET('Hygiene Data'!$H$9,0,10*ROW('Hygiene Data'!H176)),NA())</f>
        <v>#N/A</v>
      </c>
      <c r="BO182" s="538" t="e">
        <f ca="1">+IF(AND(ISNUMBER(OFFSET('Hygiene Data'!$I$5,0,10*ROW('Hygiene Data'!I176))),'Data Summary'!ED182="Yes"),OFFSET('Hygiene Data'!$I$5,0,10*ROW('Hygiene Data'!I176)),NA())</f>
        <v>#N/A</v>
      </c>
      <c r="BP182" s="538" t="e">
        <f ca="1">+IF(AND(ISNUMBER(OFFSET('Hygiene Data'!$I$7,0,10*ROW('Hygiene Data'!I176))),'Data Summary'!EE182="Yes"),OFFSET('Hygiene Data'!$I$7,0,10*ROW('Hygiene Data'!I176)),NA())</f>
        <v>#N/A</v>
      </c>
      <c r="BQ182" s="538" t="e">
        <f ca="1">+IF(AND(ISNUMBER(OFFSET('Hygiene Data'!$I$9,0,10*ROW('Hygiene Data'!I176))),'Data Summary'!EF182="Yes"),OFFSET('Hygiene Data'!$I$9,0,10*ROW('Hygiene Data'!I176)),NA())</f>
        <v>#N/A</v>
      </c>
    </row>
    <row r="183" spans="1:69" x14ac:dyDescent="0.25">
      <c r="A183" s="534" t="e">
        <f ca="1">+RIGHT('Data Summary'!A183,LEN('Data Summary'!A183)-9)</f>
        <v>#VALUE!</v>
      </c>
      <c r="B183" s="508" t="str">
        <f ca="1">+IF(ISTEXT('Data Summary'!B183),'Data Summary'!B183,"")</f>
        <v/>
      </c>
      <c r="C183" s="535" t="e">
        <f ca="1">+VALUE('Data Summary'!C183)</f>
        <v>#VALUE!</v>
      </c>
      <c r="D183" s="536" t="e">
        <f ca="1">+IF(AND(ISNUMBER(OFFSET('Water Data'!$D$4,0,10*ROW('Water Data'!D177))),'Data Summary'!BS183="Yes"),100-OFFSET('Water Data'!$D$4,0,10*ROW('Water Data'!D177)),NA())</f>
        <v>#N/A</v>
      </c>
      <c r="E183" s="536" t="e">
        <f ca="1">+IF(AND(ISNUMBER(OFFSET('Water Data'!$D$6,0,10*ROW('Water Data'!D177))),'Data Summary'!BT183="Yes"),OFFSET('Water Data'!$D$6,0,10*ROW('Water Data'!D177)),NA())</f>
        <v>#N/A</v>
      </c>
      <c r="F183" s="536" t="e">
        <f ca="1">+IF(AND(ISNUMBER(OFFSET('Water Data'!$D$9,0,10*ROW('Water Data'!D177))),'Data Summary'!BU183="Yes"),OFFSET('Water Data'!$D$9,0,10*ROW('Water Data'!D177)),NA())</f>
        <v>#N/A</v>
      </c>
      <c r="G183" s="536" t="e">
        <f ca="1">+IF(AND(ISNUMBER(OFFSET('Water Data'!$E$4,0,10*ROW('Water Data'!E177))),'Data Summary'!BV183="Yes"),100-OFFSET('Water Data'!$E$4,0,10*ROW('Water Data'!E177)),NA())</f>
        <v>#N/A</v>
      </c>
      <c r="H183" s="536" t="e">
        <f ca="1">+IF(AND(ISNUMBER(OFFSET('Water Data'!$E$6,0,10*ROW('Water Data'!E177))),'Data Summary'!BW183="Yes"),OFFSET('Water Data'!$E$6,0,10*ROW('Water Data'!E177)),NA())</f>
        <v>#N/A</v>
      </c>
      <c r="I183" s="536" t="e">
        <f ca="1">+IF(AND(ISNUMBER(OFFSET('Water Data'!$E$9,0,10*ROW('Water Data'!E177))),'Data Summary'!BX183="Yes"),OFFSET('Water Data'!$E$9,0,10*ROW('Water Data'!E177)),NA())</f>
        <v>#N/A</v>
      </c>
      <c r="J183" s="536" t="e">
        <f ca="1">+IF(AND(ISNUMBER(OFFSET('Water Data'!$F$4,0,10*ROW('Water Data'!F177))),'Data Summary'!BY183="Yes"),100-OFFSET('Water Data'!$F$4,0,10*ROW('Water Data'!F177)),NA())</f>
        <v>#N/A</v>
      </c>
      <c r="K183" s="536" t="e">
        <f ca="1">+IF(AND(ISNUMBER(OFFSET('Water Data'!$F$6,0,10*ROW('Water Data'!F177))),'Data Summary'!BZ183="Yes"),OFFSET('Water Data'!$F$6,0,10*ROW('Water Data'!F177)),NA())</f>
        <v>#N/A</v>
      </c>
      <c r="L183" s="536" t="e">
        <f ca="1">+IF(AND(ISNUMBER(OFFSET('Water Data'!$F$9,0,10*ROW('Water Data'!F177))),'Data Summary'!CA183="Yes"),OFFSET('Water Data'!$F$9,0,10*ROW('Water Data'!F177)),NA())</f>
        <v>#N/A</v>
      </c>
      <c r="M183" s="536" t="e">
        <f ca="1">+IF(AND(ISNUMBER(OFFSET('Water Data'!$G$4,0,10*ROW('Water Data'!G177))),'Data Summary'!CB183="Yes"),100-OFFSET('Water Data'!$G$4,0,10*ROW('Water Data'!G177)),NA())</f>
        <v>#N/A</v>
      </c>
      <c r="N183" s="536" t="e">
        <f ca="1">+IF(AND(ISNUMBER(OFFSET('Water Data'!$G$6,0,10*ROW('Water Data'!G177))),'Data Summary'!CC183="Yes"),OFFSET('Water Data'!$G$6,0,10*ROW('Water Data'!G177)),NA())</f>
        <v>#N/A</v>
      </c>
      <c r="O183" s="536" t="e">
        <f ca="1">+IF(AND(ISNUMBER(OFFSET('Water Data'!$G$9,0,10*ROW('Water Data'!G177))),'Data Summary'!CD183="Yes"),OFFSET('Water Data'!$G$9,0,10*ROW('Water Data'!G177)),NA())</f>
        <v>#N/A</v>
      </c>
      <c r="P183" s="536" t="e">
        <f ca="1">+IF(AND(ISNUMBER(OFFSET('Water Data'!$H$4,0,10*ROW('Water Data'!H177))),'Data Summary'!CE183="Yes"),100-OFFSET('Water Data'!$H$4,0,10*ROW('Water Data'!H177)),NA())</f>
        <v>#N/A</v>
      </c>
      <c r="Q183" s="536" t="e">
        <f ca="1">+IF(AND(ISNUMBER(OFFSET('Water Data'!$H$6,0,10*ROW('Water Data'!H177))),'Data Summary'!CF183="Yes"),OFFSET('Water Data'!$H$6,0,10*ROW('Water Data'!H177)),NA())</f>
        <v>#N/A</v>
      </c>
      <c r="R183" s="536" t="e">
        <f ca="1">+IF(AND(ISNUMBER(OFFSET('Water Data'!$H$9,0,10*ROW('Water Data'!H177))),'Data Summary'!CG183="Yes"),OFFSET('Water Data'!$H$9,0,10*ROW('Water Data'!H177)),NA())</f>
        <v>#N/A</v>
      </c>
      <c r="S183" s="536" t="e">
        <f ca="1">+IF(AND(ISNUMBER(OFFSET('Water Data'!$I$4,0,10*ROW('Water Data'!I177))),'Data Summary'!CH183="Yes"),100-OFFSET('Water Data'!$I$4,0,10*ROW('Water Data'!I177)),NA())</f>
        <v>#N/A</v>
      </c>
      <c r="T183" s="536" t="e">
        <f ca="1">+IF(AND(ISNUMBER(OFFSET('Water Data'!$I$6,0,10*ROW('Water Data'!I177))),'Data Summary'!CI183="Yes"),OFFSET('Water Data'!$I$6,0,10*ROW('Water Data'!I177)),NA())</f>
        <v>#N/A</v>
      </c>
      <c r="U183" s="536" t="e">
        <f ca="1">+IF(AND(ISNUMBER(OFFSET('Water Data'!$I$9,0,10*ROW('Water Data'!I177))),'Data Summary'!CJ183="Yes"),OFFSET('Water Data'!$I$9,0,10*ROW('Water Data'!I177)),NA())</f>
        <v>#N/A</v>
      </c>
      <c r="V183" s="537" t="e">
        <f ca="1">+IF(AND(ISNUMBER(OFFSET('Sanitation Data'!$D$4,0,10*ROW('Sanitation Data'!D177))),'Data Summary'!CK183="Yes"),100-OFFSET('Sanitation Data'!$D$4,0,10*ROW('Sanitation Data'!D177)),NA())</f>
        <v>#N/A</v>
      </c>
      <c r="W183" s="537" t="e">
        <f ca="1">+IF(AND(ISNUMBER(OFFSET('Sanitation Data'!$D$6,0,10*ROW('Sanitation Data'!D177))),'Data Summary'!CL183="Yes"),OFFSET('Sanitation Data'!$D$6,0,10*ROW('Sanitation Data'!D177)),NA())</f>
        <v>#N/A</v>
      </c>
      <c r="X183" s="537" t="e">
        <f ca="1">+IF(AND(ISNUMBER(OFFSET('Sanitation Data'!$D$10,0,10*ROW('Sanitation Data'!D177))),'Data Summary'!CM183="Yes"),OFFSET('Sanitation Data'!$D$10,0,10*ROW('Sanitation Data'!D177)),NA())</f>
        <v>#N/A</v>
      </c>
      <c r="Y183" s="537" t="e">
        <f ca="1">+IF(AND(ISNUMBER(OFFSET('Sanitation Data'!$D$11,0,10*ROW('Sanitation Data'!D177))),'Data Summary'!CN183="Yes"),OFFSET('Sanitation Data'!$D$11,0,10*ROW('Sanitation Data'!D177)),NA())</f>
        <v>#N/A</v>
      </c>
      <c r="Z183" s="537" t="e">
        <f ca="1">+IF(AND(ISNUMBER(OFFSET('Sanitation Data'!$D$12,0,10*ROW('Sanitation Data'!D177))),'Data Summary'!CO183="Yes"),OFFSET('Sanitation Data'!$D$12,0,10*ROW('Sanitation Data'!D177)),NA())</f>
        <v>#N/A</v>
      </c>
      <c r="AA183" s="537" t="e">
        <f ca="1">+IF(AND(ISNUMBER(OFFSET('Sanitation Data'!$E$4,0,10*ROW('Sanitation Data'!E177))),'Data Summary'!CP183="Yes"),100-OFFSET('Sanitation Data'!$E$4,0,10*ROW('Sanitation Data'!E177)),NA())</f>
        <v>#N/A</v>
      </c>
      <c r="AB183" s="537" t="e">
        <f ca="1">+IF(AND(ISNUMBER(OFFSET('Sanitation Data'!$E$6,0,10*ROW('Sanitation Data'!E177))),'Data Summary'!CQ183="Yes"),OFFSET('Sanitation Data'!$E$6,0,10*ROW('Sanitation Data'!E177)),NA())</f>
        <v>#N/A</v>
      </c>
      <c r="AC183" s="537" t="e">
        <f ca="1">+IF(AND(ISNUMBER(OFFSET('Sanitation Data'!$E$10,0,10*ROW('Sanitation Data'!E177))),'Data Summary'!CR183="Yes"),OFFSET('Sanitation Data'!$E$10,0,10*ROW('Sanitation Data'!E177)),NA())</f>
        <v>#N/A</v>
      </c>
      <c r="AD183" s="537" t="e">
        <f ca="1">+IF(AND(ISNUMBER(OFFSET('Sanitation Data'!$E$11,0,10*ROW('Sanitation Data'!E177))),'Data Summary'!CS183="Yes"),OFFSET('Sanitation Data'!$E$11,0,10*ROW('Sanitation Data'!E177)),NA())</f>
        <v>#N/A</v>
      </c>
      <c r="AE183" s="537" t="e">
        <f ca="1">+IF(AND(ISNUMBER(OFFSET('Sanitation Data'!$E$12,0,10*ROW('Sanitation Data'!E177))),'Data Summary'!CT183="Yes"),OFFSET('Sanitation Data'!$E$12,0,10*ROW('Sanitation Data'!E177)),NA())</f>
        <v>#N/A</v>
      </c>
      <c r="AF183" s="537" t="e">
        <f ca="1">+IF(AND(ISNUMBER(OFFSET('Sanitation Data'!$F$4,0,10*ROW('Sanitation Data'!F177))),'Data Summary'!CU183="Yes"),100-OFFSET('Sanitation Data'!$F$4,0,10*ROW('Sanitation Data'!F177)),NA())</f>
        <v>#N/A</v>
      </c>
      <c r="AG183" s="537" t="e">
        <f ca="1">+IF(AND(ISNUMBER(OFFSET('Sanitation Data'!$F$6,0,10*ROW('Sanitation Data'!F177))),'Data Summary'!CV183="Yes"),OFFSET('Sanitation Data'!$F$6,0,10*ROW('Sanitation Data'!F177)),NA())</f>
        <v>#N/A</v>
      </c>
      <c r="AH183" s="537" t="e">
        <f ca="1">+IF(AND(ISNUMBER(OFFSET('Sanitation Data'!$F$10,0,10*ROW('Sanitation Data'!F177))),'Data Summary'!CW183="Yes"),OFFSET('Sanitation Data'!$F$10,0,10*ROW('Sanitation Data'!F177)),NA())</f>
        <v>#N/A</v>
      </c>
      <c r="AI183" s="537" t="e">
        <f ca="1">+IF(AND(ISNUMBER(OFFSET('Sanitation Data'!$F$11,0,10*ROW('Sanitation Data'!F177))),'Data Summary'!CX183="Yes"),OFFSET('Sanitation Data'!$F$11,0,10*ROW('Sanitation Data'!F177)),NA())</f>
        <v>#N/A</v>
      </c>
      <c r="AJ183" s="537" t="e">
        <f ca="1">+IF(AND(ISNUMBER(OFFSET('Sanitation Data'!$F$12,0,10*ROW('Sanitation Data'!F177))),'Data Summary'!CY183="Yes"),OFFSET('Sanitation Data'!$F$12,0,10*ROW('Sanitation Data'!F177)),NA())</f>
        <v>#N/A</v>
      </c>
      <c r="AK183" s="537" t="e">
        <f ca="1">+IF(AND(ISNUMBER(OFFSET('Sanitation Data'!$G$4,0,10*ROW('Sanitation Data'!G177))),'Data Summary'!CZ183="Yes"),100-OFFSET('Sanitation Data'!$G$4,0,10*ROW('Sanitation Data'!G177)),NA())</f>
        <v>#N/A</v>
      </c>
      <c r="AL183" s="537" t="e">
        <f ca="1">+IF(AND(ISNUMBER(OFFSET('Sanitation Data'!$G$6,0,10*ROW('Sanitation Data'!G177))),'Data Summary'!DA183="Yes"),OFFSET('Sanitation Data'!$G$6,0,10*ROW('Sanitation Data'!G177)),NA())</f>
        <v>#N/A</v>
      </c>
      <c r="AM183" s="537" t="e">
        <f ca="1">+IF(AND(ISNUMBER(OFFSET('Sanitation Data'!$G$10,0,10*ROW('Sanitation Data'!G177))),'Data Summary'!DB183="Yes"),OFFSET('Sanitation Data'!$G$10,0,10*ROW('Sanitation Data'!G177)),NA())</f>
        <v>#N/A</v>
      </c>
      <c r="AN183" s="537" t="e">
        <f ca="1">+IF(AND(ISNUMBER(OFFSET('Sanitation Data'!$G$11,0,10*ROW('Sanitation Data'!G177))),'Data Summary'!DC183="Yes"),OFFSET('Sanitation Data'!$G$11,0,10*ROW('Sanitation Data'!G177)),NA())</f>
        <v>#N/A</v>
      </c>
      <c r="AO183" s="537" t="e">
        <f ca="1">+IF(AND(ISNUMBER(OFFSET('Sanitation Data'!$G$12,0,10*ROW('Sanitation Data'!G177))),'Data Summary'!DD183="Yes"),OFFSET('Sanitation Data'!$G$12,0,10*ROW('Sanitation Data'!G177)),NA())</f>
        <v>#N/A</v>
      </c>
      <c r="AP183" s="537" t="e">
        <f ca="1">+IF(AND(ISNUMBER(OFFSET('Sanitation Data'!$H$4,0,10*ROW('Sanitation Data'!H177))),'Data Summary'!DE183="Yes"),100-OFFSET('Sanitation Data'!$H$4,0,10*ROW('Sanitation Data'!H177)),NA())</f>
        <v>#N/A</v>
      </c>
      <c r="AQ183" s="537" t="e">
        <f ca="1">+IF(AND(ISNUMBER(OFFSET('Sanitation Data'!$H$6,0,10*ROW('Sanitation Data'!H177))),'Data Summary'!DF183="Yes"),OFFSET('Sanitation Data'!$H$6,0,10*ROW('Sanitation Data'!H177)),NA())</f>
        <v>#N/A</v>
      </c>
      <c r="AR183" s="537" t="e">
        <f ca="1">+IF(AND(ISNUMBER(OFFSET('Sanitation Data'!$H$10,0,10*ROW('Sanitation Data'!H177))),'Data Summary'!DG183="Yes"),OFFSET('Sanitation Data'!$H$10,0,10*ROW('Sanitation Data'!H177)),NA())</f>
        <v>#N/A</v>
      </c>
      <c r="AS183" s="537" t="e">
        <f ca="1">+IF(AND(ISNUMBER(OFFSET('Sanitation Data'!$H$11,0,10*ROW('Sanitation Data'!H177))),'Data Summary'!DH183="Yes"),OFFSET('Sanitation Data'!$H$11,0,10*ROW('Sanitation Data'!H177)),NA())</f>
        <v>#N/A</v>
      </c>
      <c r="AT183" s="537" t="e">
        <f ca="1">+IF(AND(ISNUMBER(OFFSET('Sanitation Data'!$H$12,0,10*ROW('Sanitation Data'!H177))),'Data Summary'!DI183="Yes"),OFFSET('Sanitation Data'!$H$12,0,10*ROW('Sanitation Data'!H177)),NA())</f>
        <v>#N/A</v>
      </c>
      <c r="AU183" s="537" t="e">
        <f ca="1">+IF(AND(ISNUMBER(OFFSET('Sanitation Data'!$I$4,0,10*ROW('Sanitation Data'!I177))),'Data Summary'!DJ183="Yes"),100-OFFSET('Sanitation Data'!$I$4,0,10*ROW('Sanitation Data'!I177)),NA())</f>
        <v>#N/A</v>
      </c>
      <c r="AV183" s="537" t="e">
        <f ca="1">+IF(AND(ISNUMBER(OFFSET('Sanitation Data'!$I$6,0,10*ROW('Sanitation Data'!I177))),'Data Summary'!DK183="Yes"),OFFSET('Sanitation Data'!$I$6,0,10*ROW('Sanitation Data'!I177)),NA())</f>
        <v>#N/A</v>
      </c>
      <c r="AW183" s="537" t="e">
        <f ca="1">+IF(AND(ISNUMBER(OFFSET('Sanitation Data'!$I$10,0,10*ROW('Sanitation Data'!I177))),'Data Summary'!DL183="Yes"),OFFSET('Sanitation Data'!$I$10,0,10*ROW('Sanitation Data'!I177)),NA())</f>
        <v>#N/A</v>
      </c>
      <c r="AX183" s="537" t="e">
        <f ca="1">+IF(AND(ISNUMBER(OFFSET('Sanitation Data'!$I$11,0,10*ROW('Sanitation Data'!I177))),'Data Summary'!DM183="Yes"),OFFSET('Sanitation Data'!$I$11,0,10*ROW('Sanitation Data'!I177)),NA())</f>
        <v>#N/A</v>
      </c>
      <c r="AY183" s="537" t="e">
        <f ca="1">+IF(AND(ISNUMBER(OFFSET('Sanitation Data'!$I$12,0,10*ROW('Sanitation Data'!I177))),'Data Summary'!DN183="Yes"),OFFSET('Sanitation Data'!$I$12,0,10*ROW('Sanitation Data'!I177)),NA())</f>
        <v>#N/A</v>
      </c>
      <c r="AZ183" s="538" t="e">
        <f ca="1">+IF(AND(ISNUMBER(OFFSET('Hygiene Data'!$D$5,0,10*ROW('Hygiene Data'!D177))),'Data Summary'!DO183="Yes"),OFFSET('Hygiene Data'!$D$5,0,10*ROW('Hygiene Data'!D177)),NA())</f>
        <v>#N/A</v>
      </c>
      <c r="BA183" s="538" t="e">
        <f ca="1">+IF(AND(ISNUMBER(OFFSET('Hygiene Data'!$D$7,0,10*ROW('Hygiene Data'!D177))),'Data Summary'!DP183="Yes"),OFFSET('Hygiene Data'!$D$7,0,10*ROW('Hygiene Data'!D177)),NA())</f>
        <v>#N/A</v>
      </c>
      <c r="BB183" s="538" t="e">
        <f ca="1">+IF(AND(ISNUMBER(OFFSET('Hygiene Data'!$D$9,0,10*ROW('Hygiene Data'!D177))),'Data Summary'!DQ183="Yes"),OFFSET('Hygiene Data'!$D$9,0,10*ROW('Hygiene Data'!D177)),NA())</f>
        <v>#N/A</v>
      </c>
      <c r="BC183" s="538" t="e">
        <f ca="1">+IF(AND(ISNUMBER(OFFSET('Hygiene Data'!$E$5,0,10*ROW('Hygiene Data'!E177))),'Data Summary'!DR183="Yes"),OFFSET('Hygiene Data'!$E$5,0,10*ROW('Hygiene Data'!E177)),NA())</f>
        <v>#N/A</v>
      </c>
      <c r="BD183" s="538" t="e">
        <f ca="1">+IF(AND(ISNUMBER(OFFSET('Hygiene Data'!$E$7,0,10*ROW('Hygiene Data'!E177))),'Data Summary'!DS183="Yes"),OFFSET('Hygiene Data'!$E$7,0,10*ROW('Hygiene Data'!E177)),NA())</f>
        <v>#N/A</v>
      </c>
      <c r="BE183" s="538" t="e">
        <f ca="1">+IF(AND(ISNUMBER(OFFSET('Hygiene Data'!$E$9,0,10*ROW('Hygiene Data'!E177))),'Data Summary'!DT183="Yes"),OFFSET('Hygiene Data'!$E$9,0,10*ROW('Hygiene Data'!E177)),NA())</f>
        <v>#N/A</v>
      </c>
      <c r="BF183" s="538" t="e">
        <f ca="1">+IF(AND(ISNUMBER(OFFSET('Hygiene Data'!$F$5,0,10*ROW('Hygiene Data'!F177))),'Data Summary'!DU183="Yes"),OFFSET('Hygiene Data'!$F$5,0,10*ROW('Hygiene Data'!F177)),NA())</f>
        <v>#N/A</v>
      </c>
      <c r="BG183" s="538" t="e">
        <f ca="1">+IF(AND(ISNUMBER(OFFSET('Hygiene Data'!$F$7,0,10*ROW('Hygiene Data'!F177))),'Data Summary'!DV183="Yes"),OFFSET('Hygiene Data'!$F$7,0,10*ROW('Hygiene Data'!F177)),NA())</f>
        <v>#N/A</v>
      </c>
      <c r="BH183" s="538" t="e">
        <f ca="1">+IF(AND(ISNUMBER(OFFSET('Hygiene Data'!$F$9,0,10*ROW('Hygiene Data'!F177))),'Data Summary'!DW183="Yes"),OFFSET('Hygiene Data'!$F$9,0,10*ROW('Hygiene Data'!F177)),NA())</f>
        <v>#N/A</v>
      </c>
      <c r="BI183" s="538" t="e">
        <f ca="1">+IF(AND(ISNUMBER(OFFSET('Hygiene Data'!$G$5,0,10*ROW('Hygiene Data'!G177))),'Data Summary'!DX183="Yes"),OFFSET('Hygiene Data'!$G$5,0,10*ROW('Hygiene Data'!G177)),NA())</f>
        <v>#N/A</v>
      </c>
      <c r="BJ183" s="538" t="e">
        <f ca="1">+IF(AND(ISNUMBER(OFFSET('Hygiene Data'!$G$7,0,10*ROW('Hygiene Data'!G177))),'Data Summary'!DY183="Yes"),OFFSET('Hygiene Data'!$G$7,0,10*ROW('Hygiene Data'!G177)),NA())</f>
        <v>#N/A</v>
      </c>
      <c r="BK183" s="538" t="e">
        <f ca="1">+IF(AND(ISNUMBER(OFFSET('Hygiene Data'!$G$9,0,10*ROW('Hygiene Data'!G177))),'Data Summary'!DZ183="Yes"),OFFSET('Hygiene Data'!$G$9,0,10*ROW('Hygiene Data'!G177)),NA())</f>
        <v>#N/A</v>
      </c>
      <c r="BL183" s="538" t="e">
        <f ca="1">+IF(AND(ISNUMBER(OFFSET('Hygiene Data'!$H$5,0,10*ROW('Hygiene Data'!H177))),'Data Summary'!EA183="Yes"),OFFSET('Hygiene Data'!$H$5,0,10*ROW('Hygiene Data'!H177)),NA())</f>
        <v>#N/A</v>
      </c>
      <c r="BM183" s="538" t="e">
        <f ca="1">+IF(AND(ISNUMBER(OFFSET('Hygiene Data'!$H$7,0,10*ROW('Hygiene Data'!H177))),'Data Summary'!EB183="Yes"),OFFSET('Hygiene Data'!$H$7,0,10*ROW('Hygiene Data'!H177)),NA())</f>
        <v>#N/A</v>
      </c>
      <c r="BN183" s="538" t="e">
        <f ca="1">+IF(AND(ISNUMBER(OFFSET('Hygiene Data'!$H$9,0,10*ROW('Hygiene Data'!H177))),'Data Summary'!EC183="Yes"),OFFSET('Hygiene Data'!$H$9,0,10*ROW('Hygiene Data'!H177)),NA())</f>
        <v>#N/A</v>
      </c>
      <c r="BO183" s="538" t="e">
        <f ca="1">+IF(AND(ISNUMBER(OFFSET('Hygiene Data'!$I$5,0,10*ROW('Hygiene Data'!I177))),'Data Summary'!ED183="Yes"),OFFSET('Hygiene Data'!$I$5,0,10*ROW('Hygiene Data'!I177)),NA())</f>
        <v>#N/A</v>
      </c>
      <c r="BP183" s="538" t="e">
        <f ca="1">+IF(AND(ISNUMBER(OFFSET('Hygiene Data'!$I$7,0,10*ROW('Hygiene Data'!I177))),'Data Summary'!EE183="Yes"),OFFSET('Hygiene Data'!$I$7,0,10*ROW('Hygiene Data'!I177)),NA())</f>
        <v>#N/A</v>
      </c>
      <c r="BQ183" s="538" t="e">
        <f ca="1">+IF(AND(ISNUMBER(OFFSET('Hygiene Data'!$I$9,0,10*ROW('Hygiene Data'!I177))),'Data Summary'!EF183="Yes"),OFFSET('Hygiene Data'!$I$9,0,10*ROW('Hygiene Data'!I177)),NA())</f>
        <v>#N/A</v>
      </c>
    </row>
    <row r="184" spans="1:69" x14ac:dyDescent="0.25">
      <c r="A184" s="534" t="e">
        <f ca="1">+RIGHT('Data Summary'!A184,LEN('Data Summary'!A184)-9)</f>
        <v>#VALUE!</v>
      </c>
      <c r="B184" s="508" t="str">
        <f ca="1">+IF(ISTEXT('Data Summary'!B184),'Data Summary'!B184,"")</f>
        <v/>
      </c>
      <c r="C184" s="535" t="e">
        <f ca="1">+VALUE('Data Summary'!C184)</f>
        <v>#VALUE!</v>
      </c>
      <c r="D184" s="536" t="e">
        <f ca="1">+IF(AND(ISNUMBER(OFFSET('Water Data'!$D$4,0,10*ROW('Water Data'!D178))),'Data Summary'!BS184="Yes"),100-OFFSET('Water Data'!$D$4,0,10*ROW('Water Data'!D178)),NA())</f>
        <v>#N/A</v>
      </c>
      <c r="E184" s="536" t="e">
        <f ca="1">+IF(AND(ISNUMBER(OFFSET('Water Data'!$D$6,0,10*ROW('Water Data'!D178))),'Data Summary'!BT184="Yes"),OFFSET('Water Data'!$D$6,0,10*ROW('Water Data'!D178)),NA())</f>
        <v>#N/A</v>
      </c>
      <c r="F184" s="536" t="e">
        <f ca="1">+IF(AND(ISNUMBER(OFFSET('Water Data'!$D$9,0,10*ROW('Water Data'!D178))),'Data Summary'!BU184="Yes"),OFFSET('Water Data'!$D$9,0,10*ROW('Water Data'!D178)),NA())</f>
        <v>#N/A</v>
      </c>
      <c r="G184" s="536" t="e">
        <f ca="1">+IF(AND(ISNUMBER(OFFSET('Water Data'!$E$4,0,10*ROW('Water Data'!E178))),'Data Summary'!BV184="Yes"),100-OFFSET('Water Data'!$E$4,0,10*ROW('Water Data'!E178)),NA())</f>
        <v>#N/A</v>
      </c>
      <c r="H184" s="536" t="e">
        <f ca="1">+IF(AND(ISNUMBER(OFFSET('Water Data'!$E$6,0,10*ROW('Water Data'!E178))),'Data Summary'!BW184="Yes"),OFFSET('Water Data'!$E$6,0,10*ROW('Water Data'!E178)),NA())</f>
        <v>#N/A</v>
      </c>
      <c r="I184" s="536" t="e">
        <f ca="1">+IF(AND(ISNUMBER(OFFSET('Water Data'!$E$9,0,10*ROW('Water Data'!E178))),'Data Summary'!BX184="Yes"),OFFSET('Water Data'!$E$9,0,10*ROW('Water Data'!E178)),NA())</f>
        <v>#N/A</v>
      </c>
      <c r="J184" s="536" t="e">
        <f ca="1">+IF(AND(ISNUMBER(OFFSET('Water Data'!$F$4,0,10*ROW('Water Data'!F178))),'Data Summary'!BY184="Yes"),100-OFFSET('Water Data'!$F$4,0,10*ROW('Water Data'!F178)),NA())</f>
        <v>#N/A</v>
      </c>
      <c r="K184" s="536" t="e">
        <f ca="1">+IF(AND(ISNUMBER(OFFSET('Water Data'!$F$6,0,10*ROW('Water Data'!F178))),'Data Summary'!BZ184="Yes"),OFFSET('Water Data'!$F$6,0,10*ROW('Water Data'!F178)),NA())</f>
        <v>#N/A</v>
      </c>
      <c r="L184" s="536" t="e">
        <f ca="1">+IF(AND(ISNUMBER(OFFSET('Water Data'!$F$9,0,10*ROW('Water Data'!F178))),'Data Summary'!CA184="Yes"),OFFSET('Water Data'!$F$9,0,10*ROW('Water Data'!F178)),NA())</f>
        <v>#N/A</v>
      </c>
      <c r="M184" s="536" t="e">
        <f ca="1">+IF(AND(ISNUMBER(OFFSET('Water Data'!$G$4,0,10*ROW('Water Data'!G178))),'Data Summary'!CB184="Yes"),100-OFFSET('Water Data'!$G$4,0,10*ROW('Water Data'!G178)),NA())</f>
        <v>#N/A</v>
      </c>
      <c r="N184" s="536" t="e">
        <f ca="1">+IF(AND(ISNUMBER(OFFSET('Water Data'!$G$6,0,10*ROW('Water Data'!G178))),'Data Summary'!CC184="Yes"),OFFSET('Water Data'!$G$6,0,10*ROW('Water Data'!G178)),NA())</f>
        <v>#N/A</v>
      </c>
      <c r="O184" s="536" t="e">
        <f ca="1">+IF(AND(ISNUMBER(OFFSET('Water Data'!$G$9,0,10*ROW('Water Data'!G178))),'Data Summary'!CD184="Yes"),OFFSET('Water Data'!$G$9,0,10*ROW('Water Data'!G178)),NA())</f>
        <v>#N/A</v>
      </c>
      <c r="P184" s="536" t="e">
        <f ca="1">+IF(AND(ISNUMBER(OFFSET('Water Data'!$H$4,0,10*ROW('Water Data'!H178))),'Data Summary'!CE184="Yes"),100-OFFSET('Water Data'!$H$4,0,10*ROW('Water Data'!H178)),NA())</f>
        <v>#N/A</v>
      </c>
      <c r="Q184" s="536" t="e">
        <f ca="1">+IF(AND(ISNUMBER(OFFSET('Water Data'!$H$6,0,10*ROW('Water Data'!H178))),'Data Summary'!CF184="Yes"),OFFSET('Water Data'!$H$6,0,10*ROW('Water Data'!H178)),NA())</f>
        <v>#N/A</v>
      </c>
      <c r="R184" s="536" t="e">
        <f ca="1">+IF(AND(ISNUMBER(OFFSET('Water Data'!$H$9,0,10*ROW('Water Data'!H178))),'Data Summary'!CG184="Yes"),OFFSET('Water Data'!$H$9,0,10*ROW('Water Data'!H178)),NA())</f>
        <v>#N/A</v>
      </c>
      <c r="S184" s="536" t="e">
        <f ca="1">+IF(AND(ISNUMBER(OFFSET('Water Data'!$I$4,0,10*ROW('Water Data'!I178))),'Data Summary'!CH184="Yes"),100-OFFSET('Water Data'!$I$4,0,10*ROW('Water Data'!I178)),NA())</f>
        <v>#N/A</v>
      </c>
      <c r="T184" s="536" t="e">
        <f ca="1">+IF(AND(ISNUMBER(OFFSET('Water Data'!$I$6,0,10*ROW('Water Data'!I178))),'Data Summary'!CI184="Yes"),OFFSET('Water Data'!$I$6,0,10*ROW('Water Data'!I178)),NA())</f>
        <v>#N/A</v>
      </c>
      <c r="U184" s="536" t="e">
        <f ca="1">+IF(AND(ISNUMBER(OFFSET('Water Data'!$I$9,0,10*ROW('Water Data'!I178))),'Data Summary'!CJ184="Yes"),OFFSET('Water Data'!$I$9,0,10*ROW('Water Data'!I178)),NA())</f>
        <v>#N/A</v>
      </c>
      <c r="V184" s="537" t="e">
        <f ca="1">+IF(AND(ISNUMBER(OFFSET('Sanitation Data'!$D$4,0,10*ROW('Sanitation Data'!D178))),'Data Summary'!CK184="Yes"),100-OFFSET('Sanitation Data'!$D$4,0,10*ROW('Sanitation Data'!D178)),NA())</f>
        <v>#N/A</v>
      </c>
      <c r="W184" s="537" t="e">
        <f ca="1">+IF(AND(ISNUMBER(OFFSET('Sanitation Data'!$D$6,0,10*ROW('Sanitation Data'!D178))),'Data Summary'!CL184="Yes"),OFFSET('Sanitation Data'!$D$6,0,10*ROW('Sanitation Data'!D178)),NA())</f>
        <v>#N/A</v>
      </c>
      <c r="X184" s="537" t="e">
        <f ca="1">+IF(AND(ISNUMBER(OFFSET('Sanitation Data'!$D$10,0,10*ROW('Sanitation Data'!D178))),'Data Summary'!CM184="Yes"),OFFSET('Sanitation Data'!$D$10,0,10*ROW('Sanitation Data'!D178)),NA())</f>
        <v>#N/A</v>
      </c>
      <c r="Y184" s="537" t="e">
        <f ca="1">+IF(AND(ISNUMBER(OFFSET('Sanitation Data'!$D$11,0,10*ROW('Sanitation Data'!D178))),'Data Summary'!CN184="Yes"),OFFSET('Sanitation Data'!$D$11,0,10*ROW('Sanitation Data'!D178)),NA())</f>
        <v>#N/A</v>
      </c>
      <c r="Z184" s="537" t="e">
        <f ca="1">+IF(AND(ISNUMBER(OFFSET('Sanitation Data'!$D$12,0,10*ROW('Sanitation Data'!D178))),'Data Summary'!CO184="Yes"),OFFSET('Sanitation Data'!$D$12,0,10*ROW('Sanitation Data'!D178)),NA())</f>
        <v>#N/A</v>
      </c>
      <c r="AA184" s="537" t="e">
        <f ca="1">+IF(AND(ISNUMBER(OFFSET('Sanitation Data'!$E$4,0,10*ROW('Sanitation Data'!E178))),'Data Summary'!CP184="Yes"),100-OFFSET('Sanitation Data'!$E$4,0,10*ROW('Sanitation Data'!E178)),NA())</f>
        <v>#N/A</v>
      </c>
      <c r="AB184" s="537" t="e">
        <f ca="1">+IF(AND(ISNUMBER(OFFSET('Sanitation Data'!$E$6,0,10*ROW('Sanitation Data'!E178))),'Data Summary'!CQ184="Yes"),OFFSET('Sanitation Data'!$E$6,0,10*ROW('Sanitation Data'!E178)),NA())</f>
        <v>#N/A</v>
      </c>
      <c r="AC184" s="537" t="e">
        <f ca="1">+IF(AND(ISNUMBER(OFFSET('Sanitation Data'!$E$10,0,10*ROW('Sanitation Data'!E178))),'Data Summary'!CR184="Yes"),OFFSET('Sanitation Data'!$E$10,0,10*ROW('Sanitation Data'!E178)),NA())</f>
        <v>#N/A</v>
      </c>
      <c r="AD184" s="537" t="e">
        <f ca="1">+IF(AND(ISNUMBER(OFFSET('Sanitation Data'!$E$11,0,10*ROW('Sanitation Data'!E178))),'Data Summary'!CS184="Yes"),OFFSET('Sanitation Data'!$E$11,0,10*ROW('Sanitation Data'!E178)),NA())</f>
        <v>#N/A</v>
      </c>
      <c r="AE184" s="537" t="e">
        <f ca="1">+IF(AND(ISNUMBER(OFFSET('Sanitation Data'!$E$12,0,10*ROW('Sanitation Data'!E178))),'Data Summary'!CT184="Yes"),OFFSET('Sanitation Data'!$E$12,0,10*ROW('Sanitation Data'!E178)),NA())</f>
        <v>#N/A</v>
      </c>
      <c r="AF184" s="537" t="e">
        <f ca="1">+IF(AND(ISNUMBER(OFFSET('Sanitation Data'!$F$4,0,10*ROW('Sanitation Data'!F178))),'Data Summary'!CU184="Yes"),100-OFFSET('Sanitation Data'!$F$4,0,10*ROW('Sanitation Data'!F178)),NA())</f>
        <v>#N/A</v>
      </c>
      <c r="AG184" s="537" t="e">
        <f ca="1">+IF(AND(ISNUMBER(OFFSET('Sanitation Data'!$F$6,0,10*ROW('Sanitation Data'!F178))),'Data Summary'!CV184="Yes"),OFFSET('Sanitation Data'!$F$6,0,10*ROW('Sanitation Data'!F178)),NA())</f>
        <v>#N/A</v>
      </c>
      <c r="AH184" s="537" t="e">
        <f ca="1">+IF(AND(ISNUMBER(OFFSET('Sanitation Data'!$F$10,0,10*ROW('Sanitation Data'!F178))),'Data Summary'!CW184="Yes"),OFFSET('Sanitation Data'!$F$10,0,10*ROW('Sanitation Data'!F178)),NA())</f>
        <v>#N/A</v>
      </c>
      <c r="AI184" s="537" t="e">
        <f ca="1">+IF(AND(ISNUMBER(OFFSET('Sanitation Data'!$F$11,0,10*ROW('Sanitation Data'!F178))),'Data Summary'!CX184="Yes"),OFFSET('Sanitation Data'!$F$11,0,10*ROW('Sanitation Data'!F178)),NA())</f>
        <v>#N/A</v>
      </c>
      <c r="AJ184" s="537" t="e">
        <f ca="1">+IF(AND(ISNUMBER(OFFSET('Sanitation Data'!$F$12,0,10*ROW('Sanitation Data'!F178))),'Data Summary'!CY184="Yes"),OFFSET('Sanitation Data'!$F$12,0,10*ROW('Sanitation Data'!F178)),NA())</f>
        <v>#N/A</v>
      </c>
      <c r="AK184" s="537" t="e">
        <f ca="1">+IF(AND(ISNUMBER(OFFSET('Sanitation Data'!$G$4,0,10*ROW('Sanitation Data'!G178))),'Data Summary'!CZ184="Yes"),100-OFFSET('Sanitation Data'!$G$4,0,10*ROW('Sanitation Data'!G178)),NA())</f>
        <v>#N/A</v>
      </c>
      <c r="AL184" s="537" t="e">
        <f ca="1">+IF(AND(ISNUMBER(OFFSET('Sanitation Data'!$G$6,0,10*ROW('Sanitation Data'!G178))),'Data Summary'!DA184="Yes"),OFFSET('Sanitation Data'!$G$6,0,10*ROW('Sanitation Data'!G178)),NA())</f>
        <v>#N/A</v>
      </c>
      <c r="AM184" s="537" t="e">
        <f ca="1">+IF(AND(ISNUMBER(OFFSET('Sanitation Data'!$G$10,0,10*ROW('Sanitation Data'!G178))),'Data Summary'!DB184="Yes"),OFFSET('Sanitation Data'!$G$10,0,10*ROW('Sanitation Data'!G178)),NA())</f>
        <v>#N/A</v>
      </c>
      <c r="AN184" s="537" t="e">
        <f ca="1">+IF(AND(ISNUMBER(OFFSET('Sanitation Data'!$G$11,0,10*ROW('Sanitation Data'!G178))),'Data Summary'!DC184="Yes"),OFFSET('Sanitation Data'!$G$11,0,10*ROW('Sanitation Data'!G178)),NA())</f>
        <v>#N/A</v>
      </c>
      <c r="AO184" s="537" t="e">
        <f ca="1">+IF(AND(ISNUMBER(OFFSET('Sanitation Data'!$G$12,0,10*ROW('Sanitation Data'!G178))),'Data Summary'!DD184="Yes"),OFFSET('Sanitation Data'!$G$12,0,10*ROW('Sanitation Data'!G178)),NA())</f>
        <v>#N/A</v>
      </c>
      <c r="AP184" s="537" t="e">
        <f ca="1">+IF(AND(ISNUMBER(OFFSET('Sanitation Data'!$H$4,0,10*ROW('Sanitation Data'!H178))),'Data Summary'!DE184="Yes"),100-OFFSET('Sanitation Data'!$H$4,0,10*ROW('Sanitation Data'!H178)),NA())</f>
        <v>#N/A</v>
      </c>
      <c r="AQ184" s="537" t="e">
        <f ca="1">+IF(AND(ISNUMBER(OFFSET('Sanitation Data'!$H$6,0,10*ROW('Sanitation Data'!H178))),'Data Summary'!DF184="Yes"),OFFSET('Sanitation Data'!$H$6,0,10*ROW('Sanitation Data'!H178)),NA())</f>
        <v>#N/A</v>
      </c>
      <c r="AR184" s="537" t="e">
        <f ca="1">+IF(AND(ISNUMBER(OFFSET('Sanitation Data'!$H$10,0,10*ROW('Sanitation Data'!H178))),'Data Summary'!DG184="Yes"),OFFSET('Sanitation Data'!$H$10,0,10*ROW('Sanitation Data'!H178)),NA())</f>
        <v>#N/A</v>
      </c>
      <c r="AS184" s="537" t="e">
        <f ca="1">+IF(AND(ISNUMBER(OFFSET('Sanitation Data'!$H$11,0,10*ROW('Sanitation Data'!H178))),'Data Summary'!DH184="Yes"),OFFSET('Sanitation Data'!$H$11,0,10*ROW('Sanitation Data'!H178)),NA())</f>
        <v>#N/A</v>
      </c>
      <c r="AT184" s="537" t="e">
        <f ca="1">+IF(AND(ISNUMBER(OFFSET('Sanitation Data'!$H$12,0,10*ROW('Sanitation Data'!H178))),'Data Summary'!DI184="Yes"),OFFSET('Sanitation Data'!$H$12,0,10*ROW('Sanitation Data'!H178)),NA())</f>
        <v>#N/A</v>
      </c>
      <c r="AU184" s="537" t="e">
        <f ca="1">+IF(AND(ISNUMBER(OFFSET('Sanitation Data'!$I$4,0,10*ROW('Sanitation Data'!I178))),'Data Summary'!DJ184="Yes"),100-OFFSET('Sanitation Data'!$I$4,0,10*ROW('Sanitation Data'!I178)),NA())</f>
        <v>#N/A</v>
      </c>
      <c r="AV184" s="537" t="e">
        <f ca="1">+IF(AND(ISNUMBER(OFFSET('Sanitation Data'!$I$6,0,10*ROW('Sanitation Data'!I178))),'Data Summary'!DK184="Yes"),OFFSET('Sanitation Data'!$I$6,0,10*ROW('Sanitation Data'!I178)),NA())</f>
        <v>#N/A</v>
      </c>
      <c r="AW184" s="537" t="e">
        <f ca="1">+IF(AND(ISNUMBER(OFFSET('Sanitation Data'!$I$10,0,10*ROW('Sanitation Data'!I178))),'Data Summary'!DL184="Yes"),OFFSET('Sanitation Data'!$I$10,0,10*ROW('Sanitation Data'!I178)),NA())</f>
        <v>#N/A</v>
      </c>
      <c r="AX184" s="537" t="e">
        <f ca="1">+IF(AND(ISNUMBER(OFFSET('Sanitation Data'!$I$11,0,10*ROW('Sanitation Data'!I178))),'Data Summary'!DM184="Yes"),OFFSET('Sanitation Data'!$I$11,0,10*ROW('Sanitation Data'!I178)),NA())</f>
        <v>#N/A</v>
      </c>
      <c r="AY184" s="537" t="e">
        <f ca="1">+IF(AND(ISNUMBER(OFFSET('Sanitation Data'!$I$12,0,10*ROW('Sanitation Data'!I178))),'Data Summary'!DN184="Yes"),OFFSET('Sanitation Data'!$I$12,0,10*ROW('Sanitation Data'!I178)),NA())</f>
        <v>#N/A</v>
      </c>
      <c r="AZ184" s="538" t="e">
        <f ca="1">+IF(AND(ISNUMBER(OFFSET('Hygiene Data'!$D$5,0,10*ROW('Hygiene Data'!D178))),'Data Summary'!DO184="Yes"),OFFSET('Hygiene Data'!$D$5,0,10*ROW('Hygiene Data'!D178)),NA())</f>
        <v>#N/A</v>
      </c>
      <c r="BA184" s="538" t="e">
        <f ca="1">+IF(AND(ISNUMBER(OFFSET('Hygiene Data'!$D$7,0,10*ROW('Hygiene Data'!D178))),'Data Summary'!DP184="Yes"),OFFSET('Hygiene Data'!$D$7,0,10*ROW('Hygiene Data'!D178)),NA())</f>
        <v>#N/A</v>
      </c>
      <c r="BB184" s="538" t="e">
        <f ca="1">+IF(AND(ISNUMBER(OFFSET('Hygiene Data'!$D$9,0,10*ROW('Hygiene Data'!D178))),'Data Summary'!DQ184="Yes"),OFFSET('Hygiene Data'!$D$9,0,10*ROW('Hygiene Data'!D178)),NA())</f>
        <v>#N/A</v>
      </c>
      <c r="BC184" s="538" t="e">
        <f ca="1">+IF(AND(ISNUMBER(OFFSET('Hygiene Data'!$E$5,0,10*ROW('Hygiene Data'!E178))),'Data Summary'!DR184="Yes"),OFFSET('Hygiene Data'!$E$5,0,10*ROW('Hygiene Data'!E178)),NA())</f>
        <v>#N/A</v>
      </c>
      <c r="BD184" s="538" t="e">
        <f ca="1">+IF(AND(ISNUMBER(OFFSET('Hygiene Data'!$E$7,0,10*ROW('Hygiene Data'!E178))),'Data Summary'!DS184="Yes"),OFFSET('Hygiene Data'!$E$7,0,10*ROW('Hygiene Data'!E178)),NA())</f>
        <v>#N/A</v>
      </c>
      <c r="BE184" s="538" t="e">
        <f ca="1">+IF(AND(ISNUMBER(OFFSET('Hygiene Data'!$E$9,0,10*ROW('Hygiene Data'!E178))),'Data Summary'!DT184="Yes"),OFFSET('Hygiene Data'!$E$9,0,10*ROW('Hygiene Data'!E178)),NA())</f>
        <v>#N/A</v>
      </c>
      <c r="BF184" s="538" t="e">
        <f ca="1">+IF(AND(ISNUMBER(OFFSET('Hygiene Data'!$F$5,0,10*ROW('Hygiene Data'!F178))),'Data Summary'!DU184="Yes"),OFFSET('Hygiene Data'!$F$5,0,10*ROW('Hygiene Data'!F178)),NA())</f>
        <v>#N/A</v>
      </c>
      <c r="BG184" s="538" t="e">
        <f ca="1">+IF(AND(ISNUMBER(OFFSET('Hygiene Data'!$F$7,0,10*ROW('Hygiene Data'!F178))),'Data Summary'!DV184="Yes"),OFFSET('Hygiene Data'!$F$7,0,10*ROW('Hygiene Data'!F178)),NA())</f>
        <v>#N/A</v>
      </c>
      <c r="BH184" s="538" t="e">
        <f ca="1">+IF(AND(ISNUMBER(OFFSET('Hygiene Data'!$F$9,0,10*ROW('Hygiene Data'!F178))),'Data Summary'!DW184="Yes"),OFFSET('Hygiene Data'!$F$9,0,10*ROW('Hygiene Data'!F178)),NA())</f>
        <v>#N/A</v>
      </c>
      <c r="BI184" s="538" t="e">
        <f ca="1">+IF(AND(ISNUMBER(OFFSET('Hygiene Data'!$G$5,0,10*ROW('Hygiene Data'!G178))),'Data Summary'!DX184="Yes"),OFFSET('Hygiene Data'!$G$5,0,10*ROW('Hygiene Data'!G178)),NA())</f>
        <v>#N/A</v>
      </c>
      <c r="BJ184" s="538" t="e">
        <f ca="1">+IF(AND(ISNUMBER(OFFSET('Hygiene Data'!$G$7,0,10*ROW('Hygiene Data'!G178))),'Data Summary'!DY184="Yes"),OFFSET('Hygiene Data'!$G$7,0,10*ROW('Hygiene Data'!G178)),NA())</f>
        <v>#N/A</v>
      </c>
      <c r="BK184" s="538" t="e">
        <f ca="1">+IF(AND(ISNUMBER(OFFSET('Hygiene Data'!$G$9,0,10*ROW('Hygiene Data'!G178))),'Data Summary'!DZ184="Yes"),OFFSET('Hygiene Data'!$G$9,0,10*ROW('Hygiene Data'!G178)),NA())</f>
        <v>#N/A</v>
      </c>
      <c r="BL184" s="538" t="e">
        <f ca="1">+IF(AND(ISNUMBER(OFFSET('Hygiene Data'!$H$5,0,10*ROW('Hygiene Data'!H178))),'Data Summary'!EA184="Yes"),OFFSET('Hygiene Data'!$H$5,0,10*ROW('Hygiene Data'!H178)),NA())</f>
        <v>#N/A</v>
      </c>
      <c r="BM184" s="538" t="e">
        <f ca="1">+IF(AND(ISNUMBER(OFFSET('Hygiene Data'!$H$7,0,10*ROW('Hygiene Data'!H178))),'Data Summary'!EB184="Yes"),OFFSET('Hygiene Data'!$H$7,0,10*ROW('Hygiene Data'!H178)),NA())</f>
        <v>#N/A</v>
      </c>
      <c r="BN184" s="538" t="e">
        <f ca="1">+IF(AND(ISNUMBER(OFFSET('Hygiene Data'!$H$9,0,10*ROW('Hygiene Data'!H178))),'Data Summary'!EC184="Yes"),OFFSET('Hygiene Data'!$H$9,0,10*ROW('Hygiene Data'!H178)),NA())</f>
        <v>#N/A</v>
      </c>
      <c r="BO184" s="538" t="e">
        <f ca="1">+IF(AND(ISNUMBER(OFFSET('Hygiene Data'!$I$5,0,10*ROW('Hygiene Data'!I178))),'Data Summary'!ED184="Yes"),OFFSET('Hygiene Data'!$I$5,0,10*ROW('Hygiene Data'!I178)),NA())</f>
        <v>#N/A</v>
      </c>
      <c r="BP184" s="538" t="e">
        <f ca="1">+IF(AND(ISNUMBER(OFFSET('Hygiene Data'!$I$7,0,10*ROW('Hygiene Data'!I178))),'Data Summary'!EE184="Yes"),OFFSET('Hygiene Data'!$I$7,0,10*ROW('Hygiene Data'!I178)),NA())</f>
        <v>#N/A</v>
      </c>
      <c r="BQ184" s="538" t="e">
        <f ca="1">+IF(AND(ISNUMBER(OFFSET('Hygiene Data'!$I$9,0,10*ROW('Hygiene Data'!I178))),'Data Summary'!EF184="Yes"),OFFSET('Hygiene Data'!$I$9,0,10*ROW('Hygiene Data'!I178)),NA())</f>
        <v>#N/A</v>
      </c>
    </row>
    <row r="185" spans="1:69" x14ac:dyDescent="0.25">
      <c r="A185" s="534" t="e">
        <f ca="1">+RIGHT('Data Summary'!A185,LEN('Data Summary'!A185)-9)</f>
        <v>#VALUE!</v>
      </c>
      <c r="B185" s="508" t="str">
        <f ca="1">+IF(ISTEXT('Data Summary'!B185),'Data Summary'!B185,"")</f>
        <v/>
      </c>
      <c r="C185" s="535" t="e">
        <f ca="1">+VALUE('Data Summary'!C185)</f>
        <v>#VALUE!</v>
      </c>
      <c r="D185" s="536" t="e">
        <f ca="1">+IF(AND(ISNUMBER(OFFSET('Water Data'!$D$4,0,10*ROW('Water Data'!D179))),'Data Summary'!BS185="Yes"),100-OFFSET('Water Data'!$D$4,0,10*ROW('Water Data'!D179)),NA())</f>
        <v>#N/A</v>
      </c>
      <c r="E185" s="536" t="e">
        <f ca="1">+IF(AND(ISNUMBER(OFFSET('Water Data'!$D$6,0,10*ROW('Water Data'!D179))),'Data Summary'!BT185="Yes"),OFFSET('Water Data'!$D$6,0,10*ROW('Water Data'!D179)),NA())</f>
        <v>#N/A</v>
      </c>
      <c r="F185" s="536" t="e">
        <f ca="1">+IF(AND(ISNUMBER(OFFSET('Water Data'!$D$9,0,10*ROW('Water Data'!D179))),'Data Summary'!BU185="Yes"),OFFSET('Water Data'!$D$9,0,10*ROW('Water Data'!D179)),NA())</f>
        <v>#N/A</v>
      </c>
      <c r="G185" s="536" t="e">
        <f ca="1">+IF(AND(ISNUMBER(OFFSET('Water Data'!$E$4,0,10*ROW('Water Data'!E179))),'Data Summary'!BV185="Yes"),100-OFFSET('Water Data'!$E$4,0,10*ROW('Water Data'!E179)),NA())</f>
        <v>#N/A</v>
      </c>
      <c r="H185" s="536" t="e">
        <f ca="1">+IF(AND(ISNUMBER(OFFSET('Water Data'!$E$6,0,10*ROW('Water Data'!E179))),'Data Summary'!BW185="Yes"),OFFSET('Water Data'!$E$6,0,10*ROW('Water Data'!E179)),NA())</f>
        <v>#N/A</v>
      </c>
      <c r="I185" s="536" t="e">
        <f ca="1">+IF(AND(ISNUMBER(OFFSET('Water Data'!$E$9,0,10*ROW('Water Data'!E179))),'Data Summary'!BX185="Yes"),OFFSET('Water Data'!$E$9,0,10*ROW('Water Data'!E179)),NA())</f>
        <v>#N/A</v>
      </c>
      <c r="J185" s="536" t="e">
        <f ca="1">+IF(AND(ISNUMBER(OFFSET('Water Data'!$F$4,0,10*ROW('Water Data'!F179))),'Data Summary'!BY185="Yes"),100-OFFSET('Water Data'!$F$4,0,10*ROW('Water Data'!F179)),NA())</f>
        <v>#N/A</v>
      </c>
      <c r="K185" s="536" t="e">
        <f ca="1">+IF(AND(ISNUMBER(OFFSET('Water Data'!$F$6,0,10*ROW('Water Data'!F179))),'Data Summary'!BZ185="Yes"),OFFSET('Water Data'!$F$6,0,10*ROW('Water Data'!F179)),NA())</f>
        <v>#N/A</v>
      </c>
      <c r="L185" s="536" t="e">
        <f ca="1">+IF(AND(ISNUMBER(OFFSET('Water Data'!$F$9,0,10*ROW('Water Data'!F179))),'Data Summary'!CA185="Yes"),OFFSET('Water Data'!$F$9,0,10*ROW('Water Data'!F179)),NA())</f>
        <v>#N/A</v>
      </c>
      <c r="M185" s="536" t="e">
        <f ca="1">+IF(AND(ISNUMBER(OFFSET('Water Data'!$G$4,0,10*ROW('Water Data'!G179))),'Data Summary'!CB185="Yes"),100-OFFSET('Water Data'!$G$4,0,10*ROW('Water Data'!G179)),NA())</f>
        <v>#N/A</v>
      </c>
      <c r="N185" s="536" t="e">
        <f ca="1">+IF(AND(ISNUMBER(OFFSET('Water Data'!$G$6,0,10*ROW('Water Data'!G179))),'Data Summary'!CC185="Yes"),OFFSET('Water Data'!$G$6,0,10*ROW('Water Data'!G179)),NA())</f>
        <v>#N/A</v>
      </c>
      <c r="O185" s="536" t="e">
        <f ca="1">+IF(AND(ISNUMBER(OFFSET('Water Data'!$G$9,0,10*ROW('Water Data'!G179))),'Data Summary'!CD185="Yes"),OFFSET('Water Data'!$G$9,0,10*ROW('Water Data'!G179)),NA())</f>
        <v>#N/A</v>
      </c>
      <c r="P185" s="536" t="e">
        <f ca="1">+IF(AND(ISNUMBER(OFFSET('Water Data'!$H$4,0,10*ROW('Water Data'!H179))),'Data Summary'!CE185="Yes"),100-OFFSET('Water Data'!$H$4,0,10*ROW('Water Data'!H179)),NA())</f>
        <v>#N/A</v>
      </c>
      <c r="Q185" s="536" t="e">
        <f ca="1">+IF(AND(ISNUMBER(OFFSET('Water Data'!$H$6,0,10*ROW('Water Data'!H179))),'Data Summary'!CF185="Yes"),OFFSET('Water Data'!$H$6,0,10*ROW('Water Data'!H179)),NA())</f>
        <v>#N/A</v>
      </c>
      <c r="R185" s="536" t="e">
        <f ca="1">+IF(AND(ISNUMBER(OFFSET('Water Data'!$H$9,0,10*ROW('Water Data'!H179))),'Data Summary'!CG185="Yes"),OFFSET('Water Data'!$H$9,0,10*ROW('Water Data'!H179)),NA())</f>
        <v>#N/A</v>
      </c>
      <c r="S185" s="536" t="e">
        <f ca="1">+IF(AND(ISNUMBER(OFFSET('Water Data'!$I$4,0,10*ROW('Water Data'!I179))),'Data Summary'!CH185="Yes"),100-OFFSET('Water Data'!$I$4,0,10*ROW('Water Data'!I179)),NA())</f>
        <v>#N/A</v>
      </c>
      <c r="T185" s="536" t="e">
        <f ca="1">+IF(AND(ISNUMBER(OFFSET('Water Data'!$I$6,0,10*ROW('Water Data'!I179))),'Data Summary'!CI185="Yes"),OFFSET('Water Data'!$I$6,0,10*ROW('Water Data'!I179)),NA())</f>
        <v>#N/A</v>
      </c>
      <c r="U185" s="536" t="e">
        <f ca="1">+IF(AND(ISNUMBER(OFFSET('Water Data'!$I$9,0,10*ROW('Water Data'!I179))),'Data Summary'!CJ185="Yes"),OFFSET('Water Data'!$I$9,0,10*ROW('Water Data'!I179)),NA())</f>
        <v>#N/A</v>
      </c>
      <c r="V185" s="537" t="e">
        <f ca="1">+IF(AND(ISNUMBER(OFFSET('Sanitation Data'!$D$4,0,10*ROW('Sanitation Data'!D179))),'Data Summary'!CK185="Yes"),100-OFFSET('Sanitation Data'!$D$4,0,10*ROW('Sanitation Data'!D179)),NA())</f>
        <v>#N/A</v>
      </c>
      <c r="W185" s="537" t="e">
        <f ca="1">+IF(AND(ISNUMBER(OFFSET('Sanitation Data'!$D$6,0,10*ROW('Sanitation Data'!D179))),'Data Summary'!CL185="Yes"),OFFSET('Sanitation Data'!$D$6,0,10*ROW('Sanitation Data'!D179)),NA())</f>
        <v>#N/A</v>
      </c>
      <c r="X185" s="537" t="e">
        <f ca="1">+IF(AND(ISNUMBER(OFFSET('Sanitation Data'!$D$10,0,10*ROW('Sanitation Data'!D179))),'Data Summary'!CM185="Yes"),OFFSET('Sanitation Data'!$D$10,0,10*ROW('Sanitation Data'!D179)),NA())</f>
        <v>#N/A</v>
      </c>
      <c r="Y185" s="537" t="e">
        <f ca="1">+IF(AND(ISNUMBER(OFFSET('Sanitation Data'!$D$11,0,10*ROW('Sanitation Data'!D179))),'Data Summary'!CN185="Yes"),OFFSET('Sanitation Data'!$D$11,0,10*ROW('Sanitation Data'!D179)),NA())</f>
        <v>#N/A</v>
      </c>
      <c r="Z185" s="537" t="e">
        <f ca="1">+IF(AND(ISNUMBER(OFFSET('Sanitation Data'!$D$12,0,10*ROW('Sanitation Data'!D179))),'Data Summary'!CO185="Yes"),OFFSET('Sanitation Data'!$D$12,0,10*ROW('Sanitation Data'!D179)),NA())</f>
        <v>#N/A</v>
      </c>
      <c r="AA185" s="537" t="e">
        <f ca="1">+IF(AND(ISNUMBER(OFFSET('Sanitation Data'!$E$4,0,10*ROW('Sanitation Data'!E179))),'Data Summary'!CP185="Yes"),100-OFFSET('Sanitation Data'!$E$4,0,10*ROW('Sanitation Data'!E179)),NA())</f>
        <v>#N/A</v>
      </c>
      <c r="AB185" s="537" t="e">
        <f ca="1">+IF(AND(ISNUMBER(OFFSET('Sanitation Data'!$E$6,0,10*ROW('Sanitation Data'!E179))),'Data Summary'!CQ185="Yes"),OFFSET('Sanitation Data'!$E$6,0,10*ROW('Sanitation Data'!E179)),NA())</f>
        <v>#N/A</v>
      </c>
      <c r="AC185" s="537" t="e">
        <f ca="1">+IF(AND(ISNUMBER(OFFSET('Sanitation Data'!$E$10,0,10*ROW('Sanitation Data'!E179))),'Data Summary'!CR185="Yes"),OFFSET('Sanitation Data'!$E$10,0,10*ROW('Sanitation Data'!E179)),NA())</f>
        <v>#N/A</v>
      </c>
      <c r="AD185" s="537" t="e">
        <f ca="1">+IF(AND(ISNUMBER(OFFSET('Sanitation Data'!$E$11,0,10*ROW('Sanitation Data'!E179))),'Data Summary'!CS185="Yes"),OFFSET('Sanitation Data'!$E$11,0,10*ROW('Sanitation Data'!E179)),NA())</f>
        <v>#N/A</v>
      </c>
      <c r="AE185" s="537" t="e">
        <f ca="1">+IF(AND(ISNUMBER(OFFSET('Sanitation Data'!$E$12,0,10*ROW('Sanitation Data'!E179))),'Data Summary'!CT185="Yes"),OFFSET('Sanitation Data'!$E$12,0,10*ROW('Sanitation Data'!E179)),NA())</f>
        <v>#N/A</v>
      </c>
      <c r="AF185" s="537" t="e">
        <f ca="1">+IF(AND(ISNUMBER(OFFSET('Sanitation Data'!$F$4,0,10*ROW('Sanitation Data'!F179))),'Data Summary'!CU185="Yes"),100-OFFSET('Sanitation Data'!$F$4,0,10*ROW('Sanitation Data'!F179)),NA())</f>
        <v>#N/A</v>
      </c>
      <c r="AG185" s="537" t="e">
        <f ca="1">+IF(AND(ISNUMBER(OFFSET('Sanitation Data'!$F$6,0,10*ROW('Sanitation Data'!F179))),'Data Summary'!CV185="Yes"),OFFSET('Sanitation Data'!$F$6,0,10*ROW('Sanitation Data'!F179)),NA())</f>
        <v>#N/A</v>
      </c>
      <c r="AH185" s="537" t="e">
        <f ca="1">+IF(AND(ISNUMBER(OFFSET('Sanitation Data'!$F$10,0,10*ROW('Sanitation Data'!F179))),'Data Summary'!CW185="Yes"),OFFSET('Sanitation Data'!$F$10,0,10*ROW('Sanitation Data'!F179)),NA())</f>
        <v>#N/A</v>
      </c>
      <c r="AI185" s="537" t="e">
        <f ca="1">+IF(AND(ISNUMBER(OFFSET('Sanitation Data'!$F$11,0,10*ROW('Sanitation Data'!F179))),'Data Summary'!CX185="Yes"),OFFSET('Sanitation Data'!$F$11,0,10*ROW('Sanitation Data'!F179)),NA())</f>
        <v>#N/A</v>
      </c>
      <c r="AJ185" s="537" t="e">
        <f ca="1">+IF(AND(ISNUMBER(OFFSET('Sanitation Data'!$F$12,0,10*ROW('Sanitation Data'!F179))),'Data Summary'!CY185="Yes"),OFFSET('Sanitation Data'!$F$12,0,10*ROW('Sanitation Data'!F179)),NA())</f>
        <v>#N/A</v>
      </c>
      <c r="AK185" s="537" t="e">
        <f ca="1">+IF(AND(ISNUMBER(OFFSET('Sanitation Data'!$G$4,0,10*ROW('Sanitation Data'!G179))),'Data Summary'!CZ185="Yes"),100-OFFSET('Sanitation Data'!$G$4,0,10*ROW('Sanitation Data'!G179)),NA())</f>
        <v>#N/A</v>
      </c>
      <c r="AL185" s="537" t="e">
        <f ca="1">+IF(AND(ISNUMBER(OFFSET('Sanitation Data'!$G$6,0,10*ROW('Sanitation Data'!G179))),'Data Summary'!DA185="Yes"),OFFSET('Sanitation Data'!$G$6,0,10*ROW('Sanitation Data'!G179)),NA())</f>
        <v>#N/A</v>
      </c>
      <c r="AM185" s="537" t="e">
        <f ca="1">+IF(AND(ISNUMBER(OFFSET('Sanitation Data'!$G$10,0,10*ROW('Sanitation Data'!G179))),'Data Summary'!DB185="Yes"),OFFSET('Sanitation Data'!$G$10,0,10*ROW('Sanitation Data'!G179)),NA())</f>
        <v>#N/A</v>
      </c>
      <c r="AN185" s="537" t="e">
        <f ca="1">+IF(AND(ISNUMBER(OFFSET('Sanitation Data'!$G$11,0,10*ROW('Sanitation Data'!G179))),'Data Summary'!DC185="Yes"),OFFSET('Sanitation Data'!$G$11,0,10*ROW('Sanitation Data'!G179)),NA())</f>
        <v>#N/A</v>
      </c>
      <c r="AO185" s="537" t="e">
        <f ca="1">+IF(AND(ISNUMBER(OFFSET('Sanitation Data'!$G$12,0,10*ROW('Sanitation Data'!G179))),'Data Summary'!DD185="Yes"),OFFSET('Sanitation Data'!$G$12,0,10*ROW('Sanitation Data'!G179)),NA())</f>
        <v>#N/A</v>
      </c>
      <c r="AP185" s="537" t="e">
        <f ca="1">+IF(AND(ISNUMBER(OFFSET('Sanitation Data'!$H$4,0,10*ROW('Sanitation Data'!H179))),'Data Summary'!DE185="Yes"),100-OFFSET('Sanitation Data'!$H$4,0,10*ROW('Sanitation Data'!H179)),NA())</f>
        <v>#N/A</v>
      </c>
      <c r="AQ185" s="537" t="e">
        <f ca="1">+IF(AND(ISNUMBER(OFFSET('Sanitation Data'!$H$6,0,10*ROW('Sanitation Data'!H179))),'Data Summary'!DF185="Yes"),OFFSET('Sanitation Data'!$H$6,0,10*ROW('Sanitation Data'!H179)),NA())</f>
        <v>#N/A</v>
      </c>
      <c r="AR185" s="537" t="e">
        <f ca="1">+IF(AND(ISNUMBER(OFFSET('Sanitation Data'!$H$10,0,10*ROW('Sanitation Data'!H179))),'Data Summary'!DG185="Yes"),OFFSET('Sanitation Data'!$H$10,0,10*ROW('Sanitation Data'!H179)),NA())</f>
        <v>#N/A</v>
      </c>
      <c r="AS185" s="537" t="e">
        <f ca="1">+IF(AND(ISNUMBER(OFFSET('Sanitation Data'!$H$11,0,10*ROW('Sanitation Data'!H179))),'Data Summary'!DH185="Yes"),OFFSET('Sanitation Data'!$H$11,0,10*ROW('Sanitation Data'!H179)),NA())</f>
        <v>#N/A</v>
      </c>
      <c r="AT185" s="537" t="e">
        <f ca="1">+IF(AND(ISNUMBER(OFFSET('Sanitation Data'!$H$12,0,10*ROW('Sanitation Data'!H179))),'Data Summary'!DI185="Yes"),OFFSET('Sanitation Data'!$H$12,0,10*ROW('Sanitation Data'!H179)),NA())</f>
        <v>#N/A</v>
      </c>
      <c r="AU185" s="537" t="e">
        <f ca="1">+IF(AND(ISNUMBER(OFFSET('Sanitation Data'!$I$4,0,10*ROW('Sanitation Data'!I179))),'Data Summary'!DJ185="Yes"),100-OFFSET('Sanitation Data'!$I$4,0,10*ROW('Sanitation Data'!I179)),NA())</f>
        <v>#N/A</v>
      </c>
      <c r="AV185" s="537" t="e">
        <f ca="1">+IF(AND(ISNUMBER(OFFSET('Sanitation Data'!$I$6,0,10*ROW('Sanitation Data'!I179))),'Data Summary'!DK185="Yes"),OFFSET('Sanitation Data'!$I$6,0,10*ROW('Sanitation Data'!I179)),NA())</f>
        <v>#N/A</v>
      </c>
      <c r="AW185" s="537" t="e">
        <f ca="1">+IF(AND(ISNUMBER(OFFSET('Sanitation Data'!$I$10,0,10*ROW('Sanitation Data'!I179))),'Data Summary'!DL185="Yes"),OFFSET('Sanitation Data'!$I$10,0,10*ROW('Sanitation Data'!I179)),NA())</f>
        <v>#N/A</v>
      </c>
      <c r="AX185" s="537" t="e">
        <f ca="1">+IF(AND(ISNUMBER(OFFSET('Sanitation Data'!$I$11,0,10*ROW('Sanitation Data'!I179))),'Data Summary'!DM185="Yes"),OFFSET('Sanitation Data'!$I$11,0,10*ROW('Sanitation Data'!I179)),NA())</f>
        <v>#N/A</v>
      </c>
      <c r="AY185" s="537" t="e">
        <f ca="1">+IF(AND(ISNUMBER(OFFSET('Sanitation Data'!$I$12,0,10*ROW('Sanitation Data'!I179))),'Data Summary'!DN185="Yes"),OFFSET('Sanitation Data'!$I$12,0,10*ROW('Sanitation Data'!I179)),NA())</f>
        <v>#N/A</v>
      </c>
      <c r="AZ185" s="538" t="e">
        <f ca="1">+IF(AND(ISNUMBER(OFFSET('Hygiene Data'!$D$5,0,10*ROW('Hygiene Data'!D179))),'Data Summary'!DO185="Yes"),OFFSET('Hygiene Data'!$D$5,0,10*ROW('Hygiene Data'!D179)),NA())</f>
        <v>#N/A</v>
      </c>
      <c r="BA185" s="538" t="e">
        <f ca="1">+IF(AND(ISNUMBER(OFFSET('Hygiene Data'!$D$7,0,10*ROW('Hygiene Data'!D179))),'Data Summary'!DP185="Yes"),OFFSET('Hygiene Data'!$D$7,0,10*ROW('Hygiene Data'!D179)),NA())</f>
        <v>#N/A</v>
      </c>
      <c r="BB185" s="538" t="e">
        <f ca="1">+IF(AND(ISNUMBER(OFFSET('Hygiene Data'!$D$9,0,10*ROW('Hygiene Data'!D179))),'Data Summary'!DQ185="Yes"),OFFSET('Hygiene Data'!$D$9,0,10*ROW('Hygiene Data'!D179)),NA())</f>
        <v>#N/A</v>
      </c>
      <c r="BC185" s="538" t="e">
        <f ca="1">+IF(AND(ISNUMBER(OFFSET('Hygiene Data'!$E$5,0,10*ROW('Hygiene Data'!E179))),'Data Summary'!DR185="Yes"),OFFSET('Hygiene Data'!$E$5,0,10*ROW('Hygiene Data'!E179)),NA())</f>
        <v>#N/A</v>
      </c>
      <c r="BD185" s="538" t="e">
        <f ca="1">+IF(AND(ISNUMBER(OFFSET('Hygiene Data'!$E$7,0,10*ROW('Hygiene Data'!E179))),'Data Summary'!DS185="Yes"),OFFSET('Hygiene Data'!$E$7,0,10*ROW('Hygiene Data'!E179)),NA())</f>
        <v>#N/A</v>
      </c>
      <c r="BE185" s="538" t="e">
        <f ca="1">+IF(AND(ISNUMBER(OFFSET('Hygiene Data'!$E$9,0,10*ROW('Hygiene Data'!E179))),'Data Summary'!DT185="Yes"),OFFSET('Hygiene Data'!$E$9,0,10*ROW('Hygiene Data'!E179)),NA())</f>
        <v>#N/A</v>
      </c>
      <c r="BF185" s="538" t="e">
        <f ca="1">+IF(AND(ISNUMBER(OFFSET('Hygiene Data'!$F$5,0,10*ROW('Hygiene Data'!F179))),'Data Summary'!DU185="Yes"),OFFSET('Hygiene Data'!$F$5,0,10*ROW('Hygiene Data'!F179)),NA())</f>
        <v>#N/A</v>
      </c>
      <c r="BG185" s="538" t="e">
        <f ca="1">+IF(AND(ISNUMBER(OFFSET('Hygiene Data'!$F$7,0,10*ROW('Hygiene Data'!F179))),'Data Summary'!DV185="Yes"),OFFSET('Hygiene Data'!$F$7,0,10*ROW('Hygiene Data'!F179)),NA())</f>
        <v>#N/A</v>
      </c>
      <c r="BH185" s="538" t="e">
        <f ca="1">+IF(AND(ISNUMBER(OFFSET('Hygiene Data'!$F$9,0,10*ROW('Hygiene Data'!F179))),'Data Summary'!DW185="Yes"),OFFSET('Hygiene Data'!$F$9,0,10*ROW('Hygiene Data'!F179)),NA())</f>
        <v>#N/A</v>
      </c>
      <c r="BI185" s="538" t="e">
        <f ca="1">+IF(AND(ISNUMBER(OFFSET('Hygiene Data'!$G$5,0,10*ROW('Hygiene Data'!G179))),'Data Summary'!DX185="Yes"),OFFSET('Hygiene Data'!$G$5,0,10*ROW('Hygiene Data'!G179)),NA())</f>
        <v>#N/A</v>
      </c>
      <c r="BJ185" s="538" t="e">
        <f ca="1">+IF(AND(ISNUMBER(OFFSET('Hygiene Data'!$G$7,0,10*ROW('Hygiene Data'!G179))),'Data Summary'!DY185="Yes"),OFFSET('Hygiene Data'!$G$7,0,10*ROW('Hygiene Data'!G179)),NA())</f>
        <v>#N/A</v>
      </c>
      <c r="BK185" s="538" t="e">
        <f ca="1">+IF(AND(ISNUMBER(OFFSET('Hygiene Data'!$G$9,0,10*ROW('Hygiene Data'!G179))),'Data Summary'!DZ185="Yes"),OFFSET('Hygiene Data'!$G$9,0,10*ROW('Hygiene Data'!G179)),NA())</f>
        <v>#N/A</v>
      </c>
      <c r="BL185" s="538" t="e">
        <f ca="1">+IF(AND(ISNUMBER(OFFSET('Hygiene Data'!$H$5,0,10*ROW('Hygiene Data'!H179))),'Data Summary'!EA185="Yes"),OFFSET('Hygiene Data'!$H$5,0,10*ROW('Hygiene Data'!H179)),NA())</f>
        <v>#N/A</v>
      </c>
      <c r="BM185" s="538" t="e">
        <f ca="1">+IF(AND(ISNUMBER(OFFSET('Hygiene Data'!$H$7,0,10*ROW('Hygiene Data'!H179))),'Data Summary'!EB185="Yes"),OFFSET('Hygiene Data'!$H$7,0,10*ROW('Hygiene Data'!H179)),NA())</f>
        <v>#N/A</v>
      </c>
      <c r="BN185" s="538" t="e">
        <f ca="1">+IF(AND(ISNUMBER(OFFSET('Hygiene Data'!$H$9,0,10*ROW('Hygiene Data'!H179))),'Data Summary'!EC185="Yes"),OFFSET('Hygiene Data'!$H$9,0,10*ROW('Hygiene Data'!H179)),NA())</f>
        <v>#N/A</v>
      </c>
      <c r="BO185" s="538" t="e">
        <f ca="1">+IF(AND(ISNUMBER(OFFSET('Hygiene Data'!$I$5,0,10*ROW('Hygiene Data'!I179))),'Data Summary'!ED185="Yes"),OFFSET('Hygiene Data'!$I$5,0,10*ROW('Hygiene Data'!I179)),NA())</f>
        <v>#N/A</v>
      </c>
      <c r="BP185" s="538" t="e">
        <f ca="1">+IF(AND(ISNUMBER(OFFSET('Hygiene Data'!$I$7,0,10*ROW('Hygiene Data'!I179))),'Data Summary'!EE185="Yes"),OFFSET('Hygiene Data'!$I$7,0,10*ROW('Hygiene Data'!I179)),NA())</f>
        <v>#N/A</v>
      </c>
      <c r="BQ185" s="538" t="e">
        <f ca="1">+IF(AND(ISNUMBER(OFFSET('Hygiene Data'!$I$9,0,10*ROW('Hygiene Data'!I179))),'Data Summary'!EF185="Yes"),OFFSET('Hygiene Data'!$I$9,0,10*ROW('Hygiene Data'!I179)),NA())</f>
        <v>#N/A</v>
      </c>
    </row>
    <row r="186" spans="1:69" x14ac:dyDescent="0.25">
      <c r="A186" s="534" t="e">
        <f ca="1">+RIGHT('Data Summary'!A186,LEN('Data Summary'!A186)-9)</f>
        <v>#VALUE!</v>
      </c>
      <c r="B186" s="508" t="str">
        <f ca="1">+IF(ISTEXT('Data Summary'!B186),'Data Summary'!B186,"")</f>
        <v/>
      </c>
      <c r="C186" s="535" t="e">
        <f ca="1">+VALUE('Data Summary'!C186)</f>
        <v>#VALUE!</v>
      </c>
      <c r="D186" s="536" t="e">
        <f ca="1">+IF(AND(ISNUMBER(OFFSET('Water Data'!$D$4,0,10*ROW('Water Data'!D180))),'Data Summary'!BS186="Yes"),100-OFFSET('Water Data'!$D$4,0,10*ROW('Water Data'!D180)),NA())</f>
        <v>#N/A</v>
      </c>
      <c r="E186" s="536" t="e">
        <f ca="1">+IF(AND(ISNUMBER(OFFSET('Water Data'!$D$6,0,10*ROW('Water Data'!D180))),'Data Summary'!BT186="Yes"),OFFSET('Water Data'!$D$6,0,10*ROW('Water Data'!D180)),NA())</f>
        <v>#N/A</v>
      </c>
      <c r="F186" s="536" t="e">
        <f ca="1">+IF(AND(ISNUMBER(OFFSET('Water Data'!$D$9,0,10*ROW('Water Data'!D180))),'Data Summary'!BU186="Yes"),OFFSET('Water Data'!$D$9,0,10*ROW('Water Data'!D180)),NA())</f>
        <v>#N/A</v>
      </c>
      <c r="G186" s="536" t="e">
        <f ca="1">+IF(AND(ISNUMBER(OFFSET('Water Data'!$E$4,0,10*ROW('Water Data'!E180))),'Data Summary'!BV186="Yes"),100-OFFSET('Water Data'!$E$4,0,10*ROW('Water Data'!E180)),NA())</f>
        <v>#N/A</v>
      </c>
      <c r="H186" s="536" t="e">
        <f ca="1">+IF(AND(ISNUMBER(OFFSET('Water Data'!$E$6,0,10*ROW('Water Data'!E180))),'Data Summary'!BW186="Yes"),OFFSET('Water Data'!$E$6,0,10*ROW('Water Data'!E180)),NA())</f>
        <v>#N/A</v>
      </c>
      <c r="I186" s="536" t="e">
        <f ca="1">+IF(AND(ISNUMBER(OFFSET('Water Data'!$E$9,0,10*ROW('Water Data'!E180))),'Data Summary'!BX186="Yes"),OFFSET('Water Data'!$E$9,0,10*ROW('Water Data'!E180)),NA())</f>
        <v>#N/A</v>
      </c>
      <c r="J186" s="536" t="e">
        <f ca="1">+IF(AND(ISNUMBER(OFFSET('Water Data'!$F$4,0,10*ROW('Water Data'!F180))),'Data Summary'!BY186="Yes"),100-OFFSET('Water Data'!$F$4,0,10*ROW('Water Data'!F180)),NA())</f>
        <v>#N/A</v>
      </c>
      <c r="K186" s="536" t="e">
        <f ca="1">+IF(AND(ISNUMBER(OFFSET('Water Data'!$F$6,0,10*ROW('Water Data'!F180))),'Data Summary'!BZ186="Yes"),OFFSET('Water Data'!$F$6,0,10*ROW('Water Data'!F180)),NA())</f>
        <v>#N/A</v>
      </c>
      <c r="L186" s="536" t="e">
        <f ca="1">+IF(AND(ISNUMBER(OFFSET('Water Data'!$F$9,0,10*ROW('Water Data'!F180))),'Data Summary'!CA186="Yes"),OFFSET('Water Data'!$F$9,0,10*ROW('Water Data'!F180)),NA())</f>
        <v>#N/A</v>
      </c>
      <c r="M186" s="536" t="e">
        <f ca="1">+IF(AND(ISNUMBER(OFFSET('Water Data'!$G$4,0,10*ROW('Water Data'!G180))),'Data Summary'!CB186="Yes"),100-OFFSET('Water Data'!$G$4,0,10*ROW('Water Data'!G180)),NA())</f>
        <v>#N/A</v>
      </c>
      <c r="N186" s="536" t="e">
        <f ca="1">+IF(AND(ISNUMBER(OFFSET('Water Data'!$G$6,0,10*ROW('Water Data'!G180))),'Data Summary'!CC186="Yes"),OFFSET('Water Data'!$G$6,0,10*ROW('Water Data'!G180)),NA())</f>
        <v>#N/A</v>
      </c>
      <c r="O186" s="536" t="e">
        <f ca="1">+IF(AND(ISNUMBER(OFFSET('Water Data'!$G$9,0,10*ROW('Water Data'!G180))),'Data Summary'!CD186="Yes"),OFFSET('Water Data'!$G$9,0,10*ROW('Water Data'!G180)),NA())</f>
        <v>#N/A</v>
      </c>
      <c r="P186" s="536" t="e">
        <f ca="1">+IF(AND(ISNUMBER(OFFSET('Water Data'!$H$4,0,10*ROW('Water Data'!H180))),'Data Summary'!CE186="Yes"),100-OFFSET('Water Data'!$H$4,0,10*ROW('Water Data'!H180)),NA())</f>
        <v>#N/A</v>
      </c>
      <c r="Q186" s="536" t="e">
        <f ca="1">+IF(AND(ISNUMBER(OFFSET('Water Data'!$H$6,0,10*ROW('Water Data'!H180))),'Data Summary'!CF186="Yes"),OFFSET('Water Data'!$H$6,0,10*ROW('Water Data'!H180)),NA())</f>
        <v>#N/A</v>
      </c>
      <c r="R186" s="536" t="e">
        <f ca="1">+IF(AND(ISNUMBER(OFFSET('Water Data'!$H$9,0,10*ROW('Water Data'!H180))),'Data Summary'!CG186="Yes"),OFFSET('Water Data'!$H$9,0,10*ROW('Water Data'!H180)),NA())</f>
        <v>#N/A</v>
      </c>
      <c r="S186" s="536" t="e">
        <f ca="1">+IF(AND(ISNUMBER(OFFSET('Water Data'!$I$4,0,10*ROW('Water Data'!I180))),'Data Summary'!CH186="Yes"),100-OFFSET('Water Data'!$I$4,0,10*ROW('Water Data'!I180)),NA())</f>
        <v>#N/A</v>
      </c>
      <c r="T186" s="536" t="e">
        <f ca="1">+IF(AND(ISNUMBER(OFFSET('Water Data'!$I$6,0,10*ROW('Water Data'!I180))),'Data Summary'!CI186="Yes"),OFFSET('Water Data'!$I$6,0,10*ROW('Water Data'!I180)),NA())</f>
        <v>#N/A</v>
      </c>
      <c r="U186" s="536" t="e">
        <f ca="1">+IF(AND(ISNUMBER(OFFSET('Water Data'!$I$9,0,10*ROW('Water Data'!I180))),'Data Summary'!CJ186="Yes"),OFFSET('Water Data'!$I$9,0,10*ROW('Water Data'!I180)),NA())</f>
        <v>#N/A</v>
      </c>
      <c r="V186" s="537" t="e">
        <f ca="1">+IF(AND(ISNUMBER(OFFSET('Sanitation Data'!$D$4,0,10*ROW('Sanitation Data'!D180))),'Data Summary'!CK186="Yes"),100-OFFSET('Sanitation Data'!$D$4,0,10*ROW('Sanitation Data'!D180)),NA())</f>
        <v>#N/A</v>
      </c>
      <c r="W186" s="537" t="e">
        <f ca="1">+IF(AND(ISNUMBER(OFFSET('Sanitation Data'!$D$6,0,10*ROW('Sanitation Data'!D180))),'Data Summary'!CL186="Yes"),OFFSET('Sanitation Data'!$D$6,0,10*ROW('Sanitation Data'!D180)),NA())</f>
        <v>#N/A</v>
      </c>
      <c r="X186" s="537" t="e">
        <f ca="1">+IF(AND(ISNUMBER(OFFSET('Sanitation Data'!$D$10,0,10*ROW('Sanitation Data'!D180))),'Data Summary'!CM186="Yes"),OFFSET('Sanitation Data'!$D$10,0,10*ROW('Sanitation Data'!D180)),NA())</f>
        <v>#N/A</v>
      </c>
      <c r="Y186" s="537" t="e">
        <f ca="1">+IF(AND(ISNUMBER(OFFSET('Sanitation Data'!$D$11,0,10*ROW('Sanitation Data'!D180))),'Data Summary'!CN186="Yes"),OFFSET('Sanitation Data'!$D$11,0,10*ROW('Sanitation Data'!D180)),NA())</f>
        <v>#N/A</v>
      </c>
      <c r="Z186" s="537" t="e">
        <f ca="1">+IF(AND(ISNUMBER(OFFSET('Sanitation Data'!$D$12,0,10*ROW('Sanitation Data'!D180))),'Data Summary'!CO186="Yes"),OFFSET('Sanitation Data'!$D$12,0,10*ROW('Sanitation Data'!D180)),NA())</f>
        <v>#N/A</v>
      </c>
      <c r="AA186" s="537" t="e">
        <f ca="1">+IF(AND(ISNUMBER(OFFSET('Sanitation Data'!$E$4,0,10*ROW('Sanitation Data'!E180))),'Data Summary'!CP186="Yes"),100-OFFSET('Sanitation Data'!$E$4,0,10*ROW('Sanitation Data'!E180)),NA())</f>
        <v>#N/A</v>
      </c>
      <c r="AB186" s="537" t="e">
        <f ca="1">+IF(AND(ISNUMBER(OFFSET('Sanitation Data'!$E$6,0,10*ROW('Sanitation Data'!E180))),'Data Summary'!CQ186="Yes"),OFFSET('Sanitation Data'!$E$6,0,10*ROW('Sanitation Data'!E180)),NA())</f>
        <v>#N/A</v>
      </c>
      <c r="AC186" s="537" t="e">
        <f ca="1">+IF(AND(ISNUMBER(OFFSET('Sanitation Data'!$E$10,0,10*ROW('Sanitation Data'!E180))),'Data Summary'!CR186="Yes"),OFFSET('Sanitation Data'!$E$10,0,10*ROW('Sanitation Data'!E180)),NA())</f>
        <v>#N/A</v>
      </c>
      <c r="AD186" s="537" t="e">
        <f ca="1">+IF(AND(ISNUMBER(OFFSET('Sanitation Data'!$E$11,0,10*ROW('Sanitation Data'!E180))),'Data Summary'!CS186="Yes"),OFFSET('Sanitation Data'!$E$11,0,10*ROW('Sanitation Data'!E180)),NA())</f>
        <v>#N/A</v>
      </c>
      <c r="AE186" s="537" t="e">
        <f ca="1">+IF(AND(ISNUMBER(OFFSET('Sanitation Data'!$E$12,0,10*ROW('Sanitation Data'!E180))),'Data Summary'!CT186="Yes"),OFFSET('Sanitation Data'!$E$12,0,10*ROW('Sanitation Data'!E180)),NA())</f>
        <v>#N/A</v>
      </c>
      <c r="AF186" s="537" t="e">
        <f ca="1">+IF(AND(ISNUMBER(OFFSET('Sanitation Data'!$F$4,0,10*ROW('Sanitation Data'!F180))),'Data Summary'!CU186="Yes"),100-OFFSET('Sanitation Data'!$F$4,0,10*ROW('Sanitation Data'!F180)),NA())</f>
        <v>#N/A</v>
      </c>
      <c r="AG186" s="537" t="e">
        <f ca="1">+IF(AND(ISNUMBER(OFFSET('Sanitation Data'!$F$6,0,10*ROW('Sanitation Data'!F180))),'Data Summary'!CV186="Yes"),OFFSET('Sanitation Data'!$F$6,0,10*ROW('Sanitation Data'!F180)),NA())</f>
        <v>#N/A</v>
      </c>
      <c r="AH186" s="537" t="e">
        <f ca="1">+IF(AND(ISNUMBER(OFFSET('Sanitation Data'!$F$10,0,10*ROW('Sanitation Data'!F180))),'Data Summary'!CW186="Yes"),OFFSET('Sanitation Data'!$F$10,0,10*ROW('Sanitation Data'!F180)),NA())</f>
        <v>#N/A</v>
      </c>
      <c r="AI186" s="537" t="e">
        <f ca="1">+IF(AND(ISNUMBER(OFFSET('Sanitation Data'!$F$11,0,10*ROW('Sanitation Data'!F180))),'Data Summary'!CX186="Yes"),OFFSET('Sanitation Data'!$F$11,0,10*ROW('Sanitation Data'!F180)),NA())</f>
        <v>#N/A</v>
      </c>
      <c r="AJ186" s="537" t="e">
        <f ca="1">+IF(AND(ISNUMBER(OFFSET('Sanitation Data'!$F$12,0,10*ROW('Sanitation Data'!F180))),'Data Summary'!CY186="Yes"),OFFSET('Sanitation Data'!$F$12,0,10*ROW('Sanitation Data'!F180)),NA())</f>
        <v>#N/A</v>
      </c>
      <c r="AK186" s="537" t="e">
        <f ca="1">+IF(AND(ISNUMBER(OFFSET('Sanitation Data'!$G$4,0,10*ROW('Sanitation Data'!G180))),'Data Summary'!CZ186="Yes"),100-OFFSET('Sanitation Data'!$G$4,0,10*ROW('Sanitation Data'!G180)),NA())</f>
        <v>#N/A</v>
      </c>
      <c r="AL186" s="537" t="e">
        <f ca="1">+IF(AND(ISNUMBER(OFFSET('Sanitation Data'!$G$6,0,10*ROW('Sanitation Data'!G180))),'Data Summary'!DA186="Yes"),OFFSET('Sanitation Data'!$G$6,0,10*ROW('Sanitation Data'!G180)),NA())</f>
        <v>#N/A</v>
      </c>
      <c r="AM186" s="537" t="e">
        <f ca="1">+IF(AND(ISNUMBER(OFFSET('Sanitation Data'!$G$10,0,10*ROW('Sanitation Data'!G180))),'Data Summary'!DB186="Yes"),OFFSET('Sanitation Data'!$G$10,0,10*ROW('Sanitation Data'!G180)),NA())</f>
        <v>#N/A</v>
      </c>
      <c r="AN186" s="537" t="e">
        <f ca="1">+IF(AND(ISNUMBER(OFFSET('Sanitation Data'!$G$11,0,10*ROW('Sanitation Data'!G180))),'Data Summary'!DC186="Yes"),OFFSET('Sanitation Data'!$G$11,0,10*ROW('Sanitation Data'!G180)),NA())</f>
        <v>#N/A</v>
      </c>
      <c r="AO186" s="537" t="e">
        <f ca="1">+IF(AND(ISNUMBER(OFFSET('Sanitation Data'!$G$12,0,10*ROW('Sanitation Data'!G180))),'Data Summary'!DD186="Yes"),OFFSET('Sanitation Data'!$G$12,0,10*ROW('Sanitation Data'!G180)),NA())</f>
        <v>#N/A</v>
      </c>
      <c r="AP186" s="537" t="e">
        <f ca="1">+IF(AND(ISNUMBER(OFFSET('Sanitation Data'!$H$4,0,10*ROW('Sanitation Data'!H180))),'Data Summary'!DE186="Yes"),100-OFFSET('Sanitation Data'!$H$4,0,10*ROW('Sanitation Data'!H180)),NA())</f>
        <v>#N/A</v>
      </c>
      <c r="AQ186" s="537" t="e">
        <f ca="1">+IF(AND(ISNUMBER(OFFSET('Sanitation Data'!$H$6,0,10*ROW('Sanitation Data'!H180))),'Data Summary'!DF186="Yes"),OFFSET('Sanitation Data'!$H$6,0,10*ROW('Sanitation Data'!H180)),NA())</f>
        <v>#N/A</v>
      </c>
      <c r="AR186" s="537" t="e">
        <f ca="1">+IF(AND(ISNUMBER(OFFSET('Sanitation Data'!$H$10,0,10*ROW('Sanitation Data'!H180))),'Data Summary'!DG186="Yes"),OFFSET('Sanitation Data'!$H$10,0,10*ROW('Sanitation Data'!H180)),NA())</f>
        <v>#N/A</v>
      </c>
      <c r="AS186" s="537" t="e">
        <f ca="1">+IF(AND(ISNUMBER(OFFSET('Sanitation Data'!$H$11,0,10*ROW('Sanitation Data'!H180))),'Data Summary'!DH186="Yes"),OFFSET('Sanitation Data'!$H$11,0,10*ROW('Sanitation Data'!H180)),NA())</f>
        <v>#N/A</v>
      </c>
      <c r="AT186" s="537" t="e">
        <f ca="1">+IF(AND(ISNUMBER(OFFSET('Sanitation Data'!$H$12,0,10*ROW('Sanitation Data'!H180))),'Data Summary'!DI186="Yes"),OFFSET('Sanitation Data'!$H$12,0,10*ROW('Sanitation Data'!H180)),NA())</f>
        <v>#N/A</v>
      </c>
      <c r="AU186" s="537" t="e">
        <f ca="1">+IF(AND(ISNUMBER(OFFSET('Sanitation Data'!$I$4,0,10*ROW('Sanitation Data'!I180))),'Data Summary'!DJ186="Yes"),100-OFFSET('Sanitation Data'!$I$4,0,10*ROW('Sanitation Data'!I180)),NA())</f>
        <v>#N/A</v>
      </c>
      <c r="AV186" s="537" t="e">
        <f ca="1">+IF(AND(ISNUMBER(OFFSET('Sanitation Data'!$I$6,0,10*ROW('Sanitation Data'!I180))),'Data Summary'!DK186="Yes"),OFFSET('Sanitation Data'!$I$6,0,10*ROW('Sanitation Data'!I180)),NA())</f>
        <v>#N/A</v>
      </c>
      <c r="AW186" s="537" t="e">
        <f ca="1">+IF(AND(ISNUMBER(OFFSET('Sanitation Data'!$I$10,0,10*ROW('Sanitation Data'!I180))),'Data Summary'!DL186="Yes"),OFFSET('Sanitation Data'!$I$10,0,10*ROW('Sanitation Data'!I180)),NA())</f>
        <v>#N/A</v>
      </c>
      <c r="AX186" s="537" t="e">
        <f ca="1">+IF(AND(ISNUMBER(OFFSET('Sanitation Data'!$I$11,0,10*ROW('Sanitation Data'!I180))),'Data Summary'!DM186="Yes"),OFFSET('Sanitation Data'!$I$11,0,10*ROW('Sanitation Data'!I180)),NA())</f>
        <v>#N/A</v>
      </c>
      <c r="AY186" s="537" t="e">
        <f ca="1">+IF(AND(ISNUMBER(OFFSET('Sanitation Data'!$I$12,0,10*ROW('Sanitation Data'!I180))),'Data Summary'!DN186="Yes"),OFFSET('Sanitation Data'!$I$12,0,10*ROW('Sanitation Data'!I180)),NA())</f>
        <v>#N/A</v>
      </c>
      <c r="AZ186" s="538" t="e">
        <f ca="1">+IF(AND(ISNUMBER(OFFSET('Hygiene Data'!$D$5,0,10*ROW('Hygiene Data'!D180))),'Data Summary'!DO186="Yes"),OFFSET('Hygiene Data'!$D$5,0,10*ROW('Hygiene Data'!D180)),NA())</f>
        <v>#N/A</v>
      </c>
      <c r="BA186" s="538" t="e">
        <f ca="1">+IF(AND(ISNUMBER(OFFSET('Hygiene Data'!$D$7,0,10*ROW('Hygiene Data'!D180))),'Data Summary'!DP186="Yes"),OFFSET('Hygiene Data'!$D$7,0,10*ROW('Hygiene Data'!D180)),NA())</f>
        <v>#N/A</v>
      </c>
      <c r="BB186" s="538" t="e">
        <f ca="1">+IF(AND(ISNUMBER(OFFSET('Hygiene Data'!$D$9,0,10*ROW('Hygiene Data'!D180))),'Data Summary'!DQ186="Yes"),OFFSET('Hygiene Data'!$D$9,0,10*ROW('Hygiene Data'!D180)),NA())</f>
        <v>#N/A</v>
      </c>
      <c r="BC186" s="538" t="e">
        <f ca="1">+IF(AND(ISNUMBER(OFFSET('Hygiene Data'!$E$5,0,10*ROW('Hygiene Data'!E180))),'Data Summary'!DR186="Yes"),OFFSET('Hygiene Data'!$E$5,0,10*ROW('Hygiene Data'!E180)),NA())</f>
        <v>#N/A</v>
      </c>
      <c r="BD186" s="538" t="e">
        <f ca="1">+IF(AND(ISNUMBER(OFFSET('Hygiene Data'!$E$7,0,10*ROW('Hygiene Data'!E180))),'Data Summary'!DS186="Yes"),OFFSET('Hygiene Data'!$E$7,0,10*ROW('Hygiene Data'!E180)),NA())</f>
        <v>#N/A</v>
      </c>
      <c r="BE186" s="538" t="e">
        <f ca="1">+IF(AND(ISNUMBER(OFFSET('Hygiene Data'!$E$9,0,10*ROW('Hygiene Data'!E180))),'Data Summary'!DT186="Yes"),OFFSET('Hygiene Data'!$E$9,0,10*ROW('Hygiene Data'!E180)),NA())</f>
        <v>#N/A</v>
      </c>
      <c r="BF186" s="538" t="e">
        <f ca="1">+IF(AND(ISNUMBER(OFFSET('Hygiene Data'!$F$5,0,10*ROW('Hygiene Data'!F180))),'Data Summary'!DU186="Yes"),OFFSET('Hygiene Data'!$F$5,0,10*ROW('Hygiene Data'!F180)),NA())</f>
        <v>#N/A</v>
      </c>
      <c r="BG186" s="538" t="e">
        <f ca="1">+IF(AND(ISNUMBER(OFFSET('Hygiene Data'!$F$7,0,10*ROW('Hygiene Data'!F180))),'Data Summary'!DV186="Yes"),OFFSET('Hygiene Data'!$F$7,0,10*ROW('Hygiene Data'!F180)),NA())</f>
        <v>#N/A</v>
      </c>
      <c r="BH186" s="538" t="e">
        <f ca="1">+IF(AND(ISNUMBER(OFFSET('Hygiene Data'!$F$9,0,10*ROW('Hygiene Data'!F180))),'Data Summary'!DW186="Yes"),OFFSET('Hygiene Data'!$F$9,0,10*ROW('Hygiene Data'!F180)),NA())</f>
        <v>#N/A</v>
      </c>
      <c r="BI186" s="538" t="e">
        <f ca="1">+IF(AND(ISNUMBER(OFFSET('Hygiene Data'!$G$5,0,10*ROW('Hygiene Data'!G180))),'Data Summary'!DX186="Yes"),OFFSET('Hygiene Data'!$G$5,0,10*ROW('Hygiene Data'!G180)),NA())</f>
        <v>#N/A</v>
      </c>
      <c r="BJ186" s="538" t="e">
        <f ca="1">+IF(AND(ISNUMBER(OFFSET('Hygiene Data'!$G$7,0,10*ROW('Hygiene Data'!G180))),'Data Summary'!DY186="Yes"),OFFSET('Hygiene Data'!$G$7,0,10*ROW('Hygiene Data'!G180)),NA())</f>
        <v>#N/A</v>
      </c>
      <c r="BK186" s="538" t="e">
        <f ca="1">+IF(AND(ISNUMBER(OFFSET('Hygiene Data'!$G$9,0,10*ROW('Hygiene Data'!G180))),'Data Summary'!DZ186="Yes"),OFFSET('Hygiene Data'!$G$9,0,10*ROW('Hygiene Data'!G180)),NA())</f>
        <v>#N/A</v>
      </c>
      <c r="BL186" s="538" t="e">
        <f ca="1">+IF(AND(ISNUMBER(OFFSET('Hygiene Data'!$H$5,0,10*ROW('Hygiene Data'!H180))),'Data Summary'!EA186="Yes"),OFFSET('Hygiene Data'!$H$5,0,10*ROW('Hygiene Data'!H180)),NA())</f>
        <v>#N/A</v>
      </c>
      <c r="BM186" s="538" t="e">
        <f ca="1">+IF(AND(ISNUMBER(OFFSET('Hygiene Data'!$H$7,0,10*ROW('Hygiene Data'!H180))),'Data Summary'!EB186="Yes"),OFFSET('Hygiene Data'!$H$7,0,10*ROW('Hygiene Data'!H180)),NA())</f>
        <v>#N/A</v>
      </c>
      <c r="BN186" s="538" t="e">
        <f ca="1">+IF(AND(ISNUMBER(OFFSET('Hygiene Data'!$H$9,0,10*ROW('Hygiene Data'!H180))),'Data Summary'!EC186="Yes"),OFFSET('Hygiene Data'!$H$9,0,10*ROW('Hygiene Data'!H180)),NA())</f>
        <v>#N/A</v>
      </c>
      <c r="BO186" s="538" t="e">
        <f ca="1">+IF(AND(ISNUMBER(OFFSET('Hygiene Data'!$I$5,0,10*ROW('Hygiene Data'!I180))),'Data Summary'!ED186="Yes"),OFFSET('Hygiene Data'!$I$5,0,10*ROW('Hygiene Data'!I180)),NA())</f>
        <v>#N/A</v>
      </c>
      <c r="BP186" s="538" t="e">
        <f ca="1">+IF(AND(ISNUMBER(OFFSET('Hygiene Data'!$I$7,0,10*ROW('Hygiene Data'!I180))),'Data Summary'!EE186="Yes"),OFFSET('Hygiene Data'!$I$7,0,10*ROW('Hygiene Data'!I180)),NA())</f>
        <v>#N/A</v>
      </c>
      <c r="BQ186" s="538" t="e">
        <f ca="1">+IF(AND(ISNUMBER(OFFSET('Hygiene Data'!$I$9,0,10*ROW('Hygiene Data'!I180))),'Data Summary'!EF186="Yes"),OFFSET('Hygiene Data'!$I$9,0,10*ROW('Hygiene Data'!I180)),NA())</f>
        <v>#N/A</v>
      </c>
    </row>
    <row r="187" spans="1:69" x14ac:dyDescent="0.25">
      <c r="A187" s="534" t="e">
        <f ca="1">+RIGHT('Data Summary'!A187,LEN('Data Summary'!A187)-9)</f>
        <v>#VALUE!</v>
      </c>
      <c r="B187" s="508" t="str">
        <f ca="1">+IF(ISTEXT('Data Summary'!B187),'Data Summary'!B187,"")</f>
        <v/>
      </c>
      <c r="C187" s="535" t="e">
        <f ca="1">+VALUE('Data Summary'!C187)</f>
        <v>#VALUE!</v>
      </c>
      <c r="D187" s="536" t="e">
        <f ca="1">+IF(AND(ISNUMBER(OFFSET('Water Data'!$D$4,0,10*ROW('Water Data'!D181))),'Data Summary'!BS187="Yes"),100-OFFSET('Water Data'!$D$4,0,10*ROW('Water Data'!D181)),NA())</f>
        <v>#N/A</v>
      </c>
      <c r="E187" s="536" t="e">
        <f ca="1">+IF(AND(ISNUMBER(OFFSET('Water Data'!$D$6,0,10*ROW('Water Data'!D181))),'Data Summary'!BT187="Yes"),OFFSET('Water Data'!$D$6,0,10*ROW('Water Data'!D181)),NA())</f>
        <v>#N/A</v>
      </c>
      <c r="F187" s="536" t="e">
        <f ca="1">+IF(AND(ISNUMBER(OFFSET('Water Data'!$D$9,0,10*ROW('Water Data'!D181))),'Data Summary'!BU187="Yes"),OFFSET('Water Data'!$D$9,0,10*ROW('Water Data'!D181)),NA())</f>
        <v>#N/A</v>
      </c>
      <c r="G187" s="536" t="e">
        <f ca="1">+IF(AND(ISNUMBER(OFFSET('Water Data'!$E$4,0,10*ROW('Water Data'!E181))),'Data Summary'!BV187="Yes"),100-OFFSET('Water Data'!$E$4,0,10*ROW('Water Data'!E181)),NA())</f>
        <v>#N/A</v>
      </c>
      <c r="H187" s="536" t="e">
        <f ca="1">+IF(AND(ISNUMBER(OFFSET('Water Data'!$E$6,0,10*ROW('Water Data'!E181))),'Data Summary'!BW187="Yes"),OFFSET('Water Data'!$E$6,0,10*ROW('Water Data'!E181)),NA())</f>
        <v>#N/A</v>
      </c>
      <c r="I187" s="536" t="e">
        <f ca="1">+IF(AND(ISNUMBER(OFFSET('Water Data'!$E$9,0,10*ROW('Water Data'!E181))),'Data Summary'!BX187="Yes"),OFFSET('Water Data'!$E$9,0,10*ROW('Water Data'!E181)),NA())</f>
        <v>#N/A</v>
      </c>
      <c r="J187" s="536" t="e">
        <f ca="1">+IF(AND(ISNUMBER(OFFSET('Water Data'!$F$4,0,10*ROW('Water Data'!F181))),'Data Summary'!BY187="Yes"),100-OFFSET('Water Data'!$F$4,0,10*ROW('Water Data'!F181)),NA())</f>
        <v>#N/A</v>
      </c>
      <c r="K187" s="536" t="e">
        <f ca="1">+IF(AND(ISNUMBER(OFFSET('Water Data'!$F$6,0,10*ROW('Water Data'!F181))),'Data Summary'!BZ187="Yes"),OFFSET('Water Data'!$F$6,0,10*ROW('Water Data'!F181)),NA())</f>
        <v>#N/A</v>
      </c>
      <c r="L187" s="536" t="e">
        <f ca="1">+IF(AND(ISNUMBER(OFFSET('Water Data'!$F$9,0,10*ROW('Water Data'!F181))),'Data Summary'!CA187="Yes"),OFFSET('Water Data'!$F$9,0,10*ROW('Water Data'!F181)),NA())</f>
        <v>#N/A</v>
      </c>
      <c r="M187" s="536" t="e">
        <f ca="1">+IF(AND(ISNUMBER(OFFSET('Water Data'!$G$4,0,10*ROW('Water Data'!G181))),'Data Summary'!CB187="Yes"),100-OFFSET('Water Data'!$G$4,0,10*ROW('Water Data'!G181)),NA())</f>
        <v>#N/A</v>
      </c>
      <c r="N187" s="536" t="e">
        <f ca="1">+IF(AND(ISNUMBER(OFFSET('Water Data'!$G$6,0,10*ROW('Water Data'!G181))),'Data Summary'!CC187="Yes"),OFFSET('Water Data'!$G$6,0,10*ROW('Water Data'!G181)),NA())</f>
        <v>#N/A</v>
      </c>
      <c r="O187" s="536" t="e">
        <f ca="1">+IF(AND(ISNUMBER(OFFSET('Water Data'!$G$9,0,10*ROW('Water Data'!G181))),'Data Summary'!CD187="Yes"),OFFSET('Water Data'!$G$9,0,10*ROW('Water Data'!G181)),NA())</f>
        <v>#N/A</v>
      </c>
      <c r="P187" s="536" t="e">
        <f ca="1">+IF(AND(ISNUMBER(OFFSET('Water Data'!$H$4,0,10*ROW('Water Data'!H181))),'Data Summary'!CE187="Yes"),100-OFFSET('Water Data'!$H$4,0,10*ROW('Water Data'!H181)),NA())</f>
        <v>#N/A</v>
      </c>
      <c r="Q187" s="536" t="e">
        <f ca="1">+IF(AND(ISNUMBER(OFFSET('Water Data'!$H$6,0,10*ROW('Water Data'!H181))),'Data Summary'!CF187="Yes"),OFFSET('Water Data'!$H$6,0,10*ROW('Water Data'!H181)),NA())</f>
        <v>#N/A</v>
      </c>
      <c r="R187" s="536" t="e">
        <f ca="1">+IF(AND(ISNUMBER(OFFSET('Water Data'!$H$9,0,10*ROW('Water Data'!H181))),'Data Summary'!CG187="Yes"),OFFSET('Water Data'!$H$9,0,10*ROW('Water Data'!H181)),NA())</f>
        <v>#N/A</v>
      </c>
      <c r="S187" s="536" t="e">
        <f ca="1">+IF(AND(ISNUMBER(OFFSET('Water Data'!$I$4,0,10*ROW('Water Data'!I181))),'Data Summary'!CH187="Yes"),100-OFFSET('Water Data'!$I$4,0,10*ROW('Water Data'!I181)),NA())</f>
        <v>#N/A</v>
      </c>
      <c r="T187" s="536" t="e">
        <f ca="1">+IF(AND(ISNUMBER(OFFSET('Water Data'!$I$6,0,10*ROW('Water Data'!I181))),'Data Summary'!CI187="Yes"),OFFSET('Water Data'!$I$6,0,10*ROW('Water Data'!I181)),NA())</f>
        <v>#N/A</v>
      </c>
      <c r="U187" s="536" t="e">
        <f ca="1">+IF(AND(ISNUMBER(OFFSET('Water Data'!$I$9,0,10*ROW('Water Data'!I181))),'Data Summary'!CJ187="Yes"),OFFSET('Water Data'!$I$9,0,10*ROW('Water Data'!I181)),NA())</f>
        <v>#N/A</v>
      </c>
      <c r="V187" s="537" t="e">
        <f ca="1">+IF(AND(ISNUMBER(OFFSET('Sanitation Data'!$D$4,0,10*ROW('Sanitation Data'!D181))),'Data Summary'!CK187="Yes"),100-OFFSET('Sanitation Data'!$D$4,0,10*ROW('Sanitation Data'!D181)),NA())</f>
        <v>#N/A</v>
      </c>
      <c r="W187" s="537" t="e">
        <f ca="1">+IF(AND(ISNUMBER(OFFSET('Sanitation Data'!$D$6,0,10*ROW('Sanitation Data'!D181))),'Data Summary'!CL187="Yes"),OFFSET('Sanitation Data'!$D$6,0,10*ROW('Sanitation Data'!D181)),NA())</f>
        <v>#N/A</v>
      </c>
      <c r="X187" s="537" t="e">
        <f ca="1">+IF(AND(ISNUMBER(OFFSET('Sanitation Data'!$D$10,0,10*ROW('Sanitation Data'!D181))),'Data Summary'!CM187="Yes"),OFFSET('Sanitation Data'!$D$10,0,10*ROW('Sanitation Data'!D181)),NA())</f>
        <v>#N/A</v>
      </c>
      <c r="Y187" s="537" t="e">
        <f ca="1">+IF(AND(ISNUMBER(OFFSET('Sanitation Data'!$D$11,0,10*ROW('Sanitation Data'!D181))),'Data Summary'!CN187="Yes"),OFFSET('Sanitation Data'!$D$11,0,10*ROW('Sanitation Data'!D181)),NA())</f>
        <v>#N/A</v>
      </c>
      <c r="Z187" s="537" t="e">
        <f ca="1">+IF(AND(ISNUMBER(OFFSET('Sanitation Data'!$D$12,0,10*ROW('Sanitation Data'!D181))),'Data Summary'!CO187="Yes"),OFFSET('Sanitation Data'!$D$12,0,10*ROW('Sanitation Data'!D181)),NA())</f>
        <v>#N/A</v>
      </c>
      <c r="AA187" s="537" t="e">
        <f ca="1">+IF(AND(ISNUMBER(OFFSET('Sanitation Data'!$E$4,0,10*ROW('Sanitation Data'!E181))),'Data Summary'!CP187="Yes"),100-OFFSET('Sanitation Data'!$E$4,0,10*ROW('Sanitation Data'!E181)),NA())</f>
        <v>#N/A</v>
      </c>
      <c r="AB187" s="537" t="e">
        <f ca="1">+IF(AND(ISNUMBER(OFFSET('Sanitation Data'!$E$6,0,10*ROW('Sanitation Data'!E181))),'Data Summary'!CQ187="Yes"),OFFSET('Sanitation Data'!$E$6,0,10*ROW('Sanitation Data'!E181)),NA())</f>
        <v>#N/A</v>
      </c>
      <c r="AC187" s="537" t="e">
        <f ca="1">+IF(AND(ISNUMBER(OFFSET('Sanitation Data'!$E$10,0,10*ROW('Sanitation Data'!E181))),'Data Summary'!CR187="Yes"),OFFSET('Sanitation Data'!$E$10,0,10*ROW('Sanitation Data'!E181)),NA())</f>
        <v>#N/A</v>
      </c>
      <c r="AD187" s="537" t="e">
        <f ca="1">+IF(AND(ISNUMBER(OFFSET('Sanitation Data'!$E$11,0,10*ROW('Sanitation Data'!E181))),'Data Summary'!CS187="Yes"),OFFSET('Sanitation Data'!$E$11,0,10*ROW('Sanitation Data'!E181)),NA())</f>
        <v>#N/A</v>
      </c>
      <c r="AE187" s="537" t="e">
        <f ca="1">+IF(AND(ISNUMBER(OFFSET('Sanitation Data'!$E$12,0,10*ROW('Sanitation Data'!E181))),'Data Summary'!CT187="Yes"),OFFSET('Sanitation Data'!$E$12,0,10*ROW('Sanitation Data'!E181)),NA())</f>
        <v>#N/A</v>
      </c>
      <c r="AF187" s="537" t="e">
        <f ca="1">+IF(AND(ISNUMBER(OFFSET('Sanitation Data'!$F$4,0,10*ROW('Sanitation Data'!F181))),'Data Summary'!CU187="Yes"),100-OFFSET('Sanitation Data'!$F$4,0,10*ROW('Sanitation Data'!F181)),NA())</f>
        <v>#N/A</v>
      </c>
      <c r="AG187" s="537" t="e">
        <f ca="1">+IF(AND(ISNUMBER(OFFSET('Sanitation Data'!$F$6,0,10*ROW('Sanitation Data'!F181))),'Data Summary'!CV187="Yes"),OFFSET('Sanitation Data'!$F$6,0,10*ROW('Sanitation Data'!F181)),NA())</f>
        <v>#N/A</v>
      </c>
      <c r="AH187" s="537" t="e">
        <f ca="1">+IF(AND(ISNUMBER(OFFSET('Sanitation Data'!$F$10,0,10*ROW('Sanitation Data'!F181))),'Data Summary'!CW187="Yes"),OFFSET('Sanitation Data'!$F$10,0,10*ROW('Sanitation Data'!F181)),NA())</f>
        <v>#N/A</v>
      </c>
      <c r="AI187" s="537" t="e">
        <f ca="1">+IF(AND(ISNUMBER(OFFSET('Sanitation Data'!$F$11,0,10*ROW('Sanitation Data'!F181))),'Data Summary'!CX187="Yes"),OFFSET('Sanitation Data'!$F$11,0,10*ROW('Sanitation Data'!F181)),NA())</f>
        <v>#N/A</v>
      </c>
      <c r="AJ187" s="537" t="e">
        <f ca="1">+IF(AND(ISNUMBER(OFFSET('Sanitation Data'!$F$12,0,10*ROW('Sanitation Data'!F181))),'Data Summary'!CY187="Yes"),OFFSET('Sanitation Data'!$F$12,0,10*ROW('Sanitation Data'!F181)),NA())</f>
        <v>#N/A</v>
      </c>
      <c r="AK187" s="537" t="e">
        <f ca="1">+IF(AND(ISNUMBER(OFFSET('Sanitation Data'!$G$4,0,10*ROW('Sanitation Data'!G181))),'Data Summary'!CZ187="Yes"),100-OFFSET('Sanitation Data'!$G$4,0,10*ROW('Sanitation Data'!G181)),NA())</f>
        <v>#N/A</v>
      </c>
      <c r="AL187" s="537" t="e">
        <f ca="1">+IF(AND(ISNUMBER(OFFSET('Sanitation Data'!$G$6,0,10*ROW('Sanitation Data'!G181))),'Data Summary'!DA187="Yes"),OFFSET('Sanitation Data'!$G$6,0,10*ROW('Sanitation Data'!G181)),NA())</f>
        <v>#N/A</v>
      </c>
      <c r="AM187" s="537" t="e">
        <f ca="1">+IF(AND(ISNUMBER(OFFSET('Sanitation Data'!$G$10,0,10*ROW('Sanitation Data'!G181))),'Data Summary'!DB187="Yes"),OFFSET('Sanitation Data'!$G$10,0,10*ROW('Sanitation Data'!G181)),NA())</f>
        <v>#N/A</v>
      </c>
      <c r="AN187" s="537" t="e">
        <f ca="1">+IF(AND(ISNUMBER(OFFSET('Sanitation Data'!$G$11,0,10*ROW('Sanitation Data'!G181))),'Data Summary'!DC187="Yes"),OFFSET('Sanitation Data'!$G$11,0,10*ROW('Sanitation Data'!G181)),NA())</f>
        <v>#N/A</v>
      </c>
      <c r="AO187" s="537" t="e">
        <f ca="1">+IF(AND(ISNUMBER(OFFSET('Sanitation Data'!$G$12,0,10*ROW('Sanitation Data'!G181))),'Data Summary'!DD187="Yes"),OFFSET('Sanitation Data'!$G$12,0,10*ROW('Sanitation Data'!G181)),NA())</f>
        <v>#N/A</v>
      </c>
      <c r="AP187" s="537" t="e">
        <f ca="1">+IF(AND(ISNUMBER(OFFSET('Sanitation Data'!$H$4,0,10*ROW('Sanitation Data'!H181))),'Data Summary'!DE187="Yes"),100-OFFSET('Sanitation Data'!$H$4,0,10*ROW('Sanitation Data'!H181)),NA())</f>
        <v>#N/A</v>
      </c>
      <c r="AQ187" s="537" t="e">
        <f ca="1">+IF(AND(ISNUMBER(OFFSET('Sanitation Data'!$H$6,0,10*ROW('Sanitation Data'!H181))),'Data Summary'!DF187="Yes"),OFFSET('Sanitation Data'!$H$6,0,10*ROW('Sanitation Data'!H181)),NA())</f>
        <v>#N/A</v>
      </c>
      <c r="AR187" s="537" t="e">
        <f ca="1">+IF(AND(ISNUMBER(OFFSET('Sanitation Data'!$H$10,0,10*ROW('Sanitation Data'!H181))),'Data Summary'!DG187="Yes"),OFFSET('Sanitation Data'!$H$10,0,10*ROW('Sanitation Data'!H181)),NA())</f>
        <v>#N/A</v>
      </c>
      <c r="AS187" s="537" t="e">
        <f ca="1">+IF(AND(ISNUMBER(OFFSET('Sanitation Data'!$H$11,0,10*ROW('Sanitation Data'!H181))),'Data Summary'!DH187="Yes"),OFFSET('Sanitation Data'!$H$11,0,10*ROW('Sanitation Data'!H181)),NA())</f>
        <v>#N/A</v>
      </c>
      <c r="AT187" s="537" t="e">
        <f ca="1">+IF(AND(ISNUMBER(OFFSET('Sanitation Data'!$H$12,0,10*ROW('Sanitation Data'!H181))),'Data Summary'!DI187="Yes"),OFFSET('Sanitation Data'!$H$12,0,10*ROW('Sanitation Data'!H181)),NA())</f>
        <v>#N/A</v>
      </c>
      <c r="AU187" s="537" t="e">
        <f ca="1">+IF(AND(ISNUMBER(OFFSET('Sanitation Data'!$I$4,0,10*ROW('Sanitation Data'!I181))),'Data Summary'!DJ187="Yes"),100-OFFSET('Sanitation Data'!$I$4,0,10*ROW('Sanitation Data'!I181)),NA())</f>
        <v>#N/A</v>
      </c>
      <c r="AV187" s="537" t="e">
        <f ca="1">+IF(AND(ISNUMBER(OFFSET('Sanitation Data'!$I$6,0,10*ROW('Sanitation Data'!I181))),'Data Summary'!DK187="Yes"),OFFSET('Sanitation Data'!$I$6,0,10*ROW('Sanitation Data'!I181)),NA())</f>
        <v>#N/A</v>
      </c>
      <c r="AW187" s="537" t="e">
        <f ca="1">+IF(AND(ISNUMBER(OFFSET('Sanitation Data'!$I$10,0,10*ROW('Sanitation Data'!I181))),'Data Summary'!DL187="Yes"),OFFSET('Sanitation Data'!$I$10,0,10*ROW('Sanitation Data'!I181)),NA())</f>
        <v>#N/A</v>
      </c>
      <c r="AX187" s="537" t="e">
        <f ca="1">+IF(AND(ISNUMBER(OFFSET('Sanitation Data'!$I$11,0,10*ROW('Sanitation Data'!I181))),'Data Summary'!DM187="Yes"),OFFSET('Sanitation Data'!$I$11,0,10*ROW('Sanitation Data'!I181)),NA())</f>
        <v>#N/A</v>
      </c>
      <c r="AY187" s="537" t="e">
        <f ca="1">+IF(AND(ISNUMBER(OFFSET('Sanitation Data'!$I$12,0,10*ROW('Sanitation Data'!I181))),'Data Summary'!DN187="Yes"),OFFSET('Sanitation Data'!$I$12,0,10*ROW('Sanitation Data'!I181)),NA())</f>
        <v>#N/A</v>
      </c>
      <c r="AZ187" s="538" t="e">
        <f ca="1">+IF(AND(ISNUMBER(OFFSET('Hygiene Data'!$D$5,0,10*ROW('Hygiene Data'!D181))),'Data Summary'!DO187="Yes"),OFFSET('Hygiene Data'!$D$5,0,10*ROW('Hygiene Data'!D181)),NA())</f>
        <v>#N/A</v>
      </c>
      <c r="BA187" s="538" t="e">
        <f ca="1">+IF(AND(ISNUMBER(OFFSET('Hygiene Data'!$D$7,0,10*ROW('Hygiene Data'!D181))),'Data Summary'!DP187="Yes"),OFFSET('Hygiene Data'!$D$7,0,10*ROW('Hygiene Data'!D181)),NA())</f>
        <v>#N/A</v>
      </c>
      <c r="BB187" s="538" t="e">
        <f ca="1">+IF(AND(ISNUMBER(OFFSET('Hygiene Data'!$D$9,0,10*ROW('Hygiene Data'!D181))),'Data Summary'!DQ187="Yes"),OFFSET('Hygiene Data'!$D$9,0,10*ROW('Hygiene Data'!D181)),NA())</f>
        <v>#N/A</v>
      </c>
      <c r="BC187" s="538" t="e">
        <f ca="1">+IF(AND(ISNUMBER(OFFSET('Hygiene Data'!$E$5,0,10*ROW('Hygiene Data'!E181))),'Data Summary'!DR187="Yes"),OFFSET('Hygiene Data'!$E$5,0,10*ROW('Hygiene Data'!E181)),NA())</f>
        <v>#N/A</v>
      </c>
      <c r="BD187" s="538" t="e">
        <f ca="1">+IF(AND(ISNUMBER(OFFSET('Hygiene Data'!$E$7,0,10*ROW('Hygiene Data'!E181))),'Data Summary'!DS187="Yes"),OFFSET('Hygiene Data'!$E$7,0,10*ROW('Hygiene Data'!E181)),NA())</f>
        <v>#N/A</v>
      </c>
      <c r="BE187" s="538" t="e">
        <f ca="1">+IF(AND(ISNUMBER(OFFSET('Hygiene Data'!$E$9,0,10*ROW('Hygiene Data'!E181))),'Data Summary'!DT187="Yes"),OFFSET('Hygiene Data'!$E$9,0,10*ROW('Hygiene Data'!E181)),NA())</f>
        <v>#N/A</v>
      </c>
      <c r="BF187" s="538" t="e">
        <f ca="1">+IF(AND(ISNUMBER(OFFSET('Hygiene Data'!$F$5,0,10*ROW('Hygiene Data'!F181))),'Data Summary'!DU187="Yes"),OFFSET('Hygiene Data'!$F$5,0,10*ROW('Hygiene Data'!F181)),NA())</f>
        <v>#N/A</v>
      </c>
      <c r="BG187" s="538" t="e">
        <f ca="1">+IF(AND(ISNUMBER(OFFSET('Hygiene Data'!$F$7,0,10*ROW('Hygiene Data'!F181))),'Data Summary'!DV187="Yes"),OFFSET('Hygiene Data'!$F$7,0,10*ROW('Hygiene Data'!F181)),NA())</f>
        <v>#N/A</v>
      </c>
      <c r="BH187" s="538" t="e">
        <f ca="1">+IF(AND(ISNUMBER(OFFSET('Hygiene Data'!$F$9,0,10*ROW('Hygiene Data'!F181))),'Data Summary'!DW187="Yes"),OFFSET('Hygiene Data'!$F$9,0,10*ROW('Hygiene Data'!F181)),NA())</f>
        <v>#N/A</v>
      </c>
      <c r="BI187" s="538" t="e">
        <f ca="1">+IF(AND(ISNUMBER(OFFSET('Hygiene Data'!$G$5,0,10*ROW('Hygiene Data'!G181))),'Data Summary'!DX187="Yes"),OFFSET('Hygiene Data'!$G$5,0,10*ROW('Hygiene Data'!G181)),NA())</f>
        <v>#N/A</v>
      </c>
      <c r="BJ187" s="538" t="e">
        <f ca="1">+IF(AND(ISNUMBER(OFFSET('Hygiene Data'!$G$7,0,10*ROW('Hygiene Data'!G181))),'Data Summary'!DY187="Yes"),OFFSET('Hygiene Data'!$G$7,0,10*ROW('Hygiene Data'!G181)),NA())</f>
        <v>#N/A</v>
      </c>
      <c r="BK187" s="538" t="e">
        <f ca="1">+IF(AND(ISNUMBER(OFFSET('Hygiene Data'!$G$9,0,10*ROW('Hygiene Data'!G181))),'Data Summary'!DZ187="Yes"),OFFSET('Hygiene Data'!$G$9,0,10*ROW('Hygiene Data'!G181)),NA())</f>
        <v>#N/A</v>
      </c>
      <c r="BL187" s="538" t="e">
        <f ca="1">+IF(AND(ISNUMBER(OFFSET('Hygiene Data'!$H$5,0,10*ROW('Hygiene Data'!H181))),'Data Summary'!EA187="Yes"),OFFSET('Hygiene Data'!$H$5,0,10*ROW('Hygiene Data'!H181)),NA())</f>
        <v>#N/A</v>
      </c>
      <c r="BM187" s="538" t="e">
        <f ca="1">+IF(AND(ISNUMBER(OFFSET('Hygiene Data'!$H$7,0,10*ROW('Hygiene Data'!H181))),'Data Summary'!EB187="Yes"),OFFSET('Hygiene Data'!$H$7,0,10*ROW('Hygiene Data'!H181)),NA())</f>
        <v>#N/A</v>
      </c>
      <c r="BN187" s="538" t="e">
        <f ca="1">+IF(AND(ISNUMBER(OFFSET('Hygiene Data'!$H$9,0,10*ROW('Hygiene Data'!H181))),'Data Summary'!EC187="Yes"),OFFSET('Hygiene Data'!$H$9,0,10*ROW('Hygiene Data'!H181)),NA())</f>
        <v>#N/A</v>
      </c>
      <c r="BO187" s="538" t="e">
        <f ca="1">+IF(AND(ISNUMBER(OFFSET('Hygiene Data'!$I$5,0,10*ROW('Hygiene Data'!I181))),'Data Summary'!ED187="Yes"),OFFSET('Hygiene Data'!$I$5,0,10*ROW('Hygiene Data'!I181)),NA())</f>
        <v>#N/A</v>
      </c>
      <c r="BP187" s="538" t="e">
        <f ca="1">+IF(AND(ISNUMBER(OFFSET('Hygiene Data'!$I$7,0,10*ROW('Hygiene Data'!I181))),'Data Summary'!EE187="Yes"),OFFSET('Hygiene Data'!$I$7,0,10*ROW('Hygiene Data'!I181)),NA())</f>
        <v>#N/A</v>
      </c>
      <c r="BQ187" s="538" t="e">
        <f ca="1">+IF(AND(ISNUMBER(OFFSET('Hygiene Data'!$I$9,0,10*ROW('Hygiene Data'!I181))),'Data Summary'!EF187="Yes"),OFFSET('Hygiene Data'!$I$9,0,10*ROW('Hygiene Data'!I181)),NA())</f>
        <v>#N/A</v>
      </c>
    </row>
    <row r="188" spans="1:69" x14ac:dyDescent="0.25">
      <c r="A188" s="534" t="e">
        <f ca="1">+RIGHT('Data Summary'!A188,LEN('Data Summary'!A188)-9)</f>
        <v>#VALUE!</v>
      </c>
      <c r="B188" s="508" t="str">
        <f ca="1">+IF(ISTEXT('Data Summary'!B188),'Data Summary'!B188,"")</f>
        <v/>
      </c>
      <c r="C188" s="535" t="e">
        <f ca="1">+VALUE('Data Summary'!C188)</f>
        <v>#VALUE!</v>
      </c>
      <c r="D188" s="536" t="e">
        <f ca="1">+IF(AND(ISNUMBER(OFFSET('Water Data'!$D$4,0,10*ROW('Water Data'!D182))),'Data Summary'!BS188="Yes"),100-OFFSET('Water Data'!$D$4,0,10*ROW('Water Data'!D182)),NA())</f>
        <v>#N/A</v>
      </c>
      <c r="E188" s="536" t="e">
        <f ca="1">+IF(AND(ISNUMBER(OFFSET('Water Data'!$D$6,0,10*ROW('Water Data'!D182))),'Data Summary'!BT188="Yes"),OFFSET('Water Data'!$D$6,0,10*ROW('Water Data'!D182)),NA())</f>
        <v>#N/A</v>
      </c>
      <c r="F188" s="536" t="e">
        <f ca="1">+IF(AND(ISNUMBER(OFFSET('Water Data'!$D$9,0,10*ROW('Water Data'!D182))),'Data Summary'!BU188="Yes"),OFFSET('Water Data'!$D$9,0,10*ROW('Water Data'!D182)),NA())</f>
        <v>#N/A</v>
      </c>
      <c r="G188" s="536" t="e">
        <f ca="1">+IF(AND(ISNUMBER(OFFSET('Water Data'!$E$4,0,10*ROW('Water Data'!E182))),'Data Summary'!BV188="Yes"),100-OFFSET('Water Data'!$E$4,0,10*ROW('Water Data'!E182)),NA())</f>
        <v>#N/A</v>
      </c>
      <c r="H188" s="536" t="e">
        <f ca="1">+IF(AND(ISNUMBER(OFFSET('Water Data'!$E$6,0,10*ROW('Water Data'!E182))),'Data Summary'!BW188="Yes"),OFFSET('Water Data'!$E$6,0,10*ROW('Water Data'!E182)),NA())</f>
        <v>#N/A</v>
      </c>
      <c r="I188" s="536" t="e">
        <f ca="1">+IF(AND(ISNUMBER(OFFSET('Water Data'!$E$9,0,10*ROW('Water Data'!E182))),'Data Summary'!BX188="Yes"),OFFSET('Water Data'!$E$9,0,10*ROW('Water Data'!E182)),NA())</f>
        <v>#N/A</v>
      </c>
      <c r="J188" s="536" t="e">
        <f ca="1">+IF(AND(ISNUMBER(OFFSET('Water Data'!$F$4,0,10*ROW('Water Data'!F182))),'Data Summary'!BY188="Yes"),100-OFFSET('Water Data'!$F$4,0,10*ROW('Water Data'!F182)),NA())</f>
        <v>#N/A</v>
      </c>
      <c r="K188" s="536" t="e">
        <f ca="1">+IF(AND(ISNUMBER(OFFSET('Water Data'!$F$6,0,10*ROW('Water Data'!F182))),'Data Summary'!BZ188="Yes"),OFFSET('Water Data'!$F$6,0,10*ROW('Water Data'!F182)),NA())</f>
        <v>#N/A</v>
      </c>
      <c r="L188" s="536" t="e">
        <f ca="1">+IF(AND(ISNUMBER(OFFSET('Water Data'!$F$9,0,10*ROW('Water Data'!F182))),'Data Summary'!CA188="Yes"),OFFSET('Water Data'!$F$9,0,10*ROW('Water Data'!F182)),NA())</f>
        <v>#N/A</v>
      </c>
      <c r="M188" s="536" t="e">
        <f ca="1">+IF(AND(ISNUMBER(OFFSET('Water Data'!$G$4,0,10*ROW('Water Data'!G182))),'Data Summary'!CB188="Yes"),100-OFFSET('Water Data'!$G$4,0,10*ROW('Water Data'!G182)),NA())</f>
        <v>#N/A</v>
      </c>
      <c r="N188" s="536" t="e">
        <f ca="1">+IF(AND(ISNUMBER(OFFSET('Water Data'!$G$6,0,10*ROW('Water Data'!G182))),'Data Summary'!CC188="Yes"),OFFSET('Water Data'!$G$6,0,10*ROW('Water Data'!G182)),NA())</f>
        <v>#N/A</v>
      </c>
      <c r="O188" s="536" t="e">
        <f ca="1">+IF(AND(ISNUMBER(OFFSET('Water Data'!$G$9,0,10*ROW('Water Data'!G182))),'Data Summary'!CD188="Yes"),OFFSET('Water Data'!$G$9,0,10*ROW('Water Data'!G182)),NA())</f>
        <v>#N/A</v>
      </c>
      <c r="P188" s="536" t="e">
        <f ca="1">+IF(AND(ISNUMBER(OFFSET('Water Data'!$H$4,0,10*ROW('Water Data'!H182))),'Data Summary'!CE188="Yes"),100-OFFSET('Water Data'!$H$4,0,10*ROW('Water Data'!H182)),NA())</f>
        <v>#N/A</v>
      </c>
      <c r="Q188" s="536" t="e">
        <f ca="1">+IF(AND(ISNUMBER(OFFSET('Water Data'!$H$6,0,10*ROW('Water Data'!H182))),'Data Summary'!CF188="Yes"),OFFSET('Water Data'!$H$6,0,10*ROW('Water Data'!H182)),NA())</f>
        <v>#N/A</v>
      </c>
      <c r="R188" s="536" t="e">
        <f ca="1">+IF(AND(ISNUMBER(OFFSET('Water Data'!$H$9,0,10*ROW('Water Data'!H182))),'Data Summary'!CG188="Yes"),OFFSET('Water Data'!$H$9,0,10*ROW('Water Data'!H182)),NA())</f>
        <v>#N/A</v>
      </c>
      <c r="S188" s="536" t="e">
        <f ca="1">+IF(AND(ISNUMBER(OFFSET('Water Data'!$I$4,0,10*ROW('Water Data'!I182))),'Data Summary'!CH188="Yes"),100-OFFSET('Water Data'!$I$4,0,10*ROW('Water Data'!I182)),NA())</f>
        <v>#N/A</v>
      </c>
      <c r="T188" s="536" t="e">
        <f ca="1">+IF(AND(ISNUMBER(OFFSET('Water Data'!$I$6,0,10*ROW('Water Data'!I182))),'Data Summary'!CI188="Yes"),OFFSET('Water Data'!$I$6,0,10*ROW('Water Data'!I182)),NA())</f>
        <v>#N/A</v>
      </c>
      <c r="U188" s="536" t="e">
        <f ca="1">+IF(AND(ISNUMBER(OFFSET('Water Data'!$I$9,0,10*ROW('Water Data'!I182))),'Data Summary'!CJ188="Yes"),OFFSET('Water Data'!$I$9,0,10*ROW('Water Data'!I182)),NA())</f>
        <v>#N/A</v>
      </c>
      <c r="V188" s="537" t="e">
        <f ca="1">+IF(AND(ISNUMBER(OFFSET('Sanitation Data'!$D$4,0,10*ROW('Sanitation Data'!D182))),'Data Summary'!CK188="Yes"),100-OFFSET('Sanitation Data'!$D$4,0,10*ROW('Sanitation Data'!D182)),NA())</f>
        <v>#N/A</v>
      </c>
      <c r="W188" s="537" t="e">
        <f ca="1">+IF(AND(ISNUMBER(OFFSET('Sanitation Data'!$D$6,0,10*ROW('Sanitation Data'!D182))),'Data Summary'!CL188="Yes"),OFFSET('Sanitation Data'!$D$6,0,10*ROW('Sanitation Data'!D182)),NA())</f>
        <v>#N/A</v>
      </c>
      <c r="X188" s="537" t="e">
        <f ca="1">+IF(AND(ISNUMBER(OFFSET('Sanitation Data'!$D$10,0,10*ROW('Sanitation Data'!D182))),'Data Summary'!CM188="Yes"),OFFSET('Sanitation Data'!$D$10,0,10*ROW('Sanitation Data'!D182)),NA())</f>
        <v>#N/A</v>
      </c>
      <c r="Y188" s="537" t="e">
        <f ca="1">+IF(AND(ISNUMBER(OFFSET('Sanitation Data'!$D$11,0,10*ROW('Sanitation Data'!D182))),'Data Summary'!CN188="Yes"),OFFSET('Sanitation Data'!$D$11,0,10*ROW('Sanitation Data'!D182)),NA())</f>
        <v>#N/A</v>
      </c>
      <c r="Z188" s="537" t="e">
        <f ca="1">+IF(AND(ISNUMBER(OFFSET('Sanitation Data'!$D$12,0,10*ROW('Sanitation Data'!D182))),'Data Summary'!CO188="Yes"),OFFSET('Sanitation Data'!$D$12,0,10*ROW('Sanitation Data'!D182)),NA())</f>
        <v>#N/A</v>
      </c>
      <c r="AA188" s="537" t="e">
        <f ca="1">+IF(AND(ISNUMBER(OFFSET('Sanitation Data'!$E$4,0,10*ROW('Sanitation Data'!E182))),'Data Summary'!CP188="Yes"),100-OFFSET('Sanitation Data'!$E$4,0,10*ROW('Sanitation Data'!E182)),NA())</f>
        <v>#N/A</v>
      </c>
      <c r="AB188" s="537" t="e">
        <f ca="1">+IF(AND(ISNUMBER(OFFSET('Sanitation Data'!$E$6,0,10*ROW('Sanitation Data'!E182))),'Data Summary'!CQ188="Yes"),OFFSET('Sanitation Data'!$E$6,0,10*ROW('Sanitation Data'!E182)),NA())</f>
        <v>#N/A</v>
      </c>
      <c r="AC188" s="537" t="e">
        <f ca="1">+IF(AND(ISNUMBER(OFFSET('Sanitation Data'!$E$10,0,10*ROW('Sanitation Data'!E182))),'Data Summary'!CR188="Yes"),OFFSET('Sanitation Data'!$E$10,0,10*ROW('Sanitation Data'!E182)),NA())</f>
        <v>#N/A</v>
      </c>
      <c r="AD188" s="537" t="e">
        <f ca="1">+IF(AND(ISNUMBER(OFFSET('Sanitation Data'!$E$11,0,10*ROW('Sanitation Data'!E182))),'Data Summary'!CS188="Yes"),OFFSET('Sanitation Data'!$E$11,0,10*ROW('Sanitation Data'!E182)),NA())</f>
        <v>#N/A</v>
      </c>
      <c r="AE188" s="537" t="e">
        <f ca="1">+IF(AND(ISNUMBER(OFFSET('Sanitation Data'!$E$12,0,10*ROW('Sanitation Data'!E182))),'Data Summary'!CT188="Yes"),OFFSET('Sanitation Data'!$E$12,0,10*ROW('Sanitation Data'!E182)),NA())</f>
        <v>#N/A</v>
      </c>
      <c r="AF188" s="537" t="e">
        <f ca="1">+IF(AND(ISNUMBER(OFFSET('Sanitation Data'!$F$4,0,10*ROW('Sanitation Data'!F182))),'Data Summary'!CU188="Yes"),100-OFFSET('Sanitation Data'!$F$4,0,10*ROW('Sanitation Data'!F182)),NA())</f>
        <v>#N/A</v>
      </c>
      <c r="AG188" s="537" t="e">
        <f ca="1">+IF(AND(ISNUMBER(OFFSET('Sanitation Data'!$F$6,0,10*ROW('Sanitation Data'!F182))),'Data Summary'!CV188="Yes"),OFFSET('Sanitation Data'!$F$6,0,10*ROW('Sanitation Data'!F182)),NA())</f>
        <v>#N/A</v>
      </c>
      <c r="AH188" s="537" t="e">
        <f ca="1">+IF(AND(ISNUMBER(OFFSET('Sanitation Data'!$F$10,0,10*ROW('Sanitation Data'!F182))),'Data Summary'!CW188="Yes"),OFFSET('Sanitation Data'!$F$10,0,10*ROW('Sanitation Data'!F182)),NA())</f>
        <v>#N/A</v>
      </c>
      <c r="AI188" s="537" t="e">
        <f ca="1">+IF(AND(ISNUMBER(OFFSET('Sanitation Data'!$F$11,0,10*ROW('Sanitation Data'!F182))),'Data Summary'!CX188="Yes"),OFFSET('Sanitation Data'!$F$11,0,10*ROW('Sanitation Data'!F182)),NA())</f>
        <v>#N/A</v>
      </c>
      <c r="AJ188" s="537" t="e">
        <f ca="1">+IF(AND(ISNUMBER(OFFSET('Sanitation Data'!$F$12,0,10*ROW('Sanitation Data'!F182))),'Data Summary'!CY188="Yes"),OFFSET('Sanitation Data'!$F$12,0,10*ROW('Sanitation Data'!F182)),NA())</f>
        <v>#N/A</v>
      </c>
      <c r="AK188" s="537" t="e">
        <f ca="1">+IF(AND(ISNUMBER(OFFSET('Sanitation Data'!$G$4,0,10*ROW('Sanitation Data'!G182))),'Data Summary'!CZ188="Yes"),100-OFFSET('Sanitation Data'!$G$4,0,10*ROW('Sanitation Data'!G182)),NA())</f>
        <v>#N/A</v>
      </c>
      <c r="AL188" s="537" t="e">
        <f ca="1">+IF(AND(ISNUMBER(OFFSET('Sanitation Data'!$G$6,0,10*ROW('Sanitation Data'!G182))),'Data Summary'!DA188="Yes"),OFFSET('Sanitation Data'!$G$6,0,10*ROW('Sanitation Data'!G182)),NA())</f>
        <v>#N/A</v>
      </c>
      <c r="AM188" s="537" t="e">
        <f ca="1">+IF(AND(ISNUMBER(OFFSET('Sanitation Data'!$G$10,0,10*ROW('Sanitation Data'!G182))),'Data Summary'!DB188="Yes"),OFFSET('Sanitation Data'!$G$10,0,10*ROW('Sanitation Data'!G182)),NA())</f>
        <v>#N/A</v>
      </c>
      <c r="AN188" s="537" t="e">
        <f ca="1">+IF(AND(ISNUMBER(OFFSET('Sanitation Data'!$G$11,0,10*ROW('Sanitation Data'!G182))),'Data Summary'!DC188="Yes"),OFFSET('Sanitation Data'!$G$11,0,10*ROW('Sanitation Data'!G182)),NA())</f>
        <v>#N/A</v>
      </c>
      <c r="AO188" s="537" t="e">
        <f ca="1">+IF(AND(ISNUMBER(OFFSET('Sanitation Data'!$G$12,0,10*ROW('Sanitation Data'!G182))),'Data Summary'!DD188="Yes"),OFFSET('Sanitation Data'!$G$12,0,10*ROW('Sanitation Data'!G182)),NA())</f>
        <v>#N/A</v>
      </c>
      <c r="AP188" s="537" t="e">
        <f ca="1">+IF(AND(ISNUMBER(OFFSET('Sanitation Data'!$H$4,0,10*ROW('Sanitation Data'!H182))),'Data Summary'!DE188="Yes"),100-OFFSET('Sanitation Data'!$H$4,0,10*ROW('Sanitation Data'!H182)),NA())</f>
        <v>#N/A</v>
      </c>
      <c r="AQ188" s="537" t="e">
        <f ca="1">+IF(AND(ISNUMBER(OFFSET('Sanitation Data'!$H$6,0,10*ROW('Sanitation Data'!H182))),'Data Summary'!DF188="Yes"),OFFSET('Sanitation Data'!$H$6,0,10*ROW('Sanitation Data'!H182)),NA())</f>
        <v>#N/A</v>
      </c>
      <c r="AR188" s="537" t="e">
        <f ca="1">+IF(AND(ISNUMBER(OFFSET('Sanitation Data'!$H$10,0,10*ROW('Sanitation Data'!H182))),'Data Summary'!DG188="Yes"),OFFSET('Sanitation Data'!$H$10,0,10*ROW('Sanitation Data'!H182)),NA())</f>
        <v>#N/A</v>
      </c>
      <c r="AS188" s="537" t="e">
        <f ca="1">+IF(AND(ISNUMBER(OFFSET('Sanitation Data'!$H$11,0,10*ROW('Sanitation Data'!H182))),'Data Summary'!DH188="Yes"),OFFSET('Sanitation Data'!$H$11,0,10*ROW('Sanitation Data'!H182)),NA())</f>
        <v>#N/A</v>
      </c>
      <c r="AT188" s="537" t="e">
        <f ca="1">+IF(AND(ISNUMBER(OFFSET('Sanitation Data'!$H$12,0,10*ROW('Sanitation Data'!H182))),'Data Summary'!DI188="Yes"),OFFSET('Sanitation Data'!$H$12,0,10*ROW('Sanitation Data'!H182)),NA())</f>
        <v>#N/A</v>
      </c>
      <c r="AU188" s="537" t="e">
        <f ca="1">+IF(AND(ISNUMBER(OFFSET('Sanitation Data'!$I$4,0,10*ROW('Sanitation Data'!I182))),'Data Summary'!DJ188="Yes"),100-OFFSET('Sanitation Data'!$I$4,0,10*ROW('Sanitation Data'!I182)),NA())</f>
        <v>#N/A</v>
      </c>
      <c r="AV188" s="537" t="e">
        <f ca="1">+IF(AND(ISNUMBER(OFFSET('Sanitation Data'!$I$6,0,10*ROW('Sanitation Data'!I182))),'Data Summary'!DK188="Yes"),OFFSET('Sanitation Data'!$I$6,0,10*ROW('Sanitation Data'!I182)),NA())</f>
        <v>#N/A</v>
      </c>
      <c r="AW188" s="537" t="e">
        <f ca="1">+IF(AND(ISNUMBER(OFFSET('Sanitation Data'!$I$10,0,10*ROW('Sanitation Data'!I182))),'Data Summary'!DL188="Yes"),OFFSET('Sanitation Data'!$I$10,0,10*ROW('Sanitation Data'!I182)),NA())</f>
        <v>#N/A</v>
      </c>
      <c r="AX188" s="537" t="e">
        <f ca="1">+IF(AND(ISNUMBER(OFFSET('Sanitation Data'!$I$11,0,10*ROW('Sanitation Data'!I182))),'Data Summary'!DM188="Yes"),OFFSET('Sanitation Data'!$I$11,0,10*ROW('Sanitation Data'!I182)),NA())</f>
        <v>#N/A</v>
      </c>
      <c r="AY188" s="537" t="e">
        <f ca="1">+IF(AND(ISNUMBER(OFFSET('Sanitation Data'!$I$12,0,10*ROW('Sanitation Data'!I182))),'Data Summary'!DN188="Yes"),OFFSET('Sanitation Data'!$I$12,0,10*ROW('Sanitation Data'!I182)),NA())</f>
        <v>#N/A</v>
      </c>
      <c r="AZ188" s="538" t="e">
        <f ca="1">+IF(AND(ISNUMBER(OFFSET('Hygiene Data'!$D$5,0,10*ROW('Hygiene Data'!D182))),'Data Summary'!DO188="Yes"),OFFSET('Hygiene Data'!$D$5,0,10*ROW('Hygiene Data'!D182)),NA())</f>
        <v>#N/A</v>
      </c>
      <c r="BA188" s="538" t="e">
        <f ca="1">+IF(AND(ISNUMBER(OFFSET('Hygiene Data'!$D$7,0,10*ROW('Hygiene Data'!D182))),'Data Summary'!DP188="Yes"),OFFSET('Hygiene Data'!$D$7,0,10*ROW('Hygiene Data'!D182)),NA())</f>
        <v>#N/A</v>
      </c>
      <c r="BB188" s="538" t="e">
        <f ca="1">+IF(AND(ISNUMBER(OFFSET('Hygiene Data'!$D$9,0,10*ROW('Hygiene Data'!D182))),'Data Summary'!DQ188="Yes"),OFFSET('Hygiene Data'!$D$9,0,10*ROW('Hygiene Data'!D182)),NA())</f>
        <v>#N/A</v>
      </c>
      <c r="BC188" s="538" t="e">
        <f ca="1">+IF(AND(ISNUMBER(OFFSET('Hygiene Data'!$E$5,0,10*ROW('Hygiene Data'!E182))),'Data Summary'!DR188="Yes"),OFFSET('Hygiene Data'!$E$5,0,10*ROW('Hygiene Data'!E182)),NA())</f>
        <v>#N/A</v>
      </c>
      <c r="BD188" s="538" t="e">
        <f ca="1">+IF(AND(ISNUMBER(OFFSET('Hygiene Data'!$E$7,0,10*ROW('Hygiene Data'!E182))),'Data Summary'!DS188="Yes"),OFFSET('Hygiene Data'!$E$7,0,10*ROW('Hygiene Data'!E182)),NA())</f>
        <v>#N/A</v>
      </c>
      <c r="BE188" s="538" t="e">
        <f ca="1">+IF(AND(ISNUMBER(OFFSET('Hygiene Data'!$E$9,0,10*ROW('Hygiene Data'!E182))),'Data Summary'!DT188="Yes"),OFFSET('Hygiene Data'!$E$9,0,10*ROW('Hygiene Data'!E182)),NA())</f>
        <v>#N/A</v>
      </c>
      <c r="BF188" s="538" t="e">
        <f ca="1">+IF(AND(ISNUMBER(OFFSET('Hygiene Data'!$F$5,0,10*ROW('Hygiene Data'!F182))),'Data Summary'!DU188="Yes"),OFFSET('Hygiene Data'!$F$5,0,10*ROW('Hygiene Data'!F182)),NA())</f>
        <v>#N/A</v>
      </c>
      <c r="BG188" s="538" t="e">
        <f ca="1">+IF(AND(ISNUMBER(OFFSET('Hygiene Data'!$F$7,0,10*ROW('Hygiene Data'!F182))),'Data Summary'!DV188="Yes"),OFFSET('Hygiene Data'!$F$7,0,10*ROW('Hygiene Data'!F182)),NA())</f>
        <v>#N/A</v>
      </c>
      <c r="BH188" s="538" t="e">
        <f ca="1">+IF(AND(ISNUMBER(OFFSET('Hygiene Data'!$F$9,0,10*ROW('Hygiene Data'!F182))),'Data Summary'!DW188="Yes"),OFFSET('Hygiene Data'!$F$9,0,10*ROW('Hygiene Data'!F182)),NA())</f>
        <v>#N/A</v>
      </c>
      <c r="BI188" s="538" t="e">
        <f ca="1">+IF(AND(ISNUMBER(OFFSET('Hygiene Data'!$G$5,0,10*ROW('Hygiene Data'!G182))),'Data Summary'!DX188="Yes"),OFFSET('Hygiene Data'!$G$5,0,10*ROW('Hygiene Data'!G182)),NA())</f>
        <v>#N/A</v>
      </c>
      <c r="BJ188" s="538" t="e">
        <f ca="1">+IF(AND(ISNUMBER(OFFSET('Hygiene Data'!$G$7,0,10*ROW('Hygiene Data'!G182))),'Data Summary'!DY188="Yes"),OFFSET('Hygiene Data'!$G$7,0,10*ROW('Hygiene Data'!G182)),NA())</f>
        <v>#N/A</v>
      </c>
      <c r="BK188" s="538" t="e">
        <f ca="1">+IF(AND(ISNUMBER(OFFSET('Hygiene Data'!$G$9,0,10*ROW('Hygiene Data'!G182))),'Data Summary'!DZ188="Yes"),OFFSET('Hygiene Data'!$G$9,0,10*ROW('Hygiene Data'!G182)),NA())</f>
        <v>#N/A</v>
      </c>
      <c r="BL188" s="538" t="e">
        <f ca="1">+IF(AND(ISNUMBER(OFFSET('Hygiene Data'!$H$5,0,10*ROW('Hygiene Data'!H182))),'Data Summary'!EA188="Yes"),OFFSET('Hygiene Data'!$H$5,0,10*ROW('Hygiene Data'!H182)),NA())</f>
        <v>#N/A</v>
      </c>
      <c r="BM188" s="538" t="e">
        <f ca="1">+IF(AND(ISNUMBER(OFFSET('Hygiene Data'!$H$7,0,10*ROW('Hygiene Data'!H182))),'Data Summary'!EB188="Yes"),OFFSET('Hygiene Data'!$H$7,0,10*ROW('Hygiene Data'!H182)),NA())</f>
        <v>#N/A</v>
      </c>
      <c r="BN188" s="538" t="e">
        <f ca="1">+IF(AND(ISNUMBER(OFFSET('Hygiene Data'!$H$9,0,10*ROW('Hygiene Data'!H182))),'Data Summary'!EC188="Yes"),OFFSET('Hygiene Data'!$H$9,0,10*ROW('Hygiene Data'!H182)),NA())</f>
        <v>#N/A</v>
      </c>
      <c r="BO188" s="538" t="e">
        <f ca="1">+IF(AND(ISNUMBER(OFFSET('Hygiene Data'!$I$5,0,10*ROW('Hygiene Data'!I182))),'Data Summary'!ED188="Yes"),OFFSET('Hygiene Data'!$I$5,0,10*ROW('Hygiene Data'!I182)),NA())</f>
        <v>#N/A</v>
      </c>
      <c r="BP188" s="538" t="e">
        <f ca="1">+IF(AND(ISNUMBER(OFFSET('Hygiene Data'!$I$7,0,10*ROW('Hygiene Data'!I182))),'Data Summary'!EE188="Yes"),OFFSET('Hygiene Data'!$I$7,0,10*ROW('Hygiene Data'!I182)),NA())</f>
        <v>#N/A</v>
      </c>
      <c r="BQ188" s="538" t="e">
        <f ca="1">+IF(AND(ISNUMBER(OFFSET('Hygiene Data'!$I$9,0,10*ROW('Hygiene Data'!I182))),'Data Summary'!EF188="Yes"),OFFSET('Hygiene Data'!$I$9,0,10*ROW('Hygiene Data'!I182)),NA())</f>
        <v>#N/A</v>
      </c>
    </row>
    <row r="189" spans="1:69" x14ac:dyDescent="0.25">
      <c r="A189" s="534" t="e">
        <f ca="1">+RIGHT('Data Summary'!A189,LEN('Data Summary'!A189)-9)</f>
        <v>#VALUE!</v>
      </c>
      <c r="B189" s="508" t="str">
        <f ca="1">+IF(ISTEXT('Data Summary'!B189),'Data Summary'!B189,"")</f>
        <v/>
      </c>
      <c r="C189" s="535" t="e">
        <f ca="1">+VALUE('Data Summary'!C189)</f>
        <v>#VALUE!</v>
      </c>
      <c r="D189" s="536" t="e">
        <f ca="1">+IF(AND(ISNUMBER(OFFSET('Water Data'!$D$4,0,10*ROW('Water Data'!D183))),'Data Summary'!BS189="Yes"),100-OFFSET('Water Data'!$D$4,0,10*ROW('Water Data'!D183)),NA())</f>
        <v>#N/A</v>
      </c>
      <c r="E189" s="536" t="e">
        <f ca="1">+IF(AND(ISNUMBER(OFFSET('Water Data'!$D$6,0,10*ROW('Water Data'!D183))),'Data Summary'!BT189="Yes"),OFFSET('Water Data'!$D$6,0,10*ROW('Water Data'!D183)),NA())</f>
        <v>#N/A</v>
      </c>
      <c r="F189" s="536" t="e">
        <f ca="1">+IF(AND(ISNUMBER(OFFSET('Water Data'!$D$9,0,10*ROW('Water Data'!D183))),'Data Summary'!BU189="Yes"),OFFSET('Water Data'!$D$9,0,10*ROW('Water Data'!D183)),NA())</f>
        <v>#N/A</v>
      </c>
      <c r="G189" s="536" t="e">
        <f ca="1">+IF(AND(ISNUMBER(OFFSET('Water Data'!$E$4,0,10*ROW('Water Data'!E183))),'Data Summary'!BV189="Yes"),100-OFFSET('Water Data'!$E$4,0,10*ROW('Water Data'!E183)),NA())</f>
        <v>#N/A</v>
      </c>
      <c r="H189" s="536" t="e">
        <f ca="1">+IF(AND(ISNUMBER(OFFSET('Water Data'!$E$6,0,10*ROW('Water Data'!E183))),'Data Summary'!BW189="Yes"),OFFSET('Water Data'!$E$6,0,10*ROW('Water Data'!E183)),NA())</f>
        <v>#N/A</v>
      </c>
      <c r="I189" s="536" t="e">
        <f ca="1">+IF(AND(ISNUMBER(OFFSET('Water Data'!$E$9,0,10*ROW('Water Data'!E183))),'Data Summary'!BX189="Yes"),OFFSET('Water Data'!$E$9,0,10*ROW('Water Data'!E183)),NA())</f>
        <v>#N/A</v>
      </c>
      <c r="J189" s="536" t="e">
        <f ca="1">+IF(AND(ISNUMBER(OFFSET('Water Data'!$F$4,0,10*ROW('Water Data'!F183))),'Data Summary'!BY189="Yes"),100-OFFSET('Water Data'!$F$4,0,10*ROW('Water Data'!F183)),NA())</f>
        <v>#N/A</v>
      </c>
      <c r="K189" s="536" t="e">
        <f ca="1">+IF(AND(ISNUMBER(OFFSET('Water Data'!$F$6,0,10*ROW('Water Data'!F183))),'Data Summary'!BZ189="Yes"),OFFSET('Water Data'!$F$6,0,10*ROW('Water Data'!F183)),NA())</f>
        <v>#N/A</v>
      </c>
      <c r="L189" s="536" t="e">
        <f ca="1">+IF(AND(ISNUMBER(OFFSET('Water Data'!$F$9,0,10*ROW('Water Data'!F183))),'Data Summary'!CA189="Yes"),OFFSET('Water Data'!$F$9,0,10*ROW('Water Data'!F183)),NA())</f>
        <v>#N/A</v>
      </c>
      <c r="M189" s="536" t="e">
        <f ca="1">+IF(AND(ISNUMBER(OFFSET('Water Data'!$G$4,0,10*ROW('Water Data'!G183))),'Data Summary'!CB189="Yes"),100-OFFSET('Water Data'!$G$4,0,10*ROW('Water Data'!G183)),NA())</f>
        <v>#N/A</v>
      </c>
      <c r="N189" s="536" t="e">
        <f ca="1">+IF(AND(ISNUMBER(OFFSET('Water Data'!$G$6,0,10*ROW('Water Data'!G183))),'Data Summary'!CC189="Yes"),OFFSET('Water Data'!$G$6,0,10*ROW('Water Data'!G183)),NA())</f>
        <v>#N/A</v>
      </c>
      <c r="O189" s="536" t="e">
        <f ca="1">+IF(AND(ISNUMBER(OFFSET('Water Data'!$G$9,0,10*ROW('Water Data'!G183))),'Data Summary'!CD189="Yes"),OFFSET('Water Data'!$G$9,0,10*ROW('Water Data'!G183)),NA())</f>
        <v>#N/A</v>
      </c>
      <c r="P189" s="536" t="e">
        <f ca="1">+IF(AND(ISNUMBER(OFFSET('Water Data'!$H$4,0,10*ROW('Water Data'!H183))),'Data Summary'!CE189="Yes"),100-OFFSET('Water Data'!$H$4,0,10*ROW('Water Data'!H183)),NA())</f>
        <v>#N/A</v>
      </c>
      <c r="Q189" s="536" t="e">
        <f ca="1">+IF(AND(ISNUMBER(OFFSET('Water Data'!$H$6,0,10*ROW('Water Data'!H183))),'Data Summary'!CF189="Yes"),OFFSET('Water Data'!$H$6,0,10*ROW('Water Data'!H183)),NA())</f>
        <v>#N/A</v>
      </c>
      <c r="R189" s="536" t="e">
        <f ca="1">+IF(AND(ISNUMBER(OFFSET('Water Data'!$H$9,0,10*ROW('Water Data'!H183))),'Data Summary'!CG189="Yes"),OFFSET('Water Data'!$H$9,0,10*ROW('Water Data'!H183)),NA())</f>
        <v>#N/A</v>
      </c>
      <c r="S189" s="536" t="e">
        <f ca="1">+IF(AND(ISNUMBER(OFFSET('Water Data'!$I$4,0,10*ROW('Water Data'!I183))),'Data Summary'!CH189="Yes"),100-OFFSET('Water Data'!$I$4,0,10*ROW('Water Data'!I183)),NA())</f>
        <v>#N/A</v>
      </c>
      <c r="T189" s="536" t="e">
        <f ca="1">+IF(AND(ISNUMBER(OFFSET('Water Data'!$I$6,0,10*ROW('Water Data'!I183))),'Data Summary'!CI189="Yes"),OFFSET('Water Data'!$I$6,0,10*ROW('Water Data'!I183)),NA())</f>
        <v>#N/A</v>
      </c>
      <c r="U189" s="536" t="e">
        <f ca="1">+IF(AND(ISNUMBER(OFFSET('Water Data'!$I$9,0,10*ROW('Water Data'!I183))),'Data Summary'!CJ189="Yes"),OFFSET('Water Data'!$I$9,0,10*ROW('Water Data'!I183)),NA())</f>
        <v>#N/A</v>
      </c>
      <c r="V189" s="537" t="e">
        <f ca="1">+IF(AND(ISNUMBER(OFFSET('Sanitation Data'!$D$4,0,10*ROW('Sanitation Data'!D183))),'Data Summary'!CK189="Yes"),100-OFFSET('Sanitation Data'!$D$4,0,10*ROW('Sanitation Data'!D183)),NA())</f>
        <v>#N/A</v>
      </c>
      <c r="W189" s="537" t="e">
        <f ca="1">+IF(AND(ISNUMBER(OFFSET('Sanitation Data'!$D$6,0,10*ROW('Sanitation Data'!D183))),'Data Summary'!CL189="Yes"),OFFSET('Sanitation Data'!$D$6,0,10*ROW('Sanitation Data'!D183)),NA())</f>
        <v>#N/A</v>
      </c>
      <c r="X189" s="537" t="e">
        <f ca="1">+IF(AND(ISNUMBER(OFFSET('Sanitation Data'!$D$10,0,10*ROW('Sanitation Data'!D183))),'Data Summary'!CM189="Yes"),OFFSET('Sanitation Data'!$D$10,0,10*ROW('Sanitation Data'!D183)),NA())</f>
        <v>#N/A</v>
      </c>
      <c r="Y189" s="537" t="e">
        <f ca="1">+IF(AND(ISNUMBER(OFFSET('Sanitation Data'!$D$11,0,10*ROW('Sanitation Data'!D183))),'Data Summary'!CN189="Yes"),OFFSET('Sanitation Data'!$D$11,0,10*ROW('Sanitation Data'!D183)),NA())</f>
        <v>#N/A</v>
      </c>
      <c r="Z189" s="537" t="e">
        <f ca="1">+IF(AND(ISNUMBER(OFFSET('Sanitation Data'!$D$12,0,10*ROW('Sanitation Data'!D183))),'Data Summary'!CO189="Yes"),OFFSET('Sanitation Data'!$D$12,0,10*ROW('Sanitation Data'!D183)),NA())</f>
        <v>#N/A</v>
      </c>
      <c r="AA189" s="537" t="e">
        <f ca="1">+IF(AND(ISNUMBER(OFFSET('Sanitation Data'!$E$4,0,10*ROW('Sanitation Data'!E183))),'Data Summary'!CP189="Yes"),100-OFFSET('Sanitation Data'!$E$4,0,10*ROW('Sanitation Data'!E183)),NA())</f>
        <v>#N/A</v>
      </c>
      <c r="AB189" s="537" t="e">
        <f ca="1">+IF(AND(ISNUMBER(OFFSET('Sanitation Data'!$E$6,0,10*ROW('Sanitation Data'!E183))),'Data Summary'!CQ189="Yes"),OFFSET('Sanitation Data'!$E$6,0,10*ROW('Sanitation Data'!E183)),NA())</f>
        <v>#N/A</v>
      </c>
      <c r="AC189" s="537" t="e">
        <f ca="1">+IF(AND(ISNUMBER(OFFSET('Sanitation Data'!$E$10,0,10*ROW('Sanitation Data'!E183))),'Data Summary'!CR189="Yes"),OFFSET('Sanitation Data'!$E$10,0,10*ROW('Sanitation Data'!E183)),NA())</f>
        <v>#N/A</v>
      </c>
      <c r="AD189" s="537" t="e">
        <f ca="1">+IF(AND(ISNUMBER(OFFSET('Sanitation Data'!$E$11,0,10*ROW('Sanitation Data'!E183))),'Data Summary'!CS189="Yes"),OFFSET('Sanitation Data'!$E$11,0,10*ROW('Sanitation Data'!E183)),NA())</f>
        <v>#N/A</v>
      </c>
      <c r="AE189" s="537" t="e">
        <f ca="1">+IF(AND(ISNUMBER(OFFSET('Sanitation Data'!$E$12,0,10*ROW('Sanitation Data'!E183))),'Data Summary'!CT189="Yes"),OFFSET('Sanitation Data'!$E$12,0,10*ROW('Sanitation Data'!E183)),NA())</f>
        <v>#N/A</v>
      </c>
      <c r="AF189" s="537" t="e">
        <f ca="1">+IF(AND(ISNUMBER(OFFSET('Sanitation Data'!$F$4,0,10*ROW('Sanitation Data'!F183))),'Data Summary'!CU189="Yes"),100-OFFSET('Sanitation Data'!$F$4,0,10*ROW('Sanitation Data'!F183)),NA())</f>
        <v>#N/A</v>
      </c>
      <c r="AG189" s="537" t="e">
        <f ca="1">+IF(AND(ISNUMBER(OFFSET('Sanitation Data'!$F$6,0,10*ROW('Sanitation Data'!F183))),'Data Summary'!CV189="Yes"),OFFSET('Sanitation Data'!$F$6,0,10*ROW('Sanitation Data'!F183)),NA())</f>
        <v>#N/A</v>
      </c>
      <c r="AH189" s="537" t="e">
        <f ca="1">+IF(AND(ISNUMBER(OFFSET('Sanitation Data'!$F$10,0,10*ROW('Sanitation Data'!F183))),'Data Summary'!CW189="Yes"),OFFSET('Sanitation Data'!$F$10,0,10*ROW('Sanitation Data'!F183)),NA())</f>
        <v>#N/A</v>
      </c>
      <c r="AI189" s="537" t="e">
        <f ca="1">+IF(AND(ISNUMBER(OFFSET('Sanitation Data'!$F$11,0,10*ROW('Sanitation Data'!F183))),'Data Summary'!CX189="Yes"),OFFSET('Sanitation Data'!$F$11,0,10*ROW('Sanitation Data'!F183)),NA())</f>
        <v>#N/A</v>
      </c>
      <c r="AJ189" s="537" t="e">
        <f ca="1">+IF(AND(ISNUMBER(OFFSET('Sanitation Data'!$F$12,0,10*ROW('Sanitation Data'!F183))),'Data Summary'!CY189="Yes"),OFFSET('Sanitation Data'!$F$12,0,10*ROW('Sanitation Data'!F183)),NA())</f>
        <v>#N/A</v>
      </c>
      <c r="AK189" s="537" t="e">
        <f ca="1">+IF(AND(ISNUMBER(OFFSET('Sanitation Data'!$G$4,0,10*ROW('Sanitation Data'!G183))),'Data Summary'!CZ189="Yes"),100-OFFSET('Sanitation Data'!$G$4,0,10*ROW('Sanitation Data'!G183)),NA())</f>
        <v>#N/A</v>
      </c>
      <c r="AL189" s="537" t="e">
        <f ca="1">+IF(AND(ISNUMBER(OFFSET('Sanitation Data'!$G$6,0,10*ROW('Sanitation Data'!G183))),'Data Summary'!DA189="Yes"),OFFSET('Sanitation Data'!$G$6,0,10*ROW('Sanitation Data'!G183)),NA())</f>
        <v>#N/A</v>
      </c>
      <c r="AM189" s="537" t="e">
        <f ca="1">+IF(AND(ISNUMBER(OFFSET('Sanitation Data'!$G$10,0,10*ROW('Sanitation Data'!G183))),'Data Summary'!DB189="Yes"),OFFSET('Sanitation Data'!$G$10,0,10*ROW('Sanitation Data'!G183)),NA())</f>
        <v>#N/A</v>
      </c>
      <c r="AN189" s="537" t="e">
        <f ca="1">+IF(AND(ISNUMBER(OFFSET('Sanitation Data'!$G$11,0,10*ROW('Sanitation Data'!G183))),'Data Summary'!DC189="Yes"),OFFSET('Sanitation Data'!$G$11,0,10*ROW('Sanitation Data'!G183)),NA())</f>
        <v>#N/A</v>
      </c>
      <c r="AO189" s="537" t="e">
        <f ca="1">+IF(AND(ISNUMBER(OFFSET('Sanitation Data'!$G$12,0,10*ROW('Sanitation Data'!G183))),'Data Summary'!DD189="Yes"),OFFSET('Sanitation Data'!$G$12,0,10*ROW('Sanitation Data'!G183)),NA())</f>
        <v>#N/A</v>
      </c>
      <c r="AP189" s="537" t="e">
        <f ca="1">+IF(AND(ISNUMBER(OFFSET('Sanitation Data'!$H$4,0,10*ROW('Sanitation Data'!H183))),'Data Summary'!DE189="Yes"),100-OFFSET('Sanitation Data'!$H$4,0,10*ROW('Sanitation Data'!H183)),NA())</f>
        <v>#N/A</v>
      </c>
      <c r="AQ189" s="537" t="e">
        <f ca="1">+IF(AND(ISNUMBER(OFFSET('Sanitation Data'!$H$6,0,10*ROW('Sanitation Data'!H183))),'Data Summary'!DF189="Yes"),OFFSET('Sanitation Data'!$H$6,0,10*ROW('Sanitation Data'!H183)),NA())</f>
        <v>#N/A</v>
      </c>
      <c r="AR189" s="537" t="e">
        <f ca="1">+IF(AND(ISNUMBER(OFFSET('Sanitation Data'!$H$10,0,10*ROW('Sanitation Data'!H183))),'Data Summary'!DG189="Yes"),OFFSET('Sanitation Data'!$H$10,0,10*ROW('Sanitation Data'!H183)),NA())</f>
        <v>#N/A</v>
      </c>
      <c r="AS189" s="537" t="e">
        <f ca="1">+IF(AND(ISNUMBER(OFFSET('Sanitation Data'!$H$11,0,10*ROW('Sanitation Data'!H183))),'Data Summary'!DH189="Yes"),OFFSET('Sanitation Data'!$H$11,0,10*ROW('Sanitation Data'!H183)),NA())</f>
        <v>#N/A</v>
      </c>
      <c r="AT189" s="537" t="e">
        <f ca="1">+IF(AND(ISNUMBER(OFFSET('Sanitation Data'!$H$12,0,10*ROW('Sanitation Data'!H183))),'Data Summary'!DI189="Yes"),OFFSET('Sanitation Data'!$H$12,0,10*ROW('Sanitation Data'!H183)),NA())</f>
        <v>#N/A</v>
      </c>
      <c r="AU189" s="537" t="e">
        <f ca="1">+IF(AND(ISNUMBER(OFFSET('Sanitation Data'!$I$4,0,10*ROW('Sanitation Data'!I183))),'Data Summary'!DJ189="Yes"),100-OFFSET('Sanitation Data'!$I$4,0,10*ROW('Sanitation Data'!I183)),NA())</f>
        <v>#N/A</v>
      </c>
      <c r="AV189" s="537" t="e">
        <f ca="1">+IF(AND(ISNUMBER(OFFSET('Sanitation Data'!$I$6,0,10*ROW('Sanitation Data'!I183))),'Data Summary'!DK189="Yes"),OFFSET('Sanitation Data'!$I$6,0,10*ROW('Sanitation Data'!I183)),NA())</f>
        <v>#N/A</v>
      </c>
      <c r="AW189" s="537" t="e">
        <f ca="1">+IF(AND(ISNUMBER(OFFSET('Sanitation Data'!$I$10,0,10*ROW('Sanitation Data'!I183))),'Data Summary'!DL189="Yes"),OFFSET('Sanitation Data'!$I$10,0,10*ROW('Sanitation Data'!I183)),NA())</f>
        <v>#N/A</v>
      </c>
      <c r="AX189" s="537" t="e">
        <f ca="1">+IF(AND(ISNUMBER(OFFSET('Sanitation Data'!$I$11,0,10*ROW('Sanitation Data'!I183))),'Data Summary'!DM189="Yes"),OFFSET('Sanitation Data'!$I$11,0,10*ROW('Sanitation Data'!I183)),NA())</f>
        <v>#N/A</v>
      </c>
      <c r="AY189" s="537" t="e">
        <f ca="1">+IF(AND(ISNUMBER(OFFSET('Sanitation Data'!$I$12,0,10*ROW('Sanitation Data'!I183))),'Data Summary'!DN189="Yes"),OFFSET('Sanitation Data'!$I$12,0,10*ROW('Sanitation Data'!I183)),NA())</f>
        <v>#N/A</v>
      </c>
      <c r="AZ189" s="538" t="e">
        <f ca="1">+IF(AND(ISNUMBER(OFFSET('Hygiene Data'!$D$5,0,10*ROW('Hygiene Data'!D183))),'Data Summary'!DO189="Yes"),OFFSET('Hygiene Data'!$D$5,0,10*ROW('Hygiene Data'!D183)),NA())</f>
        <v>#N/A</v>
      </c>
      <c r="BA189" s="538" t="e">
        <f ca="1">+IF(AND(ISNUMBER(OFFSET('Hygiene Data'!$D$7,0,10*ROW('Hygiene Data'!D183))),'Data Summary'!DP189="Yes"),OFFSET('Hygiene Data'!$D$7,0,10*ROW('Hygiene Data'!D183)),NA())</f>
        <v>#N/A</v>
      </c>
      <c r="BB189" s="538" t="e">
        <f ca="1">+IF(AND(ISNUMBER(OFFSET('Hygiene Data'!$D$9,0,10*ROW('Hygiene Data'!D183))),'Data Summary'!DQ189="Yes"),OFFSET('Hygiene Data'!$D$9,0,10*ROW('Hygiene Data'!D183)),NA())</f>
        <v>#N/A</v>
      </c>
      <c r="BC189" s="538" t="e">
        <f ca="1">+IF(AND(ISNUMBER(OFFSET('Hygiene Data'!$E$5,0,10*ROW('Hygiene Data'!E183))),'Data Summary'!DR189="Yes"),OFFSET('Hygiene Data'!$E$5,0,10*ROW('Hygiene Data'!E183)),NA())</f>
        <v>#N/A</v>
      </c>
      <c r="BD189" s="538" t="e">
        <f ca="1">+IF(AND(ISNUMBER(OFFSET('Hygiene Data'!$E$7,0,10*ROW('Hygiene Data'!E183))),'Data Summary'!DS189="Yes"),OFFSET('Hygiene Data'!$E$7,0,10*ROW('Hygiene Data'!E183)),NA())</f>
        <v>#N/A</v>
      </c>
      <c r="BE189" s="538" t="e">
        <f ca="1">+IF(AND(ISNUMBER(OFFSET('Hygiene Data'!$E$9,0,10*ROW('Hygiene Data'!E183))),'Data Summary'!DT189="Yes"),OFFSET('Hygiene Data'!$E$9,0,10*ROW('Hygiene Data'!E183)),NA())</f>
        <v>#N/A</v>
      </c>
      <c r="BF189" s="538" t="e">
        <f ca="1">+IF(AND(ISNUMBER(OFFSET('Hygiene Data'!$F$5,0,10*ROW('Hygiene Data'!F183))),'Data Summary'!DU189="Yes"),OFFSET('Hygiene Data'!$F$5,0,10*ROW('Hygiene Data'!F183)),NA())</f>
        <v>#N/A</v>
      </c>
      <c r="BG189" s="538" t="e">
        <f ca="1">+IF(AND(ISNUMBER(OFFSET('Hygiene Data'!$F$7,0,10*ROW('Hygiene Data'!F183))),'Data Summary'!DV189="Yes"),OFFSET('Hygiene Data'!$F$7,0,10*ROW('Hygiene Data'!F183)),NA())</f>
        <v>#N/A</v>
      </c>
      <c r="BH189" s="538" t="e">
        <f ca="1">+IF(AND(ISNUMBER(OFFSET('Hygiene Data'!$F$9,0,10*ROW('Hygiene Data'!F183))),'Data Summary'!DW189="Yes"),OFFSET('Hygiene Data'!$F$9,0,10*ROW('Hygiene Data'!F183)),NA())</f>
        <v>#N/A</v>
      </c>
      <c r="BI189" s="538" t="e">
        <f ca="1">+IF(AND(ISNUMBER(OFFSET('Hygiene Data'!$G$5,0,10*ROW('Hygiene Data'!G183))),'Data Summary'!DX189="Yes"),OFFSET('Hygiene Data'!$G$5,0,10*ROW('Hygiene Data'!G183)),NA())</f>
        <v>#N/A</v>
      </c>
      <c r="BJ189" s="538" t="e">
        <f ca="1">+IF(AND(ISNUMBER(OFFSET('Hygiene Data'!$G$7,0,10*ROW('Hygiene Data'!G183))),'Data Summary'!DY189="Yes"),OFFSET('Hygiene Data'!$G$7,0,10*ROW('Hygiene Data'!G183)),NA())</f>
        <v>#N/A</v>
      </c>
      <c r="BK189" s="538" t="e">
        <f ca="1">+IF(AND(ISNUMBER(OFFSET('Hygiene Data'!$G$9,0,10*ROW('Hygiene Data'!G183))),'Data Summary'!DZ189="Yes"),OFFSET('Hygiene Data'!$G$9,0,10*ROW('Hygiene Data'!G183)),NA())</f>
        <v>#N/A</v>
      </c>
      <c r="BL189" s="538" t="e">
        <f ca="1">+IF(AND(ISNUMBER(OFFSET('Hygiene Data'!$H$5,0,10*ROW('Hygiene Data'!H183))),'Data Summary'!EA189="Yes"),OFFSET('Hygiene Data'!$H$5,0,10*ROW('Hygiene Data'!H183)),NA())</f>
        <v>#N/A</v>
      </c>
      <c r="BM189" s="538" t="e">
        <f ca="1">+IF(AND(ISNUMBER(OFFSET('Hygiene Data'!$H$7,0,10*ROW('Hygiene Data'!H183))),'Data Summary'!EB189="Yes"),OFFSET('Hygiene Data'!$H$7,0,10*ROW('Hygiene Data'!H183)),NA())</f>
        <v>#N/A</v>
      </c>
      <c r="BN189" s="538" t="e">
        <f ca="1">+IF(AND(ISNUMBER(OFFSET('Hygiene Data'!$H$9,0,10*ROW('Hygiene Data'!H183))),'Data Summary'!EC189="Yes"),OFFSET('Hygiene Data'!$H$9,0,10*ROW('Hygiene Data'!H183)),NA())</f>
        <v>#N/A</v>
      </c>
      <c r="BO189" s="538" t="e">
        <f ca="1">+IF(AND(ISNUMBER(OFFSET('Hygiene Data'!$I$5,0,10*ROW('Hygiene Data'!I183))),'Data Summary'!ED189="Yes"),OFFSET('Hygiene Data'!$I$5,0,10*ROW('Hygiene Data'!I183)),NA())</f>
        <v>#N/A</v>
      </c>
      <c r="BP189" s="538" t="e">
        <f ca="1">+IF(AND(ISNUMBER(OFFSET('Hygiene Data'!$I$7,0,10*ROW('Hygiene Data'!I183))),'Data Summary'!EE189="Yes"),OFFSET('Hygiene Data'!$I$7,0,10*ROW('Hygiene Data'!I183)),NA())</f>
        <v>#N/A</v>
      </c>
      <c r="BQ189" s="538" t="e">
        <f ca="1">+IF(AND(ISNUMBER(OFFSET('Hygiene Data'!$I$9,0,10*ROW('Hygiene Data'!I183))),'Data Summary'!EF189="Yes"),OFFSET('Hygiene Data'!$I$9,0,10*ROW('Hygiene Data'!I183)),NA())</f>
        <v>#N/A</v>
      </c>
    </row>
    <row r="190" spans="1:69" x14ac:dyDescent="0.25">
      <c r="A190" s="534" t="e">
        <f ca="1">+RIGHT('Data Summary'!A190,LEN('Data Summary'!A190)-9)</f>
        <v>#VALUE!</v>
      </c>
      <c r="B190" s="508" t="str">
        <f ca="1">+IF(ISTEXT('Data Summary'!B190),'Data Summary'!B190,"")</f>
        <v/>
      </c>
      <c r="C190" s="535" t="e">
        <f ca="1">+VALUE('Data Summary'!C190)</f>
        <v>#VALUE!</v>
      </c>
      <c r="D190" s="536" t="e">
        <f ca="1">+IF(AND(ISNUMBER(OFFSET('Water Data'!$D$4,0,10*ROW('Water Data'!D184))),'Data Summary'!BS190="Yes"),100-OFFSET('Water Data'!$D$4,0,10*ROW('Water Data'!D184)),NA())</f>
        <v>#N/A</v>
      </c>
      <c r="E190" s="536" t="e">
        <f ca="1">+IF(AND(ISNUMBER(OFFSET('Water Data'!$D$6,0,10*ROW('Water Data'!D184))),'Data Summary'!BT190="Yes"),OFFSET('Water Data'!$D$6,0,10*ROW('Water Data'!D184)),NA())</f>
        <v>#N/A</v>
      </c>
      <c r="F190" s="536" t="e">
        <f ca="1">+IF(AND(ISNUMBER(OFFSET('Water Data'!$D$9,0,10*ROW('Water Data'!D184))),'Data Summary'!BU190="Yes"),OFFSET('Water Data'!$D$9,0,10*ROW('Water Data'!D184)),NA())</f>
        <v>#N/A</v>
      </c>
      <c r="G190" s="536" t="e">
        <f ca="1">+IF(AND(ISNUMBER(OFFSET('Water Data'!$E$4,0,10*ROW('Water Data'!E184))),'Data Summary'!BV190="Yes"),100-OFFSET('Water Data'!$E$4,0,10*ROW('Water Data'!E184)),NA())</f>
        <v>#N/A</v>
      </c>
      <c r="H190" s="536" t="e">
        <f ca="1">+IF(AND(ISNUMBER(OFFSET('Water Data'!$E$6,0,10*ROW('Water Data'!E184))),'Data Summary'!BW190="Yes"),OFFSET('Water Data'!$E$6,0,10*ROW('Water Data'!E184)),NA())</f>
        <v>#N/A</v>
      </c>
      <c r="I190" s="536" t="e">
        <f ca="1">+IF(AND(ISNUMBER(OFFSET('Water Data'!$E$9,0,10*ROW('Water Data'!E184))),'Data Summary'!BX190="Yes"),OFFSET('Water Data'!$E$9,0,10*ROW('Water Data'!E184)),NA())</f>
        <v>#N/A</v>
      </c>
      <c r="J190" s="536" t="e">
        <f ca="1">+IF(AND(ISNUMBER(OFFSET('Water Data'!$F$4,0,10*ROW('Water Data'!F184))),'Data Summary'!BY190="Yes"),100-OFFSET('Water Data'!$F$4,0,10*ROW('Water Data'!F184)),NA())</f>
        <v>#N/A</v>
      </c>
      <c r="K190" s="536" t="e">
        <f ca="1">+IF(AND(ISNUMBER(OFFSET('Water Data'!$F$6,0,10*ROW('Water Data'!F184))),'Data Summary'!BZ190="Yes"),OFFSET('Water Data'!$F$6,0,10*ROW('Water Data'!F184)),NA())</f>
        <v>#N/A</v>
      </c>
      <c r="L190" s="536" t="e">
        <f ca="1">+IF(AND(ISNUMBER(OFFSET('Water Data'!$F$9,0,10*ROW('Water Data'!F184))),'Data Summary'!CA190="Yes"),OFFSET('Water Data'!$F$9,0,10*ROW('Water Data'!F184)),NA())</f>
        <v>#N/A</v>
      </c>
      <c r="M190" s="536" t="e">
        <f ca="1">+IF(AND(ISNUMBER(OFFSET('Water Data'!$G$4,0,10*ROW('Water Data'!G184))),'Data Summary'!CB190="Yes"),100-OFFSET('Water Data'!$G$4,0,10*ROW('Water Data'!G184)),NA())</f>
        <v>#N/A</v>
      </c>
      <c r="N190" s="536" t="e">
        <f ca="1">+IF(AND(ISNUMBER(OFFSET('Water Data'!$G$6,0,10*ROW('Water Data'!G184))),'Data Summary'!CC190="Yes"),OFFSET('Water Data'!$G$6,0,10*ROW('Water Data'!G184)),NA())</f>
        <v>#N/A</v>
      </c>
      <c r="O190" s="536" t="e">
        <f ca="1">+IF(AND(ISNUMBER(OFFSET('Water Data'!$G$9,0,10*ROW('Water Data'!G184))),'Data Summary'!CD190="Yes"),OFFSET('Water Data'!$G$9,0,10*ROW('Water Data'!G184)),NA())</f>
        <v>#N/A</v>
      </c>
      <c r="P190" s="536" t="e">
        <f ca="1">+IF(AND(ISNUMBER(OFFSET('Water Data'!$H$4,0,10*ROW('Water Data'!H184))),'Data Summary'!CE190="Yes"),100-OFFSET('Water Data'!$H$4,0,10*ROW('Water Data'!H184)),NA())</f>
        <v>#N/A</v>
      </c>
      <c r="Q190" s="536" t="e">
        <f ca="1">+IF(AND(ISNUMBER(OFFSET('Water Data'!$H$6,0,10*ROW('Water Data'!H184))),'Data Summary'!CF190="Yes"),OFFSET('Water Data'!$H$6,0,10*ROW('Water Data'!H184)),NA())</f>
        <v>#N/A</v>
      </c>
      <c r="R190" s="536" t="e">
        <f ca="1">+IF(AND(ISNUMBER(OFFSET('Water Data'!$H$9,0,10*ROW('Water Data'!H184))),'Data Summary'!CG190="Yes"),OFFSET('Water Data'!$H$9,0,10*ROW('Water Data'!H184)),NA())</f>
        <v>#N/A</v>
      </c>
      <c r="S190" s="536" t="e">
        <f ca="1">+IF(AND(ISNUMBER(OFFSET('Water Data'!$I$4,0,10*ROW('Water Data'!I184))),'Data Summary'!CH190="Yes"),100-OFFSET('Water Data'!$I$4,0,10*ROW('Water Data'!I184)),NA())</f>
        <v>#N/A</v>
      </c>
      <c r="T190" s="536" t="e">
        <f ca="1">+IF(AND(ISNUMBER(OFFSET('Water Data'!$I$6,0,10*ROW('Water Data'!I184))),'Data Summary'!CI190="Yes"),OFFSET('Water Data'!$I$6,0,10*ROW('Water Data'!I184)),NA())</f>
        <v>#N/A</v>
      </c>
      <c r="U190" s="536" t="e">
        <f ca="1">+IF(AND(ISNUMBER(OFFSET('Water Data'!$I$9,0,10*ROW('Water Data'!I184))),'Data Summary'!CJ190="Yes"),OFFSET('Water Data'!$I$9,0,10*ROW('Water Data'!I184)),NA())</f>
        <v>#N/A</v>
      </c>
      <c r="V190" s="537" t="e">
        <f ca="1">+IF(AND(ISNUMBER(OFFSET('Sanitation Data'!$D$4,0,10*ROW('Sanitation Data'!D184))),'Data Summary'!CK190="Yes"),100-OFFSET('Sanitation Data'!$D$4,0,10*ROW('Sanitation Data'!D184)),NA())</f>
        <v>#N/A</v>
      </c>
      <c r="W190" s="537" t="e">
        <f ca="1">+IF(AND(ISNUMBER(OFFSET('Sanitation Data'!$D$6,0,10*ROW('Sanitation Data'!D184))),'Data Summary'!CL190="Yes"),OFFSET('Sanitation Data'!$D$6,0,10*ROW('Sanitation Data'!D184)),NA())</f>
        <v>#N/A</v>
      </c>
      <c r="X190" s="537" t="e">
        <f ca="1">+IF(AND(ISNUMBER(OFFSET('Sanitation Data'!$D$10,0,10*ROW('Sanitation Data'!D184))),'Data Summary'!CM190="Yes"),OFFSET('Sanitation Data'!$D$10,0,10*ROW('Sanitation Data'!D184)),NA())</f>
        <v>#N/A</v>
      </c>
      <c r="Y190" s="537" t="e">
        <f ca="1">+IF(AND(ISNUMBER(OFFSET('Sanitation Data'!$D$11,0,10*ROW('Sanitation Data'!D184))),'Data Summary'!CN190="Yes"),OFFSET('Sanitation Data'!$D$11,0,10*ROW('Sanitation Data'!D184)),NA())</f>
        <v>#N/A</v>
      </c>
      <c r="Z190" s="537" t="e">
        <f ca="1">+IF(AND(ISNUMBER(OFFSET('Sanitation Data'!$D$12,0,10*ROW('Sanitation Data'!D184))),'Data Summary'!CO190="Yes"),OFFSET('Sanitation Data'!$D$12,0,10*ROW('Sanitation Data'!D184)),NA())</f>
        <v>#N/A</v>
      </c>
      <c r="AA190" s="537" t="e">
        <f ca="1">+IF(AND(ISNUMBER(OFFSET('Sanitation Data'!$E$4,0,10*ROW('Sanitation Data'!E184))),'Data Summary'!CP190="Yes"),100-OFFSET('Sanitation Data'!$E$4,0,10*ROW('Sanitation Data'!E184)),NA())</f>
        <v>#N/A</v>
      </c>
      <c r="AB190" s="537" t="e">
        <f ca="1">+IF(AND(ISNUMBER(OFFSET('Sanitation Data'!$E$6,0,10*ROW('Sanitation Data'!E184))),'Data Summary'!CQ190="Yes"),OFFSET('Sanitation Data'!$E$6,0,10*ROW('Sanitation Data'!E184)),NA())</f>
        <v>#N/A</v>
      </c>
      <c r="AC190" s="537" t="e">
        <f ca="1">+IF(AND(ISNUMBER(OFFSET('Sanitation Data'!$E$10,0,10*ROW('Sanitation Data'!E184))),'Data Summary'!CR190="Yes"),OFFSET('Sanitation Data'!$E$10,0,10*ROW('Sanitation Data'!E184)),NA())</f>
        <v>#N/A</v>
      </c>
      <c r="AD190" s="537" t="e">
        <f ca="1">+IF(AND(ISNUMBER(OFFSET('Sanitation Data'!$E$11,0,10*ROW('Sanitation Data'!E184))),'Data Summary'!CS190="Yes"),OFFSET('Sanitation Data'!$E$11,0,10*ROW('Sanitation Data'!E184)),NA())</f>
        <v>#N/A</v>
      </c>
      <c r="AE190" s="537" t="e">
        <f ca="1">+IF(AND(ISNUMBER(OFFSET('Sanitation Data'!$E$12,0,10*ROW('Sanitation Data'!E184))),'Data Summary'!CT190="Yes"),OFFSET('Sanitation Data'!$E$12,0,10*ROW('Sanitation Data'!E184)),NA())</f>
        <v>#N/A</v>
      </c>
      <c r="AF190" s="537" t="e">
        <f ca="1">+IF(AND(ISNUMBER(OFFSET('Sanitation Data'!$F$4,0,10*ROW('Sanitation Data'!F184))),'Data Summary'!CU190="Yes"),100-OFFSET('Sanitation Data'!$F$4,0,10*ROW('Sanitation Data'!F184)),NA())</f>
        <v>#N/A</v>
      </c>
      <c r="AG190" s="537" t="e">
        <f ca="1">+IF(AND(ISNUMBER(OFFSET('Sanitation Data'!$F$6,0,10*ROW('Sanitation Data'!F184))),'Data Summary'!CV190="Yes"),OFFSET('Sanitation Data'!$F$6,0,10*ROW('Sanitation Data'!F184)),NA())</f>
        <v>#N/A</v>
      </c>
      <c r="AH190" s="537" t="e">
        <f ca="1">+IF(AND(ISNUMBER(OFFSET('Sanitation Data'!$F$10,0,10*ROW('Sanitation Data'!F184))),'Data Summary'!CW190="Yes"),OFFSET('Sanitation Data'!$F$10,0,10*ROW('Sanitation Data'!F184)),NA())</f>
        <v>#N/A</v>
      </c>
      <c r="AI190" s="537" t="e">
        <f ca="1">+IF(AND(ISNUMBER(OFFSET('Sanitation Data'!$F$11,0,10*ROW('Sanitation Data'!F184))),'Data Summary'!CX190="Yes"),OFFSET('Sanitation Data'!$F$11,0,10*ROW('Sanitation Data'!F184)),NA())</f>
        <v>#N/A</v>
      </c>
      <c r="AJ190" s="537" t="e">
        <f ca="1">+IF(AND(ISNUMBER(OFFSET('Sanitation Data'!$F$12,0,10*ROW('Sanitation Data'!F184))),'Data Summary'!CY190="Yes"),OFFSET('Sanitation Data'!$F$12,0,10*ROW('Sanitation Data'!F184)),NA())</f>
        <v>#N/A</v>
      </c>
      <c r="AK190" s="537" t="e">
        <f ca="1">+IF(AND(ISNUMBER(OFFSET('Sanitation Data'!$G$4,0,10*ROW('Sanitation Data'!G184))),'Data Summary'!CZ190="Yes"),100-OFFSET('Sanitation Data'!$G$4,0,10*ROW('Sanitation Data'!G184)),NA())</f>
        <v>#N/A</v>
      </c>
      <c r="AL190" s="537" t="e">
        <f ca="1">+IF(AND(ISNUMBER(OFFSET('Sanitation Data'!$G$6,0,10*ROW('Sanitation Data'!G184))),'Data Summary'!DA190="Yes"),OFFSET('Sanitation Data'!$G$6,0,10*ROW('Sanitation Data'!G184)),NA())</f>
        <v>#N/A</v>
      </c>
      <c r="AM190" s="537" t="e">
        <f ca="1">+IF(AND(ISNUMBER(OFFSET('Sanitation Data'!$G$10,0,10*ROW('Sanitation Data'!G184))),'Data Summary'!DB190="Yes"),OFFSET('Sanitation Data'!$G$10,0,10*ROW('Sanitation Data'!G184)),NA())</f>
        <v>#N/A</v>
      </c>
      <c r="AN190" s="537" t="e">
        <f ca="1">+IF(AND(ISNUMBER(OFFSET('Sanitation Data'!$G$11,0,10*ROW('Sanitation Data'!G184))),'Data Summary'!DC190="Yes"),OFFSET('Sanitation Data'!$G$11,0,10*ROW('Sanitation Data'!G184)),NA())</f>
        <v>#N/A</v>
      </c>
      <c r="AO190" s="537" t="e">
        <f ca="1">+IF(AND(ISNUMBER(OFFSET('Sanitation Data'!$G$12,0,10*ROW('Sanitation Data'!G184))),'Data Summary'!DD190="Yes"),OFFSET('Sanitation Data'!$G$12,0,10*ROW('Sanitation Data'!G184)),NA())</f>
        <v>#N/A</v>
      </c>
      <c r="AP190" s="537" t="e">
        <f ca="1">+IF(AND(ISNUMBER(OFFSET('Sanitation Data'!$H$4,0,10*ROW('Sanitation Data'!H184))),'Data Summary'!DE190="Yes"),100-OFFSET('Sanitation Data'!$H$4,0,10*ROW('Sanitation Data'!H184)),NA())</f>
        <v>#N/A</v>
      </c>
      <c r="AQ190" s="537" t="e">
        <f ca="1">+IF(AND(ISNUMBER(OFFSET('Sanitation Data'!$H$6,0,10*ROW('Sanitation Data'!H184))),'Data Summary'!DF190="Yes"),OFFSET('Sanitation Data'!$H$6,0,10*ROW('Sanitation Data'!H184)),NA())</f>
        <v>#N/A</v>
      </c>
      <c r="AR190" s="537" t="e">
        <f ca="1">+IF(AND(ISNUMBER(OFFSET('Sanitation Data'!$H$10,0,10*ROW('Sanitation Data'!H184))),'Data Summary'!DG190="Yes"),OFFSET('Sanitation Data'!$H$10,0,10*ROW('Sanitation Data'!H184)),NA())</f>
        <v>#N/A</v>
      </c>
      <c r="AS190" s="537" t="e">
        <f ca="1">+IF(AND(ISNUMBER(OFFSET('Sanitation Data'!$H$11,0,10*ROW('Sanitation Data'!H184))),'Data Summary'!DH190="Yes"),OFFSET('Sanitation Data'!$H$11,0,10*ROW('Sanitation Data'!H184)),NA())</f>
        <v>#N/A</v>
      </c>
      <c r="AT190" s="537" t="e">
        <f ca="1">+IF(AND(ISNUMBER(OFFSET('Sanitation Data'!$H$12,0,10*ROW('Sanitation Data'!H184))),'Data Summary'!DI190="Yes"),OFFSET('Sanitation Data'!$H$12,0,10*ROW('Sanitation Data'!H184)),NA())</f>
        <v>#N/A</v>
      </c>
      <c r="AU190" s="537" t="e">
        <f ca="1">+IF(AND(ISNUMBER(OFFSET('Sanitation Data'!$I$4,0,10*ROW('Sanitation Data'!I184))),'Data Summary'!DJ190="Yes"),100-OFFSET('Sanitation Data'!$I$4,0,10*ROW('Sanitation Data'!I184)),NA())</f>
        <v>#N/A</v>
      </c>
      <c r="AV190" s="537" t="e">
        <f ca="1">+IF(AND(ISNUMBER(OFFSET('Sanitation Data'!$I$6,0,10*ROW('Sanitation Data'!I184))),'Data Summary'!DK190="Yes"),OFFSET('Sanitation Data'!$I$6,0,10*ROW('Sanitation Data'!I184)),NA())</f>
        <v>#N/A</v>
      </c>
      <c r="AW190" s="537" t="e">
        <f ca="1">+IF(AND(ISNUMBER(OFFSET('Sanitation Data'!$I$10,0,10*ROW('Sanitation Data'!I184))),'Data Summary'!DL190="Yes"),OFFSET('Sanitation Data'!$I$10,0,10*ROW('Sanitation Data'!I184)),NA())</f>
        <v>#N/A</v>
      </c>
      <c r="AX190" s="537" t="e">
        <f ca="1">+IF(AND(ISNUMBER(OFFSET('Sanitation Data'!$I$11,0,10*ROW('Sanitation Data'!I184))),'Data Summary'!DM190="Yes"),OFFSET('Sanitation Data'!$I$11,0,10*ROW('Sanitation Data'!I184)),NA())</f>
        <v>#N/A</v>
      </c>
      <c r="AY190" s="537" t="e">
        <f ca="1">+IF(AND(ISNUMBER(OFFSET('Sanitation Data'!$I$12,0,10*ROW('Sanitation Data'!I184))),'Data Summary'!DN190="Yes"),OFFSET('Sanitation Data'!$I$12,0,10*ROW('Sanitation Data'!I184)),NA())</f>
        <v>#N/A</v>
      </c>
      <c r="AZ190" s="538" t="e">
        <f ca="1">+IF(AND(ISNUMBER(OFFSET('Hygiene Data'!$D$5,0,10*ROW('Hygiene Data'!D184))),'Data Summary'!DO190="Yes"),OFFSET('Hygiene Data'!$D$5,0,10*ROW('Hygiene Data'!D184)),NA())</f>
        <v>#N/A</v>
      </c>
      <c r="BA190" s="538" t="e">
        <f ca="1">+IF(AND(ISNUMBER(OFFSET('Hygiene Data'!$D$7,0,10*ROW('Hygiene Data'!D184))),'Data Summary'!DP190="Yes"),OFFSET('Hygiene Data'!$D$7,0,10*ROW('Hygiene Data'!D184)),NA())</f>
        <v>#N/A</v>
      </c>
      <c r="BB190" s="538" t="e">
        <f ca="1">+IF(AND(ISNUMBER(OFFSET('Hygiene Data'!$D$9,0,10*ROW('Hygiene Data'!D184))),'Data Summary'!DQ190="Yes"),OFFSET('Hygiene Data'!$D$9,0,10*ROW('Hygiene Data'!D184)),NA())</f>
        <v>#N/A</v>
      </c>
      <c r="BC190" s="538" t="e">
        <f ca="1">+IF(AND(ISNUMBER(OFFSET('Hygiene Data'!$E$5,0,10*ROW('Hygiene Data'!E184))),'Data Summary'!DR190="Yes"),OFFSET('Hygiene Data'!$E$5,0,10*ROW('Hygiene Data'!E184)),NA())</f>
        <v>#N/A</v>
      </c>
      <c r="BD190" s="538" t="e">
        <f ca="1">+IF(AND(ISNUMBER(OFFSET('Hygiene Data'!$E$7,0,10*ROW('Hygiene Data'!E184))),'Data Summary'!DS190="Yes"),OFFSET('Hygiene Data'!$E$7,0,10*ROW('Hygiene Data'!E184)),NA())</f>
        <v>#N/A</v>
      </c>
      <c r="BE190" s="538" t="e">
        <f ca="1">+IF(AND(ISNUMBER(OFFSET('Hygiene Data'!$E$9,0,10*ROW('Hygiene Data'!E184))),'Data Summary'!DT190="Yes"),OFFSET('Hygiene Data'!$E$9,0,10*ROW('Hygiene Data'!E184)),NA())</f>
        <v>#N/A</v>
      </c>
      <c r="BF190" s="538" t="e">
        <f ca="1">+IF(AND(ISNUMBER(OFFSET('Hygiene Data'!$F$5,0,10*ROW('Hygiene Data'!F184))),'Data Summary'!DU190="Yes"),OFFSET('Hygiene Data'!$F$5,0,10*ROW('Hygiene Data'!F184)),NA())</f>
        <v>#N/A</v>
      </c>
      <c r="BG190" s="538" t="e">
        <f ca="1">+IF(AND(ISNUMBER(OFFSET('Hygiene Data'!$F$7,0,10*ROW('Hygiene Data'!F184))),'Data Summary'!DV190="Yes"),OFFSET('Hygiene Data'!$F$7,0,10*ROW('Hygiene Data'!F184)),NA())</f>
        <v>#N/A</v>
      </c>
      <c r="BH190" s="538" t="e">
        <f ca="1">+IF(AND(ISNUMBER(OFFSET('Hygiene Data'!$F$9,0,10*ROW('Hygiene Data'!F184))),'Data Summary'!DW190="Yes"),OFFSET('Hygiene Data'!$F$9,0,10*ROW('Hygiene Data'!F184)),NA())</f>
        <v>#N/A</v>
      </c>
      <c r="BI190" s="538" t="e">
        <f ca="1">+IF(AND(ISNUMBER(OFFSET('Hygiene Data'!$G$5,0,10*ROW('Hygiene Data'!G184))),'Data Summary'!DX190="Yes"),OFFSET('Hygiene Data'!$G$5,0,10*ROW('Hygiene Data'!G184)),NA())</f>
        <v>#N/A</v>
      </c>
      <c r="BJ190" s="538" t="e">
        <f ca="1">+IF(AND(ISNUMBER(OFFSET('Hygiene Data'!$G$7,0,10*ROW('Hygiene Data'!G184))),'Data Summary'!DY190="Yes"),OFFSET('Hygiene Data'!$G$7,0,10*ROW('Hygiene Data'!G184)),NA())</f>
        <v>#N/A</v>
      </c>
      <c r="BK190" s="538" t="e">
        <f ca="1">+IF(AND(ISNUMBER(OFFSET('Hygiene Data'!$G$9,0,10*ROW('Hygiene Data'!G184))),'Data Summary'!DZ190="Yes"),OFFSET('Hygiene Data'!$G$9,0,10*ROW('Hygiene Data'!G184)),NA())</f>
        <v>#N/A</v>
      </c>
      <c r="BL190" s="538" t="e">
        <f ca="1">+IF(AND(ISNUMBER(OFFSET('Hygiene Data'!$H$5,0,10*ROW('Hygiene Data'!H184))),'Data Summary'!EA190="Yes"),OFFSET('Hygiene Data'!$H$5,0,10*ROW('Hygiene Data'!H184)),NA())</f>
        <v>#N/A</v>
      </c>
      <c r="BM190" s="538" t="e">
        <f ca="1">+IF(AND(ISNUMBER(OFFSET('Hygiene Data'!$H$7,0,10*ROW('Hygiene Data'!H184))),'Data Summary'!EB190="Yes"),OFFSET('Hygiene Data'!$H$7,0,10*ROW('Hygiene Data'!H184)),NA())</f>
        <v>#N/A</v>
      </c>
      <c r="BN190" s="538" t="e">
        <f ca="1">+IF(AND(ISNUMBER(OFFSET('Hygiene Data'!$H$9,0,10*ROW('Hygiene Data'!H184))),'Data Summary'!EC190="Yes"),OFFSET('Hygiene Data'!$H$9,0,10*ROW('Hygiene Data'!H184)),NA())</f>
        <v>#N/A</v>
      </c>
      <c r="BO190" s="538" t="e">
        <f ca="1">+IF(AND(ISNUMBER(OFFSET('Hygiene Data'!$I$5,0,10*ROW('Hygiene Data'!I184))),'Data Summary'!ED190="Yes"),OFFSET('Hygiene Data'!$I$5,0,10*ROW('Hygiene Data'!I184)),NA())</f>
        <v>#N/A</v>
      </c>
      <c r="BP190" s="538" t="e">
        <f ca="1">+IF(AND(ISNUMBER(OFFSET('Hygiene Data'!$I$7,0,10*ROW('Hygiene Data'!I184))),'Data Summary'!EE190="Yes"),OFFSET('Hygiene Data'!$I$7,0,10*ROW('Hygiene Data'!I184)),NA())</f>
        <v>#N/A</v>
      </c>
      <c r="BQ190" s="538" t="e">
        <f ca="1">+IF(AND(ISNUMBER(OFFSET('Hygiene Data'!$I$9,0,10*ROW('Hygiene Data'!I184))),'Data Summary'!EF190="Yes"),OFFSET('Hygiene Data'!$I$9,0,10*ROW('Hygiene Data'!I184)),NA())</f>
        <v>#N/A</v>
      </c>
    </row>
    <row r="191" spans="1:69" x14ac:dyDescent="0.25">
      <c r="A191" s="534" t="e">
        <f ca="1">+RIGHT('Data Summary'!A191,LEN('Data Summary'!A191)-9)</f>
        <v>#VALUE!</v>
      </c>
      <c r="B191" s="508" t="str">
        <f ca="1">+IF(ISTEXT('Data Summary'!B191),'Data Summary'!B191,"")</f>
        <v/>
      </c>
      <c r="C191" s="535" t="e">
        <f ca="1">+VALUE('Data Summary'!C191)</f>
        <v>#VALUE!</v>
      </c>
      <c r="D191" s="536" t="e">
        <f ca="1">+IF(AND(ISNUMBER(OFFSET('Water Data'!$D$4,0,10*ROW('Water Data'!D185))),'Data Summary'!BS191="Yes"),100-OFFSET('Water Data'!$D$4,0,10*ROW('Water Data'!D185)),NA())</f>
        <v>#N/A</v>
      </c>
      <c r="E191" s="536" t="e">
        <f ca="1">+IF(AND(ISNUMBER(OFFSET('Water Data'!$D$6,0,10*ROW('Water Data'!D185))),'Data Summary'!BT191="Yes"),OFFSET('Water Data'!$D$6,0,10*ROW('Water Data'!D185)),NA())</f>
        <v>#N/A</v>
      </c>
      <c r="F191" s="536" t="e">
        <f ca="1">+IF(AND(ISNUMBER(OFFSET('Water Data'!$D$9,0,10*ROW('Water Data'!D185))),'Data Summary'!BU191="Yes"),OFFSET('Water Data'!$D$9,0,10*ROW('Water Data'!D185)),NA())</f>
        <v>#N/A</v>
      </c>
      <c r="G191" s="536" t="e">
        <f ca="1">+IF(AND(ISNUMBER(OFFSET('Water Data'!$E$4,0,10*ROW('Water Data'!E185))),'Data Summary'!BV191="Yes"),100-OFFSET('Water Data'!$E$4,0,10*ROW('Water Data'!E185)),NA())</f>
        <v>#N/A</v>
      </c>
      <c r="H191" s="536" t="e">
        <f ca="1">+IF(AND(ISNUMBER(OFFSET('Water Data'!$E$6,0,10*ROW('Water Data'!E185))),'Data Summary'!BW191="Yes"),OFFSET('Water Data'!$E$6,0,10*ROW('Water Data'!E185)),NA())</f>
        <v>#N/A</v>
      </c>
      <c r="I191" s="536" t="e">
        <f ca="1">+IF(AND(ISNUMBER(OFFSET('Water Data'!$E$9,0,10*ROW('Water Data'!E185))),'Data Summary'!BX191="Yes"),OFFSET('Water Data'!$E$9,0,10*ROW('Water Data'!E185)),NA())</f>
        <v>#N/A</v>
      </c>
      <c r="J191" s="536" t="e">
        <f ca="1">+IF(AND(ISNUMBER(OFFSET('Water Data'!$F$4,0,10*ROW('Water Data'!F185))),'Data Summary'!BY191="Yes"),100-OFFSET('Water Data'!$F$4,0,10*ROW('Water Data'!F185)),NA())</f>
        <v>#N/A</v>
      </c>
      <c r="K191" s="536" t="e">
        <f ca="1">+IF(AND(ISNUMBER(OFFSET('Water Data'!$F$6,0,10*ROW('Water Data'!F185))),'Data Summary'!BZ191="Yes"),OFFSET('Water Data'!$F$6,0,10*ROW('Water Data'!F185)),NA())</f>
        <v>#N/A</v>
      </c>
      <c r="L191" s="536" t="e">
        <f ca="1">+IF(AND(ISNUMBER(OFFSET('Water Data'!$F$9,0,10*ROW('Water Data'!F185))),'Data Summary'!CA191="Yes"),OFFSET('Water Data'!$F$9,0,10*ROW('Water Data'!F185)),NA())</f>
        <v>#N/A</v>
      </c>
      <c r="M191" s="536" t="e">
        <f ca="1">+IF(AND(ISNUMBER(OFFSET('Water Data'!$G$4,0,10*ROW('Water Data'!G185))),'Data Summary'!CB191="Yes"),100-OFFSET('Water Data'!$G$4,0,10*ROW('Water Data'!G185)),NA())</f>
        <v>#N/A</v>
      </c>
      <c r="N191" s="536" t="e">
        <f ca="1">+IF(AND(ISNUMBER(OFFSET('Water Data'!$G$6,0,10*ROW('Water Data'!G185))),'Data Summary'!CC191="Yes"),OFFSET('Water Data'!$G$6,0,10*ROW('Water Data'!G185)),NA())</f>
        <v>#N/A</v>
      </c>
      <c r="O191" s="536" t="e">
        <f ca="1">+IF(AND(ISNUMBER(OFFSET('Water Data'!$G$9,0,10*ROW('Water Data'!G185))),'Data Summary'!CD191="Yes"),OFFSET('Water Data'!$G$9,0,10*ROW('Water Data'!G185)),NA())</f>
        <v>#N/A</v>
      </c>
      <c r="P191" s="536" t="e">
        <f ca="1">+IF(AND(ISNUMBER(OFFSET('Water Data'!$H$4,0,10*ROW('Water Data'!H185))),'Data Summary'!CE191="Yes"),100-OFFSET('Water Data'!$H$4,0,10*ROW('Water Data'!H185)),NA())</f>
        <v>#N/A</v>
      </c>
      <c r="Q191" s="536" t="e">
        <f ca="1">+IF(AND(ISNUMBER(OFFSET('Water Data'!$H$6,0,10*ROW('Water Data'!H185))),'Data Summary'!CF191="Yes"),OFFSET('Water Data'!$H$6,0,10*ROW('Water Data'!H185)),NA())</f>
        <v>#N/A</v>
      </c>
      <c r="R191" s="536" t="e">
        <f ca="1">+IF(AND(ISNUMBER(OFFSET('Water Data'!$H$9,0,10*ROW('Water Data'!H185))),'Data Summary'!CG191="Yes"),OFFSET('Water Data'!$H$9,0,10*ROW('Water Data'!H185)),NA())</f>
        <v>#N/A</v>
      </c>
      <c r="S191" s="536" t="e">
        <f ca="1">+IF(AND(ISNUMBER(OFFSET('Water Data'!$I$4,0,10*ROW('Water Data'!I185))),'Data Summary'!CH191="Yes"),100-OFFSET('Water Data'!$I$4,0,10*ROW('Water Data'!I185)),NA())</f>
        <v>#N/A</v>
      </c>
      <c r="T191" s="536" t="e">
        <f ca="1">+IF(AND(ISNUMBER(OFFSET('Water Data'!$I$6,0,10*ROW('Water Data'!I185))),'Data Summary'!CI191="Yes"),OFFSET('Water Data'!$I$6,0,10*ROW('Water Data'!I185)),NA())</f>
        <v>#N/A</v>
      </c>
      <c r="U191" s="536" t="e">
        <f ca="1">+IF(AND(ISNUMBER(OFFSET('Water Data'!$I$9,0,10*ROW('Water Data'!I185))),'Data Summary'!CJ191="Yes"),OFFSET('Water Data'!$I$9,0,10*ROW('Water Data'!I185)),NA())</f>
        <v>#N/A</v>
      </c>
      <c r="V191" s="537" t="e">
        <f ca="1">+IF(AND(ISNUMBER(OFFSET('Sanitation Data'!$D$4,0,10*ROW('Sanitation Data'!D185))),'Data Summary'!CK191="Yes"),100-OFFSET('Sanitation Data'!$D$4,0,10*ROW('Sanitation Data'!D185)),NA())</f>
        <v>#N/A</v>
      </c>
      <c r="W191" s="537" t="e">
        <f ca="1">+IF(AND(ISNUMBER(OFFSET('Sanitation Data'!$D$6,0,10*ROW('Sanitation Data'!D185))),'Data Summary'!CL191="Yes"),OFFSET('Sanitation Data'!$D$6,0,10*ROW('Sanitation Data'!D185)),NA())</f>
        <v>#N/A</v>
      </c>
      <c r="X191" s="537" t="e">
        <f ca="1">+IF(AND(ISNUMBER(OFFSET('Sanitation Data'!$D$10,0,10*ROW('Sanitation Data'!D185))),'Data Summary'!CM191="Yes"),OFFSET('Sanitation Data'!$D$10,0,10*ROW('Sanitation Data'!D185)),NA())</f>
        <v>#N/A</v>
      </c>
      <c r="Y191" s="537" t="e">
        <f ca="1">+IF(AND(ISNUMBER(OFFSET('Sanitation Data'!$D$11,0,10*ROW('Sanitation Data'!D185))),'Data Summary'!CN191="Yes"),OFFSET('Sanitation Data'!$D$11,0,10*ROW('Sanitation Data'!D185)),NA())</f>
        <v>#N/A</v>
      </c>
      <c r="Z191" s="537" t="e">
        <f ca="1">+IF(AND(ISNUMBER(OFFSET('Sanitation Data'!$D$12,0,10*ROW('Sanitation Data'!D185))),'Data Summary'!CO191="Yes"),OFFSET('Sanitation Data'!$D$12,0,10*ROW('Sanitation Data'!D185)),NA())</f>
        <v>#N/A</v>
      </c>
      <c r="AA191" s="537" t="e">
        <f ca="1">+IF(AND(ISNUMBER(OFFSET('Sanitation Data'!$E$4,0,10*ROW('Sanitation Data'!E185))),'Data Summary'!CP191="Yes"),100-OFFSET('Sanitation Data'!$E$4,0,10*ROW('Sanitation Data'!E185)),NA())</f>
        <v>#N/A</v>
      </c>
      <c r="AB191" s="537" t="e">
        <f ca="1">+IF(AND(ISNUMBER(OFFSET('Sanitation Data'!$E$6,0,10*ROW('Sanitation Data'!E185))),'Data Summary'!CQ191="Yes"),OFFSET('Sanitation Data'!$E$6,0,10*ROW('Sanitation Data'!E185)),NA())</f>
        <v>#N/A</v>
      </c>
      <c r="AC191" s="537" t="e">
        <f ca="1">+IF(AND(ISNUMBER(OFFSET('Sanitation Data'!$E$10,0,10*ROW('Sanitation Data'!E185))),'Data Summary'!CR191="Yes"),OFFSET('Sanitation Data'!$E$10,0,10*ROW('Sanitation Data'!E185)),NA())</f>
        <v>#N/A</v>
      </c>
      <c r="AD191" s="537" t="e">
        <f ca="1">+IF(AND(ISNUMBER(OFFSET('Sanitation Data'!$E$11,0,10*ROW('Sanitation Data'!E185))),'Data Summary'!CS191="Yes"),OFFSET('Sanitation Data'!$E$11,0,10*ROW('Sanitation Data'!E185)),NA())</f>
        <v>#N/A</v>
      </c>
      <c r="AE191" s="537" t="e">
        <f ca="1">+IF(AND(ISNUMBER(OFFSET('Sanitation Data'!$E$12,0,10*ROW('Sanitation Data'!E185))),'Data Summary'!CT191="Yes"),OFFSET('Sanitation Data'!$E$12,0,10*ROW('Sanitation Data'!E185)),NA())</f>
        <v>#N/A</v>
      </c>
      <c r="AF191" s="537" t="e">
        <f ca="1">+IF(AND(ISNUMBER(OFFSET('Sanitation Data'!$F$4,0,10*ROW('Sanitation Data'!F185))),'Data Summary'!CU191="Yes"),100-OFFSET('Sanitation Data'!$F$4,0,10*ROW('Sanitation Data'!F185)),NA())</f>
        <v>#N/A</v>
      </c>
      <c r="AG191" s="537" t="e">
        <f ca="1">+IF(AND(ISNUMBER(OFFSET('Sanitation Data'!$F$6,0,10*ROW('Sanitation Data'!F185))),'Data Summary'!CV191="Yes"),OFFSET('Sanitation Data'!$F$6,0,10*ROW('Sanitation Data'!F185)),NA())</f>
        <v>#N/A</v>
      </c>
      <c r="AH191" s="537" t="e">
        <f ca="1">+IF(AND(ISNUMBER(OFFSET('Sanitation Data'!$F$10,0,10*ROW('Sanitation Data'!F185))),'Data Summary'!CW191="Yes"),OFFSET('Sanitation Data'!$F$10,0,10*ROW('Sanitation Data'!F185)),NA())</f>
        <v>#N/A</v>
      </c>
      <c r="AI191" s="537" t="e">
        <f ca="1">+IF(AND(ISNUMBER(OFFSET('Sanitation Data'!$F$11,0,10*ROW('Sanitation Data'!F185))),'Data Summary'!CX191="Yes"),OFFSET('Sanitation Data'!$F$11,0,10*ROW('Sanitation Data'!F185)),NA())</f>
        <v>#N/A</v>
      </c>
      <c r="AJ191" s="537" t="e">
        <f ca="1">+IF(AND(ISNUMBER(OFFSET('Sanitation Data'!$F$12,0,10*ROW('Sanitation Data'!F185))),'Data Summary'!CY191="Yes"),OFFSET('Sanitation Data'!$F$12,0,10*ROW('Sanitation Data'!F185)),NA())</f>
        <v>#N/A</v>
      </c>
      <c r="AK191" s="537" t="e">
        <f ca="1">+IF(AND(ISNUMBER(OFFSET('Sanitation Data'!$G$4,0,10*ROW('Sanitation Data'!G185))),'Data Summary'!CZ191="Yes"),100-OFFSET('Sanitation Data'!$G$4,0,10*ROW('Sanitation Data'!G185)),NA())</f>
        <v>#N/A</v>
      </c>
      <c r="AL191" s="537" t="e">
        <f ca="1">+IF(AND(ISNUMBER(OFFSET('Sanitation Data'!$G$6,0,10*ROW('Sanitation Data'!G185))),'Data Summary'!DA191="Yes"),OFFSET('Sanitation Data'!$G$6,0,10*ROW('Sanitation Data'!G185)),NA())</f>
        <v>#N/A</v>
      </c>
      <c r="AM191" s="537" t="e">
        <f ca="1">+IF(AND(ISNUMBER(OFFSET('Sanitation Data'!$G$10,0,10*ROW('Sanitation Data'!G185))),'Data Summary'!DB191="Yes"),OFFSET('Sanitation Data'!$G$10,0,10*ROW('Sanitation Data'!G185)),NA())</f>
        <v>#N/A</v>
      </c>
      <c r="AN191" s="537" t="e">
        <f ca="1">+IF(AND(ISNUMBER(OFFSET('Sanitation Data'!$G$11,0,10*ROW('Sanitation Data'!G185))),'Data Summary'!DC191="Yes"),OFFSET('Sanitation Data'!$G$11,0,10*ROW('Sanitation Data'!G185)),NA())</f>
        <v>#N/A</v>
      </c>
      <c r="AO191" s="537" t="e">
        <f ca="1">+IF(AND(ISNUMBER(OFFSET('Sanitation Data'!$G$12,0,10*ROW('Sanitation Data'!G185))),'Data Summary'!DD191="Yes"),OFFSET('Sanitation Data'!$G$12,0,10*ROW('Sanitation Data'!G185)),NA())</f>
        <v>#N/A</v>
      </c>
      <c r="AP191" s="537" t="e">
        <f ca="1">+IF(AND(ISNUMBER(OFFSET('Sanitation Data'!$H$4,0,10*ROW('Sanitation Data'!H185))),'Data Summary'!DE191="Yes"),100-OFFSET('Sanitation Data'!$H$4,0,10*ROW('Sanitation Data'!H185)),NA())</f>
        <v>#N/A</v>
      </c>
      <c r="AQ191" s="537" t="e">
        <f ca="1">+IF(AND(ISNUMBER(OFFSET('Sanitation Data'!$H$6,0,10*ROW('Sanitation Data'!H185))),'Data Summary'!DF191="Yes"),OFFSET('Sanitation Data'!$H$6,0,10*ROW('Sanitation Data'!H185)),NA())</f>
        <v>#N/A</v>
      </c>
      <c r="AR191" s="537" t="e">
        <f ca="1">+IF(AND(ISNUMBER(OFFSET('Sanitation Data'!$H$10,0,10*ROW('Sanitation Data'!H185))),'Data Summary'!DG191="Yes"),OFFSET('Sanitation Data'!$H$10,0,10*ROW('Sanitation Data'!H185)),NA())</f>
        <v>#N/A</v>
      </c>
      <c r="AS191" s="537" t="e">
        <f ca="1">+IF(AND(ISNUMBER(OFFSET('Sanitation Data'!$H$11,0,10*ROW('Sanitation Data'!H185))),'Data Summary'!DH191="Yes"),OFFSET('Sanitation Data'!$H$11,0,10*ROW('Sanitation Data'!H185)),NA())</f>
        <v>#N/A</v>
      </c>
      <c r="AT191" s="537" t="e">
        <f ca="1">+IF(AND(ISNUMBER(OFFSET('Sanitation Data'!$H$12,0,10*ROW('Sanitation Data'!H185))),'Data Summary'!DI191="Yes"),OFFSET('Sanitation Data'!$H$12,0,10*ROW('Sanitation Data'!H185)),NA())</f>
        <v>#N/A</v>
      </c>
      <c r="AU191" s="537" t="e">
        <f ca="1">+IF(AND(ISNUMBER(OFFSET('Sanitation Data'!$I$4,0,10*ROW('Sanitation Data'!I185))),'Data Summary'!DJ191="Yes"),100-OFFSET('Sanitation Data'!$I$4,0,10*ROW('Sanitation Data'!I185)),NA())</f>
        <v>#N/A</v>
      </c>
      <c r="AV191" s="537" t="e">
        <f ca="1">+IF(AND(ISNUMBER(OFFSET('Sanitation Data'!$I$6,0,10*ROW('Sanitation Data'!I185))),'Data Summary'!DK191="Yes"),OFFSET('Sanitation Data'!$I$6,0,10*ROW('Sanitation Data'!I185)),NA())</f>
        <v>#N/A</v>
      </c>
      <c r="AW191" s="537" t="e">
        <f ca="1">+IF(AND(ISNUMBER(OFFSET('Sanitation Data'!$I$10,0,10*ROW('Sanitation Data'!I185))),'Data Summary'!DL191="Yes"),OFFSET('Sanitation Data'!$I$10,0,10*ROW('Sanitation Data'!I185)),NA())</f>
        <v>#N/A</v>
      </c>
      <c r="AX191" s="537" t="e">
        <f ca="1">+IF(AND(ISNUMBER(OFFSET('Sanitation Data'!$I$11,0,10*ROW('Sanitation Data'!I185))),'Data Summary'!DM191="Yes"),OFFSET('Sanitation Data'!$I$11,0,10*ROW('Sanitation Data'!I185)),NA())</f>
        <v>#N/A</v>
      </c>
      <c r="AY191" s="537" t="e">
        <f ca="1">+IF(AND(ISNUMBER(OFFSET('Sanitation Data'!$I$12,0,10*ROW('Sanitation Data'!I185))),'Data Summary'!DN191="Yes"),OFFSET('Sanitation Data'!$I$12,0,10*ROW('Sanitation Data'!I185)),NA())</f>
        <v>#N/A</v>
      </c>
      <c r="AZ191" s="538" t="e">
        <f ca="1">+IF(AND(ISNUMBER(OFFSET('Hygiene Data'!$D$5,0,10*ROW('Hygiene Data'!D185))),'Data Summary'!DO191="Yes"),OFFSET('Hygiene Data'!$D$5,0,10*ROW('Hygiene Data'!D185)),NA())</f>
        <v>#N/A</v>
      </c>
      <c r="BA191" s="538" t="e">
        <f ca="1">+IF(AND(ISNUMBER(OFFSET('Hygiene Data'!$D$7,0,10*ROW('Hygiene Data'!D185))),'Data Summary'!DP191="Yes"),OFFSET('Hygiene Data'!$D$7,0,10*ROW('Hygiene Data'!D185)),NA())</f>
        <v>#N/A</v>
      </c>
      <c r="BB191" s="538" t="e">
        <f ca="1">+IF(AND(ISNUMBER(OFFSET('Hygiene Data'!$D$9,0,10*ROW('Hygiene Data'!D185))),'Data Summary'!DQ191="Yes"),OFFSET('Hygiene Data'!$D$9,0,10*ROW('Hygiene Data'!D185)),NA())</f>
        <v>#N/A</v>
      </c>
      <c r="BC191" s="538" t="e">
        <f ca="1">+IF(AND(ISNUMBER(OFFSET('Hygiene Data'!$E$5,0,10*ROW('Hygiene Data'!E185))),'Data Summary'!DR191="Yes"),OFFSET('Hygiene Data'!$E$5,0,10*ROW('Hygiene Data'!E185)),NA())</f>
        <v>#N/A</v>
      </c>
      <c r="BD191" s="538" t="e">
        <f ca="1">+IF(AND(ISNUMBER(OFFSET('Hygiene Data'!$E$7,0,10*ROW('Hygiene Data'!E185))),'Data Summary'!DS191="Yes"),OFFSET('Hygiene Data'!$E$7,0,10*ROW('Hygiene Data'!E185)),NA())</f>
        <v>#N/A</v>
      </c>
      <c r="BE191" s="538" t="e">
        <f ca="1">+IF(AND(ISNUMBER(OFFSET('Hygiene Data'!$E$9,0,10*ROW('Hygiene Data'!E185))),'Data Summary'!DT191="Yes"),OFFSET('Hygiene Data'!$E$9,0,10*ROW('Hygiene Data'!E185)),NA())</f>
        <v>#N/A</v>
      </c>
      <c r="BF191" s="538" t="e">
        <f ca="1">+IF(AND(ISNUMBER(OFFSET('Hygiene Data'!$F$5,0,10*ROW('Hygiene Data'!F185))),'Data Summary'!DU191="Yes"),OFFSET('Hygiene Data'!$F$5,0,10*ROW('Hygiene Data'!F185)),NA())</f>
        <v>#N/A</v>
      </c>
      <c r="BG191" s="538" t="e">
        <f ca="1">+IF(AND(ISNUMBER(OFFSET('Hygiene Data'!$F$7,0,10*ROW('Hygiene Data'!F185))),'Data Summary'!DV191="Yes"),OFFSET('Hygiene Data'!$F$7,0,10*ROW('Hygiene Data'!F185)),NA())</f>
        <v>#N/A</v>
      </c>
      <c r="BH191" s="538" t="e">
        <f ca="1">+IF(AND(ISNUMBER(OFFSET('Hygiene Data'!$F$9,0,10*ROW('Hygiene Data'!F185))),'Data Summary'!DW191="Yes"),OFFSET('Hygiene Data'!$F$9,0,10*ROW('Hygiene Data'!F185)),NA())</f>
        <v>#N/A</v>
      </c>
      <c r="BI191" s="538" t="e">
        <f ca="1">+IF(AND(ISNUMBER(OFFSET('Hygiene Data'!$G$5,0,10*ROW('Hygiene Data'!G185))),'Data Summary'!DX191="Yes"),OFFSET('Hygiene Data'!$G$5,0,10*ROW('Hygiene Data'!G185)),NA())</f>
        <v>#N/A</v>
      </c>
      <c r="BJ191" s="538" t="e">
        <f ca="1">+IF(AND(ISNUMBER(OFFSET('Hygiene Data'!$G$7,0,10*ROW('Hygiene Data'!G185))),'Data Summary'!DY191="Yes"),OFFSET('Hygiene Data'!$G$7,0,10*ROW('Hygiene Data'!G185)),NA())</f>
        <v>#N/A</v>
      </c>
      <c r="BK191" s="538" t="e">
        <f ca="1">+IF(AND(ISNUMBER(OFFSET('Hygiene Data'!$G$9,0,10*ROW('Hygiene Data'!G185))),'Data Summary'!DZ191="Yes"),OFFSET('Hygiene Data'!$G$9,0,10*ROW('Hygiene Data'!G185)),NA())</f>
        <v>#N/A</v>
      </c>
      <c r="BL191" s="538" t="e">
        <f ca="1">+IF(AND(ISNUMBER(OFFSET('Hygiene Data'!$H$5,0,10*ROW('Hygiene Data'!H185))),'Data Summary'!EA191="Yes"),OFFSET('Hygiene Data'!$H$5,0,10*ROW('Hygiene Data'!H185)),NA())</f>
        <v>#N/A</v>
      </c>
      <c r="BM191" s="538" t="e">
        <f ca="1">+IF(AND(ISNUMBER(OFFSET('Hygiene Data'!$H$7,0,10*ROW('Hygiene Data'!H185))),'Data Summary'!EB191="Yes"),OFFSET('Hygiene Data'!$H$7,0,10*ROW('Hygiene Data'!H185)),NA())</f>
        <v>#N/A</v>
      </c>
      <c r="BN191" s="538" t="e">
        <f ca="1">+IF(AND(ISNUMBER(OFFSET('Hygiene Data'!$H$9,0,10*ROW('Hygiene Data'!H185))),'Data Summary'!EC191="Yes"),OFFSET('Hygiene Data'!$H$9,0,10*ROW('Hygiene Data'!H185)),NA())</f>
        <v>#N/A</v>
      </c>
      <c r="BO191" s="538" t="e">
        <f ca="1">+IF(AND(ISNUMBER(OFFSET('Hygiene Data'!$I$5,0,10*ROW('Hygiene Data'!I185))),'Data Summary'!ED191="Yes"),OFFSET('Hygiene Data'!$I$5,0,10*ROW('Hygiene Data'!I185)),NA())</f>
        <v>#N/A</v>
      </c>
      <c r="BP191" s="538" t="e">
        <f ca="1">+IF(AND(ISNUMBER(OFFSET('Hygiene Data'!$I$7,0,10*ROW('Hygiene Data'!I185))),'Data Summary'!EE191="Yes"),OFFSET('Hygiene Data'!$I$7,0,10*ROW('Hygiene Data'!I185)),NA())</f>
        <v>#N/A</v>
      </c>
      <c r="BQ191" s="538" t="e">
        <f ca="1">+IF(AND(ISNUMBER(OFFSET('Hygiene Data'!$I$9,0,10*ROW('Hygiene Data'!I185))),'Data Summary'!EF191="Yes"),OFFSET('Hygiene Data'!$I$9,0,10*ROW('Hygiene Data'!I185)),NA())</f>
        <v>#N/A</v>
      </c>
    </row>
    <row r="192" spans="1:69" x14ac:dyDescent="0.25">
      <c r="A192" s="534" t="e">
        <f ca="1">+RIGHT('Data Summary'!A192,LEN('Data Summary'!A192)-9)</f>
        <v>#VALUE!</v>
      </c>
      <c r="B192" s="508" t="str">
        <f ca="1">+IF(ISTEXT('Data Summary'!B192),'Data Summary'!B192,"")</f>
        <v/>
      </c>
      <c r="C192" s="535" t="e">
        <f ca="1">+VALUE('Data Summary'!C192)</f>
        <v>#VALUE!</v>
      </c>
      <c r="D192" s="536" t="e">
        <f ca="1">+IF(AND(ISNUMBER(OFFSET('Water Data'!$D$4,0,10*ROW('Water Data'!D186))),'Data Summary'!BS192="Yes"),100-OFFSET('Water Data'!$D$4,0,10*ROW('Water Data'!D186)),NA())</f>
        <v>#N/A</v>
      </c>
      <c r="E192" s="536" t="e">
        <f ca="1">+IF(AND(ISNUMBER(OFFSET('Water Data'!$D$6,0,10*ROW('Water Data'!D186))),'Data Summary'!BT192="Yes"),OFFSET('Water Data'!$D$6,0,10*ROW('Water Data'!D186)),NA())</f>
        <v>#N/A</v>
      </c>
      <c r="F192" s="536" t="e">
        <f ca="1">+IF(AND(ISNUMBER(OFFSET('Water Data'!$D$9,0,10*ROW('Water Data'!D186))),'Data Summary'!BU192="Yes"),OFFSET('Water Data'!$D$9,0,10*ROW('Water Data'!D186)),NA())</f>
        <v>#N/A</v>
      </c>
      <c r="G192" s="536" t="e">
        <f ca="1">+IF(AND(ISNUMBER(OFFSET('Water Data'!$E$4,0,10*ROW('Water Data'!E186))),'Data Summary'!BV192="Yes"),100-OFFSET('Water Data'!$E$4,0,10*ROW('Water Data'!E186)),NA())</f>
        <v>#N/A</v>
      </c>
      <c r="H192" s="536" t="e">
        <f ca="1">+IF(AND(ISNUMBER(OFFSET('Water Data'!$E$6,0,10*ROW('Water Data'!E186))),'Data Summary'!BW192="Yes"),OFFSET('Water Data'!$E$6,0,10*ROW('Water Data'!E186)),NA())</f>
        <v>#N/A</v>
      </c>
      <c r="I192" s="536" t="e">
        <f ca="1">+IF(AND(ISNUMBER(OFFSET('Water Data'!$E$9,0,10*ROW('Water Data'!E186))),'Data Summary'!BX192="Yes"),OFFSET('Water Data'!$E$9,0,10*ROW('Water Data'!E186)),NA())</f>
        <v>#N/A</v>
      </c>
      <c r="J192" s="536" t="e">
        <f ca="1">+IF(AND(ISNUMBER(OFFSET('Water Data'!$F$4,0,10*ROW('Water Data'!F186))),'Data Summary'!BY192="Yes"),100-OFFSET('Water Data'!$F$4,0,10*ROW('Water Data'!F186)),NA())</f>
        <v>#N/A</v>
      </c>
      <c r="K192" s="536" t="e">
        <f ca="1">+IF(AND(ISNUMBER(OFFSET('Water Data'!$F$6,0,10*ROW('Water Data'!F186))),'Data Summary'!BZ192="Yes"),OFFSET('Water Data'!$F$6,0,10*ROW('Water Data'!F186)),NA())</f>
        <v>#N/A</v>
      </c>
      <c r="L192" s="536" t="e">
        <f ca="1">+IF(AND(ISNUMBER(OFFSET('Water Data'!$F$9,0,10*ROW('Water Data'!F186))),'Data Summary'!CA192="Yes"),OFFSET('Water Data'!$F$9,0,10*ROW('Water Data'!F186)),NA())</f>
        <v>#N/A</v>
      </c>
      <c r="M192" s="536" t="e">
        <f ca="1">+IF(AND(ISNUMBER(OFFSET('Water Data'!$G$4,0,10*ROW('Water Data'!G186))),'Data Summary'!CB192="Yes"),100-OFFSET('Water Data'!$G$4,0,10*ROW('Water Data'!G186)),NA())</f>
        <v>#N/A</v>
      </c>
      <c r="N192" s="536" t="e">
        <f ca="1">+IF(AND(ISNUMBER(OFFSET('Water Data'!$G$6,0,10*ROW('Water Data'!G186))),'Data Summary'!CC192="Yes"),OFFSET('Water Data'!$G$6,0,10*ROW('Water Data'!G186)),NA())</f>
        <v>#N/A</v>
      </c>
      <c r="O192" s="536" t="e">
        <f ca="1">+IF(AND(ISNUMBER(OFFSET('Water Data'!$G$9,0,10*ROW('Water Data'!G186))),'Data Summary'!CD192="Yes"),OFFSET('Water Data'!$G$9,0,10*ROW('Water Data'!G186)),NA())</f>
        <v>#N/A</v>
      </c>
      <c r="P192" s="536" t="e">
        <f ca="1">+IF(AND(ISNUMBER(OFFSET('Water Data'!$H$4,0,10*ROW('Water Data'!H186))),'Data Summary'!CE192="Yes"),100-OFFSET('Water Data'!$H$4,0,10*ROW('Water Data'!H186)),NA())</f>
        <v>#N/A</v>
      </c>
      <c r="Q192" s="536" t="e">
        <f ca="1">+IF(AND(ISNUMBER(OFFSET('Water Data'!$H$6,0,10*ROW('Water Data'!H186))),'Data Summary'!CF192="Yes"),OFFSET('Water Data'!$H$6,0,10*ROW('Water Data'!H186)),NA())</f>
        <v>#N/A</v>
      </c>
      <c r="R192" s="536" t="e">
        <f ca="1">+IF(AND(ISNUMBER(OFFSET('Water Data'!$H$9,0,10*ROW('Water Data'!H186))),'Data Summary'!CG192="Yes"),OFFSET('Water Data'!$H$9,0,10*ROW('Water Data'!H186)),NA())</f>
        <v>#N/A</v>
      </c>
      <c r="S192" s="536" t="e">
        <f ca="1">+IF(AND(ISNUMBER(OFFSET('Water Data'!$I$4,0,10*ROW('Water Data'!I186))),'Data Summary'!CH192="Yes"),100-OFFSET('Water Data'!$I$4,0,10*ROW('Water Data'!I186)),NA())</f>
        <v>#N/A</v>
      </c>
      <c r="T192" s="536" t="e">
        <f ca="1">+IF(AND(ISNUMBER(OFFSET('Water Data'!$I$6,0,10*ROW('Water Data'!I186))),'Data Summary'!CI192="Yes"),OFFSET('Water Data'!$I$6,0,10*ROW('Water Data'!I186)),NA())</f>
        <v>#N/A</v>
      </c>
      <c r="U192" s="536" t="e">
        <f ca="1">+IF(AND(ISNUMBER(OFFSET('Water Data'!$I$9,0,10*ROW('Water Data'!I186))),'Data Summary'!CJ192="Yes"),OFFSET('Water Data'!$I$9,0,10*ROW('Water Data'!I186)),NA())</f>
        <v>#N/A</v>
      </c>
      <c r="V192" s="537" t="e">
        <f ca="1">+IF(AND(ISNUMBER(OFFSET('Sanitation Data'!$D$4,0,10*ROW('Sanitation Data'!D186))),'Data Summary'!CK192="Yes"),100-OFFSET('Sanitation Data'!$D$4,0,10*ROW('Sanitation Data'!D186)),NA())</f>
        <v>#N/A</v>
      </c>
      <c r="W192" s="537" t="e">
        <f ca="1">+IF(AND(ISNUMBER(OFFSET('Sanitation Data'!$D$6,0,10*ROW('Sanitation Data'!D186))),'Data Summary'!CL192="Yes"),OFFSET('Sanitation Data'!$D$6,0,10*ROW('Sanitation Data'!D186)),NA())</f>
        <v>#N/A</v>
      </c>
      <c r="X192" s="537" t="e">
        <f ca="1">+IF(AND(ISNUMBER(OFFSET('Sanitation Data'!$D$10,0,10*ROW('Sanitation Data'!D186))),'Data Summary'!CM192="Yes"),OFFSET('Sanitation Data'!$D$10,0,10*ROW('Sanitation Data'!D186)),NA())</f>
        <v>#N/A</v>
      </c>
      <c r="Y192" s="537" t="e">
        <f ca="1">+IF(AND(ISNUMBER(OFFSET('Sanitation Data'!$D$11,0,10*ROW('Sanitation Data'!D186))),'Data Summary'!CN192="Yes"),OFFSET('Sanitation Data'!$D$11,0,10*ROW('Sanitation Data'!D186)),NA())</f>
        <v>#N/A</v>
      </c>
      <c r="Z192" s="537" t="e">
        <f ca="1">+IF(AND(ISNUMBER(OFFSET('Sanitation Data'!$D$12,0,10*ROW('Sanitation Data'!D186))),'Data Summary'!CO192="Yes"),OFFSET('Sanitation Data'!$D$12,0,10*ROW('Sanitation Data'!D186)),NA())</f>
        <v>#N/A</v>
      </c>
      <c r="AA192" s="537" t="e">
        <f ca="1">+IF(AND(ISNUMBER(OFFSET('Sanitation Data'!$E$4,0,10*ROW('Sanitation Data'!E186))),'Data Summary'!CP192="Yes"),100-OFFSET('Sanitation Data'!$E$4,0,10*ROW('Sanitation Data'!E186)),NA())</f>
        <v>#N/A</v>
      </c>
      <c r="AB192" s="537" t="e">
        <f ca="1">+IF(AND(ISNUMBER(OFFSET('Sanitation Data'!$E$6,0,10*ROW('Sanitation Data'!E186))),'Data Summary'!CQ192="Yes"),OFFSET('Sanitation Data'!$E$6,0,10*ROW('Sanitation Data'!E186)),NA())</f>
        <v>#N/A</v>
      </c>
      <c r="AC192" s="537" t="e">
        <f ca="1">+IF(AND(ISNUMBER(OFFSET('Sanitation Data'!$E$10,0,10*ROW('Sanitation Data'!E186))),'Data Summary'!CR192="Yes"),OFFSET('Sanitation Data'!$E$10,0,10*ROW('Sanitation Data'!E186)),NA())</f>
        <v>#N/A</v>
      </c>
      <c r="AD192" s="537" t="e">
        <f ca="1">+IF(AND(ISNUMBER(OFFSET('Sanitation Data'!$E$11,0,10*ROW('Sanitation Data'!E186))),'Data Summary'!CS192="Yes"),OFFSET('Sanitation Data'!$E$11,0,10*ROW('Sanitation Data'!E186)),NA())</f>
        <v>#N/A</v>
      </c>
      <c r="AE192" s="537" t="e">
        <f ca="1">+IF(AND(ISNUMBER(OFFSET('Sanitation Data'!$E$12,0,10*ROW('Sanitation Data'!E186))),'Data Summary'!CT192="Yes"),OFFSET('Sanitation Data'!$E$12,0,10*ROW('Sanitation Data'!E186)),NA())</f>
        <v>#N/A</v>
      </c>
      <c r="AF192" s="537" t="e">
        <f ca="1">+IF(AND(ISNUMBER(OFFSET('Sanitation Data'!$F$4,0,10*ROW('Sanitation Data'!F186))),'Data Summary'!CU192="Yes"),100-OFFSET('Sanitation Data'!$F$4,0,10*ROW('Sanitation Data'!F186)),NA())</f>
        <v>#N/A</v>
      </c>
      <c r="AG192" s="537" t="e">
        <f ca="1">+IF(AND(ISNUMBER(OFFSET('Sanitation Data'!$F$6,0,10*ROW('Sanitation Data'!F186))),'Data Summary'!CV192="Yes"),OFFSET('Sanitation Data'!$F$6,0,10*ROW('Sanitation Data'!F186)),NA())</f>
        <v>#N/A</v>
      </c>
      <c r="AH192" s="537" t="e">
        <f ca="1">+IF(AND(ISNUMBER(OFFSET('Sanitation Data'!$F$10,0,10*ROW('Sanitation Data'!F186))),'Data Summary'!CW192="Yes"),OFFSET('Sanitation Data'!$F$10,0,10*ROW('Sanitation Data'!F186)),NA())</f>
        <v>#N/A</v>
      </c>
      <c r="AI192" s="537" t="e">
        <f ca="1">+IF(AND(ISNUMBER(OFFSET('Sanitation Data'!$F$11,0,10*ROW('Sanitation Data'!F186))),'Data Summary'!CX192="Yes"),OFFSET('Sanitation Data'!$F$11,0,10*ROW('Sanitation Data'!F186)),NA())</f>
        <v>#N/A</v>
      </c>
      <c r="AJ192" s="537" t="e">
        <f ca="1">+IF(AND(ISNUMBER(OFFSET('Sanitation Data'!$F$12,0,10*ROW('Sanitation Data'!F186))),'Data Summary'!CY192="Yes"),OFFSET('Sanitation Data'!$F$12,0,10*ROW('Sanitation Data'!F186)),NA())</f>
        <v>#N/A</v>
      </c>
      <c r="AK192" s="537" t="e">
        <f ca="1">+IF(AND(ISNUMBER(OFFSET('Sanitation Data'!$G$4,0,10*ROW('Sanitation Data'!G186))),'Data Summary'!CZ192="Yes"),100-OFFSET('Sanitation Data'!$G$4,0,10*ROW('Sanitation Data'!G186)),NA())</f>
        <v>#N/A</v>
      </c>
      <c r="AL192" s="537" t="e">
        <f ca="1">+IF(AND(ISNUMBER(OFFSET('Sanitation Data'!$G$6,0,10*ROW('Sanitation Data'!G186))),'Data Summary'!DA192="Yes"),OFFSET('Sanitation Data'!$G$6,0,10*ROW('Sanitation Data'!G186)),NA())</f>
        <v>#N/A</v>
      </c>
      <c r="AM192" s="537" t="e">
        <f ca="1">+IF(AND(ISNUMBER(OFFSET('Sanitation Data'!$G$10,0,10*ROW('Sanitation Data'!G186))),'Data Summary'!DB192="Yes"),OFFSET('Sanitation Data'!$G$10,0,10*ROW('Sanitation Data'!G186)),NA())</f>
        <v>#N/A</v>
      </c>
      <c r="AN192" s="537" t="e">
        <f ca="1">+IF(AND(ISNUMBER(OFFSET('Sanitation Data'!$G$11,0,10*ROW('Sanitation Data'!G186))),'Data Summary'!DC192="Yes"),OFFSET('Sanitation Data'!$G$11,0,10*ROW('Sanitation Data'!G186)),NA())</f>
        <v>#N/A</v>
      </c>
      <c r="AO192" s="537" t="e">
        <f ca="1">+IF(AND(ISNUMBER(OFFSET('Sanitation Data'!$G$12,0,10*ROW('Sanitation Data'!G186))),'Data Summary'!DD192="Yes"),OFFSET('Sanitation Data'!$G$12,0,10*ROW('Sanitation Data'!G186)),NA())</f>
        <v>#N/A</v>
      </c>
      <c r="AP192" s="537" t="e">
        <f ca="1">+IF(AND(ISNUMBER(OFFSET('Sanitation Data'!$H$4,0,10*ROW('Sanitation Data'!H186))),'Data Summary'!DE192="Yes"),100-OFFSET('Sanitation Data'!$H$4,0,10*ROW('Sanitation Data'!H186)),NA())</f>
        <v>#N/A</v>
      </c>
      <c r="AQ192" s="537" t="e">
        <f ca="1">+IF(AND(ISNUMBER(OFFSET('Sanitation Data'!$H$6,0,10*ROW('Sanitation Data'!H186))),'Data Summary'!DF192="Yes"),OFFSET('Sanitation Data'!$H$6,0,10*ROW('Sanitation Data'!H186)),NA())</f>
        <v>#N/A</v>
      </c>
      <c r="AR192" s="537" t="e">
        <f ca="1">+IF(AND(ISNUMBER(OFFSET('Sanitation Data'!$H$10,0,10*ROW('Sanitation Data'!H186))),'Data Summary'!DG192="Yes"),OFFSET('Sanitation Data'!$H$10,0,10*ROW('Sanitation Data'!H186)),NA())</f>
        <v>#N/A</v>
      </c>
      <c r="AS192" s="537" t="e">
        <f ca="1">+IF(AND(ISNUMBER(OFFSET('Sanitation Data'!$H$11,0,10*ROW('Sanitation Data'!H186))),'Data Summary'!DH192="Yes"),OFFSET('Sanitation Data'!$H$11,0,10*ROW('Sanitation Data'!H186)),NA())</f>
        <v>#N/A</v>
      </c>
      <c r="AT192" s="537" t="e">
        <f ca="1">+IF(AND(ISNUMBER(OFFSET('Sanitation Data'!$H$12,0,10*ROW('Sanitation Data'!H186))),'Data Summary'!DI192="Yes"),OFFSET('Sanitation Data'!$H$12,0,10*ROW('Sanitation Data'!H186)),NA())</f>
        <v>#N/A</v>
      </c>
      <c r="AU192" s="537" t="e">
        <f ca="1">+IF(AND(ISNUMBER(OFFSET('Sanitation Data'!$I$4,0,10*ROW('Sanitation Data'!I186))),'Data Summary'!DJ192="Yes"),100-OFFSET('Sanitation Data'!$I$4,0,10*ROW('Sanitation Data'!I186)),NA())</f>
        <v>#N/A</v>
      </c>
      <c r="AV192" s="537" t="e">
        <f ca="1">+IF(AND(ISNUMBER(OFFSET('Sanitation Data'!$I$6,0,10*ROW('Sanitation Data'!I186))),'Data Summary'!DK192="Yes"),OFFSET('Sanitation Data'!$I$6,0,10*ROW('Sanitation Data'!I186)),NA())</f>
        <v>#N/A</v>
      </c>
      <c r="AW192" s="537" t="e">
        <f ca="1">+IF(AND(ISNUMBER(OFFSET('Sanitation Data'!$I$10,0,10*ROW('Sanitation Data'!I186))),'Data Summary'!DL192="Yes"),OFFSET('Sanitation Data'!$I$10,0,10*ROW('Sanitation Data'!I186)),NA())</f>
        <v>#N/A</v>
      </c>
      <c r="AX192" s="537" t="e">
        <f ca="1">+IF(AND(ISNUMBER(OFFSET('Sanitation Data'!$I$11,0,10*ROW('Sanitation Data'!I186))),'Data Summary'!DM192="Yes"),OFFSET('Sanitation Data'!$I$11,0,10*ROW('Sanitation Data'!I186)),NA())</f>
        <v>#N/A</v>
      </c>
      <c r="AY192" s="537" t="e">
        <f ca="1">+IF(AND(ISNUMBER(OFFSET('Sanitation Data'!$I$12,0,10*ROW('Sanitation Data'!I186))),'Data Summary'!DN192="Yes"),OFFSET('Sanitation Data'!$I$12,0,10*ROW('Sanitation Data'!I186)),NA())</f>
        <v>#N/A</v>
      </c>
      <c r="AZ192" s="538" t="e">
        <f ca="1">+IF(AND(ISNUMBER(OFFSET('Hygiene Data'!$D$5,0,10*ROW('Hygiene Data'!D186))),'Data Summary'!DO192="Yes"),OFFSET('Hygiene Data'!$D$5,0,10*ROW('Hygiene Data'!D186)),NA())</f>
        <v>#N/A</v>
      </c>
      <c r="BA192" s="538" t="e">
        <f ca="1">+IF(AND(ISNUMBER(OFFSET('Hygiene Data'!$D$7,0,10*ROW('Hygiene Data'!D186))),'Data Summary'!DP192="Yes"),OFFSET('Hygiene Data'!$D$7,0,10*ROW('Hygiene Data'!D186)),NA())</f>
        <v>#N/A</v>
      </c>
      <c r="BB192" s="538" t="e">
        <f ca="1">+IF(AND(ISNUMBER(OFFSET('Hygiene Data'!$D$9,0,10*ROW('Hygiene Data'!D186))),'Data Summary'!DQ192="Yes"),OFFSET('Hygiene Data'!$D$9,0,10*ROW('Hygiene Data'!D186)),NA())</f>
        <v>#N/A</v>
      </c>
      <c r="BC192" s="538" t="e">
        <f ca="1">+IF(AND(ISNUMBER(OFFSET('Hygiene Data'!$E$5,0,10*ROW('Hygiene Data'!E186))),'Data Summary'!DR192="Yes"),OFFSET('Hygiene Data'!$E$5,0,10*ROW('Hygiene Data'!E186)),NA())</f>
        <v>#N/A</v>
      </c>
      <c r="BD192" s="538" t="e">
        <f ca="1">+IF(AND(ISNUMBER(OFFSET('Hygiene Data'!$E$7,0,10*ROW('Hygiene Data'!E186))),'Data Summary'!DS192="Yes"),OFFSET('Hygiene Data'!$E$7,0,10*ROW('Hygiene Data'!E186)),NA())</f>
        <v>#N/A</v>
      </c>
      <c r="BE192" s="538" t="e">
        <f ca="1">+IF(AND(ISNUMBER(OFFSET('Hygiene Data'!$E$9,0,10*ROW('Hygiene Data'!E186))),'Data Summary'!DT192="Yes"),OFFSET('Hygiene Data'!$E$9,0,10*ROW('Hygiene Data'!E186)),NA())</f>
        <v>#N/A</v>
      </c>
      <c r="BF192" s="538" t="e">
        <f ca="1">+IF(AND(ISNUMBER(OFFSET('Hygiene Data'!$F$5,0,10*ROW('Hygiene Data'!F186))),'Data Summary'!DU192="Yes"),OFFSET('Hygiene Data'!$F$5,0,10*ROW('Hygiene Data'!F186)),NA())</f>
        <v>#N/A</v>
      </c>
      <c r="BG192" s="538" t="e">
        <f ca="1">+IF(AND(ISNUMBER(OFFSET('Hygiene Data'!$F$7,0,10*ROW('Hygiene Data'!F186))),'Data Summary'!DV192="Yes"),OFFSET('Hygiene Data'!$F$7,0,10*ROW('Hygiene Data'!F186)),NA())</f>
        <v>#N/A</v>
      </c>
      <c r="BH192" s="538" t="e">
        <f ca="1">+IF(AND(ISNUMBER(OFFSET('Hygiene Data'!$F$9,0,10*ROW('Hygiene Data'!F186))),'Data Summary'!DW192="Yes"),OFFSET('Hygiene Data'!$F$9,0,10*ROW('Hygiene Data'!F186)),NA())</f>
        <v>#N/A</v>
      </c>
      <c r="BI192" s="538" t="e">
        <f ca="1">+IF(AND(ISNUMBER(OFFSET('Hygiene Data'!$G$5,0,10*ROW('Hygiene Data'!G186))),'Data Summary'!DX192="Yes"),OFFSET('Hygiene Data'!$G$5,0,10*ROW('Hygiene Data'!G186)),NA())</f>
        <v>#N/A</v>
      </c>
      <c r="BJ192" s="538" t="e">
        <f ca="1">+IF(AND(ISNUMBER(OFFSET('Hygiene Data'!$G$7,0,10*ROW('Hygiene Data'!G186))),'Data Summary'!DY192="Yes"),OFFSET('Hygiene Data'!$G$7,0,10*ROW('Hygiene Data'!G186)),NA())</f>
        <v>#N/A</v>
      </c>
      <c r="BK192" s="538" t="e">
        <f ca="1">+IF(AND(ISNUMBER(OFFSET('Hygiene Data'!$G$9,0,10*ROW('Hygiene Data'!G186))),'Data Summary'!DZ192="Yes"),OFFSET('Hygiene Data'!$G$9,0,10*ROW('Hygiene Data'!G186)),NA())</f>
        <v>#N/A</v>
      </c>
      <c r="BL192" s="538" t="e">
        <f ca="1">+IF(AND(ISNUMBER(OFFSET('Hygiene Data'!$H$5,0,10*ROW('Hygiene Data'!H186))),'Data Summary'!EA192="Yes"),OFFSET('Hygiene Data'!$H$5,0,10*ROW('Hygiene Data'!H186)),NA())</f>
        <v>#N/A</v>
      </c>
      <c r="BM192" s="538" t="e">
        <f ca="1">+IF(AND(ISNUMBER(OFFSET('Hygiene Data'!$H$7,0,10*ROW('Hygiene Data'!H186))),'Data Summary'!EB192="Yes"),OFFSET('Hygiene Data'!$H$7,0,10*ROW('Hygiene Data'!H186)),NA())</f>
        <v>#N/A</v>
      </c>
      <c r="BN192" s="538" t="e">
        <f ca="1">+IF(AND(ISNUMBER(OFFSET('Hygiene Data'!$H$9,0,10*ROW('Hygiene Data'!H186))),'Data Summary'!EC192="Yes"),OFFSET('Hygiene Data'!$H$9,0,10*ROW('Hygiene Data'!H186)),NA())</f>
        <v>#N/A</v>
      </c>
      <c r="BO192" s="538" t="e">
        <f ca="1">+IF(AND(ISNUMBER(OFFSET('Hygiene Data'!$I$5,0,10*ROW('Hygiene Data'!I186))),'Data Summary'!ED192="Yes"),OFFSET('Hygiene Data'!$I$5,0,10*ROW('Hygiene Data'!I186)),NA())</f>
        <v>#N/A</v>
      </c>
      <c r="BP192" s="538" t="e">
        <f ca="1">+IF(AND(ISNUMBER(OFFSET('Hygiene Data'!$I$7,0,10*ROW('Hygiene Data'!I186))),'Data Summary'!EE192="Yes"),OFFSET('Hygiene Data'!$I$7,0,10*ROW('Hygiene Data'!I186)),NA())</f>
        <v>#N/A</v>
      </c>
      <c r="BQ192" s="538" t="e">
        <f ca="1">+IF(AND(ISNUMBER(OFFSET('Hygiene Data'!$I$9,0,10*ROW('Hygiene Data'!I186))),'Data Summary'!EF192="Yes"),OFFSET('Hygiene Data'!$I$9,0,10*ROW('Hygiene Data'!I186)),NA())</f>
        <v>#N/A</v>
      </c>
    </row>
    <row r="193" spans="1:69" x14ac:dyDescent="0.25">
      <c r="A193" s="534" t="e">
        <f ca="1">+RIGHT('Data Summary'!A193,LEN('Data Summary'!A193)-9)</f>
        <v>#VALUE!</v>
      </c>
      <c r="B193" s="508" t="str">
        <f ca="1">+IF(ISTEXT('Data Summary'!B193),'Data Summary'!B193,"")</f>
        <v/>
      </c>
      <c r="C193" s="535" t="e">
        <f ca="1">+VALUE('Data Summary'!C193)</f>
        <v>#VALUE!</v>
      </c>
      <c r="D193" s="536" t="e">
        <f ca="1">+IF(AND(ISNUMBER(OFFSET('Water Data'!$D$4,0,10*ROW('Water Data'!D187))),'Data Summary'!BS193="Yes"),100-OFFSET('Water Data'!$D$4,0,10*ROW('Water Data'!D187)),NA())</f>
        <v>#N/A</v>
      </c>
      <c r="E193" s="536" t="e">
        <f ca="1">+IF(AND(ISNUMBER(OFFSET('Water Data'!$D$6,0,10*ROW('Water Data'!D187))),'Data Summary'!BT193="Yes"),OFFSET('Water Data'!$D$6,0,10*ROW('Water Data'!D187)),NA())</f>
        <v>#N/A</v>
      </c>
      <c r="F193" s="536" t="e">
        <f ca="1">+IF(AND(ISNUMBER(OFFSET('Water Data'!$D$9,0,10*ROW('Water Data'!D187))),'Data Summary'!BU193="Yes"),OFFSET('Water Data'!$D$9,0,10*ROW('Water Data'!D187)),NA())</f>
        <v>#N/A</v>
      </c>
      <c r="G193" s="536" t="e">
        <f ca="1">+IF(AND(ISNUMBER(OFFSET('Water Data'!$E$4,0,10*ROW('Water Data'!E187))),'Data Summary'!BV193="Yes"),100-OFFSET('Water Data'!$E$4,0,10*ROW('Water Data'!E187)),NA())</f>
        <v>#N/A</v>
      </c>
      <c r="H193" s="536" t="e">
        <f ca="1">+IF(AND(ISNUMBER(OFFSET('Water Data'!$E$6,0,10*ROW('Water Data'!E187))),'Data Summary'!BW193="Yes"),OFFSET('Water Data'!$E$6,0,10*ROW('Water Data'!E187)),NA())</f>
        <v>#N/A</v>
      </c>
      <c r="I193" s="536" t="e">
        <f ca="1">+IF(AND(ISNUMBER(OFFSET('Water Data'!$E$9,0,10*ROW('Water Data'!E187))),'Data Summary'!BX193="Yes"),OFFSET('Water Data'!$E$9,0,10*ROW('Water Data'!E187)),NA())</f>
        <v>#N/A</v>
      </c>
      <c r="J193" s="536" t="e">
        <f ca="1">+IF(AND(ISNUMBER(OFFSET('Water Data'!$F$4,0,10*ROW('Water Data'!F187))),'Data Summary'!BY193="Yes"),100-OFFSET('Water Data'!$F$4,0,10*ROW('Water Data'!F187)),NA())</f>
        <v>#N/A</v>
      </c>
      <c r="K193" s="536" t="e">
        <f ca="1">+IF(AND(ISNUMBER(OFFSET('Water Data'!$F$6,0,10*ROW('Water Data'!F187))),'Data Summary'!BZ193="Yes"),OFFSET('Water Data'!$F$6,0,10*ROW('Water Data'!F187)),NA())</f>
        <v>#N/A</v>
      </c>
      <c r="L193" s="536" t="e">
        <f ca="1">+IF(AND(ISNUMBER(OFFSET('Water Data'!$F$9,0,10*ROW('Water Data'!F187))),'Data Summary'!CA193="Yes"),OFFSET('Water Data'!$F$9,0,10*ROW('Water Data'!F187)),NA())</f>
        <v>#N/A</v>
      </c>
      <c r="M193" s="536" t="e">
        <f ca="1">+IF(AND(ISNUMBER(OFFSET('Water Data'!$G$4,0,10*ROW('Water Data'!G187))),'Data Summary'!CB193="Yes"),100-OFFSET('Water Data'!$G$4,0,10*ROW('Water Data'!G187)),NA())</f>
        <v>#N/A</v>
      </c>
      <c r="N193" s="536" t="e">
        <f ca="1">+IF(AND(ISNUMBER(OFFSET('Water Data'!$G$6,0,10*ROW('Water Data'!G187))),'Data Summary'!CC193="Yes"),OFFSET('Water Data'!$G$6,0,10*ROW('Water Data'!G187)),NA())</f>
        <v>#N/A</v>
      </c>
      <c r="O193" s="536" t="e">
        <f ca="1">+IF(AND(ISNUMBER(OFFSET('Water Data'!$G$9,0,10*ROW('Water Data'!G187))),'Data Summary'!CD193="Yes"),OFFSET('Water Data'!$G$9,0,10*ROW('Water Data'!G187)),NA())</f>
        <v>#N/A</v>
      </c>
      <c r="P193" s="536" t="e">
        <f ca="1">+IF(AND(ISNUMBER(OFFSET('Water Data'!$H$4,0,10*ROW('Water Data'!H187))),'Data Summary'!CE193="Yes"),100-OFFSET('Water Data'!$H$4,0,10*ROW('Water Data'!H187)),NA())</f>
        <v>#N/A</v>
      </c>
      <c r="Q193" s="536" t="e">
        <f ca="1">+IF(AND(ISNUMBER(OFFSET('Water Data'!$H$6,0,10*ROW('Water Data'!H187))),'Data Summary'!CF193="Yes"),OFFSET('Water Data'!$H$6,0,10*ROW('Water Data'!H187)),NA())</f>
        <v>#N/A</v>
      </c>
      <c r="R193" s="536" t="e">
        <f ca="1">+IF(AND(ISNUMBER(OFFSET('Water Data'!$H$9,0,10*ROW('Water Data'!H187))),'Data Summary'!CG193="Yes"),OFFSET('Water Data'!$H$9,0,10*ROW('Water Data'!H187)),NA())</f>
        <v>#N/A</v>
      </c>
      <c r="S193" s="536" t="e">
        <f ca="1">+IF(AND(ISNUMBER(OFFSET('Water Data'!$I$4,0,10*ROW('Water Data'!I187))),'Data Summary'!CH193="Yes"),100-OFFSET('Water Data'!$I$4,0,10*ROW('Water Data'!I187)),NA())</f>
        <v>#N/A</v>
      </c>
      <c r="T193" s="536" t="e">
        <f ca="1">+IF(AND(ISNUMBER(OFFSET('Water Data'!$I$6,0,10*ROW('Water Data'!I187))),'Data Summary'!CI193="Yes"),OFFSET('Water Data'!$I$6,0,10*ROW('Water Data'!I187)),NA())</f>
        <v>#N/A</v>
      </c>
      <c r="U193" s="536" t="e">
        <f ca="1">+IF(AND(ISNUMBER(OFFSET('Water Data'!$I$9,0,10*ROW('Water Data'!I187))),'Data Summary'!CJ193="Yes"),OFFSET('Water Data'!$I$9,0,10*ROW('Water Data'!I187)),NA())</f>
        <v>#N/A</v>
      </c>
      <c r="V193" s="537" t="e">
        <f ca="1">+IF(AND(ISNUMBER(OFFSET('Sanitation Data'!$D$4,0,10*ROW('Sanitation Data'!D187))),'Data Summary'!CK193="Yes"),100-OFFSET('Sanitation Data'!$D$4,0,10*ROW('Sanitation Data'!D187)),NA())</f>
        <v>#N/A</v>
      </c>
      <c r="W193" s="537" t="e">
        <f ca="1">+IF(AND(ISNUMBER(OFFSET('Sanitation Data'!$D$6,0,10*ROW('Sanitation Data'!D187))),'Data Summary'!CL193="Yes"),OFFSET('Sanitation Data'!$D$6,0,10*ROW('Sanitation Data'!D187)),NA())</f>
        <v>#N/A</v>
      </c>
      <c r="X193" s="537" t="e">
        <f ca="1">+IF(AND(ISNUMBER(OFFSET('Sanitation Data'!$D$10,0,10*ROW('Sanitation Data'!D187))),'Data Summary'!CM193="Yes"),OFFSET('Sanitation Data'!$D$10,0,10*ROW('Sanitation Data'!D187)),NA())</f>
        <v>#N/A</v>
      </c>
      <c r="Y193" s="537" t="e">
        <f ca="1">+IF(AND(ISNUMBER(OFFSET('Sanitation Data'!$D$11,0,10*ROW('Sanitation Data'!D187))),'Data Summary'!CN193="Yes"),OFFSET('Sanitation Data'!$D$11,0,10*ROW('Sanitation Data'!D187)),NA())</f>
        <v>#N/A</v>
      </c>
      <c r="Z193" s="537" t="e">
        <f ca="1">+IF(AND(ISNUMBER(OFFSET('Sanitation Data'!$D$12,0,10*ROW('Sanitation Data'!D187))),'Data Summary'!CO193="Yes"),OFFSET('Sanitation Data'!$D$12,0,10*ROW('Sanitation Data'!D187)),NA())</f>
        <v>#N/A</v>
      </c>
      <c r="AA193" s="537" t="e">
        <f ca="1">+IF(AND(ISNUMBER(OFFSET('Sanitation Data'!$E$4,0,10*ROW('Sanitation Data'!E187))),'Data Summary'!CP193="Yes"),100-OFFSET('Sanitation Data'!$E$4,0,10*ROW('Sanitation Data'!E187)),NA())</f>
        <v>#N/A</v>
      </c>
      <c r="AB193" s="537" t="e">
        <f ca="1">+IF(AND(ISNUMBER(OFFSET('Sanitation Data'!$E$6,0,10*ROW('Sanitation Data'!E187))),'Data Summary'!CQ193="Yes"),OFFSET('Sanitation Data'!$E$6,0,10*ROW('Sanitation Data'!E187)),NA())</f>
        <v>#N/A</v>
      </c>
      <c r="AC193" s="537" t="e">
        <f ca="1">+IF(AND(ISNUMBER(OFFSET('Sanitation Data'!$E$10,0,10*ROW('Sanitation Data'!E187))),'Data Summary'!CR193="Yes"),OFFSET('Sanitation Data'!$E$10,0,10*ROW('Sanitation Data'!E187)),NA())</f>
        <v>#N/A</v>
      </c>
      <c r="AD193" s="537" t="e">
        <f ca="1">+IF(AND(ISNUMBER(OFFSET('Sanitation Data'!$E$11,0,10*ROW('Sanitation Data'!E187))),'Data Summary'!CS193="Yes"),OFFSET('Sanitation Data'!$E$11,0,10*ROW('Sanitation Data'!E187)),NA())</f>
        <v>#N/A</v>
      </c>
      <c r="AE193" s="537" t="e">
        <f ca="1">+IF(AND(ISNUMBER(OFFSET('Sanitation Data'!$E$12,0,10*ROW('Sanitation Data'!E187))),'Data Summary'!CT193="Yes"),OFFSET('Sanitation Data'!$E$12,0,10*ROW('Sanitation Data'!E187)),NA())</f>
        <v>#N/A</v>
      </c>
      <c r="AF193" s="537" t="e">
        <f ca="1">+IF(AND(ISNUMBER(OFFSET('Sanitation Data'!$F$4,0,10*ROW('Sanitation Data'!F187))),'Data Summary'!CU193="Yes"),100-OFFSET('Sanitation Data'!$F$4,0,10*ROW('Sanitation Data'!F187)),NA())</f>
        <v>#N/A</v>
      </c>
      <c r="AG193" s="537" t="e">
        <f ca="1">+IF(AND(ISNUMBER(OFFSET('Sanitation Data'!$F$6,0,10*ROW('Sanitation Data'!F187))),'Data Summary'!CV193="Yes"),OFFSET('Sanitation Data'!$F$6,0,10*ROW('Sanitation Data'!F187)),NA())</f>
        <v>#N/A</v>
      </c>
      <c r="AH193" s="537" t="e">
        <f ca="1">+IF(AND(ISNUMBER(OFFSET('Sanitation Data'!$F$10,0,10*ROW('Sanitation Data'!F187))),'Data Summary'!CW193="Yes"),OFFSET('Sanitation Data'!$F$10,0,10*ROW('Sanitation Data'!F187)),NA())</f>
        <v>#N/A</v>
      </c>
      <c r="AI193" s="537" t="e">
        <f ca="1">+IF(AND(ISNUMBER(OFFSET('Sanitation Data'!$F$11,0,10*ROW('Sanitation Data'!F187))),'Data Summary'!CX193="Yes"),OFFSET('Sanitation Data'!$F$11,0,10*ROW('Sanitation Data'!F187)),NA())</f>
        <v>#N/A</v>
      </c>
      <c r="AJ193" s="537" t="e">
        <f ca="1">+IF(AND(ISNUMBER(OFFSET('Sanitation Data'!$F$12,0,10*ROW('Sanitation Data'!F187))),'Data Summary'!CY193="Yes"),OFFSET('Sanitation Data'!$F$12,0,10*ROW('Sanitation Data'!F187)),NA())</f>
        <v>#N/A</v>
      </c>
      <c r="AK193" s="537" t="e">
        <f ca="1">+IF(AND(ISNUMBER(OFFSET('Sanitation Data'!$G$4,0,10*ROW('Sanitation Data'!G187))),'Data Summary'!CZ193="Yes"),100-OFFSET('Sanitation Data'!$G$4,0,10*ROW('Sanitation Data'!G187)),NA())</f>
        <v>#N/A</v>
      </c>
      <c r="AL193" s="537" t="e">
        <f ca="1">+IF(AND(ISNUMBER(OFFSET('Sanitation Data'!$G$6,0,10*ROW('Sanitation Data'!G187))),'Data Summary'!DA193="Yes"),OFFSET('Sanitation Data'!$G$6,0,10*ROW('Sanitation Data'!G187)),NA())</f>
        <v>#N/A</v>
      </c>
      <c r="AM193" s="537" t="e">
        <f ca="1">+IF(AND(ISNUMBER(OFFSET('Sanitation Data'!$G$10,0,10*ROW('Sanitation Data'!G187))),'Data Summary'!DB193="Yes"),OFFSET('Sanitation Data'!$G$10,0,10*ROW('Sanitation Data'!G187)),NA())</f>
        <v>#N/A</v>
      </c>
      <c r="AN193" s="537" t="e">
        <f ca="1">+IF(AND(ISNUMBER(OFFSET('Sanitation Data'!$G$11,0,10*ROW('Sanitation Data'!G187))),'Data Summary'!DC193="Yes"),OFFSET('Sanitation Data'!$G$11,0,10*ROW('Sanitation Data'!G187)),NA())</f>
        <v>#N/A</v>
      </c>
      <c r="AO193" s="537" t="e">
        <f ca="1">+IF(AND(ISNUMBER(OFFSET('Sanitation Data'!$G$12,0,10*ROW('Sanitation Data'!G187))),'Data Summary'!DD193="Yes"),OFFSET('Sanitation Data'!$G$12,0,10*ROW('Sanitation Data'!G187)),NA())</f>
        <v>#N/A</v>
      </c>
      <c r="AP193" s="537" t="e">
        <f ca="1">+IF(AND(ISNUMBER(OFFSET('Sanitation Data'!$H$4,0,10*ROW('Sanitation Data'!H187))),'Data Summary'!DE193="Yes"),100-OFFSET('Sanitation Data'!$H$4,0,10*ROW('Sanitation Data'!H187)),NA())</f>
        <v>#N/A</v>
      </c>
      <c r="AQ193" s="537" t="e">
        <f ca="1">+IF(AND(ISNUMBER(OFFSET('Sanitation Data'!$H$6,0,10*ROW('Sanitation Data'!H187))),'Data Summary'!DF193="Yes"),OFFSET('Sanitation Data'!$H$6,0,10*ROW('Sanitation Data'!H187)),NA())</f>
        <v>#N/A</v>
      </c>
      <c r="AR193" s="537" t="e">
        <f ca="1">+IF(AND(ISNUMBER(OFFSET('Sanitation Data'!$H$10,0,10*ROW('Sanitation Data'!H187))),'Data Summary'!DG193="Yes"),OFFSET('Sanitation Data'!$H$10,0,10*ROW('Sanitation Data'!H187)),NA())</f>
        <v>#N/A</v>
      </c>
      <c r="AS193" s="537" t="e">
        <f ca="1">+IF(AND(ISNUMBER(OFFSET('Sanitation Data'!$H$11,0,10*ROW('Sanitation Data'!H187))),'Data Summary'!DH193="Yes"),OFFSET('Sanitation Data'!$H$11,0,10*ROW('Sanitation Data'!H187)),NA())</f>
        <v>#N/A</v>
      </c>
      <c r="AT193" s="537" t="e">
        <f ca="1">+IF(AND(ISNUMBER(OFFSET('Sanitation Data'!$H$12,0,10*ROW('Sanitation Data'!H187))),'Data Summary'!DI193="Yes"),OFFSET('Sanitation Data'!$H$12,0,10*ROW('Sanitation Data'!H187)),NA())</f>
        <v>#N/A</v>
      </c>
      <c r="AU193" s="537" t="e">
        <f ca="1">+IF(AND(ISNUMBER(OFFSET('Sanitation Data'!$I$4,0,10*ROW('Sanitation Data'!I187))),'Data Summary'!DJ193="Yes"),100-OFFSET('Sanitation Data'!$I$4,0,10*ROW('Sanitation Data'!I187)),NA())</f>
        <v>#N/A</v>
      </c>
      <c r="AV193" s="537" t="e">
        <f ca="1">+IF(AND(ISNUMBER(OFFSET('Sanitation Data'!$I$6,0,10*ROW('Sanitation Data'!I187))),'Data Summary'!DK193="Yes"),OFFSET('Sanitation Data'!$I$6,0,10*ROW('Sanitation Data'!I187)),NA())</f>
        <v>#N/A</v>
      </c>
      <c r="AW193" s="537" t="e">
        <f ca="1">+IF(AND(ISNUMBER(OFFSET('Sanitation Data'!$I$10,0,10*ROW('Sanitation Data'!I187))),'Data Summary'!DL193="Yes"),OFFSET('Sanitation Data'!$I$10,0,10*ROW('Sanitation Data'!I187)),NA())</f>
        <v>#N/A</v>
      </c>
      <c r="AX193" s="537" t="e">
        <f ca="1">+IF(AND(ISNUMBER(OFFSET('Sanitation Data'!$I$11,0,10*ROW('Sanitation Data'!I187))),'Data Summary'!DM193="Yes"),OFFSET('Sanitation Data'!$I$11,0,10*ROW('Sanitation Data'!I187)),NA())</f>
        <v>#N/A</v>
      </c>
      <c r="AY193" s="537" t="e">
        <f ca="1">+IF(AND(ISNUMBER(OFFSET('Sanitation Data'!$I$12,0,10*ROW('Sanitation Data'!I187))),'Data Summary'!DN193="Yes"),OFFSET('Sanitation Data'!$I$12,0,10*ROW('Sanitation Data'!I187)),NA())</f>
        <v>#N/A</v>
      </c>
      <c r="AZ193" s="538" t="e">
        <f ca="1">+IF(AND(ISNUMBER(OFFSET('Hygiene Data'!$D$5,0,10*ROW('Hygiene Data'!D187))),'Data Summary'!DO193="Yes"),OFFSET('Hygiene Data'!$D$5,0,10*ROW('Hygiene Data'!D187)),NA())</f>
        <v>#N/A</v>
      </c>
      <c r="BA193" s="538" t="e">
        <f ca="1">+IF(AND(ISNUMBER(OFFSET('Hygiene Data'!$D$7,0,10*ROW('Hygiene Data'!D187))),'Data Summary'!DP193="Yes"),OFFSET('Hygiene Data'!$D$7,0,10*ROW('Hygiene Data'!D187)),NA())</f>
        <v>#N/A</v>
      </c>
      <c r="BB193" s="538" t="e">
        <f ca="1">+IF(AND(ISNUMBER(OFFSET('Hygiene Data'!$D$9,0,10*ROW('Hygiene Data'!D187))),'Data Summary'!DQ193="Yes"),OFFSET('Hygiene Data'!$D$9,0,10*ROW('Hygiene Data'!D187)),NA())</f>
        <v>#N/A</v>
      </c>
      <c r="BC193" s="538" t="e">
        <f ca="1">+IF(AND(ISNUMBER(OFFSET('Hygiene Data'!$E$5,0,10*ROW('Hygiene Data'!E187))),'Data Summary'!DR193="Yes"),OFFSET('Hygiene Data'!$E$5,0,10*ROW('Hygiene Data'!E187)),NA())</f>
        <v>#N/A</v>
      </c>
      <c r="BD193" s="538" t="e">
        <f ca="1">+IF(AND(ISNUMBER(OFFSET('Hygiene Data'!$E$7,0,10*ROW('Hygiene Data'!E187))),'Data Summary'!DS193="Yes"),OFFSET('Hygiene Data'!$E$7,0,10*ROW('Hygiene Data'!E187)),NA())</f>
        <v>#N/A</v>
      </c>
      <c r="BE193" s="538" t="e">
        <f ca="1">+IF(AND(ISNUMBER(OFFSET('Hygiene Data'!$E$9,0,10*ROW('Hygiene Data'!E187))),'Data Summary'!DT193="Yes"),OFFSET('Hygiene Data'!$E$9,0,10*ROW('Hygiene Data'!E187)),NA())</f>
        <v>#N/A</v>
      </c>
      <c r="BF193" s="538" t="e">
        <f ca="1">+IF(AND(ISNUMBER(OFFSET('Hygiene Data'!$F$5,0,10*ROW('Hygiene Data'!F187))),'Data Summary'!DU193="Yes"),OFFSET('Hygiene Data'!$F$5,0,10*ROW('Hygiene Data'!F187)),NA())</f>
        <v>#N/A</v>
      </c>
      <c r="BG193" s="538" t="e">
        <f ca="1">+IF(AND(ISNUMBER(OFFSET('Hygiene Data'!$F$7,0,10*ROW('Hygiene Data'!F187))),'Data Summary'!DV193="Yes"),OFFSET('Hygiene Data'!$F$7,0,10*ROW('Hygiene Data'!F187)),NA())</f>
        <v>#N/A</v>
      </c>
      <c r="BH193" s="538" t="e">
        <f ca="1">+IF(AND(ISNUMBER(OFFSET('Hygiene Data'!$F$9,0,10*ROW('Hygiene Data'!F187))),'Data Summary'!DW193="Yes"),OFFSET('Hygiene Data'!$F$9,0,10*ROW('Hygiene Data'!F187)),NA())</f>
        <v>#N/A</v>
      </c>
      <c r="BI193" s="538" t="e">
        <f ca="1">+IF(AND(ISNUMBER(OFFSET('Hygiene Data'!$G$5,0,10*ROW('Hygiene Data'!G187))),'Data Summary'!DX193="Yes"),OFFSET('Hygiene Data'!$G$5,0,10*ROW('Hygiene Data'!G187)),NA())</f>
        <v>#N/A</v>
      </c>
      <c r="BJ193" s="538" t="e">
        <f ca="1">+IF(AND(ISNUMBER(OFFSET('Hygiene Data'!$G$7,0,10*ROW('Hygiene Data'!G187))),'Data Summary'!DY193="Yes"),OFFSET('Hygiene Data'!$G$7,0,10*ROW('Hygiene Data'!G187)),NA())</f>
        <v>#N/A</v>
      </c>
      <c r="BK193" s="538" t="e">
        <f ca="1">+IF(AND(ISNUMBER(OFFSET('Hygiene Data'!$G$9,0,10*ROW('Hygiene Data'!G187))),'Data Summary'!DZ193="Yes"),OFFSET('Hygiene Data'!$G$9,0,10*ROW('Hygiene Data'!G187)),NA())</f>
        <v>#N/A</v>
      </c>
      <c r="BL193" s="538" t="e">
        <f ca="1">+IF(AND(ISNUMBER(OFFSET('Hygiene Data'!$H$5,0,10*ROW('Hygiene Data'!H187))),'Data Summary'!EA193="Yes"),OFFSET('Hygiene Data'!$H$5,0,10*ROW('Hygiene Data'!H187)),NA())</f>
        <v>#N/A</v>
      </c>
      <c r="BM193" s="538" t="e">
        <f ca="1">+IF(AND(ISNUMBER(OFFSET('Hygiene Data'!$H$7,0,10*ROW('Hygiene Data'!H187))),'Data Summary'!EB193="Yes"),OFFSET('Hygiene Data'!$H$7,0,10*ROW('Hygiene Data'!H187)),NA())</f>
        <v>#N/A</v>
      </c>
      <c r="BN193" s="538" t="e">
        <f ca="1">+IF(AND(ISNUMBER(OFFSET('Hygiene Data'!$H$9,0,10*ROW('Hygiene Data'!H187))),'Data Summary'!EC193="Yes"),OFFSET('Hygiene Data'!$H$9,0,10*ROW('Hygiene Data'!H187)),NA())</f>
        <v>#N/A</v>
      </c>
      <c r="BO193" s="538" t="e">
        <f ca="1">+IF(AND(ISNUMBER(OFFSET('Hygiene Data'!$I$5,0,10*ROW('Hygiene Data'!I187))),'Data Summary'!ED193="Yes"),OFFSET('Hygiene Data'!$I$5,0,10*ROW('Hygiene Data'!I187)),NA())</f>
        <v>#N/A</v>
      </c>
      <c r="BP193" s="538" t="e">
        <f ca="1">+IF(AND(ISNUMBER(OFFSET('Hygiene Data'!$I$7,0,10*ROW('Hygiene Data'!I187))),'Data Summary'!EE193="Yes"),OFFSET('Hygiene Data'!$I$7,0,10*ROW('Hygiene Data'!I187)),NA())</f>
        <v>#N/A</v>
      </c>
      <c r="BQ193" s="538" t="e">
        <f ca="1">+IF(AND(ISNUMBER(OFFSET('Hygiene Data'!$I$9,0,10*ROW('Hygiene Data'!I187))),'Data Summary'!EF193="Yes"),OFFSET('Hygiene Data'!$I$9,0,10*ROW('Hygiene Data'!I187)),NA())</f>
        <v>#N/A</v>
      </c>
    </row>
    <row r="194" spans="1:69" x14ac:dyDescent="0.25">
      <c r="A194" s="534" t="e">
        <f ca="1">+RIGHT('Data Summary'!A194,LEN('Data Summary'!A194)-9)</f>
        <v>#VALUE!</v>
      </c>
      <c r="B194" s="508" t="str">
        <f ca="1">+IF(ISTEXT('Data Summary'!B194),'Data Summary'!B194,"")</f>
        <v/>
      </c>
      <c r="C194" s="535" t="e">
        <f ca="1">+VALUE('Data Summary'!C194)</f>
        <v>#VALUE!</v>
      </c>
      <c r="D194" s="536" t="e">
        <f ca="1">+IF(AND(ISNUMBER(OFFSET('Water Data'!$D$4,0,10*ROW('Water Data'!D188))),'Data Summary'!BS194="Yes"),100-OFFSET('Water Data'!$D$4,0,10*ROW('Water Data'!D188)),NA())</f>
        <v>#N/A</v>
      </c>
      <c r="E194" s="536" t="e">
        <f ca="1">+IF(AND(ISNUMBER(OFFSET('Water Data'!$D$6,0,10*ROW('Water Data'!D188))),'Data Summary'!BT194="Yes"),OFFSET('Water Data'!$D$6,0,10*ROW('Water Data'!D188)),NA())</f>
        <v>#N/A</v>
      </c>
      <c r="F194" s="536" t="e">
        <f ca="1">+IF(AND(ISNUMBER(OFFSET('Water Data'!$D$9,0,10*ROW('Water Data'!D188))),'Data Summary'!BU194="Yes"),OFFSET('Water Data'!$D$9,0,10*ROW('Water Data'!D188)),NA())</f>
        <v>#N/A</v>
      </c>
      <c r="G194" s="536" t="e">
        <f ca="1">+IF(AND(ISNUMBER(OFFSET('Water Data'!$E$4,0,10*ROW('Water Data'!E188))),'Data Summary'!BV194="Yes"),100-OFFSET('Water Data'!$E$4,0,10*ROW('Water Data'!E188)),NA())</f>
        <v>#N/A</v>
      </c>
      <c r="H194" s="536" t="e">
        <f ca="1">+IF(AND(ISNUMBER(OFFSET('Water Data'!$E$6,0,10*ROW('Water Data'!E188))),'Data Summary'!BW194="Yes"),OFFSET('Water Data'!$E$6,0,10*ROW('Water Data'!E188)),NA())</f>
        <v>#N/A</v>
      </c>
      <c r="I194" s="536" t="e">
        <f ca="1">+IF(AND(ISNUMBER(OFFSET('Water Data'!$E$9,0,10*ROW('Water Data'!E188))),'Data Summary'!BX194="Yes"),OFFSET('Water Data'!$E$9,0,10*ROW('Water Data'!E188)),NA())</f>
        <v>#N/A</v>
      </c>
      <c r="J194" s="536" t="e">
        <f ca="1">+IF(AND(ISNUMBER(OFFSET('Water Data'!$F$4,0,10*ROW('Water Data'!F188))),'Data Summary'!BY194="Yes"),100-OFFSET('Water Data'!$F$4,0,10*ROW('Water Data'!F188)),NA())</f>
        <v>#N/A</v>
      </c>
      <c r="K194" s="536" t="e">
        <f ca="1">+IF(AND(ISNUMBER(OFFSET('Water Data'!$F$6,0,10*ROW('Water Data'!F188))),'Data Summary'!BZ194="Yes"),OFFSET('Water Data'!$F$6,0,10*ROW('Water Data'!F188)),NA())</f>
        <v>#N/A</v>
      </c>
      <c r="L194" s="536" t="e">
        <f ca="1">+IF(AND(ISNUMBER(OFFSET('Water Data'!$F$9,0,10*ROW('Water Data'!F188))),'Data Summary'!CA194="Yes"),OFFSET('Water Data'!$F$9,0,10*ROW('Water Data'!F188)),NA())</f>
        <v>#N/A</v>
      </c>
      <c r="M194" s="536" t="e">
        <f ca="1">+IF(AND(ISNUMBER(OFFSET('Water Data'!$G$4,0,10*ROW('Water Data'!G188))),'Data Summary'!CB194="Yes"),100-OFFSET('Water Data'!$G$4,0,10*ROW('Water Data'!G188)),NA())</f>
        <v>#N/A</v>
      </c>
      <c r="N194" s="536" t="e">
        <f ca="1">+IF(AND(ISNUMBER(OFFSET('Water Data'!$G$6,0,10*ROW('Water Data'!G188))),'Data Summary'!CC194="Yes"),OFFSET('Water Data'!$G$6,0,10*ROW('Water Data'!G188)),NA())</f>
        <v>#N/A</v>
      </c>
      <c r="O194" s="536" t="e">
        <f ca="1">+IF(AND(ISNUMBER(OFFSET('Water Data'!$G$9,0,10*ROW('Water Data'!G188))),'Data Summary'!CD194="Yes"),OFFSET('Water Data'!$G$9,0,10*ROW('Water Data'!G188)),NA())</f>
        <v>#N/A</v>
      </c>
      <c r="P194" s="536" t="e">
        <f ca="1">+IF(AND(ISNUMBER(OFFSET('Water Data'!$H$4,0,10*ROW('Water Data'!H188))),'Data Summary'!CE194="Yes"),100-OFFSET('Water Data'!$H$4,0,10*ROW('Water Data'!H188)),NA())</f>
        <v>#N/A</v>
      </c>
      <c r="Q194" s="536" t="e">
        <f ca="1">+IF(AND(ISNUMBER(OFFSET('Water Data'!$H$6,0,10*ROW('Water Data'!H188))),'Data Summary'!CF194="Yes"),OFFSET('Water Data'!$H$6,0,10*ROW('Water Data'!H188)),NA())</f>
        <v>#N/A</v>
      </c>
      <c r="R194" s="536" t="e">
        <f ca="1">+IF(AND(ISNUMBER(OFFSET('Water Data'!$H$9,0,10*ROW('Water Data'!H188))),'Data Summary'!CG194="Yes"),OFFSET('Water Data'!$H$9,0,10*ROW('Water Data'!H188)),NA())</f>
        <v>#N/A</v>
      </c>
      <c r="S194" s="536" t="e">
        <f ca="1">+IF(AND(ISNUMBER(OFFSET('Water Data'!$I$4,0,10*ROW('Water Data'!I188))),'Data Summary'!CH194="Yes"),100-OFFSET('Water Data'!$I$4,0,10*ROW('Water Data'!I188)),NA())</f>
        <v>#N/A</v>
      </c>
      <c r="T194" s="536" t="e">
        <f ca="1">+IF(AND(ISNUMBER(OFFSET('Water Data'!$I$6,0,10*ROW('Water Data'!I188))),'Data Summary'!CI194="Yes"),OFFSET('Water Data'!$I$6,0,10*ROW('Water Data'!I188)),NA())</f>
        <v>#N/A</v>
      </c>
      <c r="U194" s="536" t="e">
        <f ca="1">+IF(AND(ISNUMBER(OFFSET('Water Data'!$I$9,0,10*ROW('Water Data'!I188))),'Data Summary'!CJ194="Yes"),OFFSET('Water Data'!$I$9,0,10*ROW('Water Data'!I188)),NA())</f>
        <v>#N/A</v>
      </c>
      <c r="V194" s="537" t="e">
        <f ca="1">+IF(AND(ISNUMBER(OFFSET('Sanitation Data'!$D$4,0,10*ROW('Sanitation Data'!D188))),'Data Summary'!CK194="Yes"),100-OFFSET('Sanitation Data'!$D$4,0,10*ROW('Sanitation Data'!D188)),NA())</f>
        <v>#N/A</v>
      </c>
      <c r="W194" s="537" t="e">
        <f ca="1">+IF(AND(ISNUMBER(OFFSET('Sanitation Data'!$D$6,0,10*ROW('Sanitation Data'!D188))),'Data Summary'!CL194="Yes"),OFFSET('Sanitation Data'!$D$6,0,10*ROW('Sanitation Data'!D188)),NA())</f>
        <v>#N/A</v>
      </c>
      <c r="X194" s="537" t="e">
        <f ca="1">+IF(AND(ISNUMBER(OFFSET('Sanitation Data'!$D$10,0,10*ROW('Sanitation Data'!D188))),'Data Summary'!CM194="Yes"),OFFSET('Sanitation Data'!$D$10,0,10*ROW('Sanitation Data'!D188)),NA())</f>
        <v>#N/A</v>
      </c>
      <c r="Y194" s="537" t="e">
        <f ca="1">+IF(AND(ISNUMBER(OFFSET('Sanitation Data'!$D$11,0,10*ROW('Sanitation Data'!D188))),'Data Summary'!CN194="Yes"),OFFSET('Sanitation Data'!$D$11,0,10*ROW('Sanitation Data'!D188)),NA())</f>
        <v>#N/A</v>
      </c>
      <c r="Z194" s="537" t="e">
        <f ca="1">+IF(AND(ISNUMBER(OFFSET('Sanitation Data'!$D$12,0,10*ROW('Sanitation Data'!D188))),'Data Summary'!CO194="Yes"),OFFSET('Sanitation Data'!$D$12,0,10*ROW('Sanitation Data'!D188)),NA())</f>
        <v>#N/A</v>
      </c>
      <c r="AA194" s="537" t="e">
        <f ca="1">+IF(AND(ISNUMBER(OFFSET('Sanitation Data'!$E$4,0,10*ROW('Sanitation Data'!E188))),'Data Summary'!CP194="Yes"),100-OFFSET('Sanitation Data'!$E$4,0,10*ROW('Sanitation Data'!E188)),NA())</f>
        <v>#N/A</v>
      </c>
      <c r="AB194" s="537" t="e">
        <f ca="1">+IF(AND(ISNUMBER(OFFSET('Sanitation Data'!$E$6,0,10*ROW('Sanitation Data'!E188))),'Data Summary'!CQ194="Yes"),OFFSET('Sanitation Data'!$E$6,0,10*ROW('Sanitation Data'!E188)),NA())</f>
        <v>#N/A</v>
      </c>
      <c r="AC194" s="537" t="e">
        <f ca="1">+IF(AND(ISNUMBER(OFFSET('Sanitation Data'!$E$10,0,10*ROW('Sanitation Data'!E188))),'Data Summary'!CR194="Yes"),OFFSET('Sanitation Data'!$E$10,0,10*ROW('Sanitation Data'!E188)),NA())</f>
        <v>#N/A</v>
      </c>
      <c r="AD194" s="537" t="e">
        <f ca="1">+IF(AND(ISNUMBER(OFFSET('Sanitation Data'!$E$11,0,10*ROW('Sanitation Data'!E188))),'Data Summary'!CS194="Yes"),OFFSET('Sanitation Data'!$E$11,0,10*ROW('Sanitation Data'!E188)),NA())</f>
        <v>#N/A</v>
      </c>
      <c r="AE194" s="537" t="e">
        <f ca="1">+IF(AND(ISNUMBER(OFFSET('Sanitation Data'!$E$12,0,10*ROW('Sanitation Data'!E188))),'Data Summary'!CT194="Yes"),OFFSET('Sanitation Data'!$E$12,0,10*ROW('Sanitation Data'!E188)),NA())</f>
        <v>#N/A</v>
      </c>
      <c r="AF194" s="537" t="e">
        <f ca="1">+IF(AND(ISNUMBER(OFFSET('Sanitation Data'!$F$4,0,10*ROW('Sanitation Data'!F188))),'Data Summary'!CU194="Yes"),100-OFFSET('Sanitation Data'!$F$4,0,10*ROW('Sanitation Data'!F188)),NA())</f>
        <v>#N/A</v>
      </c>
      <c r="AG194" s="537" t="e">
        <f ca="1">+IF(AND(ISNUMBER(OFFSET('Sanitation Data'!$F$6,0,10*ROW('Sanitation Data'!F188))),'Data Summary'!CV194="Yes"),OFFSET('Sanitation Data'!$F$6,0,10*ROW('Sanitation Data'!F188)),NA())</f>
        <v>#N/A</v>
      </c>
      <c r="AH194" s="537" t="e">
        <f ca="1">+IF(AND(ISNUMBER(OFFSET('Sanitation Data'!$F$10,0,10*ROW('Sanitation Data'!F188))),'Data Summary'!CW194="Yes"),OFFSET('Sanitation Data'!$F$10,0,10*ROW('Sanitation Data'!F188)),NA())</f>
        <v>#N/A</v>
      </c>
      <c r="AI194" s="537" t="e">
        <f ca="1">+IF(AND(ISNUMBER(OFFSET('Sanitation Data'!$F$11,0,10*ROW('Sanitation Data'!F188))),'Data Summary'!CX194="Yes"),OFFSET('Sanitation Data'!$F$11,0,10*ROW('Sanitation Data'!F188)),NA())</f>
        <v>#N/A</v>
      </c>
      <c r="AJ194" s="537" t="e">
        <f ca="1">+IF(AND(ISNUMBER(OFFSET('Sanitation Data'!$F$12,0,10*ROW('Sanitation Data'!F188))),'Data Summary'!CY194="Yes"),OFFSET('Sanitation Data'!$F$12,0,10*ROW('Sanitation Data'!F188)),NA())</f>
        <v>#N/A</v>
      </c>
      <c r="AK194" s="537" t="e">
        <f ca="1">+IF(AND(ISNUMBER(OFFSET('Sanitation Data'!$G$4,0,10*ROW('Sanitation Data'!G188))),'Data Summary'!CZ194="Yes"),100-OFFSET('Sanitation Data'!$G$4,0,10*ROW('Sanitation Data'!G188)),NA())</f>
        <v>#N/A</v>
      </c>
      <c r="AL194" s="537" t="e">
        <f ca="1">+IF(AND(ISNUMBER(OFFSET('Sanitation Data'!$G$6,0,10*ROW('Sanitation Data'!G188))),'Data Summary'!DA194="Yes"),OFFSET('Sanitation Data'!$G$6,0,10*ROW('Sanitation Data'!G188)),NA())</f>
        <v>#N/A</v>
      </c>
      <c r="AM194" s="537" t="e">
        <f ca="1">+IF(AND(ISNUMBER(OFFSET('Sanitation Data'!$G$10,0,10*ROW('Sanitation Data'!G188))),'Data Summary'!DB194="Yes"),OFFSET('Sanitation Data'!$G$10,0,10*ROW('Sanitation Data'!G188)),NA())</f>
        <v>#N/A</v>
      </c>
      <c r="AN194" s="537" t="e">
        <f ca="1">+IF(AND(ISNUMBER(OFFSET('Sanitation Data'!$G$11,0,10*ROW('Sanitation Data'!G188))),'Data Summary'!DC194="Yes"),OFFSET('Sanitation Data'!$G$11,0,10*ROW('Sanitation Data'!G188)),NA())</f>
        <v>#N/A</v>
      </c>
      <c r="AO194" s="537" t="e">
        <f ca="1">+IF(AND(ISNUMBER(OFFSET('Sanitation Data'!$G$12,0,10*ROW('Sanitation Data'!G188))),'Data Summary'!DD194="Yes"),OFFSET('Sanitation Data'!$G$12,0,10*ROW('Sanitation Data'!G188)),NA())</f>
        <v>#N/A</v>
      </c>
      <c r="AP194" s="537" t="e">
        <f ca="1">+IF(AND(ISNUMBER(OFFSET('Sanitation Data'!$H$4,0,10*ROW('Sanitation Data'!H188))),'Data Summary'!DE194="Yes"),100-OFFSET('Sanitation Data'!$H$4,0,10*ROW('Sanitation Data'!H188)),NA())</f>
        <v>#N/A</v>
      </c>
      <c r="AQ194" s="537" t="e">
        <f ca="1">+IF(AND(ISNUMBER(OFFSET('Sanitation Data'!$H$6,0,10*ROW('Sanitation Data'!H188))),'Data Summary'!DF194="Yes"),OFFSET('Sanitation Data'!$H$6,0,10*ROW('Sanitation Data'!H188)),NA())</f>
        <v>#N/A</v>
      </c>
      <c r="AR194" s="537" t="e">
        <f ca="1">+IF(AND(ISNUMBER(OFFSET('Sanitation Data'!$H$10,0,10*ROW('Sanitation Data'!H188))),'Data Summary'!DG194="Yes"),OFFSET('Sanitation Data'!$H$10,0,10*ROW('Sanitation Data'!H188)),NA())</f>
        <v>#N/A</v>
      </c>
      <c r="AS194" s="537" t="e">
        <f ca="1">+IF(AND(ISNUMBER(OFFSET('Sanitation Data'!$H$11,0,10*ROW('Sanitation Data'!H188))),'Data Summary'!DH194="Yes"),OFFSET('Sanitation Data'!$H$11,0,10*ROW('Sanitation Data'!H188)),NA())</f>
        <v>#N/A</v>
      </c>
      <c r="AT194" s="537" t="e">
        <f ca="1">+IF(AND(ISNUMBER(OFFSET('Sanitation Data'!$H$12,0,10*ROW('Sanitation Data'!H188))),'Data Summary'!DI194="Yes"),OFFSET('Sanitation Data'!$H$12,0,10*ROW('Sanitation Data'!H188)),NA())</f>
        <v>#N/A</v>
      </c>
      <c r="AU194" s="537" t="e">
        <f ca="1">+IF(AND(ISNUMBER(OFFSET('Sanitation Data'!$I$4,0,10*ROW('Sanitation Data'!I188))),'Data Summary'!DJ194="Yes"),100-OFFSET('Sanitation Data'!$I$4,0,10*ROW('Sanitation Data'!I188)),NA())</f>
        <v>#N/A</v>
      </c>
      <c r="AV194" s="537" t="e">
        <f ca="1">+IF(AND(ISNUMBER(OFFSET('Sanitation Data'!$I$6,0,10*ROW('Sanitation Data'!I188))),'Data Summary'!DK194="Yes"),OFFSET('Sanitation Data'!$I$6,0,10*ROW('Sanitation Data'!I188)),NA())</f>
        <v>#N/A</v>
      </c>
      <c r="AW194" s="537" t="e">
        <f ca="1">+IF(AND(ISNUMBER(OFFSET('Sanitation Data'!$I$10,0,10*ROW('Sanitation Data'!I188))),'Data Summary'!DL194="Yes"),OFFSET('Sanitation Data'!$I$10,0,10*ROW('Sanitation Data'!I188)),NA())</f>
        <v>#N/A</v>
      </c>
      <c r="AX194" s="537" t="e">
        <f ca="1">+IF(AND(ISNUMBER(OFFSET('Sanitation Data'!$I$11,0,10*ROW('Sanitation Data'!I188))),'Data Summary'!DM194="Yes"),OFFSET('Sanitation Data'!$I$11,0,10*ROW('Sanitation Data'!I188)),NA())</f>
        <v>#N/A</v>
      </c>
      <c r="AY194" s="537" t="e">
        <f ca="1">+IF(AND(ISNUMBER(OFFSET('Sanitation Data'!$I$12,0,10*ROW('Sanitation Data'!I188))),'Data Summary'!DN194="Yes"),OFFSET('Sanitation Data'!$I$12,0,10*ROW('Sanitation Data'!I188)),NA())</f>
        <v>#N/A</v>
      </c>
      <c r="AZ194" s="538" t="e">
        <f ca="1">+IF(AND(ISNUMBER(OFFSET('Hygiene Data'!$D$5,0,10*ROW('Hygiene Data'!D188))),'Data Summary'!DO194="Yes"),OFFSET('Hygiene Data'!$D$5,0,10*ROW('Hygiene Data'!D188)),NA())</f>
        <v>#N/A</v>
      </c>
      <c r="BA194" s="538" t="e">
        <f ca="1">+IF(AND(ISNUMBER(OFFSET('Hygiene Data'!$D$7,0,10*ROW('Hygiene Data'!D188))),'Data Summary'!DP194="Yes"),OFFSET('Hygiene Data'!$D$7,0,10*ROW('Hygiene Data'!D188)),NA())</f>
        <v>#N/A</v>
      </c>
      <c r="BB194" s="538" t="e">
        <f ca="1">+IF(AND(ISNUMBER(OFFSET('Hygiene Data'!$D$9,0,10*ROW('Hygiene Data'!D188))),'Data Summary'!DQ194="Yes"),OFFSET('Hygiene Data'!$D$9,0,10*ROW('Hygiene Data'!D188)),NA())</f>
        <v>#N/A</v>
      </c>
      <c r="BC194" s="538" t="e">
        <f ca="1">+IF(AND(ISNUMBER(OFFSET('Hygiene Data'!$E$5,0,10*ROW('Hygiene Data'!E188))),'Data Summary'!DR194="Yes"),OFFSET('Hygiene Data'!$E$5,0,10*ROW('Hygiene Data'!E188)),NA())</f>
        <v>#N/A</v>
      </c>
      <c r="BD194" s="538" t="e">
        <f ca="1">+IF(AND(ISNUMBER(OFFSET('Hygiene Data'!$E$7,0,10*ROW('Hygiene Data'!E188))),'Data Summary'!DS194="Yes"),OFFSET('Hygiene Data'!$E$7,0,10*ROW('Hygiene Data'!E188)),NA())</f>
        <v>#N/A</v>
      </c>
      <c r="BE194" s="538" t="e">
        <f ca="1">+IF(AND(ISNUMBER(OFFSET('Hygiene Data'!$E$9,0,10*ROW('Hygiene Data'!E188))),'Data Summary'!DT194="Yes"),OFFSET('Hygiene Data'!$E$9,0,10*ROW('Hygiene Data'!E188)),NA())</f>
        <v>#N/A</v>
      </c>
      <c r="BF194" s="538" t="e">
        <f ca="1">+IF(AND(ISNUMBER(OFFSET('Hygiene Data'!$F$5,0,10*ROW('Hygiene Data'!F188))),'Data Summary'!DU194="Yes"),OFFSET('Hygiene Data'!$F$5,0,10*ROW('Hygiene Data'!F188)),NA())</f>
        <v>#N/A</v>
      </c>
      <c r="BG194" s="538" t="e">
        <f ca="1">+IF(AND(ISNUMBER(OFFSET('Hygiene Data'!$F$7,0,10*ROW('Hygiene Data'!F188))),'Data Summary'!DV194="Yes"),OFFSET('Hygiene Data'!$F$7,0,10*ROW('Hygiene Data'!F188)),NA())</f>
        <v>#N/A</v>
      </c>
      <c r="BH194" s="538" t="e">
        <f ca="1">+IF(AND(ISNUMBER(OFFSET('Hygiene Data'!$F$9,0,10*ROW('Hygiene Data'!F188))),'Data Summary'!DW194="Yes"),OFFSET('Hygiene Data'!$F$9,0,10*ROW('Hygiene Data'!F188)),NA())</f>
        <v>#N/A</v>
      </c>
      <c r="BI194" s="538" t="e">
        <f ca="1">+IF(AND(ISNUMBER(OFFSET('Hygiene Data'!$G$5,0,10*ROW('Hygiene Data'!G188))),'Data Summary'!DX194="Yes"),OFFSET('Hygiene Data'!$G$5,0,10*ROW('Hygiene Data'!G188)),NA())</f>
        <v>#N/A</v>
      </c>
      <c r="BJ194" s="538" t="e">
        <f ca="1">+IF(AND(ISNUMBER(OFFSET('Hygiene Data'!$G$7,0,10*ROW('Hygiene Data'!G188))),'Data Summary'!DY194="Yes"),OFFSET('Hygiene Data'!$G$7,0,10*ROW('Hygiene Data'!G188)),NA())</f>
        <v>#N/A</v>
      </c>
      <c r="BK194" s="538" t="e">
        <f ca="1">+IF(AND(ISNUMBER(OFFSET('Hygiene Data'!$G$9,0,10*ROW('Hygiene Data'!G188))),'Data Summary'!DZ194="Yes"),OFFSET('Hygiene Data'!$G$9,0,10*ROW('Hygiene Data'!G188)),NA())</f>
        <v>#N/A</v>
      </c>
      <c r="BL194" s="538" t="e">
        <f ca="1">+IF(AND(ISNUMBER(OFFSET('Hygiene Data'!$H$5,0,10*ROW('Hygiene Data'!H188))),'Data Summary'!EA194="Yes"),OFFSET('Hygiene Data'!$H$5,0,10*ROW('Hygiene Data'!H188)),NA())</f>
        <v>#N/A</v>
      </c>
      <c r="BM194" s="538" t="e">
        <f ca="1">+IF(AND(ISNUMBER(OFFSET('Hygiene Data'!$H$7,0,10*ROW('Hygiene Data'!H188))),'Data Summary'!EB194="Yes"),OFFSET('Hygiene Data'!$H$7,0,10*ROW('Hygiene Data'!H188)),NA())</f>
        <v>#N/A</v>
      </c>
      <c r="BN194" s="538" t="e">
        <f ca="1">+IF(AND(ISNUMBER(OFFSET('Hygiene Data'!$H$9,0,10*ROW('Hygiene Data'!H188))),'Data Summary'!EC194="Yes"),OFFSET('Hygiene Data'!$H$9,0,10*ROW('Hygiene Data'!H188)),NA())</f>
        <v>#N/A</v>
      </c>
      <c r="BO194" s="538" t="e">
        <f ca="1">+IF(AND(ISNUMBER(OFFSET('Hygiene Data'!$I$5,0,10*ROW('Hygiene Data'!I188))),'Data Summary'!ED194="Yes"),OFFSET('Hygiene Data'!$I$5,0,10*ROW('Hygiene Data'!I188)),NA())</f>
        <v>#N/A</v>
      </c>
      <c r="BP194" s="538" t="e">
        <f ca="1">+IF(AND(ISNUMBER(OFFSET('Hygiene Data'!$I$7,0,10*ROW('Hygiene Data'!I188))),'Data Summary'!EE194="Yes"),OFFSET('Hygiene Data'!$I$7,0,10*ROW('Hygiene Data'!I188)),NA())</f>
        <v>#N/A</v>
      </c>
      <c r="BQ194" s="538" t="e">
        <f ca="1">+IF(AND(ISNUMBER(OFFSET('Hygiene Data'!$I$9,0,10*ROW('Hygiene Data'!I188))),'Data Summary'!EF194="Yes"),OFFSET('Hygiene Data'!$I$9,0,10*ROW('Hygiene Data'!I188)),NA())</f>
        <v>#N/A</v>
      </c>
    </row>
    <row r="195" spans="1:69" x14ac:dyDescent="0.25">
      <c r="A195" s="534" t="e">
        <f ca="1">+RIGHT('Data Summary'!A195,LEN('Data Summary'!A195)-9)</f>
        <v>#VALUE!</v>
      </c>
      <c r="B195" s="508" t="str">
        <f ca="1">+IF(ISTEXT('Data Summary'!B195),'Data Summary'!B195,"")</f>
        <v/>
      </c>
      <c r="C195" s="535" t="e">
        <f ca="1">+VALUE('Data Summary'!C195)</f>
        <v>#VALUE!</v>
      </c>
      <c r="D195" s="536" t="e">
        <f ca="1">+IF(AND(ISNUMBER(OFFSET('Water Data'!$D$4,0,10*ROW('Water Data'!D189))),'Data Summary'!BS195="Yes"),100-OFFSET('Water Data'!$D$4,0,10*ROW('Water Data'!D189)),NA())</f>
        <v>#N/A</v>
      </c>
      <c r="E195" s="536" t="e">
        <f ca="1">+IF(AND(ISNUMBER(OFFSET('Water Data'!$D$6,0,10*ROW('Water Data'!D189))),'Data Summary'!BT195="Yes"),OFFSET('Water Data'!$D$6,0,10*ROW('Water Data'!D189)),NA())</f>
        <v>#N/A</v>
      </c>
      <c r="F195" s="536" t="e">
        <f ca="1">+IF(AND(ISNUMBER(OFFSET('Water Data'!$D$9,0,10*ROW('Water Data'!D189))),'Data Summary'!BU195="Yes"),OFFSET('Water Data'!$D$9,0,10*ROW('Water Data'!D189)),NA())</f>
        <v>#N/A</v>
      </c>
      <c r="G195" s="536" t="e">
        <f ca="1">+IF(AND(ISNUMBER(OFFSET('Water Data'!$E$4,0,10*ROW('Water Data'!E189))),'Data Summary'!BV195="Yes"),100-OFFSET('Water Data'!$E$4,0,10*ROW('Water Data'!E189)),NA())</f>
        <v>#N/A</v>
      </c>
      <c r="H195" s="536" t="e">
        <f ca="1">+IF(AND(ISNUMBER(OFFSET('Water Data'!$E$6,0,10*ROW('Water Data'!E189))),'Data Summary'!BW195="Yes"),OFFSET('Water Data'!$E$6,0,10*ROW('Water Data'!E189)),NA())</f>
        <v>#N/A</v>
      </c>
      <c r="I195" s="536" t="e">
        <f ca="1">+IF(AND(ISNUMBER(OFFSET('Water Data'!$E$9,0,10*ROW('Water Data'!E189))),'Data Summary'!BX195="Yes"),OFFSET('Water Data'!$E$9,0,10*ROW('Water Data'!E189)),NA())</f>
        <v>#N/A</v>
      </c>
      <c r="J195" s="536" t="e">
        <f ca="1">+IF(AND(ISNUMBER(OFFSET('Water Data'!$F$4,0,10*ROW('Water Data'!F189))),'Data Summary'!BY195="Yes"),100-OFFSET('Water Data'!$F$4,0,10*ROW('Water Data'!F189)),NA())</f>
        <v>#N/A</v>
      </c>
      <c r="K195" s="536" t="e">
        <f ca="1">+IF(AND(ISNUMBER(OFFSET('Water Data'!$F$6,0,10*ROW('Water Data'!F189))),'Data Summary'!BZ195="Yes"),OFFSET('Water Data'!$F$6,0,10*ROW('Water Data'!F189)),NA())</f>
        <v>#N/A</v>
      </c>
      <c r="L195" s="536" t="e">
        <f ca="1">+IF(AND(ISNUMBER(OFFSET('Water Data'!$F$9,0,10*ROW('Water Data'!F189))),'Data Summary'!CA195="Yes"),OFFSET('Water Data'!$F$9,0,10*ROW('Water Data'!F189)),NA())</f>
        <v>#N/A</v>
      </c>
      <c r="M195" s="536" t="e">
        <f ca="1">+IF(AND(ISNUMBER(OFFSET('Water Data'!$G$4,0,10*ROW('Water Data'!G189))),'Data Summary'!CB195="Yes"),100-OFFSET('Water Data'!$G$4,0,10*ROW('Water Data'!G189)),NA())</f>
        <v>#N/A</v>
      </c>
      <c r="N195" s="536" t="e">
        <f ca="1">+IF(AND(ISNUMBER(OFFSET('Water Data'!$G$6,0,10*ROW('Water Data'!G189))),'Data Summary'!CC195="Yes"),OFFSET('Water Data'!$G$6,0,10*ROW('Water Data'!G189)),NA())</f>
        <v>#N/A</v>
      </c>
      <c r="O195" s="536" t="e">
        <f ca="1">+IF(AND(ISNUMBER(OFFSET('Water Data'!$G$9,0,10*ROW('Water Data'!G189))),'Data Summary'!CD195="Yes"),OFFSET('Water Data'!$G$9,0,10*ROW('Water Data'!G189)),NA())</f>
        <v>#N/A</v>
      </c>
      <c r="P195" s="536" t="e">
        <f ca="1">+IF(AND(ISNUMBER(OFFSET('Water Data'!$H$4,0,10*ROW('Water Data'!H189))),'Data Summary'!CE195="Yes"),100-OFFSET('Water Data'!$H$4,0,10*ROW('Water Data'!H189)),NA())</f>
        <v>#N/A</v>
      </c>
      <c r="Q195" s="536" t="e">
        <f ca="1">+IF(AND(ISNUMBER(OFFSET('Water Data'!$H$6,0,10*ROW('Water Data'!H189))),'Data Summary'!CF195="Yes"),OFFSET('Water Data'!$H$6,0,10*ROW('Water Data'!H189)),NA())</f>
        <v>#N/A</v>
      </c>
      <c r="R195" s="536" t="e">
        <f ca="1">+IF(AND(ISNUMBER(OFFSET('Water Data'!$H$9,0,10*ROW('Water Data'!H189))),'Data Summary'!CG195="Yes"),OFFSET('Water Data'!$H$9,0,10*ROW('Water Data'!H189)),NA())</f>
        <v>#N/A</v>
      </c>
      <c r="S195" s="536" t="e">
        <f ca="1">+IF(AND(ISNUMBER(OFFSET('Water Data'!$I$4,0,10*ROW('Water Data'!I189))),'Data Summary'!CH195="Yes"),100-OFFSET('Water Data'!$I$4,0,10*ROW('Water Data'!I189)),NA())</f>
        <v>#N/A</v>
      </c>
      <c r="T195" s="536" t="e">
        <f ca="1">+IF(AND(ISNUMBER(OFFSET('Water Data'!$I$6,0,10*ROW('Water Data'!I189))),'Data Summary'!CI195="Yes"),OFFSET('Water Data'!$I$6,0,10*ROW('Water Data'!I189)),NA())</f>
        <v>#N/A</v>
      </c>
      <c r="U195" s="536" t="e">
        <f ca="1">+IF(AND(ISNUMBER(OFFSET('Water Data'!$I$9,0,10*ROW('Water Data'!I189))),'Data Summary'!CJ195="Yes"),OFFSET('Water Data'!$I$9,0,10*ROW('Water Data'!I189)),NA())</f>
        <v>#N/A</v>
      </c>
      <c r="V195" s="537" t="e">
        <f ca="1">+IF(AND(ISNUMBER(OFFSET('Sanitation Data'!$D$4,0,10*ROW('Sanitation Data'!D189))),'Data Summary'!CK195="Yes"),100-OFFSET('Sanitation Data'!$D$4,0,10*ROW('Sanitation Data'!D189)),NA())</f>
        <v>#N/A</v>
      </c>
      <c r="W195" s="537" t="e">
        <f ca="1">+IF(AND(ISNUMBER(OFFSET('Sanitation Data'!$D$6,0,10*ROW('Sanitation Data'!D189))),'Data Summary'!CL195="Yes"),OFFSET('Sanitation Data'!$D$6,0,10*ROW('Sanitation Data'!D189)),NA())</f>
        <v>#N/A</v>
      </c>
      <c r="X195" s="537" t="e">
        <f ca="1">+IF(AND(ISNUMBER(OFFSET('Sanitation Data'!$D$10,0,10*ROW('Sanitation Data'!D189))),'Data Summary'!CM195="Yes"),OFFSET('Sanitation Data'!$D$10,0,10*ROW('Sanitation Data'!D189)),NA())</f>
        <v>#N/A</v>
      </c>
      <c r="Y195" s="537" t="e">
        <f ca="1">+IF(AND(ISNUMBER(OFFSET('Sanitation Data'!$D$11,0,10*ROW('Sanitation Data'!D189))),'Data Summary'!CN195="Yes"),OFFSET('Sanitation Data'!$D$11,0,10*ROW('Sanitation Data'!D189)),NA())</f>
        <v>#N/A</v>
      </c>
      <c r="Z195" s="537" t="e">
        <f ca="1">+IF(AND(ISNUMBER(OFFSET('Sanitation Data'!$D$12,0,10*ROW('Sanitation Data'!D189))),'Data Summary'!CO195="Yes"),OFFSET('Sanitation Data'!$D$12,0,10*ROW('Sanitation Data'!D189)),NA())</f>
        <v>#N/A</v>
      </c>
      <c r="AA195" s="537" t="e">
        <f ca="1">+IF(AND(ISNUMBER(OFFSET('Sanitation Data'!$E$4,0,10*ROW('Sanitation Data'!E189))),'Data Summary'!CP195="Yes"),100-OFFSET('Sanitation Data'!$E$4,0,10*ROW('Sanitation Data'!E189)),NA())</f>
        <v>#N/A</v>
      </c>
      <c r="AB195" s="537" t="e">
        <f ca="1">+IF(AND(ISNUMBER(OFFSET('Sanitation Data'!$E$6,0,10*ROW('Sanitation Data'!E189))),'Data Summary'!CQ195="Yes"),OFFSET('Sanitation Data'!$E$6,0,10*ROW('Sanitation Data'!E189)),NA())</f>
        <v>#N/A</v>
      </c>
      <c r="AC195" s="537" t="e">
        <f ca="1">+IF(AND(ISNUMBER(OFFSET('Sanitation Data'!$E$10,0,10*ROW('Sanitation Data'!E189))),'Data Summary'!CR195="Yes"),OFFSET('Sanitation Data'!$E$10,0,10*ROW('Sanitation Data'!E189)),NA())</f>
        <v>#N/A</v>
      </c>
      <c r="AD195" s="537" t="e">
        <f ca="1">+IF(AND(ISNUMBER(OFFSET('Sanitation Data'!$E$11,0,10*ROW('Sanitation Data'!E189))),'Data Summary'!CS195="Yes"),OFFSET('Sanitation Data'!$E$11,0,10*ROW('Sanitation Data'!E189)),NA())</f>
        <v>#N/A</v>
      </c>
      <c r="AE195" s="537" t="e">
        <f ca="1">+IF(AND(ISNUMBER(OFFSET('Sanitation Data'!$E$12,0,10*ROW('Sanitation Data'!E189))),'Data Summary'!CT195="Yes"),OFFSET('Sanitation Data'!$E$12,0,10*ROW('Sanitation Data'!E189)),NA())</f>
        <v>#N/A</v>
      </c>
      <c r="AF195" s="537" t="e">
        <f ca="1">+IF(AND(ISNUMBER(OFFSET('Sanitation Data'!$F$4,0,10*ROW('Sanitation Data'!F189))),'Data Summary'!CU195="Yes"),100-OFFSET('Sanitation Data'!$F$4,0,10*ROW('Sanitation Data'!F189)),NA())</f>
        <v>#N/A</v>
      </c>
      <c r="AG195" s="537" t="e">
        <f ca="1">+IF(AND(ISNUMBER(OFFSET('Sanitation Data'!$F$6,0,10*ROW('Sanitation Data'!F189))),'Data Summary'!CV195="Yes"),OFFSET('Sanitation Data'!$F$6,0,10*ROW('Sanitation Data'!F189)),NA())</f>
        <v>#N/A</v>
      </c>
      <c r="AH195" s="537" t="e">
        <f ca="1">+IF(AND(ISNUMBER(OFFSET('Sanitation Data'!$F$10,0,10*ROW('Sanitation Data'!F189))),'Data Summary'!CW195="Yes"),OFFSET('Sanitation Data'!$F$10,0,10*ROW('Sanitation Data'!F189)),NA())</f>
        <v>#N/A</v>
      </c>
      <c r="AI195" s="537" t="e">
        <f ca="1">+IF(AND(ISNUMBER(OFFSET('Sanitation Data'!$F$11,0,10*ROW('Sanitation Data'!F189))),'Data Summary'!CX195="Yes"),OFFSET('Sanitation Data'!$F$11,0,10*ROW('Sanitation Data'!F189)),NA())</f>
        <v>#N/A</v>
      </c>
      <c r="AJ195" s="537" t="e">
        <f ca="1">+IF(AND(ISNUMBER(OFFSET('Sanitation Data'!$F$12,0,10*ROW('Sanitation Data'!F189))),'Data Summary'!CY195="Yes"),OFFSET('Sanitation Data'!$F$12,0,10*ROW('Sanitation Data'!F189)),NA())</f>
        <v>#N/A</v>
      </c>
      <c r="AK195" s="537" t="e">
        <f ca="1">+IF(AND(ISNUMBER(OFFSET('Sanitation Data'!$G$4,0,10*ROW('Sanitation Data'!G189))),'Data Summary'!CZ195="Yes"),100-OFFSET('Sanitation Data'!$G$4,0,10*ROW('Sanitation Data'!G189)),NA())</f>
        <v>#N/A</v>
      </c>
      <c r="AL195" s="537" t="e">
        <f ca="1">+IF(AND(ISNUMBER(OFFSET('Sanitation Data'!$G$6,0,10*ROW('Sanitation Data'!G189))),'Data Summary'!DA195="Yes"),OFFSET('Sanitation Data'!$G$6,0,10*ROW('Sanitation Data'!G189)),NA())</f>
        <v>#N/A</v>
      </c>
      <c r="AM195" s="537" t="e">
        <f ca="1">+IF(AND(ISNUMBER(OFFSET('Sanitation Data'!$G$10,0,10*ROW('Sanitation Data'!G189))),'Data Summary'!DB195="Yes"),OFFSET('Sanitation Data'!$G$10,0,10*ROW('Sanitation Data'!G189)),NA())</f>
        <v>#N/A</v>
      </c>
      <c r="AN195" s="537" t="e">
        <f ca="1">+IF(AND(ISNUMBER(OFFSET('Sanitation Data'!$G$11,0,10*ROW('Sanitation Data'!G189))),'Data Summary'!DC195="Yes"),OFFSET('Sanitation Data'!$G$11,0,10*ROW('Sanitation Data'!G189)),NA())</f>
        <v>#N/A</v>
      </c>
      <c r="AO195" s="537" t="e">
        <f ca="1">+IF(AND(ISNUMBER(OFFSET('Sanitation Data'!$G$12,0,10*ROW('Sanitation Data'!G189))),'Data Summary'!DD195="Yes"),OFFSET('Sanitation Data'!$G$12,0,10*ROW('Sanitation Data'!G189)),NA())</f>
        <v>#N/A</v>
      </c>
      <c r="AP195" s="537" t="e">
        <f ca="1">+IF(AND(ISNUMBER(OFFSET('Sanitation Data'!$H$4,0,10*ROW('Sanitation Data'!H189))),'Data Summary'!DE195="Yes"),100-OFFSET('Sanitation Data'!$H$4,0,10*ROW('Sanitation Data'!H189)),NA())</f>
        <v>#N/A</v>
      </c>
      <c r="AQ195" s="537" t="e">
        <f ca="1">+IF(AND(ISNUMBER(OFFSET('Sanitation Data'!$H$6,0,10*ROW('Sanitation Data'!H189))),'Data Summary'!DF195="Yes"),OFFSET('Sanitation Data'!$H$6,0,10*ROW('Sanitation Data'!H189)),NA())</f>
        <v>#N/A</v>
      </c>
      <c r="AR195" s="537" t="e">
        <f ca="1">+IF(AND(ISNUMBER(OFFSET('Sanitation Data'!$H$10,0,10*ROW('Sanitation Data'!H189))),'Data Summary'!DG195="Yes"),OFFSET('Sanitation Data'!$H$10,0,10*ROW('Sanitation Data'!H189)),NA())</f>
        <v>#N/A</v>
      </c>
      <c r="AS195" s="537" t="e">
        <f ca="1">+IF(AND(ISNUMBER(OFFSET('Sanitation Data'!$H$11,0,10*ROW('Sanitation Data'!H189))),'Data Summary'!DH195="Yes"),OFFSET('Sanitation Data'!$H$11,0,10*ROW('Sanitation Data'!H189)),NA())</f>
        <v>#N/A</v>
      </c>
      <c r="AT195" s="537" t="e">
        <f ca="1">+IF(AND(ISNUMBER(OFFSET('Sanitation Data'!$H$12,0,10*ROW('Sanitation Data'!H189))),'Data Summary'!DI195="Yes"),OFFSET('Sanitation Data'!$H$12,0,10*ROW('Sanitation Data'!H189)),NA())</f>
        <v>#N/A</v>
      </c>
      <c r="AU195" s="537" t="e">
        <f ca="1">+IF(AND(ISNUMBER(OFFSET('Sanitation Data'!$I$4,0,10*ROW('Sanitation Data'!I189))),'Data Summary'!DJ195="Yes"),100-OFFSET('Sanitation Data'!$I$4,0,10*ROW('Sanitation Data'!I189)),NA())</f>
        <v>#N/A</v>
      </c>
      <c r="AV195" s="537" t="e">
        <f ca="1">+IF(AND(ISNUMBER(OFFSET('Sanitation Data'!$I$6,0,10*ROW('Sanitation Data'!I189))),'Data Summary'!DK195="Yes"),OFFSET('Sanitation Data'!$I$6,0,10*ROW('Sanitation Data'!I189)),NA())</f>
        <v>#N/A</v>
      </c>
      <c r="AW195" s="537" t="e">
        <f ca="1">+IF(AND(ISNUMBER(OFFSET('Sanitation Data'!$I$10,0,10*ROW('Sanitation Data'!I189))),'Data Summary'!DL195="Yes"),OFFSET('Sanitation Data'!$I$10,0,10*ROW('Sanitation Data'!I189)),NA())</f>
        <v>#N/A</v>
      </c>
      <c r="AX195" s="537" t="e">
        <f ca="1">+IF(AND(ISNUMBER(OFFSET('Sanitation Data'!$I$11,0,10*ROW('Sanitation Data'!I189))),'Data Summary'!DM195="Yes"),OFFSET('Sanitation Data'!$I$11,0,10*ROW('Sanitation Data'!I189)),NA())</f>
        <v>#N/A</v>
      </c>
      <c r="AY195" s="537" t="e">
        <f ca="1">+IF(AND(ISNUMBER(OFFSET('Sanitation Data'!$I$12,0,10*ROW('Sanitation Data'!I189))),'Data Summary'!DN195="Yes"),OFFSET('Sanitation Data'!$I$12,0,10*ROW('Sanitation Data'!I189)),NA())</f>
        <v>#N/A</v>
      </c>
      <c r="AZ195" s="538" t="e">
        <f ca="1">+IF(AND(ISNUMBER(OFFSET('Hygiene Data'!$D$5,0,10*ROW('Hygiene Data'!D189))),'Data Summary'!DO195="Yes"),OFFSET('Hygiene Data'!$D$5,0,10*ROW('Hygiene Data'!D189)),NA())</f>
        <v>#N/A</v>
      </c>
      <c r="BA195" s="538" t="e">
        <f ca="1">+IF(AND(ISNUMBER(OFFSET('Hygiene Data'!$D$7,0,10*ROW('Hygiene Data'!D189))),'Data Summary'!DP195="Yes"),OFFSET('Hygiene Data'!$D$7,0,10*ROW('Hygiene Data'!D189)),NA())</f>
        <v>#N/A</v>
      </c>
      <c r="BB195" s="538" t="e">
        <f ca="1">+IF(AND(ISNUMBER(OFFSET('Hygiene Data'!$D$9,0,10*ROW('Hygiene Data'!D189))),'Data Summary'!DQ195="Yes"),OFFSET('Hygiene Data'!$D$9,0,10*ROW('Hygiene Data'!D189)),NA())</f>
        <v>#N/A</v>
      </c>
      <c r="BC195" s="538" t="e">
        <f ca="1">+IF(AND(ISNUMBER(OFFSET('Hygiene Data'!$E$5,0,10*ROW('Hygiene Data'!E189))),'Data Summary'!DR195="Yes"),OFFSET('Hygiene Data'!$E$5,0,10*ROW('Hygiene Data'!E189)),NA())</f>
        <v>#N/A</v>
      </c>
      <c r="BD195" s="538" t="e">
        <f ca="1">+IF(AND(ISNUMBER(OFFSET('Hygiene Data'!$E$7,0,10*ROW('Hygiene Data'!E189))),'Data Summary'!DS195="Yes"),OFFSET('Hygiene Data'!$E$7,0,10*ROW('Hygiene Data'!E189)),NA())</f>
        <v>#N/A</v>
      </c>
      <c r="BE195" s="538" t="e">
        <f ca="1">+IF(AND(ISNUMBER(OFFSET('Hygiene Data'!$E$9,0,10*ROW('Hygiene Data'!E189))),'Data Summary'!DT195="Yes"),OFFSET('Hygiene Data'!$E$9,0,10*ROW('Hygiene Data'!E189)),NA())</f>
        <v>#N/A</v>
      </c>
      <c r="BF195" s="538" t="e">
        <f ca="1">+IF(AND(ISNUMBER(OFFSET('Hygiene Data'!$F$5,0,10*ROW('Hygiene Data'!F189))),'Data Summary'!DU195="Yes"),OFFSET('Hygiene Data'!$F$5,0,10*ROW('Hygiene Data'!F189)),NA())</f>
        <v>#N/A</v>
      </c>
      <c r="BG195" s="538" t="e">
        <f ca="1">+IF(AND(ISNUMBER(OFFSET('Hygiene Data'!$F$7,0,10*ROW('Hygiene Data'!F189))),'Data Summary'!DV195="Yes"),OFFSET('Hygiene Data'!$F$7,0,10*ROW('Hygiene Data'!F189)),NA())</f>
        <v>#N/A</v>
      </c>
      <c r="BH195" s="538" t="e">
        <f ca="1">+IF(AND(ISNUMBER(OFFSET('Hygiene Data'!$F$9,0,10*ROW('Hygiene Data'!F189))),'Data Summary'!DW195="Yes"),OFFSET('Hygiene Data'!$F$9,0,10*ROW('Hygiene Data'!F189)),NA())</f>
        <v>#N/A</v>
      </c>
      <c r="BI195" s="538" t="e">
        <f ca="1">+IF(AND(ISNUMBER(OFFSET('Hygiene Data'!$G$5,0,10*ROW('Hygiene Data'!G189))),'Data Summary'!DX195="Yes"),OFFSET('Hygiene Data'!$G$5,0,10*ROW('Hygiene Data'!G189)),NA())</f>
        <v>#N/A</v>
      </c>
      <c r="BJ195" s="538" t="e">
        <f ca="1">+IF(AND(ISNUMBER(OFFSET('Hygiene Data'!$G$7,0,10*ROW('Hygiene Data'!G189))),'Data Summary'!DY195="Yes"),OFFSET('Hygiene Data'!$G$7,0,10*ROW('Hygiene Data'!G189)),NA())</f>
        <v>#N/A</v>
      </c>
      <c r="BK195" s="538" t="e">
        <f ca="1">+IF(AND(ISNUMBER(OFFSET('Hygiene Data'!$G$9,0,10*ROW('Hygiene Data'!G189))),'Data Summary'!DZ195="Yes"),OFFSET('Hygiene Data'!$G$9,0,10*ROW('Hygiene Data'!G189)),NA())</f>
        <v>#N/A</v>
      </c>
      <c r="BL195" s="538" t="e">
        <f ca="1">+IF(AND(ISNUMBER(OFFSET('Hygiene Data'!$H$5,0,10*ROW('Hygiene Data'!H189))),'Data Summary'!EA195="Yes"),OFFSET('Hygiene Data'!$H$5,0,10*ROW('Hygiene Data'!H189)),NA())</f>
        <v>#N/A</v>
      </c>
      <c r="BM195" s="538" t="e">
        <f ca="1">+IF(AND(ISNUMBER(OFFSET('Hygiene Data'!$H$7,0,10*ROW('Hygiene Data'!H189))),'Data Summary'!EB195="Yes"),OFFSET('Hygiene Data'!$H$7,0,10*ROW('Hygiene Data'!H189)),NA())</f>
        <v>#N/A</v>
      </c>
      <c r="BN195" s="538" t="e">
        <f ca="1">+IF(AND(ISNUMBER(OFFSET('Hygiene Data'!$H$9,0,10*ROW('Hygiene Data'!H189))),'Data Summary'!EC195="Yes"),OFFSET('Hygiene Data'!$H$9,0,10*ROW('Hygiene Data'!H189)),NA())</f>
        <v>#N/A</v>
      </c>
      <c r="BO195" s="538" t="e">
        <f ca="1">+IF(AND(ISNUMBER(OFFSET('Hygiene Data'!$I$5,0,10*ROW('Hygiene Data'!I189))),'Data Summary'!ED195="Yes"),OFFSET('Hygiene Data'!$I$5,0,10*ROW('Hygiene Data'!I189)),NA())</f>
        <v>#N/A</v>
      </c>
      <c r="BP195" s="538" t="e">
        <f ca="1">+IF(AND(ISNUMBER(OFFSET('Hygiene Data'!$I$7,0,10*ROW('Hygiene Data'!I189))),'Data Summary'!EE195="Yes"),OFFSET('Hygiene Data'!$I$7,0,10*ROW('Hygiene Data'!I189)),NA())</f>
        <v>#N/A</v>
      </c>
      <c r="BQ195" s="538" t="e">
        <f ca="1">+IF(AND(ISNUMBER(OFFSET('Hygiene Data'!$I$9,0,10*ROW('Hygiene Data'!I189))),'Data Summary'!EF195="Yes"),OFFSET('Hygiene Data'!$I$9,0,10*ROW('Hygiene Data'!I189)),NA())</f>
        <v>#N/A</v>
      </c>
    </row>
    <row r="196" spans="1:69" x14ac:dyDescent="0.25">
      <c r="A196" s="534" t="e">
        <f ca="1">+RIGHT('Data Summary'!A196,LEN('Data Summary'!A196)-9)</f>
        <v>#VALUE!</v>
      </c>
      <c r="B196" s="508" t="str">
        <f ca="1">+IF(ISTEXT('Data Summary'!B196),'Data Summary'!B196,"")</f>
        <v/>
      </c>
      <c r="C196" s="535" t="e">
        <f ca="1">+VALUE('Data Summary'!C196)</f>
        <v>#VALUE!</v>
      </c>
      <c r="D196" s="536" t="e">
        <f ca="1">+IF(AND(ISNUMBER(OFFSET('Water Data'!$D$4,0,10*ROW('Water Data'!D190))),'Data Summary'!BS196="Yes"),100-OFFSET('Water Data'!$D$4,0,10*ROW('Water Data'!D190)),NA())</f>
        <v>#N/A</v>
      </c>
      <c r="E196" s="536" t="e">
        <f ca="1">+IF(AND(ISNUMBER(OFFSET('Water Data'!$D$6,0,10*ROW('Water Data'!D190))),'Data Summary'!BT196="Yes"),OFFSET('Water Data'!$D$6,0,10*ROW('Water Data'!D190)),NA())</f>
        <v>#N/A</v>
      </c>
      <c r="F196" s="536" t="e">
        <f ca="1">+IF(AND(ISNUMBER(OFFSET('Water Data'!$D$9,0,10*ROW('Water Data'!D190))),'Data Summary'!BU196="Yes"),OFFSET('Water Data'!$D$9,0,10*ROW('Water Data'!D190)),NA())</f>
        <v>#N/A</v>
      </c>
      <c r="G196" s="536" t="e">
        <f ca="1">+IF(AND(ISNUMBER(OFFSET('Water Data'!$E$4,0,10*ROW('Water Data'!E190))),'Data Summary'!BV196="Yes"),100-OFFSET('Water Data'!$E$4,0,10*ROW('Water Data'!E190)),NA())</f>
        <v>#N/A</v>
      </c>
      <c r="H196" s="536" t="e">
        <f ca="1">+IF(AND(ISNUMBER(OFFSET('Water Data'!$E$6,0,10*ROW('Water Data'!E190))),'Data Summary'!BW196="Yes"),OFFSET('Water Data'!$E$6,0,10*ROW('Water Data'!E190)),NA())</f>
        <v>#N/A</v>
      </c>
      <c r="I196" s="536" t="e">
        <f ca="1">+IF(AND(ISNUMBER(OFFSET('Water Data'!$E$9,0,10*ROW('Water Data'!E190))),'Data Summary'!BX196="Yes"),OFFSET('Water Data'!$E$9,0,10*ROW('Water Data'!E190)),NA())</f>
        <v>#N/A</v>
      </c>
      <c r="J196" s="536" t="e">
        <f ca="1">+IF(AND(ISNUMBER(OFFSET('Water Data'!$F$4,0,10*ROW('Water Data'!F190))),'Data Summary'!BY196="Yes"),100-OFFSET('Water Data'!$F$4,0,10*ROW('Water Data'!F190)),NA())</f>
        <v>#N/A</v>
      </c>
      <c r="K196" s="536" t="e">
        <f ca="1">+IF(AND(ISNUMBER(OFFSET('Water Data'!$F$6,0,10*ROW('Water Data'!F190))),'Data Summary'!BZ196="Yes"),OFFSET('Water Data'!$F$6,0,10*ROW('Water Data'!F190)),NA())</f>
        <v>#N/A</v>
      </c>
      <c r="L196" s="536" t="e">
        <f ca="1">+IF(AND(ISNUMBER(OFFSET('Water Data'!$F$9,0,10*ROW('Water Data'!F190))),'Data Summary'!CA196="Yes"),OFFSET('Water Data'!$F$9,0,10*ROW('Water Data'!F190)),NA())</f>
        <v>#N/A</v>
      </c>
      <c r="M196" s="536" t="e">
        <f ca="1">+IF(AND(ISNUMBER(OFFSET('Water Data'!$G$4,0,10*ROW('Water Data'!G190))),'Data Summary'!CB196="Yes"),100-OFFSET('Water Data'!$G$4,0,10*ROW('Water Data'!G190)),NA())</f>
        <v>#N/A</v>
      </c>
      <c r="N196" s="536" t="e">
        <f ca="1">+IF(AND(ISNUMBER(OFFSET('Water Data'!$G$6,0,10*ROW('Water Data'!G190))),'Data Summary'!CC196="Yes"),OFFSET('Water Data'!$G$6,0,10*ROW('Water Data'!G190)),NA())</f>
        <v>#N/A</v>
      </c>
      <c r="O196" s="536" t="e">
        <f ca="1">+IF(AND(ISNUMBER(OFFSET('Water Data'!$G$9,0,10*ROW('Water Data'!G190))),'Data Summary'!CD196="Yes"),OFFSET('Water Data'!$G$9,0,10*ROW('Water Data'!G190)),NA())</f>
        <v>#N/A</v>
      </c>
      <c r="P196" s="536" t="e">
        <f ca="1">+IF(AND(ISNUMBER(OFFSET('Water Data'!$H$4,0,10*ROW('Water Data'!H190))),'Data Summary'!CE196="Yes"),100-OFFSET('Water Data'!$H$4,0,10*ROW('Water Data'!H190)),NA())</f>
        <v>#N/A</v>
      </c>
      <c r="Q196" s="536" t="e">
        <f ca="1">+IF(AND(ISNUMBER(OFFSET('Water Data'!$H$6,0,10*ROW('Water Data'!H190))),'Data Summary'!CF196="Yes"),OFFSET('Water Data'!$H$6,0,10*ROW('Water Data'!H190)),NA())</f>
        <v>#N/A</v>
      </c>
      <c r="R196" s="536" t="e">
        <f ca="1">+IF(AND(ISNUMBER(OFFSET('Water Data'!$H$9,0,10*ROW('Water Data'!H190))),'Data Summary'!CG196="Yes"),OFFSET('Water Data'!$H$9,0,10*ROW('Water Data'!H190)),NA())</f>
        <v>#N/A</v>
      </c>
      <c r="S196" s="536" t="e">
        <f ca="1">+IF(AND(ISNUMBER(OFFSET('Water Data'!$I$4,0,10*ROW('Water Data'!I190))),'Data Summary'!CH196="Yes"),100-OFFSET('Water Data'!$I$4,0,10*ROW('Water Data'!I190)),NA())</f>
        <v>#N/A</v>
      </c>
      <c r="T196" s="536" t="e">
        <f ca="1">+IF(AND(ISNUMBER(OFFSET('Water Data'!$I$6,0,10*ROW('Water Data'!I190))),'Data Summary'!CI196="Yes"),OFFSET('Water Data'!$I$6,0,10*ROW('Water Data'!I190)),NA())</f>
        <v>#N/A</v>
      </c>
      <c r="U196" s="536" t="e">
        <f ca="1">+IF(AND(ISNUMBER(OFFSET('Water Data'!$I$9,0,10*ROW('Water Data'!I190))),'Data Summary'!CJ196="Yes"),OFFSET('Water Data'!$I$9,0,10*ROW('Water Data'!I190)),NA())</f>
        <v>#N/A</v>
      </c>
      <c r="V196" s="537" t="e">
        <f ca="1">+IF(AND(ISNUMBER(OFFSET('Sanitation Data'!$D$4,0,10*ROW('Sanitation Data'!D190))),'Data Summary'!CK196="Yes"),100-OFFSET('Sanitation Data'!$D$4,0,10*ROW('Sanitation Data'!D190)),NA())</f>
        <v>#N/A</v>
      </c>
      <c r="W196" s="537" t="e">
        <f ca="1">+IF(AND(ISNUMBER(OFFSET('Sanitation Data'!$D$6,0,10*ROW('Sanitation Data'!D190))),'Data Summary'!CL196="Yes"),OFFSET('Sanitation Data'!$D$6,0,10*ROW('Sanitation Data'!D190)),NA())</f>
        <v>#N/A</v>
      </c>
      <c r="X196" s="537" t="e">
        <f ca="1">+IF(AND(ISNUMBER(OFFSET('Sanitation Data'!$D$10,0,10*ROW('Sanitation Data'!D190))),'Data Summary'!CM196="Yes"),OFFSET('Sanitation Data'!$D$10,0,10*ROW('Sanitation Data'!D190)),NA())</f>
        <v>#N/A</v>
      </c>
      <c r="Y196" s="537" t="e">
        <f ca="1">+IF(AND(ISNUMBER(OFFSET('Sanitation Data'!$D$11,0,10*ROW('Sanitation Data'!D190))),'Data Summary'!CN196="Yes"),OFFSET('Sanitation Data'!$D$11,0,10*ROW('Sanitation Data'!D190)),NA())</f>
        <v>#N/A</v>
      </c>
      <c r="Z196" s="537" t="e">
        <f ca="1">+IF(AND(ISNUMBER(OFFSET('Sanitation Data'!$D$12,0,10*ROW('Sanitation Data'!D190))),'Data Summary'!CO196="Yes"),OFFSET('Sanitation Data'!$D$12,0,10*ROW('Sanitation Data'!D190)),NA())</f>
        <v>#N/A</v>
      </c>
      <c r="AA196" s="537" t="e">
        <f ca="1">+IF(AND(ISNUMBER(OFFSET('Sanitation Data'!$E$4,0,10*ROW('Sanitation Data'!E190))),'Data Summary'!CP196="Yes"),100-OFFSET('Sanitation Data'!$E$4,0,10*ROW('Sanitation Data'!E190)),NA())</f>
        <v>#N/A</v>
      </c>
      <c r="AB196" s="537" t="e">
        <f ca="1">+IF(AND(ISNUMBER(OFFSET('Sanitation Data'!$E$6,0,10*ROW('Sanitation Data'!E190))),'Data Summary'!CQ196="Yes"),OFFSET('Sanitation Data'!$E$6,0,10*ROW('Sanitation Data'!E190)),NA())</f>
        <v>#N/A</v>
      </c>
      <c r="AC196" s="537" t="e">
        <f ca="1">+IF(AND(ISNUMBER(OFFSET('Sanitation Data'!$E$10,0,10*ROW('Sanitation Data'!E190))),'Data Summary'!CR196="Yes"),OFFSET('Sanitation Data'!$E$10,0,10*ROW('Sanitation Data'!E190)),NA())</f>
        <v>#N/A</v>
      </c>
      <c r="AD196" s="537" t="e">
        <f ca="1">+IF(AND(ISNUMBER(OFFSET('Sanitation Data'!$E$11,0,10*ROW('Sanitation Data'!E190))),'Data Summary'!CS196="Yes"),OFFSET('Sanitation Data'!$E$11,0,10*ROW('Sanitation Data'!E190)),NA())</f>
        <v>#N/A</v>
      </c>
      <c r="AE196" s="537" t="e">
        <f ca="1">+IF(AND(ISNUMBER(OFFSET('Sanitation Data'!$E$12,0,10*ROW('Sanitation Data'!E190))),'Data Summary'!CT196="Yes"),OFFSET('Sanitation Data'!$E$12,0,10*ROW('Sanitation Data'!E190)),NA())</f>
        <v>#N/A</v>
      </c>
      <c r="AF196" s="537" t="e">
        <f ca="1">+IF(AND(ISNUMBER(OFFSET('Sanitation Data'!$F$4,0,10*ROW('Sanitation Data'!F190))),'Data Summary'!CU196="Yes"),100-OFFSET('Sanitation Data'!$F$4,0,10*ROW('Sanitation Data'!F190)),NA())</f>
        <v>#N/A</v>
      </c>
      <c r="AG196" s="537" t="e">
        <f ca="1">+IF(AND(ISNUMBER(OFFSET('Sanitation Data'!$F$6,0,10*ROW('Sanitation Data'!F190))),'Data Summary'!CV196="Yes"),OFFSET('Sanitation Data'!$F$6,0,10*ROW('Sanitation Data'!F190)),NA())</f>
        <v>#N/A</v>
      </c>
      <c r="AH196" s="537" t="e">
        <f ca="1">+IF(AND(ISNUMBER(OFFSET('Sanitation Data'!$F$10,0,10*ROW('Sanitation Data'!F190))),'Data Summary'!CW196="Yes"),OFFSET('Sanitation Data'!$F$10,0,10*ROW('Sanitation Data'!F190)),NA())</f>
        <v>#N/A</v>
      </c>
      <c r="AI196" s="537" t="e">
        <f ca="1">+IF(AND(ISNUMBER(OFFSET('Sanitation Data'!$F$11,0,10*ROW('Sanitation Data'!F190))),'Data Summary'!CX196="Yes"),OFFSET('Sanitation Data'!$F$11,0,10*ROW('Sanitation Data'!F190)),NA())</f>
        <v>#N/A</v>
      </c>
      <c r="AJ196" s="537" t="e">
        <f ca="1">+IF(AND(ISNUMBER(OFFSET('Sanitation Data'!$F$12,0,10*ROW('Sanitation Data'!F190))),'Data Summary'!CY196="Yes"),OFFSET('Sanitation Data'!$F$12,0,10*ROW('Sanitation Data'!F190)),NA())</f>
        <v>#N/A</v>
      </c>
      <c r="AK196" s="537" t="e">
        <f ca="1">+IF(AND(ISNUMBER(OFFSET('Sanitation Data'!$G$4,0,10*ROW('Sanitation Data'!G190))),'Data Summary'!CZ196="Yes"),100-OFFSET('Sanitation Data'!$G$4,0,10*ROW('Sanitation Data'!G190)),NA())</f>
        <v>#N/A</v>
      </c>
      <c r="AL196" s="537" t="e">
        <f ca="1">+IF(AND(ISNUMBER(OFFSET('Sanitation Data'!$G$6,0,10*ROW('Sanitation Data'!G190))),'Data Summary'!DA196="Yes"),OFFSET('Sanitation Data'!$G$6,0,10*ROW('Sanitation Data'!G190)),NA())</f>
        <v>#N/A</v>
      </c>
      <c r="AM196" s="537" t="e">
        <f ca="1">+IF(AND(ISNUMBER(OFFSET('Sanitation Data'!$G$10,0,10*ROW('Sanitation Data'!G190))),'Data Summary'!DB196="Yes"),OFFSET('Sanitation Data'!$G$10,0,10*ROW('Sanitation Data'!G190)),NA())</f>
        <v>#N/A</v>
      </c>
      <c r="AN196" s="537" t="e">
        <f ca="1">+IF(AND(ISNUMBER(OFFSET('Sanitation Data'!$G$11,0,10*ROW('Sanitation Data'!G190))),'Data Summary'!DC196="Yes"),OFFSET('Sanitation Data'!$G$11,0,10*ROW('Sanitation Data'!G190)),NA())</f>
        <v>#N/A</v>
      </c>
      <c r="AO196" s="537" t="e">
        <f ca="1">+IF(AND(ISNUMBER(OFFSET('Sanitation Data'!$G$12,0,10*ROW('Sanitation Data'!G190))),'Data Summary'!DD196="Yes"),OFFSET('Sanitation Data'!$G$12,0,10*ROW('Sanitation Data'!G190)),NA())</f>
        <v>#N/A</v>
      </c>
      <c r="AP196" s="537" t="e">
        <f ca="1">+IF(AND(ISNUMBER(OFFSET('Sanitation Data'!$H$4,0,10*ROW('Sanitation Data'!H190))),'Data Summary'!DE196="Yes"),100-OFFSET('Sanitation Data'!$H$4,0,10*ROW('Sanitation Data'!H190)),NA())</f>
        <v>#N/A</v>
      </c>
      <c r="AQ196" s="537" t="e">
        <f ca="1">+IF(AND(ISNUMBER(OFFSET('Sanitation Data'!$H$6,0,10*ROW('Sanitation Data'!H190))),'Data Summary'!DF196="Yes"),OFFSET('Sanitation Data'!$H$6,0,10*ROW('Sanitation Data'!H190)),NA())</f>
        <v>#N/A</v>
      </c>
      <c r="AR196" s="537" t="e">
        <f ca="1">+IF(AND(ISNUMBER(OFFSET('Sanitation Data'!$H$10,0,10*ROW('Sanitation Data'!H190))),'Data Summary'!DG196="Yes"),OFFSET('Sanitation Data'!$H$10,0,10*ROW('Sanitation Data'!H190)),NA())</f>
        <v>#N/A</v>
      </c>
      <c r="AS196" s="537" t="e">
        <f ca="1">+IF(AND(ISNUMBER(OFFSET('Sanitation Data'!$H$11,0,10*ROW('Sanitation Data'!H190))),'Data Summary'!DH196="Yes"),OFFSET('Sanitation Data'!$H$11,0,10*ROW('Sanitation Data'!H190)),NA())</f>
        <v>#N/A</v>
      </c>
      <c r="AT196" s="537" t="e">
        <f ca="1">+IF(AND(ISNUMBER(OFFSET('Sanitation Data'!$H$12,0,10*ROW('Sanitation Data'!H190))),'Data Summary'!DI196="Yes"),OFFSET('Sanitation Data'!$H$12,0,10*ROW('Sanitation Data'!H190)),NA())</f>
        <v>#N/A</v>
      </c>
      <c r="AU196" s="537" t="e">
        <f ca="1">+IF(AND(ISNUMBER(OFFSET('Sanitation Data'!$I$4,0,10*ROW('Sanitation Data'!I190))),'Data Summary'!DJ196="Yes"),100-OFFSET('Sanitation Data'!$I$4,0,10*ROW('Sanitation Data'!I190)),NA())</f>
        <v>#N/A</v>
      </c>
      <c r="AV196" s="537" t="e">
        <f ca="1">+IF(AND(ISNUMBER(OFFSET('Sanitation Data'!$I$6,0,10*ROW('Sanitation Data'!I190))),'Data Summary'!DK196="Yes"),OFFSET('Sanitation Data'!$I$6,0,10*ROW('Sanitation Data'!I190)),NA())</f>
        <v>#N/A</v>
      </c>
      <c r="AW196" s="537" t="e">
        <f ca="1">+IF(AND(ISNUMBER(OFFSET('Sanitation Data'!$I$10,0,10*ROW('Sanitation Data'!I190))),'Data Summary'!DL196="Yes"),OFFSET('Sanitation Data'!$I$10,0,10*ROW('Sanitation Data'!I190)),NA())</f>
        <v>#N/A</v>
      </c>
      <c r="AX196" s="537" t="e">
        <f ca="1">+IF(AND(ISNUMBER(OFFSET('Sanitation Data'!$I$11,0,10*ROW('Sanitation Data'!I190))),'Data Summary'!DM196="Yes"),OFFSET('Sanitation Data'!$I$11,0,10*ROW('Sanitation Data'!I190)),NA())</f>
        <v>#N/A</v>
      </c>
      <c r="AY196" s="537" t="e">
        <f ca="1">+IF(AND(ISNUMBER(OFFSET('Sanitation Data'!$I$12,0,10*ROW('Sanitation Data'!I190))),'Data Summary'!DN196="Yes"),OFFSET('Sanitation Data'!$I$12,0,10*ROW('Sanitation Data'!I190)),NA())</f>
        <v>#N/A</v>
      </c>
      <c r="AZ196" s="538" t="e">
        <f ca="1">+IF(AND(ISNUMBER(OFFSET('Hygiene Data'!$D$5,0,10*ROW('Hygiene Data'!D190))),'Data Summary'!DO196="Yes"),OFFSET('Hygiene Data'!$D$5,0,10*ROW('Hygiene Data'!D190)),NA())</f>
        <v>#N/A</v>
      </c>
      <c r="BA196" s="538" t="e">
        <f ca="1">+IF(AND(ISNUMBER(OFFSET('Hygiene Data'!$D$7,0,10*ROW('Hygiene Data'!D190))),'Data Summary'!DP196="Yes"),OFFSET('Hygiene Data'!$D$7,0,10*ROW('Hygiene Data'!D190)),NA())</f>
        <v>#N/A</v>
      </c>
      <c r="BB196" s="538" t="e">
        <f ca="1">+IF(AND(ISNUMBER(OFFSET('Hygiene Data'!$D$9,0,10*ROW('Hygiene Data'!D190))),'Data Summary'!DQ196="Yes"),OFFSET('Hygiene Data'!$D$9,0,10*ROW('Hygiene Data'!D190)),NA())</f>
        <v>#N/A</v>
      </c>
      <c r="BC196" s="538" t="e">
        <f ca="1">+IF(AND(ISNUMBER(OFFSET('Hygiene Data'!$E$5,0,10*ROW('Hygiene Data'!E190))),'Data Summary'!DR196="Yes"),OFFSET('Hygiene Data'!$E$5,0,10*ROW('Hygiene Data'!E190)),NA())</f>
        <v>#N/A</v>
      </c>
      <c r="BD196" s="538" t="e">
        <f ca="1">+IF(AND(ISNUMBER(OFFSET('Hygiene Data'!$E$7,0,10*ROW('Hygiene Data'!E190))),'Data Summary'!DS196="Yes"),OFFSET('Hygiene Data'!$E$7,0,10*ROW('Hygiene Data'!E190)),NA())</f>
        <v>#N/A</v>
      </c>
      <c r="BE196" s="538" t="e">
        <f ca="1">+IF(AND(ISNUMBER(OFFSET('Hygiene Data'!$E$9,0,10*ROW('Hygiene Data'!E190))),'Data Summary'!DT196="Yes"),OFFSET('Hygiene Data'!$E$9,0,10*ROW('Hygiene Data'!E190)),NA())</f>
        <v>#N/A</v>
      </c>
      <c r="BF196" s="538" t="e">
        <f ca="1">+IF(AND(ISNUMBER(OFFSET('Hygiene Data'!$F$5,0,10*ROW('Hygiene Data'!F190))),'Data Summary'!DU196="Yes"),OFFSET('Hygiene Data'!$F$5,0,10*ROW('Hygiene Data'!F190)),NA())</f>
        <v>#N/A</v>
      </c>
      <c r="BG196" s="538" t="e">
        <f ca="1">+IF(AND(ISNUMBER(OFFSET('Hygiene Data'!$F$7,0,10*ROW('Hygiene Data'!F190))),'Data Summary'!DV196="Yes"),OFFSET('Hygiene Data'!$F$7,0,10*ROW('Hygiene Data'!F190)),NA())</f>
        <v>#N/A</v>
      </c>
      <c r="BH196" s="538" t="e">
        <f ca="1">+IF(AND(ISNUMBER(OFFSET('Hygiene Data'!$F$9,0,10*ROW('Hygiene Data'!F190))),'Data Summary'!DW196="Yes"),OFFSET('Hygiene Data'!$F$9,0,10*ROW('Hygiene Data'!F190)),NA())</f>
        <v>#N/A</v>
      </c>
      <c r="BI196" s="538" t="e">
        <f ca="1">+IF(AND(ISNUMBER(OFFSET('Hygiene Data'!$G$5,0,10*ROW('Hygiene Data'!G190))),'Data Summary'!DX196="Yes"),OFFSET('Hygiene Data'!$G$5,0,10*ROW('Hygiene Data'!G190)),NA())</f>
        <v>#N/A</v>
      </c>
      <c r="BJ196" s="538" t="e">
        <f ca="1">+IF(AND(ISNUMBER(OFFSET('Hygiene Data'!$G$7,0,10*ROW('Hygiene Data'!G190))),'Data Summary'!DY196="Yes"),OFFSET('Hygiene Data'!$G$7,0,10*ROW('Hygiene Data'!G190)),NA())</f>
        <v>#N/A</v>
      </c>
      <c r="BK196" s="538" t="e">
        <f ca="1">+IF(AND(ISNUMBER(OFFSET('Hygiene Data'!$G$9,0,10*ROW('Hygiene Data'!G190))),'Data Summary'!DZ196="Yes"),OFFSET('Hygiene Data'!$G$9,0,10*ROW('Hygiene Data'!G190)),NA())</f>
        <v>#N/A</v>
      </c>
      <c r="BL196" s="538" t="e">
        <f ca="1">+IF(AND(ISNUMBER(OFFSET('Hygiene Data'!$H$5,0,10*ROW('Hygiene Data'!H190))),'Data Summary'!EA196="Yes"),OFFSET('Hygiene Data'!$H$5,0,10*ROW('Hygiene Data'!H190)),NA())</f>
        <v>#N/A</v>
      </c>
      <c r="BM196" s="538" t="e">
        <f ca="1">+IF(AND(ISNUMBER(OFFSET('Hygiene Data'!$H$7,0,10*ROW('Hygiene Data'!H190))),'Data Summary'!EB196="Yes"),OFFSET('Hygiene Data'!$H$7,0,10*ROW('Hygiene Data'!H190)),NA())</f>
        <v>#N/A</v>
      </c>
      <c r="BN196" s="538" t="e">
        <f ca="1">+IF(AND(ISNUMBER(OFFSET('Hygiene Data'!$H$9,0,10*ROW('Hygiene Data'!H190))),'Data Summary'!EC196="Yes"),OFFSET('Hygiene Data'!$H$9,0,10*ROW('Hygiene Data'!H190)),NA())</f>
        <v>#N/A</v>
      </c>
      <c r="BO196" s="538" t="e">
        <f ca="1">+IF(AND(ISNUMBER(OFFSET('Hygiene Data'!$I$5,0,10*ROW('Hygiene Data'!I190))),'Data Summary'!ED196="Yes"),OFFSET('Hygiene Data'!$I$5,0,10*ROW('Hygiene Data'!I190)),NA())</f>
        <v>#N/A</v>
      </c>
      <c r="BP196" s="538" t="e">
        <f ca="1">+IF(AND(ISNUMBER(OFFSET('Hygiene Data'!$I$7,0,10*ROW('Hygiene Data'!I190))),'Data Summary'!EE196="Yes"),OFFSET('Hygiene Data'!$I$7,0,10*ROW('Hygiene Data'!I190)),NA())</f>
        <v>#N/A</v>
      </c>
      <c r="BQ196" s="538" t="e">
        <f ca="1">+IF(AND(ISNUMBER(OFFSET('Hygiene Data'!$I$9,0,10*ROW('Hygiene Data'!I190))),'Data Summary'!EF196="Yes"),OFFSET('Hygiene Data'!$I$9,0,10*ROW('Hygiene Data'!I190)),NA())</f>
        <v>#N/A</v>
      </c>
    </row>
    <row r="197" spans="1:69" x14ac:dyDescent="0.25">
      <c r="A197" s="534" t="e">
        <f ca="1">+RIGHT('Data Summary'!A197,LEN('Data Summary'!A197)-9)</f>
        <v>#VALUE!</v>
      </c>
      <c r="B197" s="508" t="str">
        <f ca="1">+IF(ISTEXT('Data Summary'!B197),'Data Summary'!B197,"")</f>
        <v/>
      </c>
      <c r="C197" s="535" t="e">
        <f ca="1">+VALUE('Data Summary'!C197)</f>
        <v>#VALUE!</v>
      </c>
      <c r="D197" s="536" t="e">
        <f ca="1">+IF(AND(ISNUMBER(OFFSET('Water Data'!$D$4,0,10*ROW('Water Data'!D191))),'Data Summary'!BS197="Yes"),100-OFFSET('Water Data'!$D$4,0,10*ROW('Water Data'!D191)),NA())</f>
        <v>#N/A</v>
      </c>
      <c r="E197" s="536" t="e">
        <f ca="1">+IF(AND(ISNUMBER(OFFSET('Water Data'!$D$6,0,10*ROW('Water Data'!D191))),'Data Summary'!BT197="Yes"),OFFSET('Water Data'!$D$6,0,10*ROW('Water Data'!D191)),NA())</f>
        <v>#N/A</v>
      </c>
      <c r="F197" s="536" t="e">
        <f ca="1">+IF(AND(ISNUMBER(OFFSET('Water Data'!$D$9,0,10*ROW('Water Data'!D191))),'Data Summary'!BU197="Yes"),OFFSET('Water Data'!$D$9,0,10*ROW('Water Data'!D191)),NA())</f>
        <v>#N/A</v>
      </c>
      <c r="G197" s="536" t="e">
        <f ca="1">+IF(AND(ISNUMBER(OFFSET('Water Data'!$E$4,0,10*ROW('Water Data'!E191))),'Data Summary'!BV197="Yes"),100-OFFSET('Water Data'!$E$4,0,10*ROW('Water Data'!E191)),NA())</f>
        <v>#N/A</v>
      </c>
      <c r="H197" s="536" t="e">
        <f ca="1">+IF(AND(ISNUMBER(OFFSET('Water Data'!$E$6,0,10*ROW('Water Data'!E191))),'Data Summary'!BW197="Yes"),OFFSET('Water Data'!$E$6,0,10*ROW('Water Data'!E191)),NA())</f>
        <v>#N/A</v>
      </c>
      <c r="I197" s="536" t="e">
        <f ca="1">+IF(AND(ISNUMBER(OFFSET('Water Data'!$E$9,0,10*ROW('Water Data'!E191))),'Data Summary'!BX197="Yes"),OFFSET('Water Data'!$E$9,0,10*ROW('Water Data'!E191)),NA())</f>
        <v>#N/A</v>
      </c>
      <c r="J197" s="536" t="e">
        <f ca="1">+IF(AND(ISNUMBER(OFFSET('Water Data'!$F$4,0,10*ROW('Water Data'!F191))),'Data Summary'!BY197="Yes"),100-OFFSET('Water Data'!$F$4,0,10*ROW('Water Data'!F191)),NA())</f>
        <v>#N/A</v>
      </c>
      <c r="K197" s="536" t="e">
        <f ca="1">+IF(AND(ISNUMBER(OFFSET('Water Data'!$F$6,0,10*ROW('Water Data'!F191))),'Data Summary'!BZ197="Yes"),OFFSET('Water Data'!$F$6,0,10*ROW('Water Data'!F191)),NA())</f>
        <v>#N/A</v>
      </c>
      <c r="L197" s="536" t="e">
        <f ca="1">+IF(AND(ISNUMBER(OFFSET('Water Data'!$F$9,0,10*ROW('Water Data'!F191))),'Data Summary'!CA197="Yes"),OFFSET('Water Data'!$F$9,0,10*ROW('Water Data'!F191)),NA())</f>
        <v>#N/A</v>
      </c>
      <c r="M197" s="536" t="e">
        <f ca="1">+IF(AND(ISNUMBER(OFFSET('Water Data'!$G$4,0,10*ROW('Water Data'!G191))),'Data Summary'!CB197="Yes"),100-OFFSET('Water Data'!$G$4,0,10*ROW('Water Data'!G191)),NA())</f>
        <v>#N/A</v>
      </c>
      <c r="N197" s="536" t="e">
        <f ca="1">+IF(AND(ISNUMBER(OFFSET('Water Data'!$G$6,0,10*ROW('Water Data'!G191))),'Data Summary'!CC197="Yes"),OFFSET('Water Data'!$G$6,0,10*ROW('Water Data'!G191)),NA())</f>
        <v>#N/A</v>
      </c>
      <c r="O197" s="536" t="e">
        <f ca="1">+IF(AND(ISNUMBER(OFFSET('Water Data'!$G$9,0,10*ROW('Water Data'!G191))),'Data Summary'!CD197="Yes"),OFFSET('Water Data'!$G$9,0,10*ROW('Water Data'!G191)),NA())</f>
        <v>#N/A</v>
      </c>
      <c r="P197" s="536" t="e">
        <f ca="1">+IF(AND(ISNUMBER(OFFSET('Water Data'!$H$4,0,10*ROW('Water Data'!H191))),'Data Summary'!CE197="Yes"),100-OFFSET('Water Data'!$H$4,0,10*ROW('Water Data'!H191)),NA())</f>
        <v>#N/A</v>
      </c>
      <c r="Q197" s="536" t="e">
        <f ca="1">+IF(AND(ISNUMBER(OFFSET('Water Data'!$H$6,0,10*ROW('Water Data'!H191))),'Data Summary'!CF197="Yes"),OFFSET('Water Data'!$H$6,0,10*ROW('Water Data'!H191)),NA())</f>
        <v>#N/A</v>
      </c>
      <c r="R197" s="536" t="e">
        <f ca="1">+IF(AND(ISNUMBER(OFFSET('Water Data'!$H$9,0,10*ROW('Water Data'!H191))),'Data Summary'!CG197="Yes"),OFFSET('Water Data'!$H$9,0,10*ROW('Water Data'!H191)),NA())</f>
        <v>#N/A</v>
      </c>
      <c r="S197" s="536" t="e">
        <f ca="1">+IF(AND(ISNUMBER(OFFSET('Water Data'!$I$4,0,10*ROW('Water Data'!I191))),'Data Summary'!CH197="Yes"),100-OFFSET('Water Data'!$I$4,0,10*ROW('Water Data'!I191)),NA())</f>
        <v>#N/A</v>
      </c>
      <c r="T197" s="536" t="e">
        <f ca="1">+IF(AND(ISNUMBER(OFFSET('Water Data'!$I$6,0,10*ROW('Water Data'!I191))),'Data Summary'!CI197="Yes"),OFFSET('Water Data'!$I$6,0,10*ROW('Water Data'!I191)),NA())</f>
        <v>#N/A</v>
      </c>
      <c r="U197" s="536" t="e">
        <f ca="1">+IF(AND(ISNUMBER(OFFSET('Water Data'!$I$9,0,10*ROW('Water Data'!I191))),'Data Summary'!CJ197="Yes"),OFFSET('Water Data'!$I$9,0,10*ROW('Water Data'!I191)),NA())</f>
        <v>#N/A</v>
      </c>
      <c r="V197" s="537" t="e">
        <f ca="1">+IF(AND(ISNUMBER(OFFSET('Sanitation Data'!$D$4,0,10*ROW('Sanitation Data'!D191))),'Data Summary'!CK197="Yes"),100-OFFSET('Sanitation Data'!$D$4,0,10*ROW('Sanitation Data'!D191)),NA())</f>
        <v>#N/A</v>
      </c>
      <c r="W197" s="537" t="e">
        <f ca="1">+IF(AND(ISNUMBER(OFFSET('Sanitation Data'!$D$6,0,10*ROW('Sanitation Data'!D191))),'Data Summary'!CL197="Yes"),OFFSET('Sanitation Data'!$D$6,0,10*ROW('Sanitation Data'!D191)),NA())</f>
        <v>#N/A</v>
      </c>
      <c r="X197" s="537" t="e">
        <f ca="1">+IF(AND(ISNUMBER(OFFSET('Sanitation Data'!$D$10,0,10*ROW('Sanitation Data'!D191))),'Data Summary'!CM197="Yes"),OFFSET('Sanitation Data'!$D$10,0,10*ROW('Sanitation Data'!D191)),NA())</f>
        <v>#N/A</v>
      </c>
      <c r="Y197" s="537" t="e">
        <f ca="1">+IF(AND(ISNUMBER(OFFSET('Sanitation Data'!$D$11,0,10*ROW('Sanitation Data'!D191))),'Data Summary'!CN197="Yes"),OFFSET('Sanitation Data'!$D$11,0,10*ROW('Sanitation Data'!D191)),NA())</f>
        <v>#N/A</v>
      </c>
      <c r="Z197" s="537" t="e">
        <f ca="1">+IF(AND(ISNUMBER(OFFSET('Sanitation Data'!$D$12,0,10*ROW('Sanitation Data'!D191))),'Data Summary'!CO197="Yes"),OFFSET('Sanitation Data'!$D$12,0,10*ROW('Sanitation Data'!D191)),NA())</f>
        <v>#N/A</v>
      </c>
      <c r="AA197" s="537" t="e">
        <f ca="1">+IF(AND(ISNUMBER(OFFSET('Sanitation Data'!$E$4,0,10*ROW('Sanitation Data'!E191))),'Data Summary'!CP197="Yes"),100-OFFSET('Sanitation Data'!$E$4,0,10*ROW('Sanitation Data'!E191)),NA())</f>
        <v>#N/A</v>
      </c>
      <c r="AB197" s="537" t="e">
        <f ca="1">+IF(AND(ISNUMBER(OFFSET('Sanitation Data'!$E$6,0,10*ROW('Sanitation Data'!E191))),'Data Summary'!CQ197="Yes"),OFFSET('Sanitation Data'!$E$6,0,10*ROW('Sanitation Data'!E191)),NA())</f>
        <v>#N/A</v>
      </c>
      <c r="AC197" s="537" t="e">
        <f ca="1">+IF(AND(ISNUMBER(OFFSET('Sanitation Data'!$E$10,0,10*ROW('Sanitation Data'!E191))),'Data Summary'!CR197="Yes"),OFFSET('Sanitation Data'!$E$10,0,10*ROW('Sanitation Data'!E191)),NA())</f>
        <v>#N/A</v>
      </c>
      <c r="AD197" s="537" t="e">
        <f ca="1">+IF(AND(ISNUMBER(OFFSET('Sanitation Data'!$E$11,0,10*ROW('Sanitation Data'!E191))),'Data Summary'!CS197="Yes"),OFFSET('Sanitation Data'!$E$11,0,10*ROW('Sanitation Data'!E191)),NA())</f>
        <v>#N/A</v>
      </c>
      <c r="AE197" s="537" t="e">
        <f ca="1">+IF(AND(ISNUMBER(OFFSET('Sanitation Data'!$E$12,0,10*ROW('Sanitation Data'!E191))),'Data Summary'!CT197="Yes"),OFFSET('Sanitation Data'!$E$12,0,10*ROW('Sanitation Data'!E191)),NA())</f>
        <v>#N/A</v>
      </c>
      <c r="AF197" s="537" t="e">
        <f ca="1">+IF(AND(ISNUMBER(OFFSET('Sanitation Data'!$F$4,0,10*ROW('Sanitation Data'!F191))),'Data Summary'!CU197="Yes"),100-OFFSET('Sanitation Data'!$F$4,0,10*ROW('Sanitation Data'!F191)),NA())</f>
        <v>#N/A</v>
      </c>
      <c r="AG197" s="537" t="e">
        <f ca="1">+IF(AND(ISNUMBER(OFFSET('Sanitation Data'!$F$6,0,10*ROW('Sanitation Data'!F191))),'Data Summary'!CV197="Yes"),OFFSET('Sanitation Data'!$F$6,0,10*ROW('Sanitation Data'!F191)),NA())</f>
        <v>#N/A</v>
      </c>
      <c r="AH197" s="537" t="e">
        <f ca="1">+IF(AND(ISNUMBER(OFFSET('Sanitation Data'!$F$10,0,10*ROW('Sanitation Data'!F191))),'Data Summary'!CW197="Yes"),OFFSET('Sanitation Data'!$F$10,0,10*ROW('Sanitation Data'!F191)),NA())</f>
        <v>#N/A</v>
      </c>
      <c r="AI197" s="537" t="e">
        <f ca="1">+IF(AND(ISNUMBER(OFFSET('Sanitation Data'!$F$11,0,10*ROW('Sanitation Data'!F191))),'Data Summary'!CX197="Yes"),OFFSET('Sanitation Data'!$F$11,0,10*ROW('Sanitation Data'!F191)),NA())</f>
        <v>#N/A</v>
      </c>
      <c r="AJ197" s="537" t="e">
        <f ca="1">+IF(AND(ISNUMBER(OFFSET('Sanitation Data'!$F$12,0,10*ROW('Sanitation Data'!F191))),'Data Summary'!CY197="Yes"),OFFSET('Sanitation Data'!$F$12,0,10*ROW('Sanitation Data'!F191)),NA())</f>
        <v>#N/A</v>
      </c>
      <c r="AK197" s="537" t="e">
        <f ca="1">+IF(AND(ISNUMBER(OFFSET('Sanitation Data'!$G$4,0,10*ROW('Sanitation Data'!G191))),'Data Summary'!CZ197="Yes"),100-OFFSET('Sanitation Data'!$G$4,0,10*ROW('Sanitation Data'!G191)),NA())</f>
        <v>#N/A</v>
      </c>
      <c r="AL197" s="537" t="e">
        <f ca="1">+IF(AND(ISNUMBER(OFFSET('Sanitation Data'!$G$6,0,10*ROW('Sanitation Data'!G191))),'Data Summary'!DA197="Yes"),OFFSET('Sanitation Data'!$G$6,0,10*ROW('Sanitation Data'!G191)),NA())</f>
        <v>#N/A</v>
      </c>
      <c r="AM197" s="537" t="e">
        <f ca="1">+IF(AND(ISNUMBER(OFFSET('Sanitation Data'!$G$10,0,10*ROW('Sanitation Data'!G191))),'Data Summary'!DB197="Yes"),OFFSET('Sanitation Data'!$G$10,0,10*ROW('Sanitation Data'!G191)),NA())</f>
        <v>#N/A</v>
      </c>
      <c r="AN197" s="537" t="e">
        <f ca="1">+IF(AND(ISNUMBER(OFFSET('Sanitation Data'!$G$11,0,10*ROW('Sanitation Data'!G191))),'Data Summary'!DC197="Yes"),OFFSET('Sanitation Data'!$G$11,0,10*ROW('Sanitation Data'!G191)),NA())</f>
        <v>#N/A</v>
      </c>
      <c r="AO197" s="537" t="e">
        <f ca="1">+IF(AND(ISNUMBER(OFFSET('Sanitation Data'!$G$12,0,10*ROW('Sanitation Data'!G191))),'Data Summary'!DD197="Yes"),OFFSET('Sanitation Data'!$G$12,0,10*ROW('Sanitation Data'!G191)),NA())</f>
        <v>#N/A</v>
      </c>
      <c r="AP197" s="537" t="e">
        <f ca="1">+IF(AND(ISNUMBER(OFFSET('Sanitation Data'!$H$4,0,10*ROW('Sanitation Data'!H191))),'Data Summary'!DE197="Yes"),100-OFFSET('Sanitation Data'!$H$4,0,10*ROW('Sanitation Data'!H191)),NA())</f>
        <v>#N/A</v>
      </c>
      <c r="AQ197" s="537" t="e">
        <f ca="1">+IF(AND(ISNUMBER(OFFSET('Sanitation Data'!$H$6,0,10*ROW('Sanitation Data'!H191))),'Data Summary'!DF197="Yes"),OFFSET('Sanitation Data'!$H$6,0,10*ROW('Sanitation Data'!H191)),NA())</f>
        <v>#N/A</v>
      </c>
      <c r="AR197" s="537" t="e">
        <f ca="1">+IF(AND(ISNUMBER(OFFSET('Sanitation Data'!$H$10,0,10*ROW('Sanitation Data'!H191))),'Data Summary'!DG197="Yes"),OFFSET('Sanitation Data'!$H$10,0,10*ROW('Sanitation Data'!H191)),NA())</f>
        <v>#N/A</v>
      </c>
      <c r="AS197" s="537" t="e">
        <f ca="1">+IF(AND(ISNUMBER(OFFSET('Sanitation Data'!$H$11,0,10*ROW('Sanitation Data'!H191))),'Data Summary'!DH197="Yes"),OFFSET('Sanitation Data'!$H$11,0,10*ROW('Sanitation Data'!H191)),NA())</f>
        <v>#N/A</v>
      </c>
      <c r="AT197" s="537" t="e">
        <f ca="1">+IF(AND(ISNUMBER(OFFSET('Sanitation Data'!$H$12,0,10*ROW('Sanitation Data'!H191))),'Data Summary'!DI197="Yes"),OFFSET('Sanitation Data'!$H$12,0,10*ROW('Sanitation Data'!H191)),NA())</f>
        <v>#N/A</v>
      </c>
      <c r="AU197" s="537" t="e">
        <f ca="1">+IF(AND(ISNUMBER(OFFSET('Sanitation Data'!$I$4,0,10*ROW('Sanitation Data'!I191))),'Data Summary'!DJ197="Yes"),100-OFFSET('Sanitation Data'!$I$4,0,10*ROW('Sanitation Data'!I191)),NA())</f>
        <v>#N/A</v>
      </c>
      <c r="AV197" s="537" t="e">
        <f ca="1">+IF(AND(ISNUMBER(OFFSET('Sanitation Data'!$I$6,0,10*ROW('Sanitation Data'!I191))),'Data Summary'!DK197="Yes"),OFFSET('Sanitation Data'!$I$6,0,10*ROW('Sanitation Data'!I191)),NA())</f>
        <v>#N/A</v>
      </c>
      <c r="AW197" s="537" t="e">
        <f ca="1">+IF(AND(ISNUMBER(OFFSET('Sanitation Data'!$I$10,0,10*ROW('Sanitation Data'!I191))),'Data Summary'!DL197="Yes"),OFFSET('Sanitation Data'!$I$10,0,10*ROW('Sanitation Data'!I191)),NA())</f>
        <v>#N/A</v>
      </c>
      <c r="AX197" s="537" t="e">
        <f ca="1">+IF(AND(ISNUMBER(OFFSET('Sanitation Data'!$I$11,0,10*ROW('Sanitation Data'!I191))),'Data Summary'!DM197="Yes"),OFFSET('Sanitation Data'!$I$11,0,10*ROW('Sanitation Data'!I191)),NA())</f>
        <v>#N/A</v>
      </c>
      <c r="AY197" s="537" t="e">
        <f ca="1">+IF(AND(ISNUMBER(OFFSET('Sanitation Data'!$I$12,0,10*ROW('Sanitation Data'!I191))),'Data Summary'!DN197="Yes"),OFFSET('Sanitation Data'!$I$12,0,10*ROW('Sanitation Data'!I191)),NA())</f>
        <v>#N/A</v>
      </c>
      <c r="AZ197" s="538" t="e">
        <f ca="1">+IF(AND(ISNUMBER(OFFSET('Hygiene Data'!$D$5,0,10*ROW('Hygiene Data'!D191))),'Data Summary'!DO197="Yes"),OFFSET('Hygiene Data'!$D$5,0,10*ROW('Hygiene Data'!D191)),NA())</f>
        <v>#N/A</v>
      </c>
      <c r="BA197" s="538" t="e">
        <f ca="1">+IF(AND(ISNUMBER(OFFSET('Hygiene Data'!$D$7,0,10*ROW('Hygiene Data'!D191))),'Data Summary'!DP197="Yes"),OFFSET('Hygiene Data'!$D$7,0,10*ROW('Hygiene Data'!D191)),NA())</f>
        <v>#N/A</v>
      </c>
      <c r="BB197" s="538" t="e">
        <f ca="1">+IF(AND(ISNUMBER(OFFSET('Hygiene Data'!$D$9,0,10*ROW('Hygiene Data'!D191))),'Data Summary'!DQ197="Yes"),OFFSET('Hygiene Data'!$D$9,0,10*ROW('Hygiene Data'!D191)),NA())</f>
        <v>#N/A</v>
      </c>
      <c r="BC197" s="538" t="e">
        <f ca="1">+IF(AND(ISNUMBER(OFFSET('Hygiene Data'!$E$5,0,10*ROW('Hygiene Data'!E191))),'Data Summary'!DR197="Yes"),OFFSET('Hygiene Data'!$E$5,0,10*ROW('Hygiene Data'!E191)),NA())</f>
        <v>#N/A</v>
      </c>
      <c r="BD197" s="538" t="e">
        <f ca="1">+IF(AND(ISNUMBER(OFFSET('Hygiene Data'!$E$7,0,10*ROW('Hygiene Data'!E191))),'Data Summary'!DS197="Yes"),OFFSET('Hygiene Data'!$E$7,0,10*ROW('Hygiene Data'!E191)),NA())</f>
        <v>#N/A</v>
      </c>
      <c r="BE197" s="538" t="e">
        <f ca="1">+IF(AND(ISNUMBER(OFFSET('Hygiene Data'!$E$9,0,10*ROW('Hygiene Data'!E191))),'Data Summary'!DT197="Yes"),OFFSET('Hygiene Data'!$E$9,0,10*ROW('Hygiene Data'!E191)),NA())</f>
        <v>#N/A</v>
      </c>
      <c r="BF197" s="538" t="e">
        <f ca="1">+IF(AND(ISNUMBER(OFFSET('Hygiene Data'!$F$5,0,10*ROW('Hygiene Data'!F191))),'Data Summary'!DU197="Yes"),OFFSET('Hygiene Data'!$F$5,0,10*ROW('Hygiene Data'!F191)),NA())</f>
        <v>#N/A</v>
      </c>
      <c r="BG197" s="538" t="e">
        <f ca="1">+IF(AND(ISNUMBER(OFFSET('Hygiene Data'!$F$7,0,10*ROW('Hygiene Data'!F191))),'Data Summary'!DV197="Yes"),OFFSET('Hygiene Data'!$F$7,0,10*ROW('Hygiene Data'!F191)),NA())</f>
        <v>#N/A</v>
      </c>
      <c r="BH197" s="538" t="e">
        <f ca="1">+IF(AND(ISNUMBER(OFFSET('Hygiene Data'!$F$9,0,10*ROW('Hygiene Data'!F191))),'Data Summary'!DW197="Yes"),OFFSET('Hygiene Data'!$F$9,0,10*ROW('Hygiene Data'!F191)),NA())</f>
        <v>#N/A</v>
      </c>
      <c r="BI197" s="538" t="e">
        <f ca="1">+IF(AND(ISNUMBER(OFFSET('Hygiene Data'!$G$5,0,10*ROW('Hygiene Data'!G191))),'Data Summary'!DX197="Yes"),OFFSET('Hygiene Data'!$G$5,0,10*ROW('Hygiene Data'!G191)),NA())</f>
        <v>#N/A</v>
      </c>
      <c r="BJ197" s="538" t="e">
        <f ca="1">+IF(AND(ISNUMBER(OFFSET('Hygiene Data'!$G$7,0,10*ROW('Hygiene Data'!G191))),'Data Summary'!DY197="Yes"),OFFSET('Hygiene Data'!$G$7,0,10*ROW('Hygiene Data'!G191)),NA())</f>
        <v>#N/A</v>
      </c>
      <c r="BK197" s="538" t="e">
        <f ca="1">+IF(AND(ISNUMBER(OFFSET('Hygiene Data'!$G$9,0,10*ROW('Hygiene Data'!G191))),'Data Summary'!DZ197="Yes"),OFFSET('Hygiene Data'!$G$9,0,10*ROW('Hygiene Data'!G191)),NA())</f>
        <v>#N/A</v>
      </c>
      <c r="BL197" s="538" t="e">
        <f ca="1">+IF(AND(ISNUMBER(OFFSET('Hygiene Data'!$H$5,0,10*ROW('Hygiene Data'!H191))),'Data Summary'!EA197="Yes"),OFFSET('Hygiene Data'!$H$5,0,10*ROW('Hygiene Data'!H191)),NA())</f>
        <v>#N/A</v>
      </c>
      <c r="BM197" s="538" t="e">
        <f ca="1">+IF(AND(ISNUMBER(OFFSET('Hygiene Data'!$H$7,0,10*ROW('Hygiene Data'!H191))),'Data Summary'!EB197="Yes"),OFFSET('Hygiene Data'!$H$7,0,10*ROW('Hygiene Data'!H191)),NA())</f>
        <v>#N/A</v>
      </c>
      <c r="BN197" s="538" t="e">
        <f ca="1">+IF(AND(ISNUMBER(OFFSET('Hygiene Data'!$H$9,0,10*ROW('Hygiene Data'!H191))),'Data Summary'!EC197="Yes"),OFFSET('Hygiene Data'!$H$9,0,10*ROW('Hygiene Data'!H191)),NA())</f>
        <v>#N/A</v>
      </c>
      <c r="BO197" s="538" t="e">
        <f ca="1">+IF(AND(ISNUMBER(OFFSET('Hygiene Data'!$I$5,0,10*ROW('Hygiene Data'!I191))),'Data Summary'!ED197="Yes"),OFFSET('Hygiene Data'!$I$5,0,10*ROW('Hygiene Data'!I191)),NA())</f>
        <v>#N/A</v>
      </c>
      <c r="BP197" s="538" t="e">
        <f ca="1">+IF(AND(ISNUMBER(OFFSET('Hygiene Data'!$I$7,0,10*ROW('Hygiene Data'!I191))),'Data Summary'!EE197="Yes"),OFFSET('Hygiene Data'!$I$7,0,10*ROW('Hygiene Data'!I191)),NA())</f>
        <v>#N/A</v>
      </c>
      <c r="BQ197" s="538" t="e">
        <f ca="1">+IF(AND(ISNUMBER(OFFSET('Hygiene Data'!$I$9,0,10*ROW('Hygiene Data'!I191))),'Data Summary'!EF197="Yes"),OFFSET('Hygiene Data'!$I$9,0,10*ROW('Hygiene Data'!I191)),NA())</f>
        <v>#N/A</v>
      </c>
    </row>
    <row r="198" spans="1:69" x14ac:dyDescent="0.25">
      <c r="A198" s="534" t="e">
        <f ca="1">+RIGHT('Data Summary'!A198,LEN('Data Summary'!A198)-9)</f>
        <v>#VALUE!</v>
      </c>
      <c r="B198" s="508" t="str">
        <f ca="1">+IF(ISTEXT('Data Summary'!B198),'Data Summary'!B198,"")</f>
        <v/>
      </c>
      <c r="C198" s="535" t="e">
        <f ca="1">+VALUE('Data Summary'!C198)</f>
        <v>#VALUE!</v>
      </c>
      <c r="D198" s="536" t="e">
        <f ca="1">+IF(AND(ISNUMBER(OFFSET('Water Data'!$D$4,0,10*ROW('Water Data'!D192))),'Data Summary'!BS198="Yes"),100-OFFSET('Water Data'!$D$4,0,10*ROW('Water Data'!D192)),NA())</f>
        <v>#N/A</v>
      </c>
      <c r="E198" s="536" t="e">
        <f ca="1">+IF(AND(ISNUMBER(OFFSET('Water Data'!$D$6,0,10*ROW('Water Data'!D192))),'Data Summary'!BT198="Yes"),OFFSET('Water Data'!$D$6,0,10*ROW('Water Data'!D192)),NA())</f>
        <v>#N/A</v>
      </c>
      <c r="F198" s="536" t="e">
        <f ca="1">+IF(AND(ISNUMBER(OFFSET('Water Data'!$D$9,0,10*ROW('Water Data'!D192))),'Data Summary'!BU198="Yes"),OFFSET('Water Data'!$D$9,0,10*ROW('Water Data'!D192)),NA())</f>
        <v>#N/A</v>
      </c>
      <c r="G198" s="536" t="e">
        <f ca="1">+IF(AND(ISNUMBER(OFFSET('Water Data'!$E$4,0,10*ROW('Water Data'!E192))),'Data Summary'!BV198="Yes"),100-OFFSET('Water Data'!$E$4,0,10*ROW('Water Data'!E192)),NA())</f>
        <v>#N/A</v>
      </c>
      <c r="H198" s="536" t="e">
        <f ca="1">+IF(AND(ISNUMBER(OFFSET('Water Data'!$E$6,0,10*ROW('Water Data'!E192))),'Data Summary'!BW198="Yes"),OFFSET('Water Data'!$E$6,0,10*ROW('Water Data'!E192)),NA())</f>
        <v>#N/A</v>
      </c>
      <c r="I198" s="536" t="e">
        <f ca="1">+IF(AND(ISNUMBER(OFFSET('Water Data'!$E$9,0,10*ROW('Water Data'!E192))),'Data Summary'!BX198="Yes"),OFFSET('Water Data'!$E$9,0,10*ROW('Water Data'!E192)),NA())</f>
        <v>#N/A</v>
      </c>
      <c r="J198" s="536" t="e">
        <f ca="1">+IF(AND(ISNUMBER(OFFSET('Water Data'!$F$4,0,10*ROW('Water Data'!F192))),'Data Summary'!BY198="Yes"),100-OFFSET('Water Data'!$F$4,0,10*ROW('Water Data'!F192)),NA())</f>
        <v>#N/A</v>
      </c>
      <c r="K198" s="536" t="e">
        <f ca="1">+IF(AND(ISNUMBER(OFFSET('Water Data'!$F$6,0,10*ROW('Water Data'!F192))),'Data Summary'!BZ198="Yes"),OFFSET('Water Data'!$F$6,0,10*ROW('Water Data'!F192)),NA())</f>
        <v>#N/A</v>
      </c>
      <c r="L198" s="536" t="e">
        <f ca="1">+IF(AND(ISNUMBER(OFFSET('Water Data'!$F$9,0,10*ROW('Water Data'!F192))),'Data Summary'!CA198="Yes"),OFFSET('Water Data'!$F$9,0,10*ROW('Water Data'!F192)),NA())</f>
        <v>#N/A</v>
      </c>
      <c r="M198" s="536" t="e">
        <f ca="1">+IF(AND(ISNUMBER(OFFSET('Water Data'!$G$4,0,10*ROW('Water Data'!G192))),'Data Summary'!CB198="Yes"),100-OFFSET('Water Data'!$G$4,0,10*ROW('Water Data'!G192)),NA())</f>
        <v>#N/A</v>
      </c>
      <c r="N198" s="536" t="e">
        <f ca="1">+IF(AND(ISNUMBER(OFFSET('Water Data'!$G$6,0,10*ROW('Water Data'!G192))),'Data Summary'!CC198="Yes"),OFFSET('Water Data'!$G$6,0,10*ROW('Water Data'!G192)),NA())</f>
        <v>#N/A</v>
      </c>
      <c r="O198" s="536" t="e">
        <f ca="1">+IF(AND(ISNUMBER(OFFSET('Water Data'!$G$9,0,10*ROW('Water Data'!G192))),'Data Summary'!CD198="Yes"),OFFSET('Water Data'!$G$9,0,10*ROW('Water Data'!G192)),NA())</f>
        <v>#N/A</v>
      </c>
      <c r="P198" s="536" t="e">
        <f ca="1">+IF(AND(ISNUMBER(OFFSET('Water Data'!$H$4,0,10*ROW('Water Data'!H192))),'Data Summary'!CE198="Yes"),100-OFFSET('Water Data'!$H$4,0,10*ROW('Water Data'!H192)),NA())</f>
        <v>#N/A</v>
      </c>
      <c r="Q198" s="536" t="e">
        <f ca="1">+IF(AND(ISNUMBER(OFFSET('Water Data'!$H$6,0,10*ROW('Water Data'!H192))),'Data Summary'!CF198="Yes"),OFFSET('Water Data'!$H$6,0,10*ROW('Water Data'!H192)),NA())</f>
        <v>#N/A</v>
      </c>
      <c r="R198" s="536" t="e">
        <f ca="1">+IF(AND(ISNUMBER(OFFSET('Water Data'!$H$9,0,10*ROW('Water Data'!H192))),'Data Summary'!CG198="Yes"),OFFSET('Water Data'!$H$9,0,10*ROW('Water Data'!H192)),NA())</f>
        <v>#N/A</v>
      </c>
      <c r="S198" s="536" t="e">
        <f ca="1">+IF(AND(ISNUMBER(OFFSET('Water Data'!$I$4,0,10*ROW('Water Data'!I192))),'Data Summary'!CH198="Yes"),100-OFFSET('Water Data'!$I$4,0,10*ROW('Water Data'!I192)),NA())</f>
        <v>#N/A</v>
      </c>
      <c r="T198" s="536" t="e">
        <f ca="1">+IF(AND(ISNUMBER(OFFSET('Water Data'!$I$6,0,10*ROW('Water Data'!I192))),'Data Summary'!CI198="Yes"),OFFSET('Water Data'!$I$6,0,10*ROW('Water Data'!I192)),NA())</f>
        <v>#N/A</v>
      </c>
      <c r="U198" s="536" t="e">
        <f ca="1">+IF(AND(ISNUMBER(OFFSET('Water Data'!$I$9,0,10*ROW('Water Data'!I192))),'Data Summary'!CJ198="Yes"),OFFSET('Water Data'!$I$9,0,10*ROW('Water Data'!I192)),NA())</f>
        <v>#N/A</v>
      </c>
      <c r="V198" s="537" t="e">
        <f ca="1">+IF(AND(ISNUMBER(OFFSET('Sanitation Data'!$D$4,0,10*ROW('Sanitation Data'!D192))),'Data Summary'!CK198="Yes"),100-OFFSET('Sanitation Data'!$D$4,0,10*ROW('Sanitation Data'!D192)),NA())</f>
        <v>#N/A</v>
      </c>
      <c r="W198" s="537" t="e">
        <f ca="1">+IF(AND(ISNUMBER(OFFSET('Sanitation Data'!$D$6,0,10*ROW('Sanitation Data'!D192))),'Data Summary'!CL198="Yes"),OFFSET('Sanitation Data'!$D$6,0,10*ROW('Sanitation Data'!D192)),NA())</f>
        <v>#N/A</v>
      </c>
      <c r="X198" s="537" t="e">
        <f ca="1">+IF(AND(ISNUMBER(OFFSET('Sanitation Data'!$D$10,0,10*ROW('Sanitation Data'!D192))),'Data Summary'!CM198="Yes"),OFFSET('Sanitation Data'!$D$10,0,10*ROW('Sanitation Data'!D192)),NA())</f>
        <v>#N/A</v>
      </c>
      <c r="Y198" s="537" t="e">
        <f ca="1">+IF(AND(ISNUMBER(OFFSET('Sanitation Data'!$D$11,0,10*ROW('Sanitation Data'!D192))),'Data Summary'!CN198="Yes"),OFFSET('Sanitation Data'!$D$11,0,10*ROW('Sanitation Data'!D192)),NA())</f>
        <v>#N/A</v>
      </c>
      <c r="Z198" s="537" t="e">
        <f ca="1">+IF(AND(ISNUMBER(OFFSET('Sanitation Data'!$D$12,0,10*ROW('Sanitation Data'!D192))),'Data Summary'!CO198="Yes"),OFFSET('Sanitation Data'!$D$12,0,10*ROW('Sanitation Data'!D192)),NA())</f>
        <v>#N/A</v>
      </c>
      <c r="AA198" s="537" t="e">
        <f ca="1">+IF(AND(ISNUMBER(OFFSET('Sanitation Data'!$E$4,0,10*ROW('Sanitation Data'!E192))),'Data Summary'!CP198="Yes"),100-OFFSET('Sanitation Data'!$E$4,0,10*ROW('Sanitation Data'!E192)),NA())</f>
        <v>#N/A</v>
      </c>
      <c r="AB198" s="537" t="e">
        <f ca="1">+IF(AND(ISNUMBER(OFFSET('Sanitation Data'!$E$6,0,10*ROW('Sanitation Data'!E192))),'Data Summary'!CQ198="Yes"),OFFSET('Sanitation Data'!$E$6,0,10*ROW('Sanitation Data'!E192)),NA())</f>
        <v>#N/A</v>
      </c>
      <c r="AC198" s="537" t="e">
        <f ca="1">+IF(AND(ISNUMBER(OFFSET('Sanitation Data'!$E$10,0,10*ROW('Sanitation Data'!E192))),'Data Summary'!CR198="Yes"),OFFSET('Sanitation Data'!$E$10,0,10*ROW('Sanitation Data'!E192)),NA())</f>
        <v>#N/A</v>
      </c>
      <c r="AD198" s="537" t="e">
        <f ca="1">+IF(AND(ISNUMBER(OFFSET('Sanitation Data'!$E$11,0,10*ROW('Sanitation Data'!E192))),'Data Summary'!CS198="Yes"),OFFSET('Sanitation Data'!$E$11,0,10*ROW('Sanitation Data'!E192)),NA())</f>
        <v>#N/A</v>
      </c>
      <c r="AE198" s="537" t="e">
        <f ca="1">+IF(AND(ISNUMBER(OFFSET('Sanitation Data'!$E$12,0,10*ROW('Sanitation Data'!E192))),'Data Summary'!CT198="Yes"),OFFSET('Sanitation Data'!$E$12,0,10*ROW('Sanitation Data'!E192)),NA())</f>
        <v>#N/A</v>
      </c>
      <c r="AF198" s="537" t="e">
        <f ca="1">+IF(AND(ISNUMBER(OFFSET('Sanitation Data'!$F$4,0,10*ROW('Sanitation Data'!F192))),'Data Summary'!CU198="Yes"),100-OFFSET('Sanitation Data'!$F$4,0,10*ROW('Sanitation Data'!F192)),NA())</f>
        <v>#N/A</v>
      </c>
      <c r="AG198" s="537" t="e">
        <f ca="1">+IF(AND(ISNUMBER(OFFSET('Sanitation Data'!$F$6,0,10*ROW('Sanitation Data'!F192))),'Data Summary'!CV198="Yes"),OFFSET('Sanitation Data'!$F$6,0,10*ROW('Sanitation Data'!F192)),NA())</f>
        <v>#N/A</v>
      </c>
      <c r="AH198" s="537" t="e">
        <f ca="1">+IF(AND(ISNUMBER(OFFSET('Sanitation Data'!$F$10,0,10*ROW('Sanitation Data'!F192))),'Data Summary'!CW198="Yes"),OFFSET('Sanitation Data'!$F$10,0,10*ROW('Sanitation Data'!F192)),NA())</f>
        <v>#N/A</v>
      </c>
      <c r="AI198" s="537" t="e">
        <f ca="1">+IF(AND(ISNUMBER(OFFSET('Sanitation Data'!$F$11,0,10*ROW('Sanitation Data'!F192))),'Data Summary'!CX198="Yes"),OFFSET('Sanitation Data'!$F$11,0,10*ROW('Sanitation Data'!F192)),NA())</f>
        <v>#N/A</v>
      </c>
      <c r="AJ198" s="537" t="e">
        <f ca="1">+IF(AND(ISNUMBER(OFFSET('Sanitation Data'!$F$12,0,10*ROW('Sanitation Data'!F192))),'Data Summary'!CY198="Yes"),OFFSET('Sanitation Data'!$F$12,0,10*ROW('Sanitation Data'!F192)),NA())</f>
        <v>#N/A</v>
      </c>
      <c r="AK198" s="537" t="e">
        <f ca="1">+IF(AND(ISNUMBER(OFFSET('Sanitation Data'!$G$4,0,10*ROW('Sanitation Data'!G192))),'Data Summary'!CZ198="Yes"),100-OFFSET('Sanitation Data'!$G$4,0,10*ROW('Sanitation Data'!G192)),NA())</f>
        <v>#N/A</v>
      </c>
      <c r="AL198" s="537" t="e">
        <f ca="1">+IF(AND(ISNUMBER(OFFSET('Sanitation Data'!$G$6,0,10*ROW('Sanitation Data'!G192))),'Data Summary'!DA198="Yes"),OFFSET('Sanitation Data'!$G$6,0,10*ROW('Sanitation Data'!G192)),NA())</f>
        <v>#N/A</v>
      </c>
      <c r="AM198" s="537" t="e">
        <f ca="1">+IF(AND(ISNUMBER(OFFSET('Sanitation Data'!$G$10,0,10*ROW('Sanitation Data'!G192))),'Data Summary'!DB198="Yes"),OFFSET('Sanitation Data'!$G$10,0,10*ROW('Sanitation Data'!G192)),NA())</f>
        <v>#N/A</v>
      </c>
      <c r="AN198" s="537" t="e">
        <f ca="1">+IF(AND(ISNUMBER(OFFSET('Sanitation Data'!$G$11,0,10*ROW('Sanitation Data'!G192))),'Data Summary'!DC198="Yes"),OFFSET('Sanitation Data'!$G$11,0,10*ROW('Sanitation Data'!G192)),NA())</f>
        <v>#N/A</v>
      </c>
      <c r="AO198" s="537" t="e">
        <f ca="1">+IF(AND(ISNUMBER(OFFSET('Sanitation Data'!$G$12,0,10*ROW('Sanitation Data'!G192))),'Data Summary'!DD198="Yes"),OFFSET('Sanitation Data'!$G$12,0,10*ROW('Sanitation Data'!G192)),NA())</f>
        <v>#N/A</v>
      </c>
      <c r="AP198" s="537" t="e">
        <f ca="1">+IF(AND(ISNUMBER(OFFSET('Sanitation Data'!$H$4,0,10*ROW('Sanitation Data'!H192))),'Data Summary'!DE198="Yes"),100-OFFSET('Sanitation Data'!$H$4,0,10*ROW('Sanitation Data'!H192)),NA())</f>
        <v>#N/A</v>
      </c>
      <c r="AQ198" s="537" t="e">
        <f ca="1">+IF(AND(ISNUMBER(OFFSET('Sanitation Data'!$H$6,0,10*ROW('Sanitation Data'!H192))),'Data Summary'!DF198="Yes"),OFFSET('Sanitation Data'!$H$6,0,10*ROW('Sanitation Data'!H192)),NA())</f>
        <v>#N/A</v>
      </c>
      <c r="AR198" s="537" t="e">
        <f ca="1">+IF(AND(ISNUMBER(OFFSET('Sanitation Data'!$H$10,0,10*ROW('Sanitation Data'!H192))),'Data Summary'!DG198="Yes"),OFFSET('Sanitation Data'!$H$10,0,10*ROW('Sanitation Data'!H192)),NA())</f>
        <v>#N/A</v>
      </c>
      <c r="AS198" s="537" t="e">
        <f ca="1">+IF(AND(ISNUMBER(OFFSET('Sanitation Data'!$H$11,0,10*ROW('Sanitation Data'!H192))),'Data Summary'!DH198="Yes"),OFFSET('Sanitation Data'!$H$11,0,10*ROW('Sanitation Data'!H192)),NA())</f>
        <v>#N/A</v>
      </c>
      <c r="AT198" s="537" t="e">
        <f ca="1">+IF(AND(ISNUMBER(OFFSET('Sanitation Data'!$H$12,0,10*ROW('Sanitation Data'!H192))),'Data Summary'!DI198="Yes"),OFFSET('Sanitation Data'!$H$12,0,10*ROW('Sanitation Data'!H192)),NA())</f>
        <v>#N/A</v>
      </c>
      <c r="AU198" s="537" t="e">
        <f ca="1">+IF(AND(ISNUMBER(OFFSET('Sanitation Data'!$I$4,0,10*ROW('Sanitation Data'!I192))),'Data Summary'!DJ198="Yes"),100-OFFSET('Sanitation Data'!$I$4,0,10*ROW('Sanitation Data'!I192)),NA())</f>
        <v>#N/A</v>
      </c>
      <c r="AV198" s="537" t="e">
        <f ca="1">+IF(AND(ISNUMBER(OFFSET('Sanitation Data'!$I$6,0,10*ROW('Sanitation Data'!I192))),'Data Summary'!DK198="Yes"),OFFSET('Sanitation Data'!$I$6,0,10*ROW('Sanitation Data'!I192)),NA())</f>
        <v>#N/A</v>
      </c>
      <c r="AW198" s="537" t="e">
        <f ca="1">+IF(AND(ISNUMBER(OFFSET('Sanitation Data'!$I$10,0,10*ROW('Sanitation Data'!I192))),'Data Summary'!DL198="Yes"),OFFSET('Sanitation Data'!$I$10,0,10*ROW('Sanitation Data'!I192)),NA())</f>
        <v>#N/A</v>
      </c>
      <c r="AX198" s="537" t="e">
        <f ca="1">+IF(AND(ISNUMBER(OFFSET('Sanitation Data'!$I$11,0,10*ROW('Sanitation Data'!I192))),'Data Summary'!DM198="Yes"),OFFSET('Sanitation Data'!$I$11,0,10*ROW('Sanitation Data'!I192)),NA())</f>
        <v>#N/A</v>
      </c>
      <c r="AY198" s="537" t="e">
        <f ca="1">+IF(AND(ISNUMBER(OFFSET('Sanitation Data'!$I$12,0,10*ROW('Sanitation Data'!I192))),'Data Summary'!DN198="Yes"),OFFSET('Sanitation Data'!$I$12,0,10*ROW('Sanitation Data'!I192)),NA())</f>
        <v>#N/A</v>
      </c>
      <c r="AZ198" s="538" t="e">
        <f ca="1">+IF(AND(ISNUMBER(OFFSET('Hygiene Data'!$D$5,0,10*ROW('Hygiene Data'!D192))),'Data Summary'!DO198="Yes"),OFFSET('Hygiene Data'!$D$5,0,10*ROW('Hygiene Data'!D192)),NA())</f>
        <v>#N/A</v>
      </c>
      <c r="BA198" s="538" t="e">
        <f ca="1">+IF(AND(ISNUMBER(OFFSET('Hygiene Data'!$D$7,0,10*ROW('Hygiene Data'!D192))),'Data Summary'!DP198="Yes"),OFFSET('Hygiene Data'!$D$7,0,10*ROW('Hygiene Data'!D192)),NA())</f>
        <v>#N/A</v>
      </c>
      <c r="BB198" s="538" t="e">
        <f ca="1">+IF(AND(ISNUMBER(OFFSET('Hygiene Data'!$D$9,0,10*ROW('Hygiene Data'!D192))),'Data Summary'!DQ198="Yes"),OFFSET('Hygiene Data'!$D$9,0,10*ROW('Hygiene Data'!D192)),NA())</f>
        <v>#N/A</v>
      </c>
      <c r="BC198" s="538" t="e">
        <f ca="1">+IF(AND(ISNUMBER(OFFSET('Hygiene Data'!$E$5,0,10*ROW('Hygiene Data'!E192))),'Data Summary'!DR198="Yes"),OFFSET('Hygiene Data'!$E$5,0,10*ROW('Hygiene Data'!E192)),NA())</f>
        <v>#N/A</v>
      </c>
      <c r="BD198" s="538" t="e">
        <f ca="1">+IF(AND(ISNUMBER(OFFSET('Hygiene Data'!$E$7,0,10*ROW('Hygiene Data'!E192))),'Data Summary'!DS198="Yes"),OFFSET('Hygiene Data'!$E$7,0,10*ROW('Hygiene Data'!E192)),NA())</f>
        <v>#N/A</v>
      </c>
      <c r="BE198" s="538" t="e">
        <f ca="1">+IF(AND(ISNUMBER(OFFSET('Hygiene Data'!$E$9,0,10*ROW('Hygiene Data'!E192))),'Data Summary'!DT198="Yes"),OFFSET('Hygiene Data'!$E$9,0,10*ROW('Hygiene Data'!E192)),NA())</f>
        <v>#N/A</v>
      </c>
      <c r="BF198" s="538" t="e">
        <f ca="1">+IF(AND(ISNUMBER(OFFSET('Hygiene Data'!$F$5,0,10*ROW('Hygiene Data'!F192))),'Data Summary'!DU198="Yes"),OFFSET('Hygiene Data'!$F$5,0,10*ROW('Hygiene Data'!F192)),NA())</f>
        <v>#N/A</v>
      </c>
      <c r="BG198" s="538" t="e">
        <f ca="1">+IF(AND(ISNUMBER(OFFSET('Hygiene Data'!$F$7,0,10*ROW('Hygiene Data'!F192))),'Data Summary'!DV198="Yes"),OFFSET('Hygiene Data'!$F$7,0,10*ROW('Hygiene Data'!F192)),NA())</f>
        <v>#N/A</v>
      </c>
      <c r="BH198" s="538" t="e">
        <f ca="1">+IF(AND(ISNUMBER(OFFSET('Hygiene Data'!$F$9,0,10*ROW('Hygiene Data'!F192))),'Data Summary'!DW198="Yes"),OFFSET('Hygiene Data'!$F$9,0,10*ROW('Hygiene Data'!F192)),NA())</f>
        <v>#N/A</v>
      </c>
      <c r="BI198" s="538" t="e">
        <f ca="1">+IF(AND(ISNUMBER(OFFSET('Hygiene Data'!$G$5,0,10*ROW('Hygiene Data'!G192))),'Data Summary'!DX198="Yes"),OFFSET('Hygiene Data'!$G$5,0,10*ROW('Hygiene Data'!G192)),NA())</f>
        <v>#N/A</v>
      </c>
      <c r="BJ198" s="538" t="e">
        <f ca="1">+IF(AND(ISNUMBER(OFFSET('Hygiene Data'!$G$7,0,10*ROW('Hygiene Data'!G192))),'Data Summary'!DY198="Yes"),OFFSET('Hygiene Data'!$G$7,0,10*ROW('Hygiene Data'!G192)),NA())</f>
        <v>#N/A</v>
      </c>
      <c r="BK198" s="538" t="e">
        <f ca="1">+IF(AND(ISNUMBER(OFFSET('Hygiene Data'!$G$9,0,10*ROW('Hygiene Data'!G192))),'Data Summary'!DZ198="Yes"),OFFSET('Hygiene Data'!$G$9,0,10*ROW('Hygiene Data'!G192)),NA())</f>
        <v>#N/A</v>
      </c>
      <c r="BL198" s="538" t="e">
        <f ca="1">+IF(AND(ISNUMBER(OFFSET('Hygiene Data'!$H$5,0,10*ROW('Hygiene Data'!H192))),'Data Summary'!EA198="Yes"),OFFSET('Hygiene Data'!$H$5,0,10*ROW('Hygiene Data'!H192)),NA())</f>
        <v>#N/A</v>
      </c>
      <c r="BM198" s="538" t="e">
        <f ca="1">+IF(AND(ISNUMBER(OFFSET('Hygiene Data'!$H$7,0,10*ROW('Hygiene Data'!H192))),'Data Summary'!EB198="Yes"),OFFSET('Hygiene Data'!$H$7,0,10*ROW('Hygiene Data'!H192)),NA())</f>
        <v>#N/A</v>
      </c>
      <c r="BN198" s="538" t="e">
        <f ca="1">+IF(AND(ISNUMBER(OFFSET('Hygiene Data'!$H$9,0,10*ROW('Hygiene Data'!H192))),'Data Summary'!EC198="Yes"),OFFSET('Hygiene Data'!$H$9,0,10*ROW('Hygiene Data'!H192)),NA())</f>
        <v>#N/A</v>
      </c>
      <c r="BO198" s="538" t="e">
        <f ca="1">+IF(AND(ISNUMBER(OFFSET('Hygiene Data'!$I$5,0,10*ROW('Hygiene Data'!I192))),'Data Summary'!ED198="Yes"),OFFSET('Hygiene Data'!$I$5,0,10*ROW('Hygiene Data'!I192)),NA())</f>
        <v>#N/A</v>
      </c>
      <c r="BP198" s="538" t="e">
        <f ca="1">+IF(AND(ISNUMBER(OFFSET('Hygiene Data'!$I$7,0,10*ROW('Hygiene Data'!I192))),'Data Summary'!EE198="Yes"),OFFSET('Hygiene Data'!$I$7,0,10*ROW('Hygiene Data'!I192)),NA())</f>
        <v>#N/A</v>
      </c>
      <c r="BQ198" s="538" t="e">
        <f ca="1">+IF(AND(ISNUMBER(OFFSET('Hygiene Data'!$I$9,0,10*ROW('Hygiene Data'!I192))),'Data Summary'!EF198="Yes"),OFFSET('Hygiene Data'!$I$9,0,10*ROW('Hygiene Data'!I192)),NA())</f>
        <v>#N/A</v>
      </c>
    </row>
    <row r="199" spans="1:69" x14ac:dyDescent="0.25">
      <c r="A199" s="534" t="e">
        <f ca="1">+RIGHT('Data Summary'!A199,LEN('Data Summary'!A199)-9)</f>
        <v>#VALUE!</v>
      </c>
      <c r="B199" s="508" t="str">
        <f ca="1">+IF(ISTEXT('Data Summary'!B199),'Data Summary'!B199,"")</f>
        <v/>
      </c>
      <c r="C199" s="535" t="e">
        <f ca="1">+VALUE('Data Summary'!C199)</f>
        <v>#VALUE!</v>
      </c>
      <c r="D199" s="536" t="e">
        <f ca="1">+IF(AND(ISNUMBER(OFFSET('Water Data'!$D$4,0,10*ROW('Water Data'!D193))),'Data Summary'!BS199="Yes"),100-OFFSET('Water Data'!$D$4,0,10*ROW('Water Data'!D193)),NA())</f>
        <v>#N/A</v>
      </c>
      <c r="E199" s="536" t="e">
        <f ca="1">+IF(AND(ISNUMBER(OFFSET('Water Data'!$D$6,0,10*ROW('Water Data'!D193))),'Data Summary'!BT199="Yes"),OFFSET('Water Data'!$D$6,0,10*ROW('Water Data'!D193)),NA())</f>
        <v>#N/A</v>
      </c>
      <c r="F199" s="536" t="e">
        <f ca="1">+IF(AND(ISNUMBER(OFFSET('Water Data'!$D$9,0,10*ROW('Water Data'!D193))),'Data Summary'!BU199="Yes"),OFFSET('Water Data'!$D$9,0,10*ROW('Water Data'!D193)),NA())</f>
        <v>#N/A</v>
      </c>
      <c r="G199" s="536" t="e">
        <f ca="1">+IF(AND(ISNUMBER(OFFSET('Water Data'!$E$4,0,10*ROW('Water Data'!E193))),'Data Summary'!BV199="Yes"),100-OFFSET('Water Data'!$E$4,0,10*ROW('Water Data'!E193)),NA())</f>
        <v>#N/A</v>
      </c>
      <c r="H199" s="536" t="e">
        <f ca="1">+IF(AND(ISNUMBER(OFFSET('Water Data'!$E$6,0,10*ROW('Water Data'!E193))),'Data Summary'!BW199="Yes"),OFFSET('Water Data'!$E$6,0,10*ROW('Water Data'!E193)),NA())</f>
        <v>#N/A</v>
      </c>
      <c r="I199" s="536" t="e">
        <f ca="1">+IF(AND(ISNUMBER(OFFSET('Water Data'!$E$9,0,10*ROW('Water Data'!E193))),'Data Summary'!BX199="Yes"),OFFSET('Water Data'!$E$9,0,10*ROW('Water Data'!E193)),NA())</f>
        <v>#N/A</v>
      </c>
      <c r="J199" s="536" t="e">
        <f ca="1">+IF(AND(ISNUMBER(OFFSET('Water Data'!$F$4,0,10*ROW('Water Data'!F193))),'Data Summary'!BY199="Yes"),100-OFFSET('Water Data'!$F$4,0,10*ROW('Water Data'!F193)),NA())</f>
        <v>#N/A</v>
      </c>
      <c r="K199" s="536" t="e">
        <f ca="1">+IF(AND(ISNUMBER(OFFSET('Water Data'!$F$6,0,10*ROW('Water Data'!F193))),'Data Summary'!BZ199="Yes"),OFFSET('Water Data'!$F$6,0,10*ROW('Water Data'!F193)),NA())</f>
        <v>#N/A</v>
      </c>
      <c r="L199" s="536" t="e">
        <f ca="1">+IF(AND(ISNUMBER(OFFSET('Water Data'!$F$9,0,10*ROW('Water Data'!F193))),'Data Summary'!CA199="Yes"),OFFSET('Water Data'!$F$9,0,10*ROW('Water Data'!F193)),NA())</f>
        <v>#N/A</v>
      </c>
      <c r="M199" s="536" t="e">
        <f ca="1">+IF(AND(ISNUMBER(OFFSET('Water Data'!$G$4,0,10*ROW('Water Data'!G193))),'Data Summary'!CB199="Yes"),100-OFFSET('Water Data'!$G$4,0,10*ROW('Water Data'!G193)),NA())</f>
        <v>#N/A</v>
      </c>
      <c r="N199" s="536" t="e">
        <f ca="1">+IF(AND(ISNUMBER(OFFSET('Water Data'!$G$6,0,10*ROW('Water Data'!G193))),'Data Summary'!CC199="Yes"),OFFSET('Water Data'!$G$6,0,10*ROW('Water Data'!G193)),NA())</f>
        <v>#N/A</v>
      </c>
      <c r="O199" s="536" t="e">
        <f ca="1">+IF(AND(ISNUMBER(OFFSET('Water Data'!$G$9,0,10*ROW('Water Data'!G193))),'Data Summary'!CD199="Yes"),OFFSET('Water Data'!$G$9,0,10*ROW('Water Data'!G193)),NA())</f>
        <v>#N/A</v>
      </c>
      <c r="P199" s="536" t="e">
        <f ca="1">+IF(AND(ISNUMBER(OFFSET('Water Data'!$H$4,0,10*ROW('Water Data'!H193))),'Data Summary'!CE199="Yes"),100-OFFSET('Water Data'!$H$4,0,10*ROW('Water Data'!H193)),NA())</f>
        <v>#N/A</v>
      </c>
      <c r="Q199" s="536" t="e">
        <f ca="1">+IF(AND(ISNUMBER(OFFSET('Water Data'!$H$6,0,10*ROW('Water Data'!H193))),'Data Summary'!CF199="Yes"),OFFSET('Water Data'!$H$6,0,10*ROW('Water Data'!H193)),NA())</f>
        <v>#N/A</v>
      </c>
      <c r="R199" s="536" t="e">
        <f ca="1">+IF(AND(ISNUMBER(OFFSET('Water Data'!$H$9,0,10*ROW('Water Data'!H193))),'Data Summary'!CG199="Yes"),OFFSET('Water Data'!$H$9,0,10*ROW('Water Data'!H193)),NA())</f>
        <v>#N/A</v>
      </c>
      <c r="S199" s="536" t="e">
        <f ca="1">+IF(AND(ISNUMBER(OFFSET('Water Data'!$I$4,0,10*ROW('Water Data'!I193))),'Data Summary'!CH199="Yes"),100-OFFSET('Water Data'!$I$4,0,10*ROW('Water Data'!I193)),NA())</f>
        <v>#N/A</v>
      </c>
      <c r="T199" s="536" t="e">
        <f ca="1">+IF(AND(ISNUMBER(OFFSET('Water Data'!$I$6,0,10*ROW('Water Data'!I193))),'Data Summary'!CI199="Yes"),OFFSET('Water Data'!$I$6,0,10*ROW('Water Data'!I193)),NA())</f>
        <v>#N/A</v>
      </c>
      <c r="U199" s="536" t="e">
        <f ca="1">+IF(AND(ISNUMBER(OFFSET('Water Data'!$I$9,0,10*ROW('Water Data'!I193))),'Data Summary'!CJ199="Yes"),OFFSET('Water Data'!$I$9,0,10*ROW('Water Data'!I193)),NA())</f>
        <v>#N/A</v>
      </c>
      <c r="V199" s="537" t="e">
        <f ca="1">+IF(AND(ISNUMBER(OFFSET('Sanitation Data'!$D$4,0,10*ROW('Sanitation Data'!D193))),'Data Summary'!CK199="Yes"),100-OFFSET('Sanitation Data'!$D$4,0,10*ROW('Sanitation Data'!D193)),NA())</f>
        <v>#N/A</v>
      </c>
      <c r="W199" s="537" t="e">
        <f ca="1">+IF(AND(ISNUMBER(OFFSET('Sanitation Data'!$D$6,0,10*ROW('Sanitation Data'!D193))),'Data Summary'!CL199="Yes"),OFFSET('Sanitation Data'!$D$6,0,10*ROW('Sanitation Data'!D193)),NA())</f>
        <v>#N/A</v>
      </c>
      <c r="X199" s="537" t="e">
        <f ca="1">+IF(AND(ISNUMBER(OFFSET('Sanitation Data'!$D$10,0,10*ROW('Sanitation Data'!D193))),'Data Summary'!CM199="Yes"),OFFSET('Sanitation Data'!$D$10,0,10*ROW('Sanitation Data'!D193)),NA())</f>
        <v>#N/A</v>
      </c>
      <c r="Y199" s="537" t="e">
        <f ca="1">+IF(AND(ISNUMBER(OFFSET('Sanitation Data'!$D$11,0,10*ROW('Sanitation Data'!D193))),'Data Summary'!CN199="Yes"),OFFSET('Sanitation Data'!$D$11,0,10*ROW('Sanitation Data'!D193)),NA())</f>
        <v>#N/A</v>
      </c>
      <c r="Z199" s="537" t="e">
        <f ca="1">+IF(AND(ISNUMBER(OFFSET('Sanitation Data'!$D$12,0,10*ROW('Sanitation Data'!D193))),'Data Summary'!CO199="Yes"),OFFSET('Sanitation Data'!$D$12,0,10*ROW('Sanitation Data'!D193)),NA())</f>
        <v>#N/A</v>
      </c>
      <c r="AA199" s="537" t="e">
        <f ca="1">+IF(AND(ISNUMBER(OFFSET('Sanitation Data'!$E$4,0,10*ROW('Sanitation Data'!E193))),'Data Summary'!CP199="Yes"),100-OFFSET('Sanitation Data'!$E$4,0,10*ROW('Sanitation Data'!E193)),NA())</f>
        <v>#N/A</v>
      </c>
      <c r="AB199" s="537" t="e">
        <f ca="1">+IF(AND(ISNUMBER(OFFSET('Sanitation Data'!$E$6,0,10*ROW('Sanitation Data'!E193))),'Data Summary'!CQ199="Yes"),OFFSET('Sanitation Data'!$E$6,0,10*ROW('Sanitation Data'!E193)),NA())</f>
        <v>#N/A</v>
      </c>
      <c r="AC199" s="537" t="e">
        <f ca="1">+IF(AND(ISNUMBER(OFFSET('Sanitation Data'!$E$10,0,10*ROW('Sanitation Data'!E193))),'Data Summary'!CR199="Yes"),OFFSET('Sanitation Data'!$E$10,0,10*ROW('Sanitation Data'!E193)),NA())</f>
        <v>#N/A</v>
      </c>
      <c r="AD199" s="537" t="e">
        <f ca="1">+IF(AND(ISNUMBER(OFFSET('Sanitation Data'!$E$11,0,10*ROW('Sanitation Data'!E193))),'Data Summary'!CS199="Yes"),OFFSET('Sanitation Data'!$E$11,0,10*ROW('Sanitation Data'!E193)),NA())</f>
        <v>#N/A</v>
      </c>
      <c r="AE199" s="537" t="e">
        <f ca="1">+IF(AND(ISNUMBER(OFFSET('Sanitation Data'!$E$12,0,10*ROW('Sanitation Data'!E193))),'Data Summary'!CT199="Yes"),OFFSET('Sanitation Data'!$E$12,0,10*ROW('Sanitation Data'!E193)),NA())</f>
        <v>#N/A</v>
      </c>
      <c r="AF199" s="537" t="e">
        <f ca="1">+IF(AND(ISNUMBER(OFFSET('Sanitation Data'!$F$4,0,10*ROW('Sanitation Data'!F193))),'Data Summary'!CU199="Yes"),100-OFFSET('Sanitation Data'!$F$4,0,10*ROW('Sanitation Data'!F193)),NA())</f>
        <v>#N/A</v>
      </c>
      <c r="AG199" s="537" t="e">
        <f ca="1">+IF(AND(ISNUMBER(OFFSET('Sanitation Data'!$F$6,0,10*ROW('Sanitation Data'!F193))),'Data Summary'!CV199="Yes"),OFFSET('Sanitation Data'!$F$6,0,10*ROW('Sanitation Data'!F193)),NA())</f>
        <v>#N/A</v>
      </c>
      <c r="AH199" s="537" t="e">
        <f ca="1">+IF(AND(ISNUMBER(OFFSET('Sanitation Data'!$F$10,0,10*ROW('Sanitation Data'!F193))),'Data Summary'!CW199="Yes"),OFFSET('Sanitation Data'!$F$10,0,10*ROW('Sanitation Data'!F193)),NA())</f>
        <v>#N/A</v>
      </c>
      <c r="AI199" s="537" t="e">
        <f ca="1">+IF(AND(ISNUMBER(OFFSET('Sanitation Data'!$F$11,0,10*ROW('Sanitation Data'!F193))),'Data Summary'!CX199="Yes"),OFFSET('Sanitation Data'!$F$11,0,10*ROW('Sanitation Data'!F193)),NA())</f>
        <v>#N/A</v>
      </c>
      <c r="AJ199" s="537" t="e">
        <f ca="1">+IF(AND(ISNUMBER(OFFSET('Sanitation Data'!$F$12,0,10*ROW('Sanitation Data'!F193))),'Data Summary'!CY199="Yes"),OFFSET('Sanitation Data'!$F$12,0,10*ROW('Sanitation Data'!F193)),NA())</f>
        <v>#N/A</v>
      </c>
      <c r="AK199" s="537" t="e">
        <f ca="1">+IF(AND(ISNUMBER(OFFSET('Sanitation Data'!$G$4,0,10*ROW('Sanitation Data'!G193))),'Data Summary'!CZ199="Yes"),100-OFFSET('Sanitation Data'!$G$4,0,10*ROW('Sanitation Data'!G193)),NA())</f>
        <v>#N/A</v>
      </c>
      <c r="AL199" s="537" t="e">
        <f ca="1">+IF(AND(ISNUMBER(OFFSET('Sanitation Data'!$G$6,0,10*ROW('Sanitation Data'!G193))),'Data Summary'!DA199="Yes"),OFFSET('Sanitation Data'!$G$6,0,10*ROW('Sanitation Data'!G193)),NA())</f>
        <v>#N/A</v>
      </c>
      <c r="AM199" s="537" t="e">
        <f ca="1">+IF(AND(ISNUMBER(OFFSET('Sanitation Data'!$G$10,0,10*ROW('Sanitation Data'!G193))),'Data Summary'!DB199="Yes"),OFFSET('Sanitation Data'!$G$10,0,10*ROW('Sanitation Data'!G193)),NA())</f>
        <v>#N/A</v>
      </c>
      <c r="AN199" s="537" t="e">
        <f ca="1">+IF(AND(ISNUMBER(OFFSET('Sanitation Data'!$G$11,0,10*ROW('Sanitation Data'!G193))),'Data Summary'!DC199="Yes"),OFFSET('Sanitation Data'!$G$11,0,10*ROW('Sanitation Data'!G193)),NA())</f>
        <v>#N/A</v>
      </c>
      <c r="AO199" s="537" t="e">
        <f ca="1">+IF(AND(ISNUMBER(OFFSET('Sanitation Data'!$G$12,0,10*ROW('Sanitation Data'!G193))),'Data Summary'!DD199="Yes"),OFFSET('Sanitation Data'!$G$12,0,10*ROW('Sanitation Data'!G193)),NA())</f>
        <v>#N/A</v>
      </c>
      <c r="AP199" s="537" t="e">
        <f ca="1">+IF(AND(ISNUMBER(OFFSET('Sanitation Data'!$H$4,0,10*ROW('Sanitation Data'!H193))),'Data Summary'!DE199="Yes"),100-OFFSET('Sanitation Data'!$H$4,0,10*ROW('Sanitation Data'!H193)),NA())</f>
        <v>#N/A</v>
      </c>
      <c r="AQ199" s="537" t="e">
        <f ca="1">+IF(AND(ISNUMBER(OFFSET('Sanitation Data'!$H$6,0,10*ROW('Sanitation Data'!H193))),'Data Summary'!DF199="Yes"),OFFSET('Sanitation Data'!$H$6,0,10*ROW('Sanitation Data'!H193)),NA())</f>
        <v>#N/A</v>
      </c>
      <c r="AR199" s="537" t="e">
        <f ca="1">+IF(AND(ISNUMBER(OFFSET('Sanitation Data'!$H$10,0,10*ROW('Sanitation Data'!H193))),'Data Summary'!DG199="Yes"),OFFSET('Sanitation Data'!$H$10,0,10*ROW('Sanitation Data'!H193)),NA())</f>
        <v>#N/A</v>
      </c>
      <c r="AS199" s="537" t="e">
        <f ca="1">+IF(AND(ISNUMBER(OFFSET('Sanitation Data'!$H$11,0,10*ROW('Sanitation Data'!H193))),'Data Summary'!DH199="Yes"),OFFSET('Sanitation Data'!$H$11,0,10*ROW('Sanitation Data'!H193)),NA())</f>
        <v>#N/A</v>
      </c>
      <c r="AT199" s="537" t="e">
        <f ca="1">+IF(AND(ISNUMBER(OFFSET('Sanitation Data'!$H$12,0,10*ROW('Sanitation Data'!H193))),'Data Summary'!DI199="Yes"),OFFSET('Sanitation Data'!$H$12,0,10*ROW('Sanitation Data'!H193)),NA())</f>
        <v>#N/A</v>
      </c>
      <c r="AU199" s="537" t="e">
        <f ca="1">+IF(AND(ISNUMBER(OFFSET('Sanitation Data'!$I$4,0,10*ROW('Sanitation Data'!I193))),'Data Summary'!DJ199="Yes"),100-OFFSET('Sanitation Data'!$I$4,0,10*ROW('Sanitation Data'!I193)),NA())</f>
        <v>#N/A</v>
      </c>
      <c r="AV199" s="537" t="e">
        <f ca="1">+IF(AND(ISNUMBER(OFFSET('Sanitation Data'!$I$6,0,10*ROW('Sanitation Data'!I193))),'Data Summary'!DK199="Yes"),OFFSET('Sanitation Data'!$I$6,0,10*ROW('Sanitation Data'!I193)),NA())</f>
        <v>#N/A</v>
      </c>
      <c r="AW199" s="537" t="e">
        <f ca="1">+IF(AND(ISNUMBER(OFFSET('Sanitation Data'!$I$10,0,10*ROW('Sanitation Data'!I193))),'Data Summary'!DL199="Yes"),OFFSET('Sanitation Data'!$I$10,0,10*ROW('Sanitation Data'!I193)),NA())</f>
        <v>#N/A</v>
      </c>
      <c r="AX199" s="537" t="e">
        <f ca="1">+IF(AND(ISNUMBER(OFFSET('Sanitation Data'!$I$11,0,10*ROW('Sanitation Data'!I193))),'Data Summary'!DM199="Yes"),OFFSET('Sanitation Data'!$I$11,0,10*ROW('Sanitation Data'!I193)),NA())</f>
        <v>#N/A</v>
      </c>
      <c r="AY199" s="537" t="e">
        <f ca="1">+IF(AND(ISNUMBER(OFFSET('Sanitation Data'!$I$12,0,10*ROW('Sanitation Data'!I193))),'Data Summary'!DN199="Yes"),OFFSET('Sanitation Data'!$I$12,0,10*ROW('Sanitation Data'!I193)),NA())</f>
        <v>#N/A</v>
      </c>
      <c r="AZ199" s="538" t="e">
        <f ca="1">+IF(AND(ISNUMBER(OFFSET('Hygiene Data'!$D$5,0,10*ROW('Hygiene Data'!D193))),'Data Summary'!DO199="Yes"),OFFSET('Hygiene Data'!$D$5,0,10*ROW('Hygiene Data'!D193)),NA())</f>
        <v>#N/A</v>
      </c>
      <c r="BA199" s="538" t="e">
        <f ca="1">+IF(AND(ISNUMBER(OFFSET('Hygiene Data'!$D$7,0,10*ROW('Hygiene Data'!D193))),'Data Summary'!DP199="Yes"),OFFSET('Hygiene Data'!$D$7,0,10*ROW('Hygiene Data'!D193)),NA())</f>
        <v>#N/A</v>
      </c>
      <c r="BB199" s="538" t="e">
        <f ca="1">+IF(AND(ISNUMBER(OFFSET('Hygiene Data'!$D$9,0,10*ROW('Hygiene Data'!D193))),'Data Summary'!DQ199="Yes"),OFFSET('Hygiene Data'!$D$9,0,10*ROW('Hygiene Data'!D193)),NA())</f>
        <v>#N/A</v>
      </c>
      <c r="BC199" s="538" t="e">
        <f ca="1">+IF(AND(ISNUMBER(OFFSET('Hygiene Data'!$E$5,0,10*ROW('Hygiene Data'!E193))),'Data Summary'!DR199="Yes"),OFFSET('Hygiene Data'!$E$5,0,10*ROW('Hygiene Data'!E193)),NA())</f>
        <v>#N/A</v>
      </c>
      <c r="BD199" s="538" t="e">
        <f ca="1">+IF(AND(ISNUMBER(OFFSET('Hygiene Data'!$E$7,0,10*ROW('Hygiene Data'!E193))),'Data Summary'!DS199="Yes"),OFFSET('Hygiene Data'!$E$7,0,10*ROW('Hygiene Data'!E193)),NA())</f>
        <v>#N/A</v>
      </c>
      <c r="BE199" s="538" t="e">
        <f ca="1">+IF(AND(ISNUMBER(OFFSET('Hygiene Data'!$E$9,0,10*ROW('Hygiene Data'!E193))),'Data Summary'!DT199="Yes"),OFFSET('Hygiene Data'!$E$9,0,10*ROW('Hygiene Data'!E193)),NA())</f>
        <v>#N/A</v>
      </c>
      <c r="BF199" s="538" t="e">
        <f ca="1">+IF(AND(ISNUMBER(OFFSET('Hygiene Data'!$F$5,0,10*ROW('Hygiene Data'!F193))),'Data Summary'!DU199="Yes"),OFFSET('Hygiene Data'!$F$5,0,10*ROW('Hygiene Data'!F193)),NA())</f>
        <v>#N/A</v>
      </c>
      <c r="BG199" s="538" t="e">
        <f ca="1">+IF(AND(ISNUMBER(OFFSET('Hygiene Data'!$F$7,0,10*ROW('Hygiene Data'!F193))),'Data Summary'!DV199="Yes"),OFFSET('Hygiene Data'!$F$7,0,10*ROW('Hygiene Data'!F193)),NA())</f>
        <v>#N/A</v>
      </c>
      <c r="BH199" s="538" t="e">
        <f ca="1">+IF(AND(ISNUMBER(OFFSET('Hygiene Data'!$F$9,0,10*ROW('Hygiene Data'!F193))),'Data Summary'!DW199="Yes"),OFFSET('Hygiene Data'!$F$9,0,10*ROW('Hygiene Data'!F193)),NA())</f>
        <v>#N/A</v>
      </c>
      <c r="BI199" s="538" t="e">
        <f ca="1">+IF(AND(ISNUMBER(OFFSET('Hygiene Data'!$G$5,0,10*ROW('Hygiene Data'!G193))),'Data Summary'!DX199="Yes"),OFFSET('Hygiene Data'!$G$5,0,10*ROW('Hygiene Data'!G193)),NA())</f>
        <v>#N/A</v>
      </c>
      <c r="BJ199" s="538" t="e">
        <f ca="1">+IF(AND(ISNUMBER(OFFSET('Hygiene Data'!$G$7,0,10*ROW('Hygiene Data'!G193))),'Data Summary'!DY199="Yes"),OFFSET('Hygiene Data'!$G$7,0,10*ROW('Hygiene Data'!G193)),NA())</f>
        <v>#N/A</v>
      </c>
      <c r="BK199" s="538" t="e">
        <f ca="1">+IF(AND(ISNUMBER(OFFSET('Hygiene Data'!$G$9,0,10*ROW('Hygiene Data'!G193))),'Data Summary'!DZ199="Yes"),OFFSET('Hygiene Data'!$G$9,0,10*ROW('Hygiene Data'!G193)),NA())</f>
        <v>#N/A</v>
      </c>
      <c r="BL199" s="538" t="e">
        <f ca="1">+IF(AND(ISNUMBER(OFFSET('Hygiene Data'!$H$5,0,10*ROW('Hygiene Data'!H193))),'Data Summary'!EA199="Yes"),OFFSET('Hygiene Data'!$H$5,0,10*ROW('Hygiene Data'!H193)),NA())</f>
        <v>#N/A</v>
      </c>
      <c r="BM199" s="538" t="e">
        <f ca="1">+IF(AND(ISNUMBER(OFFSET('Hygiene Data'!$H$7,0,10*ROW('Hygiene Data'!H193))),'Data Summary'!EB199="Yes"),OFFSET('Hygiene Data'!$H$7,0,10*ROW('Hygiene Data'!H193)),NA())</f>
        <v>#N/A</v>
      </c>
      <c r="BN199" s="538" t="e">
        <f ca="1">+IF(AND(ISNUMBER(OFFSET('Hygiene Data'!$H$9,0,10*ROW('Hygiene Data'!H193))),'Data Summary'!EC199="Yes"),OFFSET('Hygiene Data'!$H$9,0,10*ROW('Hygiene Data'!H193)),NA())</f>
        <v>#N/A</v>
      </c>
      <c r="BO199" s="538" t="e">
        <f ca="1">+IF(AND(ISNUMBER(OFFSET('Hygiene Data'!$I$5,0,10*ROW('Hygiene Data'!I193))),'Data Summary'!ED199="Yes"),OFFSET('Hygiene Data'!$I$5,0,10*ROW('Hygiene Data'!I193)),NA())</f>
        <v>#N/A</v>
      </c>
      <c r="BP199" s="538" t="e">
        <f ca="1">+IF(AND(ISNUMBER(OFFSET('Hygiene Data'!$I$7,0,10*ROW('Hygiene Data'!I193))),'Data Summary'!EE199="Yes"),OFFSET('Hygiene Data'!$I$7,0,10*ROW('Hygiene Data'!I193)),NA())</f>
        <v>#N/A</v>
      </c>
      <c r="BQ199" s="538" t="e">
        <f ca="1">+IF(AND(ISNUMBER(OFFSET('Hygiene Data'!$I$9,0,10*ROW('Hygiene Data'!I193))),'Data Summary'!EF199="Yes"),OFFSET('Hygiene Data'!$I$9,0,10*ROW('Hygiene Data'!I193)),NA())</f>
        <v>#N/A</v>
      </c>
    </row>
    <row r="200" spans="1:69" x14ac:dyDescent="0.25">
      <c r="A200" s="534" t="e">
        <f ca="1">+RIGHT('Data Summary'!A200,LEN('Data Summary'!A200)-9)</f>
        <v>#VALUE!</v>
      </c>
      <c r="B200" s="508" t="str">
        <f ca="1">+IF(ISTEXT('Data Summary'!B200),'Data Summary'!B200,"")</f>
        <v/>
      </c>
      <c r="C200" s="535" t="e">
        <f ca="1">+VALUE('Data Summary'!C200)</f>
        <v>#VALUE!</v>
      </c>
      <c r="D200" s="536" t="e">
        <f ca="1">+IF(AND(ISNUMBER(OFFSET('Water Data'!$D$4,0,10*ROW('Water Data'!D194))),'Data Summary'!BS200="Yes"),100-OFFSET('Water Data'!$D$4,0,10*ROW('Water Data'!D194)),NA())</f>
        <v>#N/A</v>
      </c>
      <c r="E200" s="536" t="e">
        <f ca="1">+IF(AND(ISNUMBER(OFFSET('Water Data'!$D$6,0,10*ROW('Water Data'!D194))),'Data Summary'!BT200="Yes"),OFFSET('Water Data'!$D$6,0,10*ROW('Water Data'!D194)),NA())</f>
        <v>#N/A</v>
      </c>
      <c r="F200" s="536" t="e">
        <f ca="1">+IF(AND(ISNUMBER(OFFSET('Water Data'!$D$9,0,10*ROW('Water Data'!D194))),'Data Summary'!BU200="Yes"),OFFSET('Water Data'!$D$9,0,10*ROW('Water Data'!D194)),NA())</f>
        <v>#N/A</v>
      </c>
      <c r="G200" s="536" t="e">
        <f ca="1">+IF(AND(ISNUMBER(OFFSET('Water Data'!$E$4,0,10*ROW('Water Data'!E194))),'Data Summary'!BV200="Yes"),100-OFFSET('Water Data'!$E$4,0,10*ROW('Water Data'!E194)),NA())</f>
        <v>#N/A</v>
      </c>
      <c r="H200" s="536" t="e">
        <f ca="1">+IF(AND(ISNUMBER(OFFSET('Water Data'!$E$6,0,10*ROW('Water Data'!E194))),'Data Summary'!BW200="Yes"),OFFSET('Water Data'!$E$6,0,10*ROW('Water Data'!E194)),NA())</f>
        <v>#N/A</v>
      </c>
      <c r="I200" s="536" t="e">
        <f ca="1">+IF(AND(ISNUMBER(OFFSET('Water Data'!$E$9,0,10*ROW('Water Data'!E194))),'Data Summary'!BX200="Yes"),OFFSET('Water Data'!$E$9,0,10*ROW('Water Data'!E194)),NA())</f>
        <v>#N/A</v>
      </c>
      <c r="J200" s="536" t="e">
        <f ca="1">+IF(AND(ISNUMBER(OFFSET('Water Data'!$F$4,0,10*ROW('Water Data'!F194))),'Data Summary'!BY200="Yes"),100-OFFSET('Water Data'!$F$4,0,10*ROW('Water Data'!F194)),NA())</f>
        <v>#N/A</v>
      </c>
      <c r="K200" s="536" t="e">
        <f ca="1">+IF(AND(ISNUMBER(OFFSET('Water Data'!$F$6,0,10*ROW('Water Data'!F194))),'Data Summary'!BZ200="Yes"),OFFSET('Water Data'!$F$6,0,10*ROW('Water Data'!F194)),NA())</f>
        <v>#N/A</v>
      </c>
      <c r="L200" s="536" t="e">
        <f ca="1">+IF(AND(ISNUMBER(OFFSET('Water Data'!$F$9,0,10*ROW('Water Data'!F194))),'Data Summary'!CA200="Yes"),OFFSET('Water Data'!$F$9,0,10*ROW('Water Data'!F194)),NA())</f>
        <v>#N/A</v>
      </c>
      <c r="M200" s="536" t="e">
        <f ca="1">+IF(AND(ISNUMBER(OFFSET('Water Data'!$G$4,0,10*ROW('Water Data'!G194))),'Data Summary'!CB200="Yes"),100-OFFSET('Water Data'!$G$4,0,10*ROW('Water Data'!G194)),NA())</f>
        <v>#N/A</v>
      </c>
      <c r="N200" s="536" t="e">
        <f ca="1">+IF(AND(ISNUMBER(OFFSET('Water Data'!$G$6,0,10*ROW('Water Data'!G194))),'Data Summary'!CC200="Yes"),OFFSET('Water Data'!$G$6,0,10*ROW('Water Data'!G194)),NA())</f>
        <v>#N/A</v>
      </c>
      <c r="O200" s="536" t="e">
        <f ca="1">+IF(AND(ISNUMBER(OFFSET('Water Data'!$G$9,0,10*ROW('Water Data'!G194))),'Data Summary'!CD200="Yes"),OFFSET('Water Data'!$G$9,0,10*ROW('Water Data'!G194)),NA())</f>
        <v>#N/A</v>
      </c>
      <c r="P200" s="536" t="e">
        <f ca="1">+IF(AND(ISNUMBER(OFFSET('Water Data'!$H$4,0,10*ROW('Water Data'!H194))),'Data Summary'!CE200="Yes"),100-OFFSET('Water Data'!$H$4,0,10*ROW('Water Data'!H194)),NA())</f>
        <v>#N/A</v>
      </c>
      <c r="Q200" s="536" t="e">
        <f ca="1">+IF(AND(ISNUMBER(OFFSET('Water Data'!$H$6,0,10*ROW('Water Data'!H194))),'Data Summary'!CF200="Yes"),OFFSET('Water Data'!$H$6,0,10*ROW('Water Data'!H194)),NA())</f>
        <v>#N/A</v>
      </c>
      <c r="R200" s="536" t="e">
        <f ca="1">+IF(AND(ISNUMBER(OFFSET('Water Data'!$H$9,0,10*ROW('Water Data'!H194))),'Data Summary'!CG200="Yes"),OFFSET('Water Data'!$H$9,0,10*ROW('Water Data'!H194)),NA())</f>
        <v>#N/A</v>
      </c>
      <c r="S200" s="536" t="e">
        <f ca="1">+IF(AND(ISNUMBER(OFFSET('Water Data'!$I$4,0,10*ROW('Water Data'!I194))),'Data Summary'!CH200="Yes"),100-OFFSET('Water Data'!$I$4,0,10*ROW('Water Data'!I194)),NA())</f>
        <v>#N/A</v>
      </c>
      <c r="T200" s="536" t="e">
        <f ca="1">+IF(AND(ISNUMBER(OFFSET('Water Data'!$I$6,0,10*ROW('Water Data'!I194))),'Data Summary'!CI200="Yes"),OFFSET('Water Data'!$I$6,0,10*ROW('Water Data'!I194)),NA())</f>
        <v>#N/A</v>
      </c>
      <c r="U200" s="536" t="e">
        <f ca="1">+IF(AND(ISNUMBER(OFFSET('Water Data'!$I$9,0,10*ROW('Water Data'!I194))),'Data Summary'!CJ200="Yes"),OFFSET('Water Data'!$I$9,0,10*ROW('Water Data'!I194)),NA())</f>
        <v>#N/A</v>
      </c>
      <c r="V200" s="537" t="e">
        <f ca="1">+IF(AND(ISNUMBER(OFFSET('Sanitation Data'!$D$4,0,10*ROW('Sanitation Data'!D194))),'Data Summary'!CK200="Yes"),100-OFFSET('Sanitation Data'!$D$4,0,10*ROW('Sanitation Data'!D194)),NA())</f>
        <v>#N/A</v>
      </c>
      <c r="W200" s="537" t="e">
        <f ca="1">+IF(AND(ISNUMBER(OFFSET('Sanitation Data'!$D$6,0,10*ROW('Sanitation Data'!D194))),'Data Summary'!CL200="Yes"),OFFSET('Sanitation Data'!$D$6,0,10*ROW('Sanitation Data'!D194)),NA())</f>
        <v>#N/A</v>
      </c>
      <c r="X200" s="537" t="e">
        <f ca="1">+IF(AND(ISNUMBER(OFFSET('Sanitation Data'!$D$10,0,10*ROW('Sanitation Data'!D194))),'Data Summary'!CM200="Yes"),OFFSET('Sanitation Data'!$D$10,0,10*ROW('Sanitation Data'!D194)),NA())</f>
        <v>#N/A</v>
      </c>
      <c r="Y200" s="537" t="e">
        <f ca="1">+IF(AND(ISNUMBER(OFFSET('Sanitation Data'!$D$11,0,10*ROW('Sanitation Data'!D194))),'Data Summary'!CN200="Yes"),OFFSET('Sanitation Data'!$D$11,0,10*ROW('Sanitation Data'!D194)),NA())</f>
        <v>#N/A</v>
      </c>
      <c r="Z200" s="537" t="e">
        <f ca="1">+IF(AND(ISNUMBER(OFFSET('Sanitation Data'!$D$12,0,10*ROW('Sanitation Data'!D194))),'Data Summary'!CO200="Yes"),OFFSET('Sanitation Data'!$D$12,0,10*ROW('Sanitation Data'!D194)),NA())</f>
        <v>#N/A</v>
      </c>
      <c r="AA200" s="537" t="e">
        <f ca="1">+IF(AND(ISNUMBER(OFFSET('Sanitation Data'!$E$4,0,10*ROW('Sanitation Data'!E194))),'Data Summary'!CP200="Yes"),100-OFFSET('Sanitation Data'!$E$4,0,10*ROW('Sanitation Data'!E194)),NA())</f>
        <v>#N/A</v>
      </c>
      <c r="AB200" s="537" t="e">
        <f ca="1">+IF(AND(ISNUMBER(OFFSET('Sanitation Data'!$E$6,0,10*ROW('Sanitation Data'!E194))),'Data Summary'!CQ200="Yes"),OFFSET('Sanitation Data'!$E$6,0,10*ROW('Sanitation Data'!E194)),NA())</f>
        <v>#N/A</v>
      </c>
      <c r="AC200" s="537" t="e">
        <f ca="1">+IF(AND(ISNUMBER(OFFSET('Sanitation Data'!$E$10,0,10*ROW('Sanitation Data'!E194))),'Data Summary'!CR200="Yes"),OFFSET('Sanitation Data'!$E$10,0,10*ROW('Sanitation Data'!E194)),NA())</f>
        <v>#N/A</v>
      </c>
      <c r="AD200" s="537" t="e">
        <f ca="1">+IF(AND(ISNUMBER(OFFSET('Sanitation Data'!$E$11,0,10*ROW('Sanitation Data'!E194))),'Data Summary'!CS200="Yes"),OFFSET('Sanitation Data'!$E$11,0,10*ROW('Sanitation Data'!E194)),NA())</f>
        <v>#N/A</v>
      </c>
      <c r="AE200" s="537" t="e">
        <f ca="1">+IF(AND(ISNUMBER(OFFSET('Sanitation Data'!$E$12,0,10*ROW('Sanitation Data'!E194))),'Data Summary'!CT200="Yes"),OFFSET('Sanitation Data'!$E$12,0,10*ROW('Sanitation Data'!E194)),NA())</f>
        <v>#N/A</v>
      </c>
      <c r="AF200" s="537" t="e">
        <f ca="1">+IF(AND(ISNUMBER(OFFSET('Sanitation Data'!$F$4,0,10*ROW('Sanitation Data'!F194))),'Data Summary'!CU200="Yes"),100-OFFSET('Sanitation Data'!$F$4,0,10*ROW('Sanitation Data'!F194)),NA())</f>
        <v>#N/A</v>
      </c>
      <c r="AG200" s="537" t="e">
        <f ca="1">+IF(AND(ISNUMBER(OFFSET('Sanitation Data'!$F$6,0,10*ROW('Sanitation Data'!F194))),'Data Summary'!CV200="Yes"),OFFSET('Sanitation Data'!$F$6,0,10*ROW('Sanitation Data'!F194)),NA())</f>
        <v>#N/A</v>
      </c>
      <c r="AH200" s="537" t="e">
        <f ca="1">+IF(AND(ISNUMBER(OFFSET('Sanitation Data'!$F$10,0,10*ROW('Sanitation Data'!F194))),'Data Summary'!CW200="Yes"),OFFSET('Sanitation Data'!$F$10,0,10*ROW('Sanitation Data'!F194)),NA())</f>
        <v>#N/A</v>
      </c>
      <c r="AI200" s="537" t="e">
        <f ca="1">+IF(AND(ISNUMBER(OFFSET('Sanitation Data'!$F$11,0,10*ROW('Sanitation Data'!F194))),'Data Summary'!CX200="Yes"),OFFSET('Sanitation Data'!$F$11,0,10*ROW('Sanitation Data'!F194)),NA())</f>
        <v>#N/A</v>
      </c>
      <c r="AJ200" s="537" t="e">
        <f ca="1">+IF(AND(ISNUMBER(OFFSET('Sanitation Data'!$F$12,0,10*ROW('Sanitation Data'!F194))),'Data Summary'!CY200="Yes"),OFFSET('Sanitation Data'!$F$12,0,10*ROW('Sanitation Data'!F194)),NA())</f>
        <v>#N/A</v>
      </c>
      <c r="AK200" s="537" t="e">
        <f ca="1">+IF(AND(ISNUMBER(OFFSET('Sanitation Data'!$G$4,0,10*ROW('Sanitation Data'!G194))),'Data Summary'!CZ200="Yes"),100-OFFSET('Sanitation Data'!$G$4,0,10*ROW('Sanitation Data'!G194)),NA())</f>
        <v>#N/A</v>
      </c>
      <c r="AL200" s="537" t="e">
        <f ca="1">+IF(AND(ISNUMBER(OFFSET('Sanitation Data'!$G$6,0,10*ROW('Sanitation Data'!G194))),'Data Summary'!DA200="Yes"),OFFSET('Sanitation Data'!$G$6,0,10*ROW('Sanitation Data'!G194)),NA())</f>
        <v>#N/A</v>
      </c>
      <c r="AM200" s="537" t="e">
        <f ca="1">+IF(AND(ISNUMBER(OFFSET('Sanitation Data'!$G$10,0,10*ROW('Sanitation Data'!G194))),'Data Summary'!DB200="Yes"),OFFSET('Sanitation Data'!$G$10,0,10*ROW('Sanitation Data'!G194)),NA())</f>
        <v>#N/A</v>
      </c>
      <c r="AN200" s="537" t="e">
        <f ca="1">+IF(AND(ISNUMBER(OFFSET('Sanitation Data'!$G$11,0,10*ROW('Sanitation Data'!G194))),'Data Summary'!DC200="Yes"),OFFSET('Sanitation Data'!$G$11,0,10*ROW('Sanitation Data'!G194)),NA())</f>
        <v>#N/A</v>
      </c>
      <c r="AO200" s="537" t="e">
        <f ca="1">+IF(AND(ISNUMBER(OFFSET('Sanitation Data'!$G$12,0,10*ROW('Sanitation Data'!G194))),'Data Summary'!DD200="Yes"),OFFSET('Sanitation Data'!$G$12,0,10*ROW('Sanitation Data'!G194)),NA())</f>
        <v>#N/A</v>
      </c>
      <c r="AP200" s="537" t="e">
        <f ca="1">+IF(AND(ISNUMBER(OFFSET('Sanitation Data'!$H$4,0,10*ROW('Sanitation Data'!H194))),'Data Summary'!DE200="Yes"),100-OFFSET('Sanitation Data'!$H$4,0,10*ROW('Sanitation Data'!H194)),NA())</f>
        <v>#N/A</v>
      </c>
      <c r="AQ200" s="537" t="e">
        <f ca="1">+IF(AND(ISNUMBER(OFFSET('Sanitation Data'!$H$6,0,10*ROW('Sanitation Data'!H194))),'Data Summary'!DF200="Yes"),OFFSET('Sanitation Data'!$H$6,0,10*ROW('Sanitation Data'!H194)),NA())</f>
        <v>#N/A</v>
      </c>
      <c r="AR200" s="537" t="e">
        <f ca="1">+IF(AND(ISNUMBER(OFFSET('Sanitation Data'!$H$10,0,10*ROW('Sanitation Data'!H194))),'Data Summary'!DG200="Yes"),OFFSET('Sanitation Data'!$H$10,0,10*ROW('Sanitation Data'!H194)),NA())</f>
        <v>#N/A</v>
      </c>
      <c r="AS200" s="537" t="e">
        <f ca="1">+IF(AND(ISNUMBER(OFFSET('Sanitation Data'!$H$11,0,10*ROW('Sanitation Data'!H194))),'Data Summary'!DH200="Yes"),OFFSET('Sanitation Data'!$H$11,0,10*ROW('Sanitation Data'!H194)),NA())</f>
        <v>#N/A</v>
      </c>
      <c r="AT200" s="537" t="e">
        <f ca="1">+IF(AND(ISNUMBER(OFFSET('Sanitation Data'!$H$12,0,10*ROW('Sanitation Data'!H194))),'Data Summary'!DI200="Yes"),OFFSET('Sanitation Data'!$H$12,0,10*ROW('Sanitation Data'!H194)),NA())</f>
        <v>#N/A</v>
      </c>
      <c r="AU200" s="537" t="e">
        <f ca="1">+IF(AND(ISNUMBER(OFFSET('Sanitation Data'!$I$4,0,10*ROW('Sanitation Data'!I194))),'Data Summary'!DJ200="Yes"),100-OFFSET('Sanitation Data'!$I$4,0,10*ROW('Sanitation Data'!I194)),NA())</f>
        <v>#N/A</v>
      </c>
      <c r="AV200" s="537" t="e">
        <f ca="1">+IF(AND(ISNUMBER(OFFSET('Sanitation Data'!$I$6,0,10*ROW('Sanitation Data'!I194))),'Data Summary'!DK200="Yes"),OFFSET('Sanitation Data'!$I$6,0,10*ROW('Sanitation Data'!I194)),NA())</f>
        <v>#N/A</v>
      </c>
      <c r="AW200" s="537" t="e">
        <f ca="1">+IF(AND(ISNUMBER(OFFSET('Sanitation Data'!$I$10,0,10*ROW('Sanitation Data'!I194))),'Data Summary'!DL200="Yes"),OFFSET('Sanitation Data'!$I$10,0,10*ROW('Sanitation Data'!I194)),NA())</f>
        <v>#N/A</v>
      </c>
      <c r="AX200" s="537" t="e">
        <f ca="1">+IF(AND(ISNUMBER(OFFSET('Sanitation Data'!$I$11,0,10*ROW('Sanitation Data'!I194))),'Data Summary'!DM200="Yes"),OFFSET('Sanitation Data'!$I$11,0,10*ROW('Sanitation Data'!I194)),NA())</f>
        <v>#N/A</v>
      </c>
      <c r="AY200" s="537" t="e">
        <f ca="1">+IF(AND(ISNUMBER(OFFSET('Sanitation Data'!$I$12,0,10*ROW('Sanitation Data'!I194))),'Data Summary'!DN200="Yes"),OFFSET('Sanitation Data'!$I$12,0,10*ROW('Sanitation Data'!I194)),NA())</f>
        <v>#N/A</v>
      </c>
      <c r="AZ200" s="538" t="e">
        <f ca="1">+IF(AND(ISNUMBER(OFFSET('Hygiene Data'!$D$5,0,10*ROW('Hygiene Data'!D194))),'Data Summary'!DO200="Yes"),OFFSET('Hygiene Data'!$D$5,0,10*ROW('Hygiene Data'!D194)),NA())</f>
        <v>#N/A</v>
      </c>
      <c r="BA200" s="538" t="e">
        <f ca="1">+IF(AND(ISNUMBER(OFFSET('Hygiene Data'!$D$7,0,10*ROW('Hygiene Data'!D194))),'Data Summary'!DP200="Yes"),OFFSET('Hygiene Data'!$D$7,0,10*ROW('Hygiene Data'!D194)),NA())</f>
        <v>#N/A</v>
      </c>
      <c r="BB200" s="538" t="e">
        <f ca="1">+IF(AND(ISNUMBER(OFFSET('Hygiene Data'!$D$9,0,10*ROW('Hygiene Data'!D194))),'Data Summary'!DQ200="Yes"),OFFSET('Hygiene Data'!$D$9,0,10*ROW('Hygiene Data'!D194)),NA())</f>
        <v>#N/A</v>
      </c>
      <c r="BC200" s="538" t="e">
        <f ca="1">+IF(AND(ISNUMBER(OFFSET('Hygiene Data'!$E$5,0,10*ROW('Hygiene Data'!E194))),'Data Summary'!DR200="Yes"),OFFSET('Hygiene Data'!$E$5,0,10*ROW('Hygiene Data'!E194)),NA())</f>
        <v>#N/A</v>
      </c>
      <c r="BD200" s="538" t="e">
        <f ca="1">+IF(AND(ISNUMBER(OFFSET('Hygiene Data'!$E$7,0,10*ROW('Hygiene Data'!E194))),'Data Summary'!DS200="Yes"),OFFSET('Hygiene Data'!$E$7,0,10*ROW('Hygiene Data'!E194)),NA())</f>
        <v>#N/A</v>
      </c>
      <c r="BE200" s="538" t="e">
        <f ca="1">+IF(AND(ISNUMBER(OFFSET('Hygiene Data'!$E$9,0,10*ROW('Hygiene Data'!E194))),'Data Summary'!DT200="Yes"),OFFSET('Hygiene Data'!$E$9,0,10*ROW('Hygiene Data'!E194)),NA())</f>
        <v>#N/A</v>
      </c>
      <c r="BF200" s="538" t="e">
        <f ca="1">+IF(AND(ISNUMBER(OFFSET('Hygiene Data'!$F$5,0,10*ROW('Hygiene Data'!F194))),'Data Summary'!DU200="Yes"),OFFSET('Hygiene Data'!$F$5,0,10*ROW('Hygiene Data'!F194)),NA())</f>
        <v>#N/A</v>
      </c>
      <c r="BG200" s="538" t="e">
        <f ca="1">+IF(AND(ISNUMBER(OFFSET('Hygiene Data'!$F$7,0,10*ROW('Hygiene Data'!F194))),'Data Summary'!DV200="Yes"),OFFSET('Hygiene Data'!$F$7,0,10*ROW('Hygiene Data'!F194)),NA())</f>
        <v>#N/A</v>
      </c>
      <c r="BH200" s="538" t="e">
        <f ca="1">+IF(AND(ISNUMBER(OFFSET('Hygiene Data'!$F$9,0,10*ROW('Hygiene Data'!F194))),'Data Summary'!DW200="Yes"),OFFSET('Hygiene Data'!$F$9,0,10*ROW('Hygiene Data'!F194)),NA())</f>
        <v>#N/A</v>
      </c>
      <c r="BI200" s="538" t="e">
        <f ca="1">+IF(AND(ISNUMBER(OFFSET('Hygiene Data'!$G$5,0,10*ROW('Hygiene Data'!G194))),'Data Summary'!DX200="Yes"),OFFSET('Hygiene Data'!$G$5,0,10*ROW('Hygiene Data'!G194)),NA())</f>
        <v>#N/A</v>
      </c>
      <c r="BJ200" s="538" t="e">
        <f ca="1">+IF(AND(ISNUMBER(OFFSET('Hygiene Data'!$G$7,0,10*ROW('Hygiene Data'!G194))),'Data Summary'!DY200="Yes"),OFFSET('Hygiene Data'!$G$7,0,10*ROW('Hygiene Data'!G194)),NA())</f>
        <v>#N/A</v>
      </c>
      <c r="BK200" s="538" t="e">
        <f ca="1">+IF(AND(ISNUMBER(OFFSET('Hygiene Data'!$G$9,0,10*ROW('Hygiene Data'!G194))),'Data Summary'!DZ200="Yes"),OFFSET('Hygiene Data'!$G$9,0,10*ROW('Hygiene Data'!G194)),NA())</f>
        <v>#N/A</v>
      </c>
      <c r="BL200" s="538" t="e">
        <f ca="1">+IF(AND(ISNUMBER(OFFSET('Hygiene Data'!$H$5,0,10*ROW('Hygiene Data'!H194))),'Data Summary'!EA200="Yes"),OFFSET('Hygiene Data'!$H$5,0,10*ROW('Hygiene Data'!H194)),NA())</f>
        <v>#N/A</v>
      </c>
      <c r="BM200" s="538" t="e">
        <f ca="1">+IF(AND(ISNUMBER(OFFSET('Hygiene Data'!$H$7,0,10*ROW('Hygiene Data'!H194))),'Data Summary'!EB200="Yes"),OFFSET('Hygiene Data'!$H$7,0,10*ROW('Hygiene Data'!H194)),NA())</f>
        <v>#N/A</v>
      </c>
      <c r="BN200" s="538" t="e">
        <f ca="1">+IF(AND(ISNUMBER(OFFSET('Hygiene Data'!$H$9,0,10*ROW('Hygiene Data'!H194))),'Data Summary'!EC200="Yes"),OFFSET('Hygiene Data'!$H$9,0,10*ROW('Hygiene Data'!H194)),NA())</f>
        <v>#N/A</v>
      </c>
      <c r="BO200" s="538" t="e">
        <f ca="1">+IF(AND(ISNUMBER(OFFSET('Hygiene Data'!$I$5,0,10*ROW('Hygiene Data'!I194))),'Data Summary'!ED200="Yes"),OFFSET('Hygiene Data'!$I$5,0,10*ROW('Hygiene Data'!I194)),NA())</f>
        <v>#N/A</v>
      </c>
      <c r="BP200" s="538" t="e">
        <f ca="1">+IF(AND(ISNUMBER(OFFSET('Hygiene Data'!$I$7,0,10*ROW('Hygiene Data'!I194))),'Data Summary'!EE200="Yes"),OFFSET('Hygiene Data'!$I$7,0,10*ROW('Hygiene Data'!I194)),NA())</f>
        <v>#N/A</v>
      </c>
      <c r="BQ200" s="538" t="e">
        <f ca="1">+IF(AND(ISNUMBER(OFFSET('Hygiene Data'!$I$9,0,10*ROW('Hygiene Data'!I194))),'Data Summary'!EF200="Yes"),OFFSET('Hygiene Data'!$I$9,0,10*ROW('Hygiene Data'!I194)),NA())</f>
        <v>#N/A</v>
      </c>
    </row>
    <row r="201" spans="1:69" x14ac:dyDescent="0.25">
      <c r="A201" s="534" t="e">
        <f ca="1">+RIGHT('Data Summary'!A201,LEN('Data Summary'!A201)-9)</f>
        <v>#VALUE!</v>
      </c>
      <c r="B201" s="508" t="str">
        <f ca="1">+IF(ISTEXT('Data Summary'!B201),'Data Summary'!B201,"")</f>
        <v/>
      </c>
      <c r="C201" s="535" t="e">
        <f ca="1">+VALUE('Data Summary'!C201)</f>
        <v>#VALUE!</v>
      </c>
      <c r="D201" s="536" t="e">
        <f ca="1">+IF(AND(ISNUMBER(OFFSET('Water Data'!$D$4,0,10*ROW('Water Data'!D195))),'Data Summary'!BS201="Yes"),100-OFFSET('Water Data'!$D$4,0,10*ROW('Water Data'!D195)),NA())</f>
        <v>#N/A</v>
      </c>
      <c r="E201" s="536" t="e">
        <f ca="1">+IF(AND(ISNUMBER(OFFSET('Water Data'!$D$6,0,10*ROW('Water Data'!D195))),'Data Summary'!BT201="Yes"),OFFSET('Water Data'!$D$6,0,10*ROW('Water Data'!D195)),NA())</f>
        <v>#N/A</v>
      </c>
      <c r="F201" s="536" t="e">
        <f ca="1">+IF(AND(ISNUMBER(OFFSET('Water Data'!$D$9,0,10*ROW('Water Data'!D195))),'Data Summary'!BU201="Yes"),OFFSET('Water Data'!$D$9,0,10*ROW('Water Data'!D195)),NA())</f>
        <v>#N/A</v>
      </c>
      <c r="G201" s="536" t="e">
        <f ca="1">+IF(AND(ISNUMBER(OFFSET('Water Data'!$E$4,0,10*ROW('Water Data'!E195))),'Data Summary'!BV201="Yes"),100-OFFSET('Water Data'!$E$4,0,10*ROW('Water Data'!E195)),NA())</f>
        <v>#N/A</v>
      </c>
      <c r="H201" s="536" t="e">
        <f ca="1">+IF(AND(ISNUMBER(OFFSET('Water Data'!$E$6,0,10*ROW('Water Data'!E195))),'Data Summary'!BW201="Yes"),OFFSET('Water Data'!$E$6,0,10*ROW('Water Data'!E195)),NA())</f>
        <v>#N/A</v>
      </c>
      <c r="I201" s="536" t="e">
        <f ca="1">+IF(AND(ISNUMBER(OFFSET('Water Data'!$E$9,0,10*ROW('Water Data'!E195))),'Data Summary'!BX201="Yes"),OFFSET('Water Data'!$E$9,0,10*ROW('Water Data'!E195)),NA())</f>
        <v>#N/A</v>
      </c>
      <c r="J201" s="536" t="e">
        <f ca="1">+IF(AND(ISNUMBER(OFFSET('Water Data'!$F$4,0,10*ROW('Water Data'!F195))),'Data Summary'!BY201="Yes"),100-OFFSET('Water Data'!$F$4,0,10*ROW('Water Data'!F195)),NA())</f>
        <v>#N/A</v>
      </c>
      <c r="K201" s="536" t="e">
        <f ca="1">+IF(AND(ISNUMBER(OFFSET('Water Data'!$F$6,0,10*ROW('Water Data'!F195))),'Data Summary'!BZ201="Yes"),OFFSET('Water Data'!$F$6,0,10*ROW('Water Data'!F195)),NA())</f>
        <v>#N/A</v>
      </c>
      <c r="L201" s="536" t="e">
        <f ca="1">+IF(AND(ISNUMBER(OFFSET('Water Data'!$F$9,0,10*ROW('Water Data'!F195))),'Data Summary'!CA201="Yes"),OFFSET('Water Data'!$F$9,0,10*ROW('Water Data'!F195)),NA())</f>
        <v>#N/A</v>
      </c>
      <c r="M201" s="536" t="e">
        <f ca="1">+IF(AND(ISNUMBER(OFFSET('Water Data'!$G$4,0,10*ROW('Water Data'!G195))),'Data Summary'!CB201="Yes"),100-OFFSET('Water Data'!$G$4,0,10*ROW('Water Data'!G195)),NA())</f>
        <v>#N/A</v>
      </c>
      <c r="N201" s="536" t="e">
        <f ca="1">+IF(AND(ISNUMBER(OFFSET('Water Data'!$G$6,0,10*ROW('Water Data'!G195))),'Data Summary'!CC201="Yes"),OFFSET('Water Data'!$G$6,0,10*ROW('Water Data'!G195)),NA())</f>
        <v>#N/A</v>
      </c>
      <c r="O201" s="536" t="e">
        <f ca="1">+IF(AND(ISNUMBER(OFFSET('Water Data'!$G$9,0,10*ROW('Water Data'!G195))),'Data Summary'!CD201="Yes"),OFFSET('Water Data'!$G$9,0,10*ROW('Water Data'!G195)),NA())</f>
        <v>#N/A</v>
      </c>
      <c r="P201" s="536" t="e">
        <f ca="1">+IF(AND(ISNUMBER(OFFSET('Water Data'!$H$4,0,10*ROW('Water Data'!H195))),'Data Summary'!CE201="Yes"),100-OFFSET('Water Data'!$H$4,0,10*ROW('Water Data'!H195)),NA())</f>
        <v>#N/A</v>
      </c>
      <c r="Q201" s="536" t="e">
        <f ca="1">+IF(AND(ISNUMBER(OFFSET('Water Data'!$H$6,0,10*ROW('Water Data'!H195))),'Data Summary'!CF201="Yes"),OFFSET('Water Data'!$H$6,0,10*ROW('Water Data'!H195)),NA())</f>
        <v>#N/A</v>
      </c>
      <c r="R201" s="536" t="e">
        <f ca="1">+IF(AND(ISNUMBER(OFFSET('Water Data'!$H$9,0,10*ROW('Water Data'!H195))),'Data Summary'!CG201="Yes"),OFFSET('Water Data'!$H$9,0,10*ROW('Water Data'!H195)),NA())</f>
        <v>#N/A</v>
      </c>
      <c r="S201" s="536" t="e">
        <f ca="1">+IF(AND(ISNUMBER(OFFSET('Water Data'!$I$4,0,10*ROW('Water Data'!I195))),'Data Summary'!CH201="Yes"),100-OFFSET('Water Data'!$I$4,0,10*ROW('Water Data'!I195)),NA())</f>
        <v>#N/A</v>
      </c>
      <c r="T201" s="536" t="e">
        <f ca="1">+IF(AND(ISNUMBER(OFFSET('Water Data'!$I$6,0,10*ROW('Water Data'!I195))),'Data Summary'!CI201="Yes"),OFFSET('Water Data'!$I$6,0,10*ROW('Water Data'!I195)),NA())</f>
        <v>#N/A</v>
      </c>
      <c r="U201" s="536" t="e">
        <f ca="1">+IF(AND(ISNUMBER(OFFSET('Water Data'!$I$9,0,10*ROW('Water Data'!I195))),'Data Summary'!CJ201="Yes"),OFFSET('Water Data'!$I$9,0,10*ROW('Water Data'!I195)),NA())</f>
        <v>#N/A</v>
      </c>
      <c r="V201" s="537" t="e">
        <f ca="1">+IF(AND(ISNUMBER(OFFSET('Sanitation Data'!$D$4,0,10*ROW('Sanitation Data'!D195))),'Data Summary'!CK201="Yes"),100-OFFSET('Sanitation Data'!$D$4,0,10*ROW('Sanitation Data'!D195)),NA())</f>
        <v>#N/A</v>
      </c>
      <c r="W201" s="537" t="e">
        <f ca="1">+IF(AND(ISNUMBER(OFFSET('Sanitation Data'!$D$6,0,10*ROW('Sanitation Data'!D195))),'Data Summary'!CL201="Yes"),OFFSET('Sanitation Data'!$D$6,0,10*ROW('Sanitation Data'!D195)),NA())</f>
        <v>#N/A</v>
      </c>
      <c r="X201" s="537" t="e">
        <f ca="1">+IF(AND(ISNUMBER(OFFSET('Sanitation Data'!$D$10,0,10*ROW('Sanitation Data'!D195))),'Data Summary'!CM201="Yes"),OFFSET('Sanitation Data'!$D$10,0,10*ROW('Sanitation Data'!D195)),NA())</f>
        <v>#N/A</v>
      </c>
      <c r="Y201" s="537" t="e">
        <f ca="1">+IF(AND(ISNUMBER(OFFSET('Sanitation Data'!$D$11,0,10*ROW('Sanitation Data'!D195))),'Data Summary'!CN201="Yes"),OFFSET('Sanitation Data'!$D$11,0,10*ROW('Sanitation Data'!D195)),NA())</f>
        <v>#N/A</v>
      </c>
      <c r="Z201" s="537" t="e">
        <f ca="1">+IF(AND(ISNUMBER(OFFSET('Sanitation Data'!$D$12,0,10*ROW('Sanitation Data'!D195))),'Data Summary'!CO201="Yes"),OFFSET('Sanitation Data'!$D$12,0,10*ROW('Sanitation Data'!D195)),NA())</f>
        <v>#N/A</v>
      </c>
      <c r="AA201" s="537" t="e">
        <f ca="1">+IF(AND(ISNUMBER(OFFSET('Sanitation Data'!$E$4,0,10*ROW('Sanitation Data'!E195))),'Data Summary'!CP201="Yes"),100-OFFSET('Sanitation Data'!$E$4,0,10*ROW('Sanitation Data'!E195)),NA())</f>
        <v>#N/A</v>
      </c>
      <c r="AB201" s="537" t="e">
        <f ca="1">+IF(AND(ISNUMBER(OFFSET('Sanitation Data'!$E$6,0,10*ROW('Sanitation Data'!E195))),'Data Summary'!CQ201="Yes"),OFFSET('Sanitation Data'!$E$6,0,10*ROW('Sanitation Data'!E195)),NA())</f>
        <v>#N/A</v>
      </c>
      <c r="AC201" s="537" t="e">
        <f ca="1">+IF(AND(ISNUMBER(OFFSET('Sanitation Data'!$E$10,0,10*ROW('Sanitation Data'!E195))),'Data Summary'!CR201="Yes"),OFFSET('Sanitation Data'!$E$10,0,10*ROW('Sanitation Data'!E195)),NA())</f>
        <v>#N/A</v>
      </c>
      <c r="AD201" s="537" t="e">
        <f ca="1">+IF(AND(ISNUMBER(OFFSET('Sanitation Data'!$E$11,0,10*ROW('Sanitation Data'!E195))),'Data Summary'!CS201="Yes"),OFFSET('Sanitation Data'!$E$11,0,10*ROW('Sanitation Data'!E195)),NA())</f>
        <v>#N/A</v>
      </c>
      <c r="AE201" s="537" t="e">
        <f ca="1">+IF(AND(ISNUMBER(OFFSET('Sanitation Data'!$E$12,0,10*ROW('Sanitation Data'!E195))),'Data Summary'!CT201="Yes"),OFFSET('Sanitation Data'!$E$12,0,10*ROW('Sanitation Data'!E195)),NA())</f>
        <v>#N/A</v>
      </c>
      <c r="AF201" s="537" t="e">
        <f ca="1">+IF(AND(ISNUMBER(OFFSET('Sanitation Data'!$F$4,0,10*ROW('Sanitation Data'!F195))),'Data Summary'!CU201="Yes"),100-OFFSET('Sanitation Data'!$F$4,0,10*ROW('Sanitation Data'!F195)),NA())</f>
        <v>#N/A</v>
      </c>
      <c r="AG201" s="537" t="e">
        <f ca="1">+IF(AND(ISNUMBER(OFFSET('Sanitation Data'!$F$6,0,10*ROW('Sanitation Data'!F195))),'Data Summary'!CV201="Yes"),OFFSET('Sanitation Data'!$F$6,0,10*ROW('Sanitation Data'!F195)),NA())</f>
        <v>#N/A</v>
      </c>
      <c r="AH201" s="537" t="e">
        <f ca="1">+IF(AND(ISNUMBER(OFFSET('Sanitation Data'!$F$10,0,10*ROW('Sanitation Data'!F195))),'Data Summary'!CW201="Yes"),OFFSET('Sanitation Data'!$F$10,0,10*ROW('Sanitation Data'!F195)),NA())</f>
        <v>#N/A</v>
      </c>
      <c r="AI201" s="537" t="e">
        <f ca="1">+IF(AND(ISNUMBER(OFFSET('Sanitation Data'!$F$11,0,10*ROW('Sanitation Data'!F195))),'Data Summary'!CX201="Yes"),OFFSET('Sanitation Data'!$F$11,0,10*ROW('Sanitation Data'!F195)),NA())</f>
        <v>#N/A</v>
      </c>
      <c r="AJ201" s="537" t="e">
        <f ca="1">+IF(AND(ISNUMBER(OFFSET('Sanitation Data'!$F$12,0,10*ROW('Sanitation Data'!F195))),'Data Summary'!CY201="Yes"),OFFSET('Sanitation Data'!$F$12,0,10*ROW('Sanitation Data'!F195)),NA())</f>
        <v>#N/A</v>
      </c>
      <c r="AK201" s="537" t="e">
        <f ca="1">+IF(AND(ISNUMBER(OFFSET('Sanitation Data'!$G$4,0,10*ROW('Sanitation Data'!G195))),'Data Summary'!CZ201="Yes"),100-OFFSET('Sanitation Data'!$G$4,0,10*ROW('Sanitation Data'!G195)),NA())</f>
        <v>#N/A</v>
      </c>
      <c r="AL201" s="537" t="e">
        <f ca="1">+IF(AND(ISNUMBER(OFFSET('Sanitation Data'!$G$6,0,10*ROW('Sanitation Data'!G195))),'Data Summary'!DA201="Yes"),OFFSET('Sanitation Data'!$G$6,0,10*ROW('Sanitation Data'!G195)),NA())</f>
        <v>#N/A</v>
      </c>
      <c r="AM201" s="537" t="e">
        <f ca="1">+IF(AND(ISNUMBER(OFFSET('Sanitation Data'!$G$10,0,10*ROW('Sanitation Data'!G195))),'Data Summary'!DB201="Yes"),OFFSET('Sanitation Data'!$G$10,0,10*ROW('Sanitation Data'!G195)),NA())</f>
        <v>#N/A</v>
      </c>
      <c r="AN201" s="537" t="e">
        <f ca="1">+IF(AND(ISNUMBER(OFFSET('Sanitation Data'!$G$11,0,10*ROW('Sanitation Data'!G195))),'Data Summary'!DC201="Yes"),OFFSET('Sanitation Data'!$G$11,0,10*ROW('Sanitation Data'!G195)),NA())</f>
        <v>#N/A</v>
      </c>
      <c r="AO201" s="537" t="e">
        <f ca="1">+IF(AND(ISNUMBER(OFFSET('Sanitation Data'!$G$12,0,10*ROW('Sanitation Data'!G195))),'Data Summary'!DD201="Yes"),OFFSET('Sanitation Data'!$G$12,0,10*ROW('Sanitation Data'!G195)),NA())</f>
        <v>#N/A</v>
      </c>
      <c r="AP201" s="537" t="e">
        <f ca="1">+IF(AND(ISNUMBER(OFFSET('Sanitation Data'!$H$4,0,10*ROW('Sanitation Data'!H195))),'Data Summary'!DE201="Yes"),100-OFFSET('Sanitation Data'!$H$4,0,10*ROW('Sanitation Data'!H195)),NA())</f>
        <v>#N/A</v>
      </c>
      <c r="AQ201" s="537" t="e">
        <f ca="1">+IF(AND(ISNUMBER(OFFSET('Sanitation Data'!$H$6,0,10*ROW('Sanitation Data'!H195))),'Data Summary'!DF201="Yes"),OFFSET('Sanitation Data'!$H$6,0,10*ROW('Sanitation Data'!H195)),NA())</f>
        <v>#N/A</v>
      </c>
      <c r="AR201" s="537" t="e">
        <f ca="1">+IF(AND(ISNUMBER(OFFSET('Sanitation Data'!$H$10,0,10*ROW('Sanitation Data'!H195))),'Data Summary'!DG201="Yes"),OFFSET('Sanitation Data'!$H$10,0,10*ROW('Sanitation Data'!H195)),NA())</f>
        <v>#N/A</v>
      </c>
      <c r="AS201" s="537" t="e">
        <f ca="1">+IF(AND(ISNUMBER(OFFSET('Sanitation Data'!$H$11,0,10*ROW('Sanitation Data'!H195))),'Data Summary'!DH201="Yes"),OFFSET('Sanitation Data'!$H$11,0,10*ROW('Sanitation Data'!H195)),NA())</f>
        <v>#N/A</v>
      </c>
      <c r="AT201" s="537" t="e">
        <f ca="1">+IF(AND(ISNUMBER(OFFSET('Sanitation Data'!$H$12,0,10*ROW('Sanitation Data'!H195))),'Data Summary'!DI201="Yes"),OFFSET('Sanitation Data'!$H$12,0,10*ROW('Sanitation Data'!H195)),NA())</f>
        <v>#N/A</v>
      </c>
      <c r="AU201" s="537" t="e">
        <f ca="1">+IF(AND(ISNUMBER(OFFSET('Sanitation Data'!$I$4,0,10*ROW('Sanitation Data'!I195))),'Data Summary'!DJ201="Yes"),100-OFFSET('Sanitation Data'!$I$4,0,10*ROW('Sanitation Data'!I195)),NA())</f>
        <v>#N/A</v>
      </c>
      <c r="AV201" s="537" t="e">
        <f ca="1">+IF(AND(ISNUMBER(OFFSET('Sanitation Data'!$I$6,0,10*ROW('Sanitation Data'!I195))),'Data Summary'!DK201="Yes"),OFFSET('Sanitation Data'!$I$6,0,10*ROW('Sanitation Data'!I195)),NA())</f>
        <v>#N/A</v>
      </c>
      <c r="AW201" s="537" t="e">
        <f ca="1">+IF(AND(ISNUMBER(OFFSET('Sanitation Data'!$I$10,0,10*ROW('Sanitation Data'!I195))),'Data Summary'!DL201="Yes"),OFFSET('Sanitation Data'!$I$10,0,10*ROW('Sanitation Data'!I195)),NA())</f>
        <v>#N/A</v>
      </c>
      <c r="AX201" s="537" t="e">
        <f ca="1">+IF(AND(ISNUMBER(OFFSET('Sanitation Data'!$I$11,0,10*ROW('Sanitation Data'!I195))),'Data Summary'!DM201="Yes"),OFFSET('Sanitation Data'!$I$11,0,10*ROW('Sanitation Data'!I195)),NA())</f>
        <v>#N/A</v>
      </c>
      <c r="AY201" s="537" t="e">
        <f ca="1">+IF(AND(ISNUMBER(OFFSET('Sanitation Data'!$I$12,0,10*ROW('Sanitation Data'!I195))),'Data Summary'!DN201="Yes"),OFFSET('Sanitation Data'!$I$12,0,10*ROW('Sanitation Data'!I195)),NA())</f>
        <v>#N/A</v>
      </c>
      <c r="AZ201" s="538" t="e">
        <f ca="1">+IF(AND(ISNUMBER(OFFSET('Hygiene Data'!$D$5,0,10*ROW('Hygiene Data'!D195))),'Data Summary'!DO201="Yes"),OFFSET('Hygiene Data'!$D$5,0,10*ROW('Hygiene Data'!D195)),NA())</f>
        <v>#N/A</v>
      </c>
      <c r="BA201" s="538" t="e">
        <f ca="1">+IF(AND(ISNUMBER(OFFSET('Hygiene Data'!$D$7,0,10*ROW('Hygiene Data'!D195))),'Data Summary'!DP201="Yes"),OFFSET('Hygiene Data'!$D$7,0,10*ROW('Hygiene Data'!D195)),NA())</f>
        <v>#N/A</v>
      </c>
      <c r="BB201" s="538" t="e">
        <f ca="1">+IF(AND(ISNUMBER(OFFSET('Hygiene Data'!$D$9,0,10*ROW('Hygiene Data'!D195))),'Data Summary'!DQ201="Yes"),OFFSET('Hygiene Data'!$D$9,0,10*ROW('Hygiene Data'!D195)),NA())</f>
        <v>#N/A</v>
      </c>
      <c r="BC201" s="538" t="e">
        <f ca="1">+IF(AND(ISNUMBER(OFFSET('Hygiene Data'!$E$5,0,10*ROW('Hygiene Data'!E195))),'Data Summary'!DR201="Yes"),OFFSET('Hygiene Data'!$E$5,0,10*ROW('Hygiene Data'!E195)),NA())</f>
        <v>#N/A</v>
      </c>
      <c r="BD201" s="538" t="e">
        <f ca="1">+IF(AND(ISNUMBER(OFFSET('Hygiene Data'!$E$7,0,10*ROW('Hygiene Data'!E195))),'Data Summary'!DS201="Yes"),OFFSET('Hygiene Data'!$E$7,0,10*ROW('Hygiene Data'!E195)),NA())</f>
        <v>#N/A</v>
      </c>
      <c r="BE201" s="538" t="e">
        <f ca="1">+IF(AND(ISNUMBER(OFFSET('Hygiene Data'!$E$9,0,10*ROW('Hygiene Data'!E195))),'Data Summary'!DT201="Yes"),OFFSET('Hygiene Data'!$E$9,0,10*ROW('Hygiene Data'!E195)),NA())</f>
        <v>#N/A</v>
      </c>
      <c r="BF201" s="538" t="e">
        <f ca="1">+IF(AND(ISNUMBER(OFFSET('Hygiene Data'!$F$5,0,10*ROW('Hygiene Data'!F195))),'Data Summary'!DU201="Yes"),OFFSET('Hygiene Data'!$F$5,0,10*ROW('Hygiene Data'!F195)),NA())</f>
        <v>#N/A</v>
      </c>
      <c r="BG201" s="538" t="e">
        <f ca="1">+IF(AND(ISNUMBER(OFFSET('Hygiene Data'!$F$7,0,10*ROW('Hygiene Data'!F195))),'Data Summary'!DV201="Yes"),OFFSET('Hygiene Data'!$F$7,0,10*ROW('Hygiene Data'!F195)),NA())</f>
        <v>#N/A</v>
      </c>
      <c r="BH201" s="538" t="e">
        <f ca="1">+IF(AND(ISNUMBER(OFFSET('Hygiene Data'!$F$9,0,10*ROW('Hygiene Data'!F195))),'Data Summary'!DW201="Yes"),OFFSET('Hygiene Data'!$F$9,0,10*ROW('Hygiene Data'!F195)),NA())</f>
        <v>#N/A</v>
      </c>
      <c r="BI201" s="538" t="e">
        <f ca="1">+IF(AND(ISNUMBER(OFFSET('Hygiene Data'!$G$5,0,10*ROW('Hygiene Data'!G195))),'Data Summary'!DX201="Yes"),OFFSET('Hygiene Data'!$G$5,0,10*ROW('Hygiene Data'!G195)),NA())</f>
        <v>#N/A</v>
      </c>
      <c r="BJ201" s="538" t="e">
        <f ca="1">+IF(AND(ISNUMBER(OFFSET('Hygiene Data'!$G$7,0,10*ROW('Hygiene Data'!G195))),'Data Summary'!DY201="Yes"),OFFSET('Hygiene Data'!$G$7,0,10*ROW('Hygiene Data'!G195)),NA())</f>
        <v>#N/A</v>
      </c>
      <c r="BK201" s="538" t="e">
        <f ca="1">+IF(AND(ISNUMBER(OFFSET('Hygiene Data'!$G$9,0,10*ROW('Hygiene Data'!G195))),'Data Summary'!DZ201="Yes"),OFFSET('Hygiene Data'!$G$9,0,10*ROW('Hygiene Data'!G195)),NA())</f>
        <v>#N/A</v>
      </c>
      <c r="BL201" s="538" t="e">
        <f ca="1">+IF(AND(ISNUMBER(OFFSET('Hygiene Data'!$H$5,0,10*ROW('Hygiene Data'!H195))),'Data Summary'!EA201="Yes"),OFFSET('Hygiene Data'!$H$5,0,10*ROW('Hygiene Data'!H195)),NA())</f>
        <v>#N/A</v>
      </c>
      <c r="BM201" s="538" t="e">
        <f ca="1">+IF(AND(ISNUMBER(OFFSET('Hygiene Data'!$H$7,0,10*ROW('Hygiene Data'!H195))),'Data Summary'!EB201="Yes"),OFFSET('Hygiene Data'!$H$7,0,10*ROW('Hygiene Data'!H195)),NA())</f>
        <v>#N/A</v>
      </c>
      <c r="BN201" s="538" t="e">
        <f ca="1">+IF(AND(ISNUMBER(OFFSET('Hygiene Data'!$H$9,0,10*ROW('Hygiene Data'!H195))),'Data Summary'!EC201="Yes"),OFFSET('Hygiene Data'!$H$9,0,10*ROW('Hygiene Data'!H195)),NA())</f>
        <v>#N/A</v>
      </c>
      <c r="BO201" s="538" t="e">
        <f ca="1">+IF(AND(ISNUMBER(OFFSET('Hygiene Data'!$I$5,0,10*ROW('Hygiene Data'!I195))),'Data Summary'!ED201="Yes"),OFFSET('Hygiene Data'!$I$5,0,10*ROW('Hygiene Data'!I195)),NA())</f>
        <v>#N/A</v>
      </c>
      <c r="BP201" s="538" t="e">
        <f ca="1">+IF(AND(ISNUMBER(OFFSET('Hygiene Data'!$I$7,0,10*ROW('Hygiene Data'!I195))),'Data Summary'!EE201="Yes"),OFFSET('Hygiene Data'!$I$7,0,10*ROW('Hygiene Data'!I195)),NA())</f>
        <v>#N/A</v>
      </c>
      <c r="BQ201" s="538" t="e">
        <f ca="1">+IF(AND(ISNUMBER(OFFSET('Hygiene Data'!$I$9,0,10*ROW('Hygiene Data'!I195))),'Data Summary'!EF201="Yes"),OFFSET('Hygiene Data'!$I$9,0,10*ROW('Hygiene Data'!I195)),NA())</f>
        <v>#N/A</v>
      </c>
    </row>
    <row r="202" spans="1:69" x14ac:dyDescent="0.25">
      <c r="A202" s="534" t="e">
        <f ca="1">+RIGHT('Data Summary'!A202,LEN('Data Summary'!A202)-9)</f>
        <v>#VALUE!</v>
      </c>
      <c r="B202" s="508" t="str">
        <f ca="1">+IF(ISTEXT('Data Summary'!B202),'Data Summary'!B202,"")</f>
        <v/>
      </c>
      <c r="C202" s="535" t="e">
        <f ca="1">+VALUE('Data Summary'!C202)</f>
        <v>#VALUE!</v>
      </c>
      <c r="D202" s="536" t="e">
        <f ca="1">+IF(AND(ISNUMBER(OFFSET('Water Data'!$D$4,0,10*ROW('Water Data'!D196))),'Data Summary'!BS202="Yes"),100-OFFSET('Water Data'!$D$4,0,10*ROW('Water Data'!D196)),NA())</f>
        <v>#N/A</v>
      </c>
      <c r="E202" s="536" t="e">
        <f ca="1">+IF(AND(ISNUMBER(OFFSET('Water Data'!$D$6,0,10*ROW('Water Data'!D196))),'Data Summary'!BT202="Yes"),OFFSET('Water Data'!$D$6,0,10*ROW('Water Data'!D196)),NA())</f>
        <v>#N/A</v>
      </c>
      <c r="F202" s="536" t="e">
        <f ca="1">+IF(AND(ISNUMBER(OFFSET('Water Data'!$D$9,0,10*ROW('Water Data'!D196))),'Data Summary'!BU202="Yes"),OFFSET('Water Data'!$D$9,0,10*ROW('Water Data'!D196)),NA())</f>
        <v>#N/A</v>
      </c>
      <c r="G202" s="536" t="e">
        <f ca="1">+IF(AND(ISNUMBER(OFFSET('Water Data'!$E$4,0,10*ROW('Water Data'!E196))),'Data Summary'!BV202="Yes"),100-OFFSET('Water Data'!$E$4,0,10*ROW('Water Data'!E196)),NA())</f>
        <v>#N/A</v>
      </c>
      <c r="H202" s="536" t="e">
        <f ca="1">+IF(AND(ISNUMBER(OFFSET('Water Data'!$E$6,0,10*ROW('Water Data'!E196))),'Data Summary'!BW202="Yes"),OFFSET('Water Data'!$E$6,0,10*ROW('Water Data'!E196)),NA())</f>
        <v>#N/A</v>
      </c>
      <c r="I202" s="536" t="e">
        <f ca="1">+IF(AND(ISNUMBER(OFFSET('Water Data'!$E$9,0,10*ROW('Water Data'!E196))),'Data Summary'!BX202="Yes"),OFFSET('Water Data'!$E$9,0,10*ROW('Water Data'!E196)),NA())</f>
        <v>#N/A</v>
      </c>
      <c r="J202" s="536" t="e">
        <f ca="1">+IF(AND(ISNUMBER(OFFSET('Water Data'!$F$4,0,10*ROW('Water Data'!F196))),'Data Summary'!BY202="Yes"),100-OFFSET('Water Data'!$F$4,0,10*ROW('Water Data'!F196)),NA())</f>
        <v>#N/A</v>
      </c>
      <c r="K202" s="536" t="e">
        <f ca="1">+IF(AND(ISNUMBER(OFFSET('Water Data'!$F$6,0,10*ROW('Water Data'!F196))),'Data Summary'!BZ202="Yes"),OFFSET('Water Data'!$F$6,0,10*ROW('Water Data'!F196)),NA())</f>
        <v>#N/A</v>
      </c>
      <c r="L202" s="536" t="e">
        <f ca="1">+IF(AND(ISNUMBER(OFFSET('Water Data'!$F$9,0,10*ROW('Water Data'!F196))),'Data Summary'!CA202="Yes"),OFFSET('Water Data'!$F$9,0,10*ROW('Water Data'!F196)),NA())</f>
        <v>#N/A</v>
      </c>
      <c r="M202" s="536" t="e">
        <f ca="1">+IF(AND(ISNUMBER(OFFSET('Water Data'!$G$4,0,10*ROW('Water Data'!G196))),'Data Summary'!CB202="Yes"),100-OFFSET('Water Data'!$G$4,0,10*ROW('Water Data'!G196)),NA())</f>
        <v>#N/A</v>
      </c>
      <c r="N202" s="536" t="e">
        <f ca="1">+IF(AND(ISNUMBER(OFFSET('Water Data'!$G$6,0,10*ROW('Water Data'!G196))),'Data Summary'!CC202="Yes"),OFFSET('Water Data'!$G$6,0,10*ROW('Water Data'!G196)),NA())</f>
        <v>#N/A</v>
      </c>
      <c r="O202" s="536" t="e">
        <f ca="1">+IF(AND(ISNUMBER(OFFSET('Water Data'!$G$9,0,10*ROW('Water Data'!G196))),'Data Summary'!CD202="Yes"),OFFSET('Water Data'!$G$9,0,10*ROW('Water Data'!G196)),NA())</f>
        <v>#N/A</v>
      </c>
      <c r="P202" s="536" t="e">
        <f ca="1">+IF(AND(ISNUMBER(OFFSET('Water Data'!$H$4,0,10*ROW('Water Data'!H196))),'Data Summary'!CE202="Yes"),100-OFFSET('Water Data'!$H$4,0,10*ROW('Water Data'!H196)),NA())</f>
        <v>#N/A</v>
      </c>
      <c r="Q202" s="536" t="e">
        <f ca="1">+IF(AND(ISNUMBER(OFFSET('Water Data'!$H$6,0,10*ROW('Water Data'!H196))),'Data Summary'!CF202="Yes"),OFFSET('Water Data'!$H$6,0,10*ROW('Water Data'!H196)),NA())</f>
        <v>#N/A</v>
      </c>
      <c r="R202" s="536" t="e">
        <f ca="1">+IF(AND(ISNUMBER(OFFSET('Water Data'!$H$9,0,10*ROW('Water Data'!H196))),'Data Summary'!CG202="Yes"),OFFSET('Water Data'!$H$9,0,10*ROW('Water Data'!H196)),NA())</f>
        <v>#N/A</v>
      </c>
      <c r="S202" s="536" t="e">
        <f ca="1">+IF(AND(ISNUMBER(OFFSET('Water Data'!$I$4,0,10*ROW('Water Data'!I196))),'Data Summary'!CH202="Yes"),100-OFFSET('Water Data'!$I$4,0,10*ROW('Water Data'!I196)),NA())</f>
        <v>#N/A</v>
      </c>
      <c r="T202" s="536" t="e">
        <f ca="1">+IF(AND(ISNUMBER(OFFSET('Water Data'!$I$6,0,10*ROW('Water Data'!I196))),'Data Summary'!CI202="Yes"),OFFSET('Water Data'!$I$6,0,10*ROW('Water Data'!I196)),NA())</f>
        <v>#N/A</v>
      </c>
      <c r="U202" s="536" t="e">
        <f ca="1">+IF(AND(ISNUMBER(OFFSET('Water Data'!$I$9,0,10*ROW('Water Data'!I196))),'Data Summary'!CJ202="Yes"),OFFSET('Water Data'!$I$9,0,10*ROW('Water Data'!I196)),NA())</f>
        <v>#N/A</v>
      </c>
      <c r="V202" s="537" t="e">
        <f ca="1">+IF(AND(ISNUMBER(OFFSET('Sanitation Data'!$D$4,0,10*ROW('Sanitation Data'!D196))),'Data Summary'!CK202="Yes"),100-OFFSET('Sanitation Data'!$D$4,0,10*ROW('Sanitation Data'!D196)),NA())</f>
        <v>#N/A</v>
      </c>
      <c r="W202" s="537" t="e">
        <f ca="1">+IF(AND(ISNUMBER(OFFSET('Sanitation Data'!$D$6,0,10*ROW('Sanitation Data'!D196))),'Data Summary'!CL202="Yes"),OFFSET('Sanitation Data'!$D$6,0,10*ROW('Sanitation Data'!D196)),NA())</f>
        <v>#N/A</v>
      </c>
      <c r="X202" s="537" t="e">
        <f ca="1">+IF(AND(ISNUMBER(OFFSET('Sanitation Data'!$D$10,0,10*ROW('Sanitation Data'!D196))),'Data Summary'!CM202="Yes"),OFFSET('Sanitation Data'!$D$10,0,10*ROW('Sanitation Data'!D196)),NA())</f>
        <v>#N/A</v>
      </c>
      <c r="Y202" s="537" t="e">
        <f ca="1">+IF(AND(ISNUMBER(OFFSET('Sanitation Data'!$D$11,0,10*ROW('Sanitation Data'!D196))),'Data Summary'!CN202="Yes"),OFFSET('Sanitation Data'!$D$11,0,10*ROW('Sanitation Data'!D196)),NA())</f>
        <v>#N/A</v>
      </c>
      <c r="Z202" s="537" t="e">
        <f ca="1">+IF(AND(ISNUMBER(OFFSET('Sanitation Data'!$D$12,0,10*ROW('Sanitation Data'!D196))),'Data Summary'!CO202="Yes"),OFFSET('Sanitation Data'!$D$12,0,10*ROW('Sanitation Data'!D196)),NA())</f>
        <v>#N/A</v>
      </c>
      <c r="AA202" s="537" t="e">
        <f ca="1">+IF(AND(ISNUMBER(OFFSET('Sanitation Data'!$E$4,0,10*ROW('Sanitation Data'!E196))),'Data Summary'!CP202="Yes"),100-OFFSET('Sanitation Data'!$E$4,0,10*ROW('Sanitation Data'!E196)),NA())</f>
        <v>#N/A</v>
      </c>
      <c r="AB202" s="537" t="e">
        <f ca="1">+IF(AND(ISNUMBER(OFFSET('Sanitation Data'!$E$6,0,10*ROW('Sanitation Data'!E196))),'Data Summary'!CQ202="Yes"),OFFSET('Sanitation Data'!$E$6,0,10*ROW('Sanitation Data'!E196)),NA())</f>
        <v>#N/A</v>
      </c>
      <c r="AC202" s="537" t="e">
        <f ca="1">+IF(AND(ISNUMBER(OFFSET('Sanitation Data'!$E$10,0,10*ROW('Sanitation Data'!E196))),'Data Summary'!CR202="Yes"),OFFSET('Sanitation Data'!$E$10,0,10*ROW('Sanitation Data'!E196)),NA())</f>
        <v>#N/A</v>
      </c>
      <c r="AD202" s="537" t="e">
        <f ca="1">+IF(AND(ISNUMBER(OFFSET('Sanitation Data'!$E$11,0,10*ROW('Sanitation Data'!E196))),'Data Summary'!CS202="Yes"),OFFSET('Sanitation Data'!$E$11,0,10*ROW('Sanitation Data'!E196)),NA())</f>
        <v>#N/A</v>
      </c>
      <c r="AE202" s="537" t="e">
        <f ca="1">+IF(AND(ISNUMBER(OFFSET('Sanitation Data'!$E$12,0,10*ROW('Sanitation Data'!E196))),'Data Summary'!CT202="Yes"),OFFSET('Sanitation Data'!$E$12,0,10*ROW('Sanitation Data'!E196)),NA())</f>
        <v>#N/A</v>
      </c>
      <c r="AF202" s="537" t="e">
        <f ca="1">+IF(AND(ISNUMBER(OFFSET('Sanitation Data'!$F$4,0,10*ROW('Sanitation Data'!F196))),'Data Summary'!CU202="Yes"),100-OFFSET('Sanitation Data'!$F$4,0,10*ROW('Sanitation Data'!F196)),NA())</f>
        <v>#N/A</v>
      </c>
      <c r="AG202" s="537" t="e">
        <f ca="1">+IF(AND(ISNUMBER(OFFSET('Sanitation Data'!$F$6,0,10*ROW('Sanitation Data'!F196))),'Data Summary'!CV202="Yes"),OFFSET('Sanitation Data'!$F$6,0,10*ROW('Sanitation Data'!F196)),NA())</f>
        <v>#N/A</v>
      </c>
      <c r="AH202" s="537" t="e">
        <f ca="1">+IF(AND(ISNUMBER(OFFSET('Sanitation Data'!$F$10,0,10*ROW('Sanitation Data'!F196))),'Data Summary'!CW202="Yes"),OFFSET('Sanitation Data'!$F$10,0,10*ROW('Sanitation Data'!F196)),NA())</f>
        <v>#N/A</v>
      </c>
      <c r="AI202" s="537" t="e">
        <f ca="1">+IF(AND(ISNUMBER(OFFSET('Sanitation Data'!$F$11,0,10*ROW('Sanitation Data'!F196))),'Data Summary'!CX202="Yes"),OFFSET('Sanitation Data'!$F$11,0,10*ROW('Sanitation Data'!F196)),NA())</f>
        <v>#N/A</v>
      </c>
      <c r="AJ202" s="537" t="e">
        <f ca="1">+IF(AND(ISNUMBER(OFFSET('Sanitation Data'!$F$12,0,10*ROW('Sanitation Data'!F196))),'Data Summary'!CY202="Yes"),OFFSET('Sanitation Data'!$F$12,0,10*ROW('Sanitation Data'!F196)),NA())</f>
        <v>#N/A</v>
      </c>
      <c r="AK202" s="537" t="e">
        <f ca="1">+IF(AND(ISNUMBER(OFFSET('Sanitation Data'!$G$4,0,10*ROW('Sanitation Data'!G196))),'Data Summary'!CZ202="Yes"),100-OFFSET('Sanitation Data'!$G$4,0,10*ROW('Sanitation Data'!G196)),NA())</f>
        <v>#N/A</v>
      </c>
      <c r="AL202" s="537" t="e">
        <f ca="1">+IF(AND(ISNUMBER(OFFSET('Sanitation Data'!$G$6,0,10*ROW('Sanitation Data'!G196))),'Data Summary'!DA202="Yes"),OFFSET('Sanitation Data'!$G$6,0,10*ROW('Sanitation Data'!G196)),NA())</f>
        <v>#N/A</v>
      </c>
      <c r="AM202" s="537" t="e">
        <f ca="1">+IF(AND(ISNUMBER(OFFSET('Sanitation Data'!$G$10,0,10*ROW('Sanitation Data'!G196))),'Data Summary'!DB202="Yes"),OFFSET('Sanitation Data'!$G$10,0,10*ROW('Sanitation Data'!G196)),NA())</f>
        <v>#N/A</v>
      </c>
      <c r="AN202" s="537" t="e">
        <f ca="1">+IF(AND(ISNUMBER(OFFSET('Sanitation Data'!$G$11,0,10*ROW('Sanitation Data'!G196))),'Data Summary'!DC202="Yes"),OFFSET('Sanitation Data'!$G$11,0,10*ROW('Sanitation Data'!G196)),NA())</f>
        <v>#N/A</v>
      </c>
      <c r="AO202" s="537" t="e">
        <f ca="1">+IF(AND(ISNUMBER(OFFSET('Sanitation Data'!$G$12,0,10*ROW('Sanitation Data'!G196))),'Data Summary'!DD202="Yes"),OFFSET('Sanitation Data'!$G$12,0,10*ROW('Sanitation Data'!G196)),NA())</f>
        <v>#N/A</v>
      </c>
      <c r="AP202" s="537" t="e">
        <f ca="1">+IF(AND(ISNUMBER(OFFSET('Sanitation Data'!$H$4,0,10*ROW('Sanitation Data'!H196))),'Data Summary'!DE202="Yes"),100-OFFSET('Sanitation Data'!$H$4,0,10*ROW('Sanitation Data'!H196)),NA())</f>
        <v>#N/A</v>
      </c>
      <c r="AQ202" s="537" t="e">
        <f ca="1">+IF(AND(ISNUMBER(OFFSET('Sanitation Data'!$H$6,0,10*ROW('Sanitation Data'!H196))),'Data Summary'!DF202="Yes"),OFFSET('Sanitation Data'!$H$6,0,10*ROW('Sanitation Data'!H196)),NA())</f>
        <v>#N/A</v>
      </c>
      <c r="AR202" s="537" t="e">
        <f ca="1">+IF(AND(ISNUMBER(OFFSET('Sanitation Data'!$H$10,0,10*ROW('Sanitation Data'!H196))),'Data Summary'!DG202="Yes"),OFFSET('Sanitation Data'!$H$10,0,10*ROW('Sanitation Data'!H196)),NA())</f>
        <v>#N/A</v>
      </c>
      <c r="AS202" s="537" t="e">
        <f ca="1">+IF(AND(ISNUMBER(OFFSET('Sanitation Data'!$H$11,0,10*ROW('Sanitation Data'!H196))),'Data Summary'!DH202="Yes"),OFFSET('Sanitation Data'!$H$11,0,10*ROW('Sanitation Data'!H196)),NA())</f>
        <v>#N/A</v>
      </c>
      <c r="AT202" s="537" t="e">
        <f ca="1">+IF(AND(ISNUMBER(OFFSET('Sanitation Data'!$H$12,0,10*ROW('Sanitation Data'!H196))),'Data Summary'!DI202="Yes"),OFFSET('Sanitation Data'!$H$12,0,10*ROW('Sanitation Data'!H196)),NA())</f>
        <v>#N/A</v>
      </c>
      <c r="AU202" s="537" t="e">
        <f ca="1">+IF(AND(ISNUMBER(OFFSET('Sanitation Data'!$I$4,0,10*ROW('Sanitation Data'!I196))),'Data Summary'!DJ202="Yes"),100-OFFSET('Sanitation Data'!$I$4,0,10*ROW('Sanitation Data'!I196)),NA())</f>
        <v>#N/A</v>
      </c>
      <c r="AV202" s="537" t="e">
        <f ca="1">+IF(AND(ISNUMBER(OFFSET('Sanitation Data'!$I$6,0,10*ROW('Sanitation Data'!I196))),'Data Summary'!DK202="Yes"),OFFSET('Sanitation Data'!$I$6,0,10*ROW('Sanitation Data'!I196)),NA())</f>
        <v>#N/A</v>
      </c>
      <c r="AW202" s="537" t="e">
        <f ca="1">+IF(AND(ISNUMBER(OFFSET('Sanitation Data'!$I$10,0,10*ROW('Sanitation Data'!I196))),'Data Summary'!DL202="Yes"),OFFSET('Sanitation Data'!$I$10,0,10*ROW('Sanitation Data'!I196)),NA())</f>
        <v>#N/A</v>
      </c>
      <c r="AX202" s="537" t="e">
        <f ca="1">+IF(AND(ISNUMBER(OFFSET('Sanitation Data'!$I$11,0,10*ROW('Sanitation Data'!I196))),'Data Summary'!DM202="Yes"),OFFSET('Sanitation Data'!$I$11,0,10*ROW('Sanitation Data'!I196)),NA())</f>
        <v>#N/A</v>
      </c>
      <c r="AY202" s="537" t="e">
        <f ca="1">+IF(AND(ISNUMBER(OFFSET('Sanitation Data'!$I$12,0,10*ROW('Sanitation Data'!I196))),'Data Summary'!DN202="Yes"),OFFSET('Sanitation Data'!$I$12,0,10*ROW('Sanitation Data'!I196)),NA())</f>
        <v>#N/A</v>
      </c>
      <c r="AZ202" s="538" t="e">
        <f ca="1">+IF(AND(ISNUMBER(OFFSET('Hygiene Data'!$D$5,0,10*ROW('Hygiene Data'!D196))),'Data Summary'!DO202="Yes"),OFFSET('Hygiene Data'!$D$5,0,10*ROW('Hygiene Data'!D196)),NA())</f>
        <v>#N/A</v>
      </c>
      <c r="BA202" s="538" t="e">
        <f ca="1">+IF(AND(ISNUMBER(OFFSET('Hygiene Data'!$D$7,0,10*ROW('Hygiene Data'!D196))),'Data Summary'!DP202="Yes"),OFFSET('Hygiene Data'!$D$7,0,10*ROW('Hygiene Data'!D196)),NA())</f>
        <v>#N/A</v>
      </c>
      <c r="BB202" s="538" t="e">
        <f ca="1">+IF(AND(ISNUMBER(OFFSET('Hygiene Data'!$D$9,0,10*ROW('Hygiene Data'!D196))),'Data Summary'!DQ202="Yes"),OFFSET('Hygiene Data'!$D$9,0,10*ROW('Hygiene Data'!D196)),NA())</f>
        <v>#N/A</v>
      </c>
      <c r="BC202" s="538" t="e">
        <f ca="1">+IF(AND(ISNUMBER(OFFSET('Hygiene Data'!$E$5,0,10*ROW('Hygiene Data'!E196))),'Data Summary'!DR202="Yes"),OFFSET('Hygiene Data'!$E$5,0,10*ROW('Hygiene Data'!E196)),NA())</f>
        <v>#N/A</v>
      </c>
      <c r="BD202" s="538" t="e">
        <f ca="1">+IF(AND(ISNUMBER(OFFSET('Hygiene Data'!$E$7,0,10*ROW('Hygiene Data'!E196))),'Data Summary'!DS202="Yes"),OFFSET('Hygiene Data'!$E$7,0,10*ROW('Hygiene Data'!E196)),NA())</f>
        <v>#N/A</v>
      </c>
      <c r="BE202" s="538" t="e">
        <f ca="1">+IF(AND(ISNUMBER(OFFSET('Hygiene Data'!$E$9,0,10*ROW('Hygiene Data'!E196))),'Data Summary'!DT202="Yes"),OFFSET('Hygiene Data'!$E$9,0,10*ROW('Hygiene Data'!E196)),NA())</f>
        <v>#N/A</v>
      </c>
      <c r="BF202" s="538" t="e">
        <f ca="1">+IF(AND(ISNUMBER(OFFSET('Hygiene Data'!$F$5,0,10*ROW('Hygiene Data'!F196))),'Data Summary'!DU202="Yes"),OFFSET('Hygiene Data'!$F$5,0,10*ROW('Hygiene Data'!F196)),NA())</f>
        <v>#N/A</v>
      </c>
      <c r="BG202" s="538" t="e">
        <f ca="1">+IF(AND(ISNUMBER(OFFSET('Hygiene Data'!$F$7,0,10*ROW('Hygiene Data'!F196))),'Data Summary'!DV202="Yes"),OFFSET('Hygiene Data'!$F$7,0,10*ROW('Hygiene Data'!F196)),NA())</f>
        <v>#N/A</v>
      </c>
      <c r="BH202" s="538" t="e">
        <f ca="1">+IF(AND(ISNUMBER(OFFSET('Hygiene Data'!$F$9,0,10*ROW('Hygiene Data'!F196))),'Data Summary'!DW202="Yes"),OFFSET('Hygiene Data'!$F$9,0,10*ROW('Hygiene Data'!F196)),NA())</f>
        <v>#N/A</v>
      </c>
      <c r="BI202" s="538" t="e">
        <f ca="1">+IF(AND(ISNUMBER(OFFSET('Hygiene Data'!$G$5,0,10*ROW('Hygiene Data'!G196))),'Data Summary'!DX202="Yes"),OFFSET('Hygiene Data'!$G$5,0,10*ROW('Hygiene Data'!G196)),NA())</f>
        <v>#N/A</v>
      </c>
      <c r="BJ202" s="538" t="e">
        <f ca="1">+IF(AND(ISNUMBER(OFFSET('Hygiene Data'!$G$7,0,10*ROW('Hygiene Data'!G196))),'Data Summary'!DY202="Yes"),OFFSET('Hygiene Data'!$G$7,0,10*ROW('Hygiene Data'!G196)),NA())</f>
        <v>#N/A</v>
      </c>
      <c r="BK202" s="538" t="e">
        <f ca="1">+IF(AND(ISNUMBER(OFFSET('Hygiene Data'!$G$9,0,10*ROW('Hygiene Data'!G196))),'Data Summary'!DZ202="Yes"),OFFSET('Hygiene Data'!$G$9,0,10*ROW('Hygiene Data'!G196)),NA())</f>
        <v>#N/A</v>
      </c>
      <c r="BL202" s="538" t="e">
        <f ca="1">+IF(AND(ISNUMBER(OFFSET('Hygiene Data'!$H$5,0,10*ROW('Hygiene Data'!H196))),'Data Summary'!EA202="Yes"),OFFSET('Hygiene Data'!$H$5,0,10*ROW('Hygiene Data'!H196)),NA())</f>
        <v>#N/A</v>
      </c>
      <c r="BM202" s="538" t="e">
        <f ca="1">+IF(AND(ISNUMBER(OFFSET('Hygiene Data'!$H$7,0,10*ROW('Hygiene Data'!H196))),'Data Summary'!EB202="Yes"),OFFSET('Hygiene Data'!$H$7,0,10*ROW('Hygiene Data'!H196)),NA())</f>
        <v>#N/A</v>
      </c>
      <c r="BN202" s="538" t="e">
        <f ca="1">+IF(AND(ISNUMBER(OFFSET('Hygiene Data'!$H$9,0,10*ROW('Hygiene Data'!H196))),'Data Summary'!EC202="Yes"),OFFSET('Hygiene Data'!$H$9,0,10*ROW('Hygiene Data'!H196)),NA())</f>
        <v>#N/A</v>
      </c>
      <c r="BO202" s="538" t="e">
        <f ca="1">+IF(AND(ISNUMBER(OFFSET('Hygiene Data'!$I$5,0,10*ROW('Hygiene Data'!I196))),'Data Summary'!ED202="Yes"),OFFSET('Hygiene Data'!$I$5,0,10*ROW('Hygiene Data'!I196)),NA())</f>
        <v>#N/A</v>
      </c>
      <c r="BP202" s="538" t="e">
        <f ca="1">+IF(AND(ISNUMBER(OFFSET('Hygiene Data'!$I$7,0,10*ROW('Hygiene Data'!I196))),'Data Summary'!EE202="Yes"),OFFSET('Hygiene Data'!$I$7,0,10*ROW('Hygiene Data'!I196)),NA())</f>
        <v>#N/A</v>
      </c>
      <c r="BQ202" s="538" t="e">
        <f ca="1">+IF(AND(ISNUMBER(OFFSET('Hygiene Data'!$I$9,0,10*ROW('Hygiene Data'!I196))),'Data Summary'!EF202="Yes"),OFFSET('Hygiene Data'!$I$9,0,10*ROW('Hygiene Data'!I196)),NA())</f>
        <v>#N/A</v>
      </c>
    </row>
    <row r="203" spans="1:69" x14ac:dyDescent="0.25">
      <c r="A203" s="534" t="e">
        <f ca="1">+RIGHT('Data Summary'!A203,LEN('Data Summary'!A203)-9)</f>
        <v>#VALUE!</v>
      </c>
      <c r="B203" s="508" t="str">
        <f ca="1">+IF(ISTEXT('Data Summary'!B203),'Data Summary'!B203,"")</f>
        <v/>
      </c>
      <c r="C203" s="535" t="e">
        <f ca="1">+VALUE('Data Summary'!C203)</f>
        <v>#VALUE!</v>
      </c>
      <c r="D203" s="536" t="e">
        <f ca="1">+IF(AND(ISNUMBER(OFFSET('Water Data'!$D$4,0,10*ROW('Water Data'!D197))),'Data Summary'!BS203="Yes"),100-OFFSET('Water Data'!$D$4,0,10*ROW('Water Data'!D197)),NA())</f>
        <v>#N/A</v>
      </c>
      <c r="E203" s="536" t="e">
        <f ca="1">+IF(AND(ISNUMBER(OFFSET('Water Data'!$D$6,0,10*ROW('Water Data'!D197))),'Data Summary'!BT203="Yes"),OFFSET('Water Data'!$D$6,0,10*ROW('Water Data'!D197)),NA())</f>
        <v>#N/A</v>
      </c>
      <c r="F203" s="536" t="e">
        <f ca="1">+IF(AND(ISNUMBER(OFFSET('Water Data'!$D$9,0,10*ROW('Water Data'!D197))),'Data Summary'!BU203="Yes"),OFFSET('Water Data'!$D$9,0,10*ROW('Water Data'!D197)),NA())</f>
        <v>#N/A</v>
      </c>
      <c r="G203" s="536" t="e">
        <f ca="1">+IF(AND(ISNUMBER(OFFSET('Water Data'!$E$4,0,10*ROW('Water Data'!E197))),'Data Summary'!BV203="Yes"),100-OFFSET('Water Data'!$E$4,0,10*ROW('Water Data'!E197)),NA())</f>
        <v>#N/A</v>
      </c>
      <c r="H203" s="536" t="e">
        <f ca="1">+IF(AND(ISNUMBER(OFFSET('Water Data'!$E$6,0,10*ROW('Water Data'!E197))),'Data Summary'!BW203="Yes"),OFFSET('Water Data'!$E$6,0,10*ROW('Water Data'!E197)),NA())</f>
        <v>#N/A</v>
      </c>
      <c r="I203" s="536" t="e">
        <f ca="1">+IF(AND(ISNUMBER(OFFSET('Water Data'!$E$9,0,10*ROW('Water Data'!E197))),'Data Summary'!BX203="Yes"),OFFSET('Water Data'!$E$9,0,10*ROW('Water Data'!E197)),NA())</f>
        <v>#N/A</v>
      </c>
      <c r="J203" s="536" t="e">
        <f ca="1">+IF(AND(ISNUMBER(OFFSET('Water Data'!$F$4,0,10*ROW('Water Data'!F197))),'Data Summary'!BY203="Yes"),100-OFFSET('Water Data'!$F$4,0,10*ROW('Water Data'!F197)),NA())</f>
        <v>#N/A</v>
      </c>
      <c r="K203" s="536" t="e">
        <f ca="1">+IF(AND(ISNUMBER(OFFSET('Water Data'!$F$6,0,10*ROW('Water Data'!F197))),'Data Summary'!BZ203="Yes"),OFFSET('Water Data'!$F$6,0,10*ROW('Water Data'!F197)),NA())</f>
        <v>#N/A</v>
      </c>
      <c r="L203" s="536" t="e">
        <f ca="1">+IF(AND(ISNUMBER(OFFSET('Water Data'!$F$9,0,10*ROW('Water Data'!F197))),'Data Summary'!CA203="Yes"),OFFSET('Water Data'!$F$9,0,10*ROW('Water Data'!F197)),NA())</f>
        <v>#N/A</v>
      </c>
      <c r="M203" s="536" t="e">
        <f ca="1">+IF(AND(ISNUMBER(OFFSET('Water Data'!$G$4,0,10*ROW('Water Data'!G197))),'Data Summary'!CB203="Yes"),100-OFFSET('Water Data'!$G$4,0,10*ROW('Water Data'!G197)),NA())</f>
        <v>#N/A</v>
      </c>
      <c r="N203" s="536" t="e">
        <f ca="1">+IF(AND(ISNUMBER(OFFSET('Water Data'!$G$6,0,10*ROW('Water Data'!G197))),'Data Summary'!CC203="Yes"),OFFSET('Water Data'!$G$6,0,10*ROW('Water Data'!G197)),NA())</f>
        <v>#N/A</v>
      </c>
      <c r="O203" s="536" t="e">
        <f ca="1">+IF(AND(ISNUMBER(OFFSET('Water Data'!$G$9,0,10*ROW('Water Data'!G197))),'Data Summary'!CD203="Yes"),OFFSET('Water Data'!$G$9,0,10*ROW('Water Data'!G197)),NA())</f>
        <v>#N/A</v>
      </c>
      <c r="P203" s="536" t="e">
        <f ca="1">+IF(AND(ISNUMBER(OFFSET('Water Data'!$H$4,0,10*ROW('Water Data'!H197))),'Data Summary'!CE203="Yes"),100-OFFSET('Water Data'!$H$4,0,10*ROW('Water Data'!H197)),NA())</f>
        <v>#N/A</v>
      </c>
      <c r="Q203" s="536" t="e">
        <f ca="1">+IF(AND(ISNUMBER(OFFSET('Water Data'!$H$6,0,10*ROW('Water Data'!H197))),'Data Summary'!CF203="Yes"),OFFSET('Water Data'!$H$6,0,10*ROW('Water Data'!H197)),NA())</f>
        <v>#N/A</v>
      </c>
      <c r="R203" s="536" t="e">
        <f ca="1">+IF(AND(ISNUMBER(OFFSET('Water Data'!$H$9,0,10*ROW('Water Data'!H197))),'Data Summary'!CG203="Yes"),OFFSET('Water Data'!$H$9,0,10*ROW('Water Data'!H197)),NA())</f>
        <v>#N/A</v>
      </c>
      <c r="S203" s="536" t="e">
        <f ca="1">+IF(AND(ISNUMBER(OFFSET('Water Data'!$I$4,0,10*ROW('Water Data'!I197))),'Data Summary'!CH203="Yes"),100-OFFSET('Water Data'!$I$4,0,10*ROW('Water Data'!I197)),NA())</f>
        <v>#N/A</v>
      </c>
      <c r="T203" s="536" t="e">
        <f ca="1">+IF(AND(ISNUMBER(OFFSET('Water Data'!$I$6,0,10*ROW('Water Data'!I197))),'Data Summary'!CI203="Yes"),OFFSET('Water Data'!$I$6,0,10*ROW('Water Data'!I197)),NA())</f>
        <v>#N/A</v>
      </c>
      <c r="U203" s="536" t="e">
        <f ca="1">+IF(AND(ISNUMBER(OFFSET('Water Data'!$I$9,0,10*ROW('Water Data'!I197))),'Data Summary'!CJ203="Yes"),OFFSET('Water Data'!$I$9,0,10*ROW('Water Data'!I197)),NA())</f>
        <v>#N/A</v>
      </c>
      <c r="V203" s="537" t="e">
        <f ca="1">+IF(AND(ISNUMBER(OFFSET('Sanitation Data'!$D$4,0,10*ROW('Sanitation Data'!D197))),'Data Summary'!CK203="Yes"),100-OFFSET('Sanitation Data'!$D$4,0,10*ROW('Sanitation Data'!D197)),NA())</f>
        <v>#N/A</v>
      </c>
      <c r="W203" s="537" t="e">
        <f ca="1">+IF(AND(ISNUMBER(OFFSET('Sanitation Data'!$D$6,0,10*ROW('Sanitation Data'!D197))),'Data Summary'!CL203="Yes"),OFFSET('Sanitation Data'!$D$6,0,10*ROW('Sanitation Data'!D197)),NA())</f>
        <v>#N/A</v>
      </c>
      <c r="X203" s="537" t="e">
        <f ca="1">+IF(AND(ISNUMBER(OFFSET('Sanitation Data'!$D$10,0,10*ROW('Sanitation Data'!D197))),'Data Summary'!CM203="Yes"),OFFSET('Sanitation Data'!$D$10,0,10*ROW('Sanitation Data'!D197)),NA())</f>
        <v>#N/A</v>
      </c>
      <c r="Y203" s="537" t="e">
        <f ca="1">+IF(AND(ISNUMBER(OFFSET('Sanitation Data'!$D$11,0,10*ROW('Sanitation Data'!D197))),'Data Summary'!CN203="Yes"),OFFSET('Sanitation Data'!$D$11,0,10*ROW('Sanitation Data'!D197)),NA())</f>
        <v>#N/A</v>
      </c>
      <c r="Z203" s="537" t="e">
        <f ca="1">+IF(AND(ISNUMBER(OFFSET('Sanitation Data'!$D$12,0,10*ROW('Sanitation Data'!D197))),'Data Summary'!CO203="Yes"),OFFSET('Sanitation Data'!$D$12,0,10*ROW('Sanitation Data'!D197)),NA())</f>
        <v>#N/A</v>
      </c>
      <c r="AA203" s="537" t="e">
        <f ca="1">+IF(AND(ISNUMBER(OFFSET('Sanitation Data'!$E$4,0,10*ROW('Sanitation Data'!E197))),'Data Summary'!CP203="Yes"),100-OFFSET('Sanitation Data'!$E$4,0,10*ROW('Sanitation Data'!E197)),NA())</f>
        <v>#N/A</v>
      </c>
      <c r="AB203" s="537" t="e">
        <f ca="1">+IF(AND(ISNUMBER(OFFSET('Sanitation Data'!$E$6,0,10*ROW('Sanitation Data'!E197))),'Data Summary'!CQ203="Yes"),OFFSET('Sanitation Data'!$E$6,0,10*ROW('Sanitation Data'!E197)),NA())</f>
        <v>#N/A</v>
      </c>
      <c r="AC203" s="537" t="e">
        <f ca="1">+IF(AND(ISNUMBER(OFFSET('Sanitation Data'!$E$10,0,10*ROW('Sanitation Data'!E197))),'Data Summary'!CR203="Yes"),OFFSET('Sanitation Data'!$E$10,0,10*ROW('Sanitation Data'!E197)),NA())</f>
        <v>#N/A</v>
      </c>
      <c r="AD203" s="537" t="e">
        <f ca="1">+IF(AND(ISNUMBER(OFFSET('Sanitation Data'!$E$11,0,10*ROW('Sanitation Data'!E197))),'Data Summary'!CS203="Yes"),OFFSET('Sanitation Data'!$E$11,0,10*ROW('Sanitation Data'!E197)),NA())</f>
        <v>#N/A</v>
      </c>
      <c r="AE203" s="537" t="e">
        <f ca="1">+IF(AND(ISNUMBER(OFFSET('Sanitation Data'!$E$12,0,10*ROW('Sanitation Data'!E197))),'Data Summary'!CT203="Yes"),OFFSET('Sanitation Data'!$E$12,0,10*ROW('Sanitation Data'!E197)),NA())</f>
        <v>#N/A</v>
      </c>
      <c r="AF203" s="537" t="e">
        <f ca="1">+IF(AND(ISNUMBER(OFFSET('Sanitation Data'!$F$4,0,10*ROW('Sanitation Data'!F197))),'Data Summary'!CU203="Yes"),100-OFFSET('Sanitation Data'!$F$4,0,10*ROW('Sanitation Data'!F197)),NA())</f>
        <v>#N/A</v>
      </c>
      <c r="AG203" s="537" t="e">
        <f ca="1">+IF(AND(ISNUMBER(OFFSET('Sanitation Data'!$F$6,0,10*ROW('Sanitation Data'!F197))),'Data Summary'!CV203="Yes"),OFFSET('Sanitation Data'!$F$6,0,10*ROW('Sanitation Data'!F197)),NA())</f>
        <v>#N/A</v>
      </c>
      <c r="AH203" s="537" t="e">
        <f ca="1">+IF(AND(ISNUMBER(OFFSET('Sanitation Data'!$F$10,0,10*ROW('Sanitation Data'!F197))),'Data Summary'!CW203="Yes"),OFFSET('Sanitation Data'!$F$10,0,10*ROW('Sanitation Data'!F197)),NA())</f>
        <v>#N/A</v>
      </c>
      <c r="AI203" s="537" t="e">
        <f ca="1">+IF(AND(ISNUMBER(OFFSET('Sanitation Data'!$F$11,0,10*ROW('Sanitation Data'!F197))),'Data Summary'!CX203="Yes"),OFFSET('Sanitation Data'!$F$11,0,10*ROW('Sanitation Data'!F197)),NA())</f>
        <v>#N/A</v>
      </c>
      <c r="AJ203" s="537" t="e">
        <f ca="1">+IF(AND(ISNUMBER(OFFSET('Sanitation Data'!$F$12,0,10*ROW('Sanitation Data'!F197))),'Data Summary'!CY203="Yes"),OFFSET('Sanitation Data'!$F$12,0,10*ROW('Sanitation Data'!F197)),NA())</f>
        <v>#N/A</v>
      </c>
      <c r="AK203" s="537" t="e">
        <f ca="1">+IF(AND(ISNUMBER(OFFSET('Sanitation Data'!$G$4,0,10*ROW('Sanitation Data'!G197))),'Data Summary'!CZ203="Yes"),100-OFFSET('Sanitation Data'!$G$4,0,10*ROW('Sanitation Data'!G197)),NA())</f>
        <v>#N/A</v>
      </c>
      <c r="AL203" s="537" t="e">
        <f ca="1">+IF(AND(ISNUMBER(OFFSET('Sanitation Data'!$G$6,0,10*ROW('Sanitation Data'!G197))),'Data Summary'!DA203="Yes"),OFFSET('Sanitation Data'!$G$6,0,10*ROW('Sanitation Data'!G197)),NA())</f>
        <v>#N/A</v>
      </c>
      <c r="AM203" s="537" t="e">
        <f ca="1">+IF(AND(ISNUMBER(OFFSET('Sanitation Data'!$G$10,0,10*ROW('Sanitation Data'!G197))),'Data Summary'!DB203="Yes"),OFFSET('Sanitation Data'!$G$10,0,10*ROW('Sanitation Data'!G197)),NA())</f>
        <v>#N/A</v>
      </c>
      <c r="AN203" s="537" t="e">
        <f ca="1">+IF(AND(ISNUMBER(OFFSET('Sanitation Data'!$G$11,0,10*ROW('Sanitation Data'!G197))),'Data Summary'!DC203="Yes"),OFFSET('Sanitation Data'!$G$11,0,10*ROW('Sanitation Data'!G197)),NA())</f>
        <v>#N/A</v>
      </c>
      <c r="AO203" s="537" t="e">
        <f ca="1">+IF(AND(ISNUMBER(OFFSET('Sanitation Data'!$G$12,0,10*ROW('Sanitation Data'!G197))),'Data Summary'!DD203="Yes"),OFFSET('Sanitation Data'!$G$12,0,10*ROW('Sanitation Data'!G197)),NA())</f>
        <v>#N/A</v>
      </c>
      <c r="AP203" s="537" t="e">
        <f ca="1">+IF(AND(ISNUMBER(OFFSET('Sanitation Data'!$H$4,0,10*ROW('Sanitation Data'!H197))),'Data Summary'!DE203="Yes"),100-OFFSET('Sanitation Data'!$H$4,0,10*ROW('Sanitation Data'!H197)),NA())</f>
        <v>#N/A</v>
      </c>
      <c r="AQ203" s="537" t="e">
        <f ca="1">+IF(AND(ISNUMBER(OFFSET('Sanitation Data'!$H$6,0,10*ROW('Sanitation Data'!H197))),'Data Summary'!DF203="Yes"),OFFSET('Sanitation Data'!$H$6,0,10*ROW('Sanitation Data'!H197)),NA())</f>
        <v>#N/A</v>
      </c>
      <c r="AR203" s="537" t="e">
        <f ca="1">+IF(AND(ISNUMBER(OFFSET('Sanitation Data'!$H$10,0,10*ROW('Sanitation Data'!H197))),'Data Summary'!DG203="Yes"),OFFSET('Sanitation Data'!$H$10,0,10*ROW('Sanitation Data'!H197)),NA())</f>
        <v>#N/A</v>
      </c>
      <c r="AS203" s="537" t="e">
        <f ca="1">+IF(AND(ISNUMBER(OFFSET('Sanitation Data'!$H$11,0,10*ROW('Sanitation Data'!H197))),'Data Summary'!DH203="Yes"),OFFSET('Sanitation Data'!$H$11,0,10*ROW('Sanitation Data'!H197)),NA())</f>
        <v>#N/A</v>
      </c>
      <c r="AT203" s="537" t="e">
        <f ca="1">+IF(AND(ISNUMBER(OFFSET('Sanitation Data'!$H$12,0,10*ROW('Sanitation Data'!H197))),'Data Summary'!DI203="Yes"),OFFSET('Sanitation Data'!$H$12,0,10*ROW('Sanitation Data'!H197)),NA())</f>
        <v>#N/A</v>
      </c>
      <c r="AU203" s="537" t="e">
        <f ca="1">+IF(AND(ISNUMBER(OFFSET('Sanitation Data'!$I$4,0,10*ROW('Sanitation Data'!I197))),'Data Summary'!DJ203="Yes"),100-OFFSET('Sanitation Data'!$I$4,0,10*ROW('Sanitation Data'!I197)),NA())</f>
        <v>#N/A</v>
      </c>
      <c r="AV203" s="537" t="e">
        <f ca="1">+IF(AND(ISNUMBER(OFFSET('Sanitation Data'!$I$6,0,10*ROW('Sanitation Data'!I197))),'Data Summary'!DK203="Yes"),OFFSET('Sanitation Data'!$I$6,0,10*ROW('Sanitation Data'!I197)),NA())</f>
        <v>#N/A</v>
      </c>
      <c r="AW203" s="537" t="e">
        <f ca="1">+IF(AND(ISNUMBER(OFFSET('Sanitation Data'!$I$10,0,10*ROW('Sanitation Data'!I197))),'Data Summary'!DL203="Yes"),OFFSET('Sanitation Data'!$I$10,0,10*ROW('Sanitation Data'!I197)),NA())</f>
        <v>#N/A</v>
      </c>
      <c r="AX203" s="537" t="e">
        <f ca="1">+IF(AND(ISNUMBER(OFFSET('Sanitation Data'!$I$11,0,10*ROW('Sanitation Data'!I197))),'Data Summary'!DM203="Yes"),OFFSET('Sanitation Data'!$I$11,0,10*ROW('Sanitation Data'!I197)),NA())</f>
        <v>#N/A</v>
      </c>
      <c r="AY203" s="537" t="e">
        <f ca="1">+IF(AND(ISNUMBER(OFFSET('Sanitation Data'!$I$12,0,10*ROW('Sanitation Data'!I197))),'Data Summary'!DN203="Yes"),OFFSET('Sanitation Data'!$I$12,0,10*ROW('Sanitation Data'!I197)),NA())</f>
        <v>#N/A</v>
      </c>
      <c r="AZ203" s="538" t="e">
        <f ca="1">+IF(AND(ISNUMBER(OFFSET('Hygiene Data'!$D$5,0,10*ROW('Hygiene Data'!D197))),'Data Summary'!DO203="Yes"),OFFSET('Hygiene Data'!$D$5,0,10*ROW('Hygiene Data'!D197)),NA())</f>
        <v>#N/A</v>
      </c>
      <c r="BA203" s="538" t="e">
        <f ca="1">+IF(AND(ISNUMBER(OFFSET('Hygiene Data'!$D$7,0,10*ROW('Hygiene Data'!D197))),'Data Summary'!DP203="Yes"),OFFSET('Hygiene Data'!$D$7,0,10*ROW('Hygiene Data'!D197)),NA())</f>
        <v>#N/A</v>
      </c>
      <c r="BB203" s="538" t="e">
        <f ca="1">+IF(AND(ISNUMBER(OFFSET('Hygiene Data'!$D$9,0,10*ROW('Hygiene Data'!D197))),'Data Summary'!DQ203="Yes"),OFFSET('Hygiene Data'!$D$9,0,10*ROW('Hygiene Data'!D197)),NA())</f>
        <v>#N/A</v>
      </c>
      <c r="BC203" s="538" t="e">
        <f ca="1">+IF(AND(ISNUMBER(OFFSET('Hygiene Data'!$E$5,0,10*ROW('Hygiene Data'!E197))),'Data Summary'!DR203="Yes"),OFFSET('Hygiene Data'!$E$5,0,10*ROW('Hygiene Data'!E197)),NA())</f>
        <v>#N/A</v>
      </c>
      <c r="BD203" s="538" t="e">
        <f ca="1">+IF(AND(ISNUMBER(OFFSET('Hygiene Data'!$E$7,0,10*ROW('Hygiene Data'!E197))),'Data Summary'!DS203="Yes"),OFFSET('Hygiene Data'!$E$7,0,10*ROW('Hygiene Data'!E197)),NA())</f>
        <v>#N/A</v>
      </c>
      <c r="BE203" s="538" t="e">
        <f ca="1">+IF(AND(ISNUMBER(OFFSET('Hygiene Data'!$E$9,0,10*ROW('Hygiene Data'!E197))),'Data Summary'!DT203="Yes"),OFFSET('Hygiene Data'!$E$9,0,10*ROW('Hygiene Data'!E197)),NA())</f>
        <v>#N/A</v>
      </c>
      <c r="BF203" s="538" t="e">
        <f ca="1">+IF(AND(ISNUMBER(OFFSET('Hygiene Data'!$F$5,0,10*ROW('Hygiene Data'!F197))),'Data Summary'!DU203="Yes"),OFFSET('Hygiene Data'!$F$5,0,10*ROW('Hygiene Data'!F197)),NA())</f>
        <v>#N/A</v>
      </c>
      <c r="BG203" s="538" t="e">
        <f ca="1">+IF(AND(ISNUMBER(OFFSET('Hygiene Data'!$F$7,0,10*ROW('Hygiene Data'!F197))),'Data Summary'!DV203="Yes"),OFFSET('Hygiene Data'!$F$7,0,10*ROW('Hygiene Data'!F197)),NA())</f>
        <v>#N/A</v>
      </c>
      <c r="BH203" s="538" t="e">
        <f ca="1">+IF(AND(ISNUMBER(OFFSET('Hygiene Data'!$F$9,0,10*ROW('Hygiene Data'!F197))),'Data Summary'!DW203="Yes"),OFFSET('Hygiene Data'!$F$9,0,10*ROW('Hygiene Data'!F197)),NA())</f>
        <v>#N/A</v>
      </c>
      <c r="BI203" s="538" t="e">
        <f ca="1">+IF(AND(ISNUMBER(OFFSET('Hygiene Data'!$G$5,0,10*ROW('Hygiene Data'!G197))),'Data Summary'!DX203="Yes"),OFFSET('Hygiene Data'!$G$5,0,10*ROW('Hygiene Data'!G197)),NA())</f>
        <v>#N/A</v>
      </c>
      <c r="BJ203" s="538" t="e">
        <f ca="1">+IF(AND(ISNUMBER(OFFSET('Hygiene Data'!$G$7,0,10*ROW('Hygiene Data'!G197))),'Data Summary'!DY203="Yes"),OFFSET('Hygiene Data'!$G$7,0,10*ROW('Hygiene Data'!G197)),NA())</f>
        <v>#N/A</v>
      </c>
      <c r="BK203" s="538" t="e">
        <f ca="1">+IF(AND(ISNUMBER(OFFSET('Hygiene Data'!$G$9,0,10*ROW('Hygiene Data'!G197))),'Data Summary'!DZ203="Yes"),OFFSET('Hygiene Data'!$G$9,0,10*ROW('Hygiene Data'!G197)),NA())</f>
        <v>#N/A</v>
      </c>
      <c r="BL203" s="538" t="e">
        <f ca="1">+IF(AND(ISNUMBER(OFFSET('Hygiene Data'!$H$5,0,10*ROW('Hygiene Data'!H197))),'Data Summary'!EA203="Yes"),OFFSET('Hygiene Data'!$H$5,0,10*ROW('Hygiene Data'!H197)),NA())</f>
        <v>#N/A</v>
      </c>
      <c r="BM203" s="538" t="e">
        <f ca="1">+IF(AND(ISNUMBER(OFFSET('Hygiene Data'!$H$7,0,10*ROW('Hygiene Data'!H197))),'Data Summary'!EB203="Yes"),OFFSET('Hygiene Data'!$H$7,0,10*ROW('Hygiene Data'!H197)),NA())</f>
        <v>#N/A</v>
      </c>
      <c r="BN203" s="538" t="e">
        <f ca="1">+IF(AND(ISNUMBER(OFFSET('Hygiene Data'!$H$9,0,10*ROW('Hygiene Data'!H197))),'Data Summary'!EC203="Yes"),OFFSET('Hygiene Data'!$H$9,0,10*ROW('Hygiene Data'!H197)),NA())</f>
        <v>#N/A</v>
      </c>
      <c r="BO203" s="538" t="e">
        <f ca="1">+IF(AND(ISNUMBER(OFFSET('Hygiene Data'!$I$5,0,10*ROW('Hygiene Data'!I197))),'Data Summary'!ED203="Yes"),OFFSET('Hygiene Data'!$I$5,0,10*ROW('Hygiene Data'!I197)),NA())</f>
        <v>#N/A</v>
      </c>
      <c r="BP203" s="538" t="e">
        <f ca="1">+IF(AND(ISNUMBER(OFFSET('Hygiene Data'!$I$7,0,10*ROW('Hygiene Data'!I197))),'Data Summary'!EE203="Yes"),OFFSET('Hygiene Data'!$I$7,0,10*ROW('Hygiene Data'!I197)),NA())</f>
        <v>#N/A</v>
      </c>
      <c r="BQ203" s="538" t="e">
        <f ca="1">+IF(AND(ISNUMBER(OFFSET('Hygiene Data'!$I$9,0,10*ROW('Hygiene Data'!I197))),'Data Summary'!EF203="Yes"),OFFSET('Hygiene Data'!$I$9,0,10*ROW('Hygiene Data'!I197)),NA())</f>
        <v>#N/A</v>
      </c>
    </row>
    <row r="204" spans="1:69" x14ac:dyDescent="0.25">
      <c r="A204" s="534" t="e">
        <f ca="1">+RIGHT('Data Summary'!A204,LEN('Data Summary'!A204)-9)</f>
        <v>#VALUE!</v>
      </c>
      <c r="B204" s="508" t="str">
        <f ca="1">+IF(ISTEXT('Data Summary'!B204),'Data Summary'!B204,"")</f>
        <v/>
      </c>
      <c r="C204" s="535" t="e">
        <f ca="1">+VALUE('Data Summary'!C204)</f>
        <v>#VALUE!</v>
      </c>
      <c r="D204" s="536" t="e">
        <f ca="1">+IF(AND(ISNUMBER(OFFSET('Water Data'!$D$4,0,10*ROW('Water Data'!D198))),'Data Summary'!BS204="Yes"),100-OFFSET('Water Data'!$D$4,0,10*ROW('Water Data'!D198)),NA())</f>
        <v>#N/A</v>
      </c>
      <c r="E204" s="536" t="e">
        <f ca="1">+IF(AND(ISNUMBER(OFFSET('Water Data'!$D$6,0,10*ROW('Water Data'!D198))),'Data Summary'!BT204="Yes"),OFFSET('Water Data'!$D$6,0,10*ROW('Water Data'!D198)),NA())</f>
        <v>#N/A</v>
      </c>
      <c r="F204" s="536" t="e">
        <f ca="1">+IF(AND(ISNUMBER(OFFSET('Water Data'!$D$9,0,10*ROW('Water Data'!D198))),'Data Summary'!BU204="Yes"),OFFSET('Water Data'!$D$9,0,10*ROW('Water Data'!D198)),NA())</f>
        <v>#N/A</v>
      </c>
      <c r="G204" s="536" t="e">
        <f ca="1">+IF(AND(ISNUMBER(OFFSET('Water Data'!$E$4,0,10*ROW('Water Data'!E198))),'Data Summary'!BV204="Yes"),100-OFFSET('Water Data'!$E$4,0,10*ROW('Water Data'!E198)),NA())</f>
        <v>#N/A</v>
      </c>
      <c r="H204" s="536" t="e">
        <f ca="1">+IF(AND(ISNUMBER(OFFSET('Water Data'!$E$6,0,10*ROW('Water Data'!E198))),'Data Summary'!BW204="Yes"),OFFSET('Water Data'!$E$6,0,10*ROW('Water Data'!E198)),NA())</f>
        <v>#N/A</v>
      </c>
      <c r="I204" s="536" t="e">
        <f ca="1">+IF(AND(ISNUMBER(OFFSET('Water Data'!$E$9,0,10*ROW('Water Data'!E198))),'Data Summary'!BX204="Yes"),OFFSET('Water Data'!$E$9,0,10*ROW('Water Data'!E198)),NA())</f>
        <v>#N/A</v>
      </c>
      <c r="J204" s="536" t="e">
        <f ca="1">+IF(AND(ISNUMBER(OFFSET('Water Data'!$F$4,0,10*ROW('Water Data'!F198))),'Data Summary'!BY204="Yes"),100-OFFSET('Water Data'!$F$4,0,10*ROW('Water Data'!F198)),NA())</f>
        <v>#N/A</v>
      </c>
      <c r="K204" s="536" t="e">
        <f ca="1">+IF(AND(ISNUMBER(OFFSET('Water Data'!$F$6,0,10*ROW('Water Data'!F198))),'Data Summary'!BZ204="Yes"),OFFSET('Water Data'!$F$6,0,10*ROW('Water Data'!F198)),NA())</f>
        <v>#N/A</v>
      </c>
      <c r="L204" s="536" t="e">
        <f ca="1">+IF(AND(ISNUMBER(OFFSET('Water Data'!$F$9,0,10*ROW('Water Data'!F198))),'Data Summary'!CA204="Yes"),OFFSET('Water Data'!$F$9,0,10*ROW('Water Data'!F198)),NA())</f>
        <v>#N/A</v>
      </c>
      <c r="M204" s="536" t="e">
        <f ca="1">+IF(AND(ISNUMBER(OFFSET('Water Data'!$G$4,0,10*ROW('Water Data'!G198))),'Data Summary'!CB204="Yes"),100-OFFSET('Water Data'!$G$4,0,10*ROW('Water Data'!G198)),NA())</f>
        <v>#N/A</v>
      </c>
      <c r="N204" s="536" t="e">
        <f ca="1">+IF(AND(ISNUMBER(OFFSET('Water Data'!$G$6,0,10*ROW('Water Data'!G198))),'Data Summary'!CC204="Yes"),OFFSET('Water Data'!$G$6,0,10*ROW('Water Data'!G198)),NA())</f>
        <v>#N/A</v>
      </c>
      <c r="O204" s="536" t="e">
        <f ca="1">+IF(AND(ISNUMBER(OFFSET('Water Data'!$G$9,0,10*ROW('Water Data'!G198))),'Data Summary'!CD204="Yes"),OFFSET('Water Data'!$G$9,0,10*ROW('Water Data'!G198)),NA())</f>
        <v>#N/A</v>
      </c>
      <c r="P204" s="536" t="e">
        <f ca="1">+IF(AND(ISNUMBER(OFFSET('Water Data'!$H$4,0,10*ROW('Water Data'!H198))),'Data Summary'!CE204="Yes"),100-OFFSET('Water Data'!$H$4,0,10*ROW('Water Data'!H198)),NA())</f>
        <v>#N/A</v>
      </c>
      <c r="Q204" s="536" t="e">
        <f ca="1">+IF(AND(ISNUMBER(OFFSET('Water Data'!$H$6,0,10*ROW('Water Data'!H198))),'Data Summary'!CF204="Yes"),OFFSET('Water Data'!$H$6,0,10*ROW('Water Data'!H198)),NA())</f>
        <v>#N/A</v>
      </c>
      <c r="R204" s="536" t="e">
        <f ca="1">+IF(AND(ISNUMBER(OFFSET('Water Data'!$H$9,0,10*ROW('Water Data'!H198))),'Data Summary'!CG204="Yes"),OFFSET('Water Data'!$H$9,0,10*ROW('Water Data'!H198)),NA())</f>
        <v>#N/A</v>
      </c>
      <c r="S204" s="536" t="e">
        <f ca="1">+IF(AND(ISNUMBER(OFFSET('Water Data'!$I$4,0,10*ROW('Water Data'!I198))),'Data Summary'!CH204="Yes"),100-OFFSET('Water Data'!$I$4,0,10*ROW('Water Data'!I198)),NA())</f>
        <v>#N/A</v>
      </c>
      <c r="T204" s="536" t="e">
        <f ca="1">+IF(AND(ISNUMBER(OFFSET('Water Data'!$I$6,0,10*ROW('Water Data'!I198))),'Data Summary'!CI204="Yes"),OFFSET('Water Data'!$I$6,0,10*ROW('Water Data'!I198)),NA())</f>
        <v>#N/A</v>
      </c>
      <c r="U204" s="536" t="e">
        <f ca="1">+IF(AND(ISNUMBER(OFFSET('Water Data'!$I$9,0,10*ROW('Water Data'!I198))),'Data Summary'!CJ204="Yes"),OFFSET('Water Data'!$I$9,0,10*ROW('Water Data'!I198)),NA())</f>
        <v>#N/A</v>
      </c>
      <c r="V204" s="537" t="e">
        <f ca="1">+IF(AND(ISNUMBER(OFFSET('Sanitation Data'!$D$4,0,10*ROW('Sanitation Data'!D198))),'Data Summary'!CK204="Yes"),100-OFFSET('Sanitation Data'!$D$4,0,10*ROW('Sanitation Data'!D198)),NA())</f>
        <v>#N/A</v>
      </c>
      <c r="W204" s="537" t="e">
        <f ca="1">+IF(AND(ISNUMBER(OFFSET('Sanitation Data'!$D$6,0,10*ROW('Sanitation Data'!D198))),'Data Summary'!CL204="Yes"),OFFSET('Sanitation Data'!$D$6,0,10*ROW('Sanitation Data'!D198)),NA())</f>
        <v>#N/A</v>
      </c>
      <c r="X204" s="537" t="e">
        <f ca="1">+IF(AND(ISNUMBER(OFFSET('Sanitation Data'!$D$10,0,10*ROW('Sanitation Data'!D198))),'Data Summary'!CM204="Yes"),OFFSET('Sanitation Data'!$D$10,0,10*ROW('Sanitation Data'!D198)),NA())</f>
        <v>#N/A</v>
      </c>
      <c r="Y204" s="537" t="e">
        <f ca="1">+IF(AND(ISNUMBER(OFFSET('Sanitation Data'!$D$11,0,10*ROW('Sanitation Data'!D198))),'Data Summary'!CN204="Yes"),OFFSET('Sanitation Data'!$D$11,0,10*ROW('Sanitation Data'!D198)),NA())</f>
        <v>#N/A</v>
      </c>
      <c r="Z204" s="537" t="e">
        <f ca="1">+IF(AND(ISNUMBER(OFFSET('Sanitation Data'!$D$12,0,10*ROW('Sanitation Data'!D198))),'Data Summary'!CO204="Yes"),OFFSET('Sanitation Data'!$D$12,0,10*ROW('Sanitation Data'!D198)),NA())</f>
        <v>#N/A</v>
      </c>
      <c r="AA204" s="537" t="e">
        <f ca="1">+IF(AND(ISNUMBER(OFFSET('Sanitation Data'!$E$4,0,10*ROW('Sanitation Data'!E198))),'Data Summary'!CP204="Yes"),100-OFFSET('Sanitation Data'!$E$4,0,10*ROW('Sanitation Data'!E198)),NA())</f>
        <v>#N/A</v>
      </c>
      <c r="AB204" s="537" t="e">
        <f ca="1">+IF(AND(ISNUMBER(OFFSET('Sanitation Data'!$E$6,0,10*ROW('Sanitation Data'!E198))),'Data Summary'!CQ204="Yes"),OFFSET('Sanitation Data'!$E$6,0,10*ROW('Sanitation Data'!E198)),NA())</f>
        <v>#N/A</v>
      </c>
      <c r="AC204" s="537" t="e">
        <f ca="1">+IF(AND(ISNUMBER(OFFSET('Sanitation Data'!$E$10,0,10*ROW('Sanitation Data'!E198))),'Data Summary'!CR204="Yes"),OFFSET('Sanitation Data'!$E$10,0,10*ROW('Sanitation Data'!E198)),NA())</f>
        <v>#N/A</v>
      </c>
      <c r="AD204" s="537" t="e">
        <f ca="1">+IF(AND(ISNUMBER(OFFSET('Sanitation Data'!$E$11,0,10*ROW('Sanitation Data'!E198))),'Data Summary'!CS204="Yes"),OFFSET('Sanitation Data'!$E$11,0,10*ROW('Sanitation Data'!E198)),NA())</f>
        <v>#N/A</v>
      </c>
      <c r="AE204" s="537" t="e">
        <f ca="1">+IF(AND(ISNUMBER(OFFSET('Sanitation Data'!$E$12,0,10*ROW('Sanitation Data'!E198))),'Data Summary'!CT204="Yes"),OFFSET('Sanitation Data'!$E$12,0,10*ROW('Sanitation Data'!E198)),NA())</f>
        <v>#N/A</v>
      </c>
      <c r="AF204" s="537" t="e">
        <f ca="1">+IF(AND(ISNUMBER(OFFSET('Sanitation Data'!$F$4,0,10*ROW('Sanitation Data'!F198))),'Data Summary'!CU204="Yes"),100-OFFSET('Sanitation Data'!$F$4,0,10*ROW('Sanitation Data'!F198)),NA())</f>
        <v>#N/A</v>
      </c>
      <c r="AG204" s="537" t="e">
        <f ca="1">+IF(AND(ISNUMBER(OFFSET('Sanitation Data'!$F$6,0,10*ROW('Sanitation Data'!F198))),'Data Summary'!CV204="Yes"),OFFSET('Sanitation Data'!$F$6,0,10*ROW('Sanitation Data'!F198)),NA())</f>
        <v>#N/A</v>
      </c>
      <c r="AH204" s="537" t="e">
        <f ca="1">+IF(AND(ISNUMBER(OFFSET('Sanitation Data'!$F$10,0,10*ROW('Sanitation Data'!F198))),'Data Summary'!CW204="Yes"),OFFSET('Sanitation Data'!$F$10,0,10*ROW('Sanitation Data'!F198)),NA())</f>
        <v>#N/A</v>
      </c>
      <c r="AI204" s="537" t="e">
        <f ca="1">+IF(AND(ISNUMBER(OFFSET('Sanitation Data'!$F$11,0,10*ROW('Sanitation Data'!F198))),'Data Summary'!CX204="Yes"),OFFSET('Sanitation Data'!$F$11,0,10*ROW('Sanitation Data'!F198)),NA())</f>
        <v>#N/A</v>
      </c>
      <c r="AJ204" s="537" t="e">
        <f ca="1">+IF(AND(ISNUMBER(OFFSET('Sanitation Data'!$F$12,0,10*ROW('Sanitation Data'!F198))),'Data Summary'!CY204="Yes"),OFFSET('Sanitation Data'!$F$12,0,10*ROW('Sanitation Data'!F198)),NA())</f>
        <v>#N/A</v>
      </c>
      <c r="AK204" s="537" t="e">
        <f ca="1">+IF(AND(ISNUMBER(OFFSET('Sanitation Data'!$G$4,0,10*ROW('Sanitation Data'!G198))),'Data Summary'!CZ204="Yes"),100-OFFSET('Sanitation Data'!$G$4,0,10*ROW('Sanitation Data'!G198)),NA())</f>
        <v>#N/A</v>
      </c>
      <c r="AL204" s="537" t="e">
        <f ca="1">+IF(AND(ISNUMBER(OFFSET('Sanitation Data'!$G$6,0,10*ROW('Sanitation Data'!G198))),'Data Summary'!DA204="Yes"),OFFSET('Sanitation Data'!$G$6,0,10*ROW('Sanitation Data'!G198)),NA())</f>
        <v>#N/A</v>
      </c>
      <c r="AM204" s="537" t="e">
        <f ca="1">+IF(AND(ISNUMBER(OFFSET('Sanitation Data'!$G$10,0,10*ROW('Sanitation Data'!G198))),'Data Summary'!DB204="Yes"),OFFSET('Sanitation Data'!$G$10,0,10*ROW('Sanitation Data'!G198)),NA())</f>
        <v>#N/A</v>
      </c>
      <c r="AN204" s="537" t="e">
        <f ca="1">+IF(AND(ISNUMBER(OFFSET('Sanitation Data'!$G$11,0,10*ROW('Sanitation Data'!G198))),'Data Summary'!DC204="Yes"),OFFSET('Sanitation Data'!$G$11,0,10*ROW('Sanitation Data'!G198)),NA())</f>
        <v>#N/A</v>
      </c>
      <c r="AO204" s="537" t="e">
        <f ca="1">+IF(AND(ISNUMBER(OFFSET('Sanitation Data'!$G$12,0,10*ROW('Sanitation Data'!G198))),'Data Summary'!DD204="Yes"),OFFSET('Sanitation Data'!$G$12,0,10*ROW('Sanitation Data'!G198)),NA())</f>
        <v>#N/A</v>
      </c>
      <c r="AP204" s="537" t="e">
        <f ca="1">+IF(AND(ISNUMBER(OFFSET('Sanitation Data'!$H$4,0,10*ROW('Sanitation Data'!H198))),'Data Summary'!DE204="Yes"),100-OFFSET('Sanitation Data'!$H$4,0,10*ROW('Sanitation Data'!H198)),NA())</f>
        <v>#N/A</v>
      </c>
      <c r="AQ204" s="537" t="e">
        <f ca="1">+IF(AND(ISNUMBER(OFFSET('Sanitation Data'!$H$6,0,10*ROW('Sanitation Data'!H198))),'Data Summary'!DF204="Yes"),OFFSET('Sanitation Data'!$H$6,0,10*ROW('Sanitation Data'!H198)),NA())</f>
        <v>#N/A</v>
      </c>
      <c r="AR204" s="537" t="e">
        <f ca="1">+IF(AND(ISNUMBER(OFFSET('Sanitation Data'!$H$10,0,10*ROW('Sanitation Data'!H198))),'Data Summary'!DG204="Yes"),OFFSET('Sanitation Data'!$H$10,0,10*ROW('Sanitation Data'!H198)),NA())</f>
        <v>#N/A</v>
      </c>
      <c r="AS204" s="537" t="e">
        <f ca="1">+IF(AND(ISNUMBER(OFFSET('Sanitation Data'!$H$11,0,10*ROW('Sanitation Data'!H198))),'Data Summary'!DH204="Yes"),OFFSET('Sanitation Data'!$H$11,0,10*ROW('Sanitation Data'!H198)),NA())</f>
        <v>#N/A</v>
      </c>
      <c r="AT204" s="537" t="e">
        <f ca="1">+IF(AND(ISNUMBER(OFFSET('Sanitation Data'!$H$12,0,10*ROW('Sanitation Data'!H198))),'Data Summary'!DI204="Yes"),OFFSET('Sanitation Data'!$H$12,0,10*ROW('Sanitation Data'!H198)),NA())</f>
        <v>#N/A</v>
      </c>
      <c r="AU204" s="537" t="e">
        <f ca="1">+IF(AND(ISNUMBER(OFFSET('Sanitation Data'!$I$4,0,10*ROW('Sanitation Data'!I198))),'Data Summary'!DJ204="Yes"),100-OFFSET('Sanitation Data'!$I$4,0,10*ROW('Sanitation Data'!I198)),NA())</f>
        <v>#N/A</v>
      </c>
      <c r="AV204" s="537" t="e">
        <f ca="1">+IF(AND(ISNUMBER(OFFSET('Sanitation Data'!$I$6,0,10*ROW('Sanitation Data'!I198))),'Data Summary'!DK204="Yes"),OFFSET('Sanitation Data'!$I$6,0,10*ROW('Sanitation Data'!I198)),NA())</f>
        <v>#N/A</v>
      </c>
      <c r="AW204" s="537" t="e">
        <f ca="1">+IF(AND(ISNUMBER(OFFSET('Sanitation Data'!$I$10,0,10*ROW('Sanitation Data'!I198))),'Data Summary'!DL204="Yes"),OFFSET('Sanitation Data'!$I$10,0,10*ROW('Sanitation Data'!I198)),NA())</f>
        <v>#N/A</v>
      </c>
      <c r="AX204" s="537" t="e">
        <f ca="1">+IF(AND(ISNUMBER(OFFSET('Sanitation Data'!$I$11,0,10*ROW('Sanitation Data'!I198))),'Data Summary'!DM204="Yes"),OFFSET('Sanitation Data'!$I$11,0,10*ROW('Sanitation Data'!I198)),NA())</f>
        <v>#N/A</v>
      </c>
      <c r="AY204" s="537" t="e">
        <f ca="1">+IF(AND(ISNUMBER(OFFSET('Sanitation Data'!$I$12,0,10*ROW('Sanitation Data'!I198))),'Data Summary'!DN204="Yes"),OFFSET('Sanitation Data'!$I$12,0,10*ROW('Sanitation Data'!I198)),NA())</f>
        <v>#N/A</v>
      </c>
      <c r="AZ204" s="538" t="e">
        <f ca="1">+IF(AND(ISNUMBER(OFFSET('Hygiene Data'!$D$5,0,10*ROW('Hygiene Data'!D198))),'Data Summary'!DO204="Yes"),OFFSET('Hygiene Data'!$D$5,0,10*ROW('Hygiene Data'!D198)),NA())</f>
        <v>#N/A</v>
      </c>
      <c r="BA204" s="538" t="e">
        <f ca="1">+IF(AND(ISNUMBER(OFFSET('Hygiene Data'!$D$7,0,10*ROW('Hygiene Data'!D198))),'Data Summary'!DP204="Yes"),OFFSET('Hygiene Data'!$D$7,0,10*ROW('Hygiene Data'!D198)),NA())</f>
        <v>#N/A</v>
      </c>
      <c r="BB204" s="538" t="e">
        <f ca="1">+IF(AND(ISNUMBER(OFFSET('Hygiene Data'!$D$9,0,10*ROW('Hygiene Data'!D198))),'Data Summary'!DQ204="Yes"),OFFSET('Hygiene Data'!$D$9,0,10*ROW('Hygiene Data'!D198)),NA())</f>
        <v>#N/A</v>
      </c>
      <c r="BC204" s="538" t="e">
        <f ca="1">+IF(AND(ISNUMBER(OFFSET('Hygiene Data'!$E$5,0,10*ROW('Hygiene Data'!E198))),'Data Summary'!DR204="Yes"),OFFSET('Hygiene Data'!$E$5,0,10*ROW('Hygiene Data'!E198)),NA())</f>
        <v>#N/A</v>
      </c>
      <c r="BD204" s="538" t="e">
        <f ca="1">+IF(AND(ISNUMBER(OFFSET('Hygiene Data'!$E$7,0,10*ROW('Hygiene Data'!E198))),'Data Summary'!DS204="Yes"),OFFSET('Hygiene Data'!$E$7,0,10*ROW('Hygiene Data'!E198)),NA())</f>
        <v>#N/A</v>
      </c>
      <c r="BE204" s="538" t="e">
        <f ca="1">+IF(AND(ISNUMBER(OFFSET('Hygiene Data'!$E$9,0,10*ROW('Hygiene Data'!E198))),'Data Summary'!DT204="Yes"),OFFSET('Hygiene Data'!$E$9,0,10*ROW('Hygiene Data'!E198)),NA())</f>
        <v>#N/A</v>
      </c>
      <c r="BF204" s="538" t="e">
        <f ca="1">+IF(AND(ISNUMBER(OFFSET('Hygiene Data'!$F$5,0,10*ROW('Hygiene Data'!F198))),'Data Summary'!DU204="Yes"),OFFSET('Hygiene Data'!$F$5,0,10*ROW('Hygiene Data'!F198)),NA())</f>
        <v>#N/A</v>
      </c>
      <c r="BG204" s="538" t="e">
        <f ca="1">+IF(AND(ISNUMBER(OFFSET('Hygiene Data'!$F$7,0,10*ROW('Hygiene Data'!F198))),'Data Summary'!DV204="Yes"),OFFSET('Hygiene Data'!$F$7,0,10*ROW('Hygiene Data'!F198)),NA())</f>
        <v>#N/A</v>
      </c>
      <c r="BH204" s="538" t="e">
        <f ca="1">+IF(AND(ISNUMBER(OFFSET('Hygiene Data'!$F$9,0,10*ROW('Hygiene Data'!F198))),'Data Summary'!DW204="Yes"),OFFSET('Hygiene Data'!$F$9,0,10*ROW('Hygiene Data'!F198)),NA())</f>
        <v>#N/A</v>
      </c>
      <c r="BI204" s="538" t="e">
        <f ca="1">+IF(AND(ISNUMBER(OFFSET('Hygiene Data'!$G$5,0,10*ROW('Hygiene Data'!G198))),'Data Summary'!DX204="Yes"),OFFSET('Hygiene Data'!$G$5,0,10*ROW('Hygiene Data'!G198)),NA())</f>
        <v>#N/A</v>
      </c>
      <c r="BJ204" s="538" t="e">
        <f ca="1">+IF(AND(ISNUMBER(OFFSET('Hygiene Data'!$G$7,0,10*ROW('Hygiene Data'!G198))),'Data Summary'!DY204="Yes"),OFFSET('Hygiene Data'!$G$7,0,10*ROW('Hygiene Data'!G198)),NA())</f>
        <v>#N/A</v>
      </c>
      <c r="BK204" s="538" t="e">
        <f ca="1">+IF(AND(ISNUMBER(OFFSET('Hygiene Data'!$G$9,0,10*ROW('Hygiene Data'!G198))),'Data Summary'!DZ204="Yes"),OFFSET('Hygiene Data'!$G$9,0,10*ROW('Hygiene Data'!G198)),NA())</f>
        <v>#N/A</v>
      </c>
      <c r="BL204" s="538" t="e">
        <f ca="1">+IF(AND(ISNUMBER(OFFSET('Hygiene Data'!$H$5,0,10*ROW('Hygiene Data'!H198))),'Data Summary'!EA204="Yes"),OFFSET('Hygiene Data'!$H$5,0,10*ROW('Hygiene Data'!H198)),NA())</f>
        <v>#N/A</v>
      </c>
      <c r="BM204" s="538" t="e">
        <f ca="1">+IF(AND(ISNUMBER(OFFSET('Hygiene Data'!$H$7,0,10*ROW('Hygiene Data'!H198))),'Data Summary'!EB204="Yes"),OFFSET('Hygiene Data'!$H$7,0,10*ROW('Hygiene Data'!H198)),NA())</f>
        <v>#N/A</v>
      </c>
      <c r="BN204" s="538" t="e">
        <f ca="1">+IF(AND(ISNUMBER(OFFSET('Hygiene Data'!$H$9,0,10*ROW('Hygiene Data'!H198))),'Data Summary'!EC204="Yes"),OFFSET('Hygiene Data'!$H$9,0,10*ROW('Hygiene Data'!H198)),NA())</f>
        <v>#N/A</v>
      </c>
      <c r="BO204" s="538" t="e">
        <f ca="1">+IF(AND(ISNUMBER(OFFSET('Hygiene Data'!$I$5,0,10*ROW('Hygiene Data'!I198))),'Data Summary'!ED204="Yes"),OFFSET('Hygiene Data'!$I$5,0,10*ROW('Hygiene Data'!I198)),NA())</f>
        <v>#N/A</v>
      </c>
      <c r="BP204" s="538" t="e">
        <f ca="1">+IF(AND(ISNUMBER(OFFSET('Hygiene Data'!$I$7,0,10*ROW('Hygiene Data'!I198))),'Data Summary'!EE204="Yes"),OFFSET('Hygiene Data'!$I$7,0,10*ROW('Hygiene Data'!I198)),NA())</f>
        <v>#N/A</v>
      </c>
      <c r="BQ204" s="538" t="e">
        <f ca="1">+IF(AND(ISNUMBER(OFFSET('Hygiene Data'!$I$9,0,10*ROW('Hygiene Data'!I198))),'Data Summary'!EF204="Yes"),OFFSET('Hygiene Data'!$I$9,0,10*ROW('Hygiene Data'!I198)),NA())</f>
        <v>#N/A</v>
      </c>
    </row>
    <row r="205" spans="1:69" x14ac:dyDescent="0.25">
      <c r="A205" s="534" t="e">
        <f ca="1">+RIGHT('Data Summary'!A205,LEN('Data Summary'!A205)-9)</f>
        <v>#VALUE!</v>
      </c>
      <c r="B205" s="508" t="str">
        <f ca="1">+IF(ISTEXT('Data Summary'!B205),'Data Summary'!B205,"")</f>
        <v/>
      </c>
      <c r="C205" s="535" t="e">
        <f ca="1">+VALUE('Data Summary'!C205)</f>
        <v>#VALUE!</v>
      </c>
      <c r="D205" s="536" t="e">
        <f ca="1">+IF(AND(ISNUMBER(OFFSET('Water Data'!$D$4,0,10*ROW('Water Data'!D199))),'Data Summary'!BS205="Yes"),100-OFFSET('Water Data'!$D$4,0,10*ROW('Water Data'!D199)),NA())</f>
        <v>#N/A</v>
      </c>
      <c r="E205" s="536" t="e">
        <f ca="1">+IF(AND(ISNUMBER(OFFSET('Water Data'!$D$6,0,10*ROW('Water Data'!D199))),'Data Summary'!BT205="Yes"),OFFSET('Water Data'!$D$6,0,10*ROW('Water Data'!D199)),NA())</f>
        <v>#N/A</v>
      </c>
      <c r="F205" s="536" t="e">
        <f ca="1">+IF(AND(ISNUMBER(OFFSET('Water Data'!$D$9,0,10*ROW('Water Data'!D199))),'Data Summary'!BU205="Yes"),OFFSET('Water Data'!$D$9,0,10*ROW('Water Data'!D199)),NA())</f>
        <v>#N/A</v>
      </c>
      <c r="G205" s="536" t="e">
        <f ca="1">+IF(AND(ISNUMBER(OFFSET('Water Data'!$E$4,0,10*ROW('Water Data'!E199))),'Data Summary'!BV205="Yes"),100-OFFSET('Water Data'!$E$4,0,10*ROW('Water Data'!E199)),NA())</f>
        <v>#N/A</v>
      </c>
      <c r="H205" s="536" t="e">
        <f ca="1">+IF(AND(ISNUMBER(OFFSET('Water Data'!$E$6,0,10*ROW('Water Data'!E199))),'Data Summary'!BW205="Yes"),OFFSET('Water Data'!$E$6,0,10*ROW('Water Data'!E199)),NA())</f>
        <v>#N/A</v>
      </c>
      <c r="I205" s="536" t="e">
        <f ca="1">+IF(AND(ISNUMBER(OFFSET('Water Data'!$E$9,0,10*ROW('Water Data'!E199))),'Data Summary'!BX205="Yes"),OFFSET('Water Data'!$E$9,0,10*ROW('Water Data'!E199)),NA())</f>
        <v>#N/A</v>
      </c>
      <c r="J205" s="536" t="e">
        <f ca="1">+IF(AND(ISNUMBER(OFFSET('Water Data'!$F$4,0,10*ROW('Water Data'!F199))),'Data Summary'!BY205="Yes"),100-OFFSET('Water Data'!$F$4,0,10*ROW('Water Data'!F199)),NA())</f>
        <v>#N/A</v>
      </c>
      <c r="K205" s="536" t="e">
        <f ca="1">+IF(AND(ISNUMBER(OFFSET('Water Data'!$F$6,0,10*ROW('Water Data'!F199))),'Data Summary'!BZ205="Yes"),OFFSET('Water Data'!$F$6,0,10*ROW('Water Data'!F199)),NA())</f>
        <v>#N/A</v>
      </c>
      <c r="L205" s="536" t="e">
        <f ca="1">+IF(AND(ISNUMBER(OFFSET('Water Data'!$F$9,0,10*ROW('Water Data'!F199))),'Data Summary'!CA205="Yes"),OFFSET('Water Data'!$F$9,0,10*ROW('Water Data'!F199)),NA())</f>
        <v>#N/A</v>
      </c>
      <c r="M205" s="536" t="e">
        <f ca="1">+IF(AND(ISNUMBER(OFFSET('Water Data'!$G$4,0,10*ROW('Water Data'!G199))),'Data Summary'!CB205="Yes"),100-OFFSET('Water Data'!$G$4,0,10*ROW('Water Data'!G199)),NA())</f>
        <v>#N/A</v>
      </c>
      <c r="N205" s="536" t="e">
        <f ca="1">+IF(AND(ISNUMBER(OFFSET('Water Data'!$G$6,0,10*ROW('Water Data'!G199))),'Data Summary'!CC205="Yes"),OFFSET('Water Data'!$G$6,0,10*ROW('Water Data'!G199)),NA())</f>
        <v>#N/A</v>
      </c>
      <c r="O205" s="536" t="e">
        <f ca="1">+IF(AND(ISNUMBER(OFFSET('Water Data'!$G$9,0,10*ROW('Water Data'!G199))),'Data Summary'!CD205="Yes"),OFFSET('Water Data'!$G$9,0,10*ROW('Water Data'!G199)),NA())</f>
        <v>#N/A</v>
      </c>
      <c r="P205" s="536" t="e">
        <f ca="1">+IF(AND(ISNUMBER(OFFSET('Water Data'!$H$4,0,10*ROW('Water Data'!H199))),'Data Summary'!CE205="Yes"),100-OFFSET('Water Data'!$H$4,0,10*ROW('Water Data'!H199)),NA())</f>
        <v>#N/A</v>
      </c>
      <c r="Q205" s="536" t="e">
        <f ca="1">+IF(AND(ISNUMBER(OFFSET('Water Data'!$H$6,0,10*ROW('Water Data'!H199))),'Data Summary'!CF205="Yes"),OFFSET('Water Data'!$H$6,0,10*ROW('Water Data'!H199)),NA())</f>
        <v>#N/A</v>
      </c>
      <c r="R205" s="536" t="e">
        <f ca="1">+IF(AND(ISNUMBER(OFFSET('Water Data'!$H$9,0,10*ROW('Water Data'!H199))),'Data Summary'!CG205="Yes"),OFFSET('Water Data'!$H$9,0,10*ROW('Water Data'!H199)),NA())</f>
        <v>#N/A</v>
      </c>
      <c r="S205" s="536" t="e">
        <f ca="1">+IF(AND(ISNUMBER(OFFSET('Water Data'!$I$4,0,10*ROW('Water Data'!I199))),'Data Summary'!CH205="Yes"),100-OFFSET('Water Data'!$I$4,0,10*ROW('Water Data'!I199)),NA())</f>
        <v>#N/A</v>
      </c>
      <c r="T205" s="536" t="e">
        <f ca="1">+IF(AND(ISNUMBER(OFFSET('Water Data'!$I$6,0,10*ROW('Water Data'!I199))),'Data Summary'!CI205="Yes"),OFFSET('Water Data'!$I$6,0,10*ROW('Water Data'!I199)),NA())</f>
        <v>#N/A</v>
      </c>
      <c r="U205" s="536" t="e">
        <f ca="1">+IF(AND(ISNUMBER(OFFSET('Water Data'!$I$9,0,10*ROW('Water Data'!I199))),'Data Summary'!CJ205="Yes"),OFFSET('Water Data'!$I$9,0,10*ROW('Water Data'!I199)),NA())</f>
        <v>#N/A</v>
      </c>
      <c r="V205" s="537" t="e">
        <f ca="1">+IF(AND(ISNUMBER(OFFSET('Sanitation Data'!$D$4,0,10*ROW('Sanitation Data'!D199))),'Data Summary'!CK205="Yes"),100-OFFSET('Sanitation Data'!$D$4,0,10*ROW('Sanitation Data'!D199)),NA())</f>
        <v>#N/A</v>
      </c>
      <c r="W205" s="537" t="e">
        <f ca="1">+IF(AND(ISNUMBER(OFFSET('Sanitation Data'!$D$6,0,10*ROW('Sanitation Data'!D199))),'Data Summary'!CL205="Yes"),OFFSET('Sanitation Data'!$D$6,0,10*ROW('Sanitation Data'!D199)),NA())</f>
        <v>#N/A</v>
      </c>
      <c r="X205" s="537" t="e">
        <f ca="1">+IF(AND(ISNUMBER(OFFSET('Sanitation Data'!$D$10,0,10*ROW('Sanitation Data'!D199))),'Data Summary'!CM205="Yes"),OFFSET('Sanitation Data'!$D$10,0,10*ROW('Sanitation Data'!D199)),NA())</f>
        <v>#N/A</v>
      </c>
      <c r="Y205" s="537" t="e">
        <f ca="1">+IF(AND(ISNUMBER(OFFSET('Sanitation Data'!$D$11,0,10*ROW('Sanitation Data'!D199))),'Data Summary'!CN205="Yes"),OFFSET('Sanitation Data'!$D$11,0,10*ROW('Sanitation Data'!D199)),NA())</f>
        <v>#N/A</v>
      </c>
      <c r="Z205" s="537" t="e">
        <f ca="1">+IF(AND(ISNUMBER(OFFSET('Sanitation Data'!$D$12,0,10*ROW('Sanitation Data'!D199))),'Data Summary'!CO205="Yes"),OFFSET('Sanitation Data'!$D$12,0,10*ROW('Sanitation Data'!D199)),NA())</f>
        <v>#N/A</v>
      </c>
      <c r="AA205" s="537" t="e">
        <f ca="1">+IF(AND(ISNUMBER(OFFSET('Sanitation Data'!$E$4,0,10*ROW('Sanitation Data'!E199))),'Data Summary'!CP205="Yes"),100-OFFSET('Sanitation Data'!$E$4,0,10*ROW('Sanitation Data'!E199)),NA())</f>
        <v>#N/A</v>
      </c>
      <c r="AB205" s="537" t="e">
        <f ca="1">+IF(AND(ISNUMBER(OFFSET('Sanitation Data'!$E$6,0,10*ROW('Sanitation Data'!E199))),'Data Summary'!CQ205="Yes"),OFFSET('Sanitation Data'!$E$6,0,10*ROW('Sanitation Data'!E199)),NA())</f>
        <v>#N/A</v>
      </c>
      <c r="AC205" s="537" t="e">
        <f ca="1">+IF(AND(ISNUMBER(OFFSET('Sanitation Data'!$E$10,0,10*ROW('Sanitation Data'!E199))),'Data Summary'!CR205="Yes"),OFFSET('Sanitation Data'!$E$10,0,10*ROW('Sanitation Data'!E199)),NA())</f>
        <v>#N/A</v>
      </c>
      <c r="AD205" s="537" t="e">
        <f ca="1">+IF(AND(ISNUMBER(OFFSET('Sanitation Data'!$E$11,0,10*ROW('Sanitation Data'!E199))),'Data Summary'!CS205="Yes"),OFFSET('Sanitation Data'!$E$11,0,10*ROW('Sanitation Data'!E199)),NA())</f>
        <v>#N/A</v>
      </c>
      <c r="AE205" s="537" t="e">
        <f ca="1">+IF(AND(ISNUMBER(OFFSET('Sanitation Data'!$E$12,0,10*ROW('Sanitation Data'!E199))),'Data Summary'!CT205="Yes"),OFFSET('Sanitation Data'!$E$12,0,10*ROW('Sanitation Data'!E199)),NA())</f>
        <v>#N/A</v>
      </c>
      <c r="AF205" s="537" t="e">
        <f ca="1">+IF(AND(ISNUMBER(OFFSET('Sanitation Data'!$F$4,0,10*ROW('Sanitation Data'!F199))),'Data Summary'!CU205="Yes"),100-OFFSET('Sanitation Data'!$F$4,0,10*ROW('Sanitation Data'!F199)),NA())</f>
        <v>#N/A</v>
      </c>
      <c r="AG205" s="537" t="e">
        <f ca="1">+IF(AND(ISNUMBER(OFFSET('Sanitation Data'!$F$6,0,10*ROW('Sanitation Data'!F199))),'Data Summary'!CV205="Yes"),OFFSET('Sanitation Data'!$F$6,0,10*ROW('Sanitation Data'!F199)),NA())</f>
        <v>#N/A</v>
      </c>
      <c r="AH205" s="537" t="e">
        <f ca="1">+IF(AND(ISNUMBER(OFFSET('Sanitation Data'!$F$10,0,10*ROW('Sanitation Data'!F199))),'Data Summary'!CW205="Yes"),OFFSET('Sanitation Data'!$F$10,0,10*ROW('Sanitation Data'!F199)),NA())</f>
        <v>#N/A</v>
      </c>
      <c r="AI205" s="537" t="e">
        <f ca="1">+IF(AND(ISNUMBER(OFFSET('Sanitation Data'!$F$11,0,10*ROW('Sanitation Data'!F199))),'Data Summary'!CX205="Yes"),OFFSET('Sanitation Data'!$F$11,0,10*ROW('Sanitation Data'!F199)),NA())</f>
        <v>#N/A</v>
      </c>
      <c r="AJ205" s="537" t="e">
        <f ca="1">+IF(AND(ISNUMBER(OFFSET('Sanitation Data'!$F$12,0,10*ROW('Sanitation Data'!F199))),'Data Summary'!CY205="Yes"),OFFSET('Sanitation Data'!$F$12,0,10*ROW('Sanitation Data'!F199)),NA())</f>
        <v>#N/A</v>
      </c>
      <c r="AK205" s="537" t="e">
        <f ca="1">+IF(AND(ISNUMBER(OFFSET('Sanitation Data'!$G$4,0,10*ROW('Sanitation Data'!G199))),'Data Summary'!CZ205="Yes"),100-OFFSET('Sanitation Data'!$G$4,0,10*ROW('Sanitation Data'!G199)),NA())</f>
        <v>#N/A</v>
      </c>
      <c r="AL205" s="537" t="e">
        <f ca="1">+IF(AND(ISNUMBER(OFFSET('Sanitation Data'!$G$6,0,10*ROW('Sanitation Data'!G199))),'Data Summary'!DA205="Yes"),OFFSET('Sanitation Data'!$G$6,0,10*ROW('Sanitation Data'!G199)),NA())</f>
        <v>#N/A</v>
      </c>
      <c r="AM205" s="537" t="e">
        <f ca="1">+IF(AND(ISNUMBER(OFFSET('Sanitation Data'!$G$10,0,10*ROW('Sanitation Data'!G199))),'Data Summary'!DB205="Yes"),OFFSET('Sanitation Data'!$G$10,0,10*ROW('Sanitation Data'!G199)),NA())</f>
        <v>#N/A</v>
      </c>
      <c r="AN205" s="537" t="e">
        <f ca="1">+IF(AND(ISNUMBER(OFFSET('Sanitation Data'!$G$11,0,10*ROW('Sanitation Data'!G199))),'Data Summary'!DC205="Yes"),OFFSET('Sanitation Data'!$G$11,0,10*ROW('Sanitation Data'!G199)),NA())</f>
        <v>#N/A</v>
      </c>
      <c r="AO205" s="537" t="e">
        <f ca="1">+IF(AND(ISNUMBER(OFFSET('Sanitation Data'!$G$12,0,10*ROW('Sanitation Data'!G199))),'Data Summary'!DD205="Yes"),OFFSET('Sanitation Data'!$G$12,0,10*ROW('Sanitation Data'!G199)),NA())</f>
        <v>#N/A</v>
      </c>
      <c r="AP205" s="537" t="e">
        <f ca="1">+IF(AND(ISNUMBER(OFFSET('Sanitation Data'!$H$4,0,10*ROW('Sanitation Data'!H199))),'Data Summary'!DE205="Yes"),100-OFFSET('Sanitation Data'!$H$4,0,10*ROW('Sanitation Data'!H199)),NA())</f>
        <v>#N/A</v>
      </c>
      <c r="AQ205" s="537" t="e">
        <f ca="1">+IF(AND(ISNUMBER(OFFSET('Sanitation Data'!$H$6,0,10*ROW('Sanitation Data'!H199))),'Data Summary'!DF205="Yes"),OFFSET('Sanitation Data'!$H$6,0,10*ROW('Sanitation Data'!H199)),NA())</f>
        <v>#N/A</v>
      </c>
      <c r="AR205" s="537" t="e">
        <f ca="1">+IF(AND(ISNUMBER(OFFSET('Sanitation Data'!$H$10,0,10*ROW('Sanitation Data'!H199))),'Data Summary'!DG205="Yes"),OFFSET('Sanitation Data'!$H$10,0,10*ROW('Sanitation Data'!H199)),NA())</f>
        <v>#N/A</v>
      </c>
      <c r="AS205" s="537" t="e">
        <f ca="1">+IF(AND(ISNUMBER(OFFSET('Sanitation Data'!$H$11,0,10*ROW('Sanitation Data'!H199))),'Data Summary'!DH205="Yes"),OFFSET('Sanitation Data'!$H$11,0,10*ROW('Sanitation Data'!H199)),NA())</f>
        <v>#N/A</v>
      </c>
      <c r="AT205" s="537" t="e">
        <f ca="1">+IF(AND(ISNUMBER(OFFSET('Sanitation Data'!$H$12,0,10*ROW('Sanitation Data'!H199))),'Data Summary'!DI205="Yes"),OFFSET('Sanitation Data'!$H$12,0,10*ROW('Sanitation Data'!H199)),NA())</f>
        <v>#N/A</v>
      </c>
      <c r="AU205" s="537" t="e">
        <f ca="1">+IF(AND(ISNUMBER(OFFSET('Sanitation Data'!$I$4,0,10*ROW('Sanitation Data'!I199))),'Data Summary'!DJ205="Yes"),100-OFFSET('Sanitation Data'!$I$4,0,10*ROW('Sanitation Data'!I199)),NA())</f>
        <v>#N/A</v>
      </c>
      <c r="AV205" s="537" t="e">
        <f ca="1">+IF(AND(ISNUMBER(OFFSET('Sanitation Data'!$I$6,0,10*ROW('Sanitation Data'!I199))),'Data Summary'!DK205="Yes"),OFFSET('Sanitation Data'!$I$6,0,10*ROW('Sanitation Data'!I199)),NA())</f>
        <v>#N/A</v>
      </c>
      <c r="AW205" s="537" t="e">
        <f ca="1">+IF(AND(ISNUMBER(OFFSET('Sanitation Data'!$I$10,0,10*ROW('Sanitation Data'!I199))),'Data Summary'!DL205="Yes"),OFFSET('Sanitation Data'!$I$10,0,10*ROW('Sanitation Data'!I199)),NA())</f>
        <v>#N/A</v>
      </c>
      <c r="AX205" s="537" t="e">
        <f ca="1">+IF(AND(ISNUMBER(OFFSET('Sanitation Data'!$I$11,0,10*ROW('Sanitation Data'!I199))),'Data Summary'!DM205="Yes"),OFFSET('Sanitation Data'!$I$11,0,10*ROW('Sanitation Data'!I199)),NA())</f>
        <v>#N/A</v>
      </c>
      <c r="AY205" s="537" t="e">
        <f ca="1">+IF(AND(ISNUMBER(OFFSET('Sanitation Data'!$I$12,0,10*ROW('Sanitation Data'!I199))),'Data Summary'!DN205="Yes"),OFFSET('Sanitation Data'!$I$12,0,10*ROW('Sanitation Data'!I199)),NA())</f>
        <v>#N/A</v>
      </c>
      <c r="AZ205" s="538" t="e">
        <f ca="1">+IF(AND(ISNUMBER(OFFSET('Hygiene Data'!$D$5,0,10*ROW('Hygiene Data'!D199))),'Data Summary'!DO205="Yes"),OFFSET('Hygiene Data'!$D$5,0,10*ROW('Hygiene Data'!D199)),NA())</f>
        <v>#N/A</v>
      </c>
      <c r="BA205" s="538" t="e">
        <f ca="1">+IF(AND(ISNUMBER(OFFSET('Hygiene Data'!$D$7,0,10*ROW('Hygiene Data'!D199))),'Data Summary'!DP205="Yes"),OFFSET('Hygiene Data'!$D$7,0,10*ROW('Hygiene Data'!D199)),NA())</f>
        <v>#N/A</v>
      </c>
      <c r="BB205" s="538" t="e">
        <f ca="1">+IF(AND(ISNUMBER(OFFSET('Hygiene Data'!$D$9,0,10*ROW('Hygiene Data'!D199))),'Data Summary'!DQ205="Yes"),OFFSET('Hygiene Data'!$D$9,0,10*ROW('Hygiene Data'!D199)),NA())</f>
        <v>#N/A</v>
      </c>
      <c r="BC205" s="538" t="e">
        <f ca="1">+IF(AND(ISNUMBER(OFFSET('Hygiene Data'!$E$5,0,10*ROW('Hygiene Data'!E199))),'Data Summary'!DR205="Yes"),OFFSET('Hygiene Data'!$E$5,0,10*ROW('Hygiene Data'!E199)),NA())</f>
        <v>#N/A</v>
      </c>
      <c r="BD205" s="538" t="e">
        <f ca="1">+IF(AND(ISNUMBER(OFFSET('Hygiene Data'!$E$7,0,10*ROW('Hygiene Data'!E199))),'Data Summary'!DS205="Yes"),OFFSET('Hygiene Data'!$E$7,0,10*ROW('Hygiene Data'!E199)),NA())</f>
        <v>#N/A</v>
      </c>
      <c r="BE205" s="538" t="e">
        <f ca="1">+IF(AND(ISNUMBER(OFFSET('Hygiene Data'!$E$9,0,10*ROW('Hygiene Data'!E199))),'Data Summary'!DT205="Yes"),OFFSET('Hygiene Data'!$E$9,0,10*ROW('Hygiene Data'!E199)),NA())</f>
        <v>#N/A</v>
      </c>
      <c r="BF205" s="538" t="e">
        <f ca="1">+IF(AND(ISNUMBER(OFFSET('Hygiene Data'!$F$5,0,10*ROW('Hygiene Data'!F199))),'Data Summary'!DU205="Yes"),OFFSET('Hygiene Data'!$F$5,0,10*ROW('Hygiene Data'!F199)),NA())</f>
        <v>#N/A</v>
      </c>
      <c r="BG205" s="538" t="e">
        <f ca="1">+IF(AND(ISNUMBER(OFFSET('Hygiene Data'!$F$7,0,10*ROW('Hygiene Data'!F199))),'Data Summary'!DV205="Yes"),OFFSET('Hygiene Data'!$F$7,0,10*ROW('Hygiene Data'!F199)),NA())</f>
        <v>#N/A</v>
      </c>
      <c r="BH205" s="538" t="e">
        <f ca="1">+IF(AND(ISNUMBER(OFFSET('Hygiene Data'!$F$9,0,10*ROW('Hygiene Data'!F199))),'Data Summary'!DW205="Yes"),OFFSET('Hygiene Data'!$F$9,0,10*ROW('Hygiene Data'!F199)),NA())</f>
        <v>#N/A</v>
      </c>
      <c r="BI205" s="538" t="e">
        <f ca="1">+IF(AND(ISNUMBER(OFFSET('Hygiene Data'!$G$5,0,10*ROW('Hygiene Data'!G199))),'Data Summary'!DX205="Yes"),OFFSET('Hygiene Data'!$G$5,0,10*ROW('Hygiene Data'!G199)),NA())</f>
        <v>#N/A</v>
      </c>
      <c r="BJ205" s="538" t="e">
        <f ca="1">+IF(AND(ISNUMBER(OFFSET('Hygiene Data'!$G$7,0,10*ROW('Hygiene Data'!G199))),'Data Summary'!DY205="Yes"),OFFSET('Hygiene Data'!$G$7,0,10*ROW('Hygiene Data'!G199)),NA())</f>
        <v>#N/A</v>
      </c>
      <c r="BK205" s="538" t="e">
        <f ca="1">+IF(AND(ISNUMBER(OFFSET('Hygiene Data'!$G$9,0,10*ROW('Hygiene Data'!G199))),'Data Summary'!DZ205="Yes"),OFFSET('Hygiene Data'!$G$9,0,10*ROW('Hygiene Data'!G199)),NA())</f>
        <v>#N/A</v>
      </c>
      <c r="BL205" s="538" t="e">
        <f ca="1">+IF(AND(ISNUMBER(OFFSET('Hygiene Data'!$H$5,0,10*ROW('Hygiene Data'!H199))),'Data Summary'!EA205="Yes"),OFFSET('Hygiene Data'!$H$5,0,10*ROW('Hygiene Data'!H199)),NA())</f>
        <v>#N/A</v>
      </c>
      <c r="BM205" s="538" t="e">
        <f ca="1">+IF(AND(ISNUMBER(OFFSET('Hygiene Data'!$H$7,0,10*ROW('Hygiene Data'!H199))),'Data Summary'!EB205="Yes"),OFFSET('Hygiene Data'!$H$7,0,10*ROW('Hygiene Data'!H199)),NA())</f>
        <v>#N/A</v>
      </c>
      <c r="BN205" s="538" t="e">
        <f ca="1">+IF(AND(ISNUMBER(OFFSET('Hygiene Data'!$H$9,0,10*ROW('Hygiene Data'!H199))),'Data Summary'!EC205="Yes"),OFFSET('Hygiene Data'!$H$9,0,10*ROW('Hygiene Data'!H199)),NA())</f>
        <v>#N/A</v>
      </c>
      <c r="BO205" s="538" t="e">
        <f ca="1">+IF(AND(ISNUMBER(OFFSET('Hygiene Data'!$I$5,0,10*ROW('Hygiene Data'!I199))),'Data Summary'!ED205="Yes"),OFFSET('Hygiene Data'!$I$5,0,10*ROW('Hygiene Data'!I199)),NA())</f>
        <v>#N/A</v>
      </c>
      <c r="BP205" s="538" t="e">
        <f ca="1">+IF(AND(ISNUMBER(OFFSET('Hygiene Data'!$I$7,0,10*ROW('Hygiene Data'!I199))),'Data Summary'!EE205="Yes"),OFFSET('Hygiene Data'!$I$7,0,10*ROW('Hygiene Data'!I199)),NA())</f>
        <v>#N/A</v>
      </c>
      <c r="BQ205" s="538" t="e">
        <f ca="1">+IF(AND(ISNUMBER(OFFSET('Hygiene Data'!$I$9,0,10*ROW('Hygiene Data'!I199))),'Data Summary'!EF205="Yes"),OFFSET('Hygiene Data'!$I$9,0,10*ROW('Hygiene Data'!I199)),NA())</f>
        <v>#N/A</v>
      </c>
    </row>
    <row r="206" spans="1:69" x14ac:dyDescent="0.25">
      <c r="A206" s="534" t="e">
        <f ca="1">+RIGHT('Data Summary'!A206,LEN('Data Summary'!A206)-9)</f>
        <v>#VALUE!</v>
      </c>
      <c r="B206" s="508" t="str">
        <f ca="1">+IF(ISTEXT('Data Summary'!B206),'Data Summary'!B206,"")</f>
        <v/>
      </c>
      <c r="C206" s="535" t="e">
        <f ca="1">+VALUE('Data Summary'!C206)</f>
        <v>#VALUE!</v>
      </c>
      <c r="D206" s="536" t="e">
        <f ca="1">+IF(AND(ISNUMBER(OFFSET('Water Data'!$D$4,0,10*ROW('Water Data'!D200))),'Data Summary'!BS206="Yes"),100-OFFSET('Water Data'!$D$4,0,10*ROW('Water Data'!D200)),NA())</f>
        <v>#N/A</v>
      </c>
      <c r="E206" s="536" t="e">
        <f ca="1">+IF(AND(ISNUMBER(OFFSET('Water Data'!$D$6,0,10*ROW('Water Data'!D200))),'Data Summary'!BT206="Yes"),OFFSET('Water Data'!$D$6,0,10*ROW('Water Data'!D200)),NA())</f>
        <v>#N/A</v>
      </c>
      <c r="F206" s="536" t="e">
        <f ca="1">+IF(AND(ISNUMBER(OFFSET('Water Data'!$D$9,0,10*ROW('Water Data'!D200))),'Data Summary'!BU206="Yes"),OFFSET('Water Data'!$D$9,0,10*ROW('Water Data'!D200)),NA())</f>
        <v>#N/A</v>
      </c>
      <c r="G206" s="536" t="e">
        <f ca="1">+IF(AND(ISNUMBER(OFFSET('Water Data'!$E$4,0,10*ROW('Water Data'!E200))),'Data Summary'!BV206="Yes"),100-OFFSET('Water Data'!$E$4,0,10*ROW('Water Data'!E200)),NA())</f>
        <v>#N/A</v>
      </c>
      <c r="H206" s="536" t="e">
        <f ca="1">+IF(AND(ISNUMBER(OFFSET('Water Data'!$E$6,0,10*ROW('Water Data'!E200))),'Data Summary'!BW206="Yes"),OFFSET('Water Data'!$E$6,0,10*ROW('Water Data'!E200)),NA())</f>
        <v>#N/A</v>
      </c>
      <c r="I206" s="536" t="e">
        <f ca="1">+IF(AND(ISNUMBER(OFFSET('Water Data'!$E$9,0,10*ROW('Water Data'!E200))),'Data Summary'!BX206="Yes"),OFFSET('Water Data'!$E$9,0,10*ROW('Water Data'!E200)),NA())</f>
        <v>#N/A</v>
      </c>
      <c r="J206" s="536" t="e">
        <f ca="1">+IF(AND(ISNUMBER(OFFSET('Water Data'!$F$4,0,10*ROW('Water Data'!F200))),'Data Summary'!BY206="Yes"),100-OFFSET('Water Data'!$F$4,0,10*ROW('Water Data'!F200)),NA())</f>
        <v>#N/A</v>
      </c>
      <c r="K206" s="536" t="e">
        <f ca="1">+IF(AND(ISNUMBER(OFFSET('Water Data'!$F$6,0,10*ROW('Water Data'!F200))),'Data Summary'!BZ206="Yes"),OFFSET('Water Data'!$F$6,0,10*ROW('Water Data'!F200)),NA())</f>
        <v>#N/A</v>
      </c>
      <c r="L206" s="536" t="e">
        <f ca="1">+IF(AND(ISNUMBER(OFFSET('Water Data'!$F$9,0,10*ROW('Water Data'!F200))),'Data Summary'!CA206="Yes"),OFFSET('Water Data'!$F$9,0,10*ROW('Water Data'!F200)),NA())</f>
        <v>#N/A</v>
      </c>
      <c r="M206" s="536" t="e">
        <f ca="1">+IF(AND(ISNUMBER(OFFSET('Water Data'!$G$4,0,10*ROW('Water Data'!G200))),'Data Summary'!CB206="Yes"),100-OFFSET('Water Data'!$G$4,0,10*ROW('Water Data'!G200)),NA())</f>
        <v>#N/A</v>
      </c>
      <c r="N206" s="536" t="e">
        <f ca="1">+IF(AND(ISNUMBER(OFFSET('Water Data'!$G$6,0,10*ROW('Water Data'!G200))),'Data Summary'!CC206="Yes"),OFFSET('Water Data'!$G$6,0,10*ROW('Water Data'!G200)),NA())</f>
        <v>#N/A</v>
      </c>
      <c r="O206" s="536" t="e">
        <f ca="1">+IF(AND(ISNUMBER(OFFSET('Water Data'!$G$9,0,10*ROW('Water Data'!G200))),'Data Summary'!CD206="Yes"),OFFSET('Water Data'!$G$9,0,10*ROW('Water Data'!G200)),NA())</f>
        <v>#N/A</v>
      </c>
      <c r="P206" s="536" t="e">
        <f ca="1">+IF(AND(ISNUMBER(OFFSET('Water Data'!$H$4,0,10*ROW('Water Data'!H200))),'Data Summary'!CE206="Yes"),100-OFFSET('Water Data'!$H$4,0,10*ROW('Water Data'!H200)),NA())</f>
        <v>#N/A</v>
      </c>
      <c r="Q206" s="536" t="e">
        <f ca="1">+IF(AND(ISNUMBER(OFFSET('Water Data'!$H$6,0,10*ROW('Water Data'!H200))),'Data Summary'!CF206="Yes"),OFFSET('Water Data'!$H$6,0,10*ROW('Water Data'!H200)),NA())</f>
        <v>#N/A</v>
      </c>
      <c r="R206" s="536" t="e">
        <f ca="1">+IF(AND(ISNUMBER(OFFSET('Water Data'!$H$9,0,10*ROW('Water Data'!H200))),'Data Summary'!CG206="Yes"),OFFSET('Water Data'!$H$9,0,10*ROW('Water Data'!H200)),NA())</f>
        <v>#N/A</v>
      </c>
      <c r="S206" s="536" t="e">
        <f ca="1">+IF(AND(ISNUMBER(OFFSET('Water Data'!$I$4,0,10*ROW('Water Data'!I200))),'Data Summary'!CH206="Yes"),100-OFFSET('Water Data'!$I$4,0,10*ROW('Water Data'!I200)),NA())</f>
        <v>#N/A</v>
      </c>
      <c r="T206" s="536" t="e">
        <f ca="1">+IF(AND(ISNUMBER(OFFSET('Water Data'!$I$6,0,10*ROW('Water Data'!I200))),'Data Summary'!CI206="Yes"),OFFSET('Water Data'!$I$6,0,10*ROW('Water Data'!I200)),NA())</f>
        <v>#N/A</v>
      </c>
      <c r="U206" s="536" t="e">
        <f ca="1">+IF(AND(ISNUMBER(OFFSET('Water Data'!$I$9,0,10*ROW('Water Data'!I200))),'Data Summary'!CJ206="Yes"),OFFSET('Water Data'!$I$9,0,10*ROW('Water Data'!I200)),NA())</f>
        <v>#N/A</v>
      </c>
      <c r="V206" s="537" t="e">
        <f ca="1">+IF(AND(ISNUMBER(OFFSET('Sanitation Data'!$D$4,0,10*ROW('Sanitation Data'!D200))),'Data Summary'!CK206="Yes"),100-OFFSET('Sanitation Data'!$D$4,0,10*ROW('Sanitation Data'!D200)),NA())</f>
        <v>#N/A</v>
      </c>
      <c r="W206" s="537" t="e">
        <f ca="1">+IF(AND(ISNUMBER(OFFSET('Sanitation Data'!$D$6,0,10*ROW('Sanitation Data'!D200))),'Data Summary'!CL206="Yes"),OFFSET('Sanitation Data'!$D$6,0,10*ROW('Sanitation Data'!D200)),NA())</f>
        <v>#N/A</v>
      </c>
      <c r="X206" s="537" t="e">
        <f ca="1">+IF(AND(ISNUMBER(OFFSET('Sanitation Data'!$D$10,0,10*ROW('Sanitation Data'!D200))),'Data Summary'!CM206="Yes"),OFFSET('Sanitation Data'!$D$10,0,10*ROW('Sanitation Data'!D200)),NA())</f>
        <v>#N/A</v>
      </c>
      <c r="Y206" s="537" t="e">
        <f ca="1">+IF(AND(ISNUMBER(OFFSET('Sanitation Data'!$D$11,0,10*ROW('Sanitation Data'!D200))),'Data Summary'!CN206="Yes"),OFFSET('Sanitation Data'!$D$11,0,10*ROW('Sanitation Data'!D200)),NA())</f>
        <v>#N/A</v>
      </c>
      <c r="Z206" s="537" t="e">
        <f ca="1">+IF(AND(ISNUMBER(OFFSET('Sanitation Data'!$D$12,0,10*ROW('Sanitation Data'!D200))),'Data Summary'!CO206="Yes"),OFFSET('Sanitation Data'!$D$12,0,10*ROW('Sanitation Data'!D200)),NA())</f>
        <v>#N/A</v>
      </c>
      <c r="AA206" s="537" t="e">
        <f ca="1">+IF(AND(ISNUMBER(OFFSET('Sanitation Data'!$E$4,0,10*ROW('Sanitation Data'!E200))),'Data Summary'!CP206="Yes"),100-OFFSET('Sanitation Data'!$E$4,0,10*ROW('Sanitation Data'!E200)),NA())</f>
        <v>#N/A</v>
      </c>
      <c r="AB206" s="537" t="e">
        <f ca="1">+IF(AND(ISNUMBER(OFFSET('Sanitation Data'!$E$6,0,10*ROW('Sanitation Data'!E200))),'Data Summary'!CQ206="Yes"),OFFSET('Sanitation Data'!$E$6,0,10*ROW('Sanitation Data'!E200)),NA())</f>
        <v>#N/A</v>
      </c>
      <c r="AC206" s="537" t="e">
        <f ca="1">+IF(AND(ISNUMBER(OFFSET('Sanitation Data'!$E$10,0,10*ROW('Sanitation Data'!E200))),'Data Summary'!CR206="Yes"),OFFSET('Sanitation Data'!$E$10,0,10*ROW('Sanitation Data'!E200)),NA())</f>
        <v>#N/A</v>
      </c>
      <c r="AD206" s="537" t="e">
        <f ca="1">+IF(AND(ISNUMBER(OFFSET('Sanitation Data'!$E$11,0,10*ROW('Sanitation Data'!E200))),'Data Summary'!CS206="Yes"),OFFSET('Sanitation Data'!$E$11,0,10*ROW('Sanitation Data'!E200)),NA())</f>
        <v>#N/A</v>
      </c>
      <c r="AE206" s="537" t="e">
        <f ca="1">+IF(AND(ISNUMBER(OFFSET('Sanitation Data'!$E$12,0,10*ROW('Sanitation Data'!E200))),'Data Summary'!CT206="Yes"),OFFSET('Sanitation Data'!$E$12,0,10*ROW('Sanitation Data'!E200)),NA())</f>
        <v>#N/A</v>
      </c>
      <c r="AF206" s="537" t="e">
        <f ca="1">+IF(AND(ISNUMBER(OFFSET('Sanitation Data'!$F$4,0,10*ROW('Sanitation Data'!F200))),'Data Summary'!CU206="Yes"),100-OFFSET('Sanitation Data'!$F$4,0,10*ROW('Sanitation Data'!F200)),NA())</f>
        <v>#N/A</v>
      </c>
      <c r="AG206" s="537" t="e">
        <f ca="1">+IF(AND(ISNUMBER(OFFSET('Sanitation Data'!$F$6,0,10*ROW('Sanitation Data'!F200))),'Data Summary'!CV206="Yes"),OFFSET('Sanitation Data'!$F$6,0,10*ROW('Sanitation Data'!F200)),NA())</f>
        <v>#N/A</v>
      </c>
      <c r="AH206" s="537" t="e">
        <f ca="1">+IF(AND(ISNUMBER(OFFSET('Sanitation Data'!$F$10,0,10*ROW('Sanitation Data'!F200))),'Data Summary'!CW206="Yes"),OFFSET('Sanitation Data'!$F$10,0,10*ROW('Sanitation Data'!F200)),NA())</f>
        <v>#N/A</v>
      </c>
      <c r="AI206" s="537" t="e">
        <f ca="1">+IF(AND(ISNUMBER(OFFSET('Sanitation Data'!$F$11,0,10*ROW('Sanitation Data'!F200))),'Data Summary'!CX206="Yes"),OFFSET('Sanitation Data'!$F$11,0,10*ROW('Sanitation Data'!F200)),NA())</f>
        <v>#N/A</v>
      </c>
      <c r="AJ206" s="537" t="e">
        <f ca="1">+IF(AND(ISNUMBER(OFFSET('Sanitation Data'!$F$12,0,10*ROW('Sanitation Data'!F200))),'Data Summary'!CY206="Yes"),OFFSET('Sanitation Data'!$F$12,0,10*ROW('Sanitation Data'!F200)),NA())</f>
        <v>#N/A</v>
      </c>
      <c r="AK206" s="537" t="e">
        <f ca="1">+IF(AND(ISNUMBER(OFFSET('Sanitation Data'!$G$4,0,10*ROW('Sanitation Data'!G200))),'Data Summary'!CZ206="Yes"),100-OFFSET('Sanitation Data'!$G$4,0,10*ROW('Sanitation Data'!G200)),NA())</f>
        <v>#N/A</v>
      </c>
      <c r="AL206" s="537" t="e">
        <f ca="1">+IF(AND(ISNUMBER(OFFSET('Sanitation Data'!$G$6,0,10*ROW('Sanitation Data'!G200))),'Data Summary'!DA206="Yes"),OFFSET('Sanitation Data'!$G$6,0,10*ROW('Sanitation Data'!G200)),NA())</f>
        <v>#N/A</v>
      </c>
      <c r="AM206" s="537" t="e">
        <f ca="1">+IF(AND(ISNUMBER(OFFSET('Sanitation Data'!$G$10,0,10*ROW('Sanitation Data'!G200))),'Data Summary'!DB206="Yes"),OFFSET('Sanitation Data'!$G$10,0,10*ROW('Sanitation Data'!G200)),NA())</f>
        <v>#N/A</v>
      </c>
      <c r="AN206" s="537" t="e">
        <f ca="1">+IF(AND(ISNUMBER(OFFSET('Sanitation Data'!$G$11,0,10*ROW('Sanitation Data'!G200))),'Data Summary'!DC206="Yes"),OFFSET('Sanitation Data'!$G$11,0,10*ROW('Sanitation Data'!G200)),NA())</f>
        <v>#N/A</v>
      </c>
      <c r="AO206" s="537" t="e">
        <f ca="1">+IF(AND(ISNUMBER(OFFSET('Sanitation Data'!$G$12,0,10*ROW('Sanitation Data'!G200))),'Data Summary'!DD206="Yes"),OFFSET('Sanitation Data'!$G$12,0,10*ROW('Sanitation Data'!G200)),NA())</f>
        <v>#N/A</v>
      </c>
      <c r="AP206" s="537" t="e">
        <f ca="1">+IF(AND(ISNUMBER(OFFSET('Sanitation Data'!$H$4,0,10*ROW('Sanitation Data'!H200))),'Data Summary'!DE206="Yes"),100-OFFSET('Sanitation Data'!$H$4,0,10*ROW('Sanitation Data'!H200)),NA())</f>
        <v>#N/A</v>
      </c>
      <c r="AQ206" s="537" t="e">
        <f ca="1">+IF(AND(ISNUMBER(OFFSET('Sanitation Data'!$H$6,0,10*ROW('Sanitation Data'!H200))),'Data Summary'!DF206="Yes"),OFFSET('Sanitation Data'!$H$6,0,10*ROW('Sanitation Data'!H200)),NA())</f>
        <v>#N/A</v>
      </c>
      <c r="AR206" s="537" t="e">
        <f ca="1">+IF(AND(ISNUMBER(OFFSET('Sanitation Data'!$H$10,0,10*ROW('Sanitation Data'!H200))),'Data Summary'!DG206="Yes"),OFFSET('Sanitation Data'!$H$10,0,10*ROW('Sanitation Data'!H200)),NA())</f>
        <v>#N/A</v>
      </c>
      <c r="AS206" s="537" t="e">
        <f ca="1">+IF(AND(ISNUMBER(OFFSET('Sanitation Data'!$H$11,0,10*ROW('Sanitation Data'!H200))),'Data Summary'!DH206="Yes"),OFFSET('Sanitation Data'!$H$11,0,10*ROW('Sanitation Data'!H200)),NA())</f>
        <v>#N/A</v>
      </c>
      <c r="AT206" s="537" t="e">
        <f ca="1">+IF(AND(ISNUMBER(OFFSET('Sanitation Data'!$H$12,0,10*ROW('Sanitation Data'!H200))),'Data Summary'!DI206="Yes"),OFFSET('Sanitation Data'!$H$12,0,10*ROW('Sanitation Data'!H200)),NA())</f>
        <v>#N/A</v>
      </c>
      <c r="AU206" s="537" t="e">
        <f ca="1">+IF(AND(ISNUMBER(OFFSET('Sanitation Data'!$I$4,0,10*ROW('Sanitation Data'!I200))),'Data Summary'!DJ206="Yes"),100-OFFSET('Sanitation Data'!$I$4,0,10*ROW('Sanitation Data'!I200)),NA())</f>
        <v>#N/A</v>
      </c>
      <c r="AV206" s="537" t="e">
        <f ca="1">+IF(AND(ISNUMBER(OFFSET('Sanitation Data'!$I$6,0,10*ROW('Sanitation Data'!I200))),'Data Summary'!DK206="Yes"),OFFSET('Sanitation Data'!$I$6,0,10*ROW('Sanitation Data'!I200)),NA())</f>
        <v>#N/A</v>
      </c>
      <c r="AW206" s="537" t="e">
        <f ca="1">+IF(AND(ISNUMBER(OFFSET('Sanitation Data'!$I$10,0,10*ROW('Sanitation Data'!I200))),'Data Summary'!DL206="Yes"),OFFSET('Sanitation Data'!$I$10,0,10*ROW('Sanitation Data'!I200)),NA())</f>
        <v>#N/A</v>
      </c>
      <c r="AX206" s="537" t="e">
        <f ca="1">+IF(AND(ISNUMBER(OFFSET('Sanitation Data'!$I$11,0,10*ROW('Sanitation Data'!I200))),'Data Summary'!DM206="Yes"),OFFSET('Sanitation Data'!$I$11,0,10*ROW('Sanitation Data'!I200)),NA())</f>
        <v>#N/A</v>
      </c>
      <c r="AY206" s="537" t="e">
        <f ca="1">+IF(AND(ISNUMBER(OFFSET('Sanitation Data'!$I$12,0,10*ROW('Sanitation Data'!I200))),'Data Summary'!DN206="Yes"),OFFSET('Sanitation Data'!$I$12,0,10*ROW('Sanitation Data'!I200)),NA())</f>
        <v>#N/A</v>
      </c>
      <c r="AZ206" s="538" t="e">
        <f ca="1">+IF(AND(ISNUMBER(OFFSET('Hygiene Data'!$D$5,0,10*ROW('Hygiene Data'!D200))),'Data Summary'!DO206="Yes"),OFFSET('Hygiene Data'!$D$5,0,10*ROW('Hygiene Data'!D200)),NA())</f>
        <v>#N/A</v>
      </c>
      <c r="BA206" s="538" t="e">
        <f ca="1">+IF(AND(ISNUMBER(OFFSET('Hygiene Data'!$D$7,0,10*ROW('Hygiene Data'!D200))),'Data Summary'!DP206="Yes"),OFFSET('Hygiene Data'!$D$7,0,10*ROW('Hygiene Data'!D200)),NA())</f>
        <v>#N/A</v>
      </c>
      <c r="BB206" s="538" t="e">
        <f ca="1">+IF(AND(ISNUMBER(OFFSET('Hygiene Data'!$D$9,0,10*ROW('Hygiene Data'!D200))),'Data Summary'!DQ206="Yes"),OFFSET('Hygiene Data'!$D$9,0,10*ROW('Hygiene Data'!D200)),NA())</f>
        <v>#N/A</v>
      </c>
      <c r="BC206" s="538" t="e">
        <f ca="1">+IF(AND(ISNUMBER(OFFSET('Hygiene Data'!$E$5,0,10*ROW('Hygiene Data'!E200))),'Data Summary'!DR206="Yes"),OFFSET('Hygiene Data'!$E$5,0,10*ROW('Hygiene Data'!E200)),NA())</f>
        <v>#N/A</v>
      </c>
      <c r="BD206" s="538" t="e">
        <f ca="1">+IF(AND(ISNUMBER(OFFSET('Hygiene Data'!$E$7,0,10*ROW('Hygiene Data'!E200))),'Data Summary'!DS206="Yes"),OFFSET('Hygiene Data'!$E$7,0,10*ROW('Hygiene Data'!E200)),NA())</f>
        <v>#N/A</v>
      </c>
      <c r="BE206" s="538" t="e">
        <f ca="1">+IF(AND(ISNUMBER(OFFSET('Hygiene Data'!$E$9,0,10*ROW('Hygiene Data'!E200))),'Data Summary'!DT206="Yes"),OFFSET('Hygiene Data'!$E$9,0,10*ROW('Hygiene Data'!E200)),NA())</f>
        <v>#N/A</v>
      </c>
      <c r="BF206" s="538" t="e">
        <f ca="1">+IF(AND(ISNUMBER(OFFSET('Hygiene Data'!$F$5,0,10*ROW('Hygiene Data'!F200))),'Data Summary'!DU206="Yes"),OFFSET('Hygiene Data'!$F$5,0,10*ROW('Hygiene Data'!F200)),NA())</f>
        <v>#N/A</v>
      </c>
      <c r="BG206" s="538" t="e">
        <f ca="1">+IF(AND(ISNUMBER(OFFSET('Hygiene Data'!$F$7,0,10*ROW('Hygiene Data'!F200))),'Data Summary'!DV206="Yes"),OFFSET('Hygiene Data'!$F$7,0,10*ROW('Hygiene Data'!F200)),NA())</f>
        <v>#N/A</v>
      </c>
      <c r="BH206" s="538" t="e">
        <f ca="1">+IF(AND(ISNUMBER(OFFSET('Hygiene Data'!$F$9,0,10*ROW('Hygiene Data'!F200))),'Data Summary'!DW206="Yes"),OFFSET('Hygiene Data'!$F$9,0,10*ROW('Hygiene Data'!F200)),NA())</f>
        <v>#N/A</v>
      </c>
      <c r="BI206" s="538" t="e">
        <f ca="1">+IF(AND(ISNUMBER(OFFSET('Hygiene Data'!$G$5,0,10*ROW('Hygiene Data'!G200))),'Data Summary'!DX206="Yes"),OFFSET('Hygiene Data'!$G$5,0,10*ROW('Hygiene Data'!G200)),NA())</f>
        <v>#N/A</v>
      </c>
      <c r="BJ206" s="538" t="e">
        <f ca="1">+IF(AND(ISNUMBER(OFFSET('Hygiene Data'!$G$7,0,10*ROW('Hygiene Data'!G200))),'Data Summary'!DY206="Yes"),OFFSET('Hygiene Data'!$G$7,0,10*ROW('Hygiene Data'!G200)),NA())</f>
        <v>#N/A</v>
      </c>
      <c r="BK206" s="538" t="e">
        <f ca="1">+IF(AND(ISNUMBER(OFFSET('Hygiene Data'!$G$9,0,10*ROW('Hygiene Data'!G200))),'Data Summary'!DZ206="Yes"),OFFSET('Hygiene Data'!$G$9,0,10*ROW('Hygiene Data'!G200)),NA())</f>
        <v>#N/A</v>
      </c>
      <c r="BL206" s="538" t="e">
        <f ca="1">+IF(AND(ISNUMBER(OFFSET('Hygiene Data'!$H$5,0,10*ROW('Hygiene Data'!H200))),'Data Summary'!EA206="Yes"),OFFSET('Hygiene Data'!$H$5,0,10*ROW('Hygiene Data'!H200)),NA())</f>
        <v>#N/A</v>
      </c>
      <c r="BM206" s="538" t="e">
        <f ca="1">+IF(AND(ISNUMBER(OFFSET('Hygiene Data'!$H$7,0,10*ROW('Hygiene Data'!H200))),'Data Summary'!EB206="Yes"),OFFSET('Hygiene Data'!$H$7,0,10*ROW('Hygiene Data'!H200)),NA())</f>
        <v>#N/A</v>
      </c>
      <c r="BN206" s="538" t="e">
        <f ca="1">+IF(AND(ISNUMBER(OFFSET('Hygiene Data'!$H$9,0,10*ROW('Hygiene Data'!H200))),'Data Summary'!EC206="Yes"),OFFSET('Hygiene Data'!$H$9,0,10*ROW('Hygiene Data'!H200)),NA())</f>
        <v>#N/A</v>
      </c>
      <c r="BO206" s="538" t="e">
        <f ca="1">+IF(AND(ISNUMBER(OFFSET('Hygiene Data'!$I$5,0,10*ROW('Hygiene Data'!I200))),'Data Summary'!ED206="Yes"),OFFSET('Hygiene Data'!$I$5,0,10*ROW('Hygiene Data'!I200)),NA())</f>
        <v>#N/A</v>
      </c>
      <c r="BP206" s="538" t="e">
        <f ca="1">+IF(AND(ISNUMBER(OFFSET('Hygiene Data'!$I$7,0,10*ROW('Hygiene Data'!I200))),'Data Summary'!EE206="Yes"),OFFSET('Hygiene Data'!$I$7,0,10*ROW('Hygiene Data'!I200)),NA())</f>
        <v>#N/A</v>
      </c>
      <c r="BQ206" s="538" t="e">
        <f ca="1">+IF(AND(ISNUMBER(OFFSET('Hygiene Data'!$I$9,0,10*ROW('Hygiene Data'!I200))),'Data Summary'!EF206="Yes"),OFFSET('Hygiene Data'!$I$9,0,10*ROW('Hygiene Data'!I200)),NA())</f>
        <v>#N/A</v>
      </c>
    </row>
    <row r="207" spans="1:69" x14ac:dyDescent="0.25">
      <c r="A207" s="534" t="e">
        <f ca="1">+RIGHT('Data Summary'!A207,LEN('Data Summary'!A207)-9)</f>
        <v>#VALUE!</v>
      </c>
      <c r="B207" s="508" t="str">
        <f ca="1">+IF(ISTEXT('Data Summary'!B207),'Data Summary'!B207,"")</f>
        <v/>
      </c>
      <c r="C207" s="535" t="e">
        <f ca="1">+VALUE('Data Summary'!C207)</f>
        <v>#VALUE!</v>
      </c>
      <c r="D207" s="536" t="e">
        <f ca="1">+IF(AND(ISNUMBER(OFFSET('Water Data'!$D$4,0,10*ROW('Water Data'!D201))),'Data Summary'!BS207="Yes"),100-OFFSET('Water Data'!$D$4,0,10*ROW('Water Data'!D201)),NA())</f>
        <v>#N/A</v>
      </c>
      <c r="E207" s="536" t="e">
        <f ca="1">+IF(AND(ISNUMBER(OFFSET('Water Data'!$D$6,0,10*ROW('Water Data'!D201))),'Data Summary'!BT207="Yes"),OFFSET('Water Data'!$D$6,0,10*ROW('Water Data'!D201)),NA())</f>
        <v>#N/A</v>
      </c>
      <c r="F207" s="536" t="e">
        <f ca="1">+IF(AND(ISNUMBER(OFFSET('Water Data'!$D$9,0,10*ROW('Water Data'!D201))),'Data Summary'!BU207="Yes"),OFFSET('Water Data'!$D$9,0,10*ROW('Water Data'!D201)),NA())</f>
        <v>#N/A</v>
      </c>
      <c r="G207" s="536" t="e">
        <f ca="1">+IF(AND(ISNUMBER(OFFSET('Water Data'!$E$4,0,10*ROW('Water Data'!E201))),'Data Summary'!BV207="Yes"),100-OFFSET('Water Data'!$E$4,0,10*ROW('Water Data'!E201)),NA())</f>
        <v>#N/A</v>
      </c>
      <c r="H207" s="536" t="e">
        <f ca="1">+IF(AND(ISNUMBER(OFFSET('Water Data'!$E$6,0,10*ROW('Water Data'!E201))),'Data Summary'!BW207="Yes"),OFFSET('Water Data'!$E$6,0,10*ROW('Water Data'!E201)),NA())</f>
        <v>#N/A</v>
      </c>
      <c r="I207" s="536" t="e">
        <f ca="1">+IF(AND(ISNUMBER(OFFSET('Water Data'!$E$9,0,10*ROW('Water Data'!E201))),'Data Summary'!BX207="Yes"),OFFSET('Water Data'!$E$9,0,10*ROW('Water Data'!E201)),NA())</f>
        <v>#N/A</v>
      </c>
      <c r="J207" s="536" t="e">
        <f ca="1">+IF(AND(ISNUMBER(OFFSET('Water Data'!$F$4,0,10*ROW('Water Data'!F201))),'Data Summary'!BY207="Yes"),100-OFFSET('Water Data'!$F$4,0,10*ROW('Water Data'!F201)),NA())</f>
        <v>#N/A</v>
      </c>
      <c r="K207" s="536" t="e">
        <f ca="1">+IF(AND(ISNUMBER(OFFSET('Water Data'!$F$6,0,10*ROW('Water Data'!F201))),'Data Summary'!BZ207="Yes"),OFFSET('Water Data'!$F$6,0,10*ROW('Water Data'!F201)),NA())</f>
        <v>#N/A</v>
      </c>
      <c r="L207" s="536" t="e">
        <f ca="1">+IF(AND(ISNUMBER(OFFSET('Water Data'!$F$9,0,10*ROW('Water Data'!F201))),'Data Summary'!CA207="Yes"),OFFSET('Water Data'!$F$9,0,10*ROW('Water Data'!F201)),NA())</f>
        <v>#N/A</v>
      </c>
      <c r="M207" s="536" t="e">
        <f ca="1">+IF(AND(ISNUMBER(OFFSET('Water Data'!$G$4,0,10*ROW('Water Data'!G201))),'Data Summary'!CB207="Yes"),100-OFFSET('Water Data'!$G$4,0,10*ROW('Water Data'!G201)),NA())</f>
        <v>#N/A</v>
      </c>
      <c r="N207" s="536" t="e">
        <f ca="1">+IF(AND(ISNUMBER(OFFSET('Water Data'!$G$6,0,10*ROW('Water Data'!G201))),'Data Summary'!CC207="Yes"),OFFSET('Water Data'!$G$6,0,10*ROW('Water Data'!G201)),NA())</f>
        <v>#N/A</v>
      </c>
      <c r="O207" s="536" t="e">
        <f ca="1">+IF(AND(ISNUMBER(OFFSET('Water Data'!$G$9,0,10*ROW('Water Data'!G201))),'Data Summary'!CD207="Yes"),OFFSET('Water Data'!$G$9,0,10*ROW('Water Data'!G201)),NA())</f>
        <v>#N/A</v>
      </c>
      <c r="P207" s="536" t="e">
        <f ca="1">+IF(AND(ISNUMBER(OFFSET('Water Data'!$H$4,0,10*ROW('Water Data'!H201))),'Data Summary'!CE207="Yes"),100-OFFSET('Water Data'!$H$4,0,10*ROW('Water Data'!H201)),NA())</f>
        <v>#N/A</v>
      </c>
      <c r="Q207" s="536" t="e">
        <f ca="1">+IF(AND(ISNUMBER(OFFSET('Water Data'!$H$6,0,10*ROW('Water Data'!H201))),'Data Summary'!CF207="Yes"),OFFSET('Water Data'!$H$6,0,10*ROW('Water Data'!H201)),NA())</f>
        <v>#N/A</v>
      </c>
      <c r="R207" s="536" t="e">
        <f ca="1">+IF(AND(ISNUMBER(OFFSET('Water Data'!$H$9,0,10*ROW('Water Data'!H201))),'Data Summary'!CG207="Yes"),OFFSET('Water Data'!$H$9,0,10*ROW('Water Data'!H201)),NA())</f>
        <v>#N/A</v>
      </c>
      <c r="S207" s="536" t="e">
        <f ca="1">+IF(AND(ISNUMBER(OFFSET('Water Data'!$I$4,0,10*ROW('Water Data'!I201))),'Data Summary'!CH207="Yes"),100-OFFSET('Water Data'!$I$4,0,10*ROW('Water Data'!I201)),NA())</f>
        <v>#N/A</v>
      </c>
      <c r="T207" s="536" t="e">
        <f ca="1">+IF(AND(ISNUMBER(OFFSET('Water Data'!$I$6,0,10*ROW('Water Data'!I201))),'Data Summary'!CI207="Yes"),OFFSET('Water Data'!$I$6,0,10*ROW('Water Data'!I201)),NA())</f>
        <v>#N/A</v>
      </c>
      <c r="U207" s="536" t="e">
        <f ca="1">+IF(AND(ISNUMBER(OFFSET('Water Data'!$I$9,0,10*ROW('Water Data'!I201))),'Data Summary'!CJ207="Yes"),OFFSET('Water Data'!$I$9,0,10*ROW('Water Data'!I201)),NA())</f>
        <v>#N/A</v>
      </c>
      <c r="V207" s="537" t="e">
        <f ca="1">+IF(AND(ISNUMBER(OFFSET('Sanitation Data'!$D$4,0,10*ROW('Sanitation Data'!D201))),'Data Summary'!CK207="Yes"),100-OFFSET('Sanitation Data'!$D$4,0,10*ROW('Sanitation Data'!D201)),NA())</f>
        <v>#N/A</v>
      </c>
      <c r="W207" s="537" t="e">
        <f ca="1">+IF(AND(ISNUMBER(OFFSET('Sanitation Data'!$D$6,0,10*ROW('Sanitation Data'!D201))),'Data Summary'!CL207="Yes"),OFFSET('Sanitation Data'!$D$6,0,10*ROW('Sanitation Data'!D201)),NA())</f>
        <v>#N/A</v>
      </c>
      <c r="X207" s="537" t="e">
        <f ca="1">+IF(AND(ISNUMBER(OFFSET('Sanitation Data'!$D$10,0,10*ROW('Sanitation Data'!D201))),'Data Summary'!CM207="Yes"),OFFSET('Sanitation Data'!$D$10,0,10*ROW('Sanitation Data'!D201)),NA())</f>
        <v>#N/A</v>
      </c>
      <c r="Y207" s="537" t="e">
        <f ca="1">+IF(AND(ISNUMBER(OFFSET('Sanitation Data'!$D$11,0,10*ROW('Sanitation Data'!D201))),'Data Summary'!CN207="Yes"),OFFSET('Sanitation Data'!$D$11,0,10*ROW('Sanitation Data'!D201)),NA())</f>
        <v>#N/A</v>
      </c>
      <c r="Z207" s="537" t="e">
        <f ca="1">+IF(AND(ISNUMBER(OFFSET('Sanitation Data'!$D$12,0,10*ROW('Sanitation Data'!D201))),'Data Summary'!CO207="Yes"),OFFSET('Sanitation Data'!$D$12,0,10*ROW('Sanitation Data'!D201)),NA())</f>
        <v>#N/A</v>
      </c>
      <c r="AA207" s="537" t="e">
        <f ca="1">+IF(AND(ISNUMBER(OFFSET('Sanitation Data'!$E$4,0,10*ROW('Sanitation Data'!E201))),'Data Summary'!CP207="Yes"),100-OFFSET('Sanitation Data'!$E$4,0,10*ROW('Sanitation Data'!E201)),NA())</f>
        <v>#N/A</v>
      </c>
      <c r="AB207" s="537" t="e">
        <f ca="1">+IF(AND(ISNUMBER(OFFSET('Sanitation Data'!$E$6,0,10*ROW('Sanitation Data'!E201))),'Data Summary'!CQ207="Yes"),OFFSET('Sanitation Data'!$E$6,0,10*ROW('Sanitation Data'!E201)),NA())</f>
        <v>#N/A</v>
      </c>
      <c r="AC207" s="537" t="e">
        <f ca="1">+IF(AND(ISNUMBER(OFFSET('Sanitation Data'!$E$10,0,10*ROW('Sanitation Data'!E201))),'Data Summary'!CR207="Yes"),OFFSET('Sanitation Data'!$E$10,0,10*ROW('Sanitation Data'!E201)),NA())</f>
        <v>#N/A</v>
      </c>
      <c r="AD207" s="537" t="e">
        <f ca="1">+IF(AND(ISNUMBER(OFFSET('Sanitation Data'!$E$11,0,10*ROW('Sanitation Data'!E201))),'Data Summary'!CS207="Yes"),OFFSET('Sanitation Data'!$E$11,0,10*ROW('Sanitation Data'!E201)),NA())</f>
        <v>#N/A</v>
      </c>
      <c r="AE207" s="537" t="e">
        <f ca="1">+IF(AND(ISNUMBER(OFFSET('Sanitation Data'!$E$12,0,10*ROW('Sanitation Data'!E201))),'Data Summary'!CT207="Yes"),OFFSET('Sanitation Data'!$E$12,0,10*ROW('Sanitation Data'!E201)),NA())</f>
        <v>#N/A</v>
      </c>
      <c r="AF207" s="537" t="e">
        <f ca="1">+IF(AND(ISNUMBER(OFFSET('Sanitation Data'!$F$4,0,10*ROW('Sanitation Data'!F201))),'Data Summary'!CU207="Yes"),100-OFFSET('Sanitation Data'!$F$4,0,10*ROW('Sanitation Data'!F201)),NA())</f>
        <v>#N/A</v>
      </c>
      <c r="AG207" s="537" t="e">
        <f ca="1">+IF(AND(ISNUMBER(OFFSET('Sanitation Data'!$F$6,0,10*ROW('Sanitation Data'!F201))),'Data Summary'!CV207="Yes"),OFFSET('Sanitation Data'!$F$6,0,10*ROW('Sanitation Data'!F201)),NA())</f>
        <v>#N/A</v>
      </c>
      <c r="AH207" s="537" t="e">
        <f ca="1">+IF(AND(ISNUMBER(OFFSET('Sanitation Data'!$F$10,0,10*ROW('Sanitation Data'!F201))),'Data Summary'!CW207="Yes"),OFFSET('Sanitation Data'!$F$10,0,10*ROW('Sanitation Data'!F201)),NA())</f>
        <v>#N/A</v>
      </c>
      <c r="AI207" s="537" t="e">
        <f ca="1">+IF(AND(ISNUMBER(OFFSET('Sanitation Data'!$F$11,0,10*ROW('Sanitation Data'!F201))),'Data Summary'!CX207="Yes"),OFFSET('Sanitation Data'!$F$11,0,10*ROW('Sanitation Data'!F201)),NA())</f>
        <v>#N/A</v>
      </c>
      <c r="AJ207" s="537" t="e">
        <f ca="1">+IF(AND(ISNUMBER(OFFSET('Sanitation Data'!$F$12,0,10*ROW('Sanitation Data'!F201))),'Data Summary'!CY207="Yes"),OFFSET('Sanitation Data'!$F$12,0,10*ROW('Sanitation Data'!F201)),NA())</f>
        <v>#N/A</v>
      </c>
      <c r="AK207" s="537" t="e">
        <f ca="1">+IF(AND(ISNUMBER(OFFSET('Sanitation Data'!$G$4,0,10*ROW('Sanitation Data'!G201))),'Data Summary'!CZ207="Yes"),100-OFFSET('Sanitation Data'!$G$4,0,10*ROW('Sanitation Data'!G201)),NA())</f>
        <v>#N/A</v>
      </c>
      <c r="AL207" s="537" t="e">
        <f ca="1">+IF(AND(ISNUMBER(OFFSET('Sanitation Data'!$G$6,0,10*ROW('Sanitation Data'!G201))),'Data Summary'!DA207="Yes"),OFFSET('Sanitation Data'!$G$6,0,10*ROW('Sanitation Data'!G201)),NA())</f>
        <v>#N/A</v>
      </c>
      <c r="AM207" s="537" t="e">
        <f ca="1">+IF(AND(ISNUMBER(OFFSET('Sanitation Data'!$G$10,0,10*ROW('Sanitation Data'!G201))),'Data Summary'!DB207="Yes"),OFFSET('Sanitation Data'!$G$10,0,10*ROW('Sanitation Data'!G201)),NA())</f>
        <v>#N/A</v>
      </c>
      <c r="AN207" s="537" t="e">
        <f ca="1">+IF(AND(ISNUMBER(OFFSET('Sanitation Data'!$G$11,0,10*ROW('Sanitation Data'!G201))),'Data Summary'!DC207="Yes"),OFFSET('Sanitation Data'!$G$11,0,10*ROW('Sanitation Data'!G201)),NA())</f>
        <v>#N/A</v>
      </c>
      <c r="AO207" s="537" t="e">
        <f ca="1">+IF(AND(ISNUMBER(OFFSET('Sanitation Data'!$G$12,0,10*ROW('Sanitation Data'!G201))),'Data Summary'!DD207="Yes"),OFFSET('Sanitation Data'!$G$12,0,10*ROW('Sanitation Data'!G201)),NA())</f>
        <v>#N/A</v>
      </c>
      <c r="AP207" s="537" t="e">
        <f ca="1">+IF(AND(ISNUMBER(OFFSET('Sanitation Data'!$H$4,0,10*ROW('Sanitation Data'!H201))),'Data Summary'!DE207="Yes"),100-OFFSET('Sanitation Data'!$H$4,0,10*ROW('Sanitation Data'!H201)),NA())</f>
        <v>#N/A</v>
      </c>
      <c r="AQ207" s="537" t="e">
        <f ca="1">+IF(AND(ISNUMBER(OFFSET('Sanitation Data'!$H$6,0,10*ROW('Sanitation Data'!H201))),'Data Summary'!DF207="Yes"),OFFSET('Sanitation Data'!$H$6,0,10*ROW('Sanitation Data'!H201)),NA())</f>
        <v>#N/A</v>
      </c>
      <c r="AR207" s="537" t="e">
        <f ca="1">+IF(AND(ISNUMBER(OFFSET('Sanitation Data'!$H$10,0,10*ROW('Sanitation Data'!H201))),'Data Summary'!DG207="Yes"),OFFSET('Sanitation Data'!$H$10,0,10*ROW('Sanitation Data'!H201)),NA())</f>
        <v>#N/A</v>
      </c>
      <c r="AS207" s="537" t="e">
        <f ca="1">+IF(AND(ISNUMBER(OFFSET('Sanitation Data'!$H$11,0,10*ROW('Sanitation Data'!H201))),'Data Summary'!DH207="Yes"),OFFSET('Sanitation Data'!$H$11,0,10*ROW('Sanitation Data'!H201)),NA())</f>
        <v>#N/A</v>
      </c>
      <c r="AT207" s="537" t="e">
        <f ca="1">+IF(AND(ISNUMBER(OFFSET('Sanitation Data'!$H$12,0,10*ROW('Sanitation Data'!H201))),'Data Summary'!DI207="Yes"),OFFSET('Sanitation Data'!$H$12,0,10*ROW('Sanitation Data'!H201)),NA())</f>
        <v>#N/A</v>
      </c>
      <c r="AU207" s="537" t="e">
        <f ca="1">+IF(AND(ISNUMBER(OFFSET('Sanitation Data'!$I$4,0,10*ROW('Sanitation Data'!I201))),'Data Summary'!DJ207="Yes"),100-OFFSET('Sanitation Data'!$I$4,0,10*ROW('Sanitation Data'!I201)),NA())</f>
        <v>#N/A</v>
      </c>
      <c r="AV207" s="537" t="e">
        <f ca="1">+IF(AND(ISNUMBER(OFFSET('Sanitation Data'!$I$6,0,10*ROW('Sanitation Data'!I201))),'Data Summary'!DK207="Yes"),OFFSET('Sanitation Data'!$I$6,0,10*ROW('Sanitation Data'!I201)),NA())</f>
        <v>#N/A</v>
      </c>
      <c r="AW207" s="537" t="e">
        <f ca="1">+IF(AND(ISNUMBER(OFFSET('Sanitation Data'!$I$10,0,10*ROW('Sanitation Data'!I201))),'Data Summary'!DL207="Yes"),OFFSET('Sanitation Data'!$I$10,0,10*ROW('Sanitation Data'!I201)),NA())</f>
        <v>#N/A</v>
      </c>
      <c r="AX207" s="537" t="e">
        <f ca="1">+IF(AND(ISNUMBER(OFFSET('Sanitation Data'!$I$11,0,10*ROW('Sanitation Data'!I201))),'Data Summary'!DM207="Yes"),OFFSET('Sanitation Data'!$I$11,0,10*ROW('Sanitation Data'!I201)),NA())</f>
        <v>#N/A</v>
      </c>
      <c r="AY207" s="537" t="e">
        <f ca="1">+IF(AND(ISNUMBER(OFFSET('Sanitation Data'!$I$12,0,10*ROW('Sanitation Data'!I201))),'Data Summary'!DN207="Yes"),OFFSET('Sanitation Data'!$I$12,0,10*ROW('Sanitation Data'!I201)),NA())</f>
        <v>#N/A</v>
      </c>
      <c r="AZ207" s="538" t="e">
        <f ca="1">+IF(AND(ISNUMBER(OFFSET('Hygiene Data'!$D$5,0,10*ROW('Hygiene Data'!D201))),'Data Summary'!DO207="Yes"),OFFSET('Hygiene Data'!$D$5,0,10*ROW('Hygiene Data'!D201)),NA())</f>
        <v>#N/A</v>
      </c>
      <c r="BA207" s="538" t="e">
        <f ca="1">+IF(AND(ISNUMBER(OFFSET('Hygiene Data'!$D$7,0,10*ROW('Hygiene Data'!D201))),'Data Summary'!DP207="Yes"),OFFSET('Hygiene Data'!$D$7,0,10*ROW('Hygiene Data'!D201)),NA())</f>
        <v>#N/A</v>
      </c>
      <c r="BB207" s="538" t="e">
        <f ca="1">+IF(AND(ISNUMBER(OFFSET('Hygiene Data'!$D$9,0,10*ROW('Hygiene Data'!D201))),'Data Summary'!DQ207="Yes"),OFFSET('Hygiene Data'!$D$9,0,10*ROW('Hygiene Data'!D201)),NA())</f>
        <v>#N/A</v>
      </c>
      <c r="BC207" s="538" t="e">
        <f ca="1">+IF(AND(ISNUMBER(OFFSET('Hygiene Data'!$E$5,0,10*ROW('Hygiene Data'!E201))),'Data Summary'!DR207="Yes"),OFFSET('Hygiene Data'!$E$5,0,10*ROW('Hygiene Data'!E201)),NA())</f>
        <v>#N/A</v>
      </c>
      <c r="BD207" s="538" t="e">
        <f ca="1">+IF(AND(ISNUMBER(OFFSET('Hygiene Data'!$E$7,0,10*ROW('Hygiene Data'!E201))),'Data Summary'!DS207="Yes"),OFFSET('Hygiene Data'!$E$7,0,10*ROW('Hygiene Data'!E201)),NA())</f>
        <v>#N/A</v>
      </c>
      <c r="BE207" s="538" t="e">
        <f ca="1">+IF(AND(ISNUMBER(OFFSET('Hygiene Data'!$E$9,0,10*ROW('Hygiene Data'!E201))),'Data Summary'!DT207="Yes"),OFFSET('Hygiene Data'!$E$9,0,10*ROW('Hygiene Data'!E201)),NA())</f>
        <v>#N/A</v>
      </c>
      <c r="BF207" s="538" t="e">
        <f ca="1">+IF(AND(ISNUMBER(OFFSET('Hygiene Data'!$F$5,0,10*ROW('Hygiene Data'!F201))),'Data Summary'!DU207="Yes"),OFFSET('Hygiene Data'!$F$5,0,10*ROW('Hygiene Data'!F201)),NA())</f>
        <v>#N/A</v>
      </c>
      <c r="BG207" s="538" t="e">
        <f ca="1">+IF(AND(ISNUMBER(OFFSET('Hygiene Data'!$F$7,0,10*ROW('Hygiene Data'!F201))),'Data Summary'!DV207="Yes"),OFFSET('Hygiene Data'!$F$7,0,10*ROW('Hygiene Data'!F201)),NA())</f>
        <v>#N/A</v>
      </c>
      <c r="BH207" s="538" t="e">
        <f ca="1">+IF(AND(ISNUMBER(OFFSET('Hygiene Data'!$F$9,0,10*ROW('Hygiene Data'!F201))),'Data Summary'!DW207="Yes"),OFFSET('Hygiene Data'!$F$9,0,10*ROW('Hygiene Data'!F201)),NA())</f>
        <v>#N/A</v>
      </c>
      <c r="BI207" s="538" t="e">
        <f ca="1">+IF(AND(ISNUMBER(OFFSET('Hygiene Data'!$G$5,0,10*ROW('Hygiene Data'!G201))),'Data Summary'!DX207="Yes"),OFFSET('Hygiene Data'!$G$5,0,10*ROW('Hygiene Data'!G201)),NA())</f>
        <v>#N/A</v>
      </c>
      <c r="BJ207" s="538" t="e">
        <f ca="1">+IF(AND(ISNUMBER(OFFSET('Hygiene Data'!$G$7,0,10*ROW('Hygiene Data'!G201))),'Data Summary'!DY207="Yes"),OFFSET('Hygiene Data'!$G$7,0,10*ROW('Hygiene Data'!G201)),NA())</f>
        <v>#N/A</v>
      </c>
      <c r="BK207" s="538" t="e">
        <f ca="1">+IF(AND(ISNUMBER(OFFSET('Hygiene Data'!$G$9,0,10*ROW('Hygiene Data'!G201))),'Data Summary'!DZ207="Yes"),OFFSET('Hygiene Data'!$G$9,0,10*ROW('Hygiene Data'!G201)),NA())</f>
        <v>#N/A</v>
      </c>
      <c r="BL207" s="538" t="e">
        <f ca="1">+IF(AND(ISNUMBER(OFFSET('Hygiene Data'!$H$5,0,10*ROW('Hygiene Data'!H201))),'Data Summary'!EA207="Yes"),OFFSET('Hygiene Data'!$H$5,0,10*ROW('Hygiene Data'!H201)),NA())</f>
        <v>#N/A</v>
      </c>
      <c r="BM207" s="538" t="e">
        <f ca="1">+IF(AND(ISNUMBER(OFFSET('Hygiene Data'!$H$7,0,10*ROW('Hygiene Data'!H201))),'Data Summary'!EB207="Yes"),OFFSET('Hygiene Data'!$H$7,0,10*ROW('Hygiene Data'!H201)),NA())</f>
        <v>#N/A</v>
      </c>
      <c r="BN207" s="538" t="e">
        <f ca="1">+IF(AND(ISNUMBER(OFFSET('Hygiene Data'!$H$9,0,10*ROW('Hygiene Data'!H201))),'Data Summary'!EC207="Yes"),OFFSET('Hygiene Data'!$H$9,0,10*ROW('Hygiene Data'!H201)),NA())</f>
        <v>#N/A</v>
      </c>
      <c r="BO207" s="538" t="e">
        <f ca="1">+IF(AND(ISNUMBER(OFFSET('Hygiene Data'!$I$5,0,10*ROW('Hygiene Data'!I201))),'Data Summary'!ED207="Yes"),OFFSET('Hygiene Data'!$I$5,0,10*ROW('Hygiene Data'!I201)),NA())</f>
        <v>#N/A</v>
      </c>
      <c r="BP207" s="538" t="e">
        <f ca="1">+IF(AND(ISNUMBER(OFFSET('Hygiene Data'!$I$7,0,10*ROW('Hygiene Data'!I201))),'Data Summary'!EE207="Yes"),OFFSET('Hygiene Data'!$I$7,0,10*ROW('Hygiene Data'!I201)),NA())</f>
        <v>#N/A</v>
      </c>
      <c r="BQ207" s="53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767AA-783F-4910-AA2A-3B4C9436477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98" customWidth="1"/>
    <col min="2" max="2" width="6.5" style="599" customWidth="1"/>
    <col min="3" max="3" width="21.59765625" style="600" customWidth="1"/>
    <col min="4" max="4" width="9.69921875" style="548" customWidth="1"/>
    <col min="5" max="5" width="8" style="603" customWidth="1"/>
    <col min="6" max="6" width="8" style="601" customWidth="1"/>
    <col min="7" max="7" width="8" style="604" customWidth="1"/>
    <col min="8" max="8" width="8" style="601" customWidth="1"/>
    <col min="9" max="9" width="8" style="548" customWidth="1"/>
    <col min="10" max="10" width="8" style="602" customWidth="1"/>
    <col min="11" max="11" width="8" style="605" customWidth="1"/>
    <col min="12" max="12" width="8" style="601" customWidth="1"/>
    <col min="13" max="13" width="8" style="606" customWidth="1"/>
    <col min="14" max="14" width="8" style="602" customWidth="1"/>
    <col min="15" max="19" width="8" style="548" customWidth="1"/>
    <col min="20" max="16384" width="9" style="548"/>
  </cols>
  <sheetData>
    <row r="1" spans="1:19" ht="20.25" customHeight="1" x14ac:dyDescent="0.25">
      <c r="A1" s="539" t="str">
        <f>HLOOKUP(Introduction!$G$4,nametranslations,157,FALSE)</f>
        <v>WHO/UNICEF JMP Estimates
(Updated 2026)</v>
      </c>
      <c r="B1" s="540" t="str">
        <f ca="1">HLOOKUP([1]Introduction!$G$4,nametranslations,38,FALSE)</f>
        <v>Water, sanitation and hygiene services in schools</v>
      </c>
      <c r="C1" s="540" t="str">
        <f ca="1">HLOOKUP([1]Introduction!$G$4,nametranslations,38,FALSE)</f>
        <v>Water, sanitation and hygiene services in schools</v>
      </c>
      <c r="D1" s="540" t="str">
        <f ca="1">HLOOKUP([1]Introduction!$G$4,nametranslations,38,FALSE)</f>
        <v>Water, sanitation and hygiene services in schools</v>
      </c>
      <c r="E1" s="541" t="str">
        <f>HLOOKUP(Introduction!$G$4,nametranslations,68,FALSE)</f>
        <v>Drinking Water (%)</v>
      </c>
      <c r="F1" s="542"/>
      <c r="G1" s="542"/>
      <c r="H1" s="542"/>
      <c r="I1" s="543"/>
      <c r="J1" s="544" t="str">
        <f>HLOOKUP(Introduction!$G$4,nametranslations,69,FALSE)</f>
        <v>Sanitation (%)</v>
      </c>
      <c r="K1" s="544"/>
      <c r="L1" s="544"/>
      <c r="M1" s="544"/>
      <c r="N1" s="544"/>
      <c r="O1" s="545" t="str">
        <f>HLOOKUP(Introduction!$G$4,nametranslations,70,FALSE)</f>
        <v>Hygiene (%)</v>
      </c>
      <c r="P1" s="546"/>
      <c r="Q1" s="546"/>
      <c r="R1" s="546"/>
      <c r="S1" s="547"/>
    </row>
    <row r="2" spans="1:19" x14ac:dyDescent="0.25">
      <c r="A2" s="540" t="str">
        <f ca="1">HLOOKUP([1]Introduction!$G$4,nametranslations,38,FALSE)</f>
        <v>Water, sanitation and hygiene services in schools</v>
      </c>
      <c r="B2" s="540" t="str">
        <f ca="1">HLOOKUP([1]Introduction!$G$4,nametranslations,38,FALSE)</f>
        <v>Water, sanitation and hygiene services in schools</v>
      </c>
      <c r="C2" s="540" t="str">
        <f ca="1">HLOOKUP([1]Introduction!$G$4,nametranslations,38,FALSE)</f>
        <v>Water, sanitation and hygiene services in schools</v>
      </c>
      <c r="D2" s="540" t="str">
        <f ca="1">HLOOKUP([1]Introduction!$G$4,nametranslations,38,FALSE)</f>
        <v>Water, sanitation and hygiene services in schools</v>
      </c>
      <c r="E2" s="549"/>
      <c r="F2" s="550"/>
      <c r="G2" s="551"/>
      <c r="H2" s="552"/>
      <c r="I2" s="553"/>
      <c r="J2" s="554"/>
      <c r="K2" s="550"/>
      <c r="L2" s="555"/>
      <c r="M2" s="552"/>
      <c r="N2" s="556"/>
      <c r="O2" s="549"/>
      <c r="P2" s="550"/>
      <c r="Q2" s="557"/>
      <c r="R2" s="552"/>
      <c r="S2" s="553"/>
    </row>
    <row r="3" spans="1:19" ht="134.25" customHeight="1" x14ac:dyDescent="0.25">
      <c r="A3" s="558" t="str">
        <f>HLOOKUP(Introduction!$G$4,nametranslations,71,FALSE)</f>
        <v>Country</v>
      </c>
      <c r="B3" s="559" t="str">
        <f>HLOOKUP(Introduction!$G$4,nametranslations,72,FALSE)</f>
        <v>Year</v>
      </c>
      <c r="C3" s="560" t="str">
        <f>HLOOKUP(Introduction!$G$4,nametranslations,73,FALSE)</f>
        <v>Setting</v>
      </c>
      <c r="D3" s="561" t="str">
        <f>HLOOKUP(Introduction!$G$4,nametranslations,67,FALSE)</f>
        <v>School Age Population 
Source: United Nations Population Division &amp; UNESCO</v>
      </c>
      <c r="E3" s="562" t="str">
        <f>HLOOKUP(Introduction!$G$4,nametranslations,74,FALSE)</f>
        <v>Facility</v>
      </c>
      <c r="F3" s="563" t="str">
        <f>HLOOKUP(Introduction!$G$4,nametranslations,75,FALSE)</f>
        <v>Improved</v>
      </c>
      <c r="G3" s="564" t="str">
        <f>HLOOKUP(Introduction!$G$4,nametranslations,76,FALSE)</f>
        <v>Basic (improved &amp; available)</v>
      </c>
      <c r="H3" s="565" t="str">
        <f>HLOOKUP(Introduction!$G$4,nametranslations,77,FALSE)</f>
        <v>Limited</v>
      </c>
      <c r="I3" s="566" t="str">
        <f>HLOOKUP(Introduction!$G$4,nametranslations,78,FALSE)</f>
        <v>No service</v>
      </c>
      <c r="J3" s="567" t="str">
        <f>HLOOKUP(Introduction!$G$4,nametranslations,74,FALSE)</f>
        <v>Facility</v>
      </c>
      <c r="K3" s="568" t="str">
        <f>HLOOKUP(Introduction!$G$4,nametranslations,75,FALSE)</f>
        <v>Improved</v>
      </c>
      <c r="L3" s="569" t="str">
        <f>HLOOKUP(Introduction!$G$4,nametranslations,79,FALSE)</f>
        <v>Basic
(improved, usable &amp; single-sex)</v>
      </c>
      <c r="M3" s="565" t="str">
        <f>HLOOKUP(Introduction!$G$4,nametranslations,77,FALSE)</f>
        <v>Limited</v>
      </c>
      <c r="N3" s="566" t="str">
        <f>HLOOKUP(Introduction!$G$4,nametranslations,78,FALSE)</f>
        <v>No service</v>
      </c>
      <c r="O3" s="562" t="str">
        <f>HLOOKUP(Introduction!$G$4,nametranslations,74,FALSE)</f>
        <v>Facility</v>
      </c>
      <c r="P3" s="563" t="str">
        <f>HLOOKUP(Introduction!$G$4,nametranslations,80,FALSE)</f>
        <v>Facility with water</v>
      </c>
      <c r="Q3" s="570" t="str">
        <f>HLOOKUP(Introduction!$G$4,nametranslations,81,FALSE)</f>
        <v>Basic  
(facility with water &amp; soap)</v>
      </c>
      <c r="R3" s="565" t="str">
        <f>HLOOKUP(Introduction!$G$4,nametranslations,77,FALSE)</f>
        <v>Limited</v>
      </c>
      <c r="S3" s="566" t="str">
        <f>HLOOKUP(Introduction!$G$4,nametranslations,78,FALSE)</f>
        <v>No service</v>
      </c>
    </row>
    <row r="4" spans="1:19" x14ac:dyDescent="0.25">
      <c r="A4" s="571" t="str">
        <f>+Introduction!$C$7</f>
        <v>Zimbabwe</v>
      </c>
      <c r="B4" s="572">
        <f>IF(ISBLANK(Regressions!B14), " ", Regressions!B14)</f>
        <v>2000</v>
      </c>
      <c r="C4" s="573" t="str">
        <f>HLOOKUP(Introduction!$G$4,nametranslations,24,FALSE)</f>
        <v>Total</v>
      </c>
      <c r="D4" s="574">
        <f>IF(ISBLANK(Regressions!D14), " ", Regressions!D14)</f>
        <v>4928539</v>
      </c>
      <c r="E4" s="575" t="e">
        <f>IF(ISNUMBER(Regressions!E14),ROUND(Regressions!E14, 1), NA())</f>
        <v>#N/A</v>
      </c>
      <c r="F4" s="576" t="e">
        <f>IF(ISNUMBER(Regressions!F14),ROUND(Regressions!F14, 1), NA())</f>
        <v>#N/A</v>
      </c>
      <c r="G4" s="577" t="e">
        <f>IF(ISNUMBER(Regressions!G14),ROUND(Regressions!G14, 1), NA())</f>
        <v>#N/A</v>
      </c>
      <c r="H4" s="578" t="e">
        <f>IF(ISNUMBER(Regressions!H14),ROUND(Regressions!H14, 1), NA())</f>
        <v>#N/A</v>
      </c>
      <c r="I4" s="579" t="e">
        <f>IF(ISNUMBER(Regressions!I14),ROUND(Regressions!I14, 1), NA())</f>
        <v>#N/A</v>
      </c>
      <c r="J4" s="580" t="e">
        <f>IF(ISNUMBER(Regressions!K14),ROUND(Regressions!K14, 1), NA())</f>
        <v>#N/A</v>
      </c>
      <c r="K4" s="576" t="e">
        <f>IF(ISNUMBER(Regressions!L14),ROUND(Regressions!L14, 1), NA())</f>
        <v>#N/A</v>
      </c>
      <c r="L4" s="581" t="e">
        <f>IF(ISNUMBER(Regressions!M14),ROUND(Regressions!M14, 1), NA())</f>
        <v>#N/A</v>
      </c>
      <c r="M4" s="578" t="e">
        <f>IF(ISNUMBER(Regressions!N14),ROUND(Regressions!N14, 1), NA())</f>
        <v>#N/A</v>
      </c>
      <c r="N4" s="579" t="e">
        <f>IF(ISNUMBER(Regressions!O14),ROUND(Regressions!O14, 1), NA())</f>
        <v>#N/A</v>
      </c>
      <c r="O4" s="580" t="e">
        <f>IF(ISNUMBER(Regressions!Q14),ROUND(Regressions!Q14, 1), NA())</f>
        <v>#N/A</v>
      </c>
      <c r="P4" s="576" t="e">
        <f>IF(ISNUMBER(Regressions!R14),ROUND(Regressions!R14, 1), NA())</f>
        <v>#N/A</v>
      </c>
      <c r="Q4" s="582" t="e">
        <f>IF(ISNUMBER(Regressions!S14),ROUND(Regressions!S14, 1), NA())</f>
        <v>#N/A</v>
      </c>
      <c r="R4" s="578" t="e">
        <f>IF(ISNUMBER(Regressions!T14),ROUND(Regressions!T14, 1), NA())</f>
        <v>#N/A</v>
      </c>
      <c r="S4" s="579" t="e">
        <f>IF(ISNUMBER(Regressions!U14),ROUND(Regressions!U14, 1), NA())</f>
        <v>#N/A</v>
      </c>
    </row>
    <row r="5" spans="1:19" x14ac:dyDescent="0.25">
      <c r="A5" s="571" t="str">
        <f>+Introduction!$C$7</f>
        <v>Zimbabwe</v>
      </c>
      <c r="B5" s="572">
        <f>IF(ISBLANK(Regressions!B15), " ", Regressions!B15)</f>
        <v>2001</v>
      </c>
      <c r="C5" s="571" t="str">
        <f>HLOOKUP(Introduction!$G$4,nametranslations,24,FALSE)</f>
        <v>Total</v>
      </c>
      <c r="D5" s="574">
        <f>IF(ISBLANK(Regressions!D15), " ", Regressions!D15)</f>
        <v>4857368</v>
      </c>
      <c r="E5" s="575" t="e">
        <f>IF(ISNUMBER(Regressions!E15),ROUND(Regressions!E15, 1), NA())</f>
        <v>#N/A</v>
      </c>
      <c r="F5" s="576" t="e">
        <f>IF(ISNUMBER(Regressions!F15),ROUND(Regressions!F15, 1), NA())</f>
        <v>#N/A</v>
      </c>
      <c r="G5" s="577" t="e">
        <f>IF(ISNUMBER(Regressions!G15),ROUND(Regressions!G15, 1), NA())</f>
        <v>#N/A</v>
      </c>
      <c r="H5" s="578" t="e">
        <f>IF(ISNUMBER(Regressions!H15),ROUND(Regressions!H15, 1), NA())</f>
        <v>#N/A</v>
      </c>
      <c r="I5" s="579" t="e">
        <f>IF(ISNUMBER(Regressions!I15),ROUND(Regressions!I15, 1), NA())</f>
        <v>#N/A</v>
      </c>
      <c r="J5" s="580" t="e">
        <f>IF(ISNUMBER(Regressions!K15),ROUND(Regressions!K15, 1), NA())</f>
        <v>#N/A</v>
      </c>
      <c r="K5" s="576" t="e">
        <f>IF(ISNUMBER(Regressions!L15),ROUND(Regressions!L15, 1), NA())</f>
        <v>#N/A</v>
      </c>
      <c r="L5" s="581" t="e">
        <f>IF(ISNUMBER(Regressions!M15),ROUND(Regressions!M15, 1), NA())</f>
        <v>#N/A</v>
      </c>
      <c r="M5" s="578" t="e">
        <f>IF(ISNUMBER(Regressions!N15),ROUND(Regressions!N15, 1), NA())</f>
        <v>#N/A</v>
      </c>
      <c r="N5" s="579" t="e">
        <f>IF(ISNUMBER(Regressions!O15),ROUND(Regressions!O15, 1), NA())</f>
        <v>#N/A</v>
      </c>
      <c r="O5" s="580" t="e">
        <f>IF(ISNUMBER(Regressions!Q15),ROUND(Regressions!Q15, 1), NA())</f>
        <v>#N/A</v>
      </c>
      <c r="P5" s="576" t="e">
        <f>IF(ISNUMBER(Regressions!R15),ROUND(Regressions!R15, 1), NA())</f>
        <v>#N/A</v>
      </c>
      <c r="Q5" s="582" t="e">
        <f>IF(ISNUMBER(Regressions!S15),ROUND(Regressions!S15, 1), NA())</f>
        <v>#N/A</v>
      </c>
      <c r="R5" s="578" t="e">
        <f>IF(ISNUMBER(Regressions!T15),ROUND(Regressions!T15, 1), NA())</f>
        <v>#N/A</v>
      </c>
      <c r="S5" s="579" t="e">
        <f>IF(ISNUMBER(Regressions!U15),ROUND(Regressions!U15, 1), NA())</f>
        <v>#N/A</v>
      </c>
    </row>
    <row r="6" spans="1:19" x14ac:dyDescent="0.25">
      <c r="A6" s="571" t="str">
        <f>+Introduction!$C$7</f>
        <v>Zimbabwe</v>
      </c>
      <c r="B6" s="572">
        <f>IF(ISBLANK(Regressions!B16), " ", Regressions!B16)</f>
        <v>2002</v>
      </c>
      <c r="C6" s="571" t="str">
        <f>HLOOKUP(Introduction!$G$4,nametranslations,24,FALSE)</f>
        <v>Total</v>
      </c>
      <c r="D6" s="574">
        <f>IF(ISBLANK(Regressions!D16), " ", Regressions!D16)</f>
        <v>4807658</v>
      </c>
      <c r="E6" s="575" t="e">
        <f>IF(ISNUMBER(Regressions!E16),ROUND(Regressions!E16, 1), NA())</f>
        <v>#N/A</v>
      </c>
      <c r="F6" s="576" t="e">
        <f>IF(ISNUMBER(Regressions!F16),ROUND(Regressions!F16, 1), NA())</f>
        <v>#N/A</v>
      </c>
      <c r="G6" s="577" t="e">
        <f>IF(ISNUMBER(Regressions!G16),ROUND(Regressions!G16, 1), NA())</f>
        <v>#N/A</v>
      </c>
      <c r="H6" s="578" t="e">
        <f>IF(ISNUMBER(Regressions!H16),ROUND(Regressions!H16, 1), NA())</f>
        <v>#N/A</v>
      </c>
      <c r="I6" s="579" t="e">
        <f>IF(ISNUMBER(Regressions!I16),ROUND(Regressions!I16, 1), NA())</f>
        <v>#N/A</v>
      </c>
      <c r="J6" s="580" t="e">
        <f>IF(ISNUMBER(Regressions!K16),ROUND(Regressions!K16, 1), NA())</f>
        <v>#N/A</v>
      </c>
      <c r="K6" s="576" t="e">
        <f>IF(ISNUMBER(Regressions!L16),ROUND(Regressions!L16, 1), NA())</f>
        <v>#N/A</v>
      </c>
      <c r="L6" s="581" t="e">
        <f>IF(ISNUMBER(Regressions!M16),ROUND(Regressions!M16, 1), NA())</f>
        <v>#N/A</v>
      </c>
      <c r="M6" s="578" t="e">
        <f>IF(ISNUMBER(Regressions!N16),ROUND(Regressions!N16, 1), NA())</f>
        <v>#N/A</v>
      </c>
      <c r="N6" s="579" t="e">
        <f>IF(ISNUMBER(Regressions!O16),ROUND(Regressions!O16, 1), NA())</f>
        <v>#N/A</v>
      </c>
      <c r="O6" s="580" t="e">
        <f>IF(ISNUMBER(Regressions!Q16),ROUND(Regressions!Q16, 1), NA())</f>
        <v>#N/A</v>
      </c>
      <c r="P6" s="576" t="e">
        <f>IF(ISNUMBER(Regressions!R16),ROUND(Regressions!R16, 1), NA())</f>
        <v>#N/A</v>
      </c>
      <c r="Q6" s="582" t="e">
        <f>IF(ISNUMBER(Regressions!S16),ROUND(Regressions!S16, 1), NA())</f>
        <v>#N/A</v>
      </c>
      <c r="R6" s="578" t="e">
        <f>IF(ISNUMBER(Regressions!T16),ROUND(Regressions!T16, 1), NA())</f>
        <v>#N/A</v>
      </c>
      <c r="S6" s="579" t="e">
        <f>IF(ISNUMBER(Regressions!U16),ROUND(Regressions!U16, 1), NA())</f>
        <v>#N/A</v>
      </c>
    </row>
    <row r="7" spans="1:19" x14ac:dyDescent="0.25">
      <c r="A7" s="571" t="str">
        <f>+Introduction!$C$7</f>
        <v>Zimbabwe</v>
      </c>
      <c r="B7" s="572">
        <f>IF(ISBLANK(Regressions!B17), " ", Regressions!B17)</f>
        <v>2003</v>
      </c>
      <c r="C7" s="571" t="str">
        <f>HLOOKUP(Introduction!$G$4,nametranslations,24,FALSE)</f>
        <v>Total</v>
      </c>
      <c r="D7" s="574">
        <f>IF(ISBLANK(Regressions!D17), " ", Regressions!D17)</f>
        <v>4781686</v>
      </c>
      <c r="E7" s="575" t="e">
        <f>IF(ISNUMBER(Regressions!E17),ROUND(Regressions!E17, 1), NA())</f>
        <v>#N/A</v>
      </c>
      <c r="F7" s="576" t="e">
        <f>IF(ISNUMBER(Regressions!F17),ROUND(Regressions!F17, 1), NA())</f>
        <v>#N/A</v>
      </c>
      <c r="G7" s="577" t="e">
        <f>IF(ISNUMBER(Regressions!G17),ROUND(Regressions!G17, 1), NA())</f>
        <v>#N/A</v>
      </c>
      <c r="H7" s="578" t="e">
        <f>IF(ISNUMBER(Regressions!H17),ROUND(Regressions!H17, 1), NA())</f>
        <v>#N/A</v>
      </c>
      <c r="I7" s="579" t="e">
        <f>IF(ISNUMBER(Regressions!I17),ROUND(Regressions!I17, 1), NA())</f>
        <v>#N/A</v>
      </c>
      <c r="J7" s="580" t="e">
        <f>IF(ISNUMBER(Regressions!K17),ROUND(Regressions!K17, 1), NA())</f>
        <v>#N/A</v>
      </c>
      <c r="K7" s="576" t="e">
        <f>IF(ISNUMBER(Regressions!L17),ROUND(Regressions!L17, 1), NA())</f>
        <v>#N/A</v>
      </c>
      <c r="L7" s="581" t="e">
        <f>IF(ISNUMBER(Regressions!M17),ROUND(Regressions!M17, 1), NA())</f>
        <v>#N/A</v>
      </c>
      <c r="M7" s="578" t="e">
        <f>IF(ISNUMBER(Regressions!N17),ROUND(Regressions!N17, 1), NA())</f>
        <v>#N/A</v>
      </c>
      <c r="N7" s="579" t="e">
        <f>IF(ISNUMBER(Regressions!O17),ROUND(Regressions!O17, 1), NA())</f>
        <v>#N/A</v>
      </c>
      <c r="O7" s="580" t="e">
        <f>IF(ISNUMBER(Regressions!Q17),ROUND(Regressions!Q17, 1), NA())</f>
        <v>#N/A</v>
      </c>
      <c r="P7" s="576" t="e">
        <f>IF(ISNUMBER(Regressions!R17),ROUND(Regressions!R17, 1), NA())</f>
        <v>#N/A</v>
      </c>
      <c r="Q7" s="582" t="e">
        <f>IF(ISNUMBER(Regressions!S17),ROUND(Regressions!S17, 1), NA())</f>
        <v>#N/A</v>
      </c>
      <c r="R7" s="578" t="e">
        <f>IF(ISNUMBER(Regressions!T17),ROUND(Regressions!T17, 1), NA())</f>
        <v>#N/A</v>
      </c>
      <c r="S7" s="579" t="e">
        <f>IF(ISNUMBER(Regressions!U17),ROUND(Regressions!U17, 1), NA())</f>
        <v>#N/A</v>
      </c>
    </row>
    <row r="8" spans="1:19" x14ac:dyDescent="0.25">
      <c r="A8" s="571" t="str">
        <f>+Introduction!$C$7</f>
        <v>Zimbabwe</v>
      </c>
      <c r="B8" s="572">
        <f>IF(ISBLANK(Regressions!B18), " ", Regressions!B18)</f>
        <v>2004</v>
      </c>
      <c r="C8" s="571" t="str">
        <f>HLOOKUP(Introduction!$G$4,nametranslations,24,FALSE)</f>
        <v>Total</v>
      </c>
      <c r="D8" s="574">
        <f>IF(ISBLANK(Regressions!D18), " ", Regressions!D18)</f>
        <v>4772184</v>
      </c>
      <c r="E8" s="575" t="e">
        <f>IF(ISNUMBER(Regressions!E18),ROUND(Regressions!E18, 1), NA())</f>
        <v>#N/A</v>
      </c>
      <c r="F8" s="576" t="e">
        <f>IF(ISNUMBER(Regressions!F18),ROUND(Regressions!F18, 1), NA())</f>
        <v>#N/A</v>
      </c>
      <c r="G8" s="577" t="e">
        <f>IF(ISNUMBER(Regressions!G18),ROUND(Regressions!G18, 1), NA())</f>
        <v>#N/A</v>
      </c>
      <c r="H8" s="578" t="e">
        <f>IF(ISNUMBER(Regressions!H18),ROUND(Regressions!H18, 1), NA())</f>
        <v>#N/A</v>
      </c>
      <c r="I8" s="579" t="e">
        <f>IF(ISNUMBER(Regressions!I18),ROUND(Regressions!I18, 1), NA())</f>
        <v>#N/A</v>
      </c>
      <c r="J8" s="580" t="e">
        <f>IF(ISNUMBER(Regressions!K18),ROUND(Regressions!K18, 1), NA())</f>
        <v>#N/A</v>
      </c>
      <c r="K8" s="576" t="e">
        <f>IF(ISNUMBER(Regressions!L18),ROUND(Regressions!L18, 1), NA())</f>
        <v>#N/A</v>
      </c>
      <c r="L8" s="581" t="e">
        <f>IF(ISNUMBER(Regressions!M18),ROUND(Regressions!M18, 1), NA())</f>
        <v>#N/A</v>
      </c>
      <c r="M8" s="578" t="e">
        <f>IF(ISNUMBER(Regressions!N18),ROUND(Regressions!N18, 1), NA())</f>
        <v>#N/A</v>
      </c>
      <c r="N8" s="579" t="e">
        <f>IF(ISNUMBER(Regressions!O18),ROUND(Regressions!O18, 1), NA())</f>
        <v>#N/A</v>
      </c>
      <c r="O8" s="580" t="e">
        <f>IF(ISNUMBER(Regressions!Q18),ROUND(Regressions!Q18, 1), NA())</f>
        <v>#N/A</v>
      </c>
      <c r="P8" s="576" t="e">
        <f>IF(ISNUMBER(Regressions!R18),ROUND(Regressions!R18, 1), NA())</f>
        <v>#N/A</v>
      </c>
      <c r="Q8" s="582" t="e">
        <f>IF(ISNUMBER(Regressions!S18),ROUND(Regressions!S18, 1), NA())</f>
        <v>#N/A</v>
      </c>
      <c r="R8" s="578" t="e">
        <f>IF(ISNUMBER(Regressions!T18),ROUND(Regressions!T18, 1), NA())</f>
        <v>#N/A</v>
      </c>
      <c r="S8" s="579" t="e">
        <f>IF(ISNUMBER(Regressions!U18),ROUND(Regressions!U18, 1), NA())</f>
        <v>#N/A</v>
      </c>
    </row>
    <row r="9" spans="1:19" x14ac:dyDescent="0.25">
      <c r="A9" s="571" t="str">
        <f>+Introduction!$C$7</f>
        <v>Zimbabwe</v>
      </c>
      <c r="B9" s="572">
        <f>IF(ISBLANK(Regressions!B19), " ", Regressions!B19)</f>
        <v>2005</v>
      </c>
      <c r="C9" s="571" t="str">
        <f>HLOOKUP(Introduction!$G$4,nametranslations,24,FALSE)</f>
        <v>Total</v>
      </c>
      <c r="D9" s="574">
        <f>IF(ISBLANK(Regressions!D19), " ", Regressions!D19)</f>
        <v>4766143</v>
      </c>
      <c r="E9" s="575" t="e">
        <f>IF(ISNUMBER(Regressions!E19),ROUND(Regressions!E19, 1), NA())</f>
        <v>#N/A</v>
      </c>
      <c r="F9" s="576" t="e">
        <f>IF(ISNUMBER(Regressions!F19),ROUND(Regressions!F19, 1), NA())</f>
        <v>#N/A</v>
      </c>
      <c r="G9" s="577" t="e">
        <f>IF(ISNUMBER(Regressions!G19),ROUND(Regressions!G19, 1), NA())</f>
        <v>#N/A</v>
      </c>
      <c r="H9" s="578" t="e">
        <f>IF(ISNUMBER(Regressions!H19),ROUND(Regressions!H19, 1), NA())</f>
        <v>#N/A</v>
      </c>
      <c r="I9" s="579" t="e">
        <f>IF(ISNUMBER(Regressions!I19),ROUND(Regressions!I19, 1), NA())</f>
        <v>#N/A</v>
      </c>
      <c r="J9" s="580" t="e">
        <f>IF(ISNUMBER(Regressions!K19),ROUND(Regressions!K19, 1), NA())</f>
        <v>#N/A</v>
      </c>
      <c r="K9" s="576" t="e">
        <f>IF(ISNUMBER(Regressions!L19),ROUND(Regressions!L19, 1), NA())</f>
        <v>#N/A</v>
      </c>
      <c r="L9" s="581" t="e">
        <f>IF(ISNUMBER(Regressions!M19),ROUND(Regressions!M19, 1), NA())</f>
        <v>#N/A</v>
      </c>
      <c r="M9" s="578" t="e">
        <f>IF(ISNUMBER(Regressions!N19),ROUND(Regressions!N19, 1), NA())</f>
        <v>#N/A</v>
      </c>
      <c r="N9" s="579" t="e">
        <f>IF(ISNUMBER(Regressions!O19),ROUND(Regressions!O19, 1), NA())</f>
        <v>#N/A</v>
      </c>
      <c r="O9" s="580" t="e">
        <f>IF(ISNUMBER(Regressions!Q19),ROUND(Regressions!Q19, 1), NA())</f>
        <v>#N/A</v>
      </c>
      <c r="P9" s="576" t="e">
        <f>IF(ISNUMBER(Regressions!R19),ROUND(Regressions!R19, 1), NA())</f>
        <v>#N/A</v>
      </c>
      <c r="Q9" s="582" t="e">
        <f>IF(ISNUMBER(Regressions!S19),ROUND(Regressions!S19, 1), NA())</f>
        <v>#N/A</v>
      </c>
      <c r="R9" s="578" t="e">
        <f>IF(ISNUMBER(Regressions!T19),ROUND(Regressions!T19, 1), NA())</f>
        <v>#N/A</v>
      </c>
      <c r="S9" s="579" t="e">
        <f>IF(ISNUMBER(Regressions!U19),ROUND(Regressions!U19, 1), NA())</f>
        <v>#N/A</v>
      </c>
    </row>
    <row r="10" spans="1:19" x14ac:dyDescent="0.25">
      <c r="A10" s="571" t="str">
        <f>+Introduction!$C$7</f>
        <v>Zimbabwe</v>
      </c>
      <c r="B10" s="572">
        <f>IF(ISBLANK(Regressions!B20), " ", Regressions!B20)</f>
        <v>2006</v>
      </c>
      <c r="C10" s="571" t="str">
        <f>HLOOKUP(Introduction!$G$4,nametranslations,24,FALSE)</f>
        <v>Total</v>
      </c>
      <c r="D10" s="574">
        <f>IF(ISBLANK(Regressions!D20), " ", Regressions!D20)</f>
        <v>4772497</v>
      </c>
      <c r="E10" s="575" t="e">
        <f>IF(ISNUMBER(Regressions!E20),ROUND(Regressions!E20, 1), NA())</f>
        <v>#N/A</v>
      </c>
      <c r="F10" s="576" t="e">
        <f>IF(ISNUMBER(Regressions!F20),ROUND(Regressions!F20, 1), NA())</f>
        <v>#N/A</v>
      </c>
      <c r="G10" s="577" t="e">
        <f>IF(ISNUMBER(Regressions!G20),ROUND(Regressions!G20, 1), NA())</f>
        <v>#N/A</v>
      </c>
      <c r="H10" s="578" t="e">
        <f>IF(ISNUMBER(Regressions!H20),ROUND(Regressions!H20, 1), NA())</f>
        <v>#N/A</v>
      </c>
      <c r="I10" s="579" t="e">
        <f>IF(ISNUMBER(Regressions!I20),ROUND(Regressions!I20, 1), NA())</f>
        <v>#N/A</v>
      </c>
      <c r="J10" s="580" t="e">
        <f>IF(ISNUMBER(Regressions!K20),ROUND(Regressions!K20, 1), NA())</f>
        <v>#N/A</v>
      </c>
      <c r="K10" s="576" t="e">
        <f>IF(ISNUMBER(Regressions!L20),ROUND(Regressions!L20, 1), NA())</f>
        <v>#N/A</v>
      </c>
      <c r="L10" s="581" t="e">
        <f>IF(ISNUMBER(Regressions!M20),ROUND(Regressions!M20, 1), NA())</f>
        <v>#N/A</v>
      </c>
      <c r="M10" s="578" t="e">
        <f>IF(ISNUMBER(Regressions!N20),ROUND(Regressions!N20, 1), NA())</f>
        <v>#N/A</v>
      </c>
      <c r="N10" s="579" t="e">
        <f>IF(ISNUMBER(Regressions!O20),ROUND(Regressions!O20, 1), NA())</f>
        <v>#N/A</v>
      </c>
      <c r="O10" s="580" t="e">
        <f>IF(ISNUMBER(Regressions!Q20),ROUND(Regressions!Q20, 1), NA())</f>
        <v>#N/A</v>
      </c>
      <c r="P10" s="576" t="e">
        <f>IF(ISNUMBER(Regressions!R20),ROUND(Regressions!R20, 1), NA())</f>
        <v>#N/A</v>
      </c>
      <c r="Q10" s="582" t="e">
        <f>IF(ISNUMBER(Regressions!S20),ROUND(Regressions!S20, 1), NA())</f>
        <v>#N/A</v>
      </c>
      <c r="R10" s="578" t="e">
        <f>IF(ISNUMBER(Regressions!T20),ROUND(Regressions!T20, 1), NA())</f>
        <v>#N/A</v>
      </c>
      <c r="S10" s="579" t="e">
        <f>IF(ISNUMBER(Regressions!U20),ROUND(Regressions!U20, 1), NA())</f>
        <v>#N/A</v>
      </c>
    </row>
    <row r="11" spans="1:19" x14ac:dyDescent="0.25">
      <c r="A11" s="571" t="str">
        <f>+Introduction!$C$7</f>
        <v>Zimbabwe</v>
      </c>
      <c r="B11" s="572">
        <f>IF(ISBLANK(Regressions!B21), " ", Regressions!B21)</f>
        <v>2007</v>
      </c>
      <c r="C11" s="571" t="str">
        <f>HLOOKUP(Introduction!$G$4,nametranslations,24,FALSE)</f>
        <v>Total</v>
      </c>
      <c r="D11" s="574">
        <f>IF(ISBLANK(Regressions!D21), " ", Regressions!D21)</f>
        <v>4853674</v>
      </c>
      <c r="E11" s="575">
        <f>IF(ISNUMBER(Regressions!E21),ROUND(Regressions!E21, 1), NA())</f>
        <v>98.4</v>
      </c>
      <c r="F11" s="576">
        <f>IF(ISNUMBER(Regressions!F21),ROUND(Regressions!F21, 1), NA())</f>
        <v>86.7</v>
      </c>
      <c r="G11" s="577">
        <f>IF(ISNUMBER(Regressions!G21),ROUND(Regressions!G21, 1), NA())</f>
        <v>53.2</v>
      </c>
      <c r="H11" s="578">
        <f>IF(ISNUMBER(Regressions!H21),ROUND(Regressions!H21, 1), NA())</f>
        <v>33.4</v>
      </c>
      <c r="I11" s="579">
        <f>IF(ISNUMBER(Regressions!I21),ROUND(Regressions!I21, 1), NA())</f>
        <v>13.3</v>
      </c>
      <c r="J11" s="580" t="e">
        <f>IF(ISNUMBER(Regressions!K21),ROUND(Regressions!K21, 1), NA())</f>
        <v>#N/A</v>
      </c>
      <c r="K11" s="576" t="e">
        <f>IF(ISNUMBER(Regressions!L21),ROUND(Regressions!L21, 1), NA())</f>
        <v>#N/A</v>
      </c>
      <c r="L11" s="581" t="e">
        <f>IF(ISNUMBER(Regressions!M21),ROUND(Regressions!M21, 1), NA())</f>
        <v>#N/A</v>
      </c>
      <c r="M11" s="578" t="e">
        <f>IF(ISNUMBER(Regressions!N21),ROUND(Regressions!N21, 1), NA())</f>
        <v>#N/A</v>
      </c>
      <c r="N11" s="579" t="e">
        <f>IF(ISNUMBER(Regressions!O21),ROUND(Regressions!O21, 1), NA())</f>
        <v>#N/A</v>
      </c>
      <c r="O11" s="580" t="e">
        <f>IF(ISNUMBER(Regressions!Q21),ROUND(Regressions!Q21, 1), NA())</f>
        <v>#N/A</v>
      </c>
      <c r="P11" s="576" t="e">
        <f>IF(ISNUMBER(Regressions!R21),ROUND(Regressions!R21, 1), NA())</f>
        <v>#N/A</v>
      </c>
      <c r="Q11" s="582" t="e">
        <f>IF(ISNUMBER(Regressions!S21),ROUND(Regressions!S21, 1), NA())</f>
        <v>#N/A</v>
      </c>
      <c r="R11" s="578" t="e">
        <f>IF(ISNUMBER(Regressions!T21),ROUND(Regressions!T21, 1), NA())</f>
        <v>#N/A</v>
      </c>
      <c r="S11" s="579" t="e">
        <f>IF(ISNUMBER(Regressions!U21),ROUND(Regressions!U21, 1), NA())</f>
        <v>#N/A</v>
      </c>
    </row>
    <row r="12" spans="1:19" x14ac:dyDescent="0.25">
      <c r="A12" s="571" t="str">
        <f>+Introduction!$C$7</f>
        <v>Zimbabwe</v>
      </c>
      <c r="B12" s="572">
        <f>IF(ISBLANK(Regressions!B22), " ", Regressions!B22)</f>
        <v>2008</v>
      </c>
      <c r="C12" s="571" t="str">
        <f>HLOOKUP(Introduction!$G$4,nametranslations,24,FALSE)</f>
        <v>Total</v>
      </c>
      <c r="D12" s="574">
        <f>IF(ISBLANK(Regressions!D22), " ", Regressions!D22)</f>
        <v>4927154</v>
      </c>
      <c r="E12" s="575">
        <f>IF(ISNUMBER(Regressions!E22),ROUND(Regressions!E22, 1), NA())</f>
        <v>98.4</v>
      </c>
      <c r="F12" s="576">
        <f>IF(ISNUMBER(Regressions!F22),ROUND(Regressions!F22, 1), NA())</f>
        <v>86.7</v>
      </c>
      <c r="G12" s="577">
        <f>IF(ISNUMBER(Regressions!G22),ROUND(Regressions!G22, 1), NA())</f>
        <v>53.2</v>
      </c>
      <c r="H12" s="578">
        <f>IF(ISNUMBER(Regressions!H22),ROUND(Regressions!H22, 1), NA())</f>
        <v>33.4</v>
      </c>
      <c r="I12" s="579">
        <f>IF(ISNUMBER(Regressions!I22),ROUND(Regressions!I22, 1), NA())</f>
        <v>13.3</v>
      </c>
      <c r="J12" s="580" t="e">
        <f>IF(ISNUMBER(Regressions!K22),ROUND(Regressions!K22, 1), NA())</f>
        <v>#N/A</v>
      </c>
      <c r="K12" s="576" t="e">
        <f>IF(ISNUMBER(Regressions!L22),ROUND(Regressions!L22, 1), NA())</f>
        <v>#N/A</v>
      </c>
      <c r="L12" s="581" t="e">
        <f>IF(ISNUMBER(Regressions!M22),ROUND(Regressions!M22, 1), NA())</f>
        <v>#N/A</v>
      </c>
      <c r="M12" s="578" t="e">
        <f>IF(ISNUMBER(Regressions!N22),ROUND(Regressions!N22, 1), NA())</f>
        <v>#N/A</v>
      </c>
      <c r="N12" s="579" t="e">
        <f>IF(ISNUMBER(Regressions!O22),ROUND(Regressions!O22, 1), NA())</f>
        <v>#N/A</v>
      </c>
      <c r="O12" s="580" t="e">
        <f>IF(ISNUMBER(Regressions!Q22),ROUND(Regressions!Q22, 1), NA())</f>
        <v>#N/A</v>
      </c>
      <c r="P12" s="576" t="e">
        <f>IF(ISNUMBER(Regressions!R22),ROUND(Regressions!R22, 1), NA())</f>
        <v>#N/A</v>
      </c>
      <c r="Q12" s="582" t="e">
        <f>IF(ISNUMBER(Regressions!S22),ROUND(Regressions!S22, 1), NA())</f>
        <v>#N/A</v>
      </c>
      <c r="R12" s="578" t="e">
        <f>IF(ISNUMBER(Regressions!T22),ROUND(Regressions!T22, 1), NA())</f>
        <v>#N/A</v>
      </c>
      <c r="S12" s="579" t="e">
        <f>IF(ISNUMBER(Regressions!U22),ROUND(Regressions!U22, 1), NA())</f>
        <v>#N/A</v>
      </c>
    </row>
    <row r="13" spans="1:19" x14ac:dyDescent="0.25">
      <c r="A13" s="571" t="str">
        <f>+Introduction!$C$7</f>
        <v>Zimbabwe</v>
      </c>
      <c r="B13" s="572">
        <f>IF(ISBLANK(Regressions!B23), " ", Regressions!B23)</f>
        <v>2009</v>
      </c>
      <c r="C13" s="571" t="str">
        <f>HLOOKUP(Introduction!$G$4,nametranslations,24,FALSE)</f>
        <v>Total</v>
      </c>
      <c r="D13" s="574">
        <f>IF(ISBLANK(Regressions!D23), " ", Regressions!D23)</f>
        <v>5005386</v>
      </c>
      <c r="E13" s="575">
        <f>IF(ISNUMBER(Regressions!E23),ROUND(Regressions!E23, 1), NA())</f>
        <v>98.4</v>
      </c>
      <c r="F13" s="576">
        <f>IF(ISNUMBER(Regressions!F23),ROUND(Regressions!F23, 1), NA())</f>
        <v>86.7</v>
      </c>
      <c r="G13" s="577">
        <f>IF(ISNUMBER(Regressions!G23),ROUND(Regressions!G23, 1), NA())</f>
        <v>53.2</v>
      </c>
      <c r="H13" s="578">
        <f>IF(ISNUMBER(Regressions!H23),ROUND(Regressions!H23, 1), NA())</f>
        <v>33.4</v>
      </c>
      <c r="I13" s="579">
        <f>IF(ISNUMBER(Regressions!I23),ROUND(Regressions!I23, 1), NA())</f>
        <v>13.3</v>
      </c>
      <c r="J13" s="580" t="e">
        <f>IF(ISNUMBER(Regressions!K23),ROUND(Regressions!K23, 1), NA())</f>
        <v>#N/A</v>
      </c>
      <c r="K13" s="576" t="e">
        <f>IF(ISNUMBER(Regressions!L23),ROUND(Regressions!L23, 1), NA())</f>
        <v>#N/A</v>
      </c>
      <c r="L13" s="581" t="e">
        <f>IF(ISNUMBER(Regressions!M23),ROUND(Regressions!M23, 1), NA())</f>
        <v>#N/A</v>
      </c>
      <c r="M13" s="578" t="e">
        <f>IF(ISNUMBER(Regressions!N23),ROUND(Regressions!N23, 1), NA())</f>
        <v>#N/A</v>
      </c>
      <c r="N13" s="579" t="e">
        <f>IF(ISNUMBER(Regressions!O23),ROUND(Regressions!O23, 1), NA())</f>
        <v>#N/A</v>
      </c>
      <c r="O13" s="580" t="e">
        <f>IF(ISNUMBER(Regressions!Q23),ROUND(Regressions!Q23, 1), NA())</f>
        <v>#N/A</v>
      </c>
      <c r="P13" s="576" t="e">
        <f>IF(ISNUMBER(Regressions!R23),ROUND(Regressions!R23, 1), NA())</f>
        <v>#N/A</v>
      </c>
      <c r="Q13" s="582" t="e">
        <f>IF(ISNUMBER(Regressions!S23),ROUND(Regressions!S23, 1), NA())</f>
        <v>#N/A</v>
      </c>
      <c r="R13" s="578" t="e">
        <f>IF(ISNUMBER(Regressions!T23),ROUND(Regressions!T23, 1), NA())</f>
        <v>#N/A</v>
      </c>
      <c r="S13" s="579" t="e">
        <f>IF(ISNUMBER(Regressions!U23),ROUND(Regressions!U23, 1), NA())</f>
        <v>#N/A</v>
      </c>
    </row>
    <row r="14" spans="1:19" x14ac:dyDescent="0.25">
      <c r="A14" s="571" t="str">
        <f>+Introduction!$C$7</f>
        <v>Zimbabwe</v>
      </c>
      <c r="B14" s="572">
        <f>IF(ISBLANK(Regressions!B24), " ", Regressions!B24)</f>
        <v>2010</v>
      </c>
      <c r="C14" s="571" t="str">
        <f>HLOOKUP(Introduction!$G$4,nametranslations,24,FALSE)</f>
        <v>Total</v>
      </c>
      <c r="D14" s="574">
        <f>IF(ISBLANK(Regressions!D24), " ", Regressions!D24)</f>
        <v>5084362</v>
      </c>
      <c r="E14" s="575">
        <f>IF(ISNUMBER(Regressions!E24),ROUND(Regressions!E24, 1), NA())</f>
        <v>98.4</v>
      </c>
      <c r="F14" s="576">
        <f>IF(ISNUMBER(Regressions!F24),ROUND(Regressions!F24, 1), NA())</f>
        <v>86.7</v>
      </c>
      <c r="G14" s="577">
        <f>IF(ISNUMBER(Regressions!G24),ROUND(Regressions!G24, 1), NA())</f>
        <v>53.2</v>
      </c>
      <c r="H14" s="578">
        <f>IF(ISNUMBER(Regressions!H24),ROUND(Regressions!H24, 1), NA())</f>
        <v>33.4</v>
      </c>
      <c r="I14" s="579">
        <f>IF(ISNUMBER(Regressions!I24),ROUND(Regressions!I24, 1), NA())</f>
        <v>13.3</v>
      </c>
      <c r="J14" s="580" t="e">
        <f>IF(ISNUMBER(Regressions!K24),ROUND(Regressions!K24, 1), NA())</f>
        <v>#N/A</v>
      </c>
      <c r="K14" s="576">
        <f>IF(ISNUMBER(Regressions!L24),ROUND(Regressions!L24, 1), NA())</f>
        <v>95.3</v>
      </c>
      <c r="L14" s="581" t="e">
        <f>IF(ISNUMBER(Regressions!M24),ROUND(Regressions!M24, 1), NA())</f>
        <v>#N/A</v>
      </c>
      <c r="M14" s="578" t="e">
        <f>IF(ISNUMBER(Regressions!N24),ROUND(Regressions!N24, 1), NA())</f>
        <v>#N/A</v>
      </c>
      <c r="N14" s="579">
        <f>IF(ISNUMBER(Regressions!O24),ROUND(Regressions!O24, 1), NA())</f>
        <v>4.7</v>
      </c>
      <c r="O14" s="580" t="e">
        <f>IF(ISNUMBER(Regressions!Q24),ROUND(Regressions!Q24, 1), NA())</f>
        <v>#N/A</v>
      </c>
      <c r="P14" s="576" t="e">
        <f>IF(ISNUMBER(Regressions!R24),ROUND(Regressions!R24, 1), NA())</f>
        <v>#N/A</v>
      </c>
      <c r="Q14" s="582" t="e">
        <f>IF(ISNUMBER(Regressions!S24),ROUND(Regressions!S24, 1), NA())</f>
        <v>#N/A</v>
      </c>
      <c r="R14" s="578" t="e">
        <f>IF(ISNUMBER(Regressions!T24),ROUND(Regressions!T24, 1), NA())</f>
        <v>#N/A</v>
      </c>
      <c r="S14" s="579" t="e">
        <f>IF(ISNUMBER(Regressions!U24),ROUND(Regressions!U24, 1), NA())</f>
        <v>#N/A</v>
      </c>
    </row>
    <row r="15" spans="1:19" x14ac:dyDescent="0.25">
      <c r="A15" s="571" t="str">
        <f>+Introduction!$C$7</f>
        <v>Zimbabwe</v>
      </c>
      <c r="B15" s="572">
        <f>IF(ISBLANK(Regressions!B25), " ", Regressions!B25)</f>
        <v>2011</v>
      </c>
      <c r="C15" s="571" t="str">
        <f>HLOOKUP(Introduction!$G$4,nametranslations,24,FALSE)</f>
        <v>Total</v>
      </c>
      <c r="D15" s="574">
        <f>IF(ISBLANK(Regressions!D25), " ", Regressions!D25)</f>
        <v>5161830</v>
      </c>
      <c r="E15" s="575">
        <f>IF(ISNUMBER(Regressions!E25),ROUND(Regressions!E25, 1), NA())</f>
        <v>98.4</v>
      </c>
      <c r="F15" s="576">
        <f>IF(ISNUMBER(Regressions!F25),ROUND(Regressions!F25, 1), NA())</f>
        <v>86.7</v>
      </c>
      <c r="G15" s="577">
        <f>IF(ISNUMBER(Regressions!G25),ROUND(Regressions!G25, 1), NA())</f>
        <v>53.2</v>
      </c>
      <c r="H15" s="578">
        <f>IF(ISNUMBER(Regressions!H25),ROUND(Regressions!H25, 1), NA())</f>
        <v>33.4</v>
      </c>
      <c r="I15" s="579">
        <f>IF(ISNUMBER(Regressions!I25),ROUND(Regressions!I25, 1), NA())</f>
        <v>13.3</v>
      </c>
      <c r="J15" s="580" t="e">
        <f>IF(ISNUMBER(Regressions!K25),ROUND(Regressions!K25, 1), NA())</f>
        <v>#N/A</v>
      </c>
      <c r="K15" s="576">
        <f>IF(ISNUMBER(Regressions!L25),ROUND(Regressions!L25, 1), NA())</f>
        <v>95.3</v>
      </c>
      <c r="L15" s="581" t="e">
        <f>IF(ISNUMBER(Regressions!M25),ROUND(Regressions!M25, 1), NA())</f>
        <v>#N/A</v>
      </c>
      <c r="M15" s="578" t="e">
        <f>IF(ISNUMBER(Regressions!N25),ROUND(Regressions!N25, 1), NA())</f>
        <v>#N/A</v>
      </c>
      <c r="N15" s="579">
        <f>IF(ISNUMBER(Regressions!O25),ROUND(Regressions!O25, 1), NA())</f>
        <v>4.7</v>
      </c>
      <c r="O15" s="580" t="e">
        <f>IF(ISNUMBER(Regressions!Q25),ROUND(Regressions!Q25, 1), NA())</f>
        <v>#N/A</v>
      </c>
      <c r="P15" s="576" t="e">
        <f>IF(ISNUMBER(Regressions!R25),ROUND(Regressions!R25, 1), NA())</f>
        <v>#N/A</v>
      </c>
      <c r="Q15" s="582" t="e">
        <f>IF(ISNUMBER(Regressions!S25),ROUND(Regressions!S25, 1), NA())</f>
        <v>#N/A</v>
      </c>
      <c r="R15" s="578" t="e">
        <f>IF(ISNUMBER(Regressions!T25),ROUND(Regressions!T25, 1), NA())</f>
        <v>#N/A</v>
      </c>
      <c r="S15" s="579" t="e">
        <f>IF(ISNUMBER(Regressions!U25),ROUND(Regressions!U25, 1), NA())</f>
        <v>#N/A</v>
      </c>
    </row>
    <row r="16" spans="1:19" x14ac:dyDescent="0.25">
      <c r="A16" s="571" t="str">
        <f>+Introduction!$C$7</f>
        <v>Zimbabwe</v>
      </c>
      <c r="B16" s="572">
        <f>IF(ISBLANK(Regressions!B26), " ", Regressions!B26)</f>
        <v>2012</v>
      </c>
      <c r="C16" s="571" t="str">
        <f>HLOOKUP(Introduction!$G$4,nametranslations,24,FALSE)</f>
        <v>Total</v>
      </c>
      <c r="D16" s="574">
        <f>IF(ISBLANK(Regressions!D26), " ", Regressions!D26)</f>
        <v>5248751</v>
      </c>
      <c r="E16" s="575">
        <f>IF(ISNUMBER(Regressions!E26),ROUND(Regressions!E26, 1), NA())</f>
        <v>98.3</v>
      </c>
      <c r="F16" s="576">
        <f>IF(ISNUMBER(Regressions!F26),ROUND(Regressions!F26, 1), NA())</f>
        <v>86.9</v>
      </c>
      <c r="G16" s="577">
        <f>IF(ISNUMBER(Regressions!G26),ROUND(Regressions!G26, 1), NA())</f>
        <v>54.6</v>
      </c>
      <c r="H16" s="578">
        <f>IF(ISNUMBER(Regressions!H26),ROUND(Regressions!H26, 1), NA())</f>
        <v>32.299999999999997</v>
      </c>
      <c r="I16" s="579">
        <f>IF(ISNUMBER(Regressions!I26),ROUND(Regressions!I26, 1), NA())</f>
        <v>13.1</v>
      </c>
      <c r="J16" s="580">
        <f>IF(ISNUMBER(Regressions!K26),ROUND(Regressions!K26, 1), NA())</f>
        <v>99.4</v>
      </c>
      <c r="K16" s="576">
        <f>IF(ISNUMBER(Regressions!L26),ROUND(Regressions!L26, 1), NA())</f>
        <v>95.3</v>
      </c>
      <c r="L16" s="581">
        <f>IF(ISNUMBER(Regressions!M26),ROUND(Regressions!M26, 1), NA())</f>
        <v>93.9</v>
      </c>
      <c r="M16" s="578">
        <f>IF(ISNUMBER(Regressions!N26),ROUND(Regressions!N26, 1), NA())</f>
        <v>1.4</v>
      </c>
      <c r="N16" s="579">
        <f>IF(ISNUMBER(Regressions!O26),ROUND(Regressions!O26, 1), NA())</f>
        <v>4.7</v>
      </c>
      <c r="O16" s="580">
        <f>IF(ISNUMBER(Regressions!Q26),ROUND(Regressions!Q26, 1), NA())</f>
        <v>62.7</v>
      </c>
      <c r="P16" s="576" t="e">
        <f>IF(ISNUMBER(Regressions!R26),ROUND(Regressions!R26, 1), NA())</f>
        <v>#N/A</v>
      </c>
      <c r="Q16" s="582">
        <f>IF(ISNUMBER(Regressions!S26),ROUND(Regressions!S26, 1), NA())</f>
        <v>62.7</v>
      </c>
      <c r="R16" s="578" t="e">
        <f>IF(ISNUMBER(Regressions!T26),ROUND(Regressions!T26, 1), NA())</f>
        <v>#N/A</v>
      </c>
      <c r="S16" s="579" t="e">
        <f>IF(ISNUMBER(Regressions!U26),ROUND(Regressions!U26, 1), NA())</f>
        <v>#N/A</v>
      </c>
    </row>
    <row r="17" spans="1:19" x14ac:dyDescent="0.25">
      <c r="A17" s="571" t="str">
        <f>+Introduction!$C$7</f>
        <v>Zimbabwe</v>
      </c>
      <c r="B17" s="572">
        <f>IF(ISBLANK(Regressions!B27), " ", Regressions!B27)</f>
        <v>2013</v>
      </c>
      <c r="C17" s="571" t="str">
        <f>HLOOKUP(Introduction!$G$4,nametranslations,24,FALSE)</f>
        <v>Total</v>
      </c>
      <c r="D17" s="574">
        <f>IF(ISBLANK(Regressions!D27), " ", Regressions!D27)</f>
        <v>5341642</v>
      </c>
      <c r="E17" s="575">
        <f>IF(ISNUMBER(Regressions!E27),ROUND(Regressions!E27, 1), NA())</f>
        <v>98.2</v>
      </c>
      <c r="F17" s="576">
        <f>IF(ISNUMBER(Regressions!F27),ROUND(Regressions!F27, 1), NA())</f>
        <v>87.1</v>
      </c>
      <c r="G17" s="577">
        <f>IF(ISNUMBER(Regressions!G27),ROUND(Regressions!G27, 1), NA())</f>
        <v>56</v>
      </c>
      <c r="H17" s="578">
        <f>IF(ISNUMBER(Regressions!H27),ROUND(Regressions!H27, 1), NA())</f>
        <v>31.1</v>
      </c>
      <c r="I17" s="579">
        <f>IF(ISNUMBER(Regressions!I27),ROUND(Regressions!I27, 1), NA())</f>
        <v>12.9</v>
      </c>
      <c r="J17" s="580">
        <f>IF(ISNUMBER(Regressions!K27),ROUND(Regressions!K27, 1), NA())</f>
        <v>99.4</v>
      </c>
      <c r="K17" s="576">
        <f>IF(ISNUMBER(Regressions!L27),ROUND(Regressions!L27, 1), NA())</f>
        <v>95.3</v>
      </c>
      <c r="L17" s="581">
        <f>IF(ISNUMBER(Regressions!M27),ROUND(Regressions!M27, 1), NA())</f>
        <v>93.9</v>
      </c>
      <c r="M17" s="578">
        <f>IF(ISNUMBER(Regressions!N27),ROUND(Regressions!N27, 1), NA())</f>
        <v>1.4</v>
      </c>
      <c r="N17" s="579">
        <f>IF(ISNUMBER(Regressions!O27),ROUND(Regressions!O27, 1), NA())</f>
        <v>4.7</v>
      </c>
      <c r="O17" s="580">
        <f>IF(ISNUMBER(Regressions!Q27),ROUND(Regressions!Q27, 1), NA())</f>
        <v>62.7</v>
      </c>
      <c r="P17" s="576" t="e">
        <f>IF(ISNUMBER(Regressions!R27),ROUND(Regressions!R27, 1), NA())</f>
        <v>#N/A</v>
      </c>
      <c r="Q17" s="582">
        <f>IF(ISNUMBER(Regressions!S27),ROUND(Regressions!S27, 1), NA())</f>
        <v>62.7</v>
      </c>
      <c r="R17" s="578" t="e">
        <f>IF(ISNUMBER(Regressions!T27),ROUND(Regressions!T27, 1), NA())</f>
        <v>#N/A</v>
      </c>
      <c r="S17" s="579" t="e">
        <f>IF(ISNUMBER(Regressions!U27),ROUND(Regressions!U27, 1), NA())</f>
        <v>#N/A</v>
      </c>
    </row>
    <row r="18" spans="1:19" x14ac:dyDescent="0.25">
      <c r="A18" s="571" t="str">
        <f>+Introduction!$C$7</f>
        <v>Zimbabwe</v>
      </c>
      <c r="B18" s="572">
        <f>IF(ISBLANK(Regressions!B28), " ", Regressions!B28)</f>
        <v>2014</v>
      </c>
      <c r="C18" s="571" t="str">
        <f>HLOOKUP(Introduction!$G$4,nametranslations,24,FALSE)</f>
        <v>Total</v>
      </c>
      <c r="D18" s="574">
        <f>IF(ISBLANK(Regressions!D28), " ", Regressions!D28)</f>
        <v>5449748</v>
      </c>
      <c r="E18" s="575">
        <f>IF(ISNUMBER(Regressions!E28),ROUND(Regressions!E28, 1), NA())</f>
        <v>98.1</v>
      </c>
      <c r="F18" s="576">
        <f>IF(ISNUMBER(Regressions!F28),ROUND(Regressions!F28, 1), NA())</f>
        <v>87.4</v>
      </c>
      <c r="G18" s="577">
        <f>IF(ISNUMBER(Regressions!G28),ROUND(Regressions!G28, 1), NA())</f>
        <v>57.4</v>
      </c>
      <c r="H18" s="578">
        <f>IF(ISNUMBER(Regressions!H28),ROUND(Regressions!H28, 1), NA())</f>
        <v>30</v>
      </c>
      <c r="I18" s="579">
        <f>IF(ISNUMBER(Regressions!I28),ROUND(Regressions!I28, 1), NA())</f>
        <v>12.6</v>
      </c>
      <c r="J18" s="580">
        <f>IF(ISNUMBER(Regressions!K28),ROUND(Regressions!K28, 1), NA())</f>
        <v>99.4</v>
      </c>
      <c r="K18" s="576">
        <f>IF(ISNUMBER(Regressions!L28),ROUND(Regressions!L28, 1), NA())</f>
        <v>95.3</v>
      </c>
      <c r="L18" s="581">
        <f>IF(ISNUMBER(Regressions!M28),ROUND(Regressions!M28, 1), NA())</f>
        <v>93.9</v>
      </c>
      <c r="M18" s="578">
        <f>IF(ISNUMBER(Regressions!N28),ROUND(Regressions!N28, 1), NA())</f>
        <v>1.4</v>
      </c>
      <c r="N18" s="579">
        <f>IF(ISNUMBER(Regressions!O28),ROUND(Regressions!O28, 1), NA())</f>
        <v>4.7</v>
      </c>
      <c r="O18" s="580">
        <f>IF(ISNUMBER(Regressions!Q28),ROUND(Regressions!Q28, 1), NA())</f>
        <v>62.7</v>
      </c>
      <c r="P18" s="576" t="e">
        <f>IF(ISNUMBER(Regressions!R28),ROUND(Regressions!R28, 1), NA())</f>
        <v>#N/A</v>
      </c>
      <c r="Q18" s="582">
        <f>IF(ISNUMBER(Regressions!S28),ROUND(Regressions!S28, 1), NA())</f>
        <v>62.7</v>
      </c>
      <c r="R18" s="578" t="e">
        <f>IF(ISNUMBER(Regressions!T28),ROUND(Regressions!T28, 1), NA())</f>
        <v>#N/A</v>
      </c>
      <c r="S18" s="579" t="e">
        <f>IF(ISNUMBER(Regressions!U28),ROUND(Regressions!U28, 1), NA())</f>
        <v>#N/A</v>
      </c>
    </row>
    <row r="19" spans="1:19" x14ac:dyDescent="0.25">
      <c r="A19" s="571" t="str">
        <f>+Introduction!$C$7</f>
        <v>Zimbabwe</v>
      </c>
      <c r="B19" s="572">
        <f>IF(ISBLANK(Regressions!B29), " ", Regressions!B29)</f>
        <v>2015</v>
      </c>
      <c r="C19" s="571" t="str">
        <f>HLOOKUP(Introduction!$G$4,nametranslations,24,FALSE)</f>
        <v>Total</v>
      </c>
      <c r="D19" s="574">
        <f>IF(ISBLANK(Regressions!D29), " ", Regressions!D29)</f>
        <v>5574959</v>
      </c>
      <c r="E19" s="575">
        <f>IF(ISNUMBER(Regressions!E29),ROUND(Regressions!E29, 1), NA())</f>
        <v>98</v>
      </c>
      <c r="F19" s="576">
        <f>IF(ISNUMBER(Regressions!F29),ROUND(Regressions!F29, 1), NA())</f>
        <v>87.6</v>
      </c>
      <c r="G19" s="577">
        <f>IF(ISNUMBER(Regressions!G29),ROUND(Regressions!G29, 1), NA())</f>
        <v>58.8</v>
      </c>
      <c r="H19" s="578">
        <f>IF(ISNUMBER(Regressions!H29),ROUND(Regressions!H29, 1), NA())</f>
        <v>28.8</v>
      </c>
      <c r="I19" s="579">
        <f>IF(ISNUMBER(Regressions!I29),ROUND(Regressions!I29, 1), NA())</f>
        <v>12.4</v>
      </c>
      <c r="J19" s="580">
        <f>IF(ISNUMBER(Regressions!K29),ROUND(Regressions!K29, 1), NA())</f>
        <v>99.4</v>
      </c>
      <c r="K19" s="576">
        <f>IF(ISNUMBER(Regressions!L29),ROUND(Regressions!L29, 1), NA())</f>
        <v>95.9</v>
      </c>
      <c r="L19" s="581">
        <f>IF(ISNUMBER(Regressions!M29),ROUND(Regressions!M29, 1), NA())</f>
        <v>93.9</v>
      </c>
      <c r="M19" s="578">
        <f>IF(ISNUMBER(Regressions!N29),ROUND(Regressions!N29, 1), NA())</f>
        <v>2</v>
      </c>
      <c r="N19" s="579">
        <f>IF(ISNUMBER(Regressions!O29),ROUND(Regressions!O29, 1), NA())</f>
        <v>4.0999999999999996</v>
      </c>
      <c r="O19" s="580">
        <f>IF(ISNUMBER(Regressions!Q29),ROUND(Regressions!Q29, 1), NA())</f>
        <v>62.7</v>
      </c>
      <c r="P19" s="576" t="e">
        <f>IF(ISNUMBER(Regressions!R29),ROUND(Regressions!R29, 1), NA())</f>
        <v>#N/A</v>
      </c>
      <c r="Q19" s="582">
        <f>IF(ISNUMBER(Regressions!S29),ROUND(Regressions!S29, 1), NA())</f>
        <v>62.7</v>
      </c>
      <c r="R19" s="578" t="e">
        <f>IF(ISNUMBER(Regressions!T29),ROUND(Regressions!T29, 1), NA())</f>
        <v>#N/A</v>
      </c>
      <c r="S19" s="579" t="e">
        <f>IF(ISNUMBER(Regressions!U29),ROUND(Regressions!U29, 1), NA())</f>
        <v>#N/A</v>
      </c>
    </row>
    <row r="20" spans="1:19" x14ac:dyDescent="0.25">
      <c r="A20" s="571" t="str">
        <f>+Introduction!$C$7</f>
        <v>Zimbabwe</v>
      </c>
      <c r="B20" s="572">
        <f>IF(ISBLANK(Regressions!B30), " ", Regressions!B30)</f>
        <v>2016</v>
      </c>
      <c r="C20" s="571" t="str">
        <f>HLOOKUP(Introduction!$G$4,nametranslations,24,FALSE)</f>
        <v>Total</v>
      </c>
      <c r="D20" s="574">
        <f>IF(ISBLANK(Regressions!D30), " ", Regressions!D30)</f>
        <v>5710168</v>
      </c>
      <c r="E20" s="575">
        <f>IF(ISNUMBER(Regressions!E30),ROUND(Regressions!E30, 1), NA())</f>
        <v>97.9</v>
      </c>
      <c r="F20" s="576">
        <f>IF(ISNUMBER(Regressions!F30),ROUND(Regressions!F30, 1), NA())</f>
        <v>87.9</v>
      </c>
      <c r="G20" s="577">
        <f>IF(ISNUMBER(Regressions!G30),ROUND(Regressions!G30, 1), NA())</f>
        <v>60.2</v>
      </c>
      <c r="H20" s="578">
        <f>IF(ISNUMBER(Regressions!H30),ROUND(Regressions!H30, 1), NA())</f>
        <v>27.7</v>
      </c>
      <c r="I20" s="579">
        <f>IF(ISNUMBER(Regressions!I30),ROUND(Regressions!I30, 1), NA())</f>
        <v>12.1</v>
      </c>
      <c r="J20" s="580">
        <f>IF(ISNUMBER(Regressions!K30),ROUND(Regressions!K30, 1), NA())</f>
        <v>99.4</v>
      </c>
      <c r="K20" s="576">
        <f>IF(ISNUMBER(Regressions!L30),ROUND(Regressions!L30, 1), NA())</f>
        <v>96.6</v>
      </c>
      <c r="L20" s="581">
        <f>IF(ISNUMBER(Regressions!M30),ROUND(Regressions!M30, 1), NA())</f>
        <v>93.9</v>
      </c>
      <c r="M20" s="578">
        <f>IF(ISNUMBER(Regressions!N30),ROUND(Regressions!N30, 1), NA())</f>
        <v>2.6</v>
      </c>
      <c r="N20" s="579">
        <f>IF(ISNUMBER(Regressions!O30),ROUND(Regressions!O30, 1), NA())</f>
        <v>3.4</v>
      </c>
      <c r="O20" s="580">
        <f>IF(ISNUMBER(Regressions!Q30),ROUND(Regressions!Q30, 1), NA())</f>
        <v>62.7</v>
      </c>
      <c r="P20" s="576" t="e">
        <f>IF(ISNUMBER(Regressions!R30),ROUND(Regressions!R30, 1), NA())</f>
        <v>#N/A</v>
      </c>
      <c r="Q20" s="582">
        <f>IF(ISNUMBER(Regressions!S30),ROUND(Regressions!S30, 1), NA())</f>
        <v>62.7</v>
      </c>
      <c r="R20" s="578" t="e">
        <f>IF(ISNUMBER(Regressions!T30),ROUND(Regressions!T30, 1), NA())</f>
        <v>#N/A</v>
      </c>
      <c r="S20" s="579" t="e">
        <f>IF(ISNUMBER(Regressions!U30),ROUND(Regressions!U30, 1), NA())</f>
        <v>#N/A</v>
      </c>
    </row>
    <row r="21" spans="1:19" x14ac:dyDescent="0.25">
      <c r="A21" s="571" t="str">
        <f>+Introduction!$C$7</f>
        <v>Zimbabwe</v>
      </c>
      <c r="B21" s="572">
        <f>IF(ISBLANK(Regressions!B31), " ", Regressions!B31)</f>
        <v>2017</v>
      </c>
      <c r="C21" s="571" t="str">
        <f>HLOOKUP(Introduction!$G$4,nametranslations,24,FALSE)</f>
        <v>Total</v>
      </c>
      <c r="D21" s="574">
        <f>IF(ISBLANK(Regressions!D31), " ", Regressions!D31)</f>
        <v>5845785</v>
      </c>
      <c r="E21" s="575">
        <f>IF(ISNUMBER(Regressions!E31),ROUND(Regressions!E31, 1), NA())</f>
        <v>97.7</v>
      </c>
      <c r="F21" s="576">
        <f>IF(ISNUMBER(Regressions!F31),ROUND(Regressions!F31, 1), NA())</f>
        <v>88.1</v>
      </c>
      <c r="G21" s="577">
        <f>IF(ISNUMBER(Regressions!G31),ROUND(Regressions!G31, 1), NA())</f>
        <v>61.6</v>
      </c>
      <c r="H21" s="578">
        <f>IF(ISNUMBER(Regressions!H31),ROUND(Regressions!H31, 1), NA())</f>
        <v>26.6</v>
      </c>
      <c r="I21" s="579">
        <f>IF(ISNUMBER(Regressions!I31),ROUND(Regressions!I31, 1), NA())</f>
        <v>11.9</v>
      </c>
      <c r="J21" s="580">
        <f>IF(ISNUMBER(Regressions!K31),ROUND(Regressions!K31, 1), NA())</f>
        <v>99.4</v>
      </c>
      <c r="K21" s="576">
        <f>IF(ISNUMBER(Regressions!L31),ROUND(Regressions!L31, 1), NA())</f>
        <v>97.2</v>
      </c>
      <c r="L21" s="581">
        <f>IF(ISNUMBER(Regressions!M31),ROUND(Regressions!M31, 1), NA())</f>
        <v>93.9</v>
      </c>
      <c r="M21" s="578">
        <f>IF(ISNUMBER(Regressions!N31),ROUND(Regressions!N31, 1), NA())</f>
        <v>3.3</v>
      </c>
      <c r="N21" s="579">
        <f>IF(ISNUMBER(Regressions!O31),ROUND(Regressions!O31, 1), NA())</f>
        <v>2.8</v>
      </c>
      <c r="O21" s="580">
        <f>IF(ISNUMBER(Regressions!Q31),ROUND(Regressions!Q31, 1), NA())</f>
        <v>92.8</v>
      </c>
      <c r="P21" s="576">
        <f>IF(ISNUMBER(Regressions!R31),ROUND(Regressions!R31, 1), NA())</f>
        <v>92.8</v>
      </c>
      <c r="Q21" s="582">
        <f>IF(ISNUMBER(Regressions!S31),ROUND(Regressions!S31, 1), NA())</f>
        <v>76.599999999999994</v>
      </c>
      <c r="R21" s="578">
        <f>IF(ISNUMBER(Regressions!T31),ROUND(Regressions!T31, 1), NA())</f>
        <v>16.2</v>
      </c>
      <c r="S21" s="579">
        <f>IF(ISNUMBER(Regressions!U31),ROUND(Regressions!U31, 1), NA())</f>
        <v>7.2</v>
      </c>
    </row>
    <row r="22" spans="1:19" x14ac:dyDescent="0.25">
      <c r="A22" s="571" t="str">
        <f>+Introduction!$C$7</f>
        <v>Zimbabwe</v>
      </c>
      <c r="B22" s="572">
        <f>IF(ISBLANK(Regressions!B32), " ", Regressions!B32)</f>
        <v>2018</v>
      </c>
      <c r="C22" s="571" t="str">
        <f>HLOOKUP(Introduction!$G$4,nametranslations,24,FALSE)</f>
        <v>Total</v>
      </c>
      <c r="D22" s="574">
        <f>IF(ISBLANK(Regressions!D32), " ", Regressions!D32)</f>
        <v>5968010</v>
      </c>
      <c r="E22" s="575">
        <f>IF(ISNUMBER(Regressions!E32),ROUND(Regressions!E32, 1), NA())</f>
        <v>97.6</v>
      </c>
      <c r="F22" s="576">
        <f>IF(ISNUMBER(Regressions!F32),ROUND(Regressions!F32, 1), NA())</f>
        <v>88.4</v>
      </c>
      <c r="G22" s="577">
        <f>IF(ISNUMBER(Regressions!G32),ROUND(Regressions!G32, 1), NA())</f>
        <v>62.9</v>
      </c>
      <c r="H22" s="578">
        <f>IF(ISNUMBER(Regressions!H32),ROUND(Regressions!H32, 1), NA())</f>
        <v>25.4</v>
      </c>
      <c r="I22" s="579">
        <f>IF(ISNUMBER(Regressions!I32),ROUND(Regressions!I32, 1), NA())</f>
        <v>11.6</v>
      </c>
      <c r="J22" s="580">
        <f>IF(ISNUMBER(Regressions!K32),ROUND(Regressions!K32, 1), NA())</f>
        <v>99.4</v>
      </c>
      <c r="K22" s="576">
        <f>IF(ISNUMBER(Regressions!L32),ROUND(Regressions!L32, 1), NA())</f>
        <v>97.8</v>
      </c>
      <c r="L22" s="581">
        <f>IF(ISNUMBER(Regressions!M32),ROUND(Regressions!M32, 1), NA())</f>
        <v>93.9</v>
      </c>
      <c r="M22" s="578">
        <f>IF(ISNUMBER(Regressions!N32),ROUND(Regressions!N32, 1), NA())</f>
        <v>3.9</v>
      </c>
      <c r="N22" s="579">
        <f>IF(ISNUMBER(Regressions!O32),ROUND(Regressions!O32, 1), NA())</f>
        <v>2.2000000000000002</v>
      </c>
      <c r="O22" s="580">
        <f>IF(ISNUMBER(Regressions!Q32),ROUND(Regressions!Q32, 1), NA())</f>
        <v>92.8</v>
      </c>
      <c r="P22" s="576">
        <f>IF(ISNUMBER(Regressions!R32),ROUND(Regressions!R32, 1), NA())</f>
        <v>92.8</v>
      </c>
      <c r="Q22" s="582">
        <f>IF(ISNUMBER(Regressions!S32),ROUND(Regressions!S32, 1), NA())</f>
        <v>76.599999999999994</v>
      </c>
      <c r="R22" s="578">
        <f>IF(ISNUMBER(Regressions!T32),ROUND(Regressions!T32, 1), NA())</f>
        <v>16.2</v>
      </c>
      <c r="S22" s="579">
        <f>IF(ISNUMBER(Regressions!U32),ROUND(Regressions!U32, 1), NA())</f>
        <v>7.2</v>
      </c>
    </row>
    <row r="23" spans="1:19" x14ac:dyDescent="0.25">
      <c r="A23" s="571" t="str">
        <f>+Introduction!$C$7</f>
        <v>Zimbabwe</v>
      </c>
      <c r="B23" s="572">
        <f>IF(ISBLANK(Regressions!B33), " ", Regressions!B33)</f>
        <v>2019</v>
      </c>
      <c r="C23" s="571" t="str">
        <f>HLOOKUP(Introduction!$G$4,nametranslations,24,FALSE)</f>
        <v>Total</v>
      </c>
      <c r="D23" s="574">
        <f>IF(ISBLANK(Regressions!D33), " ", Regressions!D33)</f>
        <v>6065392</v>
      </c>
      <c r="E23" s="575">
        <f>IF(ISNUMBER(Regressions!E33),ROUND(Regressions!E33, 1), NA())</f>
        <v>97.5</v>
      </c>
      <c r="F23" s="576">
        <f>IF(ISNUMBER(Regressions!F33),ROUND(Regressions!F33, 1), NA())</f>
        <v>88.6</v>
      </c>
      <c r="G23" s="577">
        <f>IF(ISNUMBER(Regressions!G33),ROUND(Regressions!G33, 1), NA())</f>
        <v>64.3</v>
      </c>
      <c r="H23" s="578">
        <f>IF(ISNUMBER(Regressions!H33),ROUND(Regressions!H33, 1), NA())</f>
        <v>24.3</v>
      </c>
      <c r="I23" s="579">
        <f>IF(ISNUMBER(Regressions!I33),ROUND(Regressions!I33, 1), NA())</f>
        <v>11.4</v>
      </c>
      <c r="J23" s="580">
        <f>IF(ISNUMBER(Regressions!K33),ROUND(Regressions!K33, 1), NA())</f>
        <v>99.4</v>
      </c>
      <c r="K23" s="576">
        <f>IF(ISNUMBER(Regressions!L33),ROUND(Regressions!L33, 1), NA())</f>
        <v>98.4</v>
      </c>
      <c r="L23" s="581">
        <f>IF(ISNUMBER(Regressions!M33),ROUND(Regressions!M33, 1), NA())</f>
        <v>93.9</v>
      </c>
      <c r="M23" s="578">
        <f>IF(ISNUMBER(Regressions!N33),ROUND(Regressions!N33, 1), NA())</f>
        <v>4.5</v>
      </c>
      <c r="N23" s="579">
        <f>IF(ISNUMBER(Regressions!O33),ROUND(Regressions!O33, 1), NA())</f>
        <v>1.6</v>
      </c>
      <c r="O23" s="580">
        <f>IF(ISNUMBER(Regressions!Q33),ROUND(Regressions!Q33, 1), NA())</f>
        <v>92.8</v>
      </c>
      <c r="P23" s="576">
        <f>IF(ISNUMBER(Regressions!R33),ROUND(Regressions!R33, 1), NA())</f>
        <v>92.8</v>
      </c>
      <c r="Q23" s="582">
        <f>IF(ISNUMBER(Regressions!S33),ROUND(Regressions!S33, 1), NA())</f>
        <v>76.599999999999994</v>
      </c>
      <c r="R23" s="578">
        <f>IF(ISNUMBER(Regressions!T33),ROUND(Regressions!T33, 1), NA())</f>
        <v>16.2</v>
      </c>
      <c r="S23" s="579">
        <f>IF(ISNUMBER(Regressions!U33),ROUND(Regressions!U33, 1), NA())</f>
        <v>7.2</v>
      </c>
    </row>
    <row r="24" spans="1:19" x14ac:dyDescent="0.25">
      <c r="A24" s="571" t="str">
        <f>+Introduction!$C$7</f>
        <v>Zimbabwe</v>
      </c>
      <c r="B24" s="572">
        <f>IF(ISBLANK(Regressions!B34), " ", Regressions!B34)</f>
        <v>2020</v>
      </c>
      <c r="C24" s="571" t="str">
        <f>HLOOKUP(Introduction!$G$4,nametranslations,24,FALSE)</f>
        <v>Total</v>
      </c>
      <c r="D24" s="574">
        <f>IF(ISBLANK(Regressions!D34), " ", Regressions!D34)</f>
        <v>6145688</v>
      </c>
      <c r="E24" s="575">
        <f>IF(ISNUMBER(Regressions!E34),ROUND(Regressions!E34, 1), NA())</f>
        <v>97.4</v>
      </c>
      <c r="F24" s="576">
        <f>IF(ISNUMBER(Regressions!F34),ROUND(Regressions!F34, 1), NA())</f>
        <v>88.8</v>
      </c>
      <c r="G24" s="577">
        <f>IF(ISNUMBER(Regressions!G34),ROUND(Regressions!G34, 1), NA())</f>
        <v>65.7</v>
      </c>
      <c r="H24" s="578">
        <f>IF(ISNUMBER(Regressions!H34),ROUND(Regressions!H34, 1), NA())</f>
        <v>23.1</v>
      </c>
      <c r="I24" s="579">
        <f>IF(ISNUMBER(Regressions!I34),ROUND(Regressions!I34, 1), NA())</f>
        <v>11.2</v>
      </c>
      <c r="J24" s="580">
        <f>IF(ISNUMBER(Regressions!K34),ROUND(Regressions!K34, 1), NA())</f>
        <v>99.4</v>
      </c>
      <c r="K24" s="576">
        <f>IF(ISNUMBER(Regressions!L34),ROUND(Regressions!L34, 1), NA())</f>
        <v>99.1</v>
      </c>
      <c r="L24" s="581">
        <f>IF(ISNUMBER(Regressions!M34),ROUND(Regressions!M34, 1), NA())</f>
        <v>93.9</v>
      </c>
      <c r="M24" s="578">
        <f>IF(ISNUMBER(Regressions!N34),ROUND(Regressions!N34, 1), NA())</f>
        <v>5.0999999999999996</v>
      </c>
      <c r="N24" s="579">
        <f>IF(ISNUMBER(Regressions!O34),ROUND(Regressions!O34, 1), NA())</f>
        <v>0.9</v>
      </c>
      <c r="O24" s="580">
        <f>IF(ISNUMBER(Regressions!Q34),ROUND(Regressions!Q34, 1), NA())</f>
        <v>92.8</v>
      </c>
      <c r="P24" s="576">
        <f>IF(ISNUMBER(Regressions!R34),ROUND(Regressions!R34, 1), NA())</f>
        <v>92.8</v>
      </c>
      <c r="Q24" s="582">
        <f>IF(ISNUMBER(Regressions!S34),ROUND(Regressions!S34, 1), NA())</f>
        <v>76.599999999999994</v>
      </c>
      <c r="R24" s="578">
        <f>IF(ISNUMBER(Regressions!T34),ROUND(Regressions!T34, 1), NA())</f>
        <v>16.2</v>
      </c>
      <c r="S24" s="579">
        <f>IF(ISNUMBER(Regressions!U34),ROUND(Regressions!U34, 1), NA())</f>
        <v>7.2</v>
      </c>
    </row>
    <row r="25" spans="1:19" x14ac:dyDescent="0.25">
      <c r="A25" s="571" t="str">
        <f>+Introduction!$C$7</f>
        <v>Zimbabwe</v>
      </c>
      <c r="B25" s="572">
        <f>IF(ISBLANK(Regressions!B35), " ", Regressions!B35)</f>
        <v>2021</v>
      </c>
      <c r="C25" s="571" t="str">
        <f>HLOOKUP(Introduction!$G$4,nametranslations,24,FALSE)</f>
        <v>Total</v>
      </c>
      <c r="D25" s="574">
        <f>IF(ISBLANK(Regressions!D35), " ", Regressions!D35)</f>
        <v>6213278</v>
      </c>
      <c r="E25" s="580">
        <f>IF(ISNUMBER(Regressions!E35),ROUND(Regressions!E35, 1), NA())</f>
        <v>97.3</v>
      </c>
      <c r="F25" s="583">
        <f>IF(ISNUMBER(Regressions!F35),ROUND(Regressions!F35, 1), NA())</f>
        <v>89.1</v>
      </c>
      <c r="G25" s="584">
        <f>IF(ISNUMBER(Regressions!G35),ROUND(Regressions!G35, 1), NA())</f>
        <v>67.099999999999994</v>
      </c>
      <c r="H25" s="578">
        <f>IF(ISNUMBER(Regressions!H35),ROUND(Regressions!H35, 1), NA())</f>
        <v>22</v>
      </c>
      <c r="I25" s="579">
        <f>IF(ISNUMBER(Regressions!I35),ROUND(Regressions!I35, 1), NA())</f>
        <v>10.9</v>
      </c>
      <c r="J25" s="580" t="e">
        <f>IF(ISNUMBER(Regressions!K35),ROUND(Regressions!K35, 1), NA())</f>
        <v>#N/A</v>
      </c>
      <c r="K25" s="583">
        <f>IF(ISNUMBER(Regressions!L35),ROUND(Regressions!L35, 1), NA())</f>
        <v>99.7</v>
      </c>
      <c r="L25" s="585">
        <f>IF(ISNUMBER(Regressions!M35),ROUND(Regressions!M35, 1), NA())</f>
        <v>93.9</v>
      </c>
      <c r="M25" s="578">
        <f>IF(ISNUMBER(Regressions!N35),ROUND(Regressions!N35, 1), NA())</f>
        <v>5.8</v>
      </c>
      <c r="N25" s="579">
        <f>IF(ISNUMBER(Regressions!O35),ROUND(Regressions!O35, 1), NA())</f>
        <v>0.3</v>
      </c>
      <c r="O25" s="580" t="e">
        <f>IF(ISNUMBER(Regressions!Q35),ROUND(Regressions!Q35, 1), NA())</f>
        <v>#N/A</v>
      </c>
      <c r="P25" s="583">
        <f>IF(ISNUMBER(Regressions!R35),ROUND(Regressions!R35, 1), NA())</f>
        <v>92.8</v>
      </c>
      <c r="Q25" s="586">
        <f>IF(ISNUMBER(Regressions!S35),ROUND(Regressions!S35, 1), NA())</f>
        <v>76.599999999999994</v>
      </c>
      <c r="R25" s="578">
        <f>IF(ISNUMBER(Regressions!T35),ROUND(Regressions!T35, 1), NA())</f>
        <v>16.2</v>
      </c>
      <c r="S25" s="579">
        <f>IF(ISNUMBER(Regressions!U35),ROUND(Regressions!U35, 1), NA())</f>
        <v>7.2</v>
      </c>
    </row>
    <row r="26" spans="1:19" x14ac:dyDescent="0.25">
      <c r="A26" s="571" t="str">
        <f>+Introduction!$C$7</f>
        <v>Zimbabwe</v>
      </c>
      <c r="B26" s="572">
        <f>IF(ISBLANK(Regressions!B36), " ", Regressions!B36)</f>
        <v>2022</v>
      </c>
      <c r="C26" s="571" t="str">
        <f>HLOOKUP(Introduction!$G$4,nametranslations,24,FALSE)</f>
        <v>Total</v>
      </c>
      <c r="D26" s="574">
        <f>IF(ISBLANK(Regressions!D36), " ", Regressions!D36)</f>
        <v>6274504</v>
      </c>
      <c r="E26" s="575">
        <f>IF(ISNUMBER(Regressions!E36),ROUND(Regressions!E36, 1), NA())</f>
        <v>97.2</v>
      </c>
      <c r="F26" s="576">
        <f>IF(ISNUMBER(Regressions!F36),ROUND(Regressions!F36, 1), NA())</f>
        <v>89.3</v>
      </c>
      <c r="G26" s="577">
        <f>IF(ISNUMBER(Regressions!G36),ROUND(Regressions!G36, 1), NA())</f>
        <v>68.5</v>
      </c>
      <c r="H26" s="578">
        <f>IF(ISNUMBER(Regressions!H36),ROUND(Regressions!H36, 1), NA())</f>
        <v>20.8</v>
      </c>
      <c r="I26" s="579">
        <f>IF(ISNUMBER(Regressions!I36),ROUND(Regressions!I36, 1), NA())</f>
        <v>10.7</v>
      </c>
      <c r="J26" s="580" t="e">
        <f>IF(ISNUMBER(Regressions!K36),ROUND(Regressions!K36, 1), NA())</f>
        <v>#N/A</v>
      </c>
      <c r="K26" s="576">
        <f>IF(ISNUMBER(Regressions!L36),ROUND(Regressions!L36, 1), NA())</f>
        <v>100</v>
      </c>
      <c r="L26" s="581">
        <f>IF(ISNUMBER(Regressions!M36),ROUND(Regressions!M36, 1), NA())</f>
        <v>93.9</v>
      </c>
      <c r="M26" s="578">
        <f>IF(ISNUMBER(Regressions!N36),ROUND(Regressions!N36, 1), NA())</f>
        <v>6.1</v>
      </c>
      <c r="N26" s="579">
        <f>IF(ISNUMBER(Regressions!O36),ROUND(Regressions!O36, 1), NA())</f>
        <v>0</v>
      </c>
      <c r="O26" s="580" t="e">
        <f>IF(ISNUMBER(Regressions!Q36),ROUND(Regressions!Q36, 1), NA())</f>
        <v>#N/A</v>
      </c>
      <c r="P26" s="576">
        <f>IF(ISNUMBER(Regressions!R36),ROUND(Regressions!R36, 1), NA())</f>
        <v>92.8</v>
      </c>
      <c r="Q26" s="582">
        <f>IF(ISNUMBER(Regressions!S36),ROUND(Regressions!S36, 1), NA())</f>
        <v>76.599999999999994</v>
      </c>
      <c r="R26" s="578">
        <f>IF(ISNUMBER(Regressions!T36),ROUND(Regressions!T36, 1), NA())</f>
        <v>16.2</v>
      </c>
      <c r="S26" s="579">
        <f>IF(ISNUMBER(Regressions!U36),ROUND(Regressions!U36, 1), NA())</f>
        <v>7.2</v>
      </c>
    </row>
    <row r="27" spans="1:19" x14ac:dyDescent="0.25">
      <c r="A27" s="571" t="str">
        <f>+Introduction!$C$7</f>
        <v>Zimbabwe</v>
      </c>
      <c r="B27" s="572">
        <f>IF(ISBLANK(Regressions!B37), " ", Regressions!B37)</f>
        <v>2023</v>
      </c>
      <c r="C27" s="571" t="str">
        <f>HLOOKUP(Introduction!$G$4,nametranslations,24,FALSE)</f>
        <v>Total</v>
      </c>
      <c r="D27" s="574">
        <f>IF(ISBLANK(Regressions!D37), " ", Regressions!D37)</f>
        <v>6340513</v>
      </c>
      <c r="E27" s="580">
        <f>IF(ISNUMBER(Regressions!E37),ROUND(Regressions!E37, 1), NA())</f>
        <v>97.1</v>
      </c>
      <c r="F27" s="583">
        <f>IF(ISNUMBER(Regressions!F37),ROUND(Regressions!F37, 1), NA())</f>
        <v>89.6</v>
      </c>
      <c r="G27" s="584">
        <f>IF(ISNUMBER(Regressions!G37),ROUND(Regressions!G37, 1), NA())</f>
        <v>69.900000000000006</v>
      </c>
      <c r="H27" s="578">
        <f>IF(ISNUMBER(Regressions!H37),ROUND(Regressions!H37, 1), NA())</f>
        <v>19.7</v>
      </c>
      <c r="I27" s="579">
        <f>IF(ISNUMBER(Regressions!I37),ROUND(Regressions!I37, 1), NA())</f>
        <v>10.4</v>
      </c>
      <c r="J27" s="580" t="e">
        <f>IF(ISNUMBER(Regressions!K37),ROUND(Regressions!K37, 1), NA())</f>
        <v>#N/A</v>
      </c>
      <c r="K27" s="583">
        <f>IF(ISNUMBER(Regressions!L37),ROUND(Regressions!L37, 1), NA())</f>
        <v>100</v>
      </c>
      <c r="L27" s="585">
        <f>IF(ISNUMBER(Regressions!M37),ROUND(Regressions!M37, 1), NA())</f>
        <v>93.9</v>
      </c>
      <c r="M27" s="578">
        <f>IF(ISNUMBER(Regressions!N37),ROUND(Regressions!N37, 1), NA())</f>
        <v>6.1</v>
      </c>
      <c r="N27" s="579">
        <f>IF(ISNUMBER(Regressions!O37),ROUND(Regressions!O37, 1), NA())</f>
        <v>0</v>
      </c>
      <c r="O27" s="580" t="e">
        <f>IF(ISNUMBER(Regressions!Q37),ROUND(Regressions!Q37, 1), NA())</f>
        <v>#N/A</v>
      </c>
      <c r="P27" s="583">
        <f>IF(ISNUMBER(Regressions!R37),ROUND(Regressions!R37, 1), NA())</f>
        <v>92.8</v>
      </c>
      <c r="Q27" s="586">
        <f>IF(ISNUMBER(Regressions!S37),ROUND(Regressions!S37, 1), NA())</f>
        <v>76.599999999999994</v>
      </c>
      <c r="R27" s="578">
        <f>IF(ISNUMBER(Regressions!T37),ROUND(Regressions!T37, 1), NA())</f>
        <v>16.2</v>
      </c>
      <c r="S27" s="579">
        <f>IF(ISNUMBER(Regressions!U37),ROUND(Regressions!U37, 1), NA())</f>
        <v>7.2</v>
      </c>
    </row>
    <row r="28" spans="1:19" x14ac:dyDescent="0.25">
      <c r="A28" s="571" t="str">
        <f>+Introduction!$C$7</f>
        <v>Zimbabwe</v>
      </c>
      <c r="B28" s="572">
        <f>IF(ISBLANK(Regressions!B38), " ", Regressions!B38)</f>
        <v>2024</v>
      </c>
      <c r="C28" s="571" t="str">
        <f>HLOOKUP(Introduction!$G$4,nametranslations,24,FALSE)</f>
        <v>Total</v>
      </c>
      <c r="D28" s="574">
        <f>IF(ISBLANK(Regressions!D38), " ", Regressions!D38)</f>
        <v>6317891</v>
      </c>
      <c r="E28" s="575">
        <f>IF(ISNUMBER(Regressions!E38),ROUND(Regressions!E38, 1), NA())</f>
        <v>97.1</v>
      </c>
      <c r="F28" s="576">
        <f>IF(ISNUMBER(Regressions!F38),ROUND(Regressions!F38, 1), NA())</f>
        <v>89.6</v>
      </c>
      <c r="G28" s="577">
        <f>IF(ISNUMBER(Regressions!G38),ROUND(Regressions!G38, 1), NA())</f>
        <v>69.900000000000006</v>
      </c>
      <c r="H28" s="578">
        <f>IF(ISNUMBER(Regressions!H38),ROUND(Regressions!H38, 1), NA())</f>
        <v>19.7</v>
      </c>
      <c r="I28" s="579">
        <f>IF(ISNUMBER(Regressions!I38),ROUND(Regressions!I38, 1), NA())</f>
        <v>10.4</v>
      </c>
      <c r="J28" s="580" t="e">
        <f>IF(ISNUMBER(Regressions!K38),ROUND(Regressions!K38, 1), NA())</f>
        <v>#N/A</v>
      </c>
      <c r="K28" s="576">
        <f>IF(ISNUMBER(Regressions!L38),ROUND(Regressions!L38, 1), NA())</f>
        <v>100</v>
      </c>
      <c r="L28" s="581">
        <f>IF(ISNUMBER(Regressions!M38),ROUND(Regressions!M38, 1), NA())</f>
        <v>93.9</v>
      </c>
      <c r="M28" s="578">
        <f>IF(ISNUMBER(Regressions!N38),ROUND(Regressions!N38, 1), NA())</f>
        <v>6.1</v>
      </c>
      <c r="N28" s="579">
        <f>IF(ISNUMBER(Regressions!O38),ROUND(Regressions!O38, 1), NA())</f>
        <v>0</v>
      </c>
      <c r="O28" s="580" t="e">
        <f>IF(ISNUMBER(Regressions!Q38),ROUND(Regressions!Q38, 1), NA())</f>
        <v>#N/A</v>
      </c>
      <c r="P28" s="576">
        <f>IF(ISNUMBER(Regressions!R38),ROUND(Regressions!R38, 1), NA())</f>
        <v>92.8</v>
      </c>
      <c r="Q28" s="582">
        <f>IF(ISNUMBER(Regressions!S38),ROUND(Regressions!S38, 1), NA())</f>
        <v>76.599999999999994</v>
      </c>
      <c r="R28" s="578">
        <f>IF(ISNUMBER(Regressions!T38),ROUND(Regressions!T38, 1), NA())</f>
        <v>16.2</v>
      </c>
      <c r="S28" s="579">
        <f>IF(ISNUMBER(Regressions!U38),ROUND(Regressions!U38, 1), NA())</f>
        <v>7.2</v>
      </c>
    </row>
    <row r="29" spans="1:19" x14ac:dyDescent="0.25">
      <c r="A29" s="587" t="str">
        <f>+Introduction!$C$7</f>
        <v>Zimbabwe</v>
      </c>
      <c r="B29" s="588">
        <f>IF(ISBLANK(Regressions!B39), " ", Regressions!B39)</f>
        <v>2025</v>
      </c>
      <c r="C29" s="587" t="str">
        <f>HLOOKUP(Introduction!$G$4,nametranslations,24,FALSE)</f>
        <v>Total</v>
      </c>
      <c r="D29" s="589">
        <f>IF(ISBLANK(Regressions!D39), " ", Regressions!D39)</f>
        <v>6393666</v>
      </c>
      <c r="E29" s="590">
        <f>IF(ISNUMBER(Regressions!E39),ROUND(Regressions!E39, 1), NA())</f>
        <v>97.1</v>
      </c>
      <c r="F29" s="591">
        <f>IF(ISNUMBER(Regressions!F39),ROUND(Regressions!F39, 1), NA())</f>
        <v>89.6</v>
      </c>
      <c r="G29" s="592">
        <f>IF(ISNUMBER(Regressions!G39),ROUND(Regressions!G39, 1), NA())</f>
        <v>69.900000000000006</v>
      </c>
      <c r="H29" s="593">
        <f>IF(ISNUMBER(Regressions!H39),ROUND(Regressions!H39, 1), NA())</f>
        <v>19.7</v>
      </c>
      <c r="I29" s="594">
        <f>IF(ISNUMBER(Regressions!I39),ROUND(Regressions!I39, 1), NA())</f>
        <v>10.4</v>
      </c>
      <c r="J29" s="595" t="e">
        <f>IF(ISNUMBER(Regressions!K39),ROUND(Regressions!K39, 1), NA())</f>
        <v>#N/A</v>
      </c>
      <c r="K29" s="591">
        <f>IF(ISNUMBER(Regressions!L39),ROUND(Regressions!L39, 1), NA())</f>
        <v>100</v>
      </c>
      <c r="L29" s="596">
        <f>IF(ISNUMBER(Regressions!M39),ROUND(Regressions!M39, 1), NA())</f>
        <v>93.9</v>
      </c>
      <c r="M29" s="593">
        <f>IF(ISNUMBER(Regressions!N39),ROUND(Regressions!N39, 1), NA())</f>
        <v>6.1</v>
      </c>
      <c r="N29" s="594">
        <f>IF(ISNUMBER(Regressions!O39),ROUND(Regressions!O39, 1), NA())</f>
        <v>0</v>
      </c>
      <c r="O29" s="595" t="e">
        <f>IF(ISNUMBER(Regressions!Q39),ROUND(Regressions!Q39, 1), NA())</f>
        <v>#N/A</v>
      </c>
      <c r="P29" s="591">
        <f>IF(ISNUMBER(Regressions!R39),ROUND(Regressions!R39, 1), NA())</f>
        <v>92.8</v>
      </c>
      <c r="Q29" s="597">
        <f>IF(ISNUMBER(Regressions!S39),ROUND(Regressions!S39, 1), NA())</f>
        <v>76.599999999999994</v>
      </c>
      <c r="R29" s="593">
        <f>IF(ISNUMBER(Regressions!T39),ROUND(Regressions!T39, 1), NA())</f>
        <v>16.2</v>
      </c>
      <c r="S29" s="594">
        <f>IF(ISNUMBER(Regressions!U39),ROUND(Regressions!U39, 1), NA())</f>
        <v>7.2</v>
      </c>
    </row>
    <row r="30" spans="1:19" hidden="1" x14ac:dyDescent="0.25">
      <c r="A30" s="571" t="str">
        <f>+Introduction!$C$7</f>
        <v>Zimbabwe</v>
      </c>
      <c r="B30" s="572">
        <f>IF(ISBLANK(Regressions!B40), " ", Regressions!B40)</f>
        <v>2026</v>
      </c>
      <c r="C30" s="571" t="str">
        <f>HLOOKUP(Introduction!$G$4,nametranslations,24,FALSE)</f>
        <v>Total</v>
      </c>
      <c r="D30" s="574" t="str">
        <f>IF(ISBLANK(Regressions!D40), " ", Regressions!D40)</f>
        <v xml:space="preserve"> </v>
      </c>
      <c r="E30" s="575">
        <f>IF(ISNUMBER(Regressions!E40),ROUND(Regressions!E40, 1), NA())</f>
        <v>97.1</v>
      </c>
      <c r="F30" s="576">
        <f>IF(ISNUMBER(Regressions!F40),ROUND(Regressions!F40, 1), NA())</f>
        <v>89.6</v>
      </c>
      <c r="G30" s="577">
        <f>IF(ISNUMBER(Regressions!G40),ROUND(Regressions!G40, 1), NA())</f>
        <v>69.900000000000006</v>
      </c>
      <c r="H30" s="578">
        <f>IF(ISNUMBER(Regressions!H40),ROUND(Regressions!H40, 1), NA())</f>
        <v>19.7</v>
      </c>
      <c r="I30" s="579">
        <f>IF(ISNUMBER(Regressions!I40),ROUND(Regressions!I40, 1), NA())</f>
        <v>10.4</v>
      </c>
      <c r="J30" s="580" t="e">
        <f>IF(ISNUMBER(Regressions!K40),ROUND(Regressions!K40, 1), NA())</f>
        <v>#N/A</v>
      </c>
      <c r="K30" s="576">
        <f>IF(ISNUMBER(Regressions!L40),ROUND(Regressions!L40, 1), NA())</f>
        <v>100</v>
      </c>
      <c r="L30" s="581">
        <f>IF(ISNUMBER(Regressions!M40),ROUND(Regressions!M40, 1), NA())</f>
        <v>93.9</v>
      </c>
      <c r="M30" s="578">
        <f>IF(ISNUMBER(Regressions!N40),ROUND(Regressions!N40, 1), NA())</f>
        <v>6.1</v>
      </c>
      <c r="N30" s="579">
        <f>IF(ISNUMBER(Regressions!O40),ROUND(Regressions!O40, 1), NA())</f>
        <v>0</v>
      </c>
      <c r="O30" s="580" t="e">
        <f>IF(ISNUMBER(Regressions!Q40),ROUND(Regressions!Q40, 1), NA())</f>
        <v>#N/A</v>
      </c>
      <c r="P30" s="576" t="e">
        <f>IF(ISNUMBER(Regressions!R40),ROUND(Regressions!R40, 1), NA())</f>
        <v>#N/A</v>
      </c>
      <c r="Q30" s="582">
        <f>IF(ISNUMBER(Regressions!S40),ROUND(Regressions!S40, 1), NA())</f>
        <v>76.599999999999994</v>
      </c>
      <c r="R30" s="578" t="e">
        <f>IF(ISNUMBER(Regressions!T40),ROUND(Regressions!T40, 1), NA())</f>
        <v>#N/A</v>
      </c>
      <c r="S30" s="579" t="e">
        <f>IF(ISNUMBER(Regressions!U40),ROUND(Regressions!U40, 1), NA())</f>
        <v>#N/A</v>
      </c>
    </row>
    <row r="31" spans="1:19" hidden="1" x14ac:dyDescent="0.25">
      <c r="A31" s="571" t="str">
        <f>+Introduction!$C$7</f>
        <v>Zimbabwe</v>
      </c>
      <c r="B31" s="572">
        <f>IF(ISBLANK(Regressions!B41), " ", Regressions!B41)</f>
        <v>2027</v>
      </c>
      <c r="C31" s="571" t="str">
        <f>HLOOKUP(Introduction!$G$4,nametranslations,24,FALSE)</f>
        <v>Total</v>
      </c>
      <c r="D31" s="574" t="str">
        <f>IF(ISBLANK(Regressions!D41), " ", Regressions!D41)</f>
        <v xml:space="preserve"> </v>
      </c>
      <c r="E31" s="575">
        <f>IF(ISNUMBER(Regressions!E41),ROUND(Regressions!E41, 1), NA())</f>
        <v>97.1</v>
      </c>
      <c r="F31" s="576">
        <f>IF(ISNUMBER(Regressions!F41),ROUND(Regressions!F41, 1), NA())</f>
        <v>89.6</v>
      </c>
      <c r="G31" s="577">
        <f>IF(ISNUMBER(Regressions!G41),ROUND(Regressions!G41, 1), NA())</f>
        <v>69.900000000000006</v>
      </c>
      <c r="H31" s="578">
        <f>IF(ISNUMBER(Regressions!H41),ROUND(Regressions!H41, 1), NA())</f>
        <v>19.7</v>
      </c>
      <c r="I31" s="579">
        <f>IF(ISNUMBER(Regressions!I41),ROUND(Regressions!I41, 1), NA())</f>
        <v>10.4</v>
      </c>
      <c r="J31" s="580" t="e">
        <f>IF(ISNUMBER(Regressions!K41),ROUND(Regressions!K41, 1), NA())</f>
        <v>#N/A</v>
      </c>
      <c r="K31" s="576">
        <f>IF(ISNUMBER(Regressions!L41),ROUND(Regressions!L41, 1), NA())</f>
        <v>100</v>
      </c>
      <c r="L31" s="581" t="e">
        <f>IF(ISNUMBER(Regressions!M41),ROUND(Regressions!M41, 1), NA())</f>
        <v>#N/A</v>
      </c>
      <c r="M31" s="578" t="e">
        <f>IF(ISNUMBER(Regressions!N41),ROUND(Regressions!N41, 1), NA())</f>
        <v>#N/A</v>
      </c>
      <c r="N31" s="579">
        <f>IF(ISNUMBER(Regressions!O41),ROUND(Regressions!O41, 1), NA())</f>
        <v>0</v>
      </c>
      <c r="O31" s="580" t="e">
        <f>IF(ISNUMBER(Regressions!Q41),ROUND(Regressions!Q41, 1), NA())</f>
        <v>#N/A</v>
      </c>
      <c r="P31" s="576" t="e">
        <f>IF(ISNUMBER(Regressions!R41),ROUND(Regressions!R41, 1), NA())</f>
        <v>#N/A</v>
      </c>
      <c r="Q31" s="582">
        <f>IF(ISNUMBER(Regressions!S41),ROUND(Regressions!S41, 1), NA())</f>
        <v>76.599999999999994</v>
      </c>
      <c r="R31" s="578" t="e">
        <f>IF(ISNUMBER(Regressions!T41),ROUND(Regressions!T41, 1), NA())</f>
        <v>#N/A</v>
      </c>
      <c r="S31" s="579" t="e">
        <f>IF(ISNUMBER(Regressions!U41),ROUND(Regressions!U41, 1), NA())</f>
        <v>#N/A</v>
      </c>
    </row>
    <row r="32" spans="1:19" hidden="1" x14ac:dyDescent="0.25">
      <c r="A32" s="571" t="str">
        <f>+Introduction!$C$7</f>
        <v>Zimbabwe</v>
      </c>
      <c r="B32" s="572">
        <f>IF(ISBLANK(Regressions!B42), " ", Regressions!B42)</f>
        <v>2028</v>
      </c>
      <c r="C32" s="571" t="str">
        <f>HLOOKUP(Introduction!$G$4,nametranslations,24,FALSE)</f>
        <v>Total</v>
      </c>
      <c r="D32" s="574" t="str">
        <f>IF(ISBLANK(Regressions!D42), " ", Regressions!D42)</f>
        <v xml:space="preserve"> </v>
      </c>
      <c r="E32" s="575" t="e">
        <f>IF(ISNUMBER(Regressions!E42),ROUND(Regressions!E42, 1), NA())</f>
        <v>#N/A</v>
      </c>
      <c r="F32" s="576" t="e">
        <f>IF(ISNUMBER(Regressions!F42),ROUND(Regressions!F42, 1), NA())</f>
        <v>#N/A</v>
      </c>
      <c r="G32" s="577" t="e">
        <f>IF(ISNUMBER(Regressions!G42),ROUND(Regressions!G42, 1), NA())</f>
        <v>#N/A</v>
      </c>
      <c r="H32" s="578" t="e">
        <f>IF(ISNUMBER(Regressions!H42),ROUND(Regressions!H42, 1), NA())</f>
        <v>#N/A</v>
      </c>
      <c r="I32" s="579" t="e">
        <f>IF(ISNUMBER(Regressions!I42),ROUND(Regressions!I42, 1), NA())</f>
        <v>#N/A</v>
      </c>
      <c r="J32" s="580" t="e">
        <f>IF(ISNUMBER(Regressions!K42),ROUND(Regressions!K42, 1), NA())</f>
        <v>#N/A</v>
      </c>
      <c r="K32" s="576">
        <f>IF(ISNUMBER(Regressions!L42),ROUND(Regressions!L42, 1), NA())</f>
        <v>100</v>
      </c>
      <c r="L32" s="581" t="e">
        <f>IF(ISNUMBER(Regressions!M42),ROUND(Regressions!M42, 1), NA())</f>
        <v>#N/A</v>
      </c>
      <c r="M32" s="578" t="e">
        <f>IF(ISNUMBER(Regressions!N42),ROUND(Regressions!N42, 1), NA())</f>
        <v>#N/A</v>
      </c>
      <c r="N32" s="579">
        <f>IF(ISNUMBER(Regressions!O42),ROUND(Regressions!O42, 1), NA())</f>
        <v>0</v>
      </c>
      <c r="O32" s="580" t="e">
        <f>IF(ISNUMBER(Regressions!Q42),ROUND(Regressions!Q42, 1), NA())</f>
        <v>#N/A</v>
      </c>
      <c r="P32" s="576" t="e">
        <f>IF(ISNUMBER(Regressions!R42),ROUND(Regressions!R42, 1), NA())</f>
        <v>#N/A</v>
      </c>
      <c r="Q32" s="582" t="e">
        <f>IF(ISNUMBER(Regressions!S42),ROUND(Regressions!S42, 1), NA())</f>
        <v>#N/A</v>
      </c>
      <c r="R32" s="578" t="e">
        <f>IF(ISNUMBER(Regressions!T42),ROUND(Regressions!T42, 1), NA())</f>
        <v>#N/A</v>
      </c>
      <c r="S32" s="579" t="e">
        <f>IF(ISNUMBER(Regressions!U42),ROUND(Regressions!U42, 1), NA())</f>
        <v>#N/A</v>
      </c>
    </row>
    <row r="33" spans="1:19" hidden="1" x14ac:dyDescent="0.25">
      <c r="A33" s="571" t="str">
        <f>+Introduction!$C$7</f>
        <v>Zimbabwe</v>
      </c>
      <c r="B33" s="572">
        <f>IF(ISBLANK(Regressions!B43), " ", Regressions!B43)</f>
        <v>2029</v>
      </c>
      <c r="C33" s="571" t="str">
        <f>HLOOKUP(Introduction!$G$4,nametranslations,24,FALSE)</f>
        <v>Total</v>
      </c>
      <c r="D33" s="574" t="str">
        <f>IF(ISBLANK(Regressions!D43), " ", Regressions!D43)</f>
        <v xml:space="preserve"> </v>
      </c>
      <c r="E33" s="575" t="e">
        <f>IF(ISNUMBER(Regressions!E43),ROUND(Regressions!E43, 1), NA())</f>
        <v>#N/A</v>
      </c>
      <c r="F33" s="576" t="e">
        <f>IF(ISNUMBER(Regressions!F43),ROUND(Regressions!F43, 1), NA())</f>
        <v>#N/A</v>
      </c>
      <c r="G33" s="577" t="e">
        <f>IF(ISNUMBER(Regressions!G43),ROUND(Regressions!G43, 1), NA())</f>
        <v>#N/A</v>
      </c>
      <c r="H33" s="578" t="e">
        <f>IF(ISNUMBER(Regressions!H43),ROUND(Regressions!H43, 1), NA())</f>
        <v>#N/A</v>
      </c>
      <c r="I33" s="579" t="e">
        <f>IF(ISNUMBER(Regressions!I43),ROUND(Regressions!I43, 1), NA())</f>
        <v>#N/A</v>
      </c>
      <c r="J33" s="580" t="e">
        <f>IF(ISNUMBER(Regressions!K43),ROUND(Regressions!K43, 1), NA())</f>
        <v>#N/A</v>
      </c>
      <c r="K33" s="576">
        <f>IF(ISNUMBER(Regressions!L43),ROUND(Regressions!L43, 1), NA())</f>
        <v>100</v>
      </c>
      <c r="L33" s="581" t="e">
        <f>IF(ISNUMBER(Regressions!M43),ROUND(Regressions!M43, 1), NA())</f>
        <v>#N/A</v>
      </c>
      <c r="M33" s="578" t="e">
        <f>IF(ISNUMBER(Regressions!N43),ROUND(Regressions!N43, 1), NA())</f>
        <v>#N/A</v>
      </c>
      <c r="N33" s="579">
        <f>IF(ISNUMBER(Regressions!O43),ROUND(Regressions!O43, 1), NA())</f>
        <v>0</v>
      </c>
      <c r="O33" s="580" t="e">
        <f>IF(ISNUMBER(Regressions!Q43),ROUND(Regressions!Q43, 1), NA())</f>
        <v>#N/A</v>
      </c>
      <c r="P33" s="576" t="e">
        <f>IF(ISNUMBER(Regressions!R43),ROUND(Regressions!R43, 1), NA())</f>
        <v>#N/A</v>
      </c>
      <c r="Q33" s="582" t="e">
        <f>IF(ISNUMBER(Regressions!S43),ROUND(Regressions!S43, 1), NA())</f>
        <v>#N/A</v>
      </c>
      <c r="R33" s="578" t="e">
        <f>IF(ISNUMBER(Regressions!T43),ROUND(Regressions!T43, 1), NA())</f>
        <v>#N/A</v>
      </c>
      <c r="S33" s="579" t="e">
        <f>IF(ISNUMBER(Regressions!U43),ROUND(Regressions!U43, 1), NA())</f>
        <v>#N/A</v>
      </c>
    </row>
    <row r="34" spans="1:19" hidden="1" x14ac:dyDescent="0.25">
      <c r="A34" s="571" t="str">
        <f>+Introduction!$C$7</f>
        <v>Zimbabwe</v>
      </c>
      <c r="B34" s="572">
        <f>IF(ISBLANK(Regressions!B44), " ", Regressions!B44)</f>
        <v>2030</v>
      </c>
      <c r="C34" s="571" t="str">
        <f>HLOOKUP(Introduction!$G$4,nametranslations,24,FALSE)</f>
        <v>Total</v>
      </c>
      <c r="D34" s="574" t="str">
        <f>IF(ISBLANK(Regressions!D44), " ", Regressions!D44)</f>
        <v xml:space="preserve"> </v>
      </c>
      <c r="E34" s="575" t="e">
        <f>IF(ISNUMBER(Regressions!E44),ROUND(Regressions!E44, 1), NA())</f>
        <v>#N/A</v>
      </c>
      <c r="F34" s="576" t="e">
        <f>IF(ISNUMBER(Regressions!F44),ROUND(Regressions!F44, 1), NA())</f>
        <v>#N/A</v>
      </c>
      <c r="G34" s="577" t="e">
        <f>IF(ISNUMBER(Regressions!G44),ROUND(Regressions!G44, 1), NA())</f>
        <v>#N/A</v>
      </c>
      <c r="H34" s="578" t="e">
        <f>IF(ISNUMBER(Regressions!H44),ROUND(Regressions!H44, 1), NA())</f>
        <v>#N/A</v>
      </c>
      <c r="I34" s="579" t="e">
        <f>IF(ISNUMBER(Regressions!I44),ROUND(Regressions!I44, 1), NA())</f>
        <v>#N/A</v>
      </c>
      <c r="J34" s="580" t="e">
        <f>IF(ISNUMBER(Regressions!K44),ROUND(Regressions!K44, 1), NA())</f>
        <v>#N/A</v>
      </c>
      <c r="K34" s="576">
        <f>IF(ISNUMBER(Regressions!L44),ROUND(Regressions!L44, 1), NA())</f>
        <v>100</v>
      </c>
      <c r="L34" s="581" t="e">
        <f>IF(ISNUMBER(Regressions!M44),ROUND(Regressions!M44, 1), NA())</f>
        <v>#N/A</v>
      </c>
      <c r="M34" s="578" t="e">
        <f>IF(ISNUMBER(Regressions!N44),ROUND(Regressions!N44, 1), NA())</f>
        <v>#N/A</v>
      </c>
      <c r="N34" s="579">
        <f>IF(ISNUMBER(Regressions!O44),ROUND(Regressions!O44, 1), NA())</f>
        <v>0</v>
      </c>
      <c r="O34" s="580" t="e">
        <f>IF(ISNUMBER(Regressions!Q44),ROUND(Regressions!Q44, 1), NA())</f>
        <v>#N/A</v>
      </c>
      <c r="P34" s="576" t="e">
        <f>IF(ISNUMBER(Regressions!R44),ROUND(Regressions!R44, 1), NA())</f>
        <v>#N/A</v>
      </c>
      <c r="Q34" s="582" t="e">
        <f>IF(ISNUMBER(Regressions!S44),ROUND(Regressions!S44, 1), NA())</f>
        <v>#N/A</v>
      </c>
      <c r="R34" s="578" t="e">
        <f>IF(ISNUMBER(Regressions!T44),ROUND(Regressions!T44, 1), NA())</f>
        <v>#N/A</v>
      </c>
      <c r="S34" s="579" t="e">
        <f>IF(ISNUMBER(Regressions!U44),ROUND(Regressions!U44, 1), NA())</f>
        <v>#N/A</v>
      </c>
    </row>
    <row r="35" spans="1:19" x14ac:dyDescent="0.25">
      <c r="A35" s="571" t="str">
        <f>+Introduction!$C$7</f>
        <v>Zimbabwe</v>
      </c>
      <c r="B35" s="572">
        <f>IF(ISBLANK(Regressions!B45), " ", Regressions!B45)</f>
        <v>2000</v>
      </c>
      <c r="C35" s="571" t="str">
        <f>HLOOKUP(Introduction!$G$4,nametranslations,26,FALSE)</f>
        <v>Urban</v>
      </c>
      <c r="D35" s="574">
        <f>IF(ISBLANK(Regressions!D45), " ", Regressions!D45)</f>
        <v>1663776.1670426561</v>
      </c>
      <c r="E35" s="575" t="e">
        <f>IF(ISNUMBER(Regressions!E45),ROUND(Regressions!E45, 1), NA())</f>
        <v>#N/A</v>
      </c>
      <c r="F35" s="576" t="e">
        <f>IF(ISNUMBER(Regressions!F45),ROUND(Regressions!F45, 1), NA())</f>
        <v>#N/A</v>
      </c>
      <c r="G35" s="577" t="e">
        <f>IF(ISNUMBER(Regressions!G45),ROUND(Regressions!G45, 1), NA())</f>
        <v>#N/A</v>
      </c>
      <c r="H35" s="578" t="e">
        <f>IF(ISNUMBER(Regressions!H45),ROUND(Regressions!H45, 1), NA())</f>
        <v>#N/A</v>
      </c>
      <c r="I35" s="579" t="e">
        <f>IF(ISNUMBER(Regressions!I45),ROUND(Regressions!I45, 1), NA())</f>
        <v>#N/A</v>
      </c>
      <c r="J35" s="580">
        <f>IF(ISNUMBER(Regressions!K45),ROUND(Regressions!K45, 1), NA())</f>
        <v>99.8</v>
      </c>
      <c r="K35" s="576" t="e">
        <f>IF(ISNUMBER(Regressions!L45),ROUND(Regressions!L45, 1), NA())</f>
        <v>#N/A</v>
      </c>
      <c r="L35" s="581" t="e">
        <f>IF(ISNUMBER(Regressions!M45),ROUND(Regressions!M45, 1), NA())</f>
        <v>#N/A</v>
      </c>
      <c r="M35" s="578" t="e">
        <f>IF(ISNUMBER(Regressions!N45),ROUND(Regressions!N45, 1), NA())</f>
        <v>#N/A</v>
      </c>
      <c r="N35" s="579" t="e">
        <f>IF(ISNUMBER(Regressions!O45),ROUND(Regressions!O45, 1), NA())</f>
        <v>#N/A</v>
      </c>
      <c r="O35" s="580" t="e">
        <f>IF(ISNUMBER(Regressions!Q45),ROUND(Regressions!Q45, 1), NA())</f>
        <v>#N/A</v>
      </c>
      <c r="P35" s="576" t="e">
        <f>IF(ISNUMBER(Regressions!R45),ROUND(Regressions!R45, 1), NA())</f>
        <v>#N/A</v>
      </c>
      <c r="Q35" s="582" t="e">
        <f>IF(ISNUMBER(Regressions!S45),ROUND(Regressions!S45, 1), NA())</f>
        <v>#N/A</v>
      </c>
      <c r="R35" s="578" t="e">
        <f>IF(ISNUMBER(Regressions!T45),ROUND(Regressions!T45, 1), NA())</f>
        <v>#N/A</v>
      </c>
      <c r="S35" s="579" t="e">
        <f>IF(ISNUMBER(Regressions!U45),ROUND(Regressions!U45, 1), NA())</f>
        <v>#N/A</v>
      </c>
    </row>
    <row r="36" spans="1:19" x14ac:dyDescent="0.25">
      <c r="A36" s="571" t="str">
        <f>+Introduction!$C$7</f>
        <v>Zimbabwe</v>
      </c>
      <c r="B36" s="572">
        <f>IF(ISBLANK(Regressions!B46), " ", Regressions!B46)</f>
        <v>2001</v>
      </c>
      <c r="C36" s="571" t="str">
        <f>HLOOKUP(Introduction!$G$4,nametranslations,26,FALSE)</f>
        <v>Urban</v>
      </c>
      <c r="D36" s="574">
        <f>IF(ISBLANK(Regressions!D46), " ", Regressions!D46)</f>
        <v>1659762.5566589357</v>
      </c>
      <c r="E36" s="575" t="e">
        <f>IF(ISNUMBER(Regressions!E46),ROUND(Regressions!E46, 1), NA())</f>
        <v>#N/A</v>
      </c>
      <c r="F36" s="576" t="e">
        <f>IF(ISNUMBER(Regressions!F46),ROUND(Regressions!F46, 1), NA())</f>
        <v>#N/A</v>
      </c>
      <c r="G36" s="577" t="e">
        <f>IF(ISNUMBER(Regressions!G46),ROUND(Regressions!G46, 1), NA())</f>
        <v>#N/A</v>
      </c>
      <c r="H36" s="578" t="e">
        <f>IF(ISNUMBER(Regressions!H46),ROUND(Regressions!H46, 1), NA())</f>
        <v>#N/A</v>
      </c>
      <c r="I36" s="579" t="e">
        <f>IF(ISNUMBER(Regressions!I46),ROUND(Regressions!I46, 1), NA())</f>
        <v>#N/A</v>
      </c>
      <c r="J36" s="580">
        <f>IF(ISNUMBER(Regressions!K46),ROUND(Regressions!K46, 1), NA())</f>
        <v>99.8</v>
      </c>
      <c r="K36" s="576" t="e">
        <f>IF(ISNUMBER(Regressions!L46),ROUND(Regressions!L46, 1), NA())</f>
        <v>#N/A</v>
      </c>
      <c r="L36" s="581" t="e">
        <f>IF(ISNUMBER(Regressions!M46),ROUND(Regressions!M46, 1), NA())</f>
        <v>#N/A</v>
      </c>
      <c r="M36" s="578" t="e">
        <f>IF(ISNUMBER(Regressions!N46),ROUND(Regressions!N46, 1), NA())</f>
        <v>#N/A</v>
      </c>
      <c r="N36" s="579" t="e">
        <f>IF(ISNUMBER(Regressions!O46),ROUND(Regressions!O46, 1), NA())</f>
        <v>#N/A</v>
      </c>
      <c r="O36" s="580" t="e">
        <f>IF(ISNUMBER(Regressions!Q46),ROUND(Regressions!Q46, 1), NA())</f>
        <v>#N/A</v>
      </c>
      <c r="P36" s="576" t="e">
        <f>IF(ISNUMBER(Regressions!R46),ROUND(Regressions!R46, 1), NA())</f>
        <v>#N/A</v>
      </c>
      <c r="Q36" s="582" t="e">
        <f>IF(ISNUMBER(Regressions!S46),ROUND(Regressions!S46, 1), NA())</f>
        <v>#N/A</v>
      </c>
      <c r="R36" s="578" t="e">
        <f>IF(ISNUMBER(Regressions!T46),ROUND(Regressions!T46, 1), NA())</f>
        <v>#N/A</v>
      </c>
      <c r="S36" s="579" t="e">
        <f>IF(ISNUMBER(Regressions!U46),ROUND(Regressions!U46, 1), NA())</f>
        <v>#N/A</v>
      </c>
    </row>
    <row r="37" spans="1:19" x14ac:dyDescent="0.25">
      <c r="A37" s="571" t="str">
        <f>+Introduction!$C$7</f>
        <v>Zimbabwe</v>
      </c>
      <c r="B37" s="572">
        <f>IF(ISBLANK(Regressions!B47), " ", Regressions!B47)</f>
        <v>2002</v>
      </c>
      <c r="C37" s="571" t="str">
        <f>HLOOKUP(Introduction!$G$4,nametranslations,26,FALSE)</f>
        <v>Urban</v>
      </c>
      <c r="D37" s="574">
        <f>IF(ISBLANK(Regressions!D47), " ", Regressions!D47)</f>
        <v>1662728.4752845764</v>
      </c>
      <c r="E37" s="575" t="e">
        <f>IF(ISNUMBER(Regressions!E47),ROUND(Regressions!E47, 1), NA())</f>
        <v>#N/A</v>
      </c>
      <c r="F37" s="576" t="e">
        <f>IF(ISNUMBER(Regressions!F47),ROUND(Regressions!F47, 1), NA())</f>
        <v>#N/A</v>
      </c>
      <c r="G37" s="577" t="e">
        <f>IF(ISNUMBER(Regressions!G47),ROUND(Regressions!G47, 1), NA())</f>
        <v>#N/A</v>
      </c>
      <c r="H37" s="578" t="e">
        <f>IF(ISNUMBER(Regressions!H47),ROUND(Regressions!H47, 1), NA())</f>
        <v>#N/A</v>
      </c>
      <c r="I37" s="579" t="e">
        <f>IF(ISNUMBER(Regressions!I47),ROUND(Regressions!I47, 1), NA())</f>
        <v>#N/A</v>
      </c>
      <c r="J37" s="580">
        <f>IF(ISNUMBER(Regressions!K47),ROUND(Regressions!K47, 1), NA())</f>
        <v>99.8</v>
      </c>
      <c r="K37" s="576" t="e">
        <f>IF(ISNUMBER(Regressions!L47),ROUND(Regressions!L47, 1), NA())</f>
        <v>#N/A</v>
      </c>
      <c r="L37" s="581" t="e">
        <f>IF(ISNUMBER(Regressions!M47),ROUND(Regressions!M47, 1), NA())</f>
        <v>#N/A</v>
      </c>
      <c r="M37" s="578" t="e">
        <f>IF(ISNUMBER(Regressions!N47),ROUND(Regressions!N47, 1), NA())</f>
        <v>#N/A</v>
      </c>
      <c r="N37" s="579" t="e">
        <f>IF(ISNUMBER(Regressions!O47),ROUND(Regressions!O47, 1), NA())</f>
        <v>#N/A</v>
      </c>
      <c r="O37" s="580" t="e">
        <f>IF(ISNUMBER(Regressions!Q47),ROUND(Regressions!Q47, 1), NA())</f>
        <v>#N/A</v>
      </c>
      <c r="P37" s="576" t="e">
        <f>IF(ISNUMBER(Regressions!R47),ROUND(Regressions!R47, 1), NA())</f>
        <v>#N/A</v>
      </c>
      <c r="Q37" s="582" t="e">
        <f>IF(ISNUMBER(Regressions!S47),ROUND(Regressions!S47, 1), NA())</f>
        <v>#N/A</v>
      </c>
      <c r="R37" s="578" t="e">
        <f>IF(ISNUMBER(Regressions!T47),ROUND(Regressions!T47, 1), NA())</f>
        <v>#N/A</v>
      </c>
      <c r="S37" s="579" t="e">
        <f>IF(ISNUMBER(Regressions!U47),ROUND(Regressions!U47, 1), NA())</f>
        <v>#N/A</v>
      </c>
    </row>
    <row r="38" spans="1:19" x14ac:dyDescent="0.25">
      <c r="A38" s="571" t="str">
        <f>+Introduction!$C$7</f>
        <v>Zimbabwe</v>
      </c>
      <c r="B38" s="572">
        <f>IF(ISBLANK(Regressions!B48), " ", Regressions!B48)</f>
        <v>2003</v>
      </c>
      <c r="C38" s="571" t="str">
        <f>HLOOKUP(Introduction!$G$4,nametranslations,26,FALSE)</f>
        <v>Urban</v>
      </c>
      <c r="D38" s="574">
        <f>IF(ISBLANK(Regressions!D48), " ", Regressions!D48)</f>
        <v>1648677.5203177643</v>
      </c>
      <c r="E38" s="575" t="e">
        <f>IF(ISNUMBER(Regressions!E48),ROUND(Regressions!E48, 1), NA())</f>
        <v>#N/A</v>
      </c>
      <c r="F38" s="576" t="e">
        <f>IF(ISNUMBER(Regressions!F48),ROUND(Regressions!F48, 1), NA())</f>
        <v>#N/A</v>
      </c>
      <c r="G38" s="577" t="e">
        <f>IF(ISNUMBER(Regressions!G48),ROUND(Regressions!G48, 1), NA())</f>
        <v>#N/A</v>
      </c>
      <c r="H38" s="578" t="e">
        <f>IF(ISNUMBER(Regressions!H48),ROUND(Regressions!H48, 1), NA())</f>
        <v>#N/A</v>
      </c>
      <c r="I38" s="579" t="e">
        <f>IF(ISNUMBER(Regressions!I48),ROUND(Regressions!I48, 1), NA())</f>
        <v>#N/A</v>
      </c>
      <c r="J38" s="580">
        <f>IF(ISNUMBER(Regressions!K48),ROUND(Regressions!K48, 1), NA())</f>
        <v>99.8</v>
      </c>
      <c r="K38" s="576" t="e">
        <f>IF(ISNUMBER(Regressions!L48),ROUND(Regressions!L48, 1), NA())</f>
        <v>#N/A</v>
      </c>
      <c r="L38" s="581" t="e">
        <f>IF(ISNUMBER(Regressions!M48),ROUND(Regressions!M48, 1), NA())</f>
        <v>#N/A</v>
      </c>
      <c r="M38" s="578" t="e">
        <f>IF(ISNUMBER(Regressions!N48),ROUND(Regressions!N48, 1), NA())</f>
        <v>#N/A</v>
      </c>
      <c r="N38" s="579" t="e">
        <f>IF(ISNUMBER(Regressions!O48),ROUND(Regressions!O48, 1), NA())</f>
        <v>#N/A</v>
      </c>
      <c r="O38" s="580" t="e">
        <f>IF(ISNUMBER(Regressions!Q48),ROUND(Regressions!Q48, 1), NA())</f>
        <v>#N/A</v>
      </c>
      <c r="P38" s="576" t="e">
        <f>IF(ISNUMBER(Regressions!R48),ROUND(Regressions!R48, 1), NA())</f>
        <v>#N/A</v>
      </c>
      <c r="Q38" s="582" t="e">
        <f>IF(ISNUMBER(Regressions!S48),ROUND(Regressions!S48, 1), NA())</f>
        <v>#N/A</v>
      </c>
      <c r="R38" s="578" t="e">
        <f>IF(ISNUMBER(Regressions!T48),ROUND(Regressions!T48, 1), NA())</f>
        <v>#N/A</v>
      </c>
      <c r="S38" s="579" t="e">
        <f>IF(ISNUMBER(Regressions!U48),ROUND(Regressions!U48, 1), NA())</f>
        <v>#N/A</v>
      </c>
    </row>
    <row r="39" spans="1:19" x14ac:dyDescent="0.25">
      <c r="A39" s="571" t="str">
        <f>+Introduction!$C$7</f>
        <v>Zimbabwe</v>
      </c>
      <c r="B39" s="572">
        <f>IF(ISBLANK(Regressions!B49), " ", Regressions!B49)</f>
        <v>2004</v>
      </c>
      <c r="C39" s="571" t="str">
        <f>HLOOKUP(Introduction!$G$4,nametranslations,26,FALSE)</f>
        <v>Urban</v>
      </c>
      <c r="D39" s="574">
        <f>IF(ISBLANK(Regressions!D49), " ", Regressions!D49)</f>
        <v>1636572.7197930908</v>
      </c>
      <c r="E39" s="575" t="e">
        <f>IF(ISNUMBER(Regressions!E49),ROUND(Regressions!E49, 1), NA())</f>
        <v>#N/A</v>
      </c>
      <c r="F39" s="576" t="e">
        <f>IF(ISNUMBER(Regressions!F49),ROUND(Regressions!F49, 1), NA())</f>
        <v>#N/A</v>
      </c>
      <c r="G39" s="577" t="e">
        <f>IF(ISNUMBER(Regressions!G49),ROUND(Regressions!G49, 1), NA())</f>
        <v>#N/A</v>
      </c>
      <c r="H39" s="578" t="e">
        <f>IF(ISNUMBER(Regressions!H49),ROUND(Regressions!H49, 1), NA())</f>
        <v>#N/A</v>
      </c>
      <c r="I39" s="579" t="e">
        <f>IF(ISNUMBER(Regressions!I49),ROUND(Regressions!I49, 1), NA())</f>
        <v>#N/A</v>
      </c>
      <c r="J39" s="580">
        <f>IF(ISNUMBER(Regressions!K49),ROUND(Regressions!K49, 1), NA())</f>
        <v>99.8</v>
      </c>
      <c r="K39" s="576" t="e">
        <f>IF(ISNUMBER(Regressions!L49),ROUND(Regressions!L49, 1), NA())</f>
        <v>#N/A</v>
      </c>
      <c r="L39" s="581" t="e">
        <f>IF(ISNUMBER(Regressions!M49),ROUND(Regressions!M49, 1), NA())</f>
        <v>#N/A</v>
      </c>
      <c r="M39" s="578" t="e">
        <f>IF(ISNUMBER(Regressions!N49),ROUND(Regressions!N49, 1), NA())</f>
        <v>#N/A</v>
      </c>
      <c r="N39" s="579" t="e">
        <f>IF(ISNUMBER(Regressions!O49),ROUND(Regressions!O49, 1), NA())</f>
        <v>#N/A</v>
      </c>
      <c r="O39" s="580" t="e">
        <f>IF(ISNUMBER(Regressions!Q49),ROUND(Regressions!Q49, 1), NA())</f>
        <v>#N/A</v>
      </c>
      <c r="P39" s="576" t="e">
        <f>IF(ISNUMBER(Regressions!R49),ROUND(Regressions!R49, 1), NA())</f>
        <v>#N/A</v>
      </c>
      <c r="Q39" s="582" t="e">
        <f>IF(ISNUMBER(Regressions!S49),ROUND(Regressions!S49, 1), NA())</f>
        <v>#N/A</v>
      </c>
      <c r="R39" s="578" t="e">
        <f>IF(ISNUMBER(Regressions!T49),ROUND(Regressions!T49, 1), NA())</f>
        <v>#N/A</v>
      </c>
      <c r="S39" s="579" t="e">
        <f>IF(ISNUMBER(Regressions!U49),ROUND(Regressions!U49, 1), NA())</f>
        <v>#N/A</v>
      </c>
    </row>
    <row r="40" spans="1:19" x14ac:dyDescent="0.25">
      <c r="A40" s="571" t="str">
        <f>+Introduction!$C$7</f>
        <v>Zimbabwe</v>
      </c>
      <c r="B40" s="572">
        <f>IF(ISBLANK(Regressions!B50), " ", Regressions!B50)</f>
        <v>2005</v>
      </c>
      <c r="C40" s="571" t="str">
        <f>HLOOKUP(Introduction!$G$4,nametranslations,26,FALSE)</f>
        <v>Urban</v>
      </c>
      <c r="D40" s="574">
        <f>IF(ISBLANK(Regressions!D50), " ", Regressions!D50)</f>
        <v>1625731.4063902283</v>
      </c>
      <c r="E40" s="575" t="e">
        <f>IF(ISNUMBER(Regressions!E50),ROUND(Regressions!E50, 1), NA())</f>
        <v>#N/A</v>
      </c>
      <c r="F40" s="576" t="e">
        <f>IF(ISNUMBER(Regressions!F50),ROUND(Regressions!F50, 1), NA())</f>
        <v>#N/A</v>
      </c>
      <c r="G40" s="577" t="e">
        <f>IF(ISNUMBER(Regressions!G50),ROUND(Regressions!G50, 1), NA())</f>
        <v>#N/A</v>
      </c>
      <c r="H40" s="578" t="e">
        <f>IF(ISNUMBER(Regressions!H50),ROUND(Regressions!H50, 1), NA())</f>
        <v>#N/A</v>
      </c>
      <c r="I40" s="579" t="e">
        <f>IF(ISNUMBER(Regressions!I50),ROUND(Regressions!I50, 1), NA())</f>
        <v>#N/A</v>
      </c>
      <c r="J40" s="580">
        <f>IF(ISNUMBER(Regressions!K50),ROUND(Regressions!K50, 1), NA())</f>
        <v>99.8</v>
      </c>
      <c r="K40" s="576" t="e">
        <f>IF(ISNUMBER(Regressions!L50),ROUND(Regressions!L50, 1), NA())</f>
        <v>#N/A</v>
      </c>
      <c r="L40" s="581" t="e">
        <f>IF(ISNUMBER(Regressions!M50),ROUND(Regressions!M50, 1), NA())</f>
        <v>#N/A</v>
      </c>
      <c r="M40" s="578" t="e">
        <f>IF(ISNUMBER(Regressions!N50),ROUND(Regressions!N50, 1), NA())</f>
        <v>#N/A</v>
      </c>
      <c r="N40" s="579" t="e">
        <f>IF(ISNUMBER(Regressions!O50),ROUND(Regressions!O50, 1), NA())</f>
        <v>#N/A</v>
      </c>
      <c r="O40" s="580" t="e">
        <f>IF(ISNUMBER(Regressions!Q50),ROUND(Regressions!Q50, 1), NA())</f>
        <v>#N/A</v>
      </c>
      <c r="P40" s="576" t="e">
        <f>IF(ISNUMBER(Regressions!R50),ROUND(Regressions!R50, 1), NA())</f>
        <v>#N/A</v>
      </c>
      <c r="Q40" s="582" t="e">
        <f>IF(ISNUMBER(Regressions!S50),ROUND(Regressions!S50, 1), NA())</f>
        <v>#N/A</v>
      </c>
      <c r="R40" s="578" t="e">
        <f>IF(ISNUMBER(Regressions!T50),ROUND(Regressions!T50, 1), NA())</f>
        <v>#N/A</v>
      </c>
      <c r="S40" s="579" t="e">
        <f>IF(ISNUMBER(Regressions!U50),ROUND(Regressions!U50, 1), NA())</f>
        <v>#N/A</v>
      </c>
    </row>
    <row r="41" spans="1:19" x14ac:dyDescent="0.25">
      <c r="A41" s="571" t="str">
        <f>+Introduction!$C$7</f>
        <v>Zimbabwe</v>
      </c>
      <c r="B41" s="572">
        <f>IF(ISBLANK(Regressions!B51), " ", Regressions!B51)</f>
        <v>2006</v>
      </c>
      <c r="C41" s="571" t="str">
        <f>HLOOKUP(Introduction!$G$4,nametranslations,26,FALSE)</f>
        <v>Urban</v>
      </c>
      <c r="D41" s="574">
        <f>IF(ISBLANK(Regressions!D51), " ", Regressions!D51)</f>
        <v>1619117.451648941</v>
      </c>
      <c r="E41" s="575" t="e">
        <f>IF(ISNUMBER(Regressions!E51),ROUND(Regressions!E51, 1), NA())</f>
        <v>#N/A</v>
      </c>
      <c r="F41" s="576" t="e">
        <f>IF(ISNUMBER(Regressions!F51),ROUND(Regressions!F51, 1), NA())</f>
        <v>#N/A</v>
      </c>
      <c r="G41" s="577" t="e">
        <f>IF(ISNUMBER(Regressions!G51),ROUND(Regressions!G51, 1), NA())</f>
        <v>#N/A</v>
      </c>
      <c r="H41" s="578" t="e">
        <f>IF(ISNUMBER(Regressions!H51),ROUND(Regressions!H51, 1), NA())</f>
        <v>#N/A</v>
      </c>
      <c r="I41" s="579" t="e">
        <f>IF(ISNUMBER(Regressions!I51),ROUND(Regressions!I51, 1), NA())</f>
        <v>#N/A</v>
      </c>
      <c r="J41" s="580">
        <f>IF(ISNUMBER(Regressions!K51),ROUND(Regressions!K51, 1), NA())</f>
        <v>99.8</v>
      </c>
      <c r="K41" s="576" t="e">
        <f>IF(ISNUMBER(Regressions!L51),ROUND(Regressions!L51, 1), NA())</f>
        <v>#N/A</v>
      </c>
      <c r="L41" s="581" t="e">
        <f>IF(ISNUMBER(Regressions!M51),ROUND(Regressions!M51, 1), NA())</f>
        <v>#N/A</v>
      </c>
      <c r="M41" s="578" t="e">
        <f>IF(ISNUMBER(Regressions!N51),ROUND(Regressions!N51, 1), NA())</f>
        <v>#N/A</v>
      </c>
      <c r="N41" s="579" t="e">
        <f>IF(ISNUMBER(Regressions!O51),ROUND(Regressions!O51, 1), NA())</f>
        <v>#N/A</v>
      </c>
      <c r="O41" s="580" t="e">
        <f>IF(ISNUMBER(Regressions!Q51),ROUND(Regressions!Q51, 1), NA())</f>
        <v>#N/A</v>
      </c>
      <c r="P41" s="576" t="e">
        <f>IF(ISNUMBER(Regressions!R51),ROUND(Regressions!R51, 1), NA())</f>
        <v>#N/A</v>
      </c>
      <c r="Q41" s="582" t="e">
        <f>IF(ISNUMBER(Regressions!S51),ROUND(Regressions!S51, 1), NA())</f>
        <v>#N/A</v>
      </c>
      <c r="R41" s="578" t="e">
        <f>IF(ISNUMBER(Regressions!T51),ROUND(Regressions!T51, 1), NA())</f>
        <v>#N/A</v>
      </c>
      <c r="S41" s="579" t="e">
        <f>IF(ISNUMBER(Regressions!U51),ROUND(Regressions!U51, 1), NA())</f>
        <v>#N/A</v>
      </c>
    </row>
    <row r="42" spans="1:19" x14ac:dyDescent="0.25">
      <c r="A42" s="571" t="str">
        <f>+Introduction!$C$7</f>
        <v>Zimbabwe</v>
      </c>
      <c r="B42" s="572">
        <f>IF(ISBLANK(Regressions!B52), " ", Regressions!B52)</f>
        <v>2007</v>
      </c>
      <c r="C42" s="571" t="str">
        <f>HLOOKUP(Introduction!$G$4,nametranslations,26,FALSE)</f>
        <v>Urban</v>
      </c>
      <c r="D42" s="574">
        <f>IF(ISBLANK(Regressions!D52), " ", Regressions!D52)</f>
        <v>1637775.2193012238</v>
      </c>
      <c r="E42" s="575" t="e">
        <f>IF(ISNUMBER(Regressions!E52),ROUND(Regressions!E52, 1), NA())</f>
        <v>#N/A</v>
      </c>
      <c r="F42" s="576" t="e">
        <f>IF(ISNUMBER(Regressions!F52),ROUND(Regressions!F52, 1), NA())</f>
        <v>#N/A</v>
      </c>
      <c r="G42" s="577" t="e">
        <f>IF(ISNUMBER(Regressions!G52),ROUND(Regressions!G52, 1), NA())</f>
        <v>#N/A</v>
      </c>
      <c r="H42" s="578" t="e">
        <f>IF(ISNUMBER(Regressions!H52),ROUND(Regressions!H52, 1), NA())</f>
        <v>#N/A</v>
      </c>
      <c r="I42" s="579" t="e">
        <f>IF(ISNUMBER(Regressions!I52),ROUND(Regressions!I52, 1), NA())</f>
        <v>#N/A</v>
      </c>
      <c r="J42" s="580">
        <f>IF(ISNUMBER(Regressions!K52),ROUND(Regressions!K52, 1), NA())</f>
        <v>99.8</v>
      </c>
      <c r="K42" s="576" t="e">
        <f>IF(ISNUMBER(Regressions!L52),ROUND(Regressions!L52, 1), NA())</f>
        <v>#N/A</v>
      </c>
      <c r="L42" s="581" t="e">
        <f>IF(ISNUMBER(Regressions!M52),ROUND(Regressions!M52, 1), NA())</f>
        <v>#N/A</v>
      </c>
      <c r="M42" s="578" t="e">
        <f>IF(ISNUMBER(Regressions!N52),ROUND(Regressions!N52, 1), NA())</f>
        <v>#N/A</v>
      </c>
      <c r="N42" s="579" t="e">
        <f>IF(ISNUMBER(Regressions!O52),ROUND(Regressions!O52, 1), NA())</f>
        <v>#N/A</v>
      </c>
      <c r="O42" s="580" t="e">
        <f>IF(ISNUMBER(Regressions!Q52),ROUND(Regressions!Q52, 1), NA())</f>
        <v>#N/A</v>
      </c>
      <c r="P42" s="576" t="e">
        <f>IF(ISNUMBER(Regressions!R52),ROUND(Regressions!R52, 1), NA())</f>
        <v>#N/A</v>
      </c>
      <c r="Q42" s="582" t="e">
        <f>IF(ISNUMBER(Regressions!S52),ROUND(Regressions!S52, 1), NA())</f>
        <v>#N/A</v>
      </c>
      <c r="R42" s="578" t="e">
        <f>IF(ISNUMBER(Regressions!T52),ROUND(Regressions!T52, 1), NA())</f>
        <v>#N/A</v>
      </c>
      <c r="S42" s="579" t="e">
        <f>IF(ISNUMBER(Regressions!U52),ROUND(Regressions!U52, 1), NA())</f>
        <v>#N/A</v>
      </c>
    </row>
    <row r="43" spans="1:19" x14ac:dyDescent="0.25">
      <c r="A43" s="571" t="str">
        <f>+Introduction!$C$7</f>
        <v>Zimbabwe</v>
      </c>
      <c r="B43" s="572">
        <f>IF(ISBLANK(Regressions!B53), " ", Regressions!B53)</f>
        <v>2008</v>
      </c>
      <c r="C43" s="571" t="str">
        <f>HLOOKUP(Introduction!$G$4,nametranslations,26,FALSE)</f>
        <v>Urban</v>
      </c>
      <c r="D43" s="574">
        <f>IF(ISBLANK(Regressions!D53), " ", Regressions!D53)</f>
        <v>1653552.7621081544</v>
      </c>
      <c r="E43" s="575" t="e">
        <f>IF(ISNUMBER(Regressions!E53),ROUND(Regressions!E53, 1), NA())</f>
        <v>#N/A</v>
      </c>
      <c r="F43" s="576" t="e">
        <f>IF(ISNUMBER(Regressions!F53),ROUND(Regressions!F53, 1), NA())</f>
        <v>#N/A</v>
      </c>
      <c r="G43" s="577" t="e">
        <f>IF(ISNUMBER(Regressions!G53),ROUND(Regressions!G53, 1), NA())</f>
        <v>#N/A</v>
      </c>
      <c r="H43" s="578" t="e">
        <f>IF(ISNUMBER(Regressions!H53),ROUND(Regressions!H53, 1), NA())</f>
        <v>#N/A</v>
      </c>
      <c r="I43" s="579" t="e">
        <f>IF(ISNUMBER(Regressions!I53),ROUND(Regressions!I53, 1), NA())</f>
        <v>#N/A</v>
      </c>
      <c r="J43" s="580">
        <f>IF(ISNUMBER(Regressions!K53),ROUND(Regressions!K53, 1), NA())</f>
        <v>99.8</v>
      </c>
      <c r="K43" s="576" t="e">
        <f>IF(ISNUMBER(Regressions!L53),ROUND(Regressions!L53, 1), NA())</f>
        <v>#N/A</v>
      </c>
      <c r="L43" s="581" t="e">
        <f>IF(ISNUMBER(Regressions!M53),ROUND(Regressions!M53, 1), NA())</f>
        <v>#N/A</v>
      </c>
      <c r="M43" s="578" t="e">
        <f>IF(ISNUMBER(Regressions!N53),ROUND(Regressions!N53, 1), NA())</f>
        <v>#N/A</v>
      </c>
      <c r="N43" s="579" t="e">
        <f>IF(ISNUMBER(Regressions!O53),ROUND(Regressions!O53, 1), NA())</f>
        <v>#N/A</v>
      </c>
      <c r="O43" s="580" t="e">
        <f>IF(ISNUMBER(Regressions!Q53),ROUND(Regressions!Q53, 1), NA())</f>
        <v>#N/A</v>
      </c>
      <c r="P43" s="576" t="e">
        <f>IF(ISNUMBER(Regressions!R53),ROUND(Regressions!R53, 1), NA())</f>
        <v>#N/A</v>
      </c>
      <c r="Q43" s="582" t="e">
        <f>IF(ISNUMBER(Regressions!S53),ROUND(Regressions!S53, 1), NA())</f>
        <v>#N/A</v>
      </c>
      <c r="R43" s="578" t="e">
        <f>IF(ISNUMBER(Regressions!T53),ROUND(Regressions!T53, 1), NA())</f>
        <v>#N/A</v>
      </c>
      <c r="S43" s="579" t="e">
        <f>IF(ISNUMBER(Regressions!U53),ROUND(Regressions!U53, 1), NA())</f>
        <v>#N/A</v>
      </c>
    </row>
    <row r="44" spans="1:19" x14ac:dyDescent="0.25">
      <c r="A44" s="571" t="str">
        <f>+Introduction!$C$7</f>
        <v>Zimbabwe</v>
      </c>
      <c r="B44" s="572">
        <f>IF(ISBLANK(Regressions!B54), " ", Regressions!B54)</f>
        <v>2009</v>
      </c>
      <c r="C44" s="571" t="str">
        <f>HLOOKUP(Introduction!$G$4,nametranslations,26,FALSE)</f>
        <v>Urban</v>
      </c>
      <c r="D44" s="574">
        <f>IF(ISBLANK(Regressions!D54), " ", Regressions!D54)</f>
        <v>1670697.6565937805</v>
      </c>
      <c r="E44" s="575" t="e">
        <f>IF(ISNUMBER(Regressions!E54),ROUND(Regressions!E54, 1), NA())</f>
        <v>#N/A</v>
      </c>
      <c r="F44" s="576" t="e">
        <f>IF(ISNUMBER(Regressions!F54),ROUND(Regressions!F54, 1), NA())</f>
        <v>#N/A</v>
      </c>
      <c r="G44" s="577" t="e">
        <f>IF(ISNUMBER(Regressions!G54),ROUND(Regressions!G54, 1), NA())</f>
        <v>#N/A</v>
      </c>
      <c r="H44" s="578" t="e">
        <f>IF(ISNUMBER(Regressions!H54),ROUND(Regressions!H54, 1), NA())</f>
        <v>#N/A</v>
      </c>
      <c r="I44" s="579" t="e">
        <f>IF(ISNUMBER(Regressions!I54),ROUND(Regressions!I54, 1), NA())</f>
        <v>#N/A</v>
      </c>
      <c r="J44" s="580">
        <f>IF(ISNUMBER(Regressions!K54),ROUND(Regressions!K54, 1), NA())</f>
        <v>99.8</v>
      </c>
      <c r="K44" s="576" t="e">
        <f>IF(ISNUMBER(Regressions!L54),ROUND(Regressions!L54, 1), NA())</f>
        <v>#N/A</v>
      </c>
      <c r="L44" s="581" t="e">
        <f>IF(ISNUMBER(Regressions!M54),ROUND(Regressions!M54, 1), NA())</f>
        <v>#N/A</v>
      </c>
      <c r="M44" s="578" t="e">
        <f>IF(ISNUMBER(Regressions!N54),ROUND(Regressions!N54, 1), NA())</f>
        <v>#N/A</v>
      </c>
      <c r="N44" s="579" t="e">
        <f>IF(ISNUMBER(Regressions!O54),ROUND(Regressions!O54, 1), NA())</f>
        <v>#N/A</v>
      </c>
      <c r="O44" s="580" t="e">
        <f>IF(ISNUMBER(Regressions!Q54),ROUND(Regressions!Q54, 1), NA())</f>
        <v>#N/A</v>
      </c>
      <c r="P44" s="576" t="e">
        <f>IF(ISNUMBER(Regressions!R54),ROUND(Regressions!R54, 1), NA())</f>
        <v>#N/A</v>
      </c>
      <c r="Q44" s="582" t="e">
        <f>IF(ISNUMBER(Regressions!S54),ROUND(Regressions!S54, 1), NA())</f>
        <v>#N/A</v>
      </c>
      <c r="R44" s="578" t="e">
        <f>IF(ISNUMBER(Regressions!T54),ROUND(Regressions!T54, 1), NA())</f>
        <v>#N/A</v>
      </c>
      <c r="S44" s="579" t="e">
        <f>IF(ISNUMBER(Regressions!U54),ROUND(Regressions!U54, 1), NA())</f>
        <v>#N/A</v>
      </c>
    </row>
    <row r="45" spans="1:19" x14ac:dyDescent="0.25">
      <c r="A45" s="571" t="str">
        <f>+Introduction!$C$7</f>
        <v>Zimbabwe</v>
      </c>
      <c r="B45" s="572">
        <f>IF(ISBLANK(Regressions!B55), " ", Regressions!B55)</f>
        <v>2010</v>
      </c>
      <c r="C45" s="571" t="str">
        <f>HLOOKUP(Introduction!$G$4,nametranslations,26,FALSE)</f>
        <v>Urban</v>
      </c>
      <c r="D45" s="574">
        <f>IF(ISBLANK(Regressions!D55), " ", Regressions!D55)</f>
        <v>1687804.766074524</v>
      </c>
      <c r="E45" s="575" t="e">
        <f>IF(ISNUMBER(Regressions!E55),ROUND(Regressions!E55, 1), NA())</f>
        <v>#N/A</v>
      </c>
      <c r="F45" s="576" t="e">
        <f>IF(ISNUMBER(Regressions!F55),ROUND(Regressions!F55, 1), NA())</f>
        <v>#N/A</v>
      </c>
      <c r="G45" s="577" t="e">
        <f>IF(ISNUMBER(Regressions!G55),ROUND(Regressions!G55, 1), NA())</f>
        <v>#N/A</v>
      </c>
      <c r="H45" s="578" t="e">
        <f>IF(ISNUMBER(Regressions!H55),ROUND(Regressions!H55, 1), NA())</f>
        <v>#N/A</v>
      </c>
      <c r="I45" s="579" t="e">
        <f>IF(ISNUMBER(Regressions!I55),ROUND(Regressions!I55, 1), NA())</f>
        <v>#N/A</v>
      </c>
      <c r="J45" s="580">
        <f>IF(ISNUMBER(Regressions!K55),ROUND(Regressions!K55, 1), NA())</f>
        <v>99.8</v>
      </c>
      <c r="K45" s="576" t="e">
        <f>IF(ISNUMBER(Regressions!L55),ROUND(Regressions!L55, 1), NA())</f>
        <v>#N/A</v>
      </c>
      <c r="L45" s="581" t="e">
        <f>IF(ISNUMBER(Regressions!M55),ROUND(Regressions!M55, 1), NA())</f>
        <v>#N/A</v>
      </c>
      <c r="M45" s="578" t="e">
        <f>IF(ISNUMBER(Regressions!N55),ROUND(Regressions!N55, 1), NA())</f>
        <v>#N/A</v>
      </c>
      <c r="N45" s="579" t="e">
        <f>IF(ISNUMBER(Regressions!O55),ROUND(Regressions!O55, 1), NA())</f>
        <v>#N/A</v>
      </c>
      <c r="O45" s="580" t="e">
        <f>IF(ISNUMBER(Regressions!Q55),ROUND(Regressions!Q55, 1), NA())</f>
        <v>#N/A</v>
      </c>
      <c r="P45" s="576" t="e">
        <f>IF(ISNUMBER(Regressions!R55),ROUND(Regressions!R55, 1), NA())</f>
        <v>#N/A</v>
      </c>
      <c r="Q45" s="582" t="e">
        <f>IF(ISNUMBER(Regressions!S55),ROUND(Regressions!S55, 1), NA())</f>
        <v>#N/A</v>
      </c>
      <c r="R45" s="578" t="e">
        <f>IF(ISNUMBER(Regressions!T55),ROUND(Regressions!T55, 1), NA())</f>
        <v>#N/A</v>
      </c>
      <c r="S45" s="579" t="e">
        <f>IF(ISNUMBER(Regressions!U55),ROUND(Regressions!U55, 1), NA())</f>
        <v>#N/A</v>
      </c>
    </row>
    <row r="46" spans="1:19" x14ac:dyDescent="0.25">
      <c r="A46" s="571" t="str">
        <f>+Introduction!$C$7</f>
        <v>Zimbabwe</v>
      </c>
      <c r="B46" s="572">
        <f>IF(ISBLANK(Regressions!B56), " ", Regressions!B56)</f>
        <v>2011</v>
      </c>
      <c r="C46" s="571" t="str">
        <f>HLOOKUP(Introduction!$G$4,nametranslations,26,FALSE)</f>
        <v>Urban</v>
      </c>
      <c r="D46" s="574">
        <f>IF(ISBLANK(Regressions!D56), " ", Regressions!D56)</f>
        <v>1704178.14299469</v>
      </c>
      <c r="E46" s="575" t="e">
        <f>IF(ISNUMBER(Regressions!E56),ROUND(Regressions!E56, 1), NA())</f>
        <v>#N/A</v>
      </c>
      <c r="F46" s="576" t="e">
        <f>IF(ISNUMBER(Regressions!F56),ROUND(Regressions!F56, 1), NA())</f>
        <v>#N/A</v>
      </c>
      <c r="G46" s="577" t="e">
        <f>IF(ISNUMBER(Regressions!G56),ROUND(Regressions!G56, 1), NA())</f>
        <v>#N/A</v>
      </c>
      <c r="H46" s="578" t="e">
        <f>IF(ISNUMBER(Regressions!H56),ROUND(Regressions!H56, 1), NA())</f>
        <v>#N/A</v>
      </c>
      <c r="I46" s="579" t="e">
        <f>IF(ISNUMBER(Regressions!I56),ROUND(Regressions!I56, 1), NA())</f>
        <v>#N/A</v>
      </c>
      <c r="J46" s="580">
        <f>IF(ISNUMBER(Regressions!K56),ROUND(Regressions!K56, 1), NA())</f>
        <v>99.8</v>
      </c>
      <c r="K46" s="576" t="e">
        <f>IF(ISNUMBER(Regressions!L56),ROUND(Regressions!L56, 1), NA())</f>
        <v>#N/A</v>
      </c>
      <c r="L46" s="581" t="e">
        <f>IF(ISNUMBER(Regressions!M56),ROUND(Regressions!M56, 1), NA())</f>
        <v>#N/A</v>
      </c>
      <c r="M46" s="578" t="e">
        <f>IF(ISNUMBER(Regressions!N56),ROUND(Regressions!N56, 1), NA())</f>
        <v>#N/A</v>
      </c>
      <c r="N46" s="579" t="e">
        <f>IF(ISNUMBER(Regressions!O56),ROUND(Regressions!O56, 1), NA())</f>
        <v>#N/A</v>
      </c>
      <c r="O46" s="580" t="e">
        <f>IF(ISNUMBER(Regressions!Q56),ROUND(Regressions!Q56, 1), NA())</f>
        <v>#N/A</v>
      </c>
      <c r="P46" s="576" t="e">
        <f>IF(ISNUMBER(Regressions!R56),ROUND(Regressions!R56, 1), NA())</f>
        <v>#N/A</v>
      </c>
      <c r="Q46" s="582" t="e">
        <f>IF(ISNUMBER(Regressions!S56),ROUND(Regressions!S56, 1), NA())</f>
        <v>#N/A</v>
      </c>
      <c r="R46" s="578" t="e">
        <f>IF(ISNUMBER(Regressions!T56),ROUND(Regressions!T56, 1), NA())</f>
        <v>#N/A</v>
      </c>
      <c r="S46" s="579" t="e">
        <f>IF(ISNUMBER(Regressions!U56),ROUND(Regressions!U56, 1), NA())</f>
        <v>#N/A</v>
      </c>
    </row>
    <row r="47" spans="1:19" x14ac:dyDescent="0.25">
      <c r="A47" s="571" t="str">
        <f>+Introduction!$C$7</f>
        <v>Zimbabwe</v>
      </c>
      <c r="B47" s="572">
        <f>IF(ISBLANK(Regressions!B57), " ", Regressions!B57)</f>
        <v>2012</v>
      </c>
      <c r="C47" s="571" t="str">
        <f>HLOOKUP(Introduction!$G$4,nametranslations,26,FALSE)</f>
        <v>Urban</v>
      </c>
      <c r="D47" s="574">
        <f>IF(ISBLANK(Regressions!D57), " ", Regressions!D57)</f>
        <v>1723374.8841184997</v>
      </c>
      <c r="E47" s="575">
        <f>IF(ISNUMBER(Regressions!E57),ROUND(Regressions!E57, 1), NA())</f>
        <v>99.4</v>
      </c>
      <c r="F47" s="576">
        <f>IF(ISNUMBER(Regressions!F57),ROUND(Regressions!F57, 1), NA())</f>
        <v>98.8</v>
      </c>
      <c r="G47" s="577">
        <f>IF(ISNUMBER(Regressions!G57),ROUND(Regressions!G57, 1), NA())</f>
        <v>85.7</v>
      </c>
      <c r="H47" s="578">
        <f>IF(ISNUMBER(Regressions!H57),ROUND(Regressions!H57, 1), NA())</f>
        <v>13.1</v>
      </c>
      <c r="I47" s="579">
        <f>IF(ISNUMBER(Regressions!I57),ROUND(Regressions!I57, 1), NA())</f>
        <v>1.2</v>
      </c>
      <c r="J47" s="580">
        <f>IF(ISNUMBER(Regressions!K57),ROUND(Regressions!K57, 1), NA())</f>
        <v>99.8</v>
      </c>
      <c r="K47" s="576">
        <f>IF(ISNUMBER(Regressions!L57),ROUND(Regressions!L57, 1), NA())</f>
        <v>93.8</v>
      </c>
      <c r="L47" s="581" t="e">
        <f>IF(ISNUMBER(Regressions!M57),ROUND(Regressions!M57, 1), NA())</f>
        <v>#N/A</v>
      </c>
      <c r="M47" s="578" t="e">
        <f>IF(ISNUMBER(Regressions!N57),ROUND(Regressions!N57, 1), NA())</f>
        <v>#N/A</v>
      </c>
      <c r="N47" s="579">
        <f>IF(ISNUMBER(Regressions!O57),ROUND(Regressions!O57, 1), NA())</f>
        <v>6.2</v>
      </c>
      <c r="O47" s="580">
        <f>IF(ISNUMBER(Regressions!Q57),ROUND(Regressions!Q57, 1), NA())</f>
        <v>87.6</v>
      </c>
      <c r="P47" s="576" t="e">
        <f>IF(ISNUMBER(Regressions!R57),ROUND(Regressions!R57, 1), NA())</f>
        <v>#N/A</v>
      </c>
      <c r="Q47" s="582" t="e">
        <f>IF(ISNUMBER(Regressions!S57),ROUND(Regressions!S57, 1), NA())</f>
        <v>#N/A</v>
      </c>
      <c r="R47" s="578" t="e">
        <f>IF(ISNUMBER(Regressions!T57),ROUND(Regressions!T57, 1), NA())</f>
        <v>#N/A</v>
      </c>
      <c r="S47" s="579">
        <f>IF(ISNUMBER(Regressions!U57),ROUND(Regressions!U57, 1), NA())</f>
        <v>12.4</v>
      </c>
    </row>
    <row r="48" spans="1:19" x14ac:dyDescent="0.25">
      <c r="A48" s="571" t="str">
        <f>+Introduction!$C$7</f>
        <v>Zimbabwe</v>
      </c>
      <c r="B48" s="572">
        <f>IF(ISBLANK(Regressions!B58), " ", Regressions!B58)</f>
        <v>2013</v>
      </c>
      <c r="C48" s="571" t="str">
        <f>HLOOKUP(Introduction!$G$4,nametranslations,26,FALSE)</f>
        <v>Urban</v>
      </c>
      <c r="D48" s="574">
        <f>IF(ISBLANK(Regressions!D58), " ", Regressions!D58)</f>
        <v>1744259.742816925</v>
      </c>
      <c r="E48" s="575">
        <f>IF(ISNUMBER(Regressions!E58),ROUND(Regressions!E58, 1), NA())</f>
        <v>99.4</v>
      </c>
      <c r="F48" s="576">
        <f>IF(ISNUMBER(Regressions!F58),ROUND(Regressions!F58, 1), NA())</f>
        <v>98.8</v>
      </c>
      <c r="G48" s="577">
        <f>IF(ISNUMBER(Regressions!G58),ROUND(Regressions!G58, 1), NA())</f>
        <v>85.7</v>
      </c>
      <c r="H48" s="578">
        <f>IF(ISNUMBER(Regressions!H58),ROUND(Regressions!H58, 1), NA())</f>
        <v>13.1</v>
      </c>
      <c r="I48" s="579">
        <f>IF(ISNUMBER(Regressions!I58),ROUND(Regressions!I58, 1), NA())</f>
        <v>1.2</v>
      </c>
      <c r="J48" s="580">
        <f>IF(ISNUMBER(Regressions!K58),ROUND(Regressions!K58, 1), NA())</f>
        <v>99.8</v>
      </c>
      <c r="K48" s="576">
        <f>IF(ISNUMBER(Regressions!L58),ROUND(Regressions!L58, 1), NA())</f>
        <v>93.8</v>
      </c>
      <c r="L48" s="581" t="e">
        <f>IF(ISNUMBER(Regressions!M58),ROUND(Regressions!M58, 1), NA())</f>
        <v>#N/A</v>
      </c>
      <c r="M48" s="578" t="e">
        <f>IF(ISNUMBER(Regressions!N58),ROUND(Regressions!N58, 1), NA())</f>
        <v>#N/A</v>
      </c>
      <c r="N48" s="579">
        <f>IF(ISNUMBER(Regressions!O58),ROUND(Regressions!O58, 1), NA())</f>
        <v>6.2</v>
      </c>
      <c r="O48" s="580">
        <f>IF(ISNUMBER(Regressions!Q58),ROUND(Regressions!Q58, 1), NA())</f>
        <v>87.6</v>
      </c>
      <c r="P48" s="576" t="e">
        <f>IF(ISNUMBER(Regressions!R58),ROUND(Regressions!R58, 1), NA())</f>
        <v>#N/A</v>
      </c>
      <c r="Q48" s="582" t="e">
        <f>IF(ISNUMBER(Regressions!S58),ROUND(Regressions!S58, 1), NA())</f>
        <v>#N/A</v>
      </c>
      <c r="R48" s="578" t="e">
        <f>IF(ISNUMBER(Regressions!T58),ROUND(Regressions!T58, 1), NA())</f>
        <v>#N/A</v>
      </c>
      <c r="S48" s="579">
        <f>IF(ISNUMBER(Regressions!U58),ROUND(Regressions!U58, 1), NA())</f>
        <v>12.4</v>
      </c>
    </row>
    <row r="49" spans="1:19" x14ac:dyDescent="0.25">
      <c r="A49" s="571" t="str">
        <f>+Introduction!$C$7</f>
        <v>Zimbabwe</v>
      </c>
      <c r="B49" s="572">
        <f>IF(ISBLANK(Regressions!B59), " ", Regressions!B59)</f>
        <v>2014</v>
      </c>
      <c r="C49" s="571" t="str">
        <f>HLOOKUP(Introduction!$G$4,nametranslations,26,FALSE)</f>
        <v>Urban</v>
      </c>
      <c r="D49" s="574">
        <f>IF(ISBLANK(Regressions!D59), " ", Regressions!D59)</f>
        <v>1771386.1780659484</v>
      </c>
      <c r="E49" s="575">
        <f>IF(ISNUMBER(Regressions!E59),ROUND(Regressions!E59, 1), NA())</f>
        <v>99.4</v>
      </c>
      <c r="F49" s="576">
        <f>IF(ISNUMBER(Regressions!F59),ROUND(Regressions!F59, 1), NA())</f>
        <v>98.8</v>
      </c>
      <c r="G49" s="577">
        <f>IF(ISNUMBER(Regressions!G59),ROUND(Regressions!G59, 1), NA())</f>
        <v>85.7</v>
      </c>
      <c r="H49" s="578">
        <f>IF(ISNUMBER(Regressions!H59),ROUND(Regressions!H59, 1), NA())</f>
        <v>13.1</v>
      </c>
      <c r="I49" s="579">
        <f>IF(ISNUMBER(Regressions!I59),ROUND(Regressions!I59, 1), NA())</f>
        <v>1.2</v>
      </c>
      <c r="J49" s="580">
        <f>IF(ISNUMBER(Regressions!K59),ROUND(Regressions!K59, 1), NA())</f>
        <v>99.8</v>
      </c>
      <c r="K49" s="576">
        <f>IF(ISNUMBER(Regressions!L59),ROUND(Regressions!L59, 1), NA())</f>
        <v>93.8</v>
      </c>
      <c r="L49" s="581" t="e">
        <f>IF(ISNUMBER(Regressions!M59),ROUND(Regressions!M59, 1), NA())</f>
        <v>#N/A</v>
      </c>
      <c r="M49" s="578" t="e">
        <f>IF(ISNUMBER(Regressions!N59),ROUND(Regressions!N59, 1), NA())</f>
        <v>#N/A</v>
      </c>
      <c r="N49" s="579">
        <f>IF(ISNUMBER(Regressions!O59),ROUND(Regressions!O59, 1), NA())</f>
        <v>6.2</v>
      </c>
      <c r="O49" s="580">
        <f>IF(ISNUMBER(Regressions!Q59),ROUND(Regressions!Q59, 1), NA())</f>
        <v>87.6</v>
      </c>
      <c r="P49" s="576" t="e">
        <f>IF(ISNUMBER(Regressions!R59),ROUND(Regressions!R59, 1), NA())</f>
        <v>#N/A</v>
      </c>
      <c r="Q49" s="582" t="e">
        <f>IF(ISNUMBER(Regressions!S59),ROUND(Regressions!S59, 1), NA())</f>
        <v>#N/A</v>
      </c>
      <c r="R49" s="578" t="e">
        <f>IF(ISNUMBER(Regressions!T59),ROUND(Regressions!T59, 1), NA())</f>
        <v>#N/A</v>
      </c>
      <c r="S49" s="579">
        <f>IF(ISNUMBER(Regressions!U59),ROUND(Regressions!U59, 1), NA())</f>
        <v>12.4</v>
      </c>
    </row>
    <row r="50" spans="1:19" x14ac:dyDescent="0.25">
      <c r="A50" s="571" t="str">
        <f>+Introduction!$C$7</f>
        <v>Zimbabwe</v>
      </c>
      <c r="B50" s="572">
        <f>IF(ISBLANK(Regressions!B60), " ", Regressions!B60)</f>
        <v>2015</v>
      </c>
      <c r="C50" s="571" t="str">
        <f>HLOOKUP(Introduction!$G$4,nametranslations,26,FALSE)</f>
        <v>Urban</v>
      </c>
      <c r="D50" s="574">
        <f>IF(ISBLANK(Regressions!D60), " ", Regressions!D60)</f>
        <v>1805450.5912439728</v>
      </c>
      <c r="E50" s="575">
        <f>IF(ISNUMBER(Regressions!E60),ROUND(Regressions!E60, 1), NA())</f>
        <v>99.4</v>
      </c>
      <c r="F50" s="576">
        <f>IF(ISNUMBER(Regressions!F60),ROUND(Regressions!F60, 1), NA())</f>
        <v>98.8</v>
      </c>
      <c r="G50" s="577">
        <f>IF(ISNUMBER(Regressions!G60),ROUND(Regressions!G60, 1), NA())</f>
        <v>85.7</v>
      </c>
      <c r="H50" s="578">
        <f>IF(ISNUMBER(Regressions!H60),ROUND(Regressions!H60, 1), NA())</f>
        <v>13.1</v>
      </c>
      <c r="I50" s="579">
        <f>IF(ISNUMBER(Regressions!I60),ROUND(Regressions!I60, 1), NA())</f>
        <v>1.2</v>
      </c>
      <c r="J50" s="580">
        <f>IF(ISNUMBER(Regressions!K60),ROUND(Regressions!K60, 1), NA())</f>
        <v>99.8</v>
      </c>
      <c r="K50" s="576">
        <f>IF(ISNUMBER(Regressions!L60),ROUND(Regressions!L60, 1), NA())</f>
        <v>93.8</v>
      </c>
      <c r="L50" s="581" t="e">
        <f>IF(ISNUMBER(Regressions!M60),ROUND(Regressions!M60, 1), NA())</f>
        <v>#N/A</v>
      </c>
      <c r="M50" s="578" t="e">
        <f>IF(ISNUMBER(Regressions!N60),ROUND(Regressions!N60, 1), NA())</f>
        <v>#N/A</v>
      </c>
      <c r="N50" s="579">
        <f>IF(ISNUMBER(Regressions!O60),ROUND(Regressions!O60, 1), NA())</f>
        <v>6.2</v>
      </c>
      <c r="O50" s="580">
        <f>IF(ISNUMBER(Regressions!Q60),ROUND(Regressions!Q60, 1), NA())</f>
        <v>87.6</v>
      </c>
      <c r="P50" s="576" t="e">
        <f>IF(ISNUMBER(Regressions!R60),ROUND(Regressions!R60, 1), NA())</f>
        <v>#N/A</v>
      </c>
      <c r="Q50" s="582" t="e">
        <f>IF(ISNUMBER(Regressions!S60),ROUND(Regressions!S60, 1), NA())</f>
        <v>#N/A</v>
      </c>
      <c r="R50" s="578" t="e">
        <f>IF(ISNUMBER(Regressions!T60),ROUND(Regressions!T60, 1), NA())</f>
        <v>#N/A</v>
      </c>
      <c r="S50" s="579">
        <f>IF(ISNUMBER(Regressions!U60),ROUND(Regressions!U60, 1), NA())</f>
        <v>12.4</v>
      </c>
    </row>
    <row r="51" spans="1:19" x14ac:dyDescent="0.25">
      <c r="A51" s="571" t="str">
        <f>+Introduction!$C$7</f>
        <v>Zimbabwe</v>
      </c>
      <c r="B51" s="572">
        <f>IF(ISBLANK(Regressions!B61), " ", Regressions!B61)</f>
        <v>2016</v>
      </c>
      <c r="C51" s="571" t="str">
        <f>HLOOKUP(Introduction!$G$4,nametranslations,26,FALSE)</f>
        <v>Urban</v>
      </c>
      <c r="D51" s="574">
        <f>IF(ISBLANK(Regressions!D61), " ", Regressions!D61)</f>
        <v>1844155.7213568117</v>
      </c>
      <c r="E51" s="575">
        <f>IF(ISNUMBER(Regressions!E61),ROUND(Regressions!E61, 1), NA())</f>
        <v>99.4</v>
      </c>
      <c r="F51" s="576">
        <f>IF(ISNUMBER(Regressions!F61),ROUND(Regressions!F61, 1), NA())</f>
        <v>98.8</v>
      </c>
      <c r="G51" s="577">
        <f>IF(ISNUMBER(Regressions!G61),ROUND(Regressions!G61, 1), NA())</f>
        <v>85.7</v>
      </c>
      <c r="H51" s="578">
        <f>IF(ISNUMBER(Regressions!H61),ROUND(Regressions!H61, 1), NA())</f>
        <v>13.1</v>
      </c>
      <c r="I51" s="579">
        <f>IF(ISNUMBER(Regressions!I61),ROUND(Regressions!I61, 1), NA())</f>
        <v>1.2</v>
      </c>
      <c r="J51" s="580">
        <f>IF(ISNUMBER(Regressions!K61),ROUND(Regressions!K61, 1), NA())</f>
        <v>99.8</v>
      </c>
      <c r="K51" s="576">
        <f>IF(ISNUMBER(Regressions!L61),ROUND(Regressions!L61, 1), NA())</f>
        <v>93.8</v>
      </c>
      <c r="L51" s="581" t="e">
        <f>IF(ISNUMBER(Regressions!M61),ROUND(Regressions!M61, 1), NA())</f>
        <v>#N/A</v>
      </c>
      <c r="M51" s="578" t="e">
        <f>IF(ISNUMBER(Regressions!N61),ROUND(Regressions!N61, 1), NA())</f>
        <v>#N/A</v>
      </c>
      <c r="N51" s="579">
        <f>IF(ISNUMBER(Regressions!O61),ROUND(Regressions!O61, 1), NA())</f>
        <v>6.2</v>
      </c>
      <c r="O51" s="580">
        <f>IF(ISNUMBER(Regressions!Q61),ROUND(Regressions!Q61, 1), NA())</f>
        <v>87.6</v>
      </c>
      <c r="P51" s="576" t="e">
        <f>IF(ISNUMBER(Regressions!R61),ROUND(Regressions!R61, 1), NA())</f>
        <v>#N/A</v>
      </c>
      <c r="Q51" s="582" t="e">
        <f>IF(ISNUMBER(Regressions!S61),ROUND(Regressions!S61, 1), NA())</f>
        <v>#N/A</v>
      </c>
      <c r="R51" s="578" t="e">
        <f>IF(ISNUMBER(Regressions!T61),ROUND(Regressions!T61, 1), NA())</f>
        <v>#N/A</v>
      </c>
      <c r="S51" s="579">
        <f>IF(ISNUMBER(Regressions!U61),ROUND(Regressions!U61, 1), NA())</f>
        <v>12.4</v>
      </c>
    </row>
    <row r="52" spans="1:19" x14ac:dyDescent="0.25">
      <c r="A52" s="571" t="str">
        <f>+Introduction!$C$7</f>
        <v>Zimbabwe</v>
      </c>
      <c r="B52" s="572">
        <f>IF(ISBLANK(Regressions!B62), " ", Regressions!B62)</f>
        <v>2017</v>
      </c>
      <c r="C52" s="571" t="str">
        <f>HLOOKUP(Introduction!$G$4,nametranslations,26,FALSE)</f>
        <v>Urban</v>
      </c>
      <c r="D52" s="574">
        <f>IF(ISBLANK(Regressions!D62), " ", Regressions!D62)</f>
        <v>1884505.6819061278</v>
      </c>
      <c r="E52" s="575">
        <f>IF(ISNUMBER(Regressions!E62),ROUND(Regressions!E62, 1), NA())</f>
        <v>99.4</v>
      </c>
      <c r="F52" s="576">
        <f>IF(ISNUMBER(Regressions!F62),ROUND(Regressions!F62, 1), NA())</f>
        <v>98.8</v>
      </c>
      <c r="G52" s="577">
        <f>IF(ISNUMBER(Regressions!G62),ROUND(Regressions!G62, 1), NA())</f>
        <v>85.7</v>
      </c>
      <c r="H52" s="578">
        <f>IF(ISNUMBER(Regressions!H62),ROUND(Regressions!H62, 1), NA())</f>
        <v>13.1</v>
      </c>
      <c r="I52" s="579">
        <f>IF(ISNUMBER(Regressions!I62),ROUND(Regressions!I62, 1), NA())</f>
        <v>1.2</v>
      </c>
      <c r="J52" s="580">
        <f>IF(ISNUMBER(Regressions!K62),ROUND(Regressions!K62, 1), NA())</f>
        <v>99.8</v>
      </c>
      <c r="K52" s="576">
        <f>IF(ISNUMBER(Regressions!L62),ROUND(Regressions!L62, 1), NA())</f>
        <v>93.8</v>
      </c>
      <c r="L52" s="581" t="e">
        <f>IF(ISNUMBER(Regressions!M62),ROUND(Regressions!M62, 1), NA())</f>
        <v>#N/A</v>
      </c>
      <c r="M52" s="578" t="e">
        <f>IF(ISNUMBER(Regressions!N62),ROUND(Regressions!N62, 1), NA())</f>
        <v>#N/A</v>
      </c>
      <c r="N52" s="579">
        <f>IF(ISNUMBER(Regressions!O62),ROUND(Regressions!O62, 1), NA())</f>
        <v>6.2</v>
      </c>
      <c r="O52" s="580">
        <f>IF(ISNUMBER(Regressions!Q62),ROUND(Regressions!Q62, 1), NA())</f>
        <v>87.6</v>
      </c>
      <c r="P52" s="576" t="e">
        <f>IF(ISNUMBER(Regressions!R62),ROUND(Regressions!R62, 1), NA())</f>
        <v>#N/A</v>
      </c>
      <c r="Q52" s="582" t="e">
        <f>IF(ISNUMBER(Regressions!S62),ROUND(Regressions!S62, 1), NA())</f>
        <v>#N/A</v>
      </c>
      <c r="R52" s="578" t="e">
        <f>IF(ISNUMBER(Regressions!T62),ROUND(Regressions!T62, 1), NA())</f>
        <v>#N/A</v>
      </c>
      <c r="S52" s="579">
        <f>IF(ISNUMBER(Regressions!U62),ROUND(Regressions!U62, 1), NA())</f>
        <v>12.4</v>
      </c>
    </row>
    <row r="53" spans="1:19" x14ac:dyDescent="0.25">
      <c r="A53" s="571" t="str">
        <f>+Introduction!$C$7</f>
        <v>Zimbabwe</v>
      </c>
      <c r="B53" s="572">
        <f>IF(ISBLANK(Regressions!B63), " ", Regressions!B63)</f>
        <v>2018</v>
      </c>
      <c r="C53" s="571" t="str">
        <f>HLOOKUP(Introduction!$G$4,nametranslations,26,FALSE)</f>
        <v>Urban</v>
      </c>
      <c r="D53" s="574">
        <f>IF(ISBLANK(Regressions!D63), " ", Regressions!D63)</f>
        <v>1922236.3190444948</v>
      </c>
      <c r="E53" s="575">
        <f>IF(ISNUMBER(Regressions!E63),ROUND(Regressions!E63, 1), NA())</f>
        <v>99.4</v>
      </c>
      <c r="F53" s="576">
        <f>IF(ISNUMBER(Regressions!F63),ROUND(Regressions!F63, 1), NA())</f>
        <v>98.8</v>
      </c>
      <c r="G53" s="577">
        <f>IF(ISNUMBER(Regressions!G63),ROUND(Regressions!G63, 1), NA())</f>
        <v>85.7</v>
      </c>
      <c r="H53" s="578">
        <f>IF(ISNUMBER(Regressions!H63),ROUND(Regressions!H63, 1), NA())</f>
        <v>13.1</v>
      </c>
      <c r="I53" s="579">
        <f>IF(ISNUMBER(Regressions!I63),ROUND(Regressions!I63, 1), NA())</f>
        <v>1.2</v>
      </c>
      <c r="J53" s="580">
        <f>IF(ISNUMBER(Regressions!K63),ROUND(Regressions!K63, 1), NA())</f>
        <v>99.8</v>
      </c>
      <c r="K53" s="576">
        <f>IF(ISNUMBER(Regressions!L63),ROUND(Regressions!L63, 1), NA())</f>
        <v>93.8</v>
      </c>
      <c r="L53" s="581" t="e">
        <f>IF(ISNUMBER(Regressions!M63),ROUND(Regressions!M63, 1), NA())</f>
        <v>#N/A</v>
      </c>
      <c r="M53" s="578" t="e">
        <f>IF(ISNUMBER(Regressions!N63),ROUND(Regressions!N63, 1), NA())</f>
        <v>#N/A</v>
      </c>
      <c r="N53" s="579">
        <f>IF(ISNUMBER(Regressions!O63),ROUND(Regressions!O63, 1), NA())</f>
        <v>6.2</v>
      </c>
      <c r="O53" s="580">
        <f>IF(ISNUMBER(Regressions!Q63),ROUND(Regressions!Q63, 1), NA())</f>
        <v>87.6</v>
      </c>
      <c r="P53" s="576" t="e">
        <f>IF(ISNUMBER(Regressions!R63),ROUND(Regressions!R63, 1), NA())</f>
        <v>#N/A</v>
      </c>
      <c r="Q53" s="582" t="e">
        <f>IF(ISNUMBER(Regressions!S63),ROUND(Regressions!S63, 1), NA())</f>
        <v>#N/A</v>
      </c>
      <c r="R53" s="578" t="e">
        <f>IF(ISNUMBER(Regressions!T63),ROUND(Regressions!T63, 1), NA())</f>
        <v>#N/A</v>
      </c>
      <c r="S53" s="579">
        <f>IF(ISNUMBER(Regressions!U63),ROUND(Regressions!U63, 1), NA())</f>
        <v>12.4</v>
      </c>
    </row>
    <row r="54" spans="1:19" x14ac:dyDescent="0.25">
      <c r="A54" s="571" t="str">
        <f>+Introduction!$C$7</f>
        <v>Zimbabwe</v>
      </c>
      <c r="B54" s="572">
        <f>IF(ISBLANK(Regressions!B64), " ", Regressions!B64)</f>
        <v>2019</v>
      </c>
      <c r="C54" s="571" t="str">
        <f>HLOOKUP(Introduction!$G$4,nametranslations,26,FALSE)</f>
        <v>Urban</v>
      </c>
      <c r="D54" s="574">
        <f>IF(ISBLANK(Regressions!D64), " ", Regressions!D64)</f>
        <v>1953662.9390460204</v>
      </c>
      <c r="E54" s="575">
        <f>IF(ISNUMBER(Regressions!E64),ROUND(Regressions!E64, 1), NA())</f>
        <v>99.4</v>
      </c>
      <c r="F54" s="576">
        <f>IF(ISNUMBER(Regressions!F64),ROUND(Regressions!F64, 1), NA())</f>
        <v>98.8</v>
      </c>
      <c r="G54" s="577">
        <f>IF(ISNUMBER(Regressions!G64),ROUND(Regressions!G64, 1), NA())</f>
        <v>85.7</v>
      </c>
      <c r="H54" s="578">
        <f>IF(ISNUMBER(Regressions!H64),ROUND(Regressions!H64, 1), NA())</f>
        <v>13.1</v>
      </c>
      <c r="I54" s="579">
        <f>IF(ISNUMBER(Regressions!I64),ROUND(Regressions!I64, 1), NA())</f>
        <v>1.2</v>
      </c>
      <c r="J54" s="580">
        <f>IF(ISNUMBER(Regressions!K64),ROUND(Regressions!K64, 1), NA())</f>
        <v>99.8</v>
      </c>
      <c r="K54" s="576">
        <f>IF(ISNUMBER(Regressions!L64),ROUND(Regressions!L64, 1), NA())</f>
        <v>93.8</v>
      </c>
      <c r="L54" s="581" t="e">
        <f>IF(ISNUMBER(Regressions!M64),ROUND(Regressions!M64, 1), NA())</f>
        <v>#N/A</v>
      </c>
      <c r="M54" s="578" t="e">
        <f>IF(ISNUMBER(Regressions!N64),ROUND(Regressions!N64, 1), NA())</f>
        <v>#N/A</v>
      </c>
      <c r="N54" s="579">
        <f>IF(ISNUMBER(Regressions!O64),ROUND(Regressions!O64, 1), NA())</f>
        <v>6.2</v>
      </c>
      <c r="O54" s="580">
        <f>IF(ISNUMBER(Regressions!Q64),ROUND(Regressions!Q64, 1), NA())</f>
        <v>87.6</v>
      </c>
      <c r="P54" s="576" t="e">
        <f>IF(ISNUMBER(Regressions!R64),ROUND(Regressions!R64, 1), NA())</f>
        <v>#N/A</v>
      </c>
      <c r="Q54" s="582" t="e">
        <f>IF(ISNUMBER(Regressions!S64),ROUND(Regressions!S64, 1), NA())</f>
        <v>#N/A</v>
      </c>
      <c r="R54" s="578" t="e">
        <f>IF(ISNUMBER(Regressions!T64),ROUND(Regressions!T64, 1), NA())</f>
        <v>#N/A</v>
      </c>
      <c r="S54" s="579">
        <f>IF(ISNUMBER(Regressions!U64),ROUND(Regressions!U64, 1), NA())</f>
        <v>12.4</v>
      </c>
    </row>
    <row r="55" spans="1:19" ht="13.5" customHeight="1" x14ac:dyDescent="0.25">
      <c r="A55" s="571" t="str">
        <f>+Introduction!$C$7</f>
        <v>Zimbabwe</v>
      </c>
      <c r="B55" s="572">
        <f>IF(ISBLANK(Regressions!B65), " ", Regressions!B65)</f>
        <v>2020</v>
      </c>
      <c r="C55" s="571" t="str">
        <f>HLOOKUP(Introduction!$G$4,nametranslations,26,FALSE)</f>
        <v>Urban</v>
      </c>
      <c r="D55" s="574">
        <f>IF(ISBLANK(Regressions!D65), " ", Regressions!D65)</f>
        <v>1981492.7605947875</v>
      </c>
      <c r="E55" s="575">
        <f>IF(ISNUMBER(Regressions!E65),ROUND(Regressions!E65, 1), NA())</f>
        <v>99.4</v>
      </c>
      <c r="F55" s="576">
        <f>IF(ISNUMBER(Regressions!F65),ROUND(Regressions!F65, 1), NA())</f>
        <v>98.8</v>
      </c>
      <c r="G55" s="577">
        <f>IF(ISNUMBER(Regressions!G65),ROUND(Regressions!G65, 1), NA())</f>
        <v>85.7</v>
      </c>
      <c r="H55" s="578">
        <f>IF(ISNUMBER(Regressions!H65),ROUND(Regressions!H65, 1), NA())</f>
        <v>13.1</v>
      </c>
      <c r="I55" s="579">
        <f>IF(ISNUMBER(Regressions!I65),ROUND(Regressions!I65, 1), NA())</f>
        <v>1.2</v>
      </c>
      <c r="J55" s="580">
        <f>IF(ISNUMBER(Regressions!K65),ROUND(Regressions!K65, 1), NA())</f>
        <v>99.8</v>
      </c>
      <c r="K55" s="576">
        <f>IF(ISNUMBER(Regressions!L65),ROUND(Regressions!L65, 1), NA())</f>
        <v>93.8</v>
      </c>
      <c r="L55" s="581" t="e">
        <f>IF(ISNUMBER(Regressions!M65),ROUND(Regressions!M65, 1), NA())</f>
        <v>#N/A</v>
      </c>
      <c r="M55" s="578" t="e">
        <f>IF(ISNUMBER(Regressions!N65),ROUND(Regressions!N65, 1), NA())</f>
        <v>#N/A</v>
      </c>
      <c r="N55" s="579">
        <f>IF(ISNUMBER(Regressions!O65),ROUND(Regressions!O65, 1), NA())</f>
        <v>6.2</v>
      </c>
      <c r="O55" s="580">
        <f>IF(ISNUMBER(Regressions!Q65),ROUND(Regressions!Q65, 1), NA())</f>
        <v>87.6</v>
      </c>
      <c r="P55" s="576" t="e">
        <f>IF(ISNUMBER(Regressions!R65),ROUND(Regressions!R65, 1), NA())</f>
        <v>#N/A</v>
      </c>
      <c r="Q55" s="582" t="e">
        <f>IF(ISNUMBER(Regressions!S65),ROUND(Regressions!S65, 1), NA())</f>
        <v>#N/A</v>
      </c>
      <c r="R55" s="578" t="e">
        <f>IF(ISNUMBER(Regressions!T65),ROUND(Regressions!T65, 1), NA())</f>
        <v>#N/A</v>
      </c>
      <c r="S55" s="579">
        <f>IF(ISNUMBER(Regressions!U65),ROUND(Regressions!U65, 1), NA())</f>
        <v>12.4</v>
      </c>
    </row>
    <row r="56" spans="1:19" x14ac:dyDescent="0.25">
      <c r="A56" s="571" t="str">
        <f>+Introduction!$C$7</f>
        <v>Zimbabwe</v>
      </c>
      <c r="B56" s="572">
        <f>IF(ISBLANK(Regressions!B66), " ", Regressions!B66)</f>
        <v>2021</v>
      </c>
      <c r="C56" s="571" t="str">
        <f>HLOOKUP(Introduction!$G$4,nametranslations,26,FALSE)</f>
        <v>Urban</v>
      </c>
      <c r="D56" s="574">
        <f>IF(ISBLANK(Regressions!D66), " ", Regressions!D66)</f>
        <v>2007075.2795625306</v>
      </c>
      <c r="E56" s="580" t="e">
        <f>IF(ISNUMBER(Regressions!E66),ROUND(Regressions!E66, 1), NA())</f>
        <v>#N/A</v>
      </c>
      <c r="F56" s="583" t="e">
        <f>IF(ISNUMBER(Regressions!F66),ROUND(Regressions!F66, 1), NA())</f>
        <v>#N/A</v>
      </c>
      <c r="G56" s="584" t="e">
        <f>IF(ISNUMBER(Regressions!G66),ROUND(Regressions!G66, 1), NA())</f>
        <v>#N/A</v>
      </c>
      <c r="H56" s="578" t="e">
        <f>IF(ISNUMBER(Regressions!H66),ROUND(Regressions!H66, 1), NA())</f>
        <v>#N/A</v>
      </c>
      <c r="I56" s="579" t="e">
        <f>IF(ISNUMBER(Regressions!I66),ROUND(Regressions!I66, 1), NA())</f>
        <v>#N/A</v>
      </c>
      <c r="J56" s="580">
        <f>IF(ISNUMBER(Regressions!K66),ROUND(Regressions!K66, 1), NA())</f>
        <v>99.8</v>
      </c>
      <c r="K56" s="583" t="e">
        <f>IF(ISNUMBER(Regressions!L66),ROUND(Regressions!L66, 1), NA())</f>
        <v>#N/A</v>
      </c>
      <c r="L56" s="585" t="e">
        <f>IF(ISNUMBER(Regressions!M66),ROUND(Regressions!M66, 1), NA())</f>
        <v>#N/A</v>
      </c>
      <c r="M56" s="578" t="e">
        <f>IF(ISNUMBER(Regressions!N66),ROUND(Regressions!N66, 1), NA())</f>
        <v>#N/A</v>
      </c>
      <c r="N56" s="579" t="e">
        <f>IF(ISNUMBER(Regressions!O66),ROUND(Regressions!O66, 1), NA())</f>
        <v>#N/A</v>
      </c>
      <c r="O56" s="580" t="e">
        <f>IF(ISNUMBER(Regressions!Q66),ROUND(Regressions!Q66, 1), NA())</f>
        <v>#N/A</v>
      </c>
      <c r="P56" s="583" t="e">
        <f>IF(ISNUMBER(Regressions!R66),ROUND(Regressions!R66, 1), NA())</f>
        <v>#N/A</v>
      </c>
      <c r="Q56" s="586" t="e">
        <f>IF(ISNUMBER(Regressions!S66),ROUND(Regressions!S66, 1), NA())</f>
        <v>#N/A</v>
      </c>
      <c r="R56" s="578" t="e">
        <f>IF(ISNUMBER(Regressions!T66),ROUND(Regressions!T66, 1), NA())</f>
        <v>#N/A</v>
      </c>
      <c r="S56" s="579" t="e">
        <f>IF(ISNUMBER(Regressions!U66),ROUND(Regressions!U66, 1), NA())</f>
        <v>#N/A</v>
      </c>
    </row>
    <row r="57" spans="1:19" x14ac:dyDescent="0.25">
      <c r="A57" s="571" t="str">
        <f>+Introduction!$C$7</f>
        <v>Zimbabwe</v>
      </c>
      <c r="B57" s="572">
        <f>IF(ISBLANK(Regressions!B67), " ", Regressions!B67)</f>
        <v>2022</v>
      </c>
      <c r="C57" s="571" t="str">
        <f>HLOOKUP(Introduction!$G$4,nametranslations,26,FALSE)</f>
        <v>Urban</v>
      </c>
      <c r="D57" s="574">
        <f>IF(ISBLANK(Regressions!D67), " ", Regressions!D67)</f>
        <v>2032625.5995223999</v>
      </c>
      <c r="E57" s="575" t="e">
        <f>IF(ISNUMBER(Regressions!E67),ROUND(Regressions!E67, 1), NA())</f>
        <v>#N/A</v>
      </c>
      <c r="F57" s="576" t="e">
        <f>IF(ISNUMBER(Regressions!F67),ROUND(Regressions!F67, 1), NA())</f>
        <v>#N/A</v>
      </c>
      <c r="G57" s="577" t="e">
        <f>IF(ISNUMBER(Regressions!G67),ROUND(Regressions!G67, 1), NA())</f>
        <v>#N/A</v>
      </c>
      <c r="H57" s="578" t="e">
        <f>IF(ISNUMBER(Regressions!H67),ROUND(Regressions!H67, 1), NA())</f>
        <v>#N/A</v>
      </c>
      <c r="I57" s="579" t="e">
        <f>IF(ISNUMBER(Regressions!I67),ROUND(Regressions!I67, 1), NA())</f>
        <v>#N/A</v>
      </c>
      <c r="J57" s="580">
        <f>IF(ISNUMBER(Regressions!K67),ROUND(Regressions!K67, 1), NA())</f>
        <v>99.8</v>
      </c>
      <c r="K57" s="576" t="e">
        <f>IF(ISNUMBER(Regressions!L67),ROUND(Regressions!L67, 1), NA())</f>
        <v>#N/A</v>
      </c>
      <c r="L57" s="581" t="e">
        <f>IF(ISNUMBER(Regressions!M67),ROUND(Regressions!M67, 1), NA())</f>
        <v>#N/A</v>
      </c>
      <c r="M57" s="578" t="e">
        <f>IF(ISNUMBER(Regressions!N67),ROUND(Regressions!N67, 1), NA())</f>
        <v>#N/A</v>
      </c>
      <c r="N57" s="579" t="e">
        <f>IF(ISNUMBER(Regressions!O67),ROUND(Regressions!O67, 1), NA())</f>
        <v>#N/A</v>
      </c>
      <c r="O57" s="580" t="e">
        <f>IF(ISNUMBER(Regressions!Q67),ROUND(Regressions!Q67, 1), NA())</f>
        <v>#N/A</v>
      </c>
      <c r="P57" s="576" t="e">
        <f>IF(ISNUMBER(Regressions!R67),ROUND(Regressions!R67, 1), NA())</f>
        <v>#N/A</v>
      </c>
      <c r="Q57" s="582" t="e">
        <f>IF(ISNUMBER(Regressions!S67),ROUND(Regressions!S67, 1), NA())</f>
        <v>#N/A</v>
      </c>
      <c r="R57" s="578" t="e">
        <f>IF(ISNUMBER(Regressions!T67),ROUND(Regressions!T67, 1), NA())</f>
        <v>#N/A</v>
      </c>
      <c r="S57" s="579" t="e">
        <f>IF(ISNUMBER(Regressions!U67),ROUND(Regressions!U67, 1), NA())</f>
        <v>#N/A</v>
      </c>
    </row>
    <row r="58" spans="1:19" x14ac:dyDescent="0.25">
      <c r="A58" s="571" t="str">
        <f>+Introduction!$C$7</f>
        <v>Zimbabwe</v>
      </c>
      <c r="B58" s="572">
        <f>IF(ISBLANK(Regressions!B68), " ", Regressions!B68)</f>
        <v>2023</v>
      </c>
      <c r="C58" s="571" t="str">
        <f>HLOOKUP(Introduction!$G$4,nametranslations,26,FALSE)</f>
        <v>Urban</v>
      </c>
      <c r="D58" s="574">
        <f>IF(ISBLANK(Regressions!D68), " ", Regressions!D68)</f>
        <v>2061744.7457229996</v>
      </c>
      <c r="E58" s="575" t="e">
        <f>IF(ISNUMBER(Regressions!E68),ROUND(Regressions!E68, 1), NA())</f>
        <v>#N/A</v>
      </c>
      <c r="F58" s="576" t="e">
        <f>IF(ISNUMBER(Regressions!F68),ROUND(Regressions!F68, 1), NA())</f>
        <v>#N/A</v>
      </c>
      <c r="G58" s="577" t="e">
        <f>IF(ISNUMBER(Regressions!G68),ROUND(Regressions!G68, 1), NA())</f>
        <v>#N/A</v>
      </c>
      <c r="H58" s="578" t="e">
        <f>IF(ISNUMBER(Regressions!H68),ROUND(Regressions!H68, 1), NA())</f>
        <v>#N/A</v>
      </c>
      <c r="I58" s="579" t="e">
        <f>IF(ISNUMBER(Regressions!I68),ROUND(Regressions!I68, 1), NA())</f>
        <v>#N/A</v>
      </c>
      <c r="J58" s="580">
        <f>IF(ISNUMBER(Regressions!K68),ROUND(Regressions!K68, 1), NA())</f>
        <v>99.8</v>
      </c>
      <c r="K58" s="576" t="e">
        <f>IF(ISNUMBER(Regressions!L68),ROUND(Regressions!L68, 1), NA())</f>
        <v>#N/A</v>
      </c>
      <c r="L58" s="581" t="e">
        <f>IF(ISNUMBER(Regressions!M68),ROUND(Regressions!M68, 1), NA())</f>
        <v>#N/A</v>
      </c>
      <c r="M58" s="578" t="e">
        <f>IF(ISNUMBER(Regressions!N68),ROUND(Regressions!N68, 1), NA())</f>
        <v>#N/A</v>
      </c>
      <c r="N58" s="579" t="e">
        <f>IF(ISNUMBER(Regressions!O68),ROUND(Regressions!O68, 1), NA())</f>
        <v>#N/A</v>
      </c>
      <c r="O58" s="580" t="e">
        <f>IF(ISNUMBER(Regressions!Q68),ROUND(Regressions!Q68, 1), NA())</f>
        <v>#N/A</v>
      </c>
      <c r="P58" s="576" t="e">
        <f>IF(ISNUMBER(Regressions!R68),ROUND(Regressions!R68, 1), NA())</f>
        <v>#N/A</v>
      </c>
      <c r="Q58" s="582" t="e">
        <f>IF(ISNUMBER(Regressions!S68),ROUND(Regressions!S68, 1), NA())</f>
        <v>#N/A</v>
      </c>
      <c r="R58" s="578" t="e">
        <f>IF(ISNUMBER(Regressions!T68),ROUND(Regressions!T68, 1), NA())</f>
        <v>#N/A</v>
      </c>
      <c r="S58" s="579" t="e">
        <f>IF(ISNUMBER(Regressions!U68),ROUND(Regressions!U68, 1), NA())</f>
        <v>#N/A</v>
      </c>
    </row>
    <row r="59" spans="1:19" x14ac:dyDescent="0.25">
      <c r="A59" s="571" t="str">
        <f>+Introduction!$C$7</f>
        <v>Zimbabwe</v>
      </c>
      <c r="B59" s="572">
        <f>IF(ISBLANK(Regressions!B69), " ", Regressions!B69)</f>
        <v>2024</v>
      </c>
      <c r="C59" s="571" t="str">
        <f>HLOOKUP(Introduction!$G$4,nametranslations,26,FALSE)</f>
        <v>Urban</v>
      </c>
      <c r="D59" s="574">
        <f>IF(ISBLANK(Regressions!D69), " ", Regressions!D69)</f>
        <v>2064055.1150243757</v>
      </c>
      <c r="E59" s="575" t="e">
        <f>IF(ISNUMBER(Regressions!E69),ROUND(Regressions!E69, 1), NA())</f>
        <v>#N/A</v>
      </c>
      <c r="F59" s="576" t="e">
        <f>IF(ISNUMBER(Regressions!F69),ROUND(Regressions!F69, 1), NA())</f>
        <v>#N/A</v>
      </c>
      <c r="G59" s="577" t="e">
        <f>IF(ISNUMBER(Regressions!G69),ROUND(Regressions!G69, 1), NA())</f>
        <v>#N/A</v>
      </c>
      <c r="H59" s="578" t="e">
        <f>IF(ISNUMBER(Regressions!H69),ROUND(Regressions!H69, 1), NA())</f>
        <v>#N/A</v>
      </c>
      <c r="I59" s="579" t="e">
        <f>IF(ISNUMBER(Regressions!I69),ROUND(Regressions!I69, 1), NA())</f>
        <v>#N/A</v>
      </c>
      <c r="J59" s="580">
        <f>IF(ISNUMBER(Regressions!K69),ROUND(Regressions!K69, 1), NA())</f>
        <v>99.8</v>
      </c>
      <c r="K59" s="576" t="e">
        <f>IF(ISNUMBER(Regressions!L69),ROUND(Regressions!L69, 1), NA())</f>
        <v>#N/A</v>
      </c>
      <c r="L59" s="581" t="e">
        <f>IF(ISNUMBER(Regressions!M69),ROUND(Regressions!M69, 1), NA())</f>
        <v>#N/A</v>
      </c>
      <c r="M59" s="578" t="e">
        <f>IF(ISNUMBER(Regressions!N69),ROUND(Regressions!N69, 1), NA())</f>
        <v>#N/A</v>
      </c>
      <c r="N59" s="579" t="e">
        <f>IF(ISNUMBER(Regressions!O69),ROUND(Regressions!O69, 1), NA())</f>
        <v>#N/A</v>
      </c>
      <c r="O59" s="580" t="e">
        <f>IF(ISNUMBER(Regressions!Q69),ROUND(Regressions!Q69, 1), NA())</f>
        <v>#N/A</v>
      </c>
      <c r="P59" s="576" t="e">
        <f>IF(ISNUMBER(Regressions!R69),ROUND(Regressions!R69, 1), NA())</f>
        <v>#N/A</v>
      </c>
      <c r="Q59" s="582" t="e">
        <f>IF(ISNUMBER(Regressions!S69),ROUND(Regressions!S69, 1), NA())</f>
        <v>#N/A</v>
      </c>
      <c r="R59" s="578" t="e">
        <f>IF(ISNUMBER(Regressions!T69),ROUND(Regressions!T69, 1), NA())</f>
        <v>#N/A</v>
      </c>
      <c r="S59" s="579" t="e">
        <f>IF(ISNUMBER(Regressions!U69),ROUND(Regressions!U69, 1), NA())</f>
        <v>#N/A</v>
      </c>
    </row>
    <row r="60" spans="1:19" x14ac:dyDescent="0.25">
      <c r="A60" s="587" t="str">
        <f>+Introduction!$C$7</f>
        <v>Zimbabwe</v>
      </c>
      <c r="B60" s="588">
        <f>IF(ISBLANK(Regressions!B70), " ", Regressions!B70)</f>
        <v>2025</v>
      </c>
      <c r="C60" s="587" t="str">
        <f>HLOOKUP(Introduction!$G$4,nametranslations,26,FALSE)</f>
        <v>Urban</v>
      </c>
      <c r="D60" s="589">
        <f>IF(ISBLANK(Regressions!D70), " ", Regressions!D70)</f>
        <v>2100511.1319550322</v>
      </c>
      <c r="E60" s="590" t="e">
        <f>IF(ISNUMBER(Regressions!E70),ROUND(Regressions!E70, 1), NA())</f>
        <v>#N/A</v>
      </c>
      <c r="F60" s="591" t="e">
        <f>IF(ISNUMBER(Regressions!F70),ROUND(Regressions!F70, 1), NA())</f>
        <v>#N/A</v>
      </c>
      <c r="G60" s="592" t="e">
        <f>IF(ISNUMBER(Regressions!G70),ROUND(Regressions!G70, 1), NA())</f>
        <v>#N/A</v>
      </c>
      <c r="H60" s="593" t="e">
        <f>IF(ISNUMBER(Regressions!H70),ROUND(Regressions!H70, 1), NA())</f>
        <v>#N/A</v>
      </c>
      <c r="I60" s="594" t="e">
        <f>IF(ISNUMBER(Regressions!I70),ROUND(Regressions!I70, 1), NA())</f>
        <v>#N/A</v>
      </c>
      <c r="J60" s="595">
        <f>IF(ISNUMBER(Regressions!K70),ROUND(Regressions!K70, 1), NA())</f>
        <v>99.8</v>
      </c>
      <c r="K60" s="591" t="e">
        <f>IF(ISNUMBER(Regressions!L70),ROUND(Regressions!L70, 1), NA())</f>
        <v>#N/A</v>
      </c>
      <c r="L60" s="596" t="e">
        <f>IF(ISNUMBER(Regressions!M70),ROUND(Regressions!M70, 1), NA())</f>
        <v>#N/A</v>
      </c>
      <c r="M60" s="593" t="e">
        <f>IF(ISNUMBER(Regressions!N70),ROUND(Regressions!N70, 1), NA())</f>
        <v>#N/A</v>
      </c>
      <c r="N60" s="594" t="e">
        <f>IF(ISNUMBER(Regressions!O70),ROUND(Regressions!O70, 1), NA())</f>
        <v>#N/A</v>
      </c>
      <c r="O60" s="595" t="e">
        <f>IF(ISNUMBER(Regressions!Q70),ROUND(Regressions!Q70, 1), NA())</f>
        <v>#N/A</v>
      </c>
      <c r="P60" s="591" t="e">
        <f>IF(ISNUMBER(Regressions!R70),ROUND(Regressions!R70, 1), NA())</f>
        <v>#N/A</v>
      </c>
      <c r="Q60" s="597" t="e">
        <f>IF(ISNUMBER(Regressions!S70),ROUND(Regressions!S70, 1), NA())</f>
        <v>#N/A</v>
      </c>
      <c r="R60" s="593" t="e">
        <f>IF(ISNUMBER(Regressions!T70),ROUND(Regressions!T70, 1), NA())</f>
        <v>#N/A</v>
      </c>
      <c r="S60" s="594" t="e">
        <f>IF(ISNUMBER(Regressions!U70),ROUND(Regressions!U70, 1), NA())</f>
        <v>#N/A</v>
      </c>
    </row>
    <row r="61" spans="1:19" hidden="1" x14ac:dyDescent="0.25">
      <c r="A61" s="571" t="str">
        <f>+Introduction!$C$7</f>
        <v>Zimbabwe</v>
      </c>
      <c r="B61" s="572">
        <f>IF(ISBLANK(Regressions!B71), " ", Regressions!B71)</f>
        <v>2026</v>
      </c>
      <c r="C61" s="571" t="str">
        <f>HLOOKUP(Introduction!$G$4,nametranslations,26,FALSE)</f>
        <v>Urban</v>
      </c>
      <c r="D61" s="574" t="str">
        <f>IF(ISBLANK(Regressions!D71), " ", Regressions!D71)</f>
        <v xml:space="preserve"> </v>
      </c>
      <c r="E61" s="575" t="e">
        <f>IF(ISNUMBER(Regressions!E71),ROUND(Regressions!E71, 1), NA())</f>
        <v>#N/A</v>
      </c>
      <c r="F61" s="576" t="e">
        <f>IF(ISNUMBER(Regressions!F71),ROUND(Regressions!F71, 1), NA())</f>
        <v>#N/A</v>
      </c>
      <c r="G61" s="577" t="e">
        <f>IF(ISNUMBER(Regressions!G71),ROUND(Regressions!G71, 1), NA())</f>
        <v>#N/A</v>
      </c>
      <c r="H61" s="578" t="e">
        <f>IF(ISNUMBER(Regressions!H71),ROUND(Regressions!H71, 1), NA())</f>
        <v>#N/A</v>
      </c>
      <c r="I61" s="579" t="e">
        <f>IF(ISNUMBER(Regressions!I71),ROUND(Regressions!I71, 1), NA())</f>
        <v>#N/A</v>
      </c>
      <c r="J61" s="580">
        <f>IF(ISNUMBER(Regressions!K71),ROUND(Regressions!K71, 1), NA())</f>
        <v>99.8</v>
      </c>
      <c r="K61" s="576" t="e">
        <f>IF(ISNUMBER(Regressions!L71),ROUND(Regressions!L71, 1), NA())</f>
        <v>#N/A</v>
      </c>
      <c r="L61" s="581" t="e">
        <f>IF(ISNUMBER(Regressions!M71),ROUND(Regressions!M71, 1), NA())</f>
        <v>#N/A</v>
      </c>
      <c r="M61" s="578" t="e">
        <f>IF(ISNUMBER(Regressions!N71),ROUND(Regressions!N71, 1), NA())</f>
        <v>#N/A</v>
      </c>
      <c r="N61" s="579" t="e">
        <f>IF(ISNUMBER(Regressions!O71),ROUND(Regressions!O71, 1), NA())</f>
        <v>#N/A</v>
      </c>
      <c r="O61" s="580" t="e">
        <f>IF(ISNUMBER(Regressions!Q71),ROUND(Regressions!Q71, 1), NA())</f>
        <v>#N/A</v>
      </c>
      <c r="P61" s="576" t="e">
        <f>IF(ISNUMBER(Regressions!R71),ROUND(Regressions!R71, 1), NA())</f>
        <v>#N/A</v>
      </c>
      <c r="Q61" s="582" t="e">
        <f>IF(ISNUMBER(Regressions!S71),ROUND(Regressions!S71, 1), NA())</f>
        <v>#N/A</v>
      </c>
      <c r="R61" s="578" t="e">
        <f>IF(ISNUMBER(Regressions!T71),ROUND(Regressions!T71, 1), NA())</f>
        <v>#N/A</v>
      </c>
      <c r="S61" s="579" t="e">
        <f>IF(ISNUMBER(Regressions!U71),ROUND(Regressions!U71, 1), NA())</f>
        <v>#N/A</v>
      </c>
    </row>
    <row r="62" spans="1:19" hidden="1" x14ac:dyDescent="0.25">
      <c r="A62" s="571" t="str">
        <f>+Introduction!$C$7</f>
        <v>Zimbabwe</v>
      </c>
      <c r="B62" s="572">
        <f>IF(ISBLANK(Regressions!B72), " ", Regressions!B72)</f>
        <v>2027</v>
      </c>
      <c r="C62" s="571" t="str">
        <f>HLOOKUP(Introduction!$G$4,nametranslations,26,FALSE)</f>
        <v>Urban</v>
      </c>
      <c r="D62" s="574" t="str">
        <f>IF(ISBLANK(Regressions!D72), " ", Regressions!D72)</f>
        <v xml:space="preserve"> </v>
      </c>
      <c r="E62" s="575" t="e">
        <f>IF(ISNUMBER(Regressions!E72),ROUND(Regressions!E72, 1), NA())</f>
        <v>#N/A</v>
      </c>
      <c r="F62" s="576" t="e">
        <f>IF(ISNUMBER(Regressions!F72),ROUND(Regressions!F72, 1), NA())</f>
        <v>#N/A</v>
      </c>
      <c r="G62" s="577" t="e">
        <f>IF(ISNUMBER(Regressions!G72),ROUND(Regressions!G72, 1), NA())</f>
        <v>#N/A</v>
      </c>
      <c r="H62" s="578" t="e">
        <f>IF(ISNUMBER(Regressions!H72),ROUND(Regressions!H72, 1), NA())</f>
        <v>#N/A</v>
      </c>
      <c r="I62" s="579" t="e">
        <f>IF(ISNUMBER(Regressions!I72),ROUND(Regressions!I72, 1), NA())</f>
        <v>#N/A</v>
      </c>
      <c r="J62" s="580">
        <f>IF(ISNUMBER(Regressions!K72),ROUND(Regressions!K72, 1), NA())</f>
        <v>99.8</v>
      </c>
      <c r="K62" s="576" t="e">
        <f>IF(ISNUMBER(Regressions!L72),ROUND(Regressions!L72, 1), NA())</f>
        <v>#N/A</v>
      </c>
      <c r="L62" s="581" t="e">
        <f>IF(ISNUMBER(Regressions!M72),ROUND(Regressions!M72, 1), NA())</f>
        <v>#N/A</v>
      </c>
      <c r="M62" s="578" t="e">
        <f>IF(ISNUMBER(Regressions!N72),ROUND(Regressions!N72, 1), NA())</f>
        <v>#N/A</v>
      </c>
      <c r="N62" s="579" t="e">
        <f>IF(ISNUMBER(Regressions!O72),ROUND(Regressions!O72, 1), NA())</f>
        <v>#N/A</v>
      </c>
      <c r="O62" s="580" t="e">
        <f>IF(ISNUMBER(Regressions!Q72),ROUND(Regressions!Q72, 1), NA())</f>
        <v>#N/A</v>
      </c>
      <c r="P62" s="576" t="e">
        <f>IF(ISNUMBER(Regressions!R72),ROUND(Regressions!R72, 1), NA())</f>
        <v>#N/A</v>
      </c>
      <c r="Q62" s="582" t="e">
        <f>IF(ISNUMBER(Regressions!S72),ROUND(Regressions!S72, 1), NA())</f>
        <v>#N/A</v>
      </c>
      <c r="R62" s="578" t="e">
        <f>IF(ISNUMBER(Regressions!T72),ROUND(Regressions!T72, 1), NA())</f>
        <v>#N/A</v>
      </c>
      <c r="S62" s="579" t="e">
        <f>IF(ISNUMBER(Regressions!U72),ROUND(Regressions!U72, 1), NA())</f>
        <v>#N/A</v>
      </c>
    </row>
    <row r="63" spans="1:19" hidden="1" x14ac:dyDescent="0.25">
      <c r="A63" s="571" t="str">
        <f>+Introduction!$C$7</f>
        <v>Zimbabwe</v>
      </c>
      <c r="B63" s="572">
        <f>IF(ISBLANK(Regressions!B73), " ", Regressions!B73)</f>
        <v>2028</v>
      </c>
      <c r="C63" s="571" t="str">
        <f>HLOOKUP(Introduction!$G$4,nametranslations,26,FALSE)</f>
        <v>Urban</v>
      </c>
      <c r="D63" s="574" t="str">
        <f>IF(ISBLANK(Regressions!D73), " ", Regressions!D73)</f>
        <v xml:space="preserve"> </v>
      </c>
      <c r="E63" s="575" t="e">
        <f>IF(ISNUMBER(Regressions!E73),ROUND(Regressions!E73, 1), NA())</f>
        <v>#N/A</v>
      </c>
      <c r="F63" s="576" t="e">
        <f>IF(ISNUMBER(Regressions!F73),ROUND(Regressions!F73, 1), NA())</f>
        <v>#N/A</v>
      </c>
      <c r="G63" s="577" t="e">
        <f>IF(ISNUMBER(Regressions!G73),ROUND(Regressions!G73, 1), NA())</f>
        <v>#N/A</v>
      </c>
      <c r="H63" s="578" t="e">
        <f>IF(ISNUMBER(Regressions!H73),ROUND(Regressions!H73, 1), NA())</f>
        <v>#N/A</v>
      </c>
      <c r="I63" s="579" t="e">
        <f>IF(ISNUMBER(Regressions!I73),ROUND(Regressions!I73, 1), NA())</f>
        <v>#N/A</v>
      </c>
      <c r="J63" s="580">
        <f>IF(ISNUMBER(Regressions!K73),ROUND(Regressions!K73, 1), NA())</f>
        <v>99.8</v>
      </c>
      <c r="K63" s="576" t="e">
        <f>IF(ISNUMBER(Regressions!L73),ROUND(Regressions!L73, 1), NA())</f>
        <v>#N/A</v>
      </c>
      <c r="L63" s="581" t="e">
        <f>IF(ISNUMBER(Regressions!M73),ROUND(Regressions!M73, 1), NA())</f>
        <v>#N/A</v>
      </c>
      <c r="M63" s="578" t="e">
        <f>IF(ISNUMBER(Regressions!N73),ROUND(Regressions!N73, 1), NA())</f>
        <v>#N/A</v>
      </c>
      <c r="N63" s="579" t="e">
        <f>IF(ISNUMBER(Regressions!O73),ROUND(Regressions!O73, 1), NA())</f>
        <v>#N/A</v>
      </c>
      <c r="O63" s="580" t="e">
        <f>IF(ISNUMBER(Regressions!Q73),ROUND(Regressions!Q73, 1), NA())</f>
        <v>#N/A</v>
      </c>
      <c r="P63" s="576" t="e">
        <f>IF(ISNUMBER(Regressions!R73),ROUND(Regressions!R73, 1), NA())</f>
        <v>#N/A</v>
      </c>
      <c r="Q63" s="582" t="e">
        <f>IF(ISNUMBER(Regressions!S73),ROUND(Regressions!S73, 1), NA())</f>
        <v>#N/A</v>
      </c>
      <c r="R63" s="578" t="e">
        <f>IF(ISNUMBER(Regressions!T73),ROUND(Regressions!T73, 1), NA())</f>
        <v>#N/A</v>
      </c>
      <c r="S63" s="579" t="e">
        <f>IF(ISNUMBER(Regressions!U73),ROUND(Regressions!U73, 1), NA())</f>
        <v>#N/A</v>
      </c>
    </row>
    <row r="64" spans="1:19" hidden="1" x14ac:dyDescent="0.25">
      <c r="A64" s="571" t="str">
        <f>+Introduction!$C$7</f>
        <v>Zimbabwe</v>
      </c>
      <c r="B64" s="572">
        <f>IF(ISBLANK(Regressions!B74), " ", Regressions!B74)</f>
        <v>2029</v>
      </c>
      <c r="C64" s="571" t="str">
        <f>HLOOKUP(Introduction!$G$4,nametranslations,26,FALSE)</f>
        <v>Urban</v>
      </c>
      <c r="D64" s="574" t="str">
        <f>IF(ISBLANK(Regressions!D74), " ", Regressions!D74)</f>
        <v xml:space="preserve"> </v>
      </c>
      <c r="E64" s="575" t="e">
        <f>IF(ISNUMBER(Regressions!E74),ROUND(Regressions!E74, 1), NA())</f>
        <v>#N/A</v>
      </c>
      <c r="F64" s="576" t="e">
        <f>IF(ISNUMBER(Regressions!F74),ROUND(Regressions!F74, 1), NA())</f>
        <v>#N/A</v>
      </c>
      <c r="G64" s="577" t="e">
        <f>IF(ISNUMBER(Regressions!G74),ROUND(Regressions!G74, 1), NA())</f>
        <v>#N/A</v>
      </c>
      <c r="H64" s="578" t="e">
        <f>IF(ISNUMBER(Regressions!H74),ROUND(Regressions!H74, 1), NA())</f>
        <v>#N/A</v>
      </c>
      <c r="I64" s="579" t="e">
        <f>IF(ISNUMBER(Regressions!I74),ROUND(Regressions!I74, 1), NA())</f>
        <v>#N/A</v>
      </c>
      <c r="J64" s="580">
        <f>IF(ISNUMBER(Regressions!K74),ROUND(Regressions!K74, 1), NA())</f>
        <v>99.8</v>
      </c>
      <c r="K64" s="576" t="e">
        <f>IF(ISNUMBER(Regressions!L74),ROUND(Regressions!L74, 1), NA())</f>
        <v>#N/A</v>
      </c>
      <c r="L64" s="581" t="e">
        <f>IF(ISNUMBER(Regressions!M74),ROUND(Regressions!M74, 1), NA())</f>
        <v>#N/A</v>
      </c>
      <c r="M64" s="578" t="e">
        <f>IF(ISNUMBER(Regressions!N74),ROUND(Regressions!N74, 1), NA())</f>
        <v>#N/A</v>
      </c>
      <c r="N64" s="579" t="e">
        <f>IF(ISNUMBER(Regressions!O74),ROUND(Regressions!O74, 1), NA())</f>
        <v>#N/A</v>
      </c>
      <c r="O64" s="580" t="e">
        <f>IF(ISNUMBER(Regressions!Q74),ROUND(Regressions!Q74, 1), NA())</f>
        <v>#N/A</v>
      </c>
      <c r="P64" s="576" t="e">
        <f>IF(ISNUMBER(Regressions!R74),ROUND(Regressions!R74, 1), NA())</f>
        <v>#N/A</v>
      </c>
      <c r="Q64" s="582" t="e">
        <f>IF(ISNUMBER(Regressions!S74),ROUND(Regressions!S74, 1), NA())</f>
        <v>#N/A</v>
      </c>
      <c r="R64" s="578" t="e">
        <f>IF(ISNUMBER(Regressions!T74),ROUND(Regressions!T74, 1), NA())</f>
        <v>#N/A</v>
      </c>
      <c r="S64" s="579" t="e">
        <f>IF(ISNUMBER(Regressions!U74),ROUND(Regressions!U74, 1), NA())</f>
        <v>#N/A</v>
      </c>
    </row>
    <row r="65" spans="1:19" hidden="1" x14ac:dyDescent="0.25">
      <c r="A65" s="571" t="str">
        <f>+Introduction!$C$7</f>
        <v>Zimbabwe</v>
      </c>
      <c r="B65" s="572">
        <f>IF(ISBLANK(Regressions!B75), " ", Regressions!B75)</f>
        <v>2030</v>
      </c>
      <c r="C65" s="571" t="str">
        <f>HLOOKUP(Introduction!$G$4,nametranslations,26,FALSE)</f>
        <v>Urban</v>
      </c>
      <c r="D65" s="574" t="str">
        <f>IF(ISBLANK(Regressions!D75), " ", Regressions!D75)</f>
        <v xml:space="preserve"> </v>
      </c>
      <c r="E65" s="575" t="e">
        <f>IF(ISNUMBER(Regressions!E75),ROUND(Regressions!E75, 1), NA())</f>
        <v>#N/A</v>
      </c>
      <c r="F65" s="576" t="e">
        <f>IF(ISNUMBER(Regressions!F75),ROUND(Regressions!F75, 1), NA())</f>
        <v>#N/A</v>
      </c>
      <c r="G65" s="577" t="e">
        <f>IF(ISNUMBER(Regressions!G75),ROUND(Regressions!G75, 1), NA())</f>
        <v>#N/A</v>
      </c>
      <c r="H65" s="578" t="e">
        <f>IF(ISNUMBER(Regressions!H75),ROUND(Regressions!H75, 1), NA())</f>
        <v>#N/A</v>
      </c>
      <c r="I65" s="579" t="e">
        <f>IF(ISNUMBER(Regressions!I75),ROUND(Regressions!I75, 1), NA())</f>
        <v>#N/A</v>
      </c>
      <c r="J65" s="580">
        <f>IF(ISNUMBER(Regressions!K75),ROUND(Regressions!K75, 1), NA())</f>
        <v>99.8</v>
      </c>
      <c r="K65" s="576" t="e">
        <f>IF(ISNUMBER(Regressions!L75),ROUND(Regressions!L75, 1), NA())</f>
        <v>#N/A</v>
      </c>
      <c r="L65" s="581" t="e">
        <f>IF(ISNUMBER(Regressions!M75),ROUND(Regressions!M75, 1), NA())</f>
        <v>#N/A</v>
      </c>
      <c r="M65" s="578" t="e">
        <f>IF(ISNUMBER(Regressions!N75),ROUND(Regressions!N75, 1), NA())</f>
        <v>#N/A</v>
      </c>
      <c r="N65" s="579" t="e">
        <f>IF(ISNUMBER(Regressions!O75),ROUND(Regressions!O75, 1), NA())</f>
        <v>#N/A</v>
      </c>
      <c r="O65" s="580" t="e">
        <f>IF(ISNUMBER(Regressions!Q75),ROUND(Regressions!Q75, 1), NA())</f>
        <v>#N/A</v>
      </c>
      <c r="P65" s="576" t="e">
        <f>IF(ISNUMBER(Regressions!R75),ROUND(Regressions!R75, 1), NA())</f>
        <v>#N/A</v>
      </c>
      <c r="Q65" s="582" t="e">
        <f>IF(ISNUMBER(Regressions!S75),ROUND(Regressions!S75, 1), NA())</f>
        <v>#N/A</v>
      </c>
      <c r="R65" s="578" t="e">
        <f>IF(ISNUMBER(Regressions!T75),ROUND(Regressions!T75, 1), NA())</f>
        <v>#N/A</v>
      </c>
      <c r="S65" s="579" t="e">
        <f>IF(ISNUMBER(Regressions!U75),ROUND(Regressions!U75, 1), NA())</f>
        <v>#N/A</v>
      </c>
    </row>
    <row r="66" spans="1:19" x14ac:dyDescent="0.25">
      <c r="A66" s="571" t="str">
        <f>+Introduction!$C$7</f>
        <v>Zimbabwe</v>
      </c>
      <c r="B66" s="572">
        <f>IF(ISBLANK(Regressions!B76), " ", Regressions!B76)</f>
        <v>2000</v>
      </c>
      <c r="C66" s="571" t="str">
        <f>HLOOKUP(Introduction!$G$4,nametranslations,25,FALSE)</f>
        <v>Rural</v>
      </c>
      <c r="D66" s="574">
        <f>IF(ISBLANK(Regressions!D76), " ", Regressions!D76)</f>
        <v>3264762.8329573441</v>
      </c>
      <c r="E66" s="575" t="e">
        <f>IF(ISNUMBER(Regressions!E76),ROUND(Regressions!E76, 1), NA())</f>
        <v>#N/A</v>
      </c>
      <c r="F66" s="576" t="e">
        <f>IF(ISNUMBER(Regressions!F76),ROUND(Regressions!F76, 1), NA())</f>
        <v>#N/A</v>
      </c>
      <c r="G66" s="577" t="e">
        <f>IF(ISNUMBER(Regressions!G76),ROUND(Regressions!G76, 1), NA())</f>
        <v>#N/A</v>
      </c>
      <c r="H66" s="578" t="e">
        <f>IF(ISNUMBER(Regressions!H76),ROUND(Regressions!H76, 1), NA())</f>
        <v>#N/A</v>
      </c>
      <c r="I66" s="579" t="e">
        <f>IF(ISNUMBER(Regressions!I76),ROUND(Regressions!I76, 1), NA())</f>
        <v>#N/A</v>
      </c>
      <c r="J66" s="580" t="e">
        <f>IF(ISNUMBER(Regressions!K76),ROUND(Regressions!K76, 1), NA())</f>
        <v>#N/A</v>
      </c>
      <c r="K66" s="576" t="e">
        <f>IF(ISNUMBER(Regressions!L76),ROUND(Regressions!L76, 1), NA())</f>
        <v>#N/A</v>
      </c>
      <c r="L66" s="581" t="e">
        <f>IF(ISNUMBER(Regressions!M76),ROUND(Regressions!M76, 1), NA())</f>
        <v>#N/A</v>
      </c>
      <c r="M66" s="578" t="e">
        <f>IF(ISNUMBER(Regressions!N76),ROUND(Regressions!N76, 1), NA())</f>
        <v>#N/A</v>
      </c>
      <c r="N66" s="579" t="e">
        <f>IF(ISNUMBER(Regressions!O76),ROUND(Regressions!O76, 1), NA())</f>
        <v>#N/A</v>
      </c>
      <c r="O66" s="580" t="e">
        <f>IF(ISNUMBER(Regressions!Q76),ROUND(Regressions!Q76, 1), NA())</f>
        <v>#N/A</v>
      </c>
      <c r="P66" s="576" t="e">
        <f>IF(ISNUMBER(Regressions!R76),ROUND(Regressions!R76, 1), NA())</f>
        <v>#N/A</v>
      </c>
      <c r="Q66" s="582" t="e">
        <f>IF(ISNUMBER(Regressions!S76),ROUND(Regressions!S76, 1), NA())</f>
        <v>#N/A</v>
      </c>
      <c r="R66" s="578" t="e">
        <f>IF(ISNUMBER(Regressions!T76),ROUND(Regressions!T76, 1), NA())</f>
        <v>#N/A</v>
      </c>
      <c r="S66" s="579" t="e">
        <f>IF(ISNUMBER(Regressions!U76),ROUND(Regressions!U76, 1), NA())</f>
        <v>#N/A</v>
      </c>
    </row>
    <row r="67" spans="1:19" x14ac:dyDescent="0.25">
      <c r="A67" s="571" t="str">
        <f>+Introduction!$C$7</f>
        <v>Zimbabwe</v>
      </c>
      <c r="B67" s="572">
        <f>IF(ISBLANK(Regressions!B77), " ", Regressions!B77)</f>
        <v>2001</v>
      </c>
      <c r="C67" s="571" t="str">
        <f>HLOOKUP(Introduction!$G$4,nametranslations,25,FALSE)</f>
        <v>Rural</v>
      </c>
      <c r="D67" s="574">
        <f>IF(ISBLANK(Regressions!D77), " ", Regressions!D77)</f>
        <v>3197605.4433410643</v>
      </c>
      <c r="E67" s="575" t="e">
        <f>IF(ISNUMBER(Regressions!E77),ROUND(Regressions!E77, 1), NA())</f>
        <v>#N/A</v>
      </c>
      <c r="F67" s="576" t="e">
        <f>IF(ISNUMBER(Regressions!F77),ROUND(Regressions!F77, 1), NA())</f>
        <v>#N/A</v>
      </c>
      <c r="G67" s="577" t="e">
        <f>IF(ISNUMBER(Regressions!G77),ROUND(Regressions!G77, 1), NA())</f>
        <v>#N/A</v>
      </c>
      <c r="H67" s="578" t="e">
        <f>IF(ISNUMBER(Regressions!H77),ROUND(Regressions!H77, 1), NA())</f>
        <v>#N/A</v>
      </c>
      <c r="I67" s="579" t="e">
        <f>IF(ISNUMBER(Regressions!I77),ROUND(Regressions!I77, 1), NA())</f>
        <v>#N/A</v>
      </c>
      <c r="J67" s="580" t="e">
        <f>IF(ISNUMBER(Regressions!K77),ROUND(Regressions!K77, 1), NA())</f>
        <v>#N/A</v>
      </c>
      <c r="K67" s="576" t="e">
        <f>IF(ISNUMBER(Regressions!L77),ROUND(Regressions!L77, 1), NA())</f>
        <v>#N/A</v>
      </c>
      <c r="L67" s="581" t="e">
        <f>IF(ISNUMBER(Regressions!M77),ROUND(Regressions!M77, 1), NA())</f>
        <v>#N/A</v>
      </c>
      <c r="M67" s="578" t="e">
        <f>IF(ISNUMBER(Regressions!N77),ROUND(Regressions!N77, 1), NA())</f>
        <v>#N/A</v>
      </c>
      <c r="N67" s="579" t="e">
        <f>IF(ISNUMBER(Regressions!O77),ROUND(Regressions!O77, 1), NA())</f>
        <v>#N/A</v>
      </c>
      <c r="O67" s="580" t="e">
        <f>IF(ISNUMBER(Regressions!Q77),ROUND(Regressions!Q77, 1), NA())</f>
        <v>#N/A</v>
      </c>
      <c r="P67" s="576" t="e">
        <f>IF(ISNUMBER(Regressions!R77),ROUND(Regressions!R77, 1), NA())</f>
        <v>#N/A</v>
      </c>
      <c r="Q67" s="582" t="e">
        <f>IF(ISNUMBER(Regressions!S77),ROUND(Regressions!S77, 1), NA())</f>
        <v>#N/A</v>
      </c>
      <c r="R67" s="578" t="e">
        <f>IF(ISNUMBER(Regressions!T77),ROUND(Regressions!T77, 1), NA())</f>
        <v>#N/A</v>
      </c>
      <c r="S67" s="579" t="e">
        <f>IF(ISNUMBER(Regressions!U77),ROUND(Regressions!U77, 1), NA())</f>
        <v>#N/A</v>
      </c>
    </row>
    <row r="68" spans="1:19" x14ac:dyDescent="0.25">
      <c r="A68" s="571" t="str">
        <f>+Introduction!$C$7</f>
        <v>Zimbabwe</v>
      </c>
      <c r="B68" s="572">
        <f>IF(ISBLANK(Regressions!B78), " ", Regressions!B78)</f>
        <v>2002</v>
      </c>
      <c r="C68" s="571" t="str">
        <f>HLOOKUP(Introduction!$G$4,nametranslations,25,FALSE)</f>
        <v>Rural</v>
      </c>
      <c r="D68" s="574">
        <f>IF(ISBLANK(Regressions!D78), " ", Regressions!D78)</f>
        <v>3144929.5247154236</v>
      </c>
      <c r="E68" s="575" t="e">
        <f>IF(ISNUMBER(Regressions!E78),ROUND(Regressions!E78, 1), NA())</f>
        <v>#N/A</v>
      </c>
      <c r="F68" s="576" t="e">
        <f>IF(ISNUMBER(Regressions!F78),ROUND(Regressions!F78, 1), NA())</f>
        <v>#N/A</v>
      </c>
      <c r="G68" s="577" t="e">
        <f>IF(ISNUMBER(Regressions!G78),ROUND(Regressions!G78, 1), NA())</f>
        <v>#N/A</v>
      </c>
      <c r="H68" s="578" t="e">
        <f>IF(ISNUMBER(Regressions!H78),ROUND(Regressions!H78, 1), NA())</f>
        <v>#N/A</v>
      </c>
      <c r="I68" s="579" t="e">
        <f>IF(ISNUMBER(Regressions!I78),ROUND(Regressions!I78, 1), NA())</f>
        <v>#N/A</v>
      </c>
      <c r="J68" s="580" t="e">
        <f>IF(ISNUMBER(Regressions!K78),ROUND(Regressions!K78, 1), NA())</f>
        <v>#N/A</v>
      </c>
      <c r="K68" s="576" t="e">
        <f>IF(ISNUMBER(Regressions!L78),ROUND(Regressions!L78, 1), NA())</f>
        <v>#N/A</v>
      </c>
      <c r="L68" s="581" t="e">
        <f>IF(ISNUMBER(Regressions!M78),ROUND(Regressions!M78, 1), NA())</f>
        <v>#N/A</v>
      </c>
      <c r="M68" s="578" t="e">
        <f>IF(ISNUMBER(Regressions!N78),ROUND(Regressions!N78, 1), NA())</f>
        <v>#N/A</v>
      </c>
      <c r="N68" s="579" t="e">
        <f>IF(ISNUMBER(Regressions!O78),ROUND(Regressions!O78, 1), NA())</f>
        <v>#N/A</v>
      </c>
      <c r="O68" s="580" t="e">
        <f>IF(ISNUMBER(Regressions!Q78),ROUND(Regressions!Q78, 1), NA())</f>
        <v>#N/A</v>
      </c>
      <c r="P68" s="576" t="e">
        <f>IF(ISNUMBER(Regressions!R78),ROUND(Regressions!R78, 1), NA())</f>
        <v>#N/A</v>
      </c>
      <c r="Q68" s="582" t="e">
        <f>IF(ISNUMBER(Regressions!S78),ROUND(Regressions!S78, 1), NA())</f>
        <v>#N/A</v>
      </c>
      <c r="R68" s="578" t="e">
        <f>IF(ISNUMBER(Regressions!T78),ROUND(Regressions!T78, 1), NA())</f>
        <v>#N/A</v>
      </c>
      <c r="S68" s="579" t="e">
        <f>IF(ISNUMBER(Regressions!U78),ROUND(Regressions!U78, 1), NA())</f>
        <v>#N/A</v>
      </c>
    </row>
    <row r="69" spans="1:19" x14ac:dyDescent="0.25">
      <c r="A69" s="571" t="str">
        <f>+Introduction!$C$7</f>
        <v>Zimbabwe</v>
      </c>
      <c r="B69" s="572">
        <f>IF(ISBLANK(Regressions!B79), " ", Regressions!B79)</f>
        <v>2003</v>
      </c>
      <c r="C69" s="571" t="str">
        <f>HLOOKUP(Introduction!$G$4,nametranslations,25,FALSE)</f>
        <v>Rural</v>
      </c>
      <c r="D69" s="574">
        <f>IF(ISBLANK(Regressions!D79), " ", Regressions!D79)</f>
        <v>3133008.4796822355</v>
      </c>
      <c r="E69" s="575" t="e">
        <f>IF(ISNUMBER(Regressions!E79),ROUND(Regressions!E79, 1), NA())</f>
        <v>#N/A</v>
      </c>
      <c r="F69" s="576" t="e">
        <f>IF(ISNUMBER(Regressions!F79),ROUND(Regressions!F79, 1), NA())</f>
        <v>#N/A</v>
      </c>
      <c r="G69" s="577" t="e">
        <f>IF(ISNUMBER(Regressions!G79),ROUND(Regressions!G79, 1), NA())</f>
        <v>#N/A</v>
      </c>
      <c r="H69" s="578" t="e">
        <f>IF(ISNUMBER(Regressions!H79),ROUND(Regressions!H79, 1), NA())</f>
        <v>#N/A</v>
      </c>
      <c r="I69" s="579" t="e">
        <f>IF(ISNUMBER(Regressions!I79),ROUND(Regressions!I79, 1), NA())</f>
        <v>#N/A</v>
      </c>
      <c r="J69" s="580" t="e">
        <f>IF(ISNUMBER(Regressions!K79),ROUND(Regressions!K79, 1), NA())</f>
        <v>#N/A</v>
      </c>
      <c r="K69" s="576" t="e">
        <f>IF(ISNUMBER(Regressions!L79),ROUND(Regressions!L79, 1), NA())</f>
        <v>#N/A</v>
      </c>
      <c r="L69" s="581" t="e">
        <f>IF(ISNUMBER(Regressions!M79),ROUND(Regressions!M79, 1), NA())</f>
        <v>#N/A</v>
      </c>
      <c r="M69" s="578" t="e">
        <f>IF(ISNUMBER(Regressions!N79),ROUND(Regressions!N79, 1), NA())</f>
        <v>#N/A</v>
      </c>
      <c r="N69" s="579" t="e">
        <f>IF(ISNUMBER(Regressions!O79),ROUND(Regressions!O79, 1), NA())</f>
        <v>#N/A</v>
      </c>
      <c r="O69" s="580" t="e">
        <f>IF(ISNUMBER(Regressions!Q79),ROUND(Regressions!Q79, 1), NA())</f>
        <v>#N/A</v>
      </c>
      <c r="P69" s="576" t="e">
        <f>IF(ISNUMBER(Regressions!R79),ROUND(Regressions!R79, 1), NA())</f>
        <v>#N/A</v>
      </c>
      <c r="Q69" s="582" t="e">
        <f>IF(ISNUMBER(Regressions!S79),ROUND(Regressions!S79, 1), NA())</f>
        <v>#N/A</v>
      </c>
      <c r="R69" s="578" t="e">
        <f>IF(ISNUMBER(Regressions!T79),ROUND(Regressions!T79, 1), NA())</f>
        <v>#N/A</v>
      </c>
      <c r="S69" s="579" t="e">
        <f>IF(ISNUMBER(Regressions!U79),ROUND(Regressions!U79, 1), NA())</f>
        <v>#N/A</v>
      </c>
    </row>
    <row r="70" spans="1:19" x14ac:dyDescent="0.25">
      <c r="A70" s="571" t="str">
        <f>+Introduction!$C$7</f>
        <v>Zimbabwe</v>
      </c>
      <c r="B70" s="572">
        <f>IF(ISBLANK(Regressions!B80), " ", Regressions!B80)</f>
        <v>2004</v>
      </c>
      <c r="C70" s="571" t="str">
        <f>HLOOKUP(Introduction!$G$4,nametranslations,25,FALSE)</f>
        <v>Rural</v>
      </c>
      <c r="D70" s="574">
        <f>IF(ISBLANK(Regressions!D80), " ", Regressions!D80)</f>
        <v>3135611.2802069089</v>
      </c>
      <c r="E70" s="575" t="e">
        <f>IF(ISNUMBER(Regressions!E80),ROUND(Regressions!E80, 1), NA())</f>
        <v>#N/A</v>
      </c>
      <c r="F70" s="576" t="e">
        <f>IF(ISNUMBER(Regressions!F80),ROUND(Regressions!F80, 1), NA())</f>
        <v>#N/A</v>
      </c>
      <c r="G70" s="577" t="e">
        <f>IF(ISNUMBER(Regressions!G80),ROUND(Regressions!G80, 1), NA())</f>
        <v>#N/A</v>
      </c>
      <c r="H70" s="578" t="e">
        <f>IF(ISNUMBER(Regressions!H80),ROUND(Regressions!H80, 1), NA())</f>
        <v>#N/A</v>
      </c>
      <c r="I70" s="579" t="e">
        <f>IF(ISNUMBER(Regressions!I80),ROUND(Regressions!I80, 1), NA())</f>
        <v>#N/A</v>
      </c>
      <c r="J70" s="580" t="e">
        <f>IF(ISNUMBER(Regressions!K80),ROUND(Regressions!K80, 1), NA())</f>
        <v>#N/A</v>
      </c>
      <c r="K70" s="576" t="e">
        <f>IF(ISNUMBER(Regressions!L80),ROUND(Regressions!L80, 1), NA())</f>
        <v>#N/A</v>
      </c>
      <c r="L70" s="581" t="e">
        <f>IF(ISNUMBER(Regressions!M80),ROUND(Regressions!M80, 1), NA())</f>
        <v>#N/A</v>
      </c>
      <c r="M70" s="578" t="e">
        <f>IF(ISNUMBER(Regressions!N80),ROUND(Regressions!N80, 1), NA())</f>
        <v>#N/A</v>
      </c>
      <c r="N70" s="579" t="e">
        <f>IF(ISNUMBER(Regressions!O80),ROUND(Regressions!O80, 1), NA())</f>
        <v>#N/A</v>
      </c>
      <c r="O70" s="580" t="e">
        <f>IF(ISNUMBER(Regressions!Q80),ROUND(Regressions!Q80, 1), NA())</f>
        <v>#N/A</v>
      </c>
      <c r="P70" s="576" t="e">
        <f>IF(ISNUMBER(Regressions!R80),ROUND(Regressions!R80, 1), NA())</f>
        <v>#N/A</v>
      </c>
      <c r="Q70" s="582" t="e">
        <f>IF(ISNUMBER(Regressions!S80),ROUND(Regressions!S80, 1), NA())</f>
        <v>#N/A</v>
      </c>
      <c r="R70" s="578" t="e">
        <f>IF(ISNUMBER(Regressions!T80),ROUND(Regressions!T80, 1), NA())</f>
        <v>#N/A</v>
      </c>
      <c r="S70" s="579" t="e">
        <f>IF(ISNUMBER(Regressions!U80),ROUND(Regressions!U80, 1), NA())</f>
        <v>#N/A</v>
      </c>
    </row>
    <row r="71" spans="1:19" x14ac:dyDescent="0.25">
      <c r="A71" s="571" t="str">
        <f>+Introduction!$C$7</f>
        <v>Zimbabwe</v>
      </c>
      <c r="B71" s="572">
        <f>IF(ISBLANK(Regressions!B81), " ", Regressions!B81)</f>
        <v>2005</v>
      </c>
      <c r="C71" s="571" t="str">
        <f>HLOOKUP(Introduction!$G$4,nametranslations,25,FALSE)</f>
        <v>Rural</v>
      </c>
      <c r="D71" s="574">
        <f>IF(ISBLANK(Regressions!D81), " ", Regressions!D81)</f>
        <v>3140411.5936097717</v>
      </c>
      <c r="E71" s="575" t="e">
        <f>IF(ISNUMBER(Regressions!E81),ROUND(Regressions!E81, 1), NA())</f>
        <v>#N/A</v>
      </c>
      <c r="F71" s="576" t="e">
        <f>IF(ISNUMBER(Regressions!F81),ROUND(Regressions!F81, 1), NA())</f>
        <v>#N/A</v>
      </c>
      <c r="G71" s="577" t="e">
        <f>IF(ISNUMBER(Regressions!G81),ROUND(Regressions!G81, 1), NA())</f>
        <v>#N/A</v>
      </c>
      <c r="H71" s="578" t="e">
        <f>IF(ISNUMBER(Regressions!H81),ROUND(Regressions!H81, 1), NA())</f>
        <v>#N/A</v>
      </c>
      <c r="I71" s="579" t="e">
        <f>IF(ISNUMBER(Regressions!I81),ROUND(Regressions!I81, 1), NA())</f>
        <v>#N/A</v>
      </c>
      <c r="J71" s="580" t="e">
        <f>IF(ISNUMBER(Regressions!K81),ROUND(Regressions!K81, 1), NA())</f>
        <v>#N/A</v>
      </c>
      <c r="K71" s="576" t="e">
        <f>IF(ISNUMBER(Regressions!L81),ROUND(Regressions!L81, 1), NA())</f>
        <v>#N/A</v>
      </c>
      <c r="L71" s="581" t="e">
        <f>IF(ISNUMBER(Regressions!M81),ROUND(Regressions!M81, 1), NA())</f>
        <v>#N/A</v>
      </c>
      <c r="M71" s="578" t="e">
        <f>IF(ISNUMBER(Regressions!N81),ROUND(Regressions!N81, 1), NA())</f>
        <v>#N/A</v>
      </c>
      <c r="N71" s="579" t="e">
        <f>IF(ISNUMBER(Regressions!O81),ROUND(Regressions!O81, 1), NA())</f>
        <v>#N/A</v>
      </c>
      <c r="O71" s="580" t="e">
        <f>IF(ISNUMBER(Regressions!Q81),ROUND(Regressions!Q81, 1), NA())</f>
        <v>#N/A</v>
      </c>
      <c r="P71" s="576" t="e">
        <f>IF(ISNUMBER(Regressions!R81),ROUND(Regressions!R81, 1), NA())</f>
        <v>#N/A</v>
      </c>
      <c r="Q71" s="582" t="e">
        <f>IF(ISNUMBER(Regressions!S81),ROUND(Regressions!S81, 1), NA())</f>
        <v>#N/A</v>
      </c>
      <c r="R71" s="578" t="e">
        <f>IF(ISNUMBER(Regressions!T81),ROUND(Regressions!T81, 1), NA())</f>
        <v>#N/A</v>
      </c>
      <c r="S71" s="579" t="e">
        <f>IF(ISNUMBER(Regressions!U81),ROUND(Regressions!U81, 1), NA())</f>
        <v>#N/A</v>
      </c>
    </row>
    <row r="72" spans="1:19" x14ac:dyDescent="0.25">
      <c r="A72" s="571" t="str">
        <f>+Introduction!$C$7</f>
        <v>Zimbabwe</v>
      </c>
      <c r="B72" s="572">
        <f>IF(ISBLANK(Regressions!B82), " ", Regressions!B82)</f>
        <v>2006</v>
      </c>
      <c r="C72" s="571" t="str">
        <f>HLOOKUP(Introduction!$G$4,nametranslations,25,FALSE)</f>
        <v>Rural</v>
      </c>
      <c r="D72" s="574">
        <f>IF(ISBLANK(Regressions!D82), " ", Regressions!D82)</f>
        <v>3153379.5483510587</v>
      </c>
      <c r="E72" s="575" t="e">
        <f>IF(ISNUMBER(Regressions!E82),ROUND(Regressions!E82, 1), NA())</f>
        <v>#N/A</v>
      </c>
      <c r="F72" s="576" t="e">
        <f>IF(ISNUMBER(Regressions!F82),ROUND(Regressions!F82, 1), NA())</f>
        <v>#N/A</v>
      </c>
      <c r="G72" s="577" t="e">
        <f>IF(ISNUMBER(Regressions!G82),ROUND(Regressions!G82, 1), NA())</f>
        <v>#N/A</v>
      </c>
      <c r="H72" s="578" t="e">
        <f>IF(ISNUMBER(Regressions!H82),ROUND(Regressions!H82, 1), NA())</f>
        <v>#N/A</v>
      </c>
      <c r="I72" s="579" t="e">
        <f>IF(ISNUMBER(Regressions!I82),ROUND(Regressions!I82, 1), NA())</f>
        <v>#N/A</v>
      </c>
      <c r="J72" s="580" t="e">
        <f>IF(ISNUMBER(Regressions!K82),ROUND(Regressions!K82, 1), NA())</f>
        <v>#N/A</v>
      </c>
      <c r="K72" s="576" t="e">
        <f>IF(ISNUMBER(Regressions!L82),ROUND(Regressions!L82, 1), NA())</f>
        <v>#N/A</v>
      </c>
      <c r="L72" s="581" t="e">
        <f>IF(ISNUMBER(Regressions!M82),ROUND(Regressions!M82, 1), NA())</f>
        <v>#N/A</v>
      </c>
      <c r="M72" s="578" t="e">
        <f>IF(ISNUMBER(Regressions!N82),ROUND(Regressions!N82, 1), NA())</f>
        <v>#N/A</v>
      </c>
      <c r="N72" s="579" t="e">
        <f>IF(ISNUMBER(Regressions!O82),ROUND(Regressions!O82, 1), NA())</f>
        <v>#N/A</v>
      </c>
      <c r="O72" s="580" t="e">
        <f>IF(ISNUMBER(Regressions!Q82),ROUND(Regressions!Q82, 1), NA())</f>
        <v>#N/A</v>
      </c>
      <c r="P72" s="576" t="e">
        <f>IF(ISNUMBER(Regressions!R82),ROUND(Regressions!R82, 1), NA())</f>
        <v>#N/A</v>
      </c>
      <c r="Q72" s="582" t="e">
        <f>IF(ISNUMBER(Regressions!S82),ROUND(Regressions!S82, 1), NA())</f>
        <v>#N/A</v>
      </c>
      <c r="R72" s="578" t="e">
        <f>IF(ISNUMBER(Regressions!T82),ROUND(Regressions!T82, 1), NA())</f>
        <v>#N/A</v>
      </c>
      <c r="S72" s="579" t="e">
        <f>IF(ISNUMBER(Regressions!U82),ROUND(Regressions!U82, 1), NA())</f>
        <v>#N/A</v>
      </c>
    </row>
    <row r="73" spans="1:19" x14ac:dyDescent="0.25">
      <c r="A73" s="571" t="str">
        <f>+Introduction!$C$7</f>
        <v>Zimbabwe</v>
      </c>
      <c r="B73" s="572">
        <f>IF(ISBLANK(Regressions!B83), " ", Regressions!B83)</f>
        <v>2007</v>
      </c>
      <c r="C73" s="571" t="str">
        <f>HLOOKUP(Introduction!$G$4,nametranslations,25,FALSE)</f>
        <v>Rural</v>
      </c>
      <c r="D73" s="574">
        <f>IF(ISBLANK(Regressions!D83), " ", Regressions!D83)</f>
        <v>3215898.7806987762</v>
      </c>
      <c r="E73" s="575" t="e">
        <f>IF(ISNUMBER(Regressions!E83),ROUND(Regressions!E83, 1), NA())</f>
        <v>#N/A</v>
      </c>
      <c r="F73" s="576" t="e">
        <f>IF(ISNUMBER(Regressions!F83),ROUND(Regressions!F83, 1), NA())</f>
        <v>#N/A</v>
      </c>
      <c r="G73" s="577" t="e">
        <f>IF(ISNUMBER(Regressions!G83),ROUND(Regressions!G83, 1), NA())</f>
        <v>#N/A</v>
      </c>
      <c r="H73" s="578" t="e">
        <f>IF(ISNUMBER(Regressions!H83),ROUND(Regressions!H83, 1), NA())</f>
        <v>#N/A</v>
      </c>
      <c r="I73" s="579" t="e">
        <f>IF(ISNUMBER(Regressions!I83),ROUND(Regressions!I83, 1), NA())</f>
        <v>#N/A</v>
      </c>
      <c r="J73" s="580" t="e">
        <f>IF(ISNUMBER(Regressions!K83),ROUND(Regressions!K83, 1), NA())</f>
        <v>#N/A</v>
      </c>
      <c r="K73" s="576" t="e">
        <f>IF(ISNUMBER(Regressions!L83),ROUND(Regressions!L83, 1), NA())</f>
        <v>#N/A</v>
      </c>
      <c r="L73" s="581" t="e">
        <f>IF(ISNUMBER(Regressions!M83),ROUND(Regressions!M83, 1), NA())</f>
        <v>#N/A</v>
      </c>
      <c r="M73" s="578" t="e">
        <f>IF(ISNUMBER(Regressions!N83),ROUND(Regressions!N83, 1), NA())</f>
        <v>#N/A</v>
      </c>
      <c r="N73" s="579" t="e">
        <f>IF(ISNUMBER(Regressions!O83),ROUND(Regressions!O83, 1), NA())</f>
        <v>#N/A</v>
      </c>
      <c r="O73" s="580" t="e">
        <f>IF(ISNUMBER(Regressions!Q83),ROUND(Regressions!Q83, 1), NA())</f>
        <v>#N/A</v>
      </c>
      <c r="P73" s="576" t="e">
        <f>IF(ISNUMBER(Regressions!R83),ROUND(Regressions!R83, 1), NA())</f>
        <v>#N/A</v>
      </c>
      <c r="Q73" s="582" t="e">
        <f>IF(ISNUMBER(Regressions!S83),ROUND(Regressions!S83, 1), NA())</f>
        <v>#N/A</v>
      </c>
      <c r="R73" s="578" t="e">
        <f>IF(ISNUMBER(Regressions!T83),ROUND(Regressions!T83, 1), NA())</f>
        <v>#N/A</v>
      </c>
      <c r="S73" s="579" t="e">
        <f>IF(ISNUMBER(Regressions!U83),ROUND(Regressions!U83, 1), NA())</f>
        <v>#N/A</v>
      </c>
    </row>
    <row r="74" spans="1:19" x14ac:dyDescent="0.25">
      <c r="A74" s="571" t="str">
        <f>+Introduction!$C$7</f>
        <v>Zimbabwe</v>
      </c>
      <c r="B74" s="572">
        <f>IF(ISBLANK(Regressions!B84), " ", Regressions!B84)</f>
        <v>2008</v>
      </c>
      <c r="C74" s="571" t="str">
        <f>HLOOKUP(Introduction!$G$4,nametranslations,25,FALSE)</f>
        <v>Rural</v>
      </c>
      <c r="D74" s="574">
        <f>IF(ISBLANK(Regressions!D84), " ", Regressions!D84)</f>
        <v>3273601.2378918459</v>
      </c>
      <c r="E74" s="575" t="e">
        <f>IF(ISNUMBER(Regressions!E84),ROUND(Regressions!E84, 1), NA())</f>
        <v>#N/A</v>
      </c>
      <c r="F74" s="576" t="e">
        <f>IF(ISNUMBER(Regressions!F84),ROUND(Regressions!F84, 1), NA())</f>
        <v>#N/A</v>
      </c>
      <c r="G74" s="577" t="e">
        <f>IF(ISNUMBER(Regressions!G84),ROUND(Regressions!G84, 1), NA())</f>
        <v>#N/A</v>
      </c>
      <c r="H74" s="578" t="e">
        <f>IF(ISNUMBER(Regressions!H84),ROUND(Regressions!H84, 1), NA())</f>
        <v>#N/A</v>
      </c>
      <c r="I74" s="579" t="e">
        <f>IF(ISNUMBER(Regressions!I84),ROUND(Regressions!I84, 1), NA())</f>
        <v>#N/A</v>
      </c>
      <c r="J74" s="580" t="e">
        <f>IF(ISNUMBER(Regressions!K84),ROUND(Regressions!K84, 1), NA())</f>
        <v>#N/A</v>
      </c>
      <c r="K74" s="576" t="e">
        <f>IF(ISNUMBER(Regressions!L84),ROUND(Regressions!L84, 1), NA())</f>
        <v>#N/A</v>
      </c>
      <c r="L74" s="581" t="e">
        <f>IF(ISNUMBER(Regressions!M84),ROUND(Regressions!M84, 1), NA())</f>
        <v>#N/A</v>
      </c>
      <c r="M74" s="578" t="e">
        <f>IF(ISNUMBER(Regressions!N84),ROUND(Regressions!N84, 1), NA())</f>
        <v>#N/A</v>
      </c>
      <c r="N74" s="579" t="e">
        <f>IF(ISNUMBER(Regressions!O84),ROUND(Regressions!O84, 1), NA())</f>
        <v>#N/A</v>
      </c>
      <c r="O74" s="580" t="e">
        <f>IF(ISNUMBER(Regressions!Q84),ROUND(Regressions!Q84, 1), NA())</f>
        <v>#N/A</v>
      </c>
      <c r="P74" s="576" t="e">
        <f>IF(ISNUMBER(Regressions!R84),ROUND(Regressions!R84, 1), NA())</f>
        <v>#N/A</v>
      </c>
      <c r="Q74" s="582" t="e">
        <f>IF(ISNUMBER(Regressions!S84),ROUND(Regressions!S84, 1), NA())</f>
        <v>#N/A</v>
      </c>
      <c r="R74" s="578" t="e">
        <f>IF(ISNUMBER(Regressions!T84),ROUND(Regressions!T84, 1), NA())</f>
        <v>#N/A</v>
      </c>
      <c r="S74" s="579" t="e">
        <f>IF(ISNUMBER(Regressions!U84),ROUND(Regressions!U84, 1), NA())</f>
        <v>#N/A</v>
      </c>
    </row>
    <row r="75" spans="1:19" x14ac:dyDescent="0.25">
      <c r="A75" s="571" t="str">
        <f>+Introduction!$C$7</f>
        <v>Zimbabwe</v>
      </c>
      <c r="B75" s="572">
        <f>IF(ISBLANK(Regressions!B85), " ", Regressions!B85)</f>
        <v>2009</v>
      </c>
      <c r="C75" s="571" t="str">
        <f>HLOOKUP(Introduction!$G$4,nametranslations,25,FALSE)</f>
        <v>Rural</v>
      </c>
      <c r="D75" s="574">
        <f>IF(ISBLANK(Regressions!D85), " ", Regressions!D85)</f>
        <v>3334688.343406219</v>
      </c>
      <c r="E75" s="575" t="e">
        <f>IF(ISNUMBER(Regressions!E85),ROUND(Regressions!E85, 1), NA())</f>
        <v>#N/A</v>
      </c>
      <c r="F75" s="576" t="e">
        <f>IF(ISNUMBER(Regressions!F85),ROUND(Regressions!F85, 1), NA())</f>
        <v>#N/A</v>
      </c>
      <c r="G75" s="577" t="e">
        <f>IF(ISNUMBER(Regressions!G85),ROUND(Regressions!G85, 1), NA())</f>
        <v>#N/A</v>
      </c>
      <c r="H75" s="578" t="e">
        <f>IF(ISNUMBER(Regressions!H85),ROUND(Regressions!H85, 1), NA())</f>
        <v>#N/A</v>
      </c>
      <c r="I75" s="579" t="e">
        <f>IF(ISNUMBER(Regressions!I85),ROUND(Regressions!I85, 1), NA())</f>
        <v>#N/A</v>
      </c>
      <c r="J75" s="580" t="e">
        <f>IF(ISNUMBER(Regressions!K85),ROUND(Regressions!K85, 1), NA())</f>
        <v>#N/A</v>
      </c>
      <c r="K75" s="576" t="e">
        <f>IF(ISNUMBER(Regressions!L85),ROUND(Regressions!L85, 1), NA())</f>
        <v>#N/A</v>
      </c>
      <c r="L75" s="581" t="e">
        <f>IF(ISNUMBER(Regressions!M85),ROUND(Regressions!M85, 1), NA())</f>
        <v>#N/A</v>
      </c>
      <c r="M75" s="578" t="e">
        <f>IF(ISNUMBER(Regressions!N85),ROUND(Regressions!N85, 1), NA())</f>
        <v>#N/A</v>
      </c>
      <c r="N75" s="579" t="e">
        <f>IF(ISNUMBER(Regressions!O85),ROUND(Regressions!O85, 1), NA())</f>
        <v>#N/A</v>
      </c>
      <c r="O75" s="580" t="e">
        <f>IF(ISNUMBER(Regressions!Q85),ROUND(Regressions!Q85, 1), NA())</f>
        <v>#N/A</v>
      </c>
      <c r="P75" s="576" t="e">
        <f>IF(ISNUMBER(Regressions!R85),ROUND(Regressions!R85, 1), NA())</f>
        <v>#N/A</v>
      </c>
      <c r="Q75" s="582" t="e">
        <f>IF(ISNUMBER(Regressions!S85),ROUND(Regressions!S85, 1), NA())</f>
        <v>#N/A</v>
      </c>
      <c r="R75" s="578" t="e">
        <f>IF(ISNUMBER(Regressions!T85),ROUND(Regressions!T85, 1), NA())</f>
        <v>#N/A</v>
      </c>
      <c r="S75" s="579" t="e">
        <f>IF(ISNUMBER(Regressions!U85),ROUND(Regressions!U85, 1), NA())</f>
        <v>#N/A</v>
      </c>
    </row>
    <row r="76" spans="1:19" x14ac:dyDescent="0.25">
      <c r="A76" s="571" t="str">
        <f>+Introduction!$C$7</f>
        <v>Zimbabwe</v>
      </c>
      <c r="B76" s="572">
        <f>IF(ISBLANK(Regressions!B86), " ", Regressions!B86)</f>
        <v>2010</v>
      </c>
      <c r="C76" s="571" t="str">
        <f>HLOOKUP(Introduction!$G$4,nametranslations,25,FALSE)</f>
        <v>Rural</v>
      </c>
      <c r="D76" s="574">
        <f>IF(ISBLANK(Regressions!D86), " ", Regressions!D86)</f>
        <v>3396557.2339254757</v>
      </c>
      <c r="E76" s="575" t="e">
        <f>IF(ISNUMBER(Regressions!E86),ROUND(Regressions!E86, 1), NA())</f>
        <v>#N/A</v>
      </c>
      <c r="F76" s="576" t="e">
        <f>IF(ISNUMBER(Regressions!F86),ROUND(Regressions!F86, 1), NA())</f>
        <v>#N/A</v>
      </c>
      <c r="G76" s="577" t="e">
        <f>IF(ISNUMBER(Regressions!G86),ROUND(Regressions!G86, 1), NA())</f>
        <v>#N/A</v>
      </c>
      <c r="H76" s="578" t="e">
        <f>IF(ISNUMBER(Regressions!H86),ROUND(Regressions!H86, 1), NA())</f>
        <v>#N/A</v>
      </c>
      <c r="I76" s="579" t="e">
        <f>IF(ISNUMBER(Regressions!I86),ROUND(Regressions!I86, 1), NA())</f>
        <v>#N/A</v>
      </c>
      <c r="J76" s="580" t="e">
        <f>IF(ISNUMBER(Regressions!K86),ROUND(Regressions!K86, 1), NA())</f>
        <v>#N/A</v>
      </c>
      <c r="K76" s="576" t="e">
        <f>IF(ISNUMBER(Regressions!L86),ROUND(Regressions!L86, 1), NA())</f>
        <v>#N/A</v>
      </c>
      <c r="L76" s="581" t="e">
        <f>IF(ISNUMBER(Regressions!M86),ROUND(Regressions!M86, 1), NA())</f>
        <v>#N/A</v>
      </c>
      <c r="M76" s="578" t="e">
        <f>IF(ISNUMBER(Regressions!N86),ROUND(Regressions!N86, 1), NA())</f>
        <v>#N/A</v>
      </c>
      <c r="N76" s="579" t="e">
        <f>IF(ISNUMBER(Regressions!O86),ROUND(Regressions!O86, 1), NA())</f>
        <v>#N/A</v>
      </c>
      <c r="O76" s="580" t="e">
        <f>IF(ISNUMBER(Regressions!Q86),ROUND(Regressions!Q86, 1), NA())</f>
        <v>#N/A</v>
      </c>
      <c r="P76" s="576" t="e">
        <f>IF(ISNUMBER(Regressions!R86),ROUND(Regressions!R86, 1), NA())</f>
        <v>#N/A</v>
      </c>
      <c r="Q76" s="582" t="e">
        <f>IF(ISNUMBER(Regressions!S86),ROUND(Regressions!S86, 1), NA())</f>
        <v>#N/A</v>
      </c>
      <c r="R76" s="578" t="e">
        <f>IF(ISNUMBER(Regressions!T86),ROUND(Regressions!T86, 1), NA())</f>
        <v>#N/A</v>
      </c>
      <c r="S76" s="579" t="e">
        <f>IF(ISNUMBER(Regressions!U86),ROUND(Regressions!U86, 1), NA())</f>
        <v>#N/A</v>
      </c>
    </row>
    <row r="77" spans="1:19" x14ac:dyDescent="0.25">
      <c r="A77" s="571" t="str">
        <f>+Introduction!$C$7</f>
        <v>Zimbabwe</v>
      </c>
      <c r="B77" s="572">
        <f>IF(ISBLANK(Regressions!B87), " ", Regressions!B87)</f>
        <v>2011</v>
      </c>
      <c r="C77" s="571" t="str">
        <f>HLOOKUP(Introduction!$G$4,nametranslations,25,FALSE)</f>
        <v>Rural</v>
      </c>
      <c r="D77" s="574">
        <f>IF(ISBLANK(Regressions!D87), " ", Regressions!D87)</f>
        <v>3457651.8570053102</v>
      </c>
      <c r="E77" s="575" t="e">
        <f>IF(ISNUMBER(Regressions!E87),ROUND(Regressions!E87, 1), NA())</f>
        <v>#N/A</v>
      </c>
      <c r="F77" s="576" t="e">
        <f>IF(ISNUMBER(Regressions!F87),ROUND(Regressions!F87, 1), NA())</f>
        <v>#N/A</v>
      </c>
      <c r="G77" s="577" t="e">
        <f>IF(ISNUMBER(Regressions!G87),ROUND(Regressions!G87, 1), NA())</f>
        <v>#N/A</v>
      </c>
      <c r="H77" s="578" t="e">
        <f>IF(ISNUMBER(Regressions!H87),ROUND(Regressions!H87, 1), NA())</f>
        <v>#N/A</v>
      </c>
      <c r="I77" s="579" t="e">
        <f>IF(ISNUMBER(Regressions!I87),ROUND(Regressions!I87, 1), NA())</f>
        <v>#N/A</v>
      </c>
      <c r="J77" s="580" t="e">
        <f>IF(ISNUMBER(Regressions!K87),ROUND(Regressions!K87, 1), NA())</f>
        <v>#N/A</v>
      </c>
      <c r="K77" s="576" t="e">
        <f>IF(ISNUMBER(Regressions!L87),ROUND(Regressions!L87, 1), NA())</f>
        <v>#N/A</v>
      </c>
      <c r="L77" s="581" t="e">
        <f>IF(ISNUMBER(Regressions!M87),ROUND(Regressions!M87, 1), NA())</f>
        <v>#N/A</v>
      </c>
      <c r="M77" s="578" t="e">
        <f>IF(ISNUMBER(Regressions!N87),ROUND(Regressions!N87, 1), NA())</f>
        <v>#N/A</v>
      </c>
      <c r="N77" s="579" t="e">
        <f>IF(ISNUMBER(Regressions!O87),ROUND(Regressions!O87, 1), NA())</f>
        <v>#N/A</v>
      </c>
      <c r="O77" s="580" t="e">
        <f>IF(ISNUMBER(Regressions!Q87),ROUND(Regressions!Q87, 1), NA())</f>
        <v>#N/A</v>
      </c>
      <c r="P77" s="576" t="e">
        <f>IF(ISNUMBER(Regressions!R87),ROUND(Regressions!R87, 1), NA())</f>
        <v>#N/A</v>
      </c>
      <c r="Q77" s="582" t="e">
        <f>IF(ISNUMBER(Regressions!S87),ROUND(Regressions!S87, 1), NA())</f>
        <v>#N/A</v>
      </c>
      <c r="R77" s="578" t="e">
        <f>IF(ISNUMBER(Regressions!T87),ROUND(Regressions!T87, 1), NA())</f>
        <v>#N/A</v>
      </c>
      <c r="S77" s="579" t="e">
        <f>IF(ISNUMBER(Regressions!U87),ROUND(Regressions!U87, 1), NA())</f>
        <v>#N/A</v>
      </c>
    </row>
    <row r="78" spans="1:19" x14ac:dyDescent="0.25">
      <c r="A78" s="571" t="str">
        <f>+Introduction!$C$7</f>
        <v>Zimbabwe</v>
      </c>
      <c r="B78" s="572">
        <f>IF(ISBLANK(Regressions!B88), " ", Regressions!B88)</f>
        <v>2012</v>
      </c>
      <c r="C78" s="571" t="str">
        <f>HLOOKUP(Introduction!$G$4,nametranslations,25,FALSE)</f>
        <v>Rural</v>
      </c>
      <c r="D78" s="574">
        <f>IF(ISBLANK(Regressions!D88), " ", Regressions!D88)</f>
        <v>3525376.1158815003</v>
      </c>
      <c r="E78" s="575">
        <f>IF(ISNUMBER(Regressions!E88),ROUND(Regressions!E88, 1), NA())</f>
        <v>98.7</v>
      </c>
      <c r="F78" s="576">
        <f>IF(ISNUMBER(Regressions!F88),ROUND(Regressions!F88, 1), NA())</f>
        <v>90.7</v>
      </c>
      <c r="G78" s="577">
        <f>IF(ISNUMBER(Regressions!G88),ROUND(Regressions!G88, 1), NA())</f>
        <v>60.4</v>
      </c>
      <c r="H78" s="578">
        <f>IF(ISNUMBER(Regressions!H88),ROUND(Regressions!H88, 1), NA())</f>
        <v>30.4</v>
      </c>
      <c r="I78" s="579">
        <f>IF(ISNUMBER(Regressions!I88),ROUND(Regressions!I88, 1), NA())</f>
        <v>9.3000000000000007</v>
      </c>
      <c r="J78" s="580">
        <f>IF(ISNUMBER(Regressions!K88),ROUND(Regressions!K88, 1), NA())</f>
        <v>99.2</v>
      </c>
      <c r="K78" s="576">
        <f>IF(ISNUMBER(Regressions!L88),ROUND(Regressions!L88, 1), NA())</f>
        <v>96</v>
      </c>
      <c r="L78" s="581" t="e">
        <f>IF(ISNUMBER(Regressions!M88),ROUND(Regressions!M88, 1), NA())</f>
        <v>#N/A</v>
      </c>
      <c r="M78" s="578" t="e">
        <f>IF(ISNUMBER(Regressions!N88),ROUND(Regressions!N88, 1), NA())</f>
        <v>#N/A</v>
      </c>
      <c r="N78" s="579">
        <f>IF(ISNUMBER(Regressions!O88),ROUND(Regressions!O88, 1), NA())</f>
        <v>4</v>
      </c>
      <c r="O78" s="580">
        <f>IF(ISNUMBER(Regressions!Q88),ROUND(Regressions!Q88, 1), NA())</f>
        <v>58.3</v>
      </c>
      <c r="P78" s="576" t="e">
        <f>IF(ISNUMBER(Regressions!R88),ROUND(Regressions!R88, 1), NA())</f>
        <v>#N/A</v>
      </c>
      <c r="Q78" s="582" t="e">
        <f>IF(ISNUMBER(Regressions!S88),ROUND(Regressions!S88, 1), NA())</f>
        <v>#N/A</v>
      </c>
      <c r="R78" s="578" t="e">
        <f>IF(ISNUMBER(Regressions!T88),ROUND(Regressions!T88, 1), NA())</f>
        <v>#N/A</v>
      </c>
      <c r="S78" s="579">
        <f>IF(ISNUMBER(Regressions!U88),ROUND(Regressions!U88, 1), NA())</f>
        <v>41.7</v>
      </c>
    </row>
    <row r="79" spans="1:19" x14ac:dyDescent="0.25">
      <c r="A79" s="571" t="str">
        <f>+Introduction!$C$7</f>
        <v>Zimbabwe</v>
      </c>
      <c r="B79" s="572">
        <f>IF(ISBLANK(Regressions!B89), " ", Regressions!B89)</f>
        <v>2013</v>
      </c>
      <c r="C79" s="571" t="str">
        <f>HLOOKUP(Introduction!$G$4,nametranslations,25,FALSE)</f>
        <v>Rural</v>
      </c>
      <c r="D79" s="574">
        <f>IF(ISBLANK(Regressions!D89), " ", Regressions!D89)</f>
        <v>3597382.257183075</v>
      </c>
      <c r="E79" s="575">
        <f>IF(ISNUMBER(Regressions!E89),ROUND(Regressions!E89, 1), NA())</f>
        <v>98.7</v>
      </c>
      <c r="F79" s="576">
        <f>IF(ISNUMBER(Regressions!F89),ROUND(Regressions!F89, 1), NA())</f>
        <v>90.7</v>
      </c>
      <c r="G79" s="577">
        <f>IF(ISNUMBER(Regressions!G89),ROUND(Regressions!G89, 1), NA())</f>
        <v>60.4</v>
      </c>
      <c r="H79" s="578">
        <f>IF(ISNUMBER(Regressions!H89),ROUND(Regressions!H89, 1), NA())</f>
        <v>30.4</v>
      </c>
      <c r="I79" s="579">
        <f>IF(ISNUMBER(Regressions!I89),ROUND(Regressions!I89, 1), NA())</f>
        <v>9.3000000000000007</v>
      </c>
      <c r="J79" s="580">
        <f>IF(ISNUMBER(Regressions!K89),ROUND(Regressions!K89, 1), NA())</f>
        <v>99.2</v>
      </c>
      <c r="K79" s="576">
        <f>IF(ISNUMBER(Regressions!L89),ROUND(Regressions!L89, 1), NA())</f>
        <v>96</v>
      </c>
      <c r="L79" s="581" t="e">
        <f>IF(ISNUMBER(Regressions!M89),ROUND(Regressions!M89, 1), NA())</f>
        <v>#N/A</v>
      </c>
      <c r="M79" s="578" t="e">
        <f>IF(ISNUMBER(Regressions!N89),ROUND(Regressions!N89, 1), NA())</f>
        <v>#N/A</v>
      </c>
      <c r="N79" s="579">
        <f>IF(ISNUMBER(Regressions!O89),ROUND(Regressions!O89, 1), NA())</f>
        <v>4</v>
      </c>
      <c r="O79" s="580">
        <f>IF(ISNUMBER(Regressions!Q89),ROUND(Regressions!Q89, 1), NA())</f>
        <v>58.3</v>
      </c>
      <c r="P79" s="576" t="e">
        <f>IF(ISNUMBER(Regressions!R89),ROUND(Regressions!R89, 1), NA())</f>
        <v>#N/A</v>
      </c>
      <c r="Q79" s="582" t="e">
        <f>IF(ISNUMBER(Regressions!S89),ROUND(Regressions!S89, 1), NA())</f>
        <v>#N/A</v>
      </c>
      <c r="R79" s="578" t="e">
        <f>IF(ISNUMBER(Regressions!T89),ROUND(Regressions!T89, 1), NA())</f>
        <v>#N/A</v>
      </c>
      <c r="S79" s="579">
        <f>IF(ISNUMBER(Regressions!U89),ROUND(Regressions!U89, 1), NA())</f>
        <v>41.7</v>
      </c>
    </row>
    <row r="80" spans="1:19" x14ac:dyDescent="0.25">
      <c r="A80" s="571" t="str">
        <f>+Introduction!$C$7</f>
        <v>Zimbabwe</v>
      </c>
      <c r="B80" s="572">
        <f>IF(ISBLANK(Regressions!B90), " ", Regressions!B90)</f>
        <v>2014</v>
      </c>
      <c r="C80" s="571" t="str">
        <f>HLOOKUP(Introduction!$G$4,nametranslations,25,FALSE)</f>
        <v>Rural</v>
      </c>
      <c r="D80" s="574">
        <f>IF(ISBLANK(Regressions!D90), " ", Regressions!D90)</f>
        <v>3678361.8219340513</v>
      </c>
      <c r="E80" s="575">
        <f>IF(ISNUMBER(Regressions!E90),ROUND(Regressions!E90, 1), NA())</f>
        <v>98.7</v>
      </c>
      <c r="F80" s="576">
        <f>IF(ISNUMBER(Regressions!F90),ROUND(Regressions!F90, 1), NA())</f>
        <v>90.7</v>
      </c>
      <c r="G80" s="577">
        <f>IF(ISNUMBER(Regressions!G90),ROUND(Regressions!G90, 1), NA())</f>
        <v>60.4</v>
      </c>
      <c r="H80" s="578">
        <f>IF(ISNUMBER(Regressions!H90),ROUND(Regressions!H90, 1), NA())</f>
        <v>30.4</v>
      </c>
      <c r="I80" s="579">
        <f>IF(ISNUMBER(Regressions!I90),ROUND(Regressions!I90, 1), NA())</f>
        <v>9.3000000000000007</v>
      </c>
      <c r="J80" s="580">
        <f>IF(ISNUMBER(Regressions!K90),ROUND(Regressions!K90, 1), NA())</f>
        <v>99.2</v>
      </c>
      <c r="K80" s="576">
        <f>IF(ISNUMBER(Regressions!L90),ROUND(Regressions!L90, 1), NA())</f>
        <v>96</v>
      </c>
      <c r="L80" s="581" t="e">
        <f>IF(ISNUMBER(Regressions!M90),ROUND(Regressions!M90, 1), NA())</f>
        <v>#N/A</v>
      </c>
      <c r="M80" s="578" t="e">
        <f>IF(ISNUMBER(Regressions!N90),ROUND(Regressions!N90, 1), NA())</f>
        <v>#N/A</v>
      </c>
      <c r="N80" s="579">
        <f>IF(ISNUMBER(Regressions!O90),ROUND(Regressions!O90, 1), NA())</f>
        <v>4</v>
      </c>
      <c r="O80" s="580">
        <f>IF(ISNUMBER(Regressions!Q90),ROUND(Regressions!Q90, 1), NA())</f>
        <v>58.3</v>
      </c>
      <c r="P80" s="576" t="e">
        <f>IF(ISNUMBER(Regressions!R90),ROUND(Regressions!R90, 1), NA())</f>
        <v>#N/A</v>
      </c>
      <c r="Q80" s="582" t="e">
        <f>IF(ISNUMBER(Regressions!S90),ROUND(Regressions!S90, 1), NA())</f>
        <v>#N/A</v>
      </c>
      <c r="R80" s="578" t="e">
        <f>IF(ISNUMBER(Regressions!T90),ROUND(Regressions!T90, 1), NA())</f>
        <v>#N/A</v>
      </c>
      <c r="S80" s="579">
        <f>IF(ISNUMBER(Regressions!U90),ROUND(Regressions!U90, 1), NA())</f>
        <v>41.7</v>
      </c>
    </row>
    <row r="81" spans="1:19" x14ac:dyDescent="0.25">
      <c r="A81" s="571" t="str">
        <f>+Introduction!$C$7</f>
        <v>Zimbabwe</v>
      </c>
      <c r="B81" s="572">
        <f>IF(ISBLANK(Regressions!B91), " ", Regressions!B91)</f>
        <v>2015</v>
      </c>
      <c r="C81" s="571" t="str">
        <f>HLOOKUP(Introduction!$G$4,nametranslations,25,FALSE)</f>
        <v>Rural</v>
      </c>
      <c r="D81" s="574">
        <f>IF(ISBLANK(Regressions!D91), " ", Regressions!D91)</f>
        <v>3769508.4087560275</v>
      </c>
      <c r="E81" s="575">
        <f>IF(ISNUMBER(Regressions!E91),ROUND(Regressions!E91, 1), NA())</f>
        <v>98.7</v>
      </c>
      <c r="F81" s="576">
        <f>IF(ISNUMBER(Regressions!F91),ROUND(Regressions!F91, 1), NA())</f>
        <v>90.7</v>
      </c>
      <c r="G81" s="577">
        <f>IF(ISNUMBER(Regressions!G91),ROUND(Regressions!G91, 1), NA())</f>
        <v>60.4</v>
      </c>
      <c r="H81" s="578">
        <f>IF(ISNUMBER(Regressions!H91),ROUND(Regressions!H91, 1), NA())</f>
        <v>30.4</v>
      </c>
      <c r="I81" s="579">
        <f>IF(ISNUMBER(Regressions!I91),ROUND(Regressions!I91, 1), NA())</f>
        <v>9.3000000000000007</v>
      </c>
      <c r="J81" s="580">
        <f>IF(ISNUMBER(Regressions!K91),ROUND(Regressions!K91, 1), NA())</f>
        <v>99.2</v>
      </c>
      <c r="K81" s="576">
        <f>IF(ISNUMBER(Regressions!L91),ROUND(Regressions!L91, 1), NA())</f>
        <v>96</v>
      </c>
      <c r="L81" s="581" t="e">
        <f>IF(ISNUMBER(Regressions!M91),ROUND(Regressions!M91, 1), NA())</f>
        <v>#N/A</v>
      </c>
      <c r="M81" s="578" t="e">
        <f>IF(ISNUMBER(Regressions!N91),ROUND(Regressions!N91, 1), NA())</f>
        <v>#N/A</v>
      </c>
      <c r="N81" s="579">
        <f>IF(ISNUMBER(Regressions!O91),ROUND(Regressions!O91, 1), NA())</f>
        <v>4</v>
      </c>
      <c r="O81" s="580">
        <f>IF(ISNUMBER(Regressions!Q91),ROUND(Regressions!Q91, 1), NA())</f>
        <v>58.3</v>
      </c>
      <c r="P81" s="576" t="e">
        <f>IF(ISNUMBER(Regressions!R91),ROUND(Regressions!R91, 1), NA())</f>
        <v>#N/A</v>
      </c>
      <c r="Q81" s="582" t="e">
        <f>IF(ISNUMBER(Regressions!S91),ROUND(Regressions!S91, 1), NA())</f>
        <v>#N/A</v>
      </c>
      <c r="R81" s="578" t="e">
        <f>IF(ISNUMBER(Regressions!T91),ROUND(Regressions!T91, 1), NA())</f>
        <v>#N/A</v>
      </c>
      <c r="S81" s="579">
        <f>IF(ISNUMBER(Regressions!U91),ROUND(Regressions!U91, 1), NA())</f>
        <v>41.7</v>
      </c>
    </row>
    <row r="82" spans="1:19" x14ac:dyDescent="0.25">
      <c r="A82" s="571" t="str">
        <f>+Introduction!$C$7</f>
        <v>Zimbabwe</v>
      </c>
      <c r="B82" s="572">
        <f>IF(ISBLANK(Regressions!B92), " ", Regressions!B92)</f>
        <v>2016</v>
      </c>
      <c r="C82" s="571" t="str">
        <f>HLOOKUP(Introduction!$G$4,nametranslations,25,FALSE)</f>
        <v>Rural</v>
      </c>
      <c r="D82" s="574">
        <f>IF(ISBLANK(Regressions!D92), " ", Regressions!D92)</f>
        <v>3866012.2786431885</v>
      </c>
      <c r="E82" s="575">
        <f>IF(ISNUMBER(Regressions!E92),ROUND(Regressions!E92, 1), NA())</f>
        <v>98.7</v>
      </c>
      <c r="F82" s="576">
        <f>IF(ISNUMBER(Regressions!F92),ROUND(Regressions!F92, 1), NA())</f>
        <v>90.7</v>
      </c>
      <c r="G82" s="577">
        <f>IF(ISNUMBER(Regressions!G92),ROUND(Regressions!G92, 1), NA())</f>
        <v>60.4</v>
      </c>
      <c r="H82" s="578">
        <f>IF(ISNUMBER(Regressions!H92),ROUND(Regressions!H92, 1), NA())</f>
        <v>30.4</v>
      </c>
      <c r="I82" s="579">
        <f>IF(ISNUMBER(Regressions!I92),ROUND(Regressions!I92, 1), NA())</f>
        <v>9.3000000000000007</v>
      </c>
      <c r="J82" s="580">
        <f>IF(ISNUMBER(Regressions!K92),ROUND(Regressions!K92, 1), NA())</f>
        <v>99.2</v>
      </c>
      <c r="K82" s="576">
        <f>IF(ISNUMBER(Regressions!L92),ROUND(Regressions!L92, 1), NA())</f>
        <v>96</v>
      </c>
      <c r="L82" s="581" t="e">
        <f>IF(ISNUMBER(Regressions!M92),ROUND(Regressions!M92, 1), NA())</f>
        <v>#N/A</v>
      </c>
      <c r="M82" s="578" t="e">
        <f>IF(ISNUMBER(Regressions!N92),ROUND(Regressions!N92, 1), NA())</f>
        <v>#N/A</v>
      </c>
      <c r="N82" s="579">
        <f>IF(ISNUMBER(Regressions!O92),ROUND(Regressions!O92, 1), NA())</f>
        <v>4</v>
      </c>
      <c r="O82" s="580">
        <f>IF(ISNUMBER(Regressions!Q92),ROUND(Regressions!Q92, 1), NA())</f>
        <v>58.3</v>
      </c>
      <c r="P82" s="576" t="e">
        <f>IF(ISNUMBER(Regressions!R92),ROUND(Regressions!R92, 1), NA())</f>
        <v>#N/A</v>
      </c>
      <c r="Q82" s="582" t="e">
        <f>IF(ISNUMBER(Regressions!S92),ROUND(Regressions!S92, 1), NA())</f>
        <v>#N/A</v>
      </c>
      <c r="R82" s="578" t="e">
        <f>IF(ISNUMBER(Regressions!T92),ROUND(Regressions!T92, 1), NA())</f>
        <v>#N/A</v>
      </c>
      <c r="S82" s="579">
        <f>IF(ISNUMBER(Regressions!U92),ROUND(Regressions!U92, 1), NA())</f>
        <v>41.7</v>
      </c>
    </row>
    <row r="83" spans="1:19" x14ac:dyDescent="0.25">
      <c r="A83" s="571" t="str">
        <f>+Introduction!$C$7</f>
        <v>Zimbabwe</v>
      </c>
      <c r="B83" s="572">
        <f>IF(ISBLANK(Regressions!B93), " ", Regressions!B93)</f>
        <v>2017</v>
      </c>
      <c r="C83" s="571" t="str">
        <f>HLOOKUP(Introduction!$G$4,nametranslations,25,FALSE)</f>
        <v>Rural</v>
      </c>
      <c r="D83" s="574">
        <f>IF(ISBLANK(Regressions!D93), " ", Regressions!D93)</f>
        <v>3961279.3180938722</v>
      </c>
      <c r="E83" s="575">
        <f>IF(ISNUMBER(Regressions!E93),ROUND(Regressions!E93, 1), NA())</f>
        <v>98.7</v>
      </c>
      <c r="F83" s="576">
        <f>IF(ISNUMBER(Regressions!F93),ROUND(Regressions!F93, 1), NA())</f>
        <v>90.7</v>
      </c>
      <c r="G83" s="577">
        <f>IF(ISNUMBER(Regressions!G93),ROUND(Regressions!G93, 1), NA())</f>
        <v>60.4</v>
      </c>
      <c r="H83" s="578">
        <f>IF(ISNUMBER(Regressions!H93),ROUND(Regressions!H93, 1), NA())</f>
        <v>30.4</v>
      </c>
      <c r="I83" s="579">
        <f>IF(ISNUMBER(Regressions!I93),ROUND(Regressions!I93, 1), NA())</f>
        <v>9.3000000000000007</v>
      </c>
      <c r="J83" s="580">
        <f>IF(ISNUMBER(Regressions!K93),ROUND(Regressions!K93, 1), NA())</f>
        <v>99.2</v>
      </c>
      <c r="K83" s="576">
        <f>IF(ISNUMBER(Regressions!L93),ROUND(Regressions!L93, 1), NA())</f>
        <v>96</v>
      </c>
      <c r="L83" s="581" t="e">
        <f>IF(ISNUMBER(Regressions!M93),ROUND(Regressions!M93, 1), NA())</f>
        <v>#N/A</v>
      </c>
      <c r="M83" s="578" t="e">
        <f>IF(ISNUMBER(Regressions!N93),ROUND(Regressions!N93, 1), NA())</f>
        <v>#N/A</v>
      </c>
      <c r="N83" s="579">
        <f>IF(ISNUMBER(Regressions!O93),ROUND(Regressions!O93, 1), NA())</f>
        <v>4</v>
      </c>
      <c r="O83" s="580">
        <f>IF(ISNUMBER(Regressions!Q93),ROUND(Regressions!Q93, 1), NA())</f>
        <v>58.3</v>
      </c>
      <c r="P83" s="576" t="e">
        <f>IF(ISNUMBER(Regressions!R93),ROUND(Regressions!R93, 1), NA())</f>
        <v>#N/A</v>
      </c>
      <c r="Q83" s="582" t="e">
        <f>IF(ISNUMBER(Regressions!S93),ROUND(Regressions!S93, 1), NA())</f>
        <v>#N/A</v>
      </c>
      <c r="R83" s="578" t="e">
        <f>IF(ISNUMBER(Regressions!T93),ROUND(Regressions!T93, 1), NA())</f>
        <v>#N/A</v>
      </c>
      <c r="S83" s="579">
        <f>IF(ISNUMBER(Regressions!U93),ROUND(Regressions!U93, 1), NA())</f>
        <v>41.7</v>
      </c>
    </row>
    <row r="84" spans="1:19" x14ac:dyDescent="0.25">
      <c r="A84" s="571" t="str">
        <f>+Introduction!$C$7</f>
        <v>Zimbabwe</v>
      </c>
      <c r="B84" s="572">
        <f>IF(ISBLANK(Regressions!B94), " ", Regressions!B94)</f>
        <v>2018</v>
      </c>
      <c r="C84" s="571" t="str">
        <f>HLOOKUP(Introduction!$G$4,nametranslations,25,FALSE)</f>
        <v>Rural</v>
      </c>
      <c r="D84" s="574">
        <f>IF(ISBLANK(Regressions!D94), " ", Regressions!D94)</f>
        <v>4045773.6809555055</v>
      </c>
      <c r="E84" s="575">
        <f>IF(ISNUMBER(Regressions!E94),ROUND(Regressions!E94, 1), NA())</f>
        <v>98.7</v>
      </c>
      <c r="F84" s="576">
        <f>IF(ISNUMBER(Regressions!F94),ROUND(Regressions!F94, 1), NA())</f>
        <v>90.7</v>
      </c>
      <c r="G84" s="577">
        <f>IF(ISNUMBER(Regressions!G94),ROUND(Regressions!G94, 1), NA())</f>
        <v>60.4</v>
      </c>
      <c r="H84" s="578">
        <f>IF(ISNUMBER(Regressions!H94),ROUND(Regressions!H94, 1), NA())</f>
        <v>30.4</v>
      </c>
      <c r="I84" s="579">
        <f>IF(ISNUMBER(Regressions!I94),ROUND(Regressions!I94, 1), NA())</f>
        <v>9.3000000000000007</v>
      </c>
      <c r="J84" s="580">
        <f>IF(ISNUMBER(Regressions!K94),ROUND(Regressions!K94, 1), NA())</f>
        <v>99.2</v>
      </c>
      <c r="K84" s="576">
        <f>IF(ISNUMBER(Regressions!L94),ROUND(Regressions!L94, 1), NA())</f>
        <v>96</v>
      </c>
      <c r="L84" s="581" t="e">
        <f>IF(ISNUMBER(Regressions!M94),ROUND(Regressions!M94, 1), NA())</f>
        <v>#N/A</v>
      </c>
      <c r="M84" s="578" t="e">
        <f>IF(ISNUMBER(Regressions!N94),ROUND(Regressions!N94, 1), NA())</f>
        <v>#N/A</v>
      </c>
      <c r="N84" s="579">
        <f>IF(ISNUMBER(Regressions!O94),ROUND(Regressions!O94, 1), NA())</f>
        <v>4</v>
      </c>
      <c r="O84" s="580">
        <f>IF(ISNUMBER(Regressions!Q94),ROUND(Regressions!Q94, 1), NA())</f>
        <v>58.3</v>
      </c>
      <c r="P84" s="576" t="e">
        <f>IF(ISNUMBER(Regressions!R94),ROUND(Regressions!R94, 1), NA())</f>
        <v>#N/A</v>
      </c>
      <c r="Q84" s="582" t="e">
        <f>IF(ISNUMBER(Regressions!S94),ROUND(Regressions!S94, 1), NA())</f>
        <v>#N/A</v>
      </c>
      <c r="R84" s="578" t="e">
        <f>IF(ISNUMBER(Regressions!T94),ROUND(Regressions!T94, 1), NA())</f>
        <v>#N/A</v>
      </c>
      <c r="S84" s="579">
        <f>IF(ISNUMBER(Regressions!U94),ROUND(Regressions!U94, 1), NA())</f>
        <v>41.7</v>
      </c>
    </row>
    <row r="85" spans="1:19" x14ac:dyDescent="0.25">
      <c r="A85" s="571" t="str">
        <f>+Introduction!$C$7</f>
        <v>Zimbabwe</v>
      </c>
      <c r="B85" s="572">
        <f>IF(ISBLANK(Regressions!B95), " ", Regressions!B95)</f>
        <v>2019</v>
      </c>
      <c r="C85" s="571" t="str">
        <f>HLOOKUP(Introduction!$G$4,nametranslations,25,FALSE)</f>
        <v>Rural</v>
      </c>
      <c r="D85" s="574">
        <f>IF(ISBLANK(Regressions!D95), " ", Regressions!D95)</f>
        <v>4111729.0609539794</v>
      </c>
      <c r="E85" s="575">
        <f>IF(ISNUMBER(Regressions!E95),ROUND(Regressions!E95, 1), NA())</f>
        <v>98.7</v>
      </c>
      <c r="F85" s="576">
        <f>IF(ISNUMBER(Regressions!F95),ROUND(Regressions!F95, 1), NA())</f>
        <v>90.7</v>
      </c>
      <c r="G85" s="577">
        <f>IF(ISNUMBER(Regressions!G95),ROUND(Regressions!G95, 1), NA())</f>
        <v>60.4</v>
      </c>
      <c r="H85" s="578">
        <f>IF(ISNUMBER(Regressions!H95),ROUND(Regressions!H95, 1), NA())</f>
        <v>30.4</v>
      </c>
      <c r="I85" s="579">
        <f>IF(ISNUMBER(Regressions!I95),ROUND(Regressions!I95, 1), NA())</f>
        <v>9.3000000000000007</v>
      </c>
      <c r="J85" s="580">
        <f>IF(ISNUMBER(Regressions!K95),ROUND(Regressions!K95, 1), NA())</f>
        <v>99.2</v>
      </c>
      <c r="K85" s="576">
        <f>IF(ISNUMBER(Regressions!L95),ROUND(Regressions!L95, 1), NA())</f>
        <v>96</v>
      </c>
      <c r="L85" s="581" t="e">
        <f>IF(ISNUMBER(Regressions!M95),ROUND(Regressions!M95, 1), NA())</f>
        <v>#N/A</v>
      </c>
      <c r="M85" s="578" t="e">
        <f>IF(ISNUMBER(Regressions!N95),ROUND(Regressions!N95, 1), NA())</f>
        <v>#N/A</v>
      </c>
      <c r="N85" s="579">
        <f>IF(ISNUMBER(Regressions!O95),ROUND(Regressions!O95, 1), NA())</f>
        <v>4</v>
      </c>
      <c r="O85" s="580">
        <f>IF(ISNUMBER(Regressions!Q95),ROUND(Regressions!Q95, 1), NA())</f>
        <v>58.3</v>
      </c>
      <c r="P85" s="576" t="e">
        <f>IF(ISNUMBER(Regressions!R95),ROUND(Regressions!R95, 1), NA())</f>
        <v>#N/A</v>
      </c>
      <c r="Q85" s="582" t="e">
        <f>IF(ISNUMBER(Regressions!S95),ROUND(Regressions!S95, 1), NA())</f>
        <v>#N/A</v>
      </c>
      <c r="R85" s="578" t="e">
        <f>IF(ISNUMBER(Regressions!T95),ROUND(Regressions!T95, 1), NA())</f>
        <v>#N/A</v>
      </c>
      <c r="S85" s="579">
        <f>IF(ISNUMBER(Regressions!U95),ROUND(Regressions!U95, 1), NA())</f>
        <v>41.7</v>
      </c>
    </row>
    <row r="86" spans="1:19" x14ac:dyDescent="0.25">
      <c r="A86" s="571" t="str">
        <f>+Introduction!$C$7</f>
        <v>Zimbabwe</v>
      </c>
      <c r="B86" s="572">
        <f>IF(ISBLANK(Regressions!B96), " ", Regressions!B96)</f>
        <v>2020</v>
      </c>
      <c r="C86" s="571" t="str">
        <f>HLOOKUP(Introduction!$G$4,nametranslations,25,FALSE)</f>
        <v>Rural</v>
      </c>
      <c r="D86" s="574">
        <f>IF(ISBLANK(Regressions!D96), " ", Regressions!D96)</f>
        <v>4164195.2394052125</v>
      </c>
      <c r="E86" s="575">
        <f>IF(ISNUMBER(Regressions!E96),ROUND(Regressions!E96, 1), NA())</f>
        <v>98.7</v>
      </c>
      <c r="F86" s="576">
        <f>IF(ISNUMBER(Regressions!F96),ROUND(Regressions!F96, 1), NA())</f>
        <v>90.7</v>
      </c>
      <c r="G86" s="577">
        <f>IF(ISNUMBER(Regressions!G96),ROUND(Regressions!G96, 1), NA())</f>
        <v>60.4</v>
      </c>
      <c r="H86" s="578">
        <f>IF(ISNUMBER(Regressions!H96),ROUND(Regressions!H96, 1), NA())</f>
        <v>30.4</v>
      </c>
      <c r="I86" s="579">
        <f>IF(ISNUMBER(Regressions!I96),ROUND(Regressions!I96, 1), NA())</f>
        <v>9.3000000000000007</v>
      </c>
      <c r="J86" s="580">
        <f>IF(ISNUMBER(Regressions!K96),ROUND(Regressions!K96, 1), NA())</f>
        <v>99.2</v>
      </c>
      <c r="K86" s="576">
        <f>IF(ISNUMBER(Regressions!L96),ROUND(Regressions!L96, 1), NA())</f>
        <v>96</v>
      </c>
      <c r="L86" s="581" t="e">
        <f>IF(ISNUMBER(Regressions!M96),ROUND(Regressions!M96, 1), NA())</f>
        <v>#N/A</v>
      </c>
      <c r="M86" s="578" t="e">
        <f>IF(ISNUMBER(Regressions!N96),ROUND(Regressions!N96, 1), NA())</f>
        <v>#N/A</v>
      </c>
      <c r="N86" s="579">
        <f>IF(ISNUMBER(Regressions!O96),ROUND(Regressions!O96, 1), NA())</f>
        <v>4</v>
      </c>
      <c r="O86" s="580">
        <f>IF(ISNUMBER(Regressions!Q96),ROUND(Regressions!Q96, 1), NA())</f>
        <v>58.3</v>
      </c>
      <c r="P86" s="576" t="e">
        <f>IF(ISNUMBER(Regressions!R96),ROUND(Regressions!R96, 1), NA())</f>
        <v>#N/A</v>
      </c>
      <c r="Q86" s="582" t="e">
        <f>IF(ISNUMBER(Regressions!S96),ROUND(Regressions!S96, 1), NA())</f>
        <v>#N/A</v>
      </c>
      <c r="R86" s="578" t="e">
        <f>IF(ISNUMBER(Regressions!T96),ROUND(Regressions!T96, 1), NA())</f>
        <v>#N/A</v>
      </c>
      <c r="S86" s="579">
        <f>IF(ISNUMBER(Regressions!U96),ROUND(Regressions!U96, 1), NA())</f>
        <v>41.7</v>
      </c>
    </row>
    <row r="87" spans="1:19" x14ac:dyDescent="0.25">
      <c r="A87" s="571" t="str">
        <f>+Introduction!$C$7</f>
        <v>Zimbabwe</v>
      </c>
      <c r="B87" s="572">
        <f>IF(ISBLANK(Regressions!B97), " ", Regressions!B97)</f>
        <v>2021</v>
      </c>
      <c r="C87" s="571" t="str">
        <f>HLOOKUP(Introduction!$G$4,nametranslations,25,FALSE)</f>
        <v>Rural</v>
      </c>
      <c r="D87" s="574">
        <f>IF(ISBLANK(Regressions!D97), " ", Regressions!D97)</f>
        <v>4206202.720437469</v>
      </c>
      <c r="E87" s="580" t="e">
        <f>IF(ISNUMBER(Regressions!E97),ROUND(Regressions!E97, 1), NA())</f>
        <v>#N/A</v>
      </c>
      <c r="F87" s="583" t="e">
        <f>IF(ISNUMBER(Regressions!F97),ROUND(Regressions!F97, 1), NA())</f>
        <v>#N/A</v>
      </c>
      <c r="G87" s="584" t="e">
        <f>IF(ISNUMBER(Regressions!G97),ROUND(Regressions!G97, 1), NA())</f>
        <v>#N/A</v>
      </c>
      <c r="H87" s="578" t="e">
        <f>IF(ISNUMBER(Regressions!H97),ROUND(Regressions!H97, 1), NA())</f>
        <v>#N/A</v>
      </c>
      <c r="I87" s="579" t="e">
        <f>IF(ISNUMBER(Regressions!I97),ROUND(Regressions!I97, 1), NA())</f>
        <v>#N/A</v>
      </c>
      <c r="J87" s="580" t="e">
        <f>IF(ISNUMBER(Regressions!K97),ROUND(Regressions!K97, 1), NA())</f>
        <v>#N/A</v>
      </c>
      <c r="K87" s="583" t="e">
        <f>IF(ISNUMBER(Regressions!L97),ROUND(Regressions!L97, 1), NA())</f>
        <v>#N/A</v>
      </c>
      <c r="L87" s="585" t="e">
        <f>IF(ISNUMBER(Regressions!M97),ROUND(Regressions!M97, 1), NA())</f>
        <v>#N/A</v>
      </c>
      <c r="M87" s="578" t="e">
        <f>IF(ISNUMBER(Regressions!N97),ROUND(Regressions!N97, 1), NA())</f>
        <v>#N/A</v>
      </c>
      <c r="N87" s="579" t="e">
        <f>IF(ISNUMBER(Regressions!O97),ROUND(Regressions!O97, 1), NA())</f>
        <v>#N/A</v>
      </c>
      <c r="O87" s="580" t="e">
        <f>IF(ISNUMBER(Regressions!Q97),ROUND(Regressions!Q97, 1), NA())</f>
        <v>#N/A</v>
      </c>
      <c r="P87" s="583" t="e">
        <f>IF(ISNUMBER(Regressions!R97),ROUND(Regressions!R97, 1), NA())</f>
        <v>#N/A</v>
      </c>
      <c r="Q87" s="586" t="e">
        <f>IF(ISNUMBER(Regressions!S97),ROUND(Regressions!S97, 1), NA())</f>
        <v>#N/A</v>
      </c>
      <c r="R87" s="578" t="e">
        <f>IF(ISNUMBER(Regressions!T97),ROUND(Regressions!T97, 1), NA())</f>
        <v>#N/A</v>
      </c>
      <c r="S87" s="579" t="e">
        <f>IF(ISNUMBER(Regressions!U97),ROUND(Regressions!U97, 1), NA())</f>
        <v>#N/A</v>
      </c>
    </row>
    <row r="88" spans="1:19" x14ac:dyDescent="0.25">
      <c r="A88" s="571" t="str">
        <f>+Introduction!$C$7</f>
        <v>Zimbabwe</v>
      </c>
      <c r="B88" s="572">
        <f>IF(ISBLANK(Regressions!B98), " ", Regressions!B98)</f>
        <v>2022</v>
      </c>
      <c r="C88" s="571" t="str">
        <f>HLOOKUP(Introduction!$G$4,nametranslations,25,FALSE)</f>
        <v>Rural</v>
      </c>
      <c r="D88" s="574">
        <f>IF(ISBLANK(Regressions!D98), " ", Regressions!D98)</f>
        <v>4241878.4004776003</v>
      </c>
      <c r="E88" s="575" t="e">
        <f>IF(ISNUMBER(Regressions!E98),ROUND(Regressions!E98, 1), NA())</f>
        <v>#N/A</v>
      </c>
      <c r="F88" s="576" t="e">
        <f>IF(ISNUMBER(Regressions!F98),ROUND(Regressions!F98, 1), NA())</f>
        <v>#N/A</v>
      </c>
      <c r="G88" s="577" t="e">
        <f>IF(ISNUMBER(Regressions!G98),ROUND(Regressions!G98, 1), NA())</f>
        <v>#N/A</v>
      </c>
      <c r="H88" s="578" t="e">
        <f>IF(ISNUMBER(Regressions!H98),ROUND(Regressions!H98, 1), NA())</f>
        <v>#N/A</v>
      </c>
      <c r="I88" s="579" t="e">
        <f>IF(ISNUMBER(Regressions!I98),ROUND(Regressions!I98, 1), NA())</f>
        <v>#N/A</v>
      </c>
      <c r="J88" s="580" t="e">
        <f>IF(ISNUMBER(Regressions!K98),ROUND(Regressions!K98, 1), NA())</f>
        <v>#N/A</v>
      </c>
      <c r="K88" s="576" t="e">
        <f>IF(ISNUMBER(Regressions!L98),ROUND(Regressions!L98, 1), NA())</f>
        <v>#N/A</v>
      </c>
      <c r="L88" s="581" t="e">
        <f>IF(ISNUMBER(Regressions!M98),ROUND(Regressions!M98, 1), NA())</f>
        <v>#N/A</v>
      </c>
      <c r="M88" s="578" t="e">
        <f>IF(ISNUMBER(Regressions!N98),ROUND(Regressions!N98, 1), NA())</f>
        <v>#N/A</v>
      </c>
      <c r="N88" s="579" t="e">
        <f>IF(ISNUMBER(Regressions!O98),ROUND(Regressions!O98, 1), NA())</f>
        <v>#N/A</v>
      </c>
      <c r="O88" s="580" t="e">
        <f>IF(ISNUMBER(Regressions!Q98),ROUND(Regressions!Q98, 1), NA())</f>
        <v>#N/A</v>
      </c>
      <c r="P88" s="576" t="e">
        <f>IF(ISNUMBER(Regressions!R98),ROUND(Regressions!R98, 1), NA())</f>
        <v>#N/A</v>
      </c>
      <c r="Q88" s="582" t="e">
        <f>IF(ISNUMBER(Regressions!S98),ROUND(Regressions!S98, 1), NA())</f>
        <v>#N/A</v>
      </c>
      <c r="R88" s="578" t="e">
        <f>IF(ISNUMBER(Regressions!T98),ROUND(Regressions!T98, 1), NA())</f>
        <v>#N/A</v>
      </c>
      <c r="S88" s="579" t="e">
        <f>IF(ISNUMBER(Regressions!U98),ROUND(Regressions!U98, 1), NA())</f>
        <v>#N/A</v>
      </c>
    </row>
    <row r="89" spans="1:19" x14ac:dyDescent="0.25">
      <c r="A89" s="571" t="str">
        <f>+Introduction!$C$7</f>
        <v>Zimbabwe</v>
      </c>
      <c r="B89" s="572">
        <f>IF(ISBLANK(Regressions!B99), " ", Regressions!B99)</f>
        <v>2023</v>
      </c>
      <c r="C89" s="571" t="str">
        <f>HLOOKUP(Introduction!$G$4,nametranslations,25,FALSE)</f>
        <v>Rural</v>
      </c>
      <c r="D89" s="574">
        <f>IF(ISBLANK(Regressions!D99), " ", Regressions!D99)</f>
        <v>4278768.2542770002</v>
      </c>
      <c r="E89" s="575" t="e">
        <f>IF(ISNUMBER(Regressions!E99),ROUND(Regressions!E99, 1), NA())</f>
        <v>#N/A</v>
      </c>
      <c r="F89" s="576" t="e">
        <f>IF(ISNUMBER(Regressions!F99),ROUND(Regressions!F99, 1), NA())</f>
        <v>#N/A</v>
      </c>
      <c r="G89" s="577" t="e">
        <f>IF(ISNUMBER(Regressions!G99),ROUND(Regressions!G99, 1), NA())</f>
        <v>#N/A</v>
      </c>
      <c r="H89" s="578" t="e">
        <f>IF(ISNUMBER(Regressions!H99),ROUND(Regressions!H99, 1), NA())</f>
        <v>#N/A</v>
      </c>
      <c r="I89" s="579" t="e">
        <f>IF(ISNUMBER(Regressions!I99),ROUND(Regressions!I99, 1), NA())</f>
        <v>#N/A</v>
      </c>
      <c r="J89" s="580" t="e">
        <f>IF(ISNUMBER(Regressions!K99),ROUND(Regressions!K99, 1), NA())</f>
        <v>#N/A</v>
      </c>
      <c r="K89" s="576" t="e">
        <f>IF(ISNUMBER(Regressions!L99),ROUND(Regressions!L99, 1), NA())</f>
        <v>#N/A</v>
      </c>
      <c r="L89" s="581" t="e">
        <f>IF(ISNUMBER(Regressions!M99),ROUND(Regressions!M99, 1), NA())</f>
        <v>#N/A</v>
      </c>
      <c r="M89" s="578" t="e">
        <f>IF(ISNUMBER(Regressions!N99),ROUND(Regressions!N99, 1), NA())</f>
        <v>#N/A</v>
      </c>
      <c r="N89" s="579" t="e">
        <f>IF(ISNUMBER(Regressions!O99),ROUND(Regressions!O99, 1), NA())</f>
        <v>#N/A</v>
      </c>
      <c r="O89" s="580" t="e">
        <f>IF(ISNUMBER(Regressions!Q99),ROUND(Regressions!Q99, 1), NA())</f>
        <v>#N/A</v>
      </c>
      <c r="P89" s="576" t="e">
        <f>IF(ISNUMBER(Regressions!R99),ROUND(Regressions!R99, 1), NA())</f>
        <v>#N/A</v>
      </c>
      <c r="Q89" s="582" t="e">
        <f>IF(ISNUMBER(Regressions!S99),ROUND(Regressions!S99, 1), NA())</f>
        <v>#N/A</v>
      </c>
      <c r="R89" s="578" t="e">
        <f>IF(ISNUMBER(Regressions!T99),ROUND(Regressions!T99, 1), NA())</f>
        <v>#N/A</v>
      </c>
      <c r="S89" s="579" t="e">
        <f>IF(ISNUMBER(Regressions!U99),ROUND(Regressions!U99, 1), NA())</f>
        <v>#N/A</v>
      </c>
    </row>
    <row r="90" spans="1:19" x14ac:dyDescent="0.25">
      <c r="A90" s="571" t="str">
        <f>+Introduction!$C$7</f>
        <v>Zimbabwe</v>
      </c>
      <c r="B90" s="572">
        <f>IF(ISBLANK(Regressions!B100), " ", Regressions!B100)</f>
        <v>2024</v>
      </c>
      <c r="C90" s="571" t="str">
        <f>HLOOKUP(Introduction!$G$4,nametranslations,25,FALSE)</f>
        <v>Rural</v>
      </c>
      <c r="D90" s="574">
        <f>IF(ISBLANK(Regressions!D100), " ", Regressions!D100)</f>
        <v>4253835.8849756233</v>
      </c>
      <c r="E90" s="575" t="e">
        <f>IF(ISNUMBER(Regressions!E100),ROUND(Regressions!E100, 1), NA())</f>
        <v>#N/A</v>
      </c>
      <c r="F90" s="576" t="e">
        <f>IF(ISNUMBER(Regressions!F100),ROUND(Regressions!F100, 1), NA())</f>
        <v>#N/A</v>
      </c>
      <c r="G90" s="577" t="e">
        <f>IF(ISNUMBER(Regressions!G100),ROUND(Regressions!G100, 1), NA())</f>
        <v>#N/A</v>
      </c>
      <c r="H90" s="578" t="e">
        <f>IF(ISNUMBER(Regressions!H100),ROUND(Regressions!H100, 1), NA())</f>
        <v>#N/A</v>
      </c>
      <c r="I90" s="579" t="e">
        <f>IF(ISNUMBER(Regressions!I100),ROUND(Regressions!I100, 1), NA())</f>
        <v>#N/A</v>
      </c>
      <c r="J90" s="580" t="e">
        <f>IF(ISNUMBER(Regressions!K100),ROUND(Regressions!K100, 1), NA())</f>
        <v>#N/A</v>
      </c>
      <c r="K90" s="576" t="e">
        <f>IF(ISNUMBER(Regressions!L100),ROUND(Regressions!L100, 1), NA())</f>
        <v>#N/A</v>
      </c>
      <c r="L90" s="581" t="e">
        <f>IF(ISNUMBER(Regressions!M100),ROUND(Regressions!M100, 1), NA())</f>
        <v>#N/A</v>
      </c>
      <c r="M90" s="578" t="e">
        <f>IF(ISNUMBER(Regressions!N100),ROUND(Regressions!N100, 1), NA())</f>
        <v>#N/A</v>
      </c>
      <c r="N90" s="579" t="e">
        <f>IF(ISNUMBER(Regressions!O100),ROUND(Regressions!O100, 1), NA())</f>
        <v>#N/A</v>
      </c>
      <c r="O90" s="580" t="e">
        <f>IF(ISNUMBER(Regressions!Q100),ROUND(Regressions!Q100, 1), NA())</f>
        <v>#N/A</v>
      </c>
      <c r="P90" s="576" t="e">
        <f>IF(ISNUMBER(Regressions!R100),ROUND(Regressions!R100, 1), NA())</f>
        <v>#N/A</v>
      </c>
      <c r="Q90" s="582" t="e">
        <f>IF(ISNUMBER(Regressions!S100),ROUND(Regressions!S100, 1), NA())</f>
        <v>#N/A</v>
      </c>
      <c r="R90" s="578" t="e">
        <f>IF(ISNUMBER(Regressions!T100),ROUND(Regressions!T100, 1), NA())</f>
        <v>#N/A</v>
      </c>
      <c r="S90" s="579" t="e">
        <f>IF(ISNUMBER(Regressions!U100),ROUND(Regressions!U100, 1), NA())</f>
        <v>#N/A</v>
      </c>
    </row>
    <row r="91" spans="1:19" x14ac:dyDescent="0.25">
      <c r="A91" s="587" t="str">
        <f>+Introduction!$C$7</f>
        <v>Zimbabwe</v>
      </c>
      <c r="B91" s="588">
        <f>IF(ISBLANK(Regressions!B101), " ", Regressions!B101)</f>
        <v>2025</v>
      </c>
      <c r="C91" s="587" t="str">
        <f>HLOOKUP(Introduction!$G$4,nametranslations,25,FALSE)</f>
        <v>Rural</v>
      </c>
      <c r="D91" s="589">
        <f>IF(ISBLANK(Regressions!D101), " ", Regressions!D101)</f>
        <v>4293154.8680449678</v>
      </c>
      <c r="E91" s="590" t="e">
        <f>IF(ISNUMBER(Regressions!E101),ROUND(Regressions!E101, 1), NA())</f>
        <v>#N/A</v>
      </c>
      <c r="F91" s="591" t="e">
        <f>IF(ISNUMBER(Regressions!F101),ROUND(Regressions!F101, 1), NA())</f>
        <v>#N/A</v>
      </c>
      <c r="G91" s="592" t="e">
        <f>IF(ISNUMBER(Regressions!G101),ROUND(Regressions!G101, 1), NA())</f>
        <v>#N/A</v>
      </c>
      <c r="H91" s="593" t="e">
        <f>IF(ISNUMBER(Regressions!H101),ROUND(Regressions!H101, 1), NA())</f>
        <v>#N/A</v>
      </c>
      <c r="I91" s="594" t="e">
        <f>IF(ISNUMBER(Regressions!I101),ROUND(Regressions!I101, 1), NA())</f>
        <v>#N/A</v>
      </c>
      <c r="J91" s="595" t="e">
        <f>IF(ISNUMBER(Regressions!K101),ROUND(Regressions!K101, 1), NA())</f>
        <v>#N/A</v>
      </c>
      <c r="K91" s="591" t="e">
        <f>IF(ISNUMBER(Regressions!L101),ROUND(Regressions!L101, 1), NA())</f>
        <v>#N/A</v>
      </c>
      <c r="L91" s="596" t="e">
        <f>IF(ISNUMBER(Regressions!M101),ROUND(Regressions!M101, 1), NA())</f>
        <v>#N/A</v>
      </c>
      <c r="M91" s="593" t="e">
        <f>IF(ISNUMBER(Regressions!N101),ROUND(Regressions!N101, 1), NA())</f>
        <v>#N/A</v>
      </c>
      <c r="N91" s="594" t="e">
        <f>IF(ISNUMBER(Regressions!O101),ROUND(Regressions!O101, 1), NA())</f>
        <v>#N/A</v>
      </c>
      <c r="O91" s="595" t="e">
        <f>IF(ISNUMBER(Regressions!Q101),ROUND(Regressions!Q101, 1), NA())</f>
        <v>#N/A</v>
      </c>
      <c r="P91" s="591" t="e">
        <f>IF(ISNUMBER(Regressions!R101),ROUND(Regressions!R101, 1), NA())</f>
        <v>#N/A</v>
      </c>
      <c r="Q91" s="597" t="e">
        <f>IF(ISNUMBER(Regressions!S101),ROUND(Regressions!S101, 1), NA())</f>
        <v>#N/A</v>
      </c>
      <c r="R91" s="593" t="e">
        <f>IF(ISNUMBER(Regressions!T101),ROUND(Regressions!T101, 1), NA())</f>
        <v>#N/A</v>
      </c>
      <c r="S91" s="594" t="e">
        <f>IF(ISNUMBER(Regressions!U101),ROUND(Regressions!U101, 1), NA())</f>
        <v>#N/A</v>
      </c>
    </row>
    <row r="92" spans="1:19" hidden="1" x14ac:dyDescent="0.25">
      <c r="A92" s="571" t="str">
        <f>+Introduction!$C$7</f>
        <v>Zimbabwe</v>
      </c>
      <c r="B92" s="572">
        <f>IF(ISBLANK(Regressions!B102), " ", Regressions!B102)</f>
        <v>2026</v>
      </c>
      <c r="C92" s="571" t="str">
        <f>HLOOKUP(Introduction!$G$4,nametranslations,25,FALSE)</f>
        <v>Rural</v>
      </c>
      <c r="D92" s="574" t="str">
        <f>IF(ISBLANK(Regressions!D102), " ", Regressions!D102)</f>
        <v xml:space="preserve"> </v>
      </c>
      <c r="E92" s="575" t="e">
        <f>IF(ISNUMBER(Regressions!E102),ROUND(Regressions!E102, 1), NA())</f>
        <v>#N/A</v>
      </c>
      <c r="F92" s="576" t="e">
        <f>IF(ISNUMBER(Regressions!F102),ROUND(Regressions!F102, 1), NA())</f>
        <v>#N/A</v>
      </c>
      <c r="G92" s="577" t="e">
        <f>IF(ISNUMBER(Regressions!G102),ROUND(Regressions!G102, 1), NA())</f>
        <v>#N/A</v>
      </c>
      <c r="H92" s="578" t="e">
        <f>IF(ISNUMBER(Regressions!H102),ROUND(Regressions!H102, 1), NA())</f>
        <v>#N/A</v>
      </c>
      <c r="I92" s="579" t="e">
        <f>IF(ISNUMBER(Regressions!I102),ROUND(Regressions!I102, 1), NA())</f>
        <v>#N/A</v>
      </c>
      <c r="J92" s="580" t="e">
        <f>IF(ISNUMBER(Regressions!K102),ROUND(Regressions!K102, 1), NA())</f>
        <v>#N/A</v>
      </c>
      <c r="K92" s="576" t="e">
        <f>IF(ISNUMBER(Regressions!L102),ROUND(Regressions!L102, 1), NA())</f>
        <v>#N/A</v>
      </c>
      <c r="L92" s="581" t="e">
        <f>IF(ISNUMBER(Regressions!M102),ROUND(Regressions!M102, 1), NA())</f>
        <v>#N/A</v>
      </c>
      <c r="M92" s="578" t="e">
        <f>IF(ISNUMBER(Regressions!N102),ROUND(Regressions!N102, 1), NA())</f>
        <v>#N/A</v>
      </c>
      <c r="N92" s="579" t="e">
        <f>IF(ISNUMBER(Regressions!O102),ROUND(Regressions!O102, 1), NA())</f>
        <v>#N/A</v>
      </c>
      <c r="O92" s="580" t="e">
        <f>IF(ISNUMBER(Regressions!Q102),ROUND(Regressions!Q102, 1), NA())</f>
        <v>#N/A</v>
      </c>
      <c r="P92" s="576" t="e">
        <f>IF(ISNUMBER(Regressions!R102),ROUND(Regressions!R102, 1), NA())</f>
        <v>#N/A</v>
      </c>
      <c r="Q92" s="582" t="e">
        <f>IF(ISNUMBER(Regressions!S102),ROUND(Regressions!S102, 1), NA())</f>
        <v>#N/A</v>
      </c>
      <c r="R92" s="578" t="e">
        <f>IF(ISNUMBER(Regressions!T102),ROUND(Regressions!T102, 1), NA())</f>
        <v>#N/A</v>
      </c>
      <c r="S92" s="579" t="e">
        <f>IF(ISNUMBER(Regressions!U102),ROUND(Regressions!U102, 1), NA())</f>
        <v>#N/A</v>
      </c>
    </row>
    <row r="93" spans="1:19" hidden="1" x14ac:dyDescent="0.25">
      <c r="A93" s="571" t="str">
        <f>+Introduction!$C$7</f>
        <v>Zimbabwe</v>
      </c>
      <c r="B93" s="572">
        <f>IF(ISBLANK(Regressions!B103), " ", Regressions!B103)</f>
        <v>2027</v>
      </c>
      <c r="C93" s="571" t="str">
        <f>HLOOKUP(Introduction!$G$4,nametranslations,25,FALSE)</f>
        <v>Rural</v>
      </c>
      <c r="D93" s="574" t="str">
        <f>IF(ISBLANK(Regressions!D103), " ", Regressions!D103)</f>
        <v xml:space="preserve"> </v>
      </c>
      <c r="E93" s="575" t="e">
        <f>IF(ISNUMBER(Regressions!E103),ROUND(Regressions!E103, 1), NA())</f>
        <v>#N/A</v>
      </c>
      <c r="F93" s="576" t="e">
        <f>IF(ISNUMBER(Regressions!F103),ROUND(Regressions!F103, 1), NA())</f>
        <v>#N/A</v>
      </c>
      <c r="G93" s="577" t="e">
        <f>IF(ISNUMBER(Regressions!G103),ROUND(Regressions!G103, 1), NA())</f>
        <v>#N/A</v>
      </c>
      <c r="H93" s="578" t="e">
        <f>IF(ISNUMBER(Regressions!H103),ROUND(Regressions!H103, 1), NA())</f>
        <v>#N/A</v>
      </c>
      <c r="I93" s="579" t="e">
        <f>IF(ISNUMBER(Regressions!I103),ROUND(Regressions!I103, 1), NA())</f>
        <v>#N/A</v>
      </c>
      <c r="J93" s="580" t="e">
        <f>IF(ISNUMBER(Regressions!K103),ROUND(Regressions!K103, 1), NA())</f>
        <v>#N/A</v>
      </c>
      <c r="K93" s="576" t="e">
        <f>IF(ISNUMBER(Regressions!L103),ROUND(Regressions!L103, 1), NA())</f>
        <v>#N/A</v>
      </c>
      <c r="L93" s="581" t="e">
        <f>IF(ISNUMBER(Regressions!M103),ROUND(Regressions!M103, 1), NA())</f>
        <v>#N/A</v>
      </c>
      <c r="M93" s="578" t="e">
        <f>IF(ISNUMBER(Regressions!N103),ROUND(Regressions!N103, 1), NA())</f>
        <v>#N/A</v>
      </c>
      <c r="N93" s="579" t="e">
        <f>IF(ISNUMBER(Regressions!O103),ROUND(Regressions!O103, 1), NA())</f>
        <v>#N/A</v>
      </c>
      <c r="O93" s="580" t="e">
        <f>IF(ISNUMBER(Regressions!Q103),ROUND(Regressions!Q103, 1), NA())</f>
        <v>#N/A</v>
      </c>
      <c r="P93" s="576" t="e">
        <f>IF(ISNUMBER(Regressions!R103),ROUND(Regressions!R103, 1), NA())</f>
        <v>#N/A</v>
      </c>
      <c r="Q93" s="582" t="e">
        <f>IF(ISNUMBER(Regressions!S103),ROUND(Regressions!S103, 1), NA())</f>
        <v>#N/A</v>
      </c>
      <c r="R93" s="578" t="e">
        <f>IF(ISNUMBER(Regressions!T103),ROUND(Regressions!T103, 1), NA())</f>
        <v>#N/A</v>
      </c>
      <c r="S93" s="579" t="e">
        <f>IF(ISNUMBER(Regressions!U103),ROUND(Regressions!U103, 1), NA())</f>
        <v>#N/A</v>
      </c>
    </row>
    <row r="94" spans="1:19" hidden="1" x14ac:dyDescent="0.25">
      <c r="A94" s="571" t="str">
        <f>+Introduction!$C$7</f>
        <v>Zimbabwe</v>
      </c>
      <c r="B94" s="572">
        <f>IF(ISBLANK(Regressions!B104), " ", Regressions!B104)</f>
        <v>2028</v>
      </c>
      <c r="C94" s="571" t="str">
        <f>HLOOKUP(Introduction!$G$4,nametranslations,25,FALSE)</f>
        <v>Rural</v>
      </c>
      <c r="D94" s="574" t="str">
        <f>IF(ISBLANK(Regressions!D104), " ", Regressions!D104)</f>
        <v xml:space="preserve"> </v>
      </c>
      <c r="E94" s="575" t="e">
        <f>IF(ISNUMBER(Regressions!E104),ROUND(Regressions!E104, 1), NA())</f>
        <v>#N/A</v>
      </c>
      <c r="F94" s="576" t="e">
        <f>IF(ISNUMBER(Regressions!F104),ROUND(Regressions!F104, 1), NA())</f>
        <v>#N/A</v>
      </c>
      <c r="G94" s="577" t="e">
        <f>IF(ISNUMBER(Regressions!G104),ROUND(Regressions!G104, 1), NA())</f>
        <v>#N/A</v>
      </c>
      <c r="H94" s="578" t="e">
        <f>IF(ISNUMBER(Regressions!H104),ROUND(Regressions!H104, 1), NA())</f>
        <v>#N/A</v>
      </c>
      <c r="I94" s="579" t="e">
        <f>IF(ISNUMBER(Regressions!I104),ROUND(Regressions!I104, 1), NA())</f>
        <v>#N/A</v>
      </c>
      <c r="J94" s="580" t="e">
        <f>IF(ISNUMBER(Regressions!K104),ROUND(Regressions!K104, 1), NA())</f>
        <v>#N/A</v>
      </c>
      <c r="K94" s="576" t="e">
        <f>IF(ISNUMBER(Regressions!L104),ROUND(Regressions!L104, 1), NA())</f>
        <v>#N/A</v>
      </c>
      <c r="L94" s="581" t="e">
        <f>IF(ISNUMBER(Regressions!M104),ROUND(Regressions!M104, 1), NA())</f>
        <v>#N/A</v>
      </c>
      <c r="M94" s="578" t="e">
        <f>IF(ISNUMBER(Regressions!N104),ROUND(Regressions!N104, 1), NA())</f>
        <v>#N/A</v>
      </c>
      <c r="N94" s="579" t="e">
        <f>IF(ISNUMBER(Regressions!O104),ROUND(Regressions!O104, 1), NA())</f>
        <v>#N/A</v>
      </c>
      <c r="O94" s="580" t="e">
        <f>IF(ISNUMBER(Regressions!Q104),ROUND(Regressions!Q104, 1), NA())</f>
        <v>#N/A</v>
      </c>
      <c r="P94" s="576" t="e">
        <f>IF(ISNUMBER(Regressions!R104),ROUND(Regressions!R104, 1), NA())</f>
        <v>#N/A</v>
      </c>
      <c r="Q94" s="582" t="e">
        <f>IF(ISNUMBER(Regressions!S104),ROUND(Regressions!S104, 1), NA())</f>
        <v>#N/A</v>
      </c>
      <c r="R94" s="578" t="e">
        <f>IF(ISNUMBER(Regressions!T104),ROUND(Regressions!T104, 1), NA())</f>
        <v>#N/A</v>
      </c>
      <c r="S94" s="579" t="e">
        <f>IF(ISNUMBER(Regressions!U104),ROUND(Regressions!U104, 1), NA())</f>
        <v>#N/A</v>
      </c>
    </row>
    <row r="95" spans="1:19" hidden="1" x14ac:dyDescent="0.25">
      <c r="A95" s="571" t="str">
        <f>+Introduction!$C$7</f>
        <v>Zimbabwe</v>
      </c>
      <c r="B95" s="572">
        <f>IF(ISBLANK(Regressions!B105), " ", Regressions!B105)</f>
        <v>2029</v>
      </c>
      <c r="C95" s="571" t="str">
        <f>HLOOKUP(Introduction!$G$4,nametranslations,25,FALSE)</f>
        <v>Rural</v>
      </c>
      <c r="D95" s="574" t="str">
        <f>IF(ISBLANK(Regressions!D105), " ", Regressions!D105)</f>
        <v xml:space="preserve"> </v>
      </c>
      <c r="E95" s="575" t="e">
        <f>IF(ISNUMBER(Regressions!E105),ROUND(Regressions!E105, 1), NA())</f>
        <v>#N/A</v>
      </c>
      <c r="F95" s="576" t="e">
        <f>IF(ISNUMBER(Regressions!F105),ROUND(Regressions!F105, 1), NA())</f>
        <v>#N/A</v>
      </c>
      <c r="G95" s="577" t="e">
        <f>IF(ISNUMBER(Regressions!G105),ROUND(Regressions!G105, 1), NA())</f>
        <v>#N/A</v>
      </c>
      <c r="H95" s="578" t="e">
        <f>IF(ISNUMBER(Regressions!H105),ROUND(Regressions!H105, 1), NA())</f>
        <v>#N/A</v>
      </c>
      <c r="I95" s="579" t="e">
        <f>IF(ISNUMBER(Regressions!I105),ROUND(Regressions!I105, 1), NA())</f>
        <v>#N/A</v>
      </c>
      <c r="J95" s="580" t="e">
        <f>IF(ISNUMBER(Regressions!K105),ROUND(Regressions!K105, 1), NA())</f>
        <v>#N/A</v>
      </c>
      <c r="K95" s="576" t="e">
        <f>IF(ISNUMBER(Regressions!L105),ROUND(Regressions!L105, 1), NA())</f>
        <v>#N/A</v>
      </c>
      <c r="L95" s="581" t="e">
        <f>IF(ISNUMBER(Regressions!M105),ROUND(Regressions!M105, 1), NA())</f>
        <v>#N/A</v>
      </c>
      <c r="M95" s="578" t="e">
        <f>IF(ISNUMBER(Regressions!N105),ROUND(Regressions!N105, 1), NA())</f>
        <v>#N/A</v>
      </c>
      <c r="N95" s="579" t="e">
        <f>IF(ISNUMBER(Regressions!O105),ROUND(Regressions!O105, 1), NA())</f>
        <v>#N/A</v>
      </c>
      <c r="O95" s="580" t="e">
        <f>IF(ISNUMBER(Regressions!Q105),ROUND(Regressions!Q105, 1), NA())</f>
        <v>#N/A</v>
      </c>
      <c r="P95" s="576" t="e">
        <f>IF(ISNUMBER(Regressions!R105),ROUND(Regressions!R105, 1), NA())</f>
        <v>#N/A</v>
      </c>
      <c r="Q95" s="582" t="e">
        <f>IF(ISNUMBER(Regressions!S105),ROUND(Regressions!S105, 1), NA())</f>
        <v>#N/A</v>
      </c>
      <c r="R95" s="578" t="e">
        <f>IF(ISNUMBER(Regressions!T105),ROUND(Regressions!T105, 1), NA())</f>
        <v>#N/A</v>
      </c>
      <c r="S95" s="579" t="e">
        <f>IF(ISNUMBER(Regressions!U105),ROUND(Regressions!U105, 1), NA())</f>
        <v>#N/A</v>
      </c>
    </row>
    <row r="96" spans="1:19" hidden="1" x14ac:dyDescent="0.25">
      <c r="A96" s="571" t="str">
        <f>+Introduction!$C$7</f>
        <v>Zimbabwe</v>
      </c>
      <c r="B96" s="572">
        <f>IF(ISBLANK(Regressions!B106), " ", Regressions!B106)</f>
        <v>2030</v>
      </c>
      <c r="C96" s="571" t="str">
        <f>HLOOKUP(Introduction!$G$4,nametranslations,25,FALSE)</f>
        <v>Rural</v>
      </c>
      <c r="D96" s="574" t="str">
        <f>IF(ISBLANK(Regressions!D106), " ", Regressions!D106)</f>
        <v xml:space="preserve"> </v>
      </c>
      <c r="E96" s="575" t="e">
        <f>IF(ISNUMBER(Regressions!E106),ROUND(Regressions!E106, 1), NA())</f>
        <v>#N/A</v>
      </c>
      <c r="F96" s="576" t="e">
        <f>IF(ISNUMBER(Regressions!F106),ROUND(Regressions!F106, 1), NA())</f>
        <v>#N/A</v>
      </c>
      <c r="G96" s="577" t="e">
        <f>IF(ISNUMBER(Regressions!G106),ROUND(Regressions!G106, 1), NA())</f>
        <v>#N/A</v>
      </c>
      <c r="H96" s="578" t="e">
        <f>IF(ISNUMBER(Regressions!H106),ROUND(Regressions!H106, 1), NA())</f>
        <v>#N/A</v>
      </c>
      <c r="I96" s="579" t="e">
        <f>IF(ISNUMBER(Regressions!I106),ROUND(Regressions!I106, 1), NA())</f>
        <v>#N/A</v>
      </c>
      <c r="J96" s="580" t="e">
        <f>IF(ISNUMBER(Regressions!K106),ROUND(Regressions!K106, 1), NA())</f>
        <v>#N/A</v>
      </c>
      <c r="K96" s="576" t="e">
        <f>IF(ISNUMBER(Regressions!L106),ROUND(Regressions!L106, 1), NA())</f>
        <v>#N/A</v>
      </c>
      <c r="L96" s="581" t="e">
        <f>IF(ISNUMBER(Regressions!M106),ROUND(Regressions!M106, 1), NA())</f>
        <v>#N/A</v>
      </c>
      <c r="M96" s="578" t="e">
        <f>IF(ISNUMBER(Regressions!N106),ROUND(Regressions!N106, 1), NA())</f>
        <v>#N/A</v>
      </c>
      <c r="N96" s="579" t="e">
        <f>IF(ISNUMBER(Regressions!O106),ROUND(Regressions!O106, 1), NA())</f>
        <v>#N/A</v>
      </c>
      <c r="O96" s="580" t="e">
        <f>IF(ISNUMBER(Regressions!Q106),ROUND(Regressions!Q106, 1), NA())</f>
        <v>#N/A</v>
      </c>
      <c r="P96" s="576" t="e">
        <f>IF(ISNUMBER(Regressions!R106),ROUND(Regressions!R106, 1), NA())</f>
        <v>#N/A</v>
      </c>
      <c r="Q96" s="582" t="e">
        <f>IF(ISNUMBER(Regressions!S106),ROUND(Regressions!S106, 1), NA())</f>
        <v>#N/A</v>
      </c>
      <c r="R96" s="578" t="e">
        <f>IF(ISNUMBER(Regressions!T106),ROUND(Regressions!T106, 1), NA())</f>
        <v>#N/A</v>
      </c>
      <c r="S96" s="579" t="e">
        <f>IF(ISNUMBER(Regressions!U106),ROUND(Regressions!U106, 1), NA())</f>
        <v>#N/A</v>
      </c>
    </row>
    <row r="97" spans="1:19" x14ac:dyDescent="0.25">
      <c r="A97" s="571" t="str">
        <f>+Introduction!$C$7</f>
        <v>Zimbabwe</v>
      </c>
      <c r="B97" s="572">
        <f>IF(ISBLANK(Regressions!B107), " ", Regressions!B107)</f>
        <v>2000</v>
      </c>
      <c r="C97" s="571" t="str">
        <f>HLOOKUP(Introduction!$G$4,nametranslations,27,FALSE)</f>
        <v>Pre-primary</v>
      </c>
      <c r="D97" s="574">
        <f>IF(ISBLANK(Regressions!D107), " ", Regressions!D107)</f>
        <v>622893</v>
      </c>
      <c r="E97" s="575" t="e">
        <f>IF(ISNUMBER(Regressions!E107),ROUND(Regressions!E107, 1), NA())</f>
        <v>#N/A</v>
      </c>
      <c r="F97" s="576" t="e">
        <f>IF(ISNUMBER(Regressions!F107),ROUND(Regressions!F107, 1), NA())</f>
        <v>#N/A</v>
      </c>
      <c r="G97" s="577" t="e">
        <f>IF(ISNUMBER(Regressions!G107),ROUND(Regressions!G107, 1), NA())</f>
        <v>#N/A</v>
      </c>
      <c r="H97" s="578" t="e">
        <f>IF(ISNUMBER(Regressions!H107),ROUND(Regressions!H107, 1), NA())</f>
        <v>#N/A</v>
      </c>
      <c r="I97" s="579" t="e">
        <f>IF(ISNUMBER(Regressions!I107),ROUND(Regressions!I107, 1), NA())</f>
        <v>#N/A</v>
      </c>
      <c r="J97" s="580" t="e">
        <f>IF(ISNUMBER(Regressions!K107),ROUND(Regressions!K107, 1), NA())</f>
        <v>#N/A</v>
      </c>
      <c r="K97" s="576" t="e">
        <f>IF(ISNUMBER(Regressions!L107),ROUND(Regressions!L107, 1), NA())</f>
        <v>#N/A</v>
      </c>
      <c r="L97" s="581" t="e">
        <f>IF(ISNUMBER(Regressions!M107),ROUND(Regressions!M107, 1), NA())</f>
        <v>#N/A</v>
      </c>
      <c r="M97" s="578" t="e">
        <f>IF(ISNUMBER(Regressions!N107),ROUND(Regressions!N107, 1), NA())</f>
        <v>#N/A</v>
      </c>
      <c r="N97" s="579" t="e">
        <f>IF(ISNUMBER(Regressions!O107),ROUND(Regressions!O107, 1), NA())</f>
        <v>#N/A</v>
      </c>
      <c r="O97" s="580" t="e">
        <f>IF(ISNUMBER(Regressions!Q107),ROUND(Regressions!Q107, 1), NA())</f>
        <v>#N/A</v>
      </c>
      <c r="P97" s="576" t="e">
        <f>IF(ISNUMBER(Regressions!R107),ROUND(Regressions!R107, 1), NA())</f>
        <v>#N/A</v>
      </c>
      <c r="Q97" s="582" t="e">
        <f>IF(ISNUMBER(Regressions!S107),ROUND(Regressions!S107, 1), NA())</f>
        <v>#N/A</v>
      </c>
      <c r="R97" s="578" t="e">
        <f>IF(ISNUMBER(Regressions!T107),ROUND(Regressions!T107, 1), NA())</f>
        <v>#N/A</v>
      </c>
      <c r="S97" s="579" t="e">
        <f>IF(ISNUMBER(Regressions!U107),ROUND(Regressions!U107, 1), NA())</f>
        <v>#N/A</v>
      </c>
    </row>
    <row r="98" spans="1:19" x14ac:dyDescent="0.25">
      <c r="A98" s="571" t="str">
        <f>+Introduction!$C$7</f>
        <v>Zimbabwe</v>
      </c>
      <c r="B98" s="572">
        <f>IF(ISBLANK(Regressions!B108), " ", Regressions!B108)</f>
        <v>2001</v>
      </c>
      <c r="C98" s="571" t="str">
        <f>HLOOKUP(Introduction!$G$4,nametranslations,27,FALSE)</f>
        <v>Pre-primary</v>
      </c>
      <c r="D98" s="574">
        <f>IF(ISBLANK(Regressions!D108), " ", Regressions!D108)</f>
        <v>633417</v>
      </c>
      <c r="E98" s="575" t="e">
        <f>IF(ISNUMBER(Regressions!E108),ROUND(Regressions!E108, 1), NA())</f>
        <v>#N/A</v>
      </c>
      <c r="F98" s="576" t="e">
        <f>IF(ISNUMBER(Regressions!F108),ROUND(Regressions!F108, 1), NA())</f>
        <v>#N/A</v>
      </c>
      <c r="G98" s="577" t="e">
        <f>IF(ISNUMBER(Regressions!G108),ROUND(Regressions!G108, 1), NA())</f>
        <v>#N/A</v>
      </c>
      <c r="H98" s="578" t="e">
        <f>IF(ISNUMBER(Regressions!H108),ROUND(Regressions!H108, 1), NA())</f>
        <v>#N/A</v>
      </c>
      <c r="I98" s="579" t="e">
        <f>IF(ISNUMBER(Regressions!I108),ROUND(Regressions!I108, 1), NA())</f>
        <v>#N/A</v>
      </c>
      <c r="J98" s="580" t="e">
        <f>IF(ISNUMBER(Regressions!K108),ROUND(Regressions!K108, 1), NA())</f>
        <v>#N/A</v>
      </c>
      <c r="K98" s="576" t="e">
        <f>IF(ISNUMBER(Regressions!L108),ROUND(Regressions!L108, 1), NA())</f>
        <v>#N/A</v>
      </c>
      <c r="L98" s="581" t="e">
        <f>IF(ISNUMBER(Regressions!M108),ROUND(Regressions!M108, 1), NA())</f>
        <v>#N/A</v>
      </c>
      <c r="M98" s="578" t="e">
        <f>IF(ISNUMBER(Regressions!N108),ROUND(Regressions!N108, 1), NA())</f>
        <v>#N/A</v>
      </c>
      <c r="N98" s="579" t="e">
        <f>IF(ISNUMBER(Regressions!O108),ROUND(Regressions!O108, 1), NA())</f>
        <v>#N/A</v>
      </c>
      <c r="O98" s="580" t="e">
        <f>IF(ISNUMBER(Regressions!Q108),ROUND(Regressions!Q108, 1), NA())</f>
        <v>#N/A</v>
      </c>
      <c r="P98" s="576" t="e">
        <f>IF(ISNUMBER(Regressions!R108),ROUND(Regressions!R108, 1), NA())</f>
        <v>#N/A</v>
      </c>
      <c r="Q98" s="582" t="e">
        <f>IF(ISNUMBER(Regressions!S108),ROUND(Regressions!S108, 1), NA())</f>
        <v>#N/A</v>
      </c>
      <c r="R98" s="578" t="e">
        <f>IF(ISNUMBER(Regressions!T108),ROUND(Regressions!T108, 1), NA())</f>
        <v>#N/A</v>
      </c>
      <c r="S98" s="579" t="e">
        <f>IF(ISNUMBER(Regressions!U108),ROUND(Regressions!U108, 1), NA())</f>
        <v>#N/A</v>
      </c>
    </row>
    <row r="99" spans="1:19" x14ac:dyDescent="0.25">
      <c r="A99" s="571" t="str">
        <f>+Introduction!$C$7</f>
        <v>Zimbabwe</v>
      </c>
      <c r="B99" s="572">
        <f>IF(ISBLANK(Regressions!B109), " ", Regressions!B109)</f>
        <v>2002</v>
      </c>
      <c r="C99" s="571" t="str">
        <f>HLOOKUP(Introduction!$G$4,nametranslations,27,FALSE)</f>
        <v>Pre-primary</v>
      </c>
      <c r="D99" s="574">
        <f>IF(ISBLANK(Regressions!D109), " ", Regressions!D109)</f>
        <v>659474</v>
      </c>
      <c r="E99" s="575" t="e">
        <f>IF(ISNUMBER(Regressions!E109),ROUND(Regressions!E109, 1), NA())</f>
        <v>#N/A</v>
      </c>
      <c r="F99" s="576" t="e">
        <f>IF(ISNUMBER(Regressions!F109),ROUND(Regressions!F109, 1), NA())</f>
        <v>#N/A</v>
      </c>
      <c r="G99" s="577" t="e">
        <f>IF(ISNUMBER(Regressions!G109),ROUND(Regressions!G109, 1), NA())</f>
        <v>#N/A</v>
      </c>
      <c r="H99" s="578" t="e">
        <f>IF(ISNUMBER(Regressions!H109),ROUND(Regressions!H109, 1), NA())</f>
        <v>#N/A</v>
      </c>
      <c r="I99" s="579" t="e">
        <f>IF(ISNUMBER(Regressions!I109),ROUND(Regressions!I109, 1), NA())</f>
        <v>#N/A</v>
      </c>
      <c r="J99" s="580" t="e">
        <f>IF(ISNUMBER(Regressions!K109),ROUND(Regressions!K109, 1), NA())</f>
        <v>#N/A</v>
      </c>
      <c r="K99" s="576" t="e">
        <f>IF(ISNUMBER(Regressions!L109),ROUND(Regressions!L109, 1), NA())</f>
        <v>#N/A</v>
      </c>
      <c r="L99" s="581" t="e">
        <f>IF(ISNUMBER(Regressions!M109),ROUND(Regressions!M109, 1), NA())</f>
        <v>#N/A</v>
      </c>
      <c r="M99" s="578" t="e">
        <f>IF(ISNUMBER(Regressions!N109),ROUND(Regressions!N109, 1), NA())</f>
        <v>#N/A</v>
      </c>
      <c r="N99" s="579" t="e">
        <f>IF(ISNUMBER(Regressions!O109),ROUND(Regressions!O109, 1), NA())</f>
        <v>#N/A</v>
      </c>
      <c r="O99" s="580" t="e">
        <f>IF(ISNUMBER(Regressions!Q109),ROUND(Regressions!Q109, 1), NA())</f>
        <v>#N/A</v>
      </c>
      <c r="P99" s="576" t="e">
        <f>IF(ISNUMBER(Regressions!R109),ROUND(Regressions!R109, 1), NA())</f>
        <v>#N/A</v>
      </c>
      <c r="Q99" s="582" t="e">
        <f>IF(ISNUMBER(Regressions!S109),ROUND(Regressions!S109, 1), NA())</f>
        <v>#N/A</v>
      </c>
      <c r="R99" s="578" t="e">
        <f>IF(ISNUMBER(Regressions!T109),ROUND(Regressions!T109, 1), NA())</f>
        <v>#N/A</v>
      </c>
      <c r="S99" s="579" t="e">
        <f>IF(ISNUMBER(Regressions!U109),ROUND(Regressions!U109, 1), NA())</f>
        <v>#N/A</v>
      </c>
    </row>
    <row r="100" spans="1:19" x14ac:dyDescent="0.25">
      <c r="A100" s="571" t="str">
        <f>+Introduction!$C$7</f>
        <v>Zimbabwe</v>
      </c>
      <c r="B100" s="572">
        <f>IF(ISBLANK(Regressions!B110), " ", Regressions!B110)</f>
        <v>2003</v>
      </c>
      <c r="C100" s="571" t="str">
        <f>HLOOKUP(Introduction!$G$4,nametranslations,27,FALSE)</f>
        <v>Pre-primary</v>
      </c>
      <c r="D100" s="574">
        <f>IF(ISBLANK(Regressions!D110), " ", Regressions!D110)</f>
        <v>691810</v>
      </c>
      <c r="E100" s="575" t="e">
        <f>IF(ISNUMBER(Regressions!E110),ROUND(Regressions!E110, 1), NA())</f>
        <v>#N/A</v>
      </c>
      <c r="F100" s="576" t="e">
        <f>IF(ISNUMBER(Regressions!F110),ROUND(Regressions!F110, 1), NA())</f>
        <v>#N/A</v>
      </c>
      <c r="G100" s="577" t="e">
        <f>IF(ISNUMBER(Regressions!G110),ROUND(Regressions!G110, 1), NA())</f>
        <v>#N/A</v>
      </c>
      <c r="H100" s="578" t="e">
        <f>IF(ISNUMBER(Regressions!H110),ROUND(Regressions!H110, 1), NA())</f>
        <v>#N/A</v>
      </c>
      <c r="I100" s="579" t="e">
        <f>IF(ISNUMBER(Regressions!I110),ROUND(Regressions!I110, 1), NA())</f>
        <v>#N/A</v>
      </c>
      <c r="J100" s="580" t="e">
        <f>IF(ISNUMBER(Regressions!K110),ROUND(Regressions!K110, 1), NA())</f>
        <v>#N/A</v>
      </c>
      <c r="K100" s="576" t="e">
        <f>IF(ISNUMBER(Regressions!L110),ROUND(Regressions!L110, 1), NA())</f>
        <v>#N/A</v>
      </c>
      <c r="L100" s="581" t="e">
        <f>IF(ISNUMBER(Regressions!M110),ROUND(Regressions!M110, 1), NA())</f>
        <v>#N/A</v>
      </c>
      <c r="M100" s="578" t="e">
        <f>IF(ISNUMBER(Regressions!N110),ROUND(Regressions!N110, 1), NA())</f>
        <v>#N/A</v>
      </c>
      <c r="N100" s="579" t="e">
        <f>IF(ISNUMBER(Regressions!O110),ROUND(Regressions!O110, 1), NA())</f>
        <v>#N/A</v>
      </c>
      <c r="O100" s="580" t="e">
        <f>IF(ISNUMBER(Regressions!Q110),ROUND(Regressions!Q110, 1), NA())</f>
        <v>#N/A</v>
      </c>
      <c r="P100" s="576" t="e">
        <f>IF(ISNUMBER(Regressions!R110),ROUND(Regressions!R110, 1), NA())</f>
        <v>#N/A</v>
      </c>
      <c r="Q100" s="582" t="e">
        <f>IF(ISNUMBER(Regressions!S110),ROUND(Regressions!S110, 1), NA())</f>
        <v>#N/A</v>
      </c>
      <c r="R100" s="578" t="e">
        <f>IF(ISNUMBER(Regressions!T110),ROUND(Regressions!T110, 1), NA())</f>
        <v>#N/A</v>
      </c>
      <c r="S100" s="579" t="e">
        <f>IF(ISNUMBER(Regressions!U110),ROUND(Regressions!U110, 1), NA())</f>
        <v>#N/A</v>
      </c>
    </row>
    <row r="101" spans="1:19" x14ac:dyDescent="0.25">
      <c r="A101" s="571" t="str">
        <f>+Introduction!$C$7</f>
        <v>Zimbabwe</v>
      </c>
      <c r="B101" s="572">
        <f>IF(ISBLANK(Regressions!B111), " ", Regressions!B111)</f>
        <v>2004</v>
      </c>
      <c r="C101" s="571" t="str">
        <f>HLOOKUP(Introduction!$G$4,nametranslations,27,FALSE)</f>
        <v>Pre-primary</v>
      </c>
      <c r="D101" s="574">
        <f>IF(ISBLANK(Regressions!D111), " ", Regressions!D111)</f>
        <v>726428</v>
      </c>
      <c r="E101" s="575" t="e">
        <f>IF(ISNUMBER(Regressions!E111),ROUND(Regressions!E111, 1), NA())</f>
        <v>#N/A</v>
      </c>
      <c r="F101" s="576" t="e">
        <f>IF(ISNUMBER(Regressions!F111),ROUND(Regressions!F111, 1), NA())</f>
        <v>#N/A</v>
      </c>
      <c r="G101" s="577" t="e">
        <f>IF(ISNUMBER(Regressions!G111),ROUND(Regressions!G111, 1), NA())</f>
        <v>#N/A</v>
      </c>
      <c r="H101" s="578" t="e">
        <f>IF(ISNUMBER(Regressions!H111),ROUND(Regressions!H111, 1), NA())</f>
        <v>#N/A</v>
      </c>
      <c r="I101" s="579" t="e">
        <f>IF(ISNUMBER(Regressions!I111),ROUND(Regressions!I111, 1), NA())</f>
        <v>#N/A</v>
      </c>
      <c r="J101" s="580" t="e">
        <f>IF(ISNUMBER(Regressions!K111),ROUND(Regressions!K111, 1), NA())</f>
        <v>#N/A</v>
      </c>
      <c r="K101" s="576" t="e">
        <f>IF(ISNUMBER(Regressions!L111),ROUND(Regressions!L111, 1), NA())</f>
        <v>#N/A</v>
      </c>
      <c r="L101" s="581" t="e">
        <f>IF(ISNUMBER(Regressions!M111),ROUND(Regressions!M111, 1), NA())</f>
        <v>#N/A</v>
      </c>
      <c r="M101" s="578" t="e">
        <f>IF(ISNUMBER(Regressions!N111),ROUND(Regressions!N111, 1), NA())</f>
        <v>#N/A</v>
      </c>
      <c r="N101" s="579" t="e">
        <f>IF(ISNUMBER(Regressions!O111),ROUND(Regressions!O111, 1), NA())</f>
        <v>#N/A</v>
      </c>
      <c r="O101" s="580" t="e">
        <f>IF(ISNUMBER(Regressions!Q111),ROUND(Regressions!Q111, 1), NA())</f>
        <v>#N/A</v>
      </c>
      <c r="P101" s="576" t="e">
        <f>IF(ISNUMBER(Regressions!R111),ROUND(Regressions!R111, 1), NA())</f>
        <v>#N/A</v>
      </c>
      <c r="Q101" s="582" t="e">
        <f>IF(ISNUMBER(Regressions!S111),ROUND(Regressions!S111, 1), NA())</f>
        <v>#N/A</v>
      </c>
      <c r="R101" s="578" t="e">
        <f>IF(ISNUMBER(Regressions!T111),ROUND(Regressions!T111, 1), NA())</f>
        <v>#N/A</v>
      </c>
      <c r="S101" s="579" t="e">
        <f>IF(ISNUMBER(Regressions!U111),ROUND(Regressions!U111, 1), NA())</f>
        <v>#N/A</v>
      </c>
    </row>
    <row r="102" spans="1:19" x14ac:dyDescent="0.25">
      <c r="A102" s="571" t="str">
        <f>+Introduction!$C$7</f>
        <v>Zimbabwe</v>
      </c>
      <c r="B102" s="572">
        <f>IF(ISBLANK(Regressions!B112), " ", Regressions!B112)</f>
        <v>2005</v>
      </c>
      <c r="C102" s="571" t="str">
        <f>HLOOKUP(Introduction!$G$4,nametranslations,27,FALSE)</f>
        <v>Pre-primary</v>
      </c>
      <c r="D102" s="574">
        <f>IF(ISBLANK(Regressions!D112), " ", Regressions!D112)</f>
        <v>752254</v>
      </c>
      <c r="E102" s="575" t="e">
        <f>IF(ISNUMBER(Regressions!E112),ROUND(Regressions!E112, 1), NA())</f>
        <v>#N/A</v>
      </c>
      <c r="F102" s="576" t="e">
        <f>IF(ISNUMBER(Regressions!F112),ROUND(Regressions!F112, 1), NA())</f>
        <v>#N/A</v>
      </c>
      <c r="G102" s="577" t="e">
        <f>IF(ISNUMBER(Regressions!G112),ROUND(Regressions!G112, 1), NA())</f>
        <v>#N/A</v>
      </c>
      <c r="H102" s="578" t="e">
        <f>IF(ISNUMBER(Regressions!H112),ROUND(Regressions!H112, 1), NA())</f>
        <v>#N/A</v>
      </c>
      <c r="I102" s="579" t="e">
        <f>IF(ISNUMBER(Regressions!I112),ROUND(Regressions!I112, 1), NA())</f>
        <v>#N/A</v>
      </c>
      <c r="J102" s="580" t="e">
        <f>IF(ISNUMBER(Regressions!K112),ROUND(Regressions!K112, 1), NA())</f>
        <v>#N/A</v>
      </c>
      <c r="K102" s="576" t="e">
        <f>IF(ISNUMBER(Regressions!L112),ROUND(Regressions!L112, 1), NA())</f>
        <v>#N/A</v>
      </c>
      <c r="L102" s="581" t="e">
        <f>IF(ISNUMBER(Regressions!M112),ROUND(Regressions!M112, 1), NA())</f>
        <v>#N/A</v>
      </c>
      <c r="M102" s="578" t="e">
        <f>IF(ISNUMBER(Regressions!N112),ROUND(Regressions!N112, 1), NA())</f>
        <v>#N/A</v>
      </c>
      <c r="N102" s="579" t="e">
        <f>IF(ISNUMBER(Regressions!O112),ROUND(Regressions!O112, 1), NA())</f>
        <v>#N/A</v>
      </c>
      <c r="O102" s="580" t="e">
        <f>IF(ISNUMBER(Regressions!Q112),ROUND(Regressions!Q112, 1), NA())</f>
        <v>#N/A</v>
      </c>
      <c r="P102" s="576" t="e">
        <f>IF(ISNUMBER(Regressions!R112),ROUND(Regressions!R112, 1), NA())</f>
        <v>#N/A</v>
      </c>
      <c r="Q102" s="582" t="e">
        <f>IF(ISNUMBER(Regressions!S112),ROUND(Regressions!S112, 1), NA())</f>
        <v>#N/A</v>
      </c>
      <c r="R102" s="578" t="e">
        <f>IF(ISNUMBER(Regressions!T112),ROUND(Regressions!T112, 1), NA())</f>
        <v>#N/A</v>
      </c>
      <c r="S102" s="579" t="e">
        <f>IF(ISNUMBER(Regressions!U112),ROUND(Regressions!U112, 1), NA())</f>
        <v>#N/A</v>
      </c>
    </row>
    <row r="103" spans="1:19" x14ac:dyDescent="0.25">
      <c r="A103" s="571" t="str">
        <f>+Introduction!$C$7</f>
        <v>Zimbabwe</v>
      </c>
      <c r="B103" s="572">
        <f>IF(ISBLANK(Regressions!B113), " ", Regressions!B113)</f>
        <v>2006</v>
      </c>
      <c r="C103" s="571" t="str">
        <f>HLOOKUP(Introduction!$G$4,nametranslations,27,FALSE)</f>
        <v>Pre-primary</v>
      </c>
      <c r="D103" s="574">
        <f>IF(ISBLANK(Regressions!D113), " ", Regressions!D113)</f>
        <v>768255</v>
      </c>
      <c r="E103" s="575" t="e">
        <f>IF(ISNUMBER(Regressions!E113),ROUND(Regressions!E113, 1), NA())</f>
        <v>#N/A</v>
      </c>
      <c r="F103" s="576" t="e">
        <f>IF(ISNUMBER(Regressions!F113),ROUND(Regressions!F113, 1), NA())</f>
        <v>#N/A</v>
      </c>
      <c r="G103" s="577" t="e">
        <f>IF(ISNUMBER(Regressions!G113),ROUND(Regressions!G113, 1), NA())</f>
        <v>#N/A</v>
      </c>
      <c r="H103" s="578" t="e">
        <f>IF(ISNUMBER(Regressions!H113),ROUND(Regressions!H113, 1), NA())</f>
        <v>#N/A</v>
      </c>
      <c r="I103" s="579" t="e">
        <f>IF(ISNUMBER(Regressions!I113),ROUND(Regressions!I113, 1), NA())</f>
        <v>#N/A</v>
      </c>
      <c r="J103" s="580" t="e">
        <f>IF(ISNUMBER(Regressions!K113),ROUND(Regressions!K113, 1), NA())</f>
        <v>#N/A</v>
      </c>
      <c r="K103" s="576" t="e">
        <f>IF(ISNUMBER(Regressions!L113),ROUND(Regressions!L113, 1), NA())</f>
        <v>#N/A</v>
      </c>
      <c r="L103" s="581" t="e">
        <f>IF(ISNUMBER(Regressions!M113),ROUND(Regressions!M113, 1), NA())</f>
        <v>#N/A</v>
      </c>
      <c r="M103" s="578" t="e">
        <f>IF(ISNUMBER(Regressions!N113),ROUND(Regressions!N113, 1), NA())</f>
        <v>#N/A</v>
      </c>
      <c r="N103" s="579" t="e">
        <f>IF(ISNUMBER(Regressions!O113),ROUND(Regressions!O113, 1), NA())</f>
        <v>#N/A</v>
      </c>
      <c r="O103" s="580" t="e">
        <f>IF(ISNUMBER(Regressions!Q113),ROUND(Regressions!Q113, 1), NA())</f>
        <v>#N/A</v>
      </c>
      <c r="P103" s="576" t="e">
        <f>IF(ISNUMBER(Regressions!R113),ROUND(Regressions!R113, 1), NA())</f>
        <v>#N/A</v>
      </c>
      <c r="Q103" s="582" t="e">
        <f>IF(ISNUMBER(Regressions!S113),ROUND(Regressions!S113, 1), NA())</f>
        <v>#N/A</v>
      </c>
      <c r="R103" s="578" t="e">
        <f>IF(ISNUMBER(Regressions!T113),ROUND(Regressions!T113, 1), NA())</f>
        <v>#N/A</v>
      </c>
      <c r="S103" s="579" t="e">
        <f>IF(ISNUMBER(Regressions!U113),ROUND(Regressions!U113, 1), NA())</f>
        <v>#N/A</v>
      </c>
    </row>
    <row r="104" spans="1:19" x14ac:dyDescent="0.25">
      <c r="A104" s="571" t="str">
        <f>+Introduction!$C$7</f>
        <v>Zimbabwe</v>
      </c>
      <c r="B104" s="572">
        <f>IF(ISBLANK(Regressions!B114), " ", Regressions!B114)</f>
        <v>2007</v>
      </c>
      <c r="C104" s="571" t="str">
        <f>HLOOKUP(Introduction!$G$4,nametranslations,27,FALSE)</f>
        <v>Pre-primary</v>
      </c>
      <c r="D104" s="574">
        <f>IF(ISBLANK(Regressions!D114), " ", Regressions!D114)</f>
        <v>782247</v>
      </c>
      <c r="E104" s="575" t="e">
        <f>IF(ISNUMBER(Regressions!E114),ROUND(Regressions!E114, 1), NA())</f>
        <v>#N/A</v>
      </c>
      <c r="F104" s="576" t="e">
        <f>IF(ISNUMBER(Regressions!F114),ROUND(Regressions!F114, 1), NA())</f>
        <v>#N/A</v>
      </c>
      <c r="G104" s="577" t="e">
        <f>IF(ISNUMBER(Regressions!G114),ROUND(Regressions!G114, 1), NA())</f>
        <v>#N/A</v>
      </c>
      <c r="H104" s="578" t="e">
        <f>IF(ISNUMBER(Regressions!H114),ROUND(Regressions!H114, 1), NA())</f>
        <v>#N/A</v>
      </c>
      <c r="I104" s="579" t="e">
        <f>IF(ISNUMBER(Regressions!I114),ROUND(Regressions!I114, 1), NA())</f>
        <v>#N/A</v>
      </c>
      <c r="J104" s="580" t="e">
        <f>IF(ISNUMBER(Regressions!K114),ROUND(Regressions!K114, 1), NA())</f>
        <v>#N/A</v>
      </c>
      <c r="K104" s="576" t="e">
        <f>IF(ISNUMBER(Regressions!L114),ROUND(Regressions!L114, 1), NA())</f>
        <v>#N/A</v>
      </c>
      <c r="L104" s="581" t="e">
        <f>IF(ISNUMBER(Regressions!M114),ROUND(Regressions!M114, 1), NA())</f>
        <v>#N/A</v>
      </c>
      <c r="M104" s="578" t="e">
        <f>IF(ISNUMBER(Regressions!N114),ROUND(Regressions!N114, 1), NA())</f>
        <v>#N/A</v>
      </c>
      <c r="N104" s="579" t="e">
        <f>IF(ISNUMBER(Regressions!O114),ROUND(Regressions!O114, 1), NA())</f>
        <v>#N/A</v>
      </c>
      <c r="O104" s="580" t="e">
        <f>IF(ISNUMBER(Regressions!Q114),ROUND(Regressions!Q114, 1), NA())</f>
        <v>#N/A</v>
      </c>
      <c r="P104" s="576" t="e">
        <f>IF(ISNUMBER(Regressions!R114),ROUND(Regressions!R114, 1), NA())</f>
        <v>#N/A</v>
      </c>
      <c r="Q104" s="582" t="e">
        <f>IF(ISNUMBER(Regressions!S114),ROUND(Regressions!S114, 1), NA())</f>
        <v>#N/A</v>
      </c>
      <c r="R104" s="578" t="e">
        <f>IF(ISNUMBER(Regressions!T114),ROUND(Regressions!T114, 1), NA())</f>
        <v>#N/A</v>
      </c>
      <c r="S104" s="579" t="e">
        <f>IF(ISNUMBER(Regressions!U114),ROUND(Regressions!U114, 1), NA())</f>
        <v>#N/A</v>
      </c>
    </row>
    <row r="105" spans="1:19" x14ac:dyDescent="0.25">
      <c r="A105" s="571" t="str">
        <f>+Introduction!$C$7</f>
        <v>Zimbabwe</v>
      </c>
      <c r="B105" s="572">
        <f>IF(ISBLANK(Regressions!B115), " ", Regressions!B115)</f>
        <v>2008</v>
      </c>
      <c r="C105" s="571" t="str">
        <f>HLOOKUP(Introduction!$G$4,nametranslations,27,FALSE)</f>
        <v>Pre-primary</v>
      </c>
      <c r="D105" s="574">
        <f>IF(ISBLANK(Regressions!D115), " ", Regressions!D115)</f>
        <v>792940</v>
      </c>
      <c r="E105" s="575" t="e">
        <f>IF(ISNUMBER(Regressions!E115),ROUND(Regressions!E115, 1), NA())</f>
        <v>#N/A</v>
      </c>
      <c r="F105" s="576" t="e">
        <f>IF(ISNUMBER(Regressions!F115),ROUND(Regressions!F115, 1), NA())</f>
        <v>#N/A</v>
      </c>
      <c r="G105" s="577" t="e">
        <f>IF(ISNUMBER(Regressions!G115),ROUND(Regressions!G115, 1), NA())</f>
        <v>#N/A</v>
      </c>
      <c r="H105" s="578" t="e">
        <f>IF(ISNUMBER(Regressions!H115),ROUND(Regressions!H115, 1), NA())</f>
        <v>#N/A</v>
      </c>
      <c r="I105" s="579" t="e">
        <f>IF(ISNUMBER(Regressions!I115),ROUND(Regressions!I115, 1), NA())</f>
        <v>#N/A</v>
      </c>
      <c r="J105" s="580" t="e">
        <f>IF(ISNUMBER(Regressions!K115),ROUND(Regressions!K115, 1), NA())</f>
        <v>#N/A</v>
      </c>
      <c r="K105" s="576" t="e">
        <f>IF(ISNUMBER(Regressions!L115),ROUND(Regressions!L115, 1), NA())</f>
        <v>#N/A</v>
      </c>
      <c r="L105" s="581" t="e">
        <f>IF(ISNUMBER(Regressions!M115),ROUND(Regressions!M115, 1), NA())</f>
        <v>#N/A</v>
      </c>
      <c r="M105" s="578" t="e">
        <f>IF(ISNUMBER(Regressions!N115),ROUND(Regressions!N115, 1), NA())</f>
        <v>#N/A</v>
      </c>
      <c r="N105" s="579" t="e">
        <f>IF(ISNUMBER(Regressions!O115),ROUND(Regressions!O115, 1), NA())</f>
        <v>#N/A</v>
      </c>
      <c r="O105" s="580" t="e">
        <f>IF(ISNUMBER(Regressions!Q115),ROUND(Regressions!Q115, 1), NA())</f>
        <v>#N/A</v>
      </c>
      <c r="P105" s="576" t="e">
        <f>IF(ISNUMBER(Regressions!R115),ROUND(Regressions!R115, 1), NA())</f>
        <v>#N/A</v>
      </c>
      <c r="Q105" s="582" t="e">
        <f>IF(ISNUMBER(Regressions!S115),ROUND(Regressions!S115, 1), NA())</f>
        <v>#N/A</v>
      </c>
      <c r="R105" s="578" t="e">
        <f>IF(ISNUMBER(Regressions!T115),ROUND(Regressions!T115, 1), NA())</f>
        <v>#N/A</v>
      </c>
      <c r="S105" s="579" t="e">
        <f>IF(ISNUMBER(Regressions!U115),ROUND(Regressions!U115, 1), NA())</f>
        <v>#N/A</v>
      </c>
    </row>
    <row r="106" spans="1:19" x14ac:dyDescent="0.25">
      <c r="A106" s="571" t="str">
        <f>+Introduction!$C$7</f>
        <v>Zimbabwe</v>
      </c>
      <c r="B106" s="572">
        <f>IF(ISBLANK(Regressions!B116), " ", Regressions!B116)</f>
        <v>2009</v>
      </c>
      <c r="C106" s="571" t="str">
        <f>HLOOKUP(Introduction!$G$4,nametranslations,27,FALSE)</f>
        <v>Pre-primary</v>
      </c>
      <c r="D106" s="574">
        <f>IF(ISBLANK(Regressions!D116), " ", Regressions!D116)</f>
        <v>799311</v>
      </c>
      <c r="E106" s="575" t="e">
        <f>IF(ISNUMBER(Regressions!E116),ROUND(Regressions!E116, 1), NA())</f>
        <v>#N/A</v>
      </c>
      <c r="F106" s="576" t="e">
        <f>IF(ISNUMBER(Regressions!F116),ROUND(Regressions!F116, 1), NA())</f>
        <v>#N/A</v>
      </c>
      <c r="G106" s="577" t="e">
        <f>IF(ISNUMBER(Regressions!G116),ROUND(Regressions!G116, 1), NA())</f>
        <v>#N/A</v>
      </c>
      <c r="H106" s="578" t="e">
        <f>IF(ISNUMBER(Regressions!H116),ROUND(Regressions!H116, 1), NA())</f>
        <v>#N/A</v>
      </c>
      <c r="I106" s="579" t="e">
        <f>IF(ISNUMBER(Regressions!I116),ROUND(Regressions!I116, 1), NA())</f>
        <v>#N/A</v>
      </c>
      <c r="J106" s="580" t="e">
        <f>IF(ISNUMBER(Regressions!K116),ROUND(Regressions!K116, 1), NA())</f>
        <v>#N/A</v>
      </c>
      <c r="K106" s="576" t="e">
        <f>IF(ISNUMBER(Regressions!L116),ROUND(Regressions!L116, 1), NA())</f>
        <v>#N/A</v>
      </c>
      <c r="L106" s="581" t="e">
        <f>IF(ISNUMBER(Regressions!M116),ROUND(Regressions!M116, 1), NA())</f>
        <v>#N/A</v>
      </c>
      <c r="M106" s="578" t="e">
        <f>IF(ISNUMBER(Regressions!N116),ROUND(Regressions!N116, 1), NA())</f>
        <v>#N/A</v>
      </c>
      <c r="N106" s="579" t="e">
        <f>IF(ISNUMBER(Regressions!O116),ROUND(Regressions!O116, 1), NA())</f>
        <v>#N/A</v>
      </c>
      <c r="O106" s="580" t="e">
        <f>IF(ISNUMBER(Regressions!Q116),ROUND(Regressions!Q116, 1), NA())</f>
        <v>#N/A</v>
      </c>
      <c r="P106" s="576" t="e">
        <f>IF(ISNUMBER(Regressions!R116),ROUND(Regressions!R116, 1), NA())</f>
        <v>#N/A</v>
      </c>
      <c r="Q106" s="582" t="e">
        <f>IF(ISNUMBER(Regressions!S116),ROUND(Regressions!S116, 1), NA())</f>
        <v>#N/A</v>
      </c>
      <c r="R106" s="578" t="e">
        <f>IF(ISNUMBER(Regressions!T116),ROUND(Regressions!T116, 1), NA())</f>
        <v>#N/A</v>
      </c>
      <c r="S106" s="579" t="e">
        <f>IF(ISNUMBER(Regressions!U116),ROUND(Regressions!U116, 1), NA())</f>
        <v>#N/A</v>
      </c>
    </row>
    <row r="107" spans="1:19" x14ac:dyDescent="0.25">
      <c r="A107" s="571" t="str">
        <f>+Introduction!$C$7</f>
        <v>Zimbabwe</v>
      </c>
      <c r="B107" s="572">
        <f>IF(ISBLANK(Regressions!B117), " ", Regressions!B117)</f>
        <v>2010</v>
      </c>
      <c r="C107" s="571" t="str">
        <f>HLOOKUP(Introduction!$G$4,nametranslations,27,FALSE)</f>
        <v>Pre-primary</v>
      </c>
      <c r="D107" s="574">
        <f>IF(ISBLANK(Regressions!D117), " ", Regressions!D117)</f>
        <v>798569</v>
      </c>
      <c r="E107" s="575" t="e">
        <f>IF(ISNUMBER(Regressions!E117),ROUND(Regressions!E117, 1), NA())</f>
        <v>#N/A</v>
      </c>
      <c r="F107" s="576" t="e">
        <f>IF(ISNUMBER(Regressions!F117),ROUND(Regressions!F117, 1), NA())</f>
        <v>#N/A</v>
      </c>
      <c r="G107" s="577" t="e">
        <f>IF(ISNUMBER(Regressions!G117),ROUND(Regressions!G117, 1), NA())</f>
        <v>#N/A</v>
      </c>
      <c r="H107" s="578" t="e">
        <f>IF(ISNUMBER(Regressions!H117),ROUND(Regressions!H117, 1), NA())</f>
        <v>#N/A</v>
      </c>
      <c r="I107" s="579" t="e">
        <f>IF(ISNUMBER(Regressions!I117),ROUND(Regressions!I117, 1), NA())</f>
        <v>#N/A</v>
      </c>
      <c r="J107" s="580" t="e">
        <f>IF(ISNUMBER(Regressions!K117),ROUND(Regressions!K117, 1), NA())</f>
        <v>#N/A</v>
      </c>
      <c r="K107" s="576">
        <f>IF(ISNUMBER(Regressions!L117),ROUND(Regressions!L117, 1), NA())</f>
        <v>73.3</v>
      </c>
      <c r="L107" s="581" t="e">
        <f>IF(ISNUMBER(Regressions!M117),ROUND(Regressions!M117, 1), NA())</f>
        <v>#N/A</v>
      </c>
      <c r="M107" s="578" t="e">
        <f>IF(ISNUMBER(Regressions!N117),ROUND(Regressions!N117, 1), NA())</f>
        <v>#N/A</v>
      </c>
      <c r="N107" s="579">
        <f>IF(ISNUMBER(Regressions!O117),ROUND(Regressions!O117, 1), NA())</f>
        <v>26.7</v>
      </c>
      <c r="O107" s="580" t="e">
        <f>IF(ISNUMBER(Regressions!Q117),ROUND(Regressions!Q117, 1), NA())</f>
        <v>#N/A</v>
      </c>
      <c r="P107" s="576" t="e">
        <f>IF(ISNUMBER(Regressions!R117),ROUND(Regressions!R117, 1), NA())</f>
        <v>#N/A</v>
      </c>
      <c r="Q107" s="582" t="e">
        <f>IF(ISNUMBER(Regressions!S117),ROUND(Regressions!S117, 1), NA())</f>
        <v>#N/A</v>
      </c>
      <c r="R107" s="578" t="e">
        <f>IF(ISNUMBER(Regressions!T117),ROUND(Regressions!T117, 1), NA())</f>
        <v>#N/A</v>
      </c>
      <c r="S107" s="579" t="e">
        <f>IF(ISNUMBER(Regressions!U117),ROUND(Regressions!U117, 1), NA())</f>
        <v>#N/A</v>
      </c>
    </row>
    <row r="108" spans="1:19" x14ac:dyDescent="0.25">
      <c r="A108" s="571" t="str">
        <f>+Introduction!$C$7</f>
        <v>Zimbabwe</v>
      </c>
      <c r="B108" s="572">
        <f>IF(ISBLANK(Regressions!B118), " ", Regressions!B118)</f>
        <v>2011</v>
      </c>
      <c r="C108" s="571" t="str">
        <f>HLOOKUP(Introduction!$G$4,nametranslations,27,FALSE)</f>
        <v>Pre-primary</v>
      </c>
      <c r="D108" s="574">
        <f>IF(ISBLANK(Regressions!D118), " ", Regressions!D118)</f>
        <v>795824</v>
      </c>
      <c r="E108" s="575" t="e">
        <f>IF(ISNUMBER(Regressions!E118),ROUND(Regressions!E118, 1), NA())</f>
        <v>#N/A</v>
      </c>
      <c r="F108" s="576" t="e">
        <f>IF(ISNUMBER(Regressions!F118),ROUND(Regressions!F118, 1), NA())</f>
        <v>#N/A</v>
      </c>
      <c r="G108" s="577" t="e">
        <f>IF(ISNUMBER(Regressions!G118),ROUND(Regressions!G118, 1), NA())</f>
        <v>#N/A</v>
      </c>
      <c r="H108" s="578" t="e">
        <f>IF(ISNUMBER(Regressions!H118),ROUND(Regressions!H118, 1), NA())</f>
        <v>#N/A</v>
      </c>
      <c r="I108" s="579" t="e">
        <f>IF(ISNUMBER(Regressions!I118),ROUND(Regressions!I118, 1), NA())</f>
        <v>#N/A</v>
      </c>
      <c r="J108" s="580" t="e">
        <f>IF(ISNUMBER(Regressions!K118),ROUND(Regressions!K118, 1), NA())</f>
        <v>#N/A</v>
      </c>
      <c r="K108" s="576">
        <f>IF(ISNUMBER(Regressions!L118),ROUND(Regressions!L118, 1), NA())</f>
        <v>73.3</v>
      </c>
      <c r="L108" s="581" t="e">
        <f>IF(ISNUMBER(Regressions!M118),ROUND(Regressions!M118, 1), NA())</f>
        <v>#N/A</v>
      </c>
      <c r="M108" s="578" t="e">
        <f>IF(ISNUMBER(Regressions!N118),ROUND(Regressions!N118, 1), NA())</f>
        <v>#N/A</v>
      </c>
      <c r="N108" s="579">
        <f>IF(ISNUMBER(Regressions!O118),ROUND(Regressions!O118, 1), NA())</f>
        <v>26.7</v>
      </c>
      <c r="O108" s="580" t="e">
        <f>IF(ISNUMBER(Regressions!Q118),ROUND(Regressions!Q118, 1), NA())</f>
        <v>#N/A</v>
      </c>
      <c r="P108" s="576" t="e">
        <f>IF(ISNUMBER(Regressions!R118),ROUND(Regressions!R118, 1), NA())</f>
        <v>#N/A</v>
      </c>
      <c r="Q108" s="582" t="e">
        <f>IF(ISNUMBER(Regressions!S118),ROUND(Regressions!S118, 1), NA())</f>
        <v>#N/A</v>
      </c>
      <c r="R108" s="578" t="e">
        <f>IF(ISNUMBER(Regressions!T118),ROUND(Regressions!T118, 1), NA())</f>
        <v>#N/A</v>
      </c>
      <c r="S108" s="579" t="e">
        <f>IF(ISNUMBER(Regressions!U118),ROUND(Regressions!U118, 1), NA())</f>
        <v>#N/A</v>
      </c>
    </row>
    <row r="109" spans="1:19" x14ac:dyDescent="0.25">
      <c r="A109" s="571" t="str">
        <f>+Introduction!$C$7</f>
        <v>Zimbabwe</v>
      </c>
      <c r="B109" s="572">
        <f>IF(ISBLANK(Regressions!B119), " ", Regressions!B119)</f>
        <v>2012</v>
      </c>
      <c r="C109" s="571" t="str">
        <f>HLOOKUP(Introduction!$G$4,nametranslations,27,FALSE)</f>
        <v>Pre-primary</v>
      </c>
      <c r="D109" s="574">
        <f>IF(ISBLANK(Regressions!D119), " ", Regressions!D119)</f>
        <v>805450</v>
      </c>
      <c r="E109" s="575" t="e">
        <f>IF(ISNUMBER(Regressions!E119),ROUND(Regressions!E119, 1), NA())</f>
        <v>#N/A</v>
      </c>
      <c r="F109" s="576" t="e">
        <f>IF(ISNUMBER(Regressions!F119),ROUND(Regressions!F119, 1), NA())</f>
        <v>#N/A</v>
      </c>
      <c r="G109" s="577" t="e">
        <f>IF(ISNUMBER(Regressions!G119),ROUND(Regressions!G119, 1), NA())</f>
        <v>#N/A</v>
      </c>
      <c r="H109" s="578" t="e">
        <f>IF(ISNUMBER(Regressions!H119),ROUND(Regressions!H119, 1), NA())</f>
        <v>#N/A</v>
      </c>
      <c r="I109" s="579" t="e">
        <f>IF(ISNUMBER(Regressions!I119),ROUND(Regressions!I119, 1), NA())</f>
        <v>#N/A</v>
      </c>
      <c r="J109" s="580">
        <f>IF(ISNUMBER(Regressions!K119),ROUND(Regressions!K119, 1), NA())</f>
        <v>88.6</v>
      </c>
      <c r="K109" s="576">
        <f>IF(ISNUMBER(Regressions!L119),ROUND(Regressions!L119, 1), NA())</f>
        <v>73.3</v>
      </c>
      <c r="L109" s="581" t="e">
        <f>IF(ISNUMBER(Regressions!M119),ROUND(Regressions!M119, 1), NA())</f>
        <v>#N/A</v>
      </c>
      <c r="M109" s="578" t="e">
        <f>IF(ISNUMBER(Regressions!N119),ROUND(Regressions!N119, 1), NA())</f>
        <v>#N/A</v>
      </c>
      <c r="N109" s="579">
        <f>IF(ISNUMBER(Regressions!O119),ROUND(Regressions!O119, 1), NA())</f>
        <v>26.7</v>
      </c>
      <c r="O109" s="580">
        <f>IF(ISNUMBER(Regressions!Q119),ROUND(Regressions!Q119, 1), NA())</f>
        <v>65.3</v>
      </c>
      <c r="P109" s="576" t="e">
        <f>IF(ISNUMBER(Regressions!R119),ROUND(Regressions!R119, 1), NA())</f>
        <v>#N/A</v>
      </c>
      <c r="Q109" s="582" t="e">
        <f>IF(ISNUMBER(Regressions!S119),ROUND(Regressions!S119, 1), NA())</f>
        <v>#N/A</v>
      </c>
      <c r="R109" s="578" t="e">
        <f>IF(ISNUMBER(Regressions!T119),ROUND(Regressions!T119, 1), NA())</f>
        <v>#N/A</v>
      </c>
      <c r="S109" s="579">
        <f>IF(ISNUMBER(Regressions!U119),ROUND(Regressions!U119, 1), NA())</f>
        <v>34.799999999999997</v>
      </c>
    </row>
    <row r="110" spans="1:19" x14ac:dyDescent="0.25">
      <c r="A110" s="571" t="str">
        <f>+Introduction!$C$7</f>
        <v>Zimbabwe</v>
      </c>
      <c r="B110" s="572">
        <f>IF(ISBLANK(Regressions!B120), " ", Regressions!B120)</f>
        <v>2013</v>
      </c>
      <c r="C110" s="571" t="str">
        <f>HLOOKUP(Introduction!$G$4,nametranslations,27,FALSE)</f>
        <v>Pre-primary</v>
      </c>
      <c r="D110" s="574">
        <f>IF(ISBLANK(Regressions!D120), " ", Regressions!D120)</f>
        <v>829574</v>
      </c>
      <c r="E110" s="575" t="e">
        <f>IF(ISNUMBER(Regressions!E120),ROUND(Regressions!E120, 1), NA())</f>
        <v>#N/A</v>
      </c>
      <c r="F110" s="576" t="e">
        <f>IF(ISNUMBER(Regressions!F120),ROUND(Regressions!F120, 1), NA())</f>
        <v>#N/A</v>
      </c>
      <c r="G110" s="577" t="e">
        <f>IF(ISNUMBER(Regressions!G120),ROUND(Regressions!G120, 1), NA())</f>
        <v>#N/A</v>
      </c>
      <c r="H110" s="578" t="e">
        <f>IF(ISNUMBER(Regressions!H120),ROUND(Regressions!H120, 1), NA())</f>
        <v>#N/A</v>
      </c>
      <c r="I110" s="579" t="e">
        <f>IF(ISNUMBER(Regressions!I120),ROUND(Regressions!I120, 1), NA())</f>
        <v>#N/A</v>
      </c>
      <c r="J110" s="580">
        <f>IF(ISNUMBER(Regressions!K120),ROUND(Regressions!K120, 1), NA())</f>
        <v>88.6</v>
      </c>
      <c r="K110" s="576">
        <f>IF(ISNUMBER(Regressions!L120),ROUND(Regressions!L120, 1), NA())</f>
        <v>73.3</v>
      </c>
      <c r="L110" s="581" t="e">
        <f>IF(ISNUMBER(Regressions!M120),ROUND(Regressions!M120, 1), NA())</f>
        <v>#N/A</v>
      </c>
      <c r="M110" s="578" t="e">
        <f>IF(ISNUMBER(Regressions!N120),ROUND(Regressions!N120, 1), NA())</f>
        <v>#N/A</v>
      </c>
      <c r="N110" s="579">
        <f>IF(ISNUMBER(Regressions!O120),ROUND(Regressions!O120, 1), NA())</f>
        <v>26.7</v>
      </c>
      <c r="O110" s="580">
        <f>IF(ISNUMBER(Regressions!Q120),ROUND(Regressions!Q120, 1), NA())</f>
        <v>65.3</v>
      </c>
      <c r="P110" s="576" t="e">
        <f>IF(ISNUMBER(Regressions!R120),ROUND(Regressions!R120, 1), NA())</f>
        <v>#N/A</v>
      </c>
      <c r="Q110" s="582" t="e">
        <f>IF(ISNUMBER(Regressions!S120),ROUND(Regressions!S120, 1), NA())</f>
        <v>#N/A</v>
      </c>
      <c r="R110" s="578" t="e">
        <f>IF(ISNUMBER(Regressions!T120),ROUND(Regressions!T120, 1), NA())</f>
        <v>#N/A</v>
      </c>
      <c r="S110" s="579">
        <f>IF(ISNUMBER(Regressions!U120),ROUND(Regressions!U120, 1), NA())</f>
        <v>34.799999999999997</v>
      </c>
    </row>
    <row r="111" spans="1:19" x14ac:dyDescent="0.25">
      <c r="A111" s="571" t="str">
        <f>+Introduction!$C$7</f>
        <v>Zimbabwe</v>
      </c>
      <c r="B111" s="572">
        <f>IF(ISBLANK(Regressions!B121), " ", Regressions!B121)</f>
        <v>2014</v>
      </c>
      <c r="C111" s="571" t="str">
        <f>HLOOKUP(Introduction!$G$4,nametranslations,27,FALSE)</f>
        <v>Pre-primary</v>
      </c>
      <c r="D111" s="574">
        <f>IF(ISBLANK(Regressions!D121), " ", Regressions!D121)</f>
        <v>864381</v>
      </c>
      <c r="E111" s="575" t="e">
        <f>IF(ISNUMBER(Regressions!E121),ROUND(Regressions!E121, 1), NA())</f>
        <v>#N/A</v>
      </c>
      <c r="F111" s="576" t="e">
        <f>IF(ISNUMBER(Regressions!F121),ROUND(Regressions!F121, 1), NA())</f>
        <v>#N/A</v>
      </c>
      <c r="G111" s="577" t="e">
        <f>IF(ISNUMBER(Regressions!G121),ROUND(Regressions!G121, 1), NA())</f>
        <v>#N/A</v>
      </c>
      <c r="H111" s="578" t="e">
        <f>IF(ISNUMBER(Regressions!H121),ROUND(Regressions!H121, 1), NA())</f>
        <v>#N/A</v>
      </c>
      <c r="I111" s="579" t="e">
        <f>IF(ISNUMBER(Regressions!I121),ROUND(Regressions!I121, 1), NA())</f>
        <v>#N/A</v>
      </c>
      <c r="J111" s="580">
        <f>IF(ISNUMBER(Regressions!K121),ROUND(Regressions!K121, 1), NA())</f>
        <v>88.6</v>
      </c>
      <c r="K111" s="576">
        <f>IF(ISNUMBER(Regressions!L121),ROUND(Regressions!L121, 1), NA())</f>
        <v>73.3</v>
      </c>
      <c r="L111" s="581" t="e">
        <f>IF(ISNUMBER(Regressions!M121),ROUND(Regressions!M121, 1), NA())</f>
        <v>#N/A</v>
      </c>
      <c r="M111" s="578" t="e">
        <f>IF(ISNUMBER(Regressions!N121),ROUND(Regressions!N121, 1), NA())</f>
        <v>#N/A</v>
      </c>
      <c r="N111" s="579">
        <f>IF(ISNUMBER(Regressions!O121),ROUND(Regressions!O121, 1), NA())</f>
        <v>26.7</v>
      </c>
      <c r="O111" s="580">
        <f>IF(ISNUMBER(Regressions!Q121),ROUND(Regressions!Q121, 1), NA())</f>
        <v>65.3</v>
      </c>
      <c r="P111" s="576" t="e">
        <f>IF(ISNUMBER(Regressions!R121),ROUND(Regressions!R121, 1), NA())</f>
        <v>#N/A</v>
      </c>
      <c r="Q111" s="582" t="e">
        <f>IF(ISNUMBER(Regressions!S121),ROUND(Regressions!S121, 1), NA())</f>
        <v>#N/A</v>
      </c>
      <c r="R111" s="578" t="e">
        <f>IF(ISNUMBER(Regressions!T121),ROUND(Regressions!T121, 1), NA())</f>
        <v>#N/A</v>
      </c>
      <c r="S111" s="579">
        <f>IF(ISNUMBER(Regressions!U121),ROUND(Regressions!U121, 1), NA())</f>
        <v>34.799999999999997</v>
      </c>
    </row>
    <row r="112" spans="1:19" x14ac:dyDescent="0.25">
      <c r="A112" s="571" t="str">
        <f>+Introduction!$C$7</f>
        <v>Zimbabwe</v>
      </c>
      <c r="B112" s="572">
        <f>IF(ISBLANK(Regressions!B122), " ", Regressions!B122)</f>
        <v>2015</v>
      </c>
      <c r="C112" s="571" t="str">
        <f>HLOOKUP(Introduction!$G$4,nametranslations,27,FALSE)</f>
        <v>Pre-primary</v>
      </c>
      <c r="D112" s="574">
        <f>IF(ISBLANK(Regressions!D122), " ", Regressions!D122)</f>
        <v>898087</v>
      </c>
      <c r="E112" s="575" t="e">
        <f>IF(ISNUMBER(Regressions!E122),ROUND(Regressions!E122, 1), NA())</f>
        <v>#N/A</v>
      </c>
      <c r="F112" s="576" t="e">
        <f>IF(ISNUMBER(Regressions!F122),ROUND(Regressions!F122, 1), NA())</f>
        <v>#N/A</v>
      </c>
      <c r="G112" s="577" t="e">
        <f>IF(ISNUMBER(Regressions!G122),ROUND(Regressions!G122, 1), NA())</f>
        <v>#N/A</v>
      </c>
      <c r="H112" s="578" t="e">
        <f>IF(ISNUMBER(Regressions!H122),ROUND(Regressions!H122, 1), NA())</f>
        <v>#N/A</v>
      </c>
      <c r="I112" s="579" t="e">
        <f>IF(ISNUMBER(Regressions!I122),ROUND(Regressions!I122, 1), NA())</f>
        <v>#N/A</v>
      </c>
      <c r="J112" s="580">
        <f>IF(ISNUMBER(Regressions!K122),ROUND(Regressions!K122, 1), NA())</f>
        <v>88.6</v>
      </c>
      <c r="K112" s="576">
        <f>IF(ISNUMBER(Regressions!L122),ROUND(Regressions!L122, 1), NA())</f>
        <v>77.7</v>
      </c>
      <c r="L112" s="581" t="e">
        <f>IF(ISNUMBER(Regressions!M122),ROUND(Regressions!M122, 1), NA())</f>
        <v>#N/A</v>
      </c>
      <c r="M112" s="578" t="e">
        <f>IF(ISNUMBER(Regressions!N122),ROUND(Regressions!N122, 1), NA())</f>
        <v>#N/A</v>
      </c>
      <c r="N112" s="579">
        <f>IF(ISNUMBER(Regressions!O122),ROUND(Regressions!O122, 1), NA())</f>
        <v>22.3</v>
      </c>
      <c r="O112" s="580">
        <f>IF(ISNUMBER(Regressions!Q122),ROUND(Regressions!Q122, 1), NA())</f>
        <v>65.3</v>
      </c>
      <c r="P112" s="576" t="e">
        <f>IF(ISNUMBER(Regressions!R122),ROUND(Regressions!R122, 1), NA())</f>
        <v>#N/A</v>
      </c>
      <c r="Q112" s="582" t="e">
        <f>IF(ISNUMBER(Regressions!S122),ROUND(Regressions!S122, 1), NA())</f>
        <v>#N/A</v>
      </c>
      <c r="R112" s="578" t="e">
        <f>IF(ISNUMBER(Regressions!T122),ROUND(Regressions!T122, 1), NA())</f>
        <v>#N/A</v>
      </c>
      <c r="S112" s="579">
        <f>IF(ISNUMBER(Regressions!U122),ROUND(Regressions!U122, 1), NA())</f>
        <v>34.799999999999997</v>
      </c>
    </row>
    <row r="113" spans="1:19" x14ac:dyDescent="0.25">
      <c r="A113" s="571" t="str">
        <f>+Introduction!$C$7</f>
        <v>Zimbabwe</v>
      </c>
      <c r="B113" s="572">
        <f>IF(ISBLANK(Regressions!B123), " ", Regressions!B123)</f>
        <v>2016</v>
      </c>
      <c r="C113" s="571" t="str">
        <f>HLOOKUP(Introduction!$G$4,nametranslations,27,FALSE)</f>
        <v>Pre-primary</v>
      </c>
      <c r="D113" s="574">
        <f>IF(ISBLANK(Regressions!D123), " ", Regressions!D123)</f>
        <v>924019</v>
      </c>
      <c r="E113" s="575" t="e">
        <f>IF(ISNUMBER(Regressions!E123),ROUND(Regressions!E123, 1), NA())</f>
        <v>#N/A</v>
      </c>
      <c r="F113" s="576" t="e">
        <f>IF(ISNUMBER(Regressions!F123),ROUND(Regressions!F123, 1), NA())</f>
        <v>#N/A</v>
      </c>
      <c r="G113" s="577" t="e">
        <f>IF(ISNUMBER(Regressions!G123),ROUND(Regressions!G123, 1), NA())</f>
        <v>#N/A</v>
      </c>
      <c r="H113" s="578" t="e">
        <f>IF(ISNUMBER(Regressions!H123),ROUND(Regressions!H123, 1), NA())</f>
        <v>#N/A</v>
      </c>
      <c r="I113" s="579" t="e">
        <f>IF(ISNUMBER(Regressions!I123),ROUND(Regressions!I123, 1), NA())</f>
        <v>#N/A</v>
      </c>
      <c r="J113" s="580">
        <f>IF(ISNUMBER(Regressions!K123),ROUND(Regressions!K123, 1), NA())</f>
        <v>88.6</v>
      </c>
      <c r="K113" s="576">
        <f>IF(ISNUMBER(Regressions!L123),ROUND(Regressions!L123, 1), NA())</f>
        <v>82.1</v>
      </c>
      <c r="L113" s="581" t="e">
        <f>IF(ISNUMBER(Regressions!M123),ROUND(Regressions!M123, 1), NA())</f>
        <v>#N/A</v>
      </c>
      <c r="M113" s="578" t="e">
        <f>IF(ISNUMBER(Regressions!N123),ROUND(Regressions!N123, 1), NA())</f>
        <v>#N/A</v>
      </c>
      <c r="N113" s="579">
        <f>IF(ISNUMBER(Regressions!O123),ROUND(Regressions!O123, 1), NA())</f>
        <v>17.899999999999999</v>
      </c>
      <c r="O113" s="580">
        <f>IF(ISNUMBER(Regressions!Q123),ROUND(Regressions!Q123, 1), NA())</f>
        <v>65.3</v>
      </c>
      <c r="P113" s="576" t="e">
        <f>IF(ISNUMBER(Regressions!R123),ROUND(Regressions!R123, 1), NA())</f>
        <v>#N/A</v>
      </c>
      <c r="Q113" s="582" t="e">
        <f>IF(ISNUMBER(Regressions!S123),ROUND(Regressions!S123, 1), NA())</f>
        <v>#N/A</v>
      </c>
      <c r="R113" s="578" t="e">
        <f>IF(ISNUMBER(Regressions!T123),ROUND(Regressions!T123, 1), NA())</f>
        <v>#N/A</v>
      </c>
      <c r="S113" s="579">
        <f>IF(ISNUMBER(Regressions!U123),ROUND(Regressions!U123, 1), NA())</f>
        <v>34.799999999999997</v>
      </c>
    </row>
    <row r="114" spans="1:19" x14ac:dyDescent="0.25">
      <c r="A114" s="571" t="str">
        <f>+Introduction!$C$7</f>
        <v>Zimbabwe</v>
      </c>
      <c r="B114" s="572">
        <f>IF(ISBLANK(Regressions!B124), " ", Regressions!B124)</f>
        <v>2017</v>
      </c>
      <c r="C114" s="571" t="str">
        <f>HLOOKUP(Introduction!$G$4,nametranslations,27,FALSE)</f>
        <v>Pre-primary</v>
      </c>
      <c r="D114" s="574">
        <f>IF(ISBLANK(Regressions!D124), " ", Regressions!D124)</f>
        <v>942312</v>
      </c>
      <c r="E114" s="575" t="e">
        <f>IF(ISNUMBER(Regressions!E124),ROUND(Regressions!E124, 1), NA())</f>
        <v>#N/A</v>
      </c>
      <c r="F114" s="576" t="e">
        <f>IF(ISNUMBER(Regressions!F124),ROUND(Regressions!F124, 1), NA())</f>
        <v>#N/A</v>
      </c>
      <c r="G114" s="577" t="e">
        <f>IF(ISNUMBER(Regressions!G124),ROUND(Regressions!G124, 1), NA())</f>
        <v>#N/A</v>
      </c>
      <c r="H114" s="578" t="e">
        <f>IF(ISNUMBER(Regressions!H124),ROUND(Regressions!H124, 1), NA())</f>
        <v>#N/A</v>
      </c>
      <c r="I114" s="579" t="e">
        <f>IF(ISNUMBER(Regressions!I124),ROUND(Regressions!I124, 1), NA())</f>
        <v>#N/A</v>
      </c>
      <c r="J114" s="580">
        <f>IF(ISNUMBER(Regressions!K124),ROUND(Regressions!K124, 1), NA())</f>
        <v>88.6</v>
      </c>
      <c r="K114" s="576">
        <f>IF(ISNUMBER(Regressions!L124),ROUND(Regressions!L124, 1), NA())</f>
        <v>86.5</v>
      </c>
      <c r="L114" s="581" t="e">
        <f>IF(ISNUMBER(Regressions!M124),ROUND(Regressions!M124, 1), NA())</f>
        <v>#N/A</v>
      </c>
      <c r="M114" s="578" t="e">
        <f>IF(ISNUMBER(Regressions!N124),ROUND(Regressions!N124, 1), NA())</f>
        <v>#N/A</v>
      </c>
      <c r="N114" s="579">
        <f>IF(ISNUMBER(Regressions!O124),ROUND(Regressions!O124, 1), NA())</f>
        <v>13.5</v>
      </c>
      <c r="O114" s="580">
        <f>IF(ISNUMBER(Regressions!Q124),ROUND(Regressions!Q124, 1), NA())</f>
        <v>65.3</v>
      </c>
      <c r="P114" s="576" t="e">
        <f>IF(ISNUMBER(Regressions!R124),ROUND(Regressions!R124, 1), NA())</f>
        <v>#N/A</v>
      </c>
      <c r="Q114" s="582" t="e">
        <f>IF(ISNUMBER(Regressions!S124),ROUND(Regressions!S124, 1), NA())</f>
        <v>#N/A</v>
      </c>
      <c r="R114" s="578" t="e">
        <f>IF(ISNUMBER(Regressions!T124),ROUND(Regressions!T124, 1), NA())</f>
        <v>#N/A</v>
      </c>
      <c r="S114" s="579">
        <f>IF(ISNUMBER(Regressions!U124),ROUND(Regressions!U124, 1), NA())</f>
        <v>34.799999999999997</v>
      </c>
    </row>
    <row r="115" spans="1:19" x14ac:dyDescent="0.25">
      <c r="A115" s="571" t="str">
        <f>+Introduction!$C$7</f>
        <v>Zimbabwe</v>
      </c>
      <c r="B115" s="572">
        <f>IF(ISBLANK(Regressions!B125), " ", Regressions!B125)</f>
        <v>2018</v>
      </c>
      <c r="C115" s="571" t="str">
        <f>HLOOKUP(Introduction!$G$4,nametranslations,27,FALSE)</f>
        <v>Pre-primary</v>
      </c>
      <c r="D115" s="574">
        <f>IF(ISBLANK(Regressions!D125), " ", Regressions!D125)</f>
        <v>945973</v>
      </c>
      <c r="E115" s="575" t="e">
        <f>IF(ISNUMBER(Regressions!E125),ROUND(Regressions!E125, 1), NA())</f>
        <v>#N/A</v>
      </c>
      <c r="F115" s="576" t="e">
        <f>IF(ISNUMBER(Regressions!F125),ROUND(Regressions!F125, 1), NA())</f>
        <v>#N/A</v>
      </c>
      <c r="G115" s="577" t="e">
        <f>IF(ISNUMBER(Regressions!G125),ROUND(Regressions!G125, 1), NA())</f>
        <v>#N/A</v>
      </c>
      <c r="H115" s="578" t="e">
        <f>IF(ISNUMBER(Regressions!H125),ROUND(Regressions!H125, 1), NA())</f>
        <v>#N/A</v>
      </c>
      <c r="I115" s="579" t="e">
        <f>IF(ISNUMBER(Regressions!I125),ROUND(Regressions!I125, 1), NA())</f>
        <v>#N/A</v>
      </c>
      <c r="J115" s="580">
        <f>IF(ISNUMBER(Regressions!K125),ROUND(Regressions!K125, 1), NA())</f>
        <v>90.9</v>
      </c>
      <c r="K115" s="576">
        <f>IF(ISNUMBER(Regressions!L125),ROUND(Regressions!L125, 1), NA())</f>
        <v>90.9</v>
      </c>
      <c r="L115" s="581" t="e">
        <f>IF(ISNUMBER(Regressions!M125),ROUND(Regressions!M125, 1), NA())</f>
        <v>#N/A</v>
      </c>
      <c r="M115" s="578" t="e">
        <f>IF(ISNUMBER(Regressions!N125),ROUND(Regressions!N125, 1), NA())</f>
        <v>#N/A</v>
      </c>
      <c r="N115" s="579">
        <f>IF(ISNUMBER(Regressions!O125),ROUND(Regressions!O125, 1), NA())</f>
        <v>9.1</v>
      </c>
      <c r="O115" s="580">
        <f>IF(ISNUMBER(Regressions!Q125),ROUND(Regressions!Q125, 1), NA())</f>
        <v>65.3</v>
      </c>
      <c r="P115" s="576" t="e">
        <f>IF(ISNUMBER(Regressions!R125),ROUND(Regressions!R125, 1), NA())</f>
        <v>#N/A</v>
      </c>
      <c r="Q115" s="582" t="e">
        <f>IF(ISNUMBER(Regressions!S125),ROUND(Regressions!S125, 1), NA())</f>
        <v>#N/A</v>
      </c>
      <c r="R115" s="578" t="e">
        <f>IF(ISNUMBER(Regressions!T125),ROUND(Regressions!T125, 1), NA())</f>
        <v>#N/A</v>
      </c>
      <c r="S115" s="579">
        <f>IF(ISNUMBER(Regressions!U125),ROUND(Regressions!U125, 1), NA())</f>
        <v>34.799999999999997</v>
      </c>
    </row>
    <row r="116" spans="1:19" x14ac:dyDescent="0.25">
      <c r="A116" s="571" t="str">
        <f>+Introduction!$C$7</f>
        <v>Zimbabwe</v>
      </c>
      <c r="B116" s="572">
        <f>IF(ISBLANK(Regressions!B126), " ", Regressions!B126)</f>
        <v>2019</v>
      </c>
      <c r="C116" s="571" t="str">
        <f>HLOOKUP(Introduction!$G$4,nametranslations,27,FALSE)</f>
        <v>Pre-primary</v>
      </c>
      <c r="D116" s="574">
        <f>IF(ISBLANK(Regressions!D126), " ", Regressions!D126)</f>
        <v>933094</v>
      </c>
      <c r="E116" s="575" t="e">
        <f>IF(ISNUMBER(Regressions!E126),ROUND(Regressions!E126, 1), NA())</f>
        <v>#N/A</v>
      </c>
      <c r="F116" s="576" t="e">
        <f>IF(ISNUMBER(Regressions!F126),ROUND(Regressions!F126, 1), NA())</f>
        <v>#N/A</v>
      </c>
      <c r="G116" s="577" t="e">
        <f>IF(ISNUMBER(Regressions!G126),ROUND(Regressions!G126, 1), NA())</f>
        <v>#N/A</v>
      </c>
      <c r="H116" s="578" t="e">
        <f>IF(ISNUMBER(Regressions!H126),ROUND(Regressions!H126, 1), NA())</f>
        <v>#N/A</v>
      </c>
      <c r="I116" s="579" t="e">
        <f>IF(ISNUMBER(Regressions!I126),ROUND(Regressions!I126, 1), NA())</f>
        <v>#N/A</v>
      </c>
      <c r="J116" s="580">
        <f>IF(ISNUMBER(Regressions!K126),ROUND(Regressions!K126, 1), NA())</f>
        <v>95.3</v>
      </c>
      <c r="K116" s="576">
        <f>IF(ISNUMBER(Regressions!L126),ROUND(Regressions!L126, 1), NA())</f>
        <v>95.3</v>
      </c>
      <c r="L116" s="581" t="e">
        <f>IF(ISNUMBER(Regressions!M126),ROUND(Regressions!M126, 1), NA())</f>
        <v>#N/A</v>
      </c>
      <c r="M116" s="578" t="e">
        <f>IF(ISNUMBER(Regressions!N126),ROUND(Regressions!N126, 1), NA())</f>
        <v>#N/A</v>
      </c>
      <c r="N116" s="579">
        <f>IF(ISNUMBER(Regressions!O126),ROUND(Regressions!O126, 1), NA())</f>
        <v>4.7</v>
      </c>
      <c r="O116" s="580">
        <f>IF(ISNUMBER(Regressions!Q126),ROUND(Regressions!Q126, 1), NA())</f>
        <v>65.3</v>
      </c>
      <c r="P116" s="576" t="e">
        <f>IF(ISNUMBER(Regressions!R126),ROUND(Regressions!R126, 1), NA())</f>
        <v>#N/A</v>
      </c>
      <c r="Q116" s="582" t="e">
        <f>IF(ISNUMBER(Regressions!S126),ROUND(Regressions!S126, 1), NA())</f>
        <v>#N/A</v>
      </c>
      <c r="R116" s="578" t="e">
        <f>IF(ISNUMBER(Regressions!T126),ROUND(Regressions!T126, 1), NA())</f>
        <v>#N/A</v>
      </c>
      <c r="S116" s="579">
        <f>IF(ISNUMBER(Regressions!U126),ROUND(Regressions!U126, 1), NA())</f>
        <v>34.799999999999997</v>
      </c>
    </row>
    <row r="117" spans="1:19" x14ac:dyDescent="0.25">
      <c r="A117" s="571" t="str">
        <f>+Introduction!$C$7</f>
        <v>Zimbabwe</v>
      </c>
      <c r="B117" s="572">
        <f>IF(ISBLANK(Regressions!B127), " ", Regressions!B127)</f>
        <v>2020</v>
      </c>
      <c r="C117" s="571" t="str">
        <f>HLOOKUP(Introduction!$G$4,nametranslations,27,FALSE)</f>
        <v>Pre-primary</v>
      </c>
      <c r="D117" s="574">
        <f>IF(ISBLANK(Regressions!D127), " ", Regressions!D127)</f>
        <v>910441</v>
      </c>
      <c r="E117" s="575" t="e">
        <f>IF(ISNUMBER(Regressions!E127),ROUND(Regressions!E127, 1), NA())</f>
        <v>#N/A</v>
      </c>
      <c r="F117" s="576" t="e">
        <f>IF(ISNUMBER(Regressions!F127),ROUND(Regressions!F127, 1), NA())</f>
        <v>#N/A</v>
      </c>
      <c r="G117" s="577" t="e">
        <f>IF(ISNUMBER(Regressions!G127),ROUND(Regressions!G127, 1), NA())</f>
        <v>#N/A</v>
      </c>
      <c r="H117" s="578" t="e">
        <f>IF(ISNUMBER(Regressions!H127),ROUND(Regressions!H127, 1), NA())</f>
        <v>#N/A</v>
      </c>
      <c r="I117" s="579" t="e">
        <f>IF(ISNUMBER(Regressions!I127),ROUND(Regressions!I127, 1), NA())</f>
        <v>#N/A</v>
      </c>
      <c r="J117" s="580">
        <f>IF(ISNUMBER(Regressions!K127),ROUND(Regressions!K127, 1), NA())</f>
        <v>99.6</v>
      </c>
      <c r="K117" s="576">
        <f>IF(ISNUMBER(Regressions!L127),ROUND(Regressions!L127, 1), NA())</f>
        <v>99.6</v>
      </c>
      <c r="L117" s="581" t="e">
        <f>IF(ISNUMBER(Regressions!M127),ROUND(Regressions!M127, 1), NA())</f>
        <v>#N/A</v>
      </c>
      <c r="M117" s="578" t="e">
        <f>IF(ISNUMBER(Regressions!N127),ROUND(Regressions!N127, 1), NA())</f>
        <v>#N/A</v>
      </c>
      <c r="N117" s="579">
        <f>IF(ISNUMBER(Regressions!O127),ROUND(Regressions!O127, 1), NA())</f>
        <v>0.4</v>
      </c>
      <c r="O117" s="580">
        <f>IF(ISNUMBER(Regressions!Q127),ROUND(Regressions!Q127, 1), NA())</f>
        <v>65.3</v>
      </c>
      <c r="P117" s="576" t="e">
        <f>IF(ISNUMBER(Regressions!R127),ROUND(Regressions!R127, 1), NA())</f>
        <v>#N/A</v>
      </c>
      <c r="Q117" s="582" t="e">
        <f>IF(ISNUMBER(Regressions!S127),ROUND(Regressions!S127, 1), NA())</f>
        <v>#N/A</v>
      </c>
      <c r="R117" s="578" t="e">
        <f>IF(ISNUMBER(Regressions!T127),ROUND(Regressions!T127, 1), NA())</f>
        <v>#N/A</v>
      </c>
      <c r="S117" s="579">
        <f>IF(ISNUMBER(Regressions!U127),ROUND(Regressions!U127, 1), NA())</f>
        <v>34.799999999999997</v>
      </c>
    </row>
    <row r="118" spans="1:19" x14ac:dyDescent="0.25">
      <c r="A118" s="571" t="str">
        <f>+Introduction!$C$7</f>
        <v>Zimbabwe</v>
      </c>
      <c r="B118" s="572">
        <f>IF(ISBLANK(Regressions!B128), " ", Regressions!B128)</f>
        <v>2021</v>
      </c>
      <c r="C118" s="571" t="str">
        <f>HLOOKUP(Introduction!$G$4,nametranslations,27,FALSE)</f>
        <v>Pre-primary</v>
      </c>
      <c r="D118" s="574">
        <f>IF(ISBLANK(Regressions!D128), " ", Regressions!D128)</f>
        <v>891327</v>
      </c>
      <c r="E118" s="580" t="e">
        <f>IF(ISNUMBER(Regressions!E128),ROUND(Regressions!E128, 1), NA())</f>
        <v>#N/A</v>
      </c>
      <c r="F118" s="583" t="e">
        <f>IF(ISNUMBER(Regressions!F128),ROUND(Regressions!F128, 1), NA())</f>
        <v>#N/A</v>
      </c>
      <c r="G118" s="584" t="e">
        <f>IF(ISNUMBER(Regressions!G128),ROUND(Regressions!G128, 1), NA())</f>
        <v>#N/A</v>
      </c>
      <c r="H118" s="578" t="e">
        <f>IF(ISNUMBER(Regressions!H128),ROUND(Regressions!H128, 1), NA())</f>
        <v>#N/A</v>
      </c>
      <c r="I118" s="579" t="e">
        <f>IF(ISNUMBER(Regressions!I128),ROUND(Regressions!I128, 1), NA())</f>
        <v>#N/A</v>
      </c>
      <c r="J118" s="580" t="e">
        <f>IF(ISNUMBER(Regressions!K128),ROUND(Regressions!K128, 1), NA())</f>
        <v>#N/A</v>
      </c>
      <c r="K118" s="583">
        <f>IF(ISNUMBER(Regressions!L128),ROUND(Regressions!L128, 1), NA())</f>
        <v>100</v>
      </c>
      <c r="L118" s="585" t="e">
        <f>IF(ISNUMBER(Regressions!M128),ROUND(Regressions!M128, 1), NA())</f>
        <v>#N/A</v>
      </c>
      <c r="M118" s="578" t="e">
        <f>IF(ISNUMBER(Regressions!N128),ROUND(Regressions!N128, 1), NA())</f>
        <v>#N/A</v>
      </c>
      <c r="N118" s="579">
        <f>IF(ISNUMBER(Regressions!O128),ROUND(Regressions!O128, 1), NA())</f>
        <v>0</v>
      </c>
      <c r="O118" s="580" t="e">
        <f>IF(ISNUMBER(Regressions!Q128),ROUND(Regressions!Q128, 1), NA())</f>
        <v>#N/A</v>
      </c>
      <c r="P118" s="583" t="e">
        <f>IF(ISNUMBER(Regressions!R128),ROUND(Regressions!R128, 1), NA())</f>
        <v>#N/A</v>
      </c>
      <c r="Q118" s="586" t="e">
        <f>IF(ISNUMBER(Regressions!S128),ROUND(Regressions!S128, 1), NA())</f>
        <v>#N/A</v>
      </c>
      <c r="R118" s="578" t="e">
        <f>IF(ISNUMBER(Regressions!T128),ROUND(Regressions!T128, 1), NA())</f>
        <v>#N/A</v>
      </c>
      <c r="S118" s="579" t="e">
        <f>IF(ISNUMBER(Regressions!U128),ROUND(Regressions!U128, 1), NA())</f>
        <v>#N/A</v>
      </c>
    </row>
    <row r="119" spans="1:19" x14ac:dyDescent="0.25">
      <c r="A119" s="571" t="str">
        <f>+Introduction!$C$7</f>
        <v>Zimbabwe</v>
      </c>
      <c r="B119" s="572">
        <f>IF(ISBLANK(Regressions!B129), " ", Regressions!B129)</f>
        <v>2022</v>
      </c>
      <c r="C119" s="571" t="str">
        <f>HLOOKUP(Introduction!$G$4,nametranslations,27,FALSE)</f>
        <v>Pre-primary</v>
      </c>
      <c r="D119" s="574">
        <f>IF(ISBLANK(Regressions!D129), " ", Regressions!D129)</f>
        <v>879507</v>
      </c>
      <c r="E119" s="575" t="e">
        <f>IF(ISNUMBER(Regressions!E129),ROUND(Regressions!E129, 1), NA())</f>
        <v>#N/A</v>
      </c>
      <c r="F119" s="576" t="e">
        <f>IF(ISNUMBER(Regressions!F129),ROUND(Regressions!F129, 1), NA())</f>
        <v>#N/A</v>
      </c>
      <c r="G119" s="577" t="e">
        <f>IF(ISNUMBER(Regressions!G129),ROUND(Regressions!G129, 1), NA())</f>
        <v>#N/A</v>
      </c>
      <c r="H119" s="578" t="e">
        <f>IF(ISNUMBER(Regressions!H129),ROUND(Regressions!H129, 1), NA())</f>
        <v>#N/A</v>
      </c>
      <c r="I119" s="579" t="e">
        <f>IF(ISNUMBER(Regressions!I129),ROUND(Regressions!I129, 1), NA())</f>
        <v>#N/A</v>
      </c>
      <c r="J119" s="580" t="e">
        <f>IF(ISNUMBER(Regressions!K129),ROUND(Regressions!K129, 1), NA())</f>
        <v>#N/A</v>
      </c>
      <c r="K119" s="576">
        <f>IF(ISNUMBER(Regressions!L129),ROUND(Regressions!L129, 1), NA())</f>
        <v>100</v>
      </c>
      <c r="L119" s="581" t="e">
        <f>IF(ISNUMBER(Regressions!M129),ROUND(Regressions!M129, 1), NA())</f>
        <v>#N/A</v>
      </c>
      <c r="M119" s="578" t="e">
        <f>IF(ISNUMBER(Regressions!N129),ROUND(Regressions!N129, 1), NA())</f>
        <v>#N/A</v>
      </c>
      <c r="N119" s="579">
        <f>IF(ISNUMBER(Regressions!O129),ROUND(Regressions!O129, 1), NA())</f>
        <v>0</v>
      </c>
      <c r="O119" s="580" t="e">
        <f>IF(ISNUMBER(Regressions!Q129),ROUND(Regressions!Q129, 1), NA())</f>
        <v>#N/A</v>
      </c>
      <c r="P119" s="576" t="e">
        <f>IF(ISNUMBER(Regressions!R129),ROUND(Regressions!R129, 1), NA())</f>
        <v>#N/A</v>
      </c>
      <c r="Q119" s="582" t="e">
        <f>IF(ISNUMBER(Regressions!S129),ROUND(Regressions!S129, 1), NA())</f>
        <v>#N/A</v>
      </c>
      <c r="R119" s="578" t="e">
        <f>IF(ISNUMBER(Regressions!T129),ROUND(Regressions!T129, 1), NA())</f>
        <v>#N/A</v>
      </c>
      <c r="S119" s="579" t="e">
        <f>IF(ISNUMBER(Regressions!U129),ROUND(Regressions!U129, 1), NA())</f>
        <v>#N/A</v>
      </c>
    </row>
    <row r="120" spans="1:19" x14ac:dyDescent="0.25">
      <c r="A120" s="571" t="str">
        <f>+Introduction!$C$7</f>
        <v>Zimbabwe</v>
      </c>
      <c r="B120" s="572">
        <f>IF(ISBLANK(Regressions!B130), " ", Regressions!B130)</f>
        <v>2023</v>
      </c>
      <c r="C120" s="571" t="str">
        <f>HLOOKUP(Introduction!$G$4,nametranslations,27,FALSE)</f>
        <v>Pre-primary</v>
      </c>
      <c r="D120" s="574">
        <f>IF(ISBLANK(Regressions!D130), " ", Regressions!D130)</f>
        <v>877480</v>
      </c>
      <c r="E120" s="575" t="e">
        <f>IF(ISNUMBER(Regressions!E130),ROUND(Regressions!E130, 1), NA())</f>
        <v>#N/A</v>
      </c>
      <c r="F120" s="576" t="e">
        <f>IF(ISNUMBER(Regressions!F130),ROUND(Regressions!F130, 1), NA())</f>
        <v>#N/A</v>
      </c>
      <c r="G120" s="577" t="e">
        <f>IF(ISNUMBER(Regressions!G130),ROUND(Regressions!G130, 1), NA())</f>
        <v>#N/A</v>
      </c>
      <c r="H120" s="578" t="e">
        <f>IF(ISNUMBER(Regressions!H130),ROUND(Regressions!H130, 1), NA())</f>
        <v>#N/A</v>
      </c>
      <c r="I120" s="579" t="e">
        <f>IF(ISNUMBER(Regressions!I130),ROUND(Regressions!I130, 1), NA())</f>
        <v>#N/A</v>
      </c>
      <c r="J120" s="580" t="e">
        <f>IF(ISNUMBER(Regressions!K130),ROUND(Regressions!K130, 1), NA())</f>
        <v>#N/A</v>
      </c>
      <c r="K120" s="576">
        <f>IF(ISNUMBER(Regressions!L130),ROUND(Regressions!L130, 1), NA())</f>
        <v>100</v>
      </c>
      <c r="L120" s="581" t="e">
        <f>IF(ISNUMBER(Regressions!M130),ROUND(Regressions!M130, 1), NA())</f>
        <v>#N/A</v>
      </c>
      <c r="M120" s="578" t="e">
        <f>IF(ISNUMBER(Regressions!N130),ROUND(Regressions!N130, 1), NA())</f>
        <v>#N/A</v>
      </c>
      <c r="N120" s="579">
        <f>IF(ISNUMBER(Regressions!O130),ROUND(Regressions!O130, 1), NA())</f>
        <v>0</v>
      </c>
      <c r="O120" s="580" t="e">
        <f>IF(ISNUMBER(Regressions!Q130),ROUND(Regressions!Q130, 1), NA())</f>
        <v>#N/A</v>
      </c>
      <c r="P120" s="576" t="e">
        <f>IF(ISNUMBER(Regressions!R130),ROUND(Regressions!R130, 1), NA())</f>
        <v>#N/A</v>
      </c>
      <c r="Q120" s="582" t="e">
        <f>IF(ISNUMBER(Regressions!S130),ROUND(Regressions!S130, 1), NA())</f>
        <v>#N/A</v>
      </c>
      <c r="R120" s="578" t="e">
        <f>IF(ISNUMBER(Regressions!T130),ROUND(Regressions!T130, 1), NA())</f>
        <v>#N/A</v>
      </c>
      <c r="S120" s="579" t="e">
        <f>IF(ISNUMBER(Regressions!U130),ROUND(Regressions!U130, 1), NA())</f>
        <v>#N/A</v>
      </c>
    </row>
    <row r="121" spans="1:19" x14ac:dyDescent="0.25">
      <c r="A121" s="571" t="str">
        <f>+Introduction!$C$7</f>
        <v>Zimbabwe</v>
      </c>
      <c r="B121" s="572">
        <f>IF(ISBLANK(Regressions!B131), " ", Regressions!B131)</f>
        <v>2024</v>
      </c>
      <c r="C121" s="571" t="str">
        <f>HLOOKUP(Introduction!$G$4,nametranslations,27,FALSE)</f>
        <v>Pre-primary</v>
      </c>
      <c r="D121" s="574">
        <f>IF(ISBLANK(Regressions!D131), " ", Regressions!D131)</f>
        <v>971796</v>
      </c>
      <c r="E121" s="575" t="e">
        <f>IF(ISNUMBER(Regressions!E131),ROUND(Regressions!E131, 1), NA())</f>
        <v>#N/A</v>
      </c>
      <c r="F121" s="576" t="e">
        <f>IF(ISNUMBER(Regressions!F131),ROUND(Regressions!F131, 1), NA())</f>
        <v>#N/A</v>
      </c>
      <c r="G121" s="577" t="e">
        <f>IF(ISNUMBER(Regressions!G131),ROUND(Regressions!G131, 1), NA())</f>
        <v>#N/A</v>
      </c>
      <c r="H121" s="578" t="e">
        <f>IF(ISNUMBER(Regressions!H131),ROUND(Regressions!H131, 1), NA())</f>
        <v>#N/A</v>
      </c>
      <c r="I121" s="579" t="e">
        <f>IF(ISNUMBER(Regressions!I131),ROUND(Regressions!I131, 1), NA())</f>
        <v>#N/A</v>
      </c>
      <c r="J121" s="580" t="e">
        <f>IF(ISNUMBER(Regressions!K131),ROUND(Regressions!K131, 1), NA())</f>
        <v>#N/A</v>
      </c>
      <c r="K121" s="576">
        <f>IF(ISNUMBER(Regressions!L131),ROUND(Regressions!L131, 1), NA())</f>
        <v>100</v>
      </c>
      <c r="L121" s="581" t="e">
        <f>IF(ISNUMBER(Regressions!M131),ROUND(Regressions!M131, 1), NA())</f>
        <v>#N/A</v>
      </c>
      <c r="M121" s="578" t="e">
        <f>IF(ISNUMBER(Regressions!N131),ROUND(Regressions!N131, 1), NA())</f>
        <v>#N/A</v>
      </c>
      <c r="N121" s="579">
        <f>IF(ISNUMBER(Regressions!O131),ROUND(Regressions!O131, 1), NA())</f>
        <v>0</v>
      </c>
      <c r="O121" s="580" t="e">
        <f>IF(ISNUMBER(Regressions!Q131),ROUND(Regressions!Q131, 1), NA())</f>
        <v>#N/A</v>
      </c>
      <c r="P121" s="576" t="e">
        <f>IF(ISNUMBER(Regressions!R131),ROUND(Regressions!R131, 1), NA())</f>
        <v>#N/A</v>
      </c>
      <c r="Q121" s="582" t="e">
        <f>IF(ISNUMBER(Regressions!S131),ROUND(Regressions!S131, 1), NA())</f>
        <v>#N/A</v>
      </c>
      <c r="R121" s="578" t="e">
        <f>IF(ISNUMBER(Regressions!T131),ROUND(Regressions!T131, 1), NA())</f>
        <v>#N/A</v>
      </c>
      <c r="S121" s="579" t="e">
        <f>IF(ISNUMBER(Regressions!U131),ROUND(Regressions!U131, 1), NA())</f>
        <v>#N/A</v>
      </c>
    </row>
    <row r="122" spans="1:19" x14ac:dyDescent="0.25">
      <c r="A122" s="587" t="str">
        <f>+Introduction!$C$7</f>
        <v>Zimbabwe</v>
      </c>
      <c r="B122" s="588">
        <f>IF(ISBLANK(Regressions!B132), " ", Regressions!B132)</f>
        <v>2025</v>
      </c>
      <c r="C122" s="587" t="str">
        <f>HLOOKUP(Introduction!$G$4,nametranslations,27,FALSE)</f>
        <v>Pre-primary</v>
      </c>
      <c r="D122" s="589">
        <f>IF(ISBLANK(Regressions!D132), " ", Regressions!D132)</f>
        <v>984456</v>
      </c>
      <c r="E122" s="590" t="e">
        <f>IF(ISNUMBER(Regressions!E132),ROUND(Regressions!E132, 1), NA())</f>
        <v>#N/A</v>
      </c>
      <c r="F122" s="591" t="e">
        <f>IF(ISNUMBER(Regressions!F132),ROUND(Regressions!F132, 1), NA())</f>
        <v>#N/A</v>
      </c>
      <c r="G122" s="592" t="e">
        <f>IF(ISNUMBER(Regressions!G132),ROUND(Regressions!G132, 1), NA())</f>
        <v>#N/A</v>
      </c>
      <c r="H122" s="593" t="e">
        <f>IF(ISNUMBER(Regressions!H132),ROUND(Regressions!H132, 1), NA())</f>
        <v>#N/A</v>
      </c>
      <c r="I122" s="594" t="e">
        <f>IF(ISNUMBER(Regressions!I132),ROUND(Regressions!I132, 1), NA())</f>
        <v>#N/A</v>
      </c>
      <c r="J122" s="595" t="e">
        <f>IF(ISNUMBER(Regressions!K132),ROUND(Regressions!K132, 1), NA())</f>
        <v>#N/A</v>
      </c>
      <c r="K122" s="591">
        <f>IF(ISNUMBER(Regressions!L132),ROUND(Regressions!L132, 1), NA())</f>
        <v>100</v>
      </c>
      <c r="L122" s="596" t="e">
        <f>IF(ISNUMBER(Regressions!M132),ROUND(Regressions!M132, 1), NA())</f>
        <v>#N/A</v>
      </c>
      <c r="M122" s="593" t="e">
        <f>IF(ISNUMBER(Regressions!N132),ROUND(Regressions!N132, 1), NA())</f>
        <v>#N/A</v>
      </c>
      <c r="N122" s="594">
        <f>IF(ISNUMBER(Regressions!O132),ROUND(Regressions!O132, 1), NA())</f>
        <v>0</v>
      </c>
      <c r="O122" s="595" t="e">
        <f>IF(ISNUMBER(Regressions!Q132),ROUND(Regressions!Q132, 1), NA())</f>
        <v>#N/A</v>
      </c>
      <c r="P122" s="591" t="e">
        <f>IF(ISNUMBER(Regressions!R132),ROUND(Regressions!R132, 1), NA())</f>
        <v>#N/A</v>
      </c>
      <c r="Q122" s="597" t="e">
        <f>IF(ISNUMBER(Regressions!S132),ROUND(Regressions!S132, 1), NA())</f>
        <v>#N/A</v>
      </c>
      <c r="R122" s="593" t="e">
        <f>IF(ISNUMBER(Regressions!T132),ROUND(Regressions!T132, 1), NA())</f>
        <v>#N/A</v>
      </c>
      <c r="S122" s="594" t="e">
        <f>IF(ISNUMBER(Regressions!U132),ROUND(Regressions!U132, 1), NA())</f>
        <v>#N/A</v>
      </c>
    </row>
    <row r="123" spans="1:19" hidden="1" x14ac:dyDescent="0.25">
      <c r="A123" s="571" t="str">
        <f>+Introduction!$C$7</f>
        <v>Zimbabwe</v>
      </c>
      <c r="B123" s="572">
        <f>IF(ISBLANK(Regressions!B133), " ", Regressions!B133)</f>
        <v>2026</v>
      </c>
      <c r="C123" s="571" t="str">
        <f>HLOOKUP(Introduction!$G$4,nametranslations,27,FALSE)</f>
        <v>Pre-primary</v>
      </c>
      <c r="D123" s="574" t="str">
        <f>IF(ISBLANK(Regressions!D133), " ", Regressions!D133)</f>
        <v xml:space="preserve"> </v>
      </c>
      <c r="E123" s="575" t="e">
        <f>IF(ISNUMBER(Regressions!E133),ROUND(Regressions!E133, 1), NA())</f>
        <v>#N/A</v>
      </c>
      <c r="F123" s="576" t="e">
        <f>IF(ISNUMBER(Regressions!F133),ROUND(Regressions!F133, 1), NA())</f>
        <v>#N/A</v>
      </c>
      <c r="G123" s="577" t="e">
        <f>IF(ISNUMBER(Regressions!G133),ROUND(Regressions!G133, 1), NA())</f>
        <v>#N/A</v>
      </c>
      <c r="H123" s="578" t="e">
        <f>IF(ISNUMBER(Regressions!H133),ROUND(Regressions!H133, 1), NA())</f>
        <v>#N/A</v>
      </c>
      <c r="I123" s="579" t="e">
        <f>IF(ISNUMBER(Regressions!I133),ROUND(Regressions!I133, 1), NA())</f>
        <v>#N/A</v>
      </c>
      <c r="J123" s="580" t="e">
        <f>IF(ISNUMBER(Regressions!K133),ROUND(Regressions!K133, 1), NA())</f>
        <v>#N/A</v>
      </c>
      <c r="K123" s="576">
        <f>IF(ISNUMBER(Regressions!L133),ROUND(Regressions!L133, 1), NA())</f>
        <v>100</v>
      </c>
      <c r="L123" s="581" t="e">
        <f>IF(ISNUMBER(Regressions!M133),ROUND(Regressions!M133, 1), NA())</f>
        <v>#N/A</v>
      </c>
      <c r="M123" s="578" t="e">
        <f>IF(ISNUMBER(Regressions!N133),ROUND(Regressions!N133, 1), NA())</f>
        <v>#N/A</v>
      </c>
      <c r="N123" s="579">
        <f>IF(ISNUMBER(Regressions!O133),ROUND(Regressions!O133, 1), NA())</f>
        <v>0</v>
      </c>
      <c r="O123" s="580" t="e">
        <f>IF(ISNUMBER(Regressions!Q133),ROUND(Regressions!Q133, 1), NA())</f>
        <v>#N/A</v>
      </c>
      <c r="P123" s="576" t="e">
        <f>IF(ISNUMBER(Regressions!R133),ROUND(Regressions!R133, 1), NA())</f>
        <v>#N/A</v>
      </c>
      <c r="Q123" s="582" t="e">
        <f>IF(ISNUMBER(Regressions!S133),ROUND(Regressions!S133, 1), NA())</f>
        <v>#N/A</v>
      </c>
      <c r="R123" s="578" t="e">
        <f>IF(ISNUMBER(Regressions!T133),ROUND(Regressions!T133, 1), NA())</f>
        <v>#N/A</v>
      </c>
      <c r="S123" s="579" t="e">
        <f>IF(ISNUMBER(Regressions!U133),ROUND(Regressions!U133, 1), NA())</f>
        <v>#N/A</v>
      </c>
    </row>
    <row r="124" spans="1:19" hidden="1" x14ac:dyDescent="0.25">
      <c r="A124" s="571" t="str">
        <f>+Introduction!$C$7</f>
        <v>Zimbabwe</v>
      </c>
      <c r="B124" s="572">
        <f>IF(ISBLANK(Regressions!B134), " ", Regressions!B134)</f>
        <v>2027</v>
      </c>
      <c r="C124" s="571" t="str">
        <f>HLOOKUP(Introduction!$G$4,nametranslations,27,FALSE)</f>
        <v>Pre-primary</v>
      </c>
      <c r="D124" s="574" t="str">
        <f>IF(ISBLANK(Regressions!D134), " ", Regressions!D134)</f>
        <v xml:space="preserve"> </v>
      </c>
      <c r="E124" s="575" t="e">
        <f>IF(ISNUMBER(Regressions!E134),ROUND(Regressions!E134, 1), NA())</f>
        <v>#N/A</v>
      </c>
      <c r="F124" s="576" t="e">
        <f>IF(ISNUMBER(Regressions!F134),ROUND(Regressions!F134, 1), NA())</f>
        <v>#N/A</v>
      </c>
      <c r="G124" s="577" t="e">
        <f>IF(ISNUMBER(Regressions!G134),ROUND(Regressions!G134, 1), NA())</f>
        <v>#N/A</v>
      </c>
      <c r="H124" s="578" t="e">
        <f>IF(ISNUMBER(Regressions!H134),ROUND(Regressions!H134, 1), NA())</f>
        <v>#N/A</v>
      </c>
      <c r="I124" s="579" t="e">
        <f>IF(ISNUMBER(Regressions!I134),ROUND(Regressions!I134, 1), NA())</f>
        <v>#N/A</v>
      </c>
      <c r="J124" s="580" t="e">
        <f>IF(ISNUMBER(Regressions!K134),ROUND(Regressions!K134, 1), NA())</f>
        <v>#N/A</v>
      </c>
      <c r="K124" s="576">
        <f>IF(ISNUMBER(Regressions!L134),ROUND(Regressions!L134, 1), NA())</f>
        <v>100</v>
      </c>
      <c r="L124" s="581" t="e">
        <f>IF(ISNUMBER(Regressions!M134),ROUND(Regressions!M134, 1), NA())</f>
        <v>#N/A</v>
      </c>
      <c r="M124" s="578" t="e">
        <f>IF(ISNUMBER(Regressions!N134),ROUND(Regressions!N134, 1), NA())</f>
        <v>#N/A</v>
      </c>
      <c r="N124" s="579">
        <f>IF(ISNUMBER(Regressions!O134),ROUND(Regressions!O134, 1), NA())</f>
        <v>0</v>
      </c>
      <c r="O124" s="580" t="e">
        <f>IF(ISNUMBER(Regressions!Q134),ROUND(Regressions!Q134, 1), NA())</f>
        <v>#N/A</v>
      </c>
      <c r="P124" s="576" t="e">
        <f>IF(ISNUMBER(Regressions!R134),ROUND(Regressions!R134, 1), NA())</f>
        <v>#N/A</v>
      </c>
      <c r="Q124" s="582" t="e">
        <f>IF(ISNUMBER(Regressions!S134),ROUND(Regressions!S134, 1), NA())</f>
        <v>#N/A</v>
      </c>
      <c r="R124" s="578" t="e">
        <f>IF(ISNUMBER(Regressions!T134),ROUND(Regressions!T134, 1), NA())</f>
        <v>#N/A</v>
      </c>
      <c r="S124" s="579" t="e">
        <f>IF(ISNUMBER(Regressions!U134),ROUND(Regressions!U134, 1), NA())</f>
        <v>#N/A</v>
      </c>
    </row>
    <row r="125" spans="1:19" hidden="1" x14ac:dyDescent="0.25">
      <c r="A125" s="571" t="str">
        <f>+Introduction!$C$7</f>
        <v>Zimbabwe</v>
      </c>
      <c r="B125" s="572">
        <f>IF(ISBLANK(Regressions!B135), " ", Regressions!B135)</f>
        <v>2028</v>
      </c>
      <c r="C125" s="571" t="str">
        <f>HLOOKUP(Introduction!$G$4,nametranslations,27,FALSE)</f>
        <v>Pre-primary</v>
      </c>
      <c r="D125" s="574" t="str">
        <f>IF(ISBLANK(Regressions!D135), " ", Regressions!D135)</f>
        <v xml:space="preserve"> </v>
      </c>
      <c r="E125" s="575" t="e">
        <f>IF(ISNUMBER(Regressions!E135),ROUND(Regressions!E135, 1), NA())</f>
        <v>#N/A</v>
      </c>
      <c r="F125" s="576" t="e">
        <f>IF(ISNUMBER(Regressions!F135),ROUND(Regressions!F135, 1), NA())</f>
        <v>#N/A</v>
      </c>
      <c r="G125" s="577" t="e">
        <f>IF(ISNUMBER(Regressions!G135),ROUND(Regressions!G135, 1), NA())</f>
        <v>#N/A</v>
      </c>
      <c r="H125" s="578" t="e">
        <f>IF(ISNUMBER(Regressions!H135),ROUND(Regressions!H135, 1), NA())</f>
        <v>#N/A</v>
      </c>
      <c r="I125" s="579" t="e">
        <f>IF(ISNUMBER(Regressions!I135),ROUND(Regressions!I135, 1), NA())</f>
        <v>#N/A</v>
      </c>
      <c r="J125" s="580" t="e">
        <f>IF(ISNUMBER(Regressions!K135),ROUND(Regressions!K135, 1), NA())</f>
        <v>#N/A</v>
      </c>
      <c r="K125" s="576">
        <f>IF(ISNUMBER(Regressions!L135),ROUND(Regressions!L135, 1), NA())</f>
        <v>100</v>
      </c>
      <c r="L125" s="581" t="e">
        <f>IF(ISNUMBER(Regressions!M135),ROUND(Regressions!M135, 1), NA())</f>
        <v>#N/A</v>
      </c>
      <c r="M125" s="578" t="e">
        <f>IF(ISNUMBER(Regressions!N135),ROUND(Regressions!N135, 1), NA())</f>
        <v>#N/A</v>
      </c>
      <c r="N125" s="579">
        <f>IF(ISNUMBER(Regressions!O135),ROUND(Regressions!O135, 1), NA())</f>
        <v>0</v>
      </c>
      <c r="O125" s="580" t="e">
        <f>IF(ISNUMBER(Regressions!Q135),ROUND(Regressions!Q135, 1), NA())</f>
        <v>#N/A</v>
      </c>
      <c r="P125" s="576" t="e">
        <f>IF(ISNUMBER(Regressions!R135),ROUND(Regressions!R135, 1), NA())</f>
        <v>#N/A</v>
      </c>
      <c r="Q125" s="582" t="e">
        <f>IF(ISNUMBER(Regressions!S135),ROUND(Regressions!S135, 1), NA())</f>
        <v>#N/A</v>
      </c>
      <c r="R125" s="578" t="e">
        <f>IF(ISNUMBER(Regressions!T135),ROUND(Regressions!T135, 1), NA())</f>
        <v>#N/A</v>
      </c>
      <c r="S125" s="579" t="e">
        <f>IF(ISNUMBER(Regressions!U135),ROUND(Regressions!U135, 1), NA())</f>
        <v>#N/A</v>
      </c>
    </row>
    <row r="126" spans="1:19" hidden="1" x14ac:dyDescent="0.25">
      <c r="A126" s="571" t="str">
        <f>+Introduction!$C$7</f>
        <v>Zimbabwe</v>
      </c>
      <c r="B126" s="572">
        <f>IF(ISBLANK(Regressions!B136), " ", Regressions!B136)</f>
        <v>2029</v>
      </c>
      <c r="C126" s="571" t="str">
        <f>HLOOKUP(Introduction!$G$4,nametranslations,27,FALSE)</f>
        <v>Pre-primary</v>
      </c>
      <c r="D126" s="574" t="str">
        <f>IF(ISBLANK(Regressions!D136), " ", Regressions!D136)</f>
        <v xml:space="preserve"> </v>
      </c>
      <c r="E126" s="575" t="e">
        <f>IF(ISNUMBER(Regressions!E136),ROUND(Regressions!E136, 1), NA())</f>
        <v>#N/A</v>
      </c>
      <c r="F126" s="576" t="e">
        <f>IF(ISNUMBER(Regressions!F136),ROUND(Regressions!F136, 1), NA())</f>
        <v>#N/A</v>
      </c>
      <c r="G126" s="577" t="e">
        <f>IF(ISNUMBER(Regressions!G136),ROUND(Regressions!G136, 1), NA())</f>
        <v>#N/A</v>
      </c>
      <c r="H126" s="578" t="e">
        <f>IF(ISNUMBER(Regressions!H136),ROUND(Regressions!H136, 1), NA())</f>
        <v>#N/A</v>
      </c>
      <c r="I126" s="579" t="e">
        <f>IF(ISNUMBER(Regressions!I136),ROUND(Regressions!I136, 1), NA())</f>
        <v>#N/A</v>
      </c>
      <c r="J126" s="580" t="e">
        <f>IF(ISNUMBER(Regressions!K136),ROUND(Regressions!K136, 1), NA())</f>
        <v>#N/A</v>
      </c>
      <c r="K126" s="576">
        <f>IF(ISNUMBER(Regressions!L136),ROUND(Regressions!L136, 1), NA())</f>
        <v>100</v>
      </c>
      <c r="L126" s="581" t="e">
        <f>IF(ISNUMBER(Regressions!M136),ROUND(Regressions!M136, 1), NA())</f>
        <v>#N/A</v>
      </c>
      <c r="M126" s="578" t="e">
        <f>IF(ISNUMBER(Regressions!N136),ROUND(Regressions!N136, 1), NA())</f>
        <v>#N/A</v>
      </c>
      <c r="N126" s="579">
        <f>IF(ISNUMBER(Regressions!O136),ROUND(Regressions!O136, 1), NA())</f>
        <v>0</v>
      </c>
      <c r="O126" s="580" t="e">
        <f>IF(ISNUMBER(Regressions!Q136),ROUND(Regressions!Q136, 1), NA())</f>
        <v>#N/A</v>
      </c>
      <c r="P126" s="576" t="e">
        <f>IF(ISNUMBER(Regressions!R136),ROUND(Regressions!R136, 1), NA())</f>
        <v>#N/A</v>
      </c>
      <c r="Q126" s="582" t="e">
        <f>IF(ISNUMBER(Regressions!S136),ROUND(Regressions!S136, 1), NA())</f>
        <v>#N/A</v>
      </c>
      <c r="R126" s="578" t="e">
        <f>IF(ISNUMBER(Regressions!T136),ROUND(Regressions!T136, 1), NA())</f>
        <v>#N/A</v>
      </c>
      <c r="S126" s="579" t="e">
        <f>IF(ISNUMBER(Regressions!U136),ROUND(Regressions!U136, 1), NA())</f>
        <v>#N/A</v>
      </c>
    </row>
    <row r="127" spans="1:19" hidden="1" x14ac:dyDescent="0.25">
      <c r="A127" s="571" t="str">
        <f>+Introduction!$C$7</f>
        <v>Zimbabwe</v>
      </c>
      <c r="B127" s="572">
        <f>IF(ISBLANK(Regressions!B137), " ", Regressions!B137)</f>
        <v>2030</v>
      </c>
      <c r="C127" s="571" t="str">
        <f>HLOOKUP(Introduction!$G$4,nametranslations,27,FALSE)</f>
        <v>Pre-primary</v>
      </c>
      <c r="D127" s="574" t="str">
        <f>IF(ISBLANK(Regressions!D137), " ", Regressions!D137)</f>
        <v xml:space="preserve"> </v>
      </c>
      <c r="E127" s="575" t="e">
        <f>IF(ISNUMBER(Regressions!E137),ROUND(Regressions!E137, 1), NA())</f>
        <v>#N/A</v>
      </c>
      <c r="F127" s="576" t="e">
        <f>IF(ISNUMBER(Regressions!F137),ROUND(Regressions!F137, 1), NA())</f>
        <v>#N/A</v>
      </c>
      <c r="G127" s="577" t="e">
        <f>IF(ISNUMBER(Regressions!G137),ROUND(Regressions!G137, 1), NA())</f>
        <v>#N/A</v>
      </c>
      <c r="H127" s="578" t="e">
        <f>IF(ISNUMBER(Regressions!H137),ROUND(Regressions!H137, 1), NA())</f>
        <v>#N/A</v>
      </c>
      <c r="I127" s="579" t="e">
        <f>IF(ISNUMBER(Regressions!I137),ROUND(Regressions!I137, 1), NA())</f>
        <v>#N/A</v>
      </c>
      <c r="J127" s="580" t="e">
        <f>IF(ISNUMBER(Regressions!K137),ROUND(Regressions!K137, 1), NA())</f>
        <v>#N/A</v>
      </c>
      <c r="K127" s="576">
        <f>IF(ISNUMBER(Regressions!L137),ROUND(Regressions!L137, 1), NA())</f>
        <v>100</v>
      </c>
      <c r="L127" s="581" t="e">
        <f>IF(ISNUMBER(Regressions!M137),ROUND(Regressions!M137, 1), NA())</f>
        <v>#N/A</v>
      </c>
      <c r="M127" s="578" t="e">
        <f>IF(ISNUMBER(Regressions!N137),ROUND(Regressions!N137, 1), NA())</f>
        <v>#N/A</v>
      </c>
      <c r="N127" s="579">
        <f>IF(ISNUMBER(Regressions!O137),ROUND(Regressions!O137, 1), NA())</f>
        <v>0</v>
      </c>
      <c r="O127" s="580" t="e">
        <f>IF(ISNUMBER(Regressions!Q137),ROUND(Regressions!Q137, 1), NA())</f>
        <v>#N/A</v>
      </c>
      <c r="P127" s="576" t="e">
        <f>IF(ISNUMBER(Regressions!R137),ROUND(Regressions!R137, 1), NA())</f>
        <v>#N/A</v>
      </c>
      <c r="Q127" s="582" t="e">
        <f>IF(ISNUMBER(Regressions!S137),ROUND(Regressions!S137, 1), NA())</f>
        <v>#N/A</v>
      </c>
      <c r="R127" s="578" t="e">
        <f>IF(ISNUMBER(Regressions!T137),ROUND(Regressions!T137, 1), NA())</f>
        <v>#N/A</v>
      </c>
      <c r="S127" s="579" t="e">
        <f>IF(ISNUMBER(Regressions!U137),ROUND(Regressions!U137, 1), NA())</f>
        <v>#N/A</v>
      </c>
    </row>
    <row r="128" spans="1:19" x14ac:dyDescent="0.25">
      <c r="A128" s="571" t="str">
        <f>+Introduction!$C$7</f>
        <v>Zimbabwe</v>
      </c>
      <c r="B128" s="572">
        <f>IF(ISBLANK(Regressions!B138), " ", Regressions!B138)</f>
        <v>2000</v>
      </c>
      <c r="C128" s="571" t="str">
        <f>HLOOKUP(Introduction!$G$4,nametranslations,28,FALSE)</f>
        <v>Primary</v>
      </c>
      <c r="D128" s="574">
        <f>IF(ISBLANK(Regressions!D138), " ", Regressions!D138)</f>
        <v>2196134</v>
      </c>
      <c r="E128" s="575" t="e">
        <f>IF(ISNUMBER(Regressions!E138),ROUND(Regressions!E138, 1), NA())</f>
        <v>#N/A</v>
      </c>
      <c r="F128" s="576" t="e">
        <f>IF(ISNUMBER(Regressions!F138),ROUND(Regressions!F138, 1), NA())</f>
        <v>#N/A</v>
      </c>
      <c r="G128" s="577" t="e">
        <f>IF(ISNUMBER(Regressions!G138),ROUND(Regressions!G138, 1), NA())</f>
        <v>#N/A</v>
      </c>
      <c r="H128" s="578" t="e">
        <f>IF(ISNUMBER(Regressions!H138),ROUND(Regressions!H138, 1), NA())</f>
        <v>#N/A</v>
      </c>
      <c r="I128" s="579" t="e">
        <f>IF(ISNUMBER(Regressions!I138),ROUND(Regressions!I138, 1), NA())</f>
        <v>#N/A</v>
      </c>
      <c r="J128" s="580">
        <f>IF(ISNUMBER(Regressions!K138),ROUND(Regressions!K138, 1), NA())</f>
        <v>99.9</v>
      </c>
      <c r="K128" s="576" t="e">
        <f>IF(ISNUMBER(Regressions!L138),ROUND(Regressions!L138, 1), NA())</f>
        <v>#N/A</v>
      </c>
      <c r="L128" s="581" t="e">
        <f>IF(ISNUMBER(Regressions!M138),ROUND(Regressions!M138, 1), NA())</f>
        <v>#N/A</v>
      </c>
      <c r="M128" s="578" t="e">
        <f>IF(ISNUMBER(Regressions!N138),ROUND(Regressions!N138, 1), NA())</f>
        <v>#N/A</v>
      </c>
      <c r="N128" s="579" t="e">
        <f>IF(ISNUMBER(Regressions!O138),ROUND(Regressions!O138, 1), NA())</f>
        <v>#N/A</v>
      </c>
      <c r="O128" s="580" t="e">
        <f>IF(ISNUMBER(Regressions!Q138),ROUND(Regressions!Q138, 1), NA())</f>
        <v>#N/A</v>
      </c>
      <c r="P128" s="576" t="e">
        <f>IF(ISNUMBER(Regressions!R138),ROUND(Regressions!R138, 1), NA())</f>
        <v>#N/A</v>
      </c>
      <c r="Q128" s="582" t="e">
        <f>IF(ISNUMBER(Regressions!S138),ROUND(Regressions!S138, 1), NA())</f>
        <v>#N/A</v>
      </c>
      <c r="R128" s="578" t="e">
        <f>IF(ISNUMBER(Regressions!T138),ROUND(Regressions!T138, 1), NA())</f>
        <v>#N/A</v>
      </c>
      <c r="S128" s="579" t="e">
        <f>IF(ISNUMBER(Regressions!U138),ROUND(Regressions!U138, 1), NA())</f>
        <v>#N/A</v>
      </c>
    </row>
    <row r="129" spans="1:19" x14ac:dyDescent="0.25">
      <c r="A129" s="571" t="str">
        <f>+Introduction!$C$7</f>
        <v>Zimbabwe</v>
      </c>
      <c r="B129" s="572">
        <f>IF(ISBLANK(Regressions!B139), " ", Regressions!B139)</f>
        <v>2001</v>
      </c>
      <c r="C129" s="571" t="str">
        <f>HLOOKUP(Introduction!$G$4,nametranslations,28,FALSE)</f>
        <v>Primary</v>
      </c>
      <c r="D129" s="574">
        <f>IF(ISBLANK(Regressions!D139), " ", Regressions!D139)</f>
        <v>2168256</v>
      </c>
      <c r="E129" s="575" t="e">
        <f>IF(ISNUMBER(Regressions!E139),ROUND(Regressions!E139, 1), NA())</f>
        <v>#N/A</v>
      </c>
      <c r="F129" s="576" t="e">
        <f>IF(ISNUMBER(Regressions!F139),ROUND(Regressions!F139, 1), NA())</f>
        <v>#N/A</v>
      </c>
      <c r="G129" s="577" t="e">
        <f>IF(ISNUMBER(Regressions!G139),ROUND(Regressions!G139, 1), NA())</f>
        <v>#N/A</v>
      </c>
      <c r="H129" s="578" t="e">
        <f>IF(ISNUMBER(Regressions!H139),ROUND(Regressions!H139, 1), NA())</f>
        <v>#N/A</v>
      </c>
      <c r="I129" s="579" t="e">
        <f>IF(ISNUMBER(Regressions!I139),ROUND(Regressions!I139, 1), NA())</f>
        <v>#N/A</v>
      </c>
      <c r="J129" s="580">
        <f>IF(ISNUMBER(Regressions!K139),ROUND(Regressions!K139, 1), NA())</f>
        <v>99.9</v>
      </c>
      <c r="K129" s="576" t="e">
        <f>IF(ISNUMBER(Regressions!L139),ROUND(Regressions!L139, 1), NA())</f>
        <v>#N/A</v>
      </c>
      <c r="L129" s="581" t="e">
        <f>IF(ISNUMBER(Regressions!M139),ROUND(Regressions!M139, 1), NA())</f>
        <v>#N/A</v>
      </c>
      <c r="M129" s="578" t="e">
        <f>IF(ISNUMBER(Regressions!N139),ROUND(Regressions!N139, 1), NA())</f>
        <v>#N/A</v>
      </c>
      <c r="N129" s="579" t="e">
        <f>IF(ISNUMBER(Regressions!O139),ROUND(Regressions!O139, 1), NA())</f>
        <v>#N/A</v>
      </c>
      <c r="O129" s="580" t="e">
        <f>IF(ISNUMBER(Regressions!Q139),ROUND(Regressions!Q139, 1), NA())</f>
        <v>#N/A</v>
      </c>
      <c r="P129" s="576" t="e">
        <f>IF(ISNUMBER(Regressions!R139),ROUND(Regressions!R139, 1), NA())</f>
        <v>#N/A</v>
      </c>
      <c r="Q129" s="582" t="e">
        <f>IF(ISNUMBER(Regressions!S139),ROUND(Regressions!S139, 1), NA())</f>
        <v>#N/A</v>
      </c>
      <c r="R129" s="578" t="e">
        <f>IF(ISNUMBER(Regressions!T139),ROUND(Regressions!T139, 1), NA())</f>
        <v>#N/A</v>
      </c>
      <c r="S129" s="579" t="e">
        <f>IF(ISNUMBER(Regressions!U139),ROUND(Regressions!U139, 1), NA())</f>
        <v>#N/A</v>
      </c>
    </row>
    <row r="130" spans="1:19" x14ac:dyDescent="0.25">
      <c r="A130" s="571" t="str">
        <f>+Introduction!$C$7</f>
        <v>Zimbabwe</v>
      </c>
      <c r="B130" s="572">
        <f>IF(ISBLANK(Regressions!B140), " ", Regressions!B140)</f>
        <v>2002</v>
      </c>
      <c r="C130" s="571" t="str">
        <f>HLOOKUP(Introduction!$G$4,nametranslations,28,FALSE)</f>
        <v>Primary</v>
      </c>
      <c r="D130" s="574">
        <f>IF(ISBLANK(Regressions!D140), " ", Regressions!D140)</f>
        <v>2149874</v>
      </c>
      <c r="E130" s="575" t="e">
        <f>IF(ISNUMBER(Regressions!E140),ROUND(Regressions!E140, 1), NA())</f>
        <v>#N/A</v>
      </c>
      <c r="F130" s="576" t="e">
        <f>IF(ISNUMBER(Regressions!F140),ROUND(Regressions!F140, 1), NA())</f>
        <v>#N/A</v>
      </c>
      <c r="G130" s="577" t="e">
        <f>IF(ISNUMBER(Regressions!G140),ROUND(Regressions!G140, 1), NA())</f>
        <v>#N/A</v>
      </c>
      <c r="H130" s="578" t="e">
        <f>IF(ISNUMBER(Regressions!H140),ROUND(Regressions!H140, 1), NA())</f>
        <v>#N/A</v>
      </c>
      <c r="I130" s="579" t="e">
        <f>IF(ISNUMBER(Regressions!I140),ROUND(Regressions!I140, 1), NA())</f>
        <v>#N/A</v>
      </c>
      <c r="J130" s="580">
        <f>IF(ISNUMBER(Regressions!K140),ROUND(Regressions!K140, 1), NA())</f>
        <v>99.9</v>
      </c>
      <c r="K130" s="576" t="e">
        <f>IF(ISNUMBER(Regressions!L140),ROUND(Regressions!L140, 1), NA())</f>
        <v>#N/A</v>
      </c>
      <c r="L130" s="581" t="e">
        <f>IF(ISNUMBER(Regressions!M140),ROUND(Regressions!M140, 1), NA())</f>
        <v>#N/A</v>
      </c>
      <c r="M130" s="578" t="e">
        <f>IF(ISNUMBER(Regressions!N140),ROUND(Regressions!N140, 1), NA())</f>
        <v>#N/A</v>
      </c>
      <c r="N130" s="579" t="e">
        <f>IF(ISNUMBER(Regressions!O140),ROUND(Regressions!O140, 1), NA())</f>
        <v>#N/A</v>
      </c>
      <c r="O130" s="580" t="e">
        <f>IF(ISNUMBER(Regressions!Q140),ROUND(Regressions!Q140, 1), NA())</f>
        <v>#N/A</v>
      </c>
      <c r="P130" s="576" t="e">
        <f>IF(ISNUMBER(Regressions!R140),ROUND(Regressions!R140, 1), NA())</f>
        <v>#N/A</v>
      </c>
      <c r="Q130" s="582" t="e">
        <f>IF(ISNUMBER(Regressions!S140),ROUND(Regressions!S140, 1), NA())</f>
        <v>#N/A</v>
      </c>
      <c r="R130" s="578" t="e">
        <f>IF(ISNUMBER(Regressions!T140),ROUND(Regressions!T140, 1), NA())</f>
        <v>#N/A</v>
      </c>
      <c r="S130" s="579" t="e">
        <f>IF(ISNUMBER(Regressions!U140),ROUND(Regressions!U140, 1), NA())</f>
        <v>#N/A</v>
      </c>
    </row>
    <row r="131" spans="1:19" x14ac:dyDescent="0.25">
      <c r="A131" s="571" t="str">
        <f>+Introduction!$C$7</f>
        <v>Zimbabwe</v>
      </c>
      <c r="B131" s="572">
        <f>IF(ISBLANK(Regressions!B141), " ", Regressions!B141)</f>
        <v>2003</v>
      </c>
      <c r="C131" s="571" t="str">
        <f>HLOOKUP(Introduction!$G$4,nametranslations,28,FALSE)</f>
        <v>Primary</v>
      </c>
      <c r="D131" s="574">
        <f>IF(ISBLANK(Regressions!D141), " ", Regressions!D141)</f>
        <v>2150726</v>
      </c>
      <c r="E131" s="575" t="e">
        <f>IF(ISNUMBER(Regressions!E141),ROUND(Regressions!E141, 1), NA())</f>
        <v>#N/A</v>
      </c>
      <c r="F131" s="576" t="e">
        <f>IF(ISNUMBER(Regressions!F141),ROUND(Regressions!F141, 1), NA())</f>
        <v>#N/A</v>
      </c>
      <c r="G131" s="577" t="e">
        <f>IF(ISNUMBER(Regressions!G141),ROUND(Regressions!G141, 1), NA())</f>
        <v>#N/A</v>
      </c>
      <c r="H131" s="578" t="e">
        <f>IF(ISNUMBER(Regressions!H141),ROUND(Regressions!H141, 1), NA())</f>
        <v>#N/A</v>
      </c>
      <c r="I131" s="579" t="e">
        <f>IF(ISNUMBER(Regressions!I141),ROUND(Regressions!I141, 1), NA())</f>
        <v>#N/A</v>
      </c>
      <c r="J131" s="580">
        <f>IF(ISNUMBER(Regressions!K141),ROUND(Regressions!K141, 1), NA())</f>
        <v>99.9</v>
      </c>
      <c r="K131" s="576" t="e">
        <f>IF(ISNUMBER(Regressions!L141),ROUND(Regressions!L141, 1), NA())</f>
        <v>#N/A</v>
      </c>
      <c r="L131" s="581" t="e">
        <f>IF(ISNUMBER(Regressions!M141),ROUND(Regressions!M141, 1), NA())</f>
        <v>#N/A</v>
      </c>
      <c r="M131" s="578" t="e">
        <f>IF(ISNUMBER(Regressions!N141),ROUND(Regressions!N141, 1), NA())</f>
        <v>#N/A</v>
      </c>
      <c r="N131" s="579" t="e">
        <f>IF(ISNUMBER(Regressions!O141),ROUND(Regressions!O141, 1), NA())</f>
        <v>#N/A</v>
      </c>
      <c r="O131" s="580" t="e">
        <f>IF(ISNUMBER(Regressions!Q141),ROUND(Regressions!Q141, 1), NA())</f>
        <v>#N/A</v>
      </c>
      <c r="P131" s="576" t="e">
        <f>IF(ISNUMBER(Regressions!R141),ROUND(Regressions!R141, 1), NA())</f>
        <v>#N/A</v>
      </c>
      <c r="Q131" s="582" t="e">
        <f>IF(ISNUMBER(Regressions!S141),ROUND(Regressions!S141, 1), NA())</f>
        <v>#N/A</v>
      </c>
      <c r="R131" s="578" t="e">
        <f>IF(ISNUMBER(Regressions!T141),ROUND(Regressions!T141, 1), NA())</f>
        <v>#N/A</v>
      </c>
      <c r="S131" s="579" t="e">
        <f>IF(ISNUMBER(Regressions!U141),ROUND(Regressions!U141, 1), NA())</f>
        <v>#N/A</v>
      </c>
    </row>
    <row r="132" spans="1:19" x14ac:dyDescent="0.25">
      <c r="A132" s="571" t="str">
        <f>+Introduction!$C$7</f>
        <v>Zimbabwe</v>
      </c>
      <c r="B132" s="572">
        <f>IF(ISBLANK(Regressions!B142), " ", Regressions!B142)</f>
        <v>2004</v>
      </c>
      <c r="C132" s="571" t="str">
        <f>HLOOKUP(Introduction!$G$4,nametranslations,28,FALSE)</f>
        <v>Primary</v>
      </c>
      <c r="D132" s="574">
        <f>IF(ISBLANK(Regressions!D142), " ", Regressions!D142)</f>
        <v>2169867</v>
      </c>
      <c r="E132" s="575" t="e">
        <f>IF(ISNUMBER(Regressions!E142),ROUND(Regressions!E142, 1), NA())</f>
        <v>#N/A</v>
      </c>
      <c r="F132" s="576" t="e">
        <f>IF(ISNUMBER(Regressions!F142),ROUND(Regressions!F142, 1), NA())</f>
        <v>#N/A</v>
      </c>
      <c r="G132" s="577" t="e">
        <f>IF(ISNUMBER(Regressions!G142),ROUND(Regressions!G142, 1), NA())</f>
        <v>#N/A</v>
      </c>
      <c r="H132" s="578" t="e">
        <f>IF(ISNUMBER(Regressions!H142),ROUND(Regressions!H142, 1), NA())</f>
        <v>#N/A</v>
      </c>
      <c r="I132" s="579" t="e">
        <f>IF(ISNUMBER(Regressions!I142),ROUND(Regressions!I142, 1), NA())</f>
        <v>#N/A</v>
      </c>
      <c r="J132" s="580">
        <f>IF(ISNUMBER(Regressions!K142),ROUND(Regressions!K142, 1), NA())</f>
        <v>99.9</v>
      </c>
      <c r="K132" s="576" t="e">
        <f>IF(ISNUMBER(Regressions!L142),ROUND(Regressions!L142, 1), NA())</f>
        <v>#N/A</v>
      </c>
      <c r="L132" s="581" t="e">
        <f>IF(ISNUMBER(Regressions!M142),ROUND(Regressions!M142, 1), NA())</f>
        <v>#N/A</v>
      </c>
      <c r="M132" s="578" t="e">
        <f>IF(ISNUMBER(Regressions!N142),ROUND(Regressions!N142, 1), NA())</f>
        <v>#N/A</v>
      </c>
      <c r="N132" s="579" t="e">
        <f>IF(ISNUMBER(Regressions!O142),ROUND(Regressions!O142, 1), NA())</f>
        <v>#N/A</v>
      </c>
      <c r="O132" s="580" t="e">
        <f>IF(ISNUMBER(Regressions!Q142),ROUND(Regressions!Q142, 1), NA())</f>
        <v>#N/A</v>
      </c>
      <c r="P132" s="576" t="e">
        <f>IF(ISNUMBER(Regressions!R142),ROUND(Regressions!R142, 1), NA())</f>
        <v>#N/A</v>
      </c>
      <c r="Q132" s="582" t="e">
        <f>IF(ISNUMBER(Regressions!S142),ROUND(Regressions!S142, 1), NA())</f>
        <v>#N/A</v>
      </c>
      <c r="R132" s="578" t="e">
        <f>IF(ISNUMBER(Regressions!T142),ROUND(Regressions!T142, 1), NA())</f>
        <v>#N/A</v>
      </c>
      <c r="S132" s="579" t="e">
        <f>IF(ISNUMBER(Regressions!U142),ROUND(Regressions!U142, 1), NA())</f>
        <v>#N/A</v>
      </c>
    </row>
    <row r="133" spans="1:19" x14ac:dyDescent="0.25">
      <c r="A133" s="571" t="str">
        <f>+Introduction!$C$7</f>
        <v>Zimbabwe</v>
      </c>
      <c r="B133" s="572">
        <f>IF(ISBLANK(Regressions!B143), " ", Regressions!B143)</f>
        <v>2005</v>
      </c>
      <c r="C133" s="571" t="str">
        <f>HLOOKUP(Introduction!$G$4,nametranslations,28,FALSE)</f>
        <v>Primary</v>
      </c>
      <c r="D133" s="574">
        <f>IF(ISBLANK(Regressions!D143), " ", Regressions!D143)</f>
        <v>2202201</v>
      </c>
      <c r="E133" s="575" t="e">
        <f>IF(ISNUMBER(Regressions!E143),ROUND(Regressions!E143, 1), NA())</f>
        <v>#N/A</v>
      </c>
      <c r="F133" s="576" t="e">
        <f>IF(ISNUMBER(Regressions!F143),ROUND(Regressions!F143, 1), NA())</f>
        <v>#N/A</v>
      </c>
      <c r="G133" s="577" t="e">
        <f>IF(ISNUMBER(Regressions!G143),ROUND(Regressions!G143, 1), NA())</f>
        <v>#N/A</v>
      </c>
      <c r="H133" s="578" t="e">
        <f>IF(ISNUMBER(Regressions!H143),ROUND(Regressions!H143, 1), NA())</f>
        <v>#N/A</v>
      </c>
      <c r="I133" s="579" t="e">
        <f>IF(ISNUMBER(Regressions!I143),ROUND(Regressions!I143, 1), NA())</f>
        <v>#N/A</v>
      </c>
      <c r="J133" s="580">
        <f>IF(ISNUMBER(Regressions!K143),ROUND(Regressions!K143, 1), NA())</f>
        <v>99.9</v>
      </c>
      <c r="K133" s="576" t="e">
        <f>IF(ISNUMBER(Regressions!L143),ROUND(Regressions!L143, 1), NA())</f>
        <v>#N/A</v>
      </c>
      <c r="L133" s="581" t="e">
        <f>IF(ISNUMBER(Regressions!M143),ROUND(Regressions!M143, 1), NA())</f>
        <v>#N/A</v>
      </c>
      <c r="M133" s="578" t="e">
        <f>IF(ISNUMBER(Regressions!N143),ROUND(Regressions!N143, 1), NA())</f>
        <v>#N/A</v>
      </c>
      <c r="N133" s="579" t="e">
        <f>IF(ISNUMBER(Regressions!O143),ROUND(Regressions!O143, 1), NA())</f>
        <v>#N/A</v>
      </c>
      <c r="O133" s="580" t="e">
        <f>IF(ISNUMBER(Regressions!Q143),ROUND(Regressions!Q143, 1), NA())</f>
        <v>#N/A</v>
      </c>
      <c r="P133" s="576" t="e">
        <f>IF(ISNUMBER(Regressions!R143),ROUND(Regressions!R143, 1), NA())</f>
        <v>#N/A</v>
      </c>
      <c r="Q133" s="582" t="e">
        <f>IF(ISNUMBER(Regressions!S143),ROUND(Regressions!S143, 1), NA())</f>
        <v>#N/A</v>
      </c>
      <c r="R133" s="578" t="e">
        <f>IF(ISNUMBER(Regressions!T143),ROUND(Regressions!T143, 1), NA())</f>
        <v>#N/A</v>
      </c>
      <c r="S133" s="579" t="e">
        <f>IF(ISNUMBER(Regressions!U143),ROUND(Regressions!U143, 1), NA())</f>
        <v>#N/A</v>
      </c>
    </row>
    <row r="134" spans="1:19" x14ac:dyDescent="0.25">
      <c r="A134" s="571" t="str">
        <f>+Introduction!$C$7</f>
        <v>Zimbabwe</v>
      </c>
      <c r="B134" s="572">
        <f>IF(ISBLANK(Regressions!B144), " ", Regressions!B144)</f>
        <v>2006</v>
      </c>
      <c r="C134" s="571" t="str">
        <f>HLOOKUP(Introduction!$G$4,nametranslations,28,FALSE)</f>
        <v>Primary</v>
      </c>
      <c r="D134" s="574">
        <f>IF(ISBLANK(Regressions!D144), " ", Regressions!D144)</f>
        <v>2249213</v>
      </c>
      <c r="E134" s="575" t="e">
        <f>IF(ISNUMBER(Regressions!E144),ROUND(Regressions!E144, 1), NA())</f>
        <v>#N/A</v>
      </c>
      <c r="F134" s="576" t="e">
        <f>IF(ISNUMBER(Regressions!F144),ROUND(Regressions!F144, 1), NA())</f>
        <v>#N/A</v>
      </c>
      <c r="G134" s="577" t="e">
        <f>IF(ISNUMBER(Regressions!G144),ROUND(Regressions!G144, 1), NA())</f>
        <v>#N/A</v>
      </c>
      <c r="H134" s="578" t="e">
        <f>IF(ISNUMBER(Regressions!H144),ROUND(Regressions!H144, 1), NA())</f>
        <v>#N/A</v>
      </c>
      <c r="I134" s="579" t="e">
        <f>IF(ISNUMBER(Regressions!I144),ROUND(Regressions!I144, 1), NA())</f>
        <v>#N/A</v>
      </c>
      <c r="J134" s="580">
        <f>IF(ISNUMBER(Regressions!K144),ROUND(Regressions!K144, 1), NA())</f>
        <v>99.9</v>
      </c>
      <c r="K134" s="576" t="e">
        <f>IF(ISNUMBER(Regressions!L144),ROUND(Regressions!L144, 1), NA())</f>
        <v>#N/A</v>
      </c>
      <c r="L134" s="581" t="e">
        <f>IF(ISNUMBER(Regressions!M144),ROUND(Regressions!M144, 1), NA())</f>
        <v>#N/A</v>
      </c>
      <c r="M134" s="578" t="e">
        <f>IF(ISNUMBER(Regressions!N144),ROUND(Regressions!N144, 1), NA())</f>
        <v>#N/A</v>
      </c>
      <c r="N134" s="579" t="e">
        <f>IF(ISNUMBER(Regressions!O144),ROUND(Regressions!O144, 1), NA())</f>
        <v>#N/A</v>
      </c>
      <c r="O134" s="580" t="e">
        <f>IF(ISNUMBER(Regressions!Q144),ROUND(Regressions!Q144, 1), NA())</f>
        <v>#N/A</v>
      </c>
      <c r="P134" s="576" t="e">
        <f>IF(ISNUMBER(Regressions!R144),ROUND(Regressions!R144, 1), NA())</f>
        <v>#N/A</v>
      </c>
      <c r="Q134" s="582" t="e">
        <f>IF(ISNUMBER(Regressions!S144),ROUND(Regressions!S144, 1), NA())</f>
        <v>#N/A</v>
      </c>
      <c r="R134" s="578" t="e">
        <f>IF(ISNUMBER(Regressions!T144),ROUND(Regressions!T144, 1), NA())</f>
        <v>#N/A</v>
      </c>
      <c r="S134" s="579" t="e">
        <f>IF(ISNUMBER(Regressions!U144),ROUND(Regressions!U144, 1), NA())</f>
        <v>#N/A</v>
      </c>
    </row>
    <row r="135" spans="1:19" x14ac:dyDescent="0.25">
      <c r="A135" s="571" t="str">
        <f>+Introduction!$C$7</f>
        <v>Zimbabwe</v>
      </c>
      <c r="B135" s="572">
        <f>IF(ISBLANK(Regressions!B145), " ", Regressions!B145)</f>
        <v>2007</v>
      </c>
      <c r="C135" s="571" t="str">
        <f>HLOOKUP(Introduction!$G$4,nametranslations,28,FALSE)</f>
        <v>Primary</v>
      </c>
      <c r="D135" s="574">
        <f>IF(ISBLANK(Regressions!D145), " ", Regressions!D145)</f>
        <v>2321828</v>
      </c>
      <c r="E135" s="575">
        <f>IF(ISNUMBER(Regressions!E145),ROUND(Regressions!E145, 1), NA())</f>
        <v>83.3</v>
      </c>
      <c r="F135" s="576">
        <f>IF(ISNUMBER(Regressions!F145),ROUND(Regressions!F145, 1), NA())</f>
        <v>83.3</v>
      </c>
      <c r="G135" s="577">
        <f>IF(ISNUMBER(Regressions!G145),ROUND(Regressions!G145, 1), NA())</f>
        <v>54.3</v>
      </c>
      <c r="H135" s="578">
        <f>IF(ISNUMBER(Regressions!H145),ROUND(Regressions!H145, 1), NA())</f>
        <v>29</v>
      </c>
      <c r="I135" s="579">
        <f>IF(ISNUMBER(Regressions!I145),ROUND(Regressions!I145, 1), NA())</f>
        <v>16.7</v>
      </c>
      <c r="J135" s="580">
        <f>IF(ISNUMBER(Regressions!K145),ROUND(Regressions!K145, 1), NA())</f>
        <v>99.9</v>
      </c>
      <c r="K135" s="576" t="e">
        <f>IF(ISNUMBER(Regressions!L145),ROUND(Regressions!L145, 1), NA())</f>
        <v>#N/A</v>
      </c>
      <c r="L135" s="581" t="e">
        <f>IF(ISNUMBER(Regressions!M145),ROUND(Regressions!M145, 1), NA())</f>
        <v>#N/A</v>
      </c>
      <c r="M135" s="578" t="e">
        <f>IF(ISNUMBER(Regressions!N145),ROUND(Regressions!N145, 1), NA())</f>
        <v>#N/A</v>
      </c>
      <c r="N135" s="579" t="e">
        <f>IF(ISNUMBER(Regressions!O145),ROUND(Regressions!O145, 1), NA())</f>
        <v>#N/A</v>
      </c>
      <c r="O135" s="580" t="e">
        <f>IF(ISNUMBER(Regressions!Q145),ROUND(Regressions!Q145, 1), NA())</f>
        <v>#N/A</v>
      </c>
      <c r="P135" s="576" t="e">
        <f>IF(ISNUMBER(Regressions!R145),ROUND(Regressions!R145, 1), NA())</f>
        <v>#N/A</v>
      </c>
      <c r="Q135" s="582" t="e">
        <f>IF(ISNUMBER(Regressions!S145),ROUND(Regressions!S145, 1), NA())</f>
        <v>#N/A</v>
      </c>
      <c r="R135" s="578" t="e">
        <f>IF(ISNUMBER(Regressions!T145),ROUND(Regressions!T145, 1), NA())</f>
        <v>#N/A</v>
      </c>
      <c r="S135" s="579" t="e">
        <f>IF(ISNUMBER(Regressions!U145),ROUND(Regressions!U145, 1), NA())</f>
        <v>#N/A</v>
      </c>
    </row>
    <row r="136" spans="1:19" x14ac:dyDescent="0.25">
      <c r="A136" s="571" t="str">
        <f>+Introduction!$C$7</f>
        <v>Zimbabwe</v>
      </c>
      <c r="B136" s="572">
        <f>IF(ISBLANK(Regressions!B146), " ", Regressions!B146)</f>
        <v>2008</v>
      </c>
      <c r="C136" s="571" t="str">
        <f>HLOOKUP(Introduction!$G$4,nametranslations,28,FALSE)</f>
        <v>Primary</v>
      </c>
      <c r="D136" s="574">
        <f>IF(ISBLANK(Regressions!D146), " ", Regressions!D146)</f>
        <v>2398378</v>
      </c>
      <c r="E136" s="575">
        <f>IF(ISNUMBER(Regressions!E146),ROUND(Regressions!E146, 1), NA())</f>
        <v>83.3</v>
      </c>
      <c r="F136" s="576">
        <f>IF(ISNUMBER(Regressions!F146),ROUND(Regressions!F146, 1), NA())</f>
        <v>83.3</v>
      </c>
      <c r="G136" s="577">
        <f>IF(ISNUMBER(Regressions!G146),ROUND(Regressions!G146, 1), NA())</f>
        <v>54.3</v>
      </c>
      <c r="H136" s="578">
        <f>IF(ISNUMBER(Regressions!H146),ROUND(Regressions!H146, 1), NA())</f>
        <v>29</v>
      </c>
      <c r="I136" s="579">
        <f>IF(ISNUMBER(Regressions!I146),ROUND(Regressions!I146, 1), NA())</f>
        <v>16.7</v>
      </c>
      <c r="J136" s="580">
        <f>IF(ISNUMBER(Regressions!K146),ROUND(Regressions!K146, 1), NA())</f>
        <v>99.9</v>
      </c>
      <c r="K136" s="576" t="e">
        <f>IF(ISNUMBER(Regressions!L146),ROUND(Regressions!L146, 1), NA())</f>
        <v>#N/A</v>
      </c>
      <c r="L136" s="581" t="e">
        <f>IF(ISNUMBER(Regressions!M146),ROUND(Regressions!M146, 1), NA())</f>
        <v>#N/A</v>
      </c>
      <c r="M136" s="578" t="e">
        <f>IF(ISNUMBER(Regressions!N146),ROUND(Regressions!N146, 1), NA())</f>
        <v>#N/A</v>
      </c>
      <c r="N136" s="579" t="e">
        <f>IF(ISNUMBER(Regressions!O146),ROUND(Regressions!O146, 1), NA())</f>
        <v>#N/A</v>
      </c>
      <c r="O136" s="580" t="e">
        <f>IF(ISNUMBER(Regressions!Q146),ROUND(Regressions!Q146, 1), NA())</f>
        <v>#N/A</v>
      </c>
      <c r="P136" s="576" t="e">
        <f>IF(ISNUMBER(Regressions!R146),ROUND(Regressions!R146, 1), NA())</f>
        <v>#N/A</v>
      </c>
      <c r="Q136" s="582" t="e">
        <f>IF(ISNUMBER(Regressions!S146),ROUND(Regressions!S146, 1), NA())</f>
        <v>#N/A</v>
      </c>
      <c r="R136" s="578" t="e">
        <f>IF(ISNUMBER(Regressions!T146),ROUND(Regressions!T146, 1), NA())</f>
        <v>#N/A</v>
      </c>
      <c r="S136" s="579" t="e">
        <f>IF(ISNUMBER(Regressions!U146),ROUND(Regressions!U146, 1), NA())</f>
        <v>#N/A</v>
      </c>
    </row>
    <row r="137" spans="1:19" x14ac:dyDescent="0.25">
      <c r="A137" s="571" t="str">
        <f>+Introduction!$C$7</f>
        <v>Zimbabwe</v>
      </c>
      <c r="B137" s="572">
        <f>IF(ISBLANK(Regressions!B147), " ", Regressions!B147)</f>
        <v>2009</v>
      </c>
      <c r="C137" s="571" t="str">
        <f>HLOOKUP(Introduction!$G$4,nametranslations,28,FALSE)</f>
        <v>Primary</v>
      </c>
      <c r="D137" s="574">
        <f>IF(ISBLANK(Regressions!D147), " ", Regressions!D147)</f>
        <v>2480439</v>
      </c>
      <c r="E137" s="575">
        <f>IF(ISNUMBER(Regressions!E147),ROUND(Regressions!E147, 1), NA())</f>
        <v>83.3</v>
      </c>
      <c r="F137" s="576">
        <f>IF(ISNUMBER(Regressions!F147),ROUND(Regressions!F147, 1), NA())</f>
        <v>83.3</v>
      </c>
      <c r="G137" s="577">
        <f>IF(ISNUMBER(Regressions!G147),ROUND(Regressions!G147, 1), NA())</f>
        <v>54.3</v>
      </c>
      <c r="H137" s="578">
        <f>IF(ISNUMBER(Regressions!H147),ROUND(Regressions!H147, 1), NA())</f>
        <v>29</v>
      </c>
      <c r="I137" s="579">
        <f>IF(ISNUMBER(Regressions!I147),ROUND(Regressions!I147, 1), NA())</f>
        <v>16.7</v>
      </c>
      <c r="J137" s="580">
        <f>IF(ISNUMBER(Regressions!K147),ROUND(Regressions!K147, 1), NA())</f>
        <v>99.9</v>
      </c>
      <c r="K137" s="576" t="e">
        <f>IF(ISNUMBER(Regressions!L147),ROUND(Regressions!L147, 1), NA())</f>
        <v>#N/A</v>
      </c>
      <c r="L137" s="581" t="e">
        <f>IF(ISNUMBER(Regressions!M147),ROUND(Regressions!M147, 1), NA())</f>
        <v>#N/A</v>
      </c>
      <c r="M137" s="578" t="e">
        <f>IF(ISNUMBER(Regressions!N147),ROUND(Regressions!N147, 1), NA())</f>
        <v>#N/A</v>
      </c>
      <c r="N137" s="579" t="e">
        <f>IF(ISNUMBER(Regressions!O147),ROUND(Regressions!O147, 1), NA())</f>
        <v>#N/A</v>
      </c>
      <c r="O137" s="580" t="e">
        <f>IF(ISNUMBER(Regressions!Q147),ROUND(Regressions!Q147, 1), NA())</f>
        <v>#N/A</v>
      </c>
      <c r="P137" s="576" t="e">
        <f>IF(ISNUMBER(Regressions!R147),ROUND(Regressions!R147, 1), NA())</f>
        <v>#N/A</v>
      </c>
      <c r="Q137" s="582" t="e">
        <f>IF(ISNUMBER(Regressions!S147),ROUND(Regressions!S147, 1), NA())</f>
        <v>#N/A</v>
      </c>
      <c r="R137" s="578" t="e">
        <f>IF(ISNUMBER(Regressions!T147),ROUND(Regressions!T147, 1), NA())</f>
        <v>#N/A</v>
      </c>
      <c r="S137" s="579" t="e">
        <f>IF(ISNUMBER(Regressions!U147),ROUND(Regressions!U147, 1), NA())</f>
        <v>#N/A</v>
      </c>
    </row>
    <row r="138" spans="1:19" x14ac:dyDescent="0.25">
      <c r="A138" s="571" t="str">
        <f>+Introduction!$C$7</f>
        <v>Zimbabwe</v>
      </c>
      <c r="B138" s="572">
        <f>IF(ISBLANK(Regressions!B148), " ", Regressions!B148)</f>
        <v>2010</v>
      </c>
      <c r="C138" s="571" t="str">
        <f>HLOOKUP(Introduction!$G$4,nametranslations,28,FALSE)</f>
        <v>Primary</v>
      </c>
      <c r="D138" s="574">
        <f>IF(ISBLANK(Regressions!D148), " ", Regressions!D148)</f>
        <v>2556436</v>
      </c>
      <c r="E138" s="575">
        <f>IF(ISNUMBER(Regressions!E148),ROUND(Regressions!E148, 1), NA())</f>
        <v>83.3</v>
      </c>
      <c r="F138" s="576">
        <f>IF(ISNUMBER(Regressions!F148),ROUND(Regressions!F148, 1), NA())</f>
        <v>83.3</v>
      </c>
      <c r="G138" s="577">
        <f>IF(ISNUMBER(Regressions!G148),ROUND(Regressions!G148, 1), NA())</f>
        <v>54.3</v>
      </c>
      <c r="H138" s="578">
        <f>IF(ISNUMBER(Regressions!H148),ROUND(Regressions!H148, 1), NA())</f>
        <v>29</v>
      </c>
      <c r="I138" s="579">
        <f>IF(ISNUMBER(Regressions!I148),ROUND(Regressions!I148, 1), NA())</f>
        <v>16.7</v>
      </c>
      <c r="J138" s="580">
        <f>IF(ISNUMBER(Regressions!K148),ROUND(Regressions!K148, 1), NA())</f>
        <v>99.9</v>
      </c>
      <c r="K138" s="576">
        <f>IF(ISNUMBER(Regressions!L148),ROUND(Regressions!L148, 1), NA())</f>
        <v>95.9</v>
      </c>
      <c r="L138" s="581" t="e">
        <f>IF(ISNUMBER(Regressions!M148),ROUND(Regressions!M148, 1), NA())</f>
        <v>#N/A</v>
      </c>
      <c r="M138" s="578" t="e">
        <f>IF(ISNUMBER(Regressions!N148),ROUND(Regressions!N148, 1), NA())</f>
        <v>#N/A</v>
      </c>
      <c r="N138" s="579">
        <f>IF(ISNUMBER(Regressions!O148),ROUND(Regressions!O148, 1), NA())</f>
        <v>4.0999999999999996</v>
      </c>
      <c r="O138" s="580" t="e">
        <f>IF(ISNUMBER(Regressions!Q148),ROUND(Regressions!Q148, 1), NA())</f>
        <v>#N/A</v>
      </c>
      <c r="P138" s="576" t="e">
        <f>IF(ISNUMBER(Regressions!R148),ROUND(Regressions!R148, 1), NA())</f>
        <v>#N/A</v>
      </c>
      <c r="Q138" s="582" t="e">
        <f>IF(ISNUMBER(Regressions!S148),ROUND(Regressions!S148, 1), NA())</f>
        <v>#N/A</v>
      </c>
      <c r="R138" s="578" t="e">
        <f>IF(ISNUMBER(Regressions!T148),ROUND(Regressions!T148, 1), NA())</f>
        <v>#N/A</v>
      </c>
      <c r="S138" s="579" t="e">
        <f>IF(ISNUMBER(Regressions!U148),ROUND(Regressions!U148, 1), NA())</f>
        <v>#N/A</v>
      </c>
    </row>
    <row r="139" spans="1:19" x14ac:dyDescent="0.25">
      <c r="A139" s="571" t="str">
        <f>+Introduction!$C$7</f>
        <v>Zimbabwe</v>
      </c>
      <c r="B139" s="572">
        <f>IF(ISBLANK(Regressions!B149), " ", Regressions!B149)</f>
        <v>2011</v>
      </c>
      <c r="C139" s="571" t="str">
        <f>HLOOKUP(Introduction!$G$4,nametranslations,28,FALSE)</f>
        <v>Primary</v>
      </c>
      <c r="D139" s="574">
        <f>IF(ISBLANK(Regressions!D149), " ", Regressions!D149)</f>
        <v>2619296</v>
      </c>
      <c r="E139" s="575">
        <f>IF(ISNUMBER(Regressions!E149),ROUND(Regressions!E149, 1), NA())</f>
        <v>83.3</v>
      </c>
      <c r="F139" s="576">
        <f>IF(ISNUMBER(Regressions!F149),ROUND(Regressions!F149, 1), NA())</f>
        <v>83.3</v>
      </c>
      <c r="G139" s="577">
        <f>IF(ISNUMBER(Regressions!G149),ROUND(Regressions!G149, 1), NA())</f>
        <v>54.3</v>
      </c>
      <c r="H139" s="578">
        <f>IF(ISNUMBER(Regressions!H149),ROUND(Regressions!H149, 1), NA())</f>
        <v>29</v>
      </c>
      <c r="I139" s="579">
        <f>IF(ISNUMBER(Regressions!I149),ROUND(Regressions!I149, 1), NA())</f>
        <v>16.7</v>
      </c>
      <c r="J139" s="580">
        <f>IF(ISNUMBER(Regressions!K149),ROUND(Regressions!K149, 1), NA())</f>
        <v>99.9</v>
      </c>
      <c r="K139" s="576">
        <f>IF(ISNUMBER(Regressions!L149),ROUND(Regressions!L149, 1), NA())</f>
        <v>95.9</v>
      </c>
      <c r="L139" s="581" t="e">
        <f>IF(ISNUMBER(Regressions!M149),ROUND(Regressions!M149, 1), NA())</f>
        <v>#N/A</v>
      </c>
      <c r="M139" s="578" t="e">
        <f>IF(ISNUMBER(Regressions!N149),ROUND(Regressions!N149, 1), NA())</f>
        <v>#N/A</v>
      </c>
      <c r="N139" s="579">
        <f>IF(ISNUMBER(Regressions!O149),ROUND(Regressions!O149, 1), NA())</f>
        <v>4.0999999999999996</v>
      </c>
      <c r="O139" s="580" t="e">
        <f>IF(ISNUMBER(Regressions!Q149),ROUND(Regressions!Q149, 1), NA())</f>
        <v>#N/A</v>
      </c>
      <c r="P139" s="576" t="e">
        <f>IF(ISNUMBER(Regressions!R149),ROUND(Regressions!R149, 1), NA())</f>
        <v>#N/A</v>
      </c>
      <c r="Q139" s="582" t="e">
        <f>IF(ISNUMBER(Regressions!S149),ROUND(Regressions!S149, 1), NA())</f>
        <v>#N/A</v>
      </c>
      <c r="R139" s="578" t="e">
        <f>IF(ISNUMBER(Regressions!T149),ROUND(Regressions!T149, 1), NA())</f>
        <v>#N/A</v>
      </c>
      <c r="S139" s="579" t="e">
        <f>IF(ISNUMBER(Regressions!U149),ROUND(Regressions!U149, 1), NA())</f>
        <v>#N/A</v>
      </c>
    </row>
    <row r="140" spans="1:19" x14ac:dyDescent="0.25">
      <c r="A140" s="571" t="str">
        <f>+Introduction!$C$7</f>
        <v>Zimbabwe</v>
      </c>
      <c r="B140" s="572">
        <f>IF(ISBLANK(Regressions!B150), " ", Regressions!B150)</f>
        <v>2012</v>
      </c>
      <c r="C140" s="571" t="str">
        <f>HLOOKUP(Introduction!$G$4,nametranslations,28,FALSE)</f>
        <v>Primary</v>
      </c>
      <c r="D140" s="574">
        <f>IF(ISBLANK(Regressions!D150), " ", Regressions!D150)</f>
        <v>2663837</v>
      </c>
      <c r="E140" s="575">
        <f>IF(ISNUMBER(Regressions!E150),ROUND(Regressions!E150, 1), NA())</f>
        <v>85.1</v>
      </c>
      <c r="F140" s="576">
        <f>IF(ISNUMBER(Regressions!F150),ROUND(Regressions!F150, 1), NA())</f>
        <v>85.1</v>
      </c>
      <c r="G140" s="577">
        <f>IF(ISNUMBER(Regressions!G150),ROUND(Regressions!G150, 1), NA())</f>
        <v>55.3</v>
      </c>
      <c r="H140" s="578">
        <f>IF(ISNUMBER(Regressions!H150),ROUND(Regressions!H150, 1), NA())</f>
        <v>29.8</v>
      </c>
      <c r="I140" s="579">
        <f>IF(ISNUMBER(Regressions!I150),ROUND(Regressions!I150, 1), NA())</f>
        <v>14.9</v>
      </c>
      <c r="J140" s="580">
        <f>IF(ISNUMBER(Regressions!K150),ROUND(Regressions!K150, 1), NA())</f>
        <v>99.9</v>
      </c>
      <c r="K140" s="576">
        <f>IF(ISNUMBER(Regressions!L150),ROUND(Regressions!L150, 1), NA())</f>
        <v>95.9</v>
      </c>
      <c r="L140" s="581">
        <f>IF(ISNUMBER(Regressions!M150),ROUND(Regressions!M150, 1), NA())</f>
        <v>93.3</v>
      </c>
      <c r="M140" s="578">
        <f>IF(ISNUMBER(Regressions!N150),ROUND(Regressions!N150, 1), NA())</f>
        <v>2.6</v>
      </c>
      <c r="N140" s="579">
        <f>IF(ISNUMBER(Regressions!O150),ROUND(Regressions!O150, 1), NA())</f>
        <v>4.0999999999999996</v>
      </c>
      <c r="O140" s="580">
        <f>IF(ISNUMBER(Regressions!Q150),ROUND(Regressions!Q150, 1), NA())</f>
        <v>63</v>
      </c>
      <c r="P140" s="576" t="e">
        <f>IF(ISNUMBER(Regressions!R150),ROUND(Regressions!R150, 1), NA())</f>
        <v>#N/A</v>
      </c>
      <c r="Q140" s="582">
        <f>IF(ISNUMBER(Regressions!S150),ROUND(Regressions!S150, 1), NA())</f>
        <v>63</v>
      </c>
      <c r="R140" s="578" t="e">
        <f>IF(ISNUMBER(Regressions!T150),ROUND(Regressions!T150, 1), NA())</f>
        <v>#N/A</v>
      </c>
      <c r="S140" s="579" t="e">
        <f>IF(ISNUMBER(Regressions!U150),ROUND(Regressions!U150, 1), NA())</f>
        <v>#N/A</v>
      </c>
    </row>
    <row r="141" spans="1:19" x14ac:dyDescent="0.25">
      <c r="A141" s="571" t="str">
        <f>+Introduction!$C$7</f>
        <v>Zimbabwe</v>
      </c>
      <c r="B141" s="572">
        <f>IF(ISBLANK(Regressions!B151), " ", Regressions!B151)</f>
        <v>2013</v>
      </c>
      <c r="C141" s="571" t="str">
        <f>HLOOKUP(Introduction!$G$4,nametranslations,28,FALSE)</f>
        <v>Primary</v>
      </c>
      <c r="D141" s="574">
        <f>IF(ISBLANK(Regressions!D151), " ", Regressions!D151)</f>
        <v>2685405</v>
      </c>
      <c r="E141" s="575">
        <f>IF(ISNUMBER(Regressions!E151),ROUND(Regressions!E151, 1), NA())</f>
        <v>86.9</v>
      </c>
      <c r="F141" s="576">
        <f>IF(ISNUMBER(Regressions!F151),ROUND(Regressions!F151, 1), NA())</f>
        <v>86</v>
      </c>
      <c r="G141" s="577">
        <f>IF(ISNUMBER(Regressions!G151),ROUND(Regressions!G151, 1), NA())</f>
        <v>56.4</v>
      </c>
      <c r="H141" s="578">
        <f>IF(ISNUMBER(Regressions!H151),ROUND(Regressions!H151, 1), NA())</f>
        <v>29.6</v>
      </c>
      <c r="I141" s="579">
        <f>IF(ISNUMBER(Regressions!I151),ROUND(Regressions!I151, 1), NA())</f>
        <v>14</v>
      </c>
      <c r="J141" s="580">
        <f>IF(ISNUMBER(Regressions!K151),ROUND(Regressions!K151, 1), NA())</f>
        <v>99.9</v>
      </c>
      <c r="K141" s="576">
        <f>IF(ISNUMBER(Regressions!L151),ROUND(Regressions!L151, 1), NA())</f>
        <v>95.9</v>
      </c>
      <c r="L141" s="581">
        <f>IF(ISNUMBER(Regressions!M151),ROUND(Regressions!M151, 1), NA())</f>
        <v>93.3</v>
      </c>
      <c r="M141" s="578">
        <f>IF(ISNUMBER(Regressions!N151),ROUND(Regressions!N151, 1), NA())</f>
        <v>2.6</v>
      </c>
      <c r="N141" s="579">
        <f>IF(ISNUMBER(Regressions!O151),ROUND(Regressions!O151, 1), NA())</f>
        <v>4.0999999999999996</v>
      </c>
      <c r="O141" s="580">
        <f>IF(ISNUMBER(Regressions!Q151),ROUND(Regressions!Q151, 1), NA())</f>
        <v>63</v>
      </c>
      <c r="P141" s="576" t="e">
        <f>IF(ISNUMBER(Regressions!R151),ROUND(Regressions!R151, 1), NA())</f>
        <v>#N/A</v>
      </c>
      <c r="Q141" s="582">
        <f>IF(ISNUMBER(Regressions!S151),ROUND(Regressions!S151, 1), NA())</f>
        <v>63</v>
      </c>
      <c r="R141" s="578" t="e">
        <f>IF(ISNUMBER(Regressions!T151),ROUND(Regressions!T151, 1), NA())</f>
        <v>#N/A</v>
      </c>
      <c r="S141" s="579" t="e">
        <f>IF(ISNUMBER(Regressions!U151),ROUND(Regressions!U151, 1), NA())</f>
        <v>#N/A</v>
      </c>
    </row>
    <row r="142" spans="1:19" x14ac:dyDescent="0.25">
      <c r="A142" s="571" t="str">
        <f>+Introduction!$C$7</f>
        <v>Zimbabwe</v>
      </c>
      <c r="B142" s="572">
        <f>IF(ISBLANK(Regressions!B152), " ", Regressions!B152)</f>
        <v>2014</v>
      </c>
      <c r="C142" s="571" t="str">
        <f>HLOOKUP(Introduction!$G$4,nametranslations,28,FALSE)</f>
        <v>Primary</v>
      </c>
      <c r="D142" s="574">
        <f>IF(ISBLANK(Regressions!D152), " ", Regressions!D152)</f>
        <v>2706106</v>
      </c>
      <c r="E142" s="575">
        <f>IF(ISNUMBER(Regressions!E152),ROUND(Regressions!E152, 1), NA())</f>
        <v>88.7</v>
      </c>
      <c r="F142" s="576">
        <f>IF(ISNUMBER(Regressions!F152),ROUND(Regressions!F152, 1), NA())</f>
        <v>86.4</v>
      </c>
      <c r="G142" s="577">
        <f>IF(ISNUMBER(Regressions!G152),ROUND(Regressions!G152, 1), NA())</f>
        <v>57.4</v>
      </c>
      <c r="H142" s="578">
        <f>IF(ISNUMBER(Regressions!H152),ROUND(Regressions!H152, 1), NA())</f>
        <v>29</v>
      </c>
      <c r="I142" s="579">
        <f>IF(ISNUMBER(Regressions!I152),ROUND(Regressions!I152, 1), NA())</f>
        <v>13.6</v>
      </c>
      <c r="J142" s="580">
        <f>IF(ISNUMBER(Regressions!K152),ROUND(Regressions!K152, 1), NA())</f>
        <v>99.9</v>
      </c>
      <c r="K142" s="576">
        <f>IF(ISNUMBER(Regressions!L152),ROUND(Regressions!L152, 1), NA())</f>
        <v>95.9</v>
      </c>
      <c r="L142" s="581">
        <f>IF(ISNUMBER(Regressions!M152),ROUND(Regressions!M152, 1), NA())</f>
        <v>93.3</v>
      </c>
      <c r="M142" s="578">
        <f>IF(ISNUMBER(Regressions!N152),ROUND(Regressions!N152, 1), NA())</f>
        <v>2.6</v>
      </c>
      <c r="N142" s="579">
        <f>IF(ISNUMBER(Regressions!O152),ROUND(Regressions!O152, 1), NA())</f>
        <v>4.0999999999999996</v>
      </c>
      <c r="O142" s="580">
        <f>IF(ISNUMBER(Regressions!Q152),ROUND(Regressions!Q152, 1), NA())</f>
        <v>63</v>
      </c>
      <c r="P142" s="576" t="e">
        <f>IF(ISNUMBER(Regressions!R152),ROUND(Regressions!R152, 1), NA())</f>
        <v>#N/A</v>
      </c>
      <c r="Q142" s="582">
        <f>IF(ISNUMBER(Regressions!S152),ROUND(Regressions!S152, 1), NA())</f>
        <v>63</v>
      </c>
      <c r="R142" s="578" t="e">
        <f>IF(ISNUMBER(Regressions!T152),ROUND(Regressions!T152, 1), NA())</f>
        <v>#N/A</v>
      </c>
      <c r="S142" s="579" t="e">
        <f>IF(ISNUMBER(Regressions!U152),ROUND(Regressions!U152, 1), NA())</f>
        <v>#N/A</v>
      </c>
    </row>
    <row r="143" spans="1:19" x14ac:dyDescent="0.25">
      <c r="A143" s="571" t="str">
        <f>+Introduction!$C$7</f>
        <v>Zimbabwe</v>
      </c>
      <c r="B143" s="572">
        <f>IF(ISBLANK(Regressions!B153), " ", Regressions!B153)</f>
        <v>2015</v>
      </c>
      <c r="C143" s="571" t="str">
        <f>HLOOKUP(Introduction!$G$4,nametranslations,28,FALSE)</f>
        <v>Primary</v>
      </c>
      <c r="D143" s="574">
        <f>IF(ISBLANK(Regressions!D153), " ", Regressions!D153)</f>
        <v>2734177</v>
      </c>
      <c r="E143" s="575">
        <f>IF(ISNUMBER(Regressions!E153),ROUND(Regressions!E153, 1), NA())</f>
        <v>90.5</v>
      </c>
      <c r="F143" s="576">
        <f>IF(ISNUMBER(Regressions!F153),ROUND(Regressions!F153, 1), NA())</f>
        <v>86.8</v>
      </c>
      <c r="G143" s="577">
        <f>IF(ISNUMBER(Regressions!G153),ROUND(Regressions!G153, 1), NA())</f>
        <v>58.5</v>
      </c>
      <c r="H143" s="578">
        <f>IF(ISNUMBER(Regressions!H153),ROUND(Regressions!H153, 1), NA())</f>
        <v>28.3</v>
      </c>
      <c r="I143" s="579">
        <f>IF(ISNUMBER(Regressions!I153),ROUND(Regressions!I153, 1), NA())</f>
        <v>13.2</v>
      </c>
      <c r="J143" s="580">
        <f>IF(ISNUMBER(Regressions!K153),ROUND(Regressions!K153, 1), NA())</f>
        <v>99.9</v>
      </c>
      <c r="K143" s="576">
        <f>IF(ISNUMBER(Regressions!L153),ROUND(Regressions!L153, 1), NA())</f>
        <v>96.5</v>
      </c>
      <c r="L143" s="581">
        <f>IF(ISNUMBER(Regressions!M153),ROUND(Regressions!M153, 1), NA())</f>
        <v>93.3</v>
      </c>
      <c r="M143" s="578">
        <f>IF(ISNUMBER(Regressions!N153),ROUND(Regressions!N153, 1), NA())</f>
        <v>3.1</v>
      </c>
      <c r="N143" s="579">
        <f>IF(ISNUMBER(Regressions!O153),ROUND(Regressions!O153, 1), NA())</f>
        <v>3.5</v>
      </c>
      <c r="O143" s="580">
        <f>IF(ISNUMBER(Regressions!Q153),ROUND(Regressions!Q153, 1), NA())</f>
        <v>63</v>
      </c>
      <c r="P143" s="576" t="e">
        <f>IF(ISNUMBER(Regressions!R153),ROUND(Regressions!R153, 1), NA())</f>
        <v>#N/A</v>
      </c>
      <c r="Q143" s="582">
        <f>IF(ISNUMBER(Regressions!S153),ROUND(Regressions!S153, 1), NA())</f>
        <v>63</v>
      </c>
      <c r="R143" s="578" t="e">
        <f>IF(ISNUMBER(Regressions!T153),ROUND(Regressions!T153, 1), NA())</f>
        <v>#N/A</v>
      </c>
      <c r="S143" s="579" t="e">
        <f>IF(ISNUMBER(Regressions!U153),ROUND(Regressions!U153, 1), NA())</f>
        <v>#N/A</v>
      </c>
    </row>
    <row r="144" spans="1:19" x14ac:dyDescent="0.25">
      <c r="A144" s="571" t="str">
        <f>+Introduction!$C$7</f>
        <v>Zimbabwe</v>
      </c>
      <c r="B144" s="572">
        <f>IF(ISBLANK(Regressions!B154), " ", Regressions!B154)</f>
        <v>2016</v>
      </c>
      <c r="C144" s="571" t="str">
        <f>HLOOKUP(Introduction!$G$4,nametranslations,28,FALSE)</f>
        <v>Primary</v>
      </c>
      <c r="D144" s="574">
        <f>IF(ISBLANK(Regressions!D154), " ", Regressions!D154)</f>
        <v>2780629</v>
      </c>
      <c r="E144" s="575">
        <f>IF(ISNUMBER(Regressions!E154),ROUND(Regressions!E154, 1), NA())</f>
        <v>92.3</v>
      </c>
      <c r="F144" s="576">
        <f>IF(ISNUMBER(Regressions!F154),ROUND(Regressions!F154, 1), NA())</f>
        <v>87.2</v>
      </c>
      <c r="G144" s="577">
        <f>IF(ISNUMBER(Regressions!G154),ROUND(Regressions!G154, 1), NA())</f>
        <v>59.5</v>
      </c>
      <c r="H144" s="578">
        <f>IF(ISNUMBER(Regressions!H154),ROUND(Regressions!H154, 1), NA())</f>
        <v>27.7</v>
      </c>
      <c r="I144" s="579">
        <f>IF(ISNUMBER(Regressions!I154),ROUND(Regressions!I154, 1), NA())</f>
        <v>12.8</v>
      </c>
      <c r="J144" s="580">
        <f>IF(ISNUMBER(Regressions!K154),ROUND(Regressions!K154, 1), NA())</f>
        <v>99.9</v>
      </c>
      <c r="K144" s="576">
        <f>IF(ISNUMBER(Regressions!L154),ROUND(Regressions!L154, 1), NA())</f>
        <v>97</v>
      </c>
      <c r="L144" s="581">
        <f>IF(ISNUMBER(Regressions!M154),ROUND(Regressions!M154, 1), NA())</f>
        <v>93.3</v>
      </c>
      <c r="M144" s="578">
        <f>IF(ISNUMBER(Regressions!N154),ROUND(Regressions!N154, 1), NA())</f>
        <v>3.7</v>
      </c>
      <c r="N144" s="579">
        <f>IF(ISNUMBER(Regressions!O154),ROUND(Regressions!O154, 1), NA())</f>
        <v>3</v>
      </c>
      <c r="O144" s="580">
        <f>IF(ISNUMBER(Regressions!Q154),ROUND(Regressions!Q154, 1), NA())</f>
        <v>63</v>
      </c>
      <c r="P144" s="576" t="e">
        <f>IF(ISNUMBER(Regressions!R154),ROUND(Regressions!R154, 1), NA())</f>
        <v>#N/A</v>
      </c>
      <c r="Q144" s="582">
        <f>IF(ISNUMBER(Regressions!S154),ROUND(Regressions!S154, 1), NA())</f>
        <v>63</v>
      </c>
      <c r="R144" s="578" t="e">
        <f>IF(ISNUMBER(Regressions!T154),ROUND(Regressions!T154, 1), NA())</f>
        <v>#N/A</v>
      </c>
      <c r="S144" s="579" t="e">
        <f>IF(ISNUMBER(Regressions!U154),ROUND(Regressions!U154, 1), NA())</f>
        <v>#N/A</v>
      </c>
    </row>
    <row r="145" spans="1:19" x14ac:dyDescent="0.25">
      <c r="A145" s="571" t="str">
        <f>+Introduction!$C$7</f>
        <v>Zimbabwe</v>
      </c>
      <c r="B145" s="572">
        <f>IF(ISBLANK(Regressions!B155), " ", Regressions!B155)</f>
        <v>2017</v>
      </c>
      <c r="C145" s="571" t="str">
        <f>HLOOKUP(Introduction!$G$4,nametranslations,28,FALSE)</f>
        <v>Primary</v>
      </c>
      <c r="D145" s="574">
        <f>IF(ISBLANK(Regressions!D155), " ", Regressions!D155)</f>
        <v>2837238</v>
      </c>
      <c r="E145" s="575">
        <f>IF(ISNUMBER(Regressions!E155),ROUND(Regressions!E155, 1), NA())</f>
        <v>94.1</v>
      </c>
      <c r="F145" s="576">
        <f>IF(ISNUMBER(Regressions!F155),ROUND(Regressions!F155, 1), NA())</f>
        <v>87.6</v>
      </c>
      <c r="G145" s="577">
        <f>IF(ISNUMBER(Regressions!G155),ROUND(Regressions!G155, 1), NA())</f>
        <v>60.5</v>
      </c>
      <c r="H145" s="578">
        <f>IF(ISNUMBER(Regressions!H155),ROUND(Regressions!H155, 1), NA())</f>
        <v>27.1</v>
      </c>
      <c r="I145" s="579">
        <f>IF(ISNUMBER(Regressions!I155),ROUND(Regressions!I155, 1), NA())</f>
        <v>12.4</v>
      </c>
      <c r="J145" s="580">
        <f>IF(ISNUMBER(Regressions!K155),ROUND(Regressions!K155, 1), NA())</f>
        <v>99.9</v>
      </c>
      <c r="K145" s="576">
        <f>IF(ISNUMBER(Regressions!L155),ROUND(Regressions!L155, 1), NA())</f>
        <v>97.5</v>
      </c>
      <c r="L145" s="581">
        <f>IF(ISNUMBER(Regressions!M155),ROUND(Regressions!M155, 1), NA())</f>
        <v>93.3</v>
      </c>
      <c r="M145" s="578">
        <f>IF(ISNUMBER(Regressions!N155),ROUND(Regressions!N155, 1), NA())</f>
        <v>4.2</v>
      </c>
      <c r="N145" s="579">
        <f>IF(ISNUMBER(Regressions!O155),ROUND(Regressions!O155, 1), NA())</f>
        <v>2.5</v>
      </c>
      <c r="O145" s="580">
        <f>IF(ISNUMBER(Regressions!Q155),ROUND(Regressions!Q155, 1), NA())</f>
        <v>93.1</v>
      </c>
      <c r="P145" s="576">
        <f>IF(ISNUMBER(Regressions!R155),ROUND(Regressions!R155, 1), NA())</f>
        <v>93.1</v>
      </c>
      <c r="Q145" s="582">
        <f>IF(ISNUMBER(Regressions!S155),ROUND(Regressions!S155, 1), NA())</f>
        <v>78</v>
      </c>
      <c r="R145" s="578">
        <f>IF(ISNUMBER(Regressions!T155),ROUND(Regressions!T155, 1), NA())</f>
        <v>15.2</v>
      </c>
      <c r="S145" s="579">
        <f>IF(ISNUMBER(Regressions!U155),ROUND(Regressions!U155, 1), NA())</f>
        <v>6.9</v>
      </c>
    </row>
    <row r="146" spans="1:19" x14ac:dyDescent="0.25">
      <c r="A146" s="571" t="str">
        <f>+Introduction!$C$7</f>
        <v>Zimbabwe</v>
      </c>
      <c r="B146" s="572">
        <f>IF(ISBLANK(Regressions!B156), " ", Regressions!B156)</f>
        <v>2018</v>
      </c>
      <c r="C146" s="571" t="str">
        <f>HLOOKUP(Introduction!$G$4,nametranslations,28,FALSE)</f>
        <v>Primary</v>
      </c>
      <c r="D146" s="574">
        <f>IF(ISBLANK(Regressions!D156), " ", Regressions!D156)</f>
        <v>2907540</v>
      </c>
      <c r="E146" s="575">
        <f>IF(ISNUMBER(Regressions!E156),ROUND(Regressions!E156, 1), NA())</f>
        <v>95.9</v>
      </c>
      <c r="F146" s="576">
        <f>IF(ISNUMBER(Regressions!F156),ROUND(Regressions!F156, 1), NA())</f>
        <v>88</v>
      </c>
      <c r="G146" s="577">
        <f>IF(ISNUMBER(Regressions!G156),ROUND(Regressions!G156, 1), NA())</f>
        <v>61.6</v>
      </c>
      <c r="H146" s="578">
        <f>IF(ISNUMBER(Regressions!H156),ROUND(Regressions!H156, 1), NA())</f>
        <v>26.4</v>
      </c>
      <c r="I146" s="579">
        <f>IF(ISNUMBER(Regressions!I156),ROUND(Regressions!I156, 1), NA())</f>
        <v>12</v>
      </c>
      <c r="J146" s="580">
        <f>IF(ISNUMBER(Regressions!K156),ROUND(Regressions!K156, 1), NA())</f>
        <v>99.9</v>
      </c>
      <c r="K146" s="576">
        <f>IF(ISNUMBER(Regressions!L156),ROUND(Regressions!L156, 1), NA())</f>
        <v>98.1</v>
      </c>
      <c r="L146" s="581">
        <f>IF(ISNUMBER(Regressions!M156),ROUND(Regressions!M156, 1), NA())</f>
        <v>93.3</v>
      </c>
      <c r="M146" s="578">
        <f>IF(ISNUMBER(Regressions!N156),ROUND(Regressions!N156, 1), NA())</f>
        <v>4.7</v>
      </c>
      <c r="N146" s="579">
        <f>IF(ISNUMBER(Regressions!O156),ROUND(Regressions!O156, 1), NA())</f>
        <v>1.9</v>
      </c>
      <c r="O146" s="580">
        <f>IF(ISNUMBER(Regressions!Q156),ROUND(Regressions!Q156, 1), NA())</f>
        <v>93.1</v>
      </c>
      <c r="P146" s="576">
        <f>IF(ISNUMBER(Regressions!R156),ROUND(Regressions!R156, 1), NA())</f>
        <v>93.1</v>
      </c>
      <c r="Q146" s="582">
        <f>IF(ISNUMBER(Regressions!S156),ROUND(Regressions!S156, 1), NA())</f>
        <v>78</v>
      </c>
      <c r="R146" s="578">
        <f>IF(ISNUMBER(Regressions!T156),ROUND(Regressions!T156, 1), NA())</f>
        <v>15.2</v>
      </c>
      <c r="S146" s="579">
        <f>IF(ISNUMBER(Regressions!U156),ROUND(Regressions!U156, 1), NA())</f>
        <v>6.9</v>
      </c>
    </row>
    <row r="147" spans="1:19" x14ac:dyDescent="0.25">
      <c r="A147" s="571" t="str">
        <f>+Introduction!$C$7</f>
        <v>Zimbabwe</v>
      </c>
      <c r="B147" s="572">
        <f>IF(ISBLANK(Regressions!B157), " ", Regressions!B157)</f>
        <v>2019</v>
      </c>
      <c r="C147" s="571" t="str">
        <f>HLOOKUP(Introduction!$G$4,nametranslations,28,FALSE)</f>
        <v>Primary</v>
      </c>
      <c r="D147" s="574">
        <f>IF(ISBLANK(Regressions!D157), " ", Regressions!D157)</f>
        <v>2985956</v>
      </c>
      <c r="E147" s="575">
        <f>IF(ISNUMBER(Regressions!E157),ROUND(Regressions!E157, 1), NA())</f>
        <v>97.7</v>
      </c>
      <c r="F147" s="576">
        <f>IF(ISNUMBER(Regressions!F157),ROUND(Regressions!F157, 1), NA())</f>
        <v>88.4</v>
      </c>
      <c r="G147" s="577">
        <f>IF(ISNUMBER(Regressions!G157),ROUND(Regressions!G157, 1), NA())</f>
        <v>62.6</v>
      </c>
      <c r="H147" s="578">
        <f>IF(ISNUMBER(Regressions!H157),ROUND(Regressions!H157, 1), NA())</f>
        <v>25.8</v>
      </c>
      <c r="I147" s="579">
        <f>IF(ISNUMBER(Regressions!I157),ROUND(Regressions!I157, 1), NA())</f>
        <v>11.6</v>
      </c>
      <c r="J147" s="580">
        <f>IF(ISNUMBER(Regressions!K157),ROUND(Regressions!K157, 1), NA())</f>
        <v>99.9</v>
      </c>
      <c r="K147" s="576">
        <f>IF(ISNUMBER(Regressions!L157),ROUND(Regressions!L157, 1), NA())</f>
        <v>98.6</v>
      </c>
      <c r="L147" s="581">
        <f>IF(ISNUMBER(Regressions!M157),ROUND(Regressions!M157, 1), NA())</f>
        <v>93.3</v>
      </c>
      <c r="M147" s="578">
        <f>IF(ISNUMBER(Regressions!N157),ROUND(Regressions!N157, 1), NA())</f>
        <v>5.3</v>
      </c>
      <c r="N147" s="579">
        <f>IF(ISNUMBER(Regressions!O157),ROUND(Regressions!O157, 1), NA())</f>
        <v>1.4</v>
      </c>
      <c r="O147" s="580">
        <f>IF(ISNUMBER(Regressions!Q157),ROUND(Regressions!Q157, 1), NA())</f>
        <v>93.1</v>
      </c>
      <c r="P147" s="576">
        <f>IF(ISNUMBER(Regressions!R157),ROUND(Regressions!R157, 1), NA())</f>
        <v>93.1</v>
      </c>
      <c r="Q147" s="582">
        <f>IF(ISNUMBER(Regressions!S157),ROUND(Regressions!S157, 1), NA())</f>
        <v>78</v>
      </c>
      <c r="R147" s="578">
        <f>IF(ISNUMBER(Regressions!T157),ROUND(Regressions!T157, 1), NA())</f>
        <v>15.2</v>
      </c>
      <c r="S147" s="579">
        <f>IF(ISNUMBER(Regressions!U157),ROUND(Regressions!U157, 1), NA())</f>
        <v>6.9</v>
      </c>
    </row>
    <row r="148" spans="1:19" x14ac:dyDescent="0.25">
      <c r="A148" s="571" t="str">
        <f>+Introduction!$C$7</f>
        <v>Zimbabwe</v>
      </c>
      <c r="B148" s="572">
        <f>IF(ISBLANK(Regressions!B158), " ", Regressions!B158)</f>
        <v>2020</v>
      </c>
      <c r="C148" s="571" t="str">
        <f>HLOOKUP(Introduction!$G$4,nametranslations,28,FALSE)</f>
        <v>Primary</v>
      </c>
      <c r="D148" s="574">
        <f>IF(ISBLANK(Regressions!D158), " ", Regressions!D158)</f>
        <v>3065544</v>
      </c>
      <c r="E148" s="575">
        <f>IF(ISNUMBER(Regressions!E158),ROUND(Regressions!E158, 1), NA())</f>
        <v>99.5</v>
      </c>
      <c r="F148" s="576">
        <f>IF(ISNUMBER(Regressions!F158),ROUND(Regressions!F158, 1), NA())</f>
        <v>88.8</v>
      </c>
      <c r="G148" s="577">
        <f>IF(ISNUMBER(Regressions!G158),ROUND(Regressions!G158, 1), NA())</f>
        <v>63.7</v>
      </c>
      <c r="H148" s="578">
        <f>IF(ISNUMBER(Regressions!H158),ROUND(Regressions!H158, 1), NA())</f>
        <v>25.1</v>
      </c>
      <c r="I148" s="579">
        <f>IF(ISNUMBER(Regressions!I158),ROUND(Regressions!I158, 1), NA())</f>
        <v>11.2</v>
      </c>
      <c r="J148" s="580">
        <f>IF(ISNUMBER(Regressions!K158),ROUND(Regressions!K158, 1), NA())</f>
        <v>99.9</v>
      </c>
      <c r="K148" s="576">
        <f>IF(ISNUMBER(Regressions!L158),ROUND(Regressions!L158, 1), NA())</f>
        <v>99.1</v>
      </c>
      <c r="L148" s="581">
        <f>IF(ISNUMBER(Regressions!M158),ROUND(Regressions!M158, 1), NA())</f>
        <v>93.3</v>
      </c>
      <c r="M148" s="578">
        <f>IF(ISNUMBER(Regressions!N158),ROUND(Regressions!N158, 1), NA())</f>
        <v>5.8</v>
      </c>
      <c r="N148" s="579">
        <f>IF(ISNUMBER(Regressions!O158),ROUND(Regressions!O158, 1), NA())</f>
        <v>0.9</v>
      </c>
      <c r="O148" s="580">
        <f>IF(ISNUMBER(Regressions!Q158),ROUND(Regressions!Q158, 1), NA())</f>
        <v>93.1</v>
      </c>
      <c r="P148" s="576">
        <f>IF(ISNUMBER(Regressions!R158),ROUND(Regressions!R158, 1), NA())</f>
        <v>93.1</v>
      </c>
      <c r="Q148" s="582">
        <f>IF(ISNUMBER(Regressions!S158),ROUND(Regressions!S158, 1), NA())</f>
        <v>78</v>
      </c>
      <c r="R148" s="578">
        <f>IF(ISNUMBER(Regressions!T158),ROUND(Regressions!T158, 1), NA())</f>
        <v>15.2</v>
      </c>
      <c r="S148" s="579">
        <f>IF(ISNUMBER(Regressions!U158),ROUND(Regressions!U158, 1), NA())</f>
        <v>6.9</v>
      </c>
    </row>
    <row r="149" spans="1:19" x14ac:dyDescent="0.25">
      <c r="A149" s="571" t="str">
        <f>+Introduction!$C$7</f>
        <v>Zimbabwe</v>
      </c>
      <c r="B149" s="572">
        <f>IF(ISBLANK(Regressions!B159), " ", Regressions!B159)</f>
        <v>2021</v>
      </c>
      <c r="C149" s="571" t="str">
        <f>HLOOKUP(Introduction!$G$4,nametranslations,28,FALSE)</f>
        <v>Primary</v>
      </c>
      <c r="D149" s="574">
        <f>IF(ISBLANK(Regressions!D159), " ", Regressions!D159)</f>
        <v>3124717</v>
      </c>
      <c r="E149" s="580">
        <f>IF(ISNUMBER(Regressions!E159),ROUND(Regressions!E159, 1), NA())</f>
        <v>100</v>
      </c>
      <c r="F149" s="583">
        <f>IF(ISNUMBER(Regressions!F159),ROUND(Regressions!F159, 1), NA())</f>
        <v>89.2</v>
      </c>
      <c r="G149" s="584">
        <f>IF(ISNUMBER(Regressions!G159),ROUND(Regressions!G159, 1), NA())</f>
        <v>64.7</v>
      </c>
      <c r="H149" s="578">
        <f>IF(ISNUMBER(Regressions!H159),ROUND(Regressions!H159, 1), NA())</f>
        <v>24.5</v>
      </c>
      <c r="I149" s="579">
        <f>IF(ISNUMBER(Regressions!I159),ROUND(Regressions!I159, 1), NA())</f>
        <v>10.8</v>
      </c>
      <c r="J149" s="580">
        <f>IF(ISNUMBER(Regressions!K159),ROUND(Regressions!K159, 1), NA())</f>
        <v>99.9</v>
      </c>
      <c r="K149" s="583">
        <f>IF(ISNUMBER(Regressions!L159),ROUND(Regressions!L159, 1), NA())</f>
        <v>99.7</v>
      </c>
      <c r="L149" s="585">
        <f>IF(ISNUMBER(Regressions!M159),ROUND(Regressions!M159, 1), NA())</f>
        <v>93.3</v>
      </c>
      <c r="M149" s="578">
        <f>IF(ISNUMBER(Regressions!N159),ROUND(Regressions!N159, 1), NA())</f>
        <v>6.3</v>
      </c>
      <c r="N149" s="579">
        <f>IF(ISNUMBER(Regressions!O159),ROUND(Regressions!O159, 1), NA())</f>
        <v>0.3</v>
      </c>
      <c r="O149" s="580" t="e">
        <f>IF(ISNUMBER(Regressions!Q159),ROUND(Regressions!Q159, 1), NA())</f>
        <v>#N/A</v>
      </c>
      <c r="P149" s="583">
        <f>IF(ISNUMBER(Regressions!R159),ROUND(Regressions!R159, 1), NA())</f>
        <v>93.1</v>
      </c>
      <c r="Q149" s="586">
        <f>IF(ISNUMBER(Regressions!S159),ROUND(Regressions!S159, 1), NA())</f>
        <v>78</v>
      </c>
      <c r="R149" s="578">
        <f>IF(ISNUMBER(Regressions!T159),ROUND(Regressions!T159, 1), NA())</f>
        <v>15.2</v>
      </c>
      <c r="S149" s="579">
        <f>IF(ISNUMBER(Regressions!U159),ROUND(Regressions!U159, 1), NA())</f>
        <v>6.9</v>
      </c>
    </row>
    <row r="150" spans="1:19" x14ac:dyDescent="0.25">
      <c r="A150" s="571" t="str">
        <f>+Introduction!$C$7</f>
        <v>Zimbabwe</v>
      </c>
      <c r="B150" s="572">
        <f>IF(ISBLANK(Regressions!B160), " ", Regressions!B160)</f>
        <v>2022</v>
      </c>
      <c r="C150" s="571" t="str">
        <f>HLOOKUP(Introduction!$G$4,nametranslations,28,FALSE)</f>
        <v>Primary</v>
      </c>
      <c r="D150" s="574">
        <f>IF(ISBLANK(Regressions!D160), " ", Regressions!D160)</f>
        <v>3159276</v>
      </c>
      <c r="E150" s="575">
        <f>IF(ISNUMBER(Regressions!E160),ROUND(Regressions!E160, 1), NA())</f>
        <v>100</v>
      </c>
      <c r="F150" s="576">
        <f>IF(ISNUMBER(Regressions!F160),ROUND(Regressions!F160, 1), NA())</f>
        <v>89.6</v>
      </c>
      <c r="G150" s="577">
        <f>IF(ISNUMBER(Regressions!G160),ROUND(Regressions!G160, 1), NA())</f>
        <v>65.7</v>
      </c>
      <c r="H150" s="578">
        <f>IF(ISNUMBER(Regressions!H160),ROUND(Regressions!H160, 1), NA())</f>
        <v>23.8</v>
      </c>
      <c r="I150" s="579">
        <f>IF(ISNUMBER(Regressions!I160),ROUND(Regressions!I160, 1), NA())</f>
        <v>10.4</v>
      </c>
      <c r="J150" s="580">
        <f>IF(ISNUMBER(Regressions!K160),ROUND(Regressions!K160, 1), NA())</f>
        <v>100</v>
      </c>
      <c r="K150" s="576">
        <f>IF(ISNUMBER(Regressions!L160),ROUND(Regressions!L160, 1), NA())</f>
        <v>100</v>
      </c>
      <c r="L150" s="581">
        <f>IF(ISNUMBER(Regressions!M160),ROUND(Regressions!M160, 1), NA())</f>
        <v>93.3</v>
      </c>
      <c r="M150" s="578">
        <f>IF(ISNUMBER(Regressions!N160),ROUND(Regressions!N160, 1), NA())</f>
        <v>6.7</v>
      </c>
      <c r="N150" s="579">
        <f>IF(ISNUMBER(Regressions!O160),ROUND(Regressions!O160, 1), NA())</f>
        <v>0</v>
      </c>
      <c r="O150" s="580" t="e">
        <f>IF(ISNUMBER(Regressions!Q160),ROUND(Regressions!Q160, 1), NA())</f>
        <v>#N/A</v>
      </c>
      <c r="P150" s="576">
        <f>IF(ISNUMBER(Regressions!R160),ROUND(Regressions!R160, 1), NA())</f>
        <v>93.1</v>
      </c>
      <c r="Q150" s="582">
        <f>IF(ISNUMBER(Regressions!S160),ROUND(Regressions!S160, 1), NA())</f>
        <v>78</v>
      </c>
      <c r="R150" s="578">
        <f>IF(ISNUMBER(Regressions!T160),ROUND(Regressions!T160, 1), NA())</f>
        <v>15.2</v>
      </c>
      <c r="S150" s="579">
        <f>IF(ISNUMBER(Regressions!U160),ROUND(Regressions!U160, 1), NA())</f>
        <v>6.9</v>
      </c>
    </row>
    <row r="151" spans="1:19" x14ac:dyDescent="0.25">
      <c r="A151" s="571" t="str">
        <f>+Introduction!$C$7</f>
        <v>Zimbabwe</v>
      </c>
      <c r="B151" s="572">
        <f>IF(ISBLANK(Regressions!B161), " ", Regressions!B161)</f>
        <v>2023</v>
      </c>
      <c r="C151" s="571" t="str">
        <f>HLOOKUP(Introduction!$G$4,nametranslations,28,FALSE)</f>
        <v>Primary</v>
      </c>
      <c r="D151" s="574">
        <f>IF(ISBLANK(Regressions!D161), " ", Regressions!D161)</f>
        <v>3167480</v>
      </c>
      <c r="E151" s="575">
        <f>IF(ISNUMBER(Regressions!E161),ROUND(Regressions!E161, 1), NA())</f>
        <v>100</v>
      </c>
      <c r="F151" s="576">
        <f>IF(ISNUMBER(Regressions!F161),ROUND(Regressions!F161, 1), NA())</f>
        <v>90</v>
      </c>
      <c r="G151" s="577">
        <f>IF(ISNUMBER(Regressions!G161),ROUND(Regressions!G161, 1), NA())</f>
        <v>66.8</v>
      </c>
      <c r="H151" s="578">
        <f>IF(ISNUMBER(Regressions!H161),ROUND(Regressions!H161, 1), NA())</f>
        <v>23.2</v>
      </c>
      <c r="I151" s="579">
        <f>IF(ISNUMBER(Regressions!I161),ROUND(Regressions!I161, 1), NA())</f>
        <v>10</v>
      </c>
      <c r="J151" s="580">
        <f>IF(ISNUMBER(Regressions!K161),ROUND(Regressions!K161, 1), NA())</f>
        <v>100</v>
      </c>
      <c r="K151" s="576">
        <f>IF(ISNUMBER(Regressions!L161),ROUND(Regressions!L161, 1), NA())</f>
        <v>100</v>
      </c>
      <c r="L151" s="581">
        <f>IF(ISNUMBER(Regressions!M161),ROUND(Regressions!M161, 1), NA())</f>
        <v>93.3</v>
      </c>
      <c r="M151" s="578">
        <f>IF(ISNUMBER(Regressions!N161),ROUND(Regressions!N161, 1), NA())</f>
        <v>6.7</v>
      </c>
      <c r="N151" s="579">
        <f>IF(ISNUMBER(Regressions!O161),ROUND(Regressions!O161, 1), NA())</f>
        <v>0</v>
      </c>
      <c r="O151" s="580" t="e">
        <f>IF(ISNUMBER(Regressions!Q161),ROUND(Regressions!Q161, 1), NA())</f>
        <v>#N/A</v>
      </c>
      <c r="P151" s="576">
        <f>IF(ISNUMBER(Regressions!R161),ROUND(Regressions!R161, 1), NA())</f>
        <v>93.1</v>
      </c>
      <c r="Q151" s="582">
        <f>IF(ISNUMBER(Regressions!S161),ROUND(Regressions!S161, 1), NA())</f>
        <v>78</v>
      </c>
      <c r="R151" s="578">
        <f>IF(ISNUMBER(Regressions!T161),ROUND(Regressions!T161, 1), NA())</f>
        <v>15.2</v>
      </c>
      <c r="S151" s="579">
        <f>IF(ISNUMBER(Regressions!U161),ROUND(Regressions!U161, 1), NA())</f>
        <v>6.9</v>
      </c>
    </row>
    <row r="152" spans="1:19" x14ac:dyDescent="0.25">
      <c r="A152" s="571" t="str">
        <f>+Introduction!$C$7</f>
        <v>Zimbabwe</v>
      </c>
      <c r="B152" s="572">
        <f>IF(ISBLANK(Regressions!B162), " ", Regressions!B162)</f>
        <v>2024</v>
      </c>
      <c r="C152" s="571" t="str">
        <f>HLOOKUP(Introduction!$G$4,nametranslations,28,FALSE)</f>
        <v>Primary</v>
      </c>
      <c r="D152" s="574">
        <f>IF(ISBLANK(Regressions!D162), " ", Regressions!D162)</f>
        <v>3218274</v>
      </c>
      <c r="E152" s="575">
        <f>IF(ISNUMBER(Regressions!E162),ROUND(Regressions!E162, 1), NA())</f>
        <v>100</v>
      </c>
      <c r="F152" s="576">
        <f>IF(ISNUMBER(Regressions!F162),ROUND(Regressions!F162, 1), NA())</f>
        <v>90</v>
      </c>
      <c r="G152" s="577">
        <f>IF(ISNUMBER(Regressions!G162),ROUND(Regressions!G162, 1), NA())</f>
        <v>66.8</v>
      </c>
      <c r="H152" s="578">
        <f>IF(ISNUMBER(Regressions!H162),ROUND(Regressions!H162, 1), NA())</f>
        <v>23.2</v>
      </c>
      <c r="I152" s="579">
        <f>IF(ISNUMBER(Regressions!I162),ROUND(Regressions!I162, 1), NA())</f>
        <v>10</v>
      </c>
      <c r="J152" s="580">
        <f>IF(ISNUMBER(Regressions!K162),ROUND(Regressions!K162, 1), NA())</f>
        <v>100</v>
      </c>
      <c r="K152" s="576">
        <f>IF(ISNUMBER(Regressions!L162),ROUND(Regressions!L162, 1), NA())</f>
        <v>100</v>
      </c>
      <c r="L152" s="581">
        <f>IF(ISNUMBER(Regressions!M162),ROUND(Regressions!M162, 1), NA())</f>
        <v>93.3</v>
      </c>
      <c r="M152" s="578">
        <f>IF(ISNUMBER(Regressions!N162),ROUND(Regressions!N162, 1), NA())</f>
        <v>6.7</v>
      </c>
      <c r="N152" s="579">
        <f>IF(ISNUMBER(Regressions!O162),ROUND(Regressions!O162, 1), NA())</f>
        <v>0</v>
      </c>
      <c r="O152" s="580" t="e">
        <f>IF(ISNUMBER(Regressions!Q162),ROUND(Regressions!Q162, 1), NA())</f>
        <v>#N/A</v>
      </c>
      <c r="P152" s="576">
        <f>IF(ISNUMBER(Regressions!R162),ROUND(Regressions!R162, 1), NA())</f>
        <v>93.1</v>
      </c>
      <c r="Q152" s="582">
        <f>IF(ISNUMBER(Regressions!S162),ROUND(Regressions!S162, 1), NA())</f>
        <v>78</v>
      </c>
      <c r="R152" s="578">
        <f>IF(ISNUMBER(Regressions!T162),ROUND(Regressions!T162, 1), NA())</f>
        <v>15.2</v>
      </c>
      <c r="S152" s="579">
        <f>IF(ISNUMBER(Regressions!U162),ROUND(Regressions!U162, 1), NA())</f>
        <v>6.9</v>
      </c>
    </row>
    <row r="153" spans="1:19" x14ac:dyDescent="0.25">
      <c r="A153" s="587" t="str">
        <f>+Introduction!$C$7</f>
        <v>Zimbabwe</v>
      </c>
      <c r="B153" s="588">
        <f>IF(ISBLANK(Regressions!B163), " ", Regressions!B163)</f>
        <v>2025</v>
      </c>
      <c r="C153" s="587" t="str">
        <f>HLOOKUP(Introduction!$G$4,nametranslations,28,FALSE)</f>
        <v>Primary</v>
      </c>
      <c r="D153" s="589">
        <f>IF(ISBLANK(Regressions!D163), " ", Regressions!D163)</f>
        <v>3267468</v>
      </c>
      <c r="E153" s="590">
        <f>IF(ISNUMBER(Regressions!E163),ROUND(Regressions!E163, 1), NA())</f>
        <v>100</v>
      </c>
      <c r="F153" s="591">
        <f>IF(ISNUMBER(Regressions!F163),ROUND(Regressions!F163, 1), NA())</f>
        <v>90</v>
      </c>
      <c r="G153" s="592">
        <f>IF(ISNUMBER(Regressions!G163),ROUND(Regressions!G163, 1), NA())</f>
        <v>66.8</v>
      </c>
      <c r="H153" s="593">
        <f>IF(ISNUMBER(Regressions!H163),ROUND(Regressions!H163, 1), NA())</f>
        <v>23.2</v>
      </c>
      <c r="I153" s="594">
        <f>IF(ISNUMBER(Regressions!I163),ROUND(Regressions!I163, 1), NA())</f>
        <v>10</v>
      </c>
      <c r="J153" s="595">
        <f>IF(ISNUMBER(Regressions!K163),ROUND(Regressions!K163, 1), NA())</f>
        <v>100</v>
      </c>
      <c r="K153" s="591">
        <f>IF(ISNUMBER(Regressions!L163),ROUND(Regressions!L163, 1), NA())</f>
        <v>100</v>
      </c>
      <c r="L153" s="596">
        <f>IF(ISNUMBER(Regressions!M163),ROUND(Regressions!M163, 1), NA())</f>
        <v>93.3</v>
      </c>
      <c r="M153" s="593">
        <f>IF(ISNUMBER(Regressions!N163),ROUND(Regressions!N163, 1), NA())</f>
        <v>6.7</v>
      </c>
      <c r="N153" s="594">
        <f>IF(ISNUMBER(Regressions!O163),ROUND(Regressions!O163, 1), NA())</f>
        <v>0</v>
      </c>
      <c r="O153" s="595" t="e">
        <f>IF(ISNUMBER(Regressions!Q163),ROUND(Regressions!Q163, 1), NA())</f>
        <v>#N/A</v>
      </c>
      <c r="P153" s="591">
        <f>IF(ISNUMBER(Regressions!R163),ROUND(Regressions!R163, 1), NA())</f>
        <v>93.1</v>
      </c>
      <c r="Q153" s="597">
        <f>IF(ISNUMBER(Regressions!S163),ROUND(Regressions!S163, 1), NA())</f>
        <v>78</v>
      </c>
      <c r="R153" s="593">
        <f>IF(ISNUMBER(Regressions!T163),ROUND(Regressions!T163, 1), NA())</f>
        <v>15.2</v>
      </c>
      <c r="S153" s="594">
        <f>IF(ISNUMBER(Regressions!U163),ROUND(Regressions!U163, 1), NA())</f>
        <v>6.9</v>
      </c>
    </row>
    <row r="154" spans="1:19" hidden="1" x14ac:dyDescent="0.25">
      <c r="A154" s="571" t="str">
        <f>+Introduction!$C$7</f>
        <v>Zimbabwe</v>
      </c>
      <c r="B154" s="572">
        <f>IF(ISBLANK(Regressions!B164), " ", Regressions!B164)</f>
        <v>2026</v>
      </c>
      <c r="C154" s="571" t="str">
        <f>HLOOKUP(Introduction!$G$4,nametranslations,28,FALSE)</f>
        <v>Primary</v>
      </c>
      <c r="D154" s="574" t="str">
        <f>IF(ISBLANK(Regressions!D164), " ", Regressions!D164)</f>
        <v xml:space="preserve"> </v>
      </c>
      <c r="E154" s="575">
        <f>IF(ISNUMBER(Regressions!E164),ROUND(Regressions!E164, 1), NA())</f>
        <v>100</v>
      </c>
      <c r="F154" s="576">
        <f>IF(ISNUMBER(Regressions!F164),ROUND(Regressions!F164, 1), NA())</f>
        <v>90</v>
      </c>
      <c r="G154" s="577">
        <f>IF(ISNUMBER(Regressions!G164),ROUND(Regressions!G164, 1), NA())</f>
        <v>66.8</v>
      </c>
      <c r="H154" s="578">
        <f>IF(ISNUMBER(Regressions!H164),ROUND(Regressions!H164, 1), NA())</f>
        <v>23.2</v>
      </c>
      <c r="I154" s="579">
        <f>IF(ISNUMBER(Regressions!I164),ROUND(Regressions!I164, 1), NA())</f>
        <v>10</v>
      </c>
      <c r="J154" s="580">
        <f>IF(ISNUMBER(Regressions!K164),ROUND(Regressions!K164, 1), NA())</f>
        <v>100</v>
      </c>
      <c r="K154" s="576">
        <f>IF(ISNUMBER(Regressions!L164),ROUND(Regressions!L164, 1), NA())</f>
        <v>100</v>
      </c>
      <c r="L154" s="581">
        <f>IF(ISNUMBER(Regressions!M164),ROUND(Regressions!M164, 1), NA())</f>
        <v>93.3</v>
      </c>
      <c r="M154" s="578">
        <f>IF(ISNUMBER(Regressions!N164),ROUND(Regressions!N164, 1), NA())</f>
        <v>6.7</v>
      </c>
      <c r="N154" s="579">
        <f>IF(ISNUMBER(Regressions!O164),ROUND(Regressions!O164, 1), NA())</f>
        <v>0</v>
      </c>
      <c r="O154" s="580" t="e">
        <f>IF(ISNUMBER(Regressions!Q164),ROUND(Regressions!Q164, 1), NA())</f>
        <v>#N/A</v>
      </c>
      <c r="P154" s="576" t="e">
        <f>IF(ISNUMBER(Regressions!R164),ROUND(Regressions!R164, 1), NA())</f>
        <v>#N/A</v>
      </c>
      <c r="Q154" s="582">
        <f>IF(ISNUMBER(Regressions!S164),ROUND(Regressions!S164, 1), NA())</f>
        <v>78</v>
      </c>
      <c r="R154" s="578" t="e">
        <f>IF(ISNUMBER(Regressions!T164),ROUND(Regressions!T164, 1), NA())</f>
        <v>#N/A</v>
      </c>
      <c r="S154" s="579" t="e">
        <f>IF(ISNUMBER(Regressions!U164),ROUND(Regressions!U164, 1), NA())</f>
        <v>#N/A</v>
      </c>
    </row>
    <row r="155" spans="1:19" hidden="1" x14ac:dyDescent="0.25">
      <c r="A155" s="571" t="str">
        <f>+Introduction!$C$7</f>
        <v>Zimbabwe</v>
      </c>
      <c r="B155" s="572">
        <f>IF(ISBLANK(Regressions!B165), " ", Regressions!B165)</f>
        <v>2027</v>
      </c>
      <c r="C155" s="571" t="str">
        <f>HLOOKUP(Introduction!$G$4,nametranslations,28,FALSE)</f>
        <v>Primary</v>
      </c>
      <c r="D155" s="574" t="str">
        <f>IF(ISBLANK(Regressions!D165), " ", Regressions!D165)</f>
        <v xml:space="preserve"> </v>
      </c>
      <c r="E155" s="575">
        <f>IF(ISNUMBER(Regressions!E165),ROUND(Regressions!E165, 1), NA())</f>
        <v>100</v>
      </c>
      <c r="F155" s="576">
        <f>IF(ISNUMBER(Regressions!F165),ROUND(Regressions!F165, 1), NA())</f>
        <v>90</v>
      </c>
      <c r="G155" s="577">
        <f>IF(ISNUMBER(Regressions!G165),ROUND(Regressions!G165, 1), NA())</f>
        <v>66.8</v>
      </c>
      <c r="H155" s="578">
        <f>IF(ISNUMBER(Regressions!H165),ROUND(Regressions!H165, 1), NA())</f>
        <v>23.2</v>
      </c>
      <c r="I155" s="579">
        <f>IF(ISNUMBER(Regressions!I165),ROUND(Regressions!I165, 1), NA())</f>
        <v>10</v>
      </c>
      <c r="J155" s="580">
        <f>IF(ISNUMBER(Regressions!K165),ROUND(Regressions!K165, 1), NA())</f>
        <v>100</v>
      </c>
      <c r="K155" s="576">
        <f>IF(ISNUMBER(Regressions!L165),ROUND(Regressions!L165, 1), NA())</f>
        <v>100</v>
      </c>
      <c r="L155" s="581" t="e">
        <f>IF(ISNUMBER(Regressions!M165),ROUND(Regressions!M165, 1), NA())</f>
        <v>#N/A</v>
      </c>
      <c r="M155" s="578" t="e">
        <f>IF(ISNUMBER(Regressions!N165),ROUND(Regressions!N165, 1), NA())</f>
        <v>#N/A</v>
      </c>
      <c r="N155" s="579">
        <f>IF(ISNUMBER(Regressions!O165),ROUND(Regressions!O165, 1), NA())</f>
        <v>0</v>
      </c>
      <c r="O155" s="580" t="e">
        <f>IF(ISNUMBER(Regressions!Q165),ROUND(Regressions!Q165, 1), NA())</f>
        <v>#N/A</v>
      </c>
      <c r="P155" s="576" t="e">
        <f>IF(ISNUMBER(Regressions!R165),ROUND(Regressions!R165, 1), NA())</f>
        <v>#N/A</v>
      </c>
      <c r="Q155" s="582">
        <f>IF(ISNUMBER(Regressions!S165),ROUND(Regressions!S165, 1), NA())</f>
        <v>78</v>
      </c>
      <c r="R155" s="578" t="e">
        <f>IF(ISNUMBER(Regressions!T165),ROUND(Regressions!T165, 1), NA())</f>
        <v>#N/A</v>
      </c>
      <c r="S155" s="579" t="e">
        <f>IF(ISNUMBER(Regressions!U165),ROUND(Regressions!U165, 1), NA())</f>
        <v>#N/A</v>
      </c>
    </row>
    <row r="156" spans="1:19" hidden="1" x14ac:dyDescent="0.25">
      <c r="A156" s="571" t="str">
        <f>+Introduction!$C$7</f>
        <v>Zimbabwe</v>
      </c>
      <c r="B156" s="572">
        <f>IF(ISBLANK(Regressions!B166), " ", Regressions!B166)</f>
        <v>2028</v>
      </c>
      <c r="C156" s="571" t="str">
        <f>HLOOKUP(Introduction!$G$4,nametranslations,28,FALSE)</f>
        <v>Primary</v>
      </c>
      <c r="D156" s="574" t="str">
        <f>IF(ISBLANK(Regressions!D166), " ", Regressions!D166)</f>
        <v xml:space="preserve"> </v>
      </c>
      <c r="E156" s="575">
        <f>IF(ISNUMBER(Regressions!E166),ROUND(Regressions!E166, 1), NA())</f>
        <v>100</v>
      </c>
      <c r="F156" s="576" t="e">
        <f>IF(ISNUMBER(Regressions!F166),ROUND(Regressions!F166, 1), NA())</f>
        <v>#N/A</v>
      </c>
      <c r="G156" s="577" t="e">
        <f>IF(ISNUMBER(Regressions!G166),ROUND(Regressions!G166, 1), NA())</f>
        <v>#N/A</v>
      </c>
      <c r="H156" s="578" t="e">
        <f>IF(ISNUMBER(Regressions!H166),ROUND(Regressions!H166, 1), NA())</f>
        <v>#N/A</v>
      </c>
      <c r="I156" s="579" t="e">
        <f>IF(ISNUMBER(Regressions!I166),ROUND(Regressions!I166, 1), NA())</f>
        <v>#N/A</v>
      </c>
      <c r="J156" s="580">
        <f>IF(ISNUMBER(Regressions!K166),ROUND(Regressions!K166, 1), NA())</f>
        <v>100</v>
      </c>
      <c r="K156" s="576">
        <f>IF(ISNUMBER(Regressions!L166),ROUND(Regressions!L166, 1), NA())</f>
        <v>100</v>
      </c>
      <c r="L156" s="581" t="e">
        <f>IF(ISNUMBER(Regressions!M166),ROUND(Regressions!M166, 1), NA())</f>
        <v>#N/A</v>
      </c>
      <c r="M156" s="578" t="e">
        <f>IF(ISNUMBER(Regressions!N166),ROUND(Regressions!N166, 1), NA())</f>
        <v>#N/A</v>
      </c>
      <c r="N156" s="579">
        <f>IF(ISNUMBER(Regressions!O166),ROUND(Regressions!O166, 1), NA())</f>
        <v>0</v>
      </c>
      <c r="O156" s="580" t="e">
        <f>IF(ISNUMBER(Regressions!Q166),ROUND(Regressions!Q166, 1), NA())</f>
        <v>#N/A</v>
      </c>
      <c r="P156" s="576" t="e">
        <f>IF(ISNUMBER(Regressions!R166),ROUND(Regressions!R166, 1), NA())</f>
        <v>#N/A</v>
      </c>
      <c r="Q156" s="582" t="e">
        <f>IF(ISNUMBER(Regressions!S166),ROUND(Regressions!S166, 1), NA())</f>
        <v>#N/A</v>
      </c>
      <c r="R156" s="578" t="e">
        <f>IF(ISNUMBER(Regressions!T166),ROUND(Regressions!T166, 1), NA())</f>
        <v>#N/A</v>
      </c>
      <c r="S156" s="579" t="e">
        <f>IF(ISNUMBER(Regressions!U166),ROUND(Regressions!U166, 1), NA())</f>
        <v>#N/A</v>
      </c>
    </row>
    <row r="157" spans="1:19" hidden="1" x14ac:dyDescent="0.25">
      <c r="A157" s="571" t="str">
        <f>+Introduction!$C$7</f>
        <v>Zimbabwe</v>
      </c>
      <c r="B157" s="572">
        <f>IF(ISBLANK(Regressions!B167), " ", Regressions!B167)</f>
        <v>2029</v>
      </c>
      <c r="C157" s="571" t="str">
        <f>HLOOKUP(Introduction!$G$4,nametranslations,28,FALSE)</f>
        <v>Primary</v>
      </c>
      <c r="D157" s="574" t="str">
        <f>IF(ISBLANK(Regressions!D167), " ", Regressions!D167)</f>
        <v xml:space="preserve"> </v>
      </c>
      <c r="E157" s="575">
        <f>IF(ISNUMBER(Regressions!E167),ROUND(Regressions!E167, 1), NA())</f>
        <v>100</v>
      </c>
      <c r="F157" s="576" t="e">
        <f>IF(ISNUMBER(Regressions!F167),ROUND(Regressions!F167, 1), NA())</f>
        <v>#N/A</v>
      </c>
      <c r="G157" s="577" t="e">
        <f>IF(ISNUMBER(Regressions!G167),ROUND(Regressions!G167, 1), NA())</f>
        <v>#N/A</v>
      </c>
      <c r="H157" s="578" t="e">
        <f>IF(ISNUMBER(Regressions!H167),ROUND(Regressions!H167, 1), NA())</f>
        <v>#N/A</v>
      </c>
      <c r="I157" s="579" t="e">
        <f>IF(ISNUMBER(Regressions!I167),ROUND(Regressions!I167, 1), NA())</f>
        <v>#N/A</v>
      </c>
      <c r="J157" s="580">
        <f>IF(ISNUMBER(Regressions!K167),ROUND(Regressions!K167, 1), NA())</f>
        <v>100</v>
      </c>
      <c r="K157" s="576">
        <f>IF(ISNUMBER(Regressions!L167),ROUND(Regressions!L167, 1), NA())</f>
        <v>100</v>
      </c>
      <c r="L157" s="581" t="e">
        <f>IF(ISNUMBER(Regressions!M167),ROUND(Regressions!M167, 1), NA())</f>
        <v>#N/A</v>
      </c>
      <c r="M157" s="578" t="e">
        <f>IF(ISNUMBER(Regressions!N167),ROUND(Regressions!N167, 1), NA())</f>
        <v>#N/A</v>
      </c>
      <c r="N157" s="579">
        <f>IF(ISNUMBER(Regressions!O167),ROUND(Regressions!O167, 1), NA())</f>
        <v>0</v>
      </c>
      <c r="O157" s="580" t="e">
        <f>IF(ISNUMBER(Regressions!Q167),ROUND(Regressions!Q167, 1), NA())</f>
        <v>#N/A</v>
      </c>
      <c r="P157" s="576" t="e">
        <f>IF(ISNUMBER(Regressions!R167),ROUND(Regressions!R167, 1), NA())</f>
        <v>#N/A</v>
      </c>
      <c r="Q157" s="582" t="e">
        <f>IF(ISNUMBER(Regressions!S167),ROUND(Regressions!S167, 1), NA())</f>
        <v>#N/A</v>
      </c>
      <c r="R157" s="578" t="e">
        <f>IF(ISNUMBER(Regressions!T167),ROUND(Regressions!T167, 1), NA())</f>
        <v>#N/A</v>
      </c>
      <c r="S157" s="579" t="e">
        <f>IF(ISNUMBER(Regressions!U167),ROUND(Regressions!U167, 1), NA())</f>
        <v>#N/A</v>
      </c>
    </row>
    <row r="158" spans="1:19" hidden="1" x14ac:dyDescent="0.25">
      <c r="A158" s="571" t="str">
        <f>+Introduction!$C$7</f>
        <v>Zimbabwe</v>
      </c>
      <c r="B158" s="572">
        <f>IF(ISBLANK(Regressions!B168), " ", Regressions!B168)</f>
        <v>2030</v>
      </c>
      <c r="C158" s="571" t="str">
        <f>HLOOKUP(Introduction!$G$4,nametranslations,28,FALSE)</f>
        <v>Primary</v>
      </c>
      <c r="D158" s="574" t="str">
        <f>IF(ISBLANK(Regressions!D168), " ", Regressions!D168)</f>
        <v xml:space="preserve"> </v>
      </c>
      <c r="E158" s="575">
        <f>IF(ISNUMBER(Regressions!E168),ROUND(Regressions!E168, 1), NA())</f>
        <v>100</v>
      </c>
      <c r="F158" s="576" t="e">
        <f>IF(ISNUMBER(Regressions!F168),ROUND(Regressions!F168, 1), NA())</f>
        <v>#N/A</v>
      </c>
      <c r="G158" s="577" t="e">
        <f>IF(ISNUMBER(Regressions!G168),ROUND(Regressions!G168, 1), NA())</f>
        <v>#N/A</v>
      </c>
      <c r="H158" s="578" t="e">
        <f>IF(ISNUMBER(Regressions!H168),ROUND(Regressions!H168, 1), NA())</f>
        <v>#N/A</v>
      </c>
      <c r="I158" s="579" t="e">
        <f>IF(ISNUMBER(Regressions!I168),ROUND(Regressions!I168, 1), NA())</f>
        <v>#N/A</v>
      </c>
      <c r="J158" s="580">
        <f>IF(ISNUMBER(Regressions!K168),ROUND(Regressions!K168, 1), NA())</f>
        <v>100</v>
      </c>
      <c r="K158" s="576">
        <f>IF(ISNUMBER(Regressions!L168),ROUND(Regressions!L168, 1), NA())</f>
        <v>100</v>
      </c>
      <c r="L158" s="581" t="e">
        <f>IF(ISNUMBER(Regressions!M168),ROUND(Regressions!M168, 1), NA())</f>
        <v>#N/A</v>
      </c>
      <c r="M158" s="578" t="e">
        <f>IF(ISNUMBER(Regressions!N168),ROUND(Regressions!N168, 1), NA())</f>
        <v>#N/A</v>
      </c>
      <c r="N158" s="579">
        <f>IF(ISNUMBER(Regressions!O168),ROUND(Regressions!O168, 1), NA())</f>
        <v>0</v>
      </c>
      <c r="O158" s="580" t="e">
        <f>IF(ISNUMBER(Regressions!Q168),ROUND(Regressions!Q168, 1), NA())</f>
        <v>#N/A</v>
      </c>
      <c r="P158" s="576" t="e">
        <f>IF(ISNUMBER(Regressions!R168),ROUND(Regressions!R168, 1), NA())</f>
        <v>#N/A</v>
      </c>
      <c r="Q158" s="582" t="e">
        <f>IF(ISNUMBER(Regressions!S168),ROUND(Regressions!S168, 1), NA())</f>
        <v>#N/A</v>
      </c>
      <c r="R158" s="578" t="e">
        <f>IF(ISNUMBER(Regressions!T168),ROUND(Regressions!T168, 1), NA())</f>
        <v>#N/A</v>
      </c>
      <c r="S158" s="579" t="e">
        <f>IF(ISNUMBER(Regressions!U168),ROUND(Regressions!U168, 1), NA())</f>
        <v>#N/A</v>
      </c>
    </row>
    <row r="159" spans="1:19" x14ac:dyDescent="0.25">
      <c r="A159" s="571" t="str">
        <f>+Introduction!$C$7</f>
        <v>Zimbabwe</v>
      </c>
      <c r="B159" s="572">
        <f>IF(ISBLANK(Regressions!B169), " ", Regressions!B169)</f>
        <v>2000</v>
      </c>
      <c r="C159" s="571" t="str">
        <f>HLOOKUP(Introduction!$G$4,nametranslations,29,FALSE)</f>
        <v>Secondary</v>
      </c>
      <c r="D159" s="574">
        <f>IF(ISBLANK(Regressions!D169), " ", Regressions!D169)</f>
        <v>2109512</v>
      </c>
      <c r="E159" s="575" t="e">
        <f>IF(ISNUMBER(Regressions!E169),ROUND(Regressions!E169, 1), NA())</f>
        <v>#N/A</v>
      </c>
      <c r="F159" s="576" t="e">
        <f>IF(ISNUMBER(Regressions!F169),ROUND(Regressions!F169, 1), NA())</f>
        <v>#N/A</v>
      </c>
      <c r="G159" s="577" t="e">
        <f>IF(ISNUMBER(Regressions!G169),ROUND(Regressions!G169, 1), NA())</f>
        <v>#N/A</v>
      </c>
      <c r="H159" s="578" t="e">
        <f>IF(ISNUMBER(Regressions!H169),ROUND(Regressions!H169, 1), NA())</f>
        <v>#N/A</v>
      </c>
      <c r="I159" s="579" t="e">
        <f>IF(ISNUMBER(Regressions!I169),ROUND(Regressions!I169, 1), NA())</f>
        <v>#N/A</v>
      </c>
      <c r="J159" s="580" t="e">
        <f>IF(ISNUMBER(Regressions!K169),ROUND(Regressions!K169, 1), NA())</f>
        <v>#N/A</v>
      </c>
      <c r="K159" s="576" t="e">
        <f>IF(ISNUMBER(Regressions!L169),ROUND(Regressions!L169, 1), NA())</f>
        <v>#N/A</v>
      </c>
      <c r="L159" s="581" t="e">
        <f>IF(ISNUMBER(Regressions!M169),ROUND(Regressions!M169, 1), NA())</f>
        <v>#N/A</v>
      </c>
      <c r="M159" s="578" t="e">
        <f>IF(ISNUMBER(Regressions!N169),ROUND(Regressions!N169, 1), NA())</f>
        <v>#N/A</v>
      </c>
      <c r="N159" s="579" t="e">
        <f>IF(ISNUMBER(Regressions!O169),ROUND(Regressions!O169, 1), NA())</f>
        <v>#N/A</v>
      </c>
      <c r="O159" s="580" t="e">
        <f>IF(ISNUMBER(Regressions!Q169),ROUND(Regressions!Q169, 1), NA())</f>
        <v>#N/A</v>
      </c>
      <c r="P159" s="576" t="e">
        <f>IF(ISNUMBER(Regressions!R169),ROUND(Regressions!R169, 1), NA())</f>
        <v>#N/A</v>
      </c>
      <c r="Q159" s="582" t="e">
        <f>IF(ISNUMBER(Regressions!S169),ROUND(Regressions!S169, 1), NA())</f>
        <v>#N/A</v>
      </c>
      <c r="R159" s="578" t="e">
        <f>IF(ISNUMBER(Regressions!T169),ROUND(Regressions!T169, 1), NA())</f>
        <v>#N/A</v>
      </c>
      <c r="S159" s="579" t="e">
        <f>IF(ISNUMBER(Regressions!U169),ROUND(Regressions!U169, 1), NA())</f>
        <v>#N/A</v>
      </c>
    </row>
    <row r="160" spans="1:19" x14ac:dyDescent="0.25">
      <c r="A160" s="571" t="str">
        <f>+Introduction!$C$7</f>
        <v>Zimbabwe</v>
      </c>
      <c r="B160" s="572">
        <f>IF(ISBLANK(Regressions!B170), " ", Regressions!B170)</f>
        <v>2001</v>
      </c>
      <c r="C160" s="571" t="str">
        <f>HLOOKUP(Introduction!$G$4,nametranslations,29,FALSE)</f>
        <v>Secondary</v>
      </c>
      <c r="D160" s="574">
        <f>IF(ISBLANK(Regressions!D170), " ", Regressions!D170)</f>
        <v>2055695</v>
      </c>
      <c r="E160" s="575" t="e">
        <f>IF(ISNUMBER(Regressions!E170),ROUND(Regressions!E170, 1), NA())</f>
        <v>#N/A</v>
      </c>
      <c r="F160" s="576" t="e">
        <f>IF(ISNUMBER(Regressions!F170),ROUND(Regressions!F170, 1), NA())</f>
        <v>#N/A</v>
      </c>
      <c r="G160" s="577" t="e">
        <f>IF(ISNUMBER(Regressions!G170),ROUND(Regressions!G170, 1), NA())</f>
        <v>#N/A</v>
      </c>
      <c r="H160" s="578" t="e">
        <f>IF(ISNUMBER(Regressions!H170),ROUND(Regressions!H170, 1), NA())</f>
        <v>#N/A</v>
      </c>
      <c r="I160" s="579" t="e">
        <f>IF(ISNUMBER(Regressions!I170),ROUND(Regressions!I170, 1), NA())</f>
        <v>#N/A</v>
      </c>
      <c r="J160" s="580" t="e">
        <f>IF(ISNUMBER(Regressions!K170),ROUND(Regressions!K170, 1), NA())</f>
        <v>#N/A</v>
      </c>
      <c r="K160" s="576" t="e">
        <f>IF(ISNUMBER(Regressions!L170),ROUND(Regressions!L170, 1), NA())</f>
        <v>#N/A</v>
      </c>
      <c r="L160" s="581" t="e">
        <f>IF(ISNUMBER(Regressions!M170),ROUND(Regressions!M170, 1), NA())</f>
        <v>#N/A</v>
      </c>
      <c r="M160" s="578" t="e">
        <f>IF(ISNUMBER(Regressions!N170),ROUND(Regressions!N170, 1), NA())</f>
        <v>#N/A</v>
      </c>
      <c r="N160" s="579" t="e">
        <f>IF(ISNUMBER(Regressions!O170),ROUND(Regressions!O170, 1), NA())</f>
        <v>#N/A</v>
      </c>
      <c r="O160" s="580" t="e">
        <f>IF(ISNUMBER(Regressions!Q170),ROUND(Regressions!Q170, 1), NA())</f>
        <v>#N/A</v>
      </c>
      <c r="P160" s="576" t="e">
        <f>IF(ISNUMBER(Regressions!R170),ROUND(Regressions!R170, 1), NA())</f>
        <v>#N/A</v>
      </c>
      <c r="Q160" s="582" t="e">
        <f>IF(ISNUMBER(Regressions!S170),ROUND(Regressions!S170, 1), NA())</f>
        <v>#N/A</v>
      </c>
      <c r="R160" s="578" t="e">
        <f>IF(ISNUMBER(Regressions!T170),ROUND(Regressions!T170, 1), NA())</f>
        <v>#N/A</v>
      </c>
      <c r="S160" s="579" t="e">
        <f>IF(ISNUMBER(Regressions!U170),ROUND(Regressions!U170, 1), NA())</f>
        <v>#N/A</v>
      </c>
    </row>
    <row r="161" spans="1:19" x14ac:dyDescent="0.25">
      <c r="A161" s="571" t="str">
        <f>+Introduction!$C$7</f>
        <v>Zimbabwe</v>
      </c>
      <c r="B161" s="572">
        <f>IF(ISBLANK(Regressions!B171), " ", Regressions!B171)</f>
        <v>2002</v>
      </c>
      <c r="C161" s="571" t="str">
        <f>HLOOKUP(Introduction!$G$4,nametranslations,29,FALSE)</f>
        <v>Secondary</v>
      </c>
      <c r="D161" s="574">
        <f>IF(ISBLANK(Regressions!D171), " ", Regressions!D171)</f>
        <v>1998310</v>
      </c>
      <c r="E161" s="575" t="e">
        <f>IF(ISNUMBER(Regressions!E171),ROUND(Regressions!E171, 1), NA())</f>
        <v>#N/A</v>
      </c>
      <c r="F161" s="576" t="e">
        <f>IF(ISNUMBER(Regressions!F171),ROUND(Regressions!F171, 1), NA())</f>
        <v>#N/A</v>
      </c>
      <c r="G161" s="577" t="e">
        <f>IF(ISNUMBER(Regressions!G171),ROUND(Regressions!G171, 1), NA())</f>
        <v>#N/A</v>
      </c>
      <c r="H161" s="578" t="e">
        <f>IF(ISNUMBER(Regressions!H171),ROUND(Regressions!H171, 1), NA())</f>
        <v>#N/A</v>
      </c>
      <c r="I161" s="579" t="e">
        <f>IF(ISNUMBER(Regressions!I171),ROUND(Regressions!I171, 1), NA())</f>
        <v>#N/A</v>
      </c>
      <c r="J161" s="580" t="e">
        <f>IF(ISNUMBER(Regressions!K171),ROUND(Regressions!K171, 1), NA())</f>
        <v>#N/A</v>
      </c>
      <c r="K161" s="576" t="e">
        <f>IF(ISNUMBER(Regressions!L171),ROUND(Regressions!L171, 1), NA())</f>
        <v>#N/A</v>
      </c>
      <c r="L161" s="581" t="e">
        <f>IF(ISNUMBER(Regressions!M171),ROUND(Regressions!M171, 1), NA())</f>
        <v>#N/A</v>
      </c>
      <c r="M161" s="578" t="e">
        <f>IF(ISNUMBER(Regressions!N171),ROUND(Regressions!N171, 1), NA())</f>
        <v>#N/A</v>
      </c>
      <c r="N161" s="579" t="e">
        <f>IF(ISNUMBER(Regressions!O171),ROUND(Regressions!O171, 1), NA())</f>
        <v>#N/A</v>
      </c>
      <c r="O161" s="580" t="e">
        <f>IF(ISNUMBER(Regressions!Q171),ROUND(Regressions!Q171, 1), NA())</f>
        <v>#N/A</v>
      </c>
      <c r="P161" s="576" t="e">
        <f>IF(ISNUMBER(Regressions!R171),ROUND(Regressions!R171, 1), NA())</f>
        <v>#N/A</v>
      </c>
      <c r="Q161" s="582" t="e">
        <f>IF(ISNUMBER(Regressions!S171),ROUND(Regressions!S171, 1), NA())</f>
        <v>#N/A</v>
      </c>
      <c r="R161" s="578" t="e">
        <f>IF(ISNUMBER(Regressions!T171),ROUND(Regressions!T171, 1), NA())</f>
        <v>#N/A</v>
      </c>
      <c r="S161" s="579" t="e">
        <f>IF(ISNUMBER(Regressions!U171),ROUND(Regressions!U171, 1), NA())</f>
        <v>#N/A</v>
      </c>
    </row>
    <row r="162" spans="1:19" x14ac:dyDescent="0.25">
      <c r="A162" s="571" t="str">
        <f>+Introduction!$C$7</f>
        <v>Zimbabwe</v>
      </c>
      <c r="B162" s="572">
        <f>IF(ISBLANK(Regressions!B172), " ", Regressions!B172)</f>
        <v>2003</v>
      </c>
      <c r="C162" s="571" t="str">
        <f>HLOOKUP(Introduction!$G$4,nametranslations,29,FALSE)</f>
        <v>Secondary</v>
      </c>
      <c r="D162" s="574">
        <f>IF(ISBLANK(Regressions!D172), " ", Regressions!D172)</f>
        <v>1939150</v>
      </c>
      <c r="E162" s="575" t="e">
        <f>IF(ISNUMBER(Regressions!E172),ROUND(Regressions!E172, 1), NA())</f>
        <v>#N/A</v>
      </c>
      <c r="F162" s="576" t="e">
        <f>IF(ISNUMBER(Regressions!F172),ROUND(Regressions!F172, 1), NA())</f>
        <v>#N/A</v>
      </c>
      <c r="G162" s="577" t="e">
        <f>IF(ISNUMBER(Regressions!G172),ROUND(Regressions!G172, 1), NA())</f>
        <v>#N/A</v>
      </c>
      <c r="H162" s="578" t="e">
        <f>IF(ISNUMBER(Regressions!H172),ROUND(Regressions!H172, 1), NA())</f>
        <v>#N/A</v>
      </c>
      <c r="I162" s="579" t="e">
        <f>IF(ISNUMBER(Regressions!I172),ROUND(Regressions!I172, 1), NA())</f>
        <v>#N/A</v>
      </c>
      <c r="J162" s="580" t="e">
        <f>IF(ISNUMBER(Regressions!K172),ROUND(Regressions!K172, 1), NA())</f>
        <v>#N/A</v>
      </c>
      <c r="K162" s="576" t="e">
        <f>IF(ISNUMBER(Regressions!L172),ROUND(Regressions!L172, 1), NA())</f>
        <v>#N/A</v>
      </c>
      <c r="L162" s="581" t="e">
        <f>IF(ISNUMBER(Regressions!M172),ROUND(Regressions!M172, 1), NA())</f>
        <v>#N/A</v>
      </c>
      <c r="M162" s="578" t="e">
        <f>IF(ISNUMBER(Regressions!N172),ROUND(Regressions!N172, 1), NA())</f>
        <v>#N/A</v>
      </c>
      <c r="N162" s="579" t="e">
        <f>IF(ISNUMBER(Regressions!O172),ROUND(Regressions!O172, 1), NA())</f>
        <v>#N/A</v>
      </c>
      <c r="O162" s="580" t="e">
        <f>IF(ISNUMBER(Regressions!Q172),ROUND(Regressions!Q172, 1), NA())</f>
        <v>#N/A</v>
      </c>
      <c r="P162" s="576" t="e">
        <f>IF(ISNUMBER(Regressions!R172),ROUND(Regressions!R172, 1), NA())</f>
        <v>#N/A</v>
      </c>
      <c r="Q162" s="582" t="e">
        <f>IF(ISNUMBER(Regressions!S172),ROUND(Regressions!S172, 1), NA())</f>
        <v>#N/A</v>
      </c>
      <c r="R162" s="578" t="e">
        <f>IF(ISNUMBER(Regressions!T172),ROUND(Regressions!T172, 1), NA())</f>
        <v>#N/A</v>
      </c>
      <c r="S162" s="579" t="e">
        <f>IF(ISNUMBER(Regressions!U172),ROUND(Regressions!U172, 1), NA())</f>
        <v>#N/A</v>
      </c>
    </row>
    <row r="163" spans="1:19" x14ac:dyDescent="0.25">
      <c r="A163" s="571" t="str">
        <f>+Introduction!$C$7</f>
        <v>Zimbabwe</v>
      </c>
      <c r="B163" s="572">
        <f>IF(ISBLANK(Regressions!B173), " ", Regressions!B173)</f>
        <v>2004</v>
      </c>
      <c r="C163" s="571" t="str">
        <f>HLOOKUP(Introduction!$G$4,nametranslations,29,FALSE)</f>
        <v>Secondary</v>
      </c>
      <c r="D163" s="574">
        <f>IF(ISBLANK(Regressions!D173), " ", Regressions!D173)</f>
        <v>1875889</v>
      </c>
      <c r="E163" s="575" t="e">
        <f>IF(ISNUMBER(Regressions!E173),ROUND(Regressions!E173, 1), NA())</f>
        <v>#N/A</v>
      </c>
      <c r="F163" s="576" t="e">
        <f>IF(ISNUMBER(Regressions!F173),ROUND(Regressions!F173, 1), NA())</f>
        <v>#N/A</v>
      </c>
      <c r="G163" s="577" t="e">
        <f>IF(ISNUMBER(Regressions!G173),ROUND(Regressions!G173, 1), NA())</f>
        <v>#N/A</v>
      </c>
      <c r="H163" s="578" t="e">
        <f>IF(ISNUMBER(Regressions!H173),ROUND(Regressions!H173, 1), NA())</f>
        <v>#N/A</v>
      </c>
      <c r="I163" s="579" t="e">
        <f>IF(ISNUMBER(Regressions!I173),ROUND(Regressions!I173, 1), NA())</f>
        <v>#N/A</v>
      </c>
      <c r="J163" s="580" t="e">
        <f>IF(ISNUMBER(Regressions!K173),ROUND(Regressions!K173, 1), NA())</f>
        <v>#N/A</v>
      </c>
      <c r="K163" s="576" t="e">
        <f>IF(ISNUMBER(Regressions!L173),ROUND(Regressions!L173, 1), NA())</f>
        <v>#N/A</v>
      </c>
      <c r="L163" s="581" t="e">
        <f>IF(ISNUMBER(Regressions!M173),ROUND(Regressions!M173, 1), NA())</f>
        <v>#N/A</v>
      </c>
      <c r="M163" s="578" t="e">
        <f>IF(ISNUMBER(Regressions!N173),ROUND(Regressions!N173, 1), NA())</f>
        <v>#N/A</v>
      </c>
      <c r="N163" s="579" t="e">
        <f>IF(ISNUMBER(Regressions!O173),ROUND(Regressions!O173, 1), NA())</f>
        <v>#N/A</v>
      </c>
      <c r="O163" s="580" t="e">
        <f>IF(ISNUMBER(Regressions!Q173),ROUND(Regressions!Q173, 1), NA())</f>
        <v>#N/A</v>
      </c>
      <c r="P163" s="576" t="e">
        <f>IF(ISNUMBER(Regressions!R173),ROUND(Regressions!R173, 1), NA())</f>
        <v>#N/A</v>
      </c>
      <c r="Q163" s="582" t="e">
        <f>IF(ISNUMBER(Regressions!S173),ROUND(Regressions!S173, 1), NA())</f>
        <v>#N/A</v>
      </c>
      <c r="R163" s="578" t="e">
        <f>IF(ISNUMBER(Regressions!T173),ROUND(Regressions!T173, 1), NA())</f>
        <v>#N/A</v>
      </c>
      <c r="S163" s="579" t="e">
        <f>IF(ISNUMBER(Regressions!U173),ROUND(Regressions!U173, 1), NA())</f>
        <v>#N/A</v>
      </c>
    </row>
    <row r="164" spans="1:19" x14ac:dyDescent="0.25">
      <c r="A164" s="571" t="str">
        <f>+Introduction!$C$7</f>
        <v>Zimbabwe</v>
      </c>
      <c r="B164" s="572">
        <f>IF(ISBLANK(Regressions!B174), " ", Regressions!B174)</f>
        <v>2005</v>
      </c>
      <c r="C164" s="571" t="str">
        <f>HLOOKUP(Introduction!$G$4,nametranslations,29,FALSE)</f>
        <v>Secondary</v>
      </c>
      <c r="D164" s="574">
        <f>IF(ISBLANK(Regressions!D174), " ", Regressions!D174)</f>
        <v>1811688</v>
      </c>
      <c r="E164" s="575" t="e">
        <f>IF(ISNUMBER(Regressions!E174),ROUND(Regressions!E174, 1), NA())</f>
        <v>#N/A</v>
      </c>
      <c r="F164" s="576" t="e">
        <f>IF(ISNUMBER(Regressions!F174),ROUND(Regressions!F174, 1), NA())</f>
        <v>#N/A</v>
      </c>
      <c r="G164" s="577" t="e">
        <f>IF(ISNUMBER(Regressions!G174),ROUND(Regressions!G174, 1), NA())</f>
        <v>#N/A</v>
      </c>
      <c r="H164" s="578" t="e">
        <f>IF(ISNUMBER(Regressions!H174),ROUND(Regressions!H174, 1), NA())</f>
        <v>#N/A</v>
      </c>
      <c r="I164" s="579" t="e">
        <f>IF(ISNUMBER(Regressions!I174),ROUND(Regressions!I174, 1), NA())</f>
        <v>#N/A</v>
      </c>
      <c r="J164" s="580" t="e">
        <f>IF(ISNUMBER(Regressions!K174),ROUND(Regressions!K174, 1), NA())</f>
        <v>#N/A</v>
      </c>
      <c r="K164" s="576" t="e">
        <f>IF(ISNUMBER(Regressions!L174),ROUND(Regressions!L174, 1), NA())</f>
        <v>#N/A</v>
      </c>
      <c r="L164" s="581" t="e">
        <f>IF(ISNUMBER(Regressions!M174),ROUND(Regressions!M174, 1), NA())</f>
        <v>#N/A</v>
      </c>
      <c r="M164" s="578" t="e">
        <f>IF(ISNUMBER(Regressions!N174),ROUND(Regressions!N174, 1), NA())</f>
        <v>#N/A</v>
      </c>
      <c r="N164" s="579" t="e">
        <f>IF(ISNUMBER(Regressions!O174),ROUND(Regressions!O174, 1), NA())</f>
        <v>#N/A</v>
      </c>
      <c r="O164" s="580" t="e">
        <f>IF(ISNUMBER(Regressions!Q174),ROUND(Regressions!Q174, 1), NA())</f>
        <v>#N/A</v>
      </c>
      <c r="P164" s="576" t="e">
        <f>IF(ISNUMBER(Regressions!R174),ROUND(Regressions!R174, 1), NA())</f>
        <v>#N/A</v>
      </c>
      <c r="Q164" s="582" t="e">
        <f>IF(ISNUMBER(Regressions!S174),ROUND(Regressions!S174, 1), NA())</f>
        <v>#N/A</v>
      </c>
      <c r="R164" s="578" t="e">
        <f>IF(ISNUMBER(Regressions!T174),ROUND(Regressions!T174, 1), NA())</f>
        <v>#N/A</v>
      </c>
      <c r="S164" s="579" t="e">
        <f>IF(ISNUMBER(Regressions!U174),ROUND(Regressions!U174, 1), NA())</f>
        <v>#N/A</v>
      </c>
    </row>
    <row r="165" spans="1:19" x14ac:dyDescent="0.25">
      <c r="A165" s="571" t="str">
        <f>+Introduction!$C$7</f>
        <v>Zimbabwe</v>
      </c>
      <c r="B165" s="572">
        <f>IF(ISBLANK(Regressions!B175), " ", Regressions!B175)</f>
        <v>2006</v>
      </c>
      <c r="C165" s="571" t="str">
        <f>HLOOKUP(Introduction!$G$4,nametranslations,29,FALSE)</f>
        <v>Secondary</v>
      </c>
      <c r="D165" s="574">
        <f>IF(ISBLANK(Regressions!D175), " ", Regressions!D175)</f>
        <v>1755029</v>
      </c>
      <c r="E165" s="575" t="e">
        <f>IF(ISNUMBER(Regressions!E175),ROUND(Regressions!E175, 1), NA())</f>
        <v>#N/A</v>
      </c>
      <c r="F165" s="576" t="e">
        <f>IF(ISNUMBER(Regressions!F175),ROUND(Regressions!F175, 1), NA())</f>
        <v>#N/A</v>
      </c>
      <c r="G165" s="577" t="e">
        <f>IF(ISNUMBER(Regressions!G175),ROUND(Regressions!G175, 1), NA())</f>
        <v>#N/A</v>
      </c>
      <c r="H165" s="578" t="e">
        <f>IF(ISNUMBER(Regressions!H175),ROUND(Regressions!H175, 1), NA())</f>
        <v>#N/A</v>
      </c>
      <c r="I165" s="579" t="e">
        <f>IF(ISNUMBER(Regressions!I175),ROUND(Regressions!I175, 1), NA())</f>
        <v>#N/A</v>
      </c>
      <c r="J165" s="580" t="e">
        <f>IF(ISNUMBER(Regressions!K175),ROUND(Regressions!K175, 1), NA())</f>
        <v>#N/A</v>
      </c>
      <c r="K165" s="576" t="e">
        <f>IF(ISNUMBER(Regressions!L175),ROUND(Regressions!L175, 1), NA())</f>
        <v>#N/A</v>
      </c>
      <c r="L165" s="581" t="e">
        <f>IF(ISNUMBER(Regressions!M175),ROUND(Regressions!M175, 1), NA())</f>
        <v>#N/A</v>
      </c>
      <c r="M165" s="578" t="e">
        <f>IF(ISNUMBER(Regressions!N175),ROUND(Regressions!N175, 1), NA())</f>
        <v>#N/A</v>
      </c>
      <c r="N165" s="579" t="e">
        <f>IF(ISNUMBER(Regressions!O175),ROUND(Regressions!O175, 1), NA())</f>
        <v>#N/A</v>
      </c>
      <c r="O165" s="580" t="e">
        <f>IF(ISNUMBER(Regressions!Q175),ROUND(Regressions!Q175, 1), NA())</f>
        <v>#N/A</v>
      </c>
      <c r="P165" s="576" t="e">
        <f>IF(ISNUMBER(Regressions!R175),ROUND(Regressions!R175, 1), NA())</f>
        <v>#N/A</v>
      </c>
      <c r="Q165" s="582" t="e">
        <f>IF(ISNUMBER(Regressions!S175),ROUND(Regressions!S175, 1), NA())</f>
        <v>#N/A</v>
      </c>
      <c r="R165" s="578" t="e">
        <f>IF(ISNUMBER(Regressions!T175),ROUND(Regressions!T175, 1), NA())</f>
        <v>#N/A</v>
      </c>
      <c r="S165" s="579" t="e">
        <f>IF(ISNUMBER(Regressions!U175),ROUND(Regressions!U175, 1), NA())</f>
        <v>#N/A</v>
      </c>
    </row>
    <row r="166" spans="1:19" x14ac:dyDescent="0.25">
      <c r="A166" s="571" t="str">
        <f>+Introduction!$C$7</f>
        <v>Zimbabwe</v>
      </c>
      <c r="B166" s="572">
        <f>IF(ISBLANK(Regressions!B176), " ", Regressions!B176)</f>
        <v>2007</v>
      </c>
      <c r="C166" s="571" t="str">
        <f>HLOOKUP(Introduction!$G$4,nametranslations,29,FALSE)</f>
        <v>Secondary</v>
      </c>
      <c r="D166" s="574">
        <f>IF(ISBLANK(Regressions!D176), " ", Regressions!D176)</f>
        <v>1749599</v>
      </c>
      <c r="E166" s="575">
        <f>IF(ISNUMBER(Regressions!E176),ROUND(Regressions!E176, 1), NA())</f>
        <v>98.7</v>
      </c>
      <c r="F166" s="576">
        <f>IF(ISNUMBER(Regressions!F176),ROUND(Regressions!F176, 1), NA())</f>
        <v>90.1</v>
      </c>
      <c r="G166" s="577">
        <f>IF(ISNUMBER(Regressions!G176),ROUND(Regressions!G176, 1), NA())</f>
        <v>54.7</v>
      </c>
      <c r="H166" s="578">
        <f>IF(ISNUMBER(Regressions!H176),ROUND(Regressions!H176, 1), NA())</f>
        <v>35.4</v>
      </c>
      <c r="I166" s="579">
        <f>IF(ISNUMBER(Regressions!I176),ROUND(Regressions!I176, 1), NA())</f>
        <v>9.9</v>
      </c>
      <c r="J166" s="580" t="e">
        <f>IF(ISNUMBER(Regressions!K176),ROUND(Regressions!K176, 1), NA())</f>
        <v>#N/A</v>
      </c>
      <c r="K166" s="576" t="e">
        <f>IF(ISNUMBER(Regressions!L176),ROUND(Regressions!L176, 1), NA())</f>
        <v>#N/A</v>
      </c>
      <c r="L166" s="581" t="e">
        <f>IF(ISNUMBER(Regressions!M176),ROUND(Regressions!M176, 1), NA())</f>
        <v>#N/A</v>
      </c>
      <c r="M166" s="578" t="e">
        <f>IF(ISNUMBER(Regressions!N176),ROUND(Regressions!N176, 1), NA())</f>
        <v>#N/A</v>
      </c>
      <c r="N166" s="579" t="e">
        <f>IF(ISNUMBER(Regressions!O176),ROUND(Regressions!O176, 1), NA())</f>
        <v>#N/A</v>
      </c>
      <c r="O166" s="580" t="e">
        <f>IF(ISNUMBER(Regressions!Q176),ROUND(Regressions!Q176, 1), NA())</f>
        <v>#N/A</v>
      </c>
      <c r="P166" s="576" t="e">
        <f>IF(ISNUMBER(Regressions!R176),ROUND(Regressions!R176, 1), NA())</f>
        <v>#N/A</v>
      </c>
      <c r="Q166" s="582" t="e">
        <f>IF(ISNUMBER(Regressions!S176),ROUND(Regressions!S176, 1), NA())</f>
        <v>#N/A</v>
      </c>
      <c r="R166" s="578" t="e">
        <f>IF(ISNUMBER(Regressions!T176),ROUND(Regressions!T176, 1), NA())</f>
        <v>#N/A</v>
      </c>
      <c r="S166" s="579" t="e">
        <f>IF(ISNUMBER(Regressions!U176),ROUND(Regressions!U176, 1), NA())</f>
        <v>#N/A</v>
      </c>
    </row>
    <row r="167" spans="1:19" x14ac:dyDescent="0.25">
      <c r="A167" s="571" t="str">
        <f>+Introduction!$C$7</f>
        <v>Zimbabwe</v>
      </c>
      <c r="B167" s="572">
        <f>IF(ISBLANK(Regressions!B177), " ", Regressions!B177)</f>
        <v>2008</v>
      </c>
      <c r="C167" s="571" t="str">
        <f>HLOOKUP(Introduction!$G$4,nametranslations,29,FALSE)</f>
        <v>Secondary</v>
      </c>
      <c r="D167" s="574">
        <f>IF(ISBLANK(Regressions!D177), " ", Regressions!D177)</f>
        <v>1735836</v>
      </c>
      <c r="E167" s="575">
        <f>IF(ISNUMBER(Regressions!E177),ROUND(Regressions!E177, 1), NA())</f>
        <v>98.7</v>
      </c>
      <c r="F167" s="576">
        <f>IF(ISNUMBER(Regressions!F177),ROUND(Regressions!F177, 1), NA())</f>
        <v>90.1</v>
      </c>
      <c r="G167" s="577">
        <f>IF(ISNUMBER(Regressions!G177),ROUND(Regressions!G177, 1), NA())</f>
        <v>54.7</v>
      </c>
      <c r="H167" s="578">
        <f>IF(ISNUMBER(Regressions!H177),ROUND(Regressions!H177, 1), NA())</f>
        <v>35.4</v>
      </c>
      <c r="I167" s="579">
        <f>IF(ISNUMBER(Regressions!I177),ROUND(Regressions!I177, 1), NA())</f>
        <v>9.9</v>
      </c>
      <c r="J167" s="580" t="e">
        <f>IF(ISNUMBER(Regressions!K177),ROUND(Regressions!K177, 1), NA())</f>
        <v>#N/A</v>
      </c>
      <c r="K167" s="576" t="e">
        <f>IF(ISNUMBER(Regressions!L177),ROUND(Regressions!L177, 1), NA())</f>
        <v>#N/A</v>
      </c>
      <c r="L167" s="581" t="e">
        <f>IF(ISNUMBER(Regressions!M177),ROUND(Regressions!M177, 1), NA())</f>
        <v>#N/A</v>
      </c>
      <c r="M167" s="578" t="e">
        <f>IF(ISNUMBER(Regressions!N177),ROUND(Regressions!N177, 1), NA())</f>
        <v>#N/A</v>
      </c>
      <c r="N167" s="579" t="e">
        <f>IF(ISNUMBER(Regressions!O177),ROUND(Regressions!O177, 1), NA())</f>
        <v>#N/A</v>
      </c>
      <c r="O167" s="580" t="e">
        <f>IF(ISNUMBER(Regressions!Q177),ROUND(Regressions!Q177, 1), NA())</f>
        <v>#N/A</v>
      </c>
      <c r="P167" s="576" t="e">
        <f>IF(ISNUMBER(Regressions!R177),ROUND(Regressions!R177, 1), NA())</f>
        <v>#N/A</v>
      </c>
      <c r="Q167" s="582" t="e">
        <f>IF(ISNUMBER(Regressions!S177),ROUND(Regressions!S177, 1), NA())</f>
        <v>#N/A</v>
      </c>
      <c r="R167" s="578" t="e">
        <f>IF(ISNUMBER(Regressions!T177),ROUND(Regressions!T177, 1), NA())</f>
        <v>#N/A</v>
      </c>
      <c r="S167" s="579" t="e">
        <f>IF(ISNUMBER(Regressions!U177),ROUND(Regressions!U177, 1), NA())</f>
        <v>#N/A</v>
      </c>
    </row>
    <row r="168" spans="1:19" x14ac:dyDescent="0.25">
      <c r="A168" s="571" t="str">
        <f>+Introduction!$C$7</f>
        <v>Zimbabwe</v>
      </c>
      <c r="B168" s="572">
        <f>IF(ISBLANK(Regressions!B178), " ", Regressions!B178)</f>
        <v>2009</v>
      </c>
      <c r="C168" s="571" t="str">
        <f>HLOOKUP(Introduction!$G$4,nametranslations,29,FALSE)</f>
        <v>Secondary</v>
      </c>
      <c r="D168" s="574">
        <f>IF(ISBLANK(Regressions!D178), " ", Regressions!D178)</f>
        <v>1725636</v>
      </c>
      <c r="E168" s="575">
        <f>IF(ISNUMBER(Regressions!E178),ROUND(Regressions!E178, 1), NA())</f>
        <v>98.7</v>
      </c>
      <c r="F168" s="576">
        <f>IF(ISNUMBER(Regressions!F178),ROUND(Regressions!F178, 1), NA())</f>
        <v>90.1</v>
      </c>
      <c r="G168" s="577">
        <f>IF(ISNUMBER(Regressions!G178),ROUND(Regressions!G178, 1), NA())</f>
        <v>54.7</v>
      </c>
      <c r="H168" s="578">
        <f>IF(ISNUMBER(Regressions!H178),ROUND(Regressions!H178, 1), NA())</f>
        <v>35.4</v>
      </c>
      <c r="I168" s="579">
        <f>IF(ISNUMBER(Regressions!I178),ROUND(Regressions!I178, 1), NA())</f>
        <v>9.9</v>
      </c>
      <c r="J168" s="580" t="e">
        <f>IF(ISNUMBER(Regressions!K178),ROUND(Regressions!K178, 1), NA())</f>
        <v>#N/A</v>
      </c>
      <c r="K168" s="576" t="e">
        <f>IF(ISNUMBER(Regressions!L178),ROUND(Regressions!L178, 1), NA())</f>
        <v>#N/A</v>
      </c>
      <c r="L168" s="581" t="e">
        <f>IF(ISNUMBER(Regressions!M178),ROUND(Regressions!M178, 1), NA())</f>
        <v>#N/A</v>
      </c>
      <c r="M168" s="578" t="e">
        <f>IF(ISNUMBER(Regressions!N178),ROUND(Regressions!N178, 1), NA())</f>
        <v>#N/A</v>
      </c>
      <c r="N168" s="579" t="e">
        <f>IF(ISNUMBER(Regressions!O178),ROUND(Regressions!O178, 1), NA())</f>
        <v>#N/A</v>
      </c>
      <c r="O168" s="580" t="e">
        <f>IF(ISNUMBER(Regressions!Q178),ROUND(Regressions!Q178, 1), NA())</f>
        <v>#N/A</v>
      </c>
      <c r="P168" s="576" t="e">
        <f>IF(ISNUMBER(Regressions!R178),ROUND(Regressions!R178, 1), NA())</f>
        <v>#N/A</v>
      </c>
      <c r="Q168" s="582" t="e">
        <f>IF(ISNUMBER(Regressions!S178),ROUND(Regressions!S178, 1), NA())</f>
        <v>#N/A</v>
      </c>
      <c r="R168" s="578" t="e">
        <f>IF(ISNUMBER(Regressions!T178),ROUND(Regressions!T178, 1), NA())</f>
        <v>#N/A</v>
      </c>
      <c r="S168" s="579" t="e">
        <f>IF(ISNUMBER(Regressions!U178),ROUND(Regressions!U178, 1), NA())</f>
        <v>#N/A</v>
      </c>
    </row>
    <row r="169" spans="1:19" x14ac:dyDescent="0.25">
      <c r="A169" s="571" t="str">
        <f>+Introduction!$C$7</f>
        <v>Zimbabwe</v>
      </c>
      <c r="B169" s="572">
        <f>IF(ISBLANK(Regressions!B179), " ", Regressions!B179)</f>
        <v>2010</v>
      </c>
      <c r="C169" s="571" t="str">
        <f>HLOOKUP(Introduction!$G$4,nametranslations,29,FALSE)</f>
        <v>Secondary</v>
      </c>
      <c r="D169" s="574">
        <f>IF(ISBLANK(Regressions!D179), " ", Regressions!D179)</f>
        <v>1729357</v>
      </c>
      <c r="E169" s="575">
        <f>IF(ISNUMBER(Regressions!E179),ROUND(Regressions!E179, 1), NA())</f>
        <v>98.7</v>
      </c>
      <c r="F169" s="576">
        <f>IF(ISNUMBER(Regressions!F179),ROUND(Regressions!F179, 1), NA())</f>
        <v>90.1</v>
      </c>
      <c r="G169" s="577">
        <f>IF(ISNUMBER(Regressions!G179),ROUND(Regressions!G179, 1), NA())</f>
        <v>54.7</v>
      </c>
      <c r="H169" s="578">
        <f>IF(ISNUMBER(Regressions!H179),ROUND(Regressions!H179, 1), NA())</f>
        <v>35.4</v>
      </c>
      <c r="I169" s="579">
        <f>IF(ISNUMBER(Regressions!I179),ROUND(Regressions!I179, 1), NA())</f>
        <v>9.9</v>
      </c>
      <c r="J169" s="580" t="e">
        <f>IF(ISNUMBER(Regressions!K179),ROUND(Regressions!K179, 1), NA())</f>
        <v>#N/A</v>
      </c>
      <c r="K169" s="576">
        <f>IF(ISNUMBER(Regressions!L179),ROUND(Regressions!L179, 1), NA())</f>
        <v>94.1</v>
      </c>
      <c r="L169" s="581" t="e">
        <f>IF(ISNUMBER(Regressions!M179),ROUND(Regressions!M179, 1), NA())</f>
        <v>#N/A</v>
      </c>
      <c r="M169" s="578" t="e">
        <f>IF(ISNUMBER(Regressions!N179),ROUND(Regressions!N179, 1), NA())</f>
        <v>#N/A</v>
      </c>
      <c r="N169" s="579">
        <f>IF(ISNUMBER(Regressions!O179),ROUND(Regressions!O179, 1), NA())</f>
        <v>5.9</v>
      </c>
      <c r="O169" s="580" t="e">
        <f>IF(ISNUMBER(Regressions!Q179),ROUND(Regressions!Q179, 1), NA())</f>
        <v>#N/A</v>
      </c>
      <c r="P169" s="576" t="e">
        <f>IF(ISNUMBER(Regressions!R179),ROUND(Regressions!R179, 1), NA())</f>
        <v>#N/A</v>
      </c>
      <c r="Q169" s="582" t="e">
        <f>IF(ISNUMBER(Regressions!S179),ROUND(Regressions!S179, 1), NA())</f>
        <v>#N/A</v>
      </c>
      <c r="R169" s="578" t="e">
        <f>IF(ISNUMBER(Regressions!T179),ROUND(Regressions!T179, 1), NA())</f>
        <v>#N/A</v>
      </c>
      <c r="S169" s="579" t="e">
        <f>IF(ISNUMBER(Regressions!U179),ROUND(Regressions!U179, 1), NA())</f>
        <v>#N/A</v>
      </c>
    </row>
    <row r="170" spans="1:19" x14ac:dyDescent="0.25">
      <c r="A170" s="571" t="str">
        <f>+Introduction!$C$7</f>
        <v>Zimbabwe</v>
      </c>
      <c r="B170" s="572">
        <f>IF(ISBLANK(Regressions!B180), " ", Regressions!B180)</f>
        <v>2011</v>
      </c>
      <c r="C170" s="571" t="str">
        <f>HLOOKUP(Introduction!$G$4,nametranslations,29,FALSE)</f>
        <v>Secondary</v>
      </c>
      <c r="D170" s="574">
        <f>IF(ISBLANK(Regressions!D180), " ", Regressions!D180)</f>
        <v>1746710</v>
      </c>
      <c r="E170" s="575">
        <f>IF(ISNUMBER(Regressions!E180),ROUND(Regressions!E180, 1), NA())</f>
        <v>98.7</v>
      </c>
      <c r="F170" s="576">
        <f>IF(ISNUMBER(Regressions!F180),ROUND(Regressions!F180, 1), NA())</f>
        <v>90.1</v>
      </c>
      <c r="G170" s="577">
        <f>IF(ISNUMBER(Regressions!G180),ROUND(Regressions!G180, 1), NA())</f>
        <v>54.7</v>
      </c>
      <c r="H170" s="578">
        <f>IF(ISNUMBER(Regressions!H180),ROUND(Regressions!H180, 1), NA())</f>
        <v>35.4</v>
      </c>
      <c r="I170" s="579">
        <f>IF(ISNUMBER(Regressions!I180),ROUND(Regressions!I180, 1), NA())</f>
        <v>9.9</v>
      </c>
      <c r="J170" s="580" t="e">
        <f>IF(ISNUMBER(Regressions!K180),ROUND(Regressions!K180, 1), NA())</f>
        <v>#N/A</v>
      </c>
      <c r="K170" s="576">
        <f>IF(ISNUMBER(Regressions!L180),ROUND(Regressions!L180, 1), NA())</f>
        <v>94.1</v>
      </c>
      <c r="L170" s="581" t="e">
        <f>IF(ISNUMBER(Regressions!M180),ROUND(Regressions!M180, 1), NA())</f>
        <v>#N/A</v>
      </c>
      <c r="M170" s="578" t="e">
        <f>IF(ISNUMBER(Regressions!N180),ROUND(Regressions!N180, 1), NA())</f>
        <v>#N/A</v>
      </c>
      <c r="N170" s="579">
        <f>IF(ISNUMBER(Regressions!O180),ROUND(Regressions!O180, 1), NA())</f>
        <v>5.9</v>
      </c>
      <c r="O170" s="580" t="e">
        <f>IF(ISNUMBER(Regressions!Q180),ROUND(Regressions!Q180, 1), NA())</f>
        <v>#N/A</v>
      </c>
      <c r="P170" s="576" t="e">
        <f>IF(ISNUMBER(Regressions!R180),ROUND(Regressions!R180, 1), NA())</f>
        <v>#N/A</v>
      </c>
      <c r="Q170" s="582" t="e">
        <f>IF(ISNUMBER(Regressions!S180),ROUND(Regressions!S180, 1), NA())</f>
        <v>#N/A</v>
      </c>
      <c r="R170" s="578" t="e">
        <f>IF(ISNUMBER(Regressions!T180),ROUND(Regressions!T180, 1), NA())</f>
        <v>#N/A</v>
      </c>
      <c r="S170" s="579" t="e">
        <f>IF(ISNUMBER(Regressions!U180),ROUND(Regressions!U180, 1), NA())</f>
        <v>#N/A</v>
      </c>
    </row>
    <row r="171" spans="1:19" x14ac:dyDescent="0.25">
      <c r="A171" s="571" t="str">
        <f>+Introduction!$C$7</f>
        <v>Zimbabwe</v>
      </c>
      <c r="B171" s="572">
        <f>IF(ISBLANK(Regressions!B181), " ", Regressions!B181)</f>
        <v>2012</v>
      </c>
      <c r="C171" s="571" t="str">
        <f>HLOOKUP(Introduction!$G$4,nametranslations,29,FALSE)</f>
        <v>Secondary</v>
      </c>
      <c r="D171" s="574">
        <f>IF(ISBLANK(Regressions!D181), " ", Regressions!D181)</f>
        <v>1779464</v>
      </c>
      <c r="E171" s="575">
        <f>IF(ISNUMBER(Regressions!E181),ROUND(Regressions!E181, 1), NA())</f>
        <v>98.5</v>
      </c>
      <c r="F171" s="576">
        <f>IF(ISNUMBER(Regressions!F181),ROUND(Regressions!F181, 1), NA())</f>
        <v>90</v>
      </c>
      <c r="G171" s="577">
        <f>IF(ISNUMBER(Regressions!G181),ROUND(Regressions!G181, 1), NA())</f>
        <v>55.9</v>
      </c>
      <c r="H171" s="578">
        <f>IF(ISNUMBER(Regressions!H181),ROUND(Regressions!H181, 1), NA())</f>
        <v>34.1</v>
      </c>
      <c r="I171" s="579">
        <f>IF(ISNUMBER(Regressions!I181),ROUND(Regressions!I181, 1), NA())</f>
        <v>10</v>
      </c>
      <c r="J171" s="580">
        <f>IF(ISNUMBER(Regressions!K181),ROUND(Regressions!K181, 1), NA())</f>
        <v>98.3</v>
      </c>
      <c r="K171" s="576">
        <f>IF(ISNUMBER(Regressions!L181),ROUND(Regressions!L181, 1), NA())</f>
        <v>94.1</v>
      </c>
      <c r="L171" s="581">
        <f>IF(ISNUMBER(Regressions!M181),ROUND(Regressions!M181, 1), NA())</f>
        <v>94.1</v>
      </c>
      <c r="M171" s="578">
        <f>IF(ISNUMBER(Regressions!N181),ROUND(Regressions!N181, 1), NA())</f>
        <v>0</v>
      </c>
      <c r="N171" s="579">
        <f>IF(ISNUMBER(Regressions!O181),ROUND(Regressions!O181, 1), NA())</f>
        <v>5.9</v>
      </c>
      <c r="O171" s="580">
        <f>IF(ISNUMBER(Regressions!Q181),ROUND(Regressions!Q181, 1), NA())</f>
        <v>59.1</v>
      </c>
      <c r="P171" s="576" t="e">
        <f>IF(ISNUMBER(Regressions!R181),ROUND(Regressions!R181, 1), NA())</f>
        <v>#N/A</v>
      </c>
      <c r="Q171" s="582">
        <f>IF(ISNUMBER(Regressions!S181),ROUND(Regressions!S181, 1), NA())</f>
        <v>59.1</v>
      </c>
      <c r="R171" s="578" t="e">
        <f>IF(ISNUMBER(Regressions!T181),ROUND(Regressions!T181, 1), NA())</f>
        <v>#N/A</v>
      </c>
      <c r="S171" s="579" t="e">
        <f>IF(ISNUMBER(Regressions!U181),ROUND(Regressions!U181, 1), NA())</f>
        <v>#N/A</v>
      </c>
    </row>
    <row r="172" spans="1:19" x14ac:dyDescent="0.25">
      <c r="A172" s="571" t="str">
        <f>+Introduction!$C$7</f>
        <v>Zimbabwe</v>
      </c>
      <c r="B172" s="572">
        <f>IF(ISBLANK(Regressions!B182), " ", Regressions!B182)</f>
        <v>2013</v>
      </c>
      <c r="C172" s="571" t="str">
        <f>HLOOKUP(Introduction!$G$4,nametranslations,29,FALSE)</f>
        <v>Secondary</v>
      </c>
      <c r="D172" s="574">
        <f>IF(ISBLANK(Regressions!D182), " ", Regressions!D182)</f>
        <v>1826663</v>
      </c>
      <c r="E172" s="575">
        <f>IF(ISNUMBER(Regressions!E182),ROUND(Regressions!E182, 1), NA())</f>
        <v>98.2</v>
      </c>
      <c r="F172" s="576">
        <f>IF(ISNUMBER(Regressions!F182),ROUND(Regressions!F182, 1), NA())</f>
        <v>89.8</v>
      </c>
      <c r="G172" s="577">
        <f>IF(ISNUMBER(Regressions!G182),ROUND(Regressions!G182, 1), NA())</f>
        <v>57.1</v>
      </c>
      <c r="H172" s="578">
        <f>IF(ISNUMBER(Regressions!H182),ROUND(Regressions!H182, 1), NA())</f>
        <v>32.700000000000003</v>
      </c>
      <c r="I172" s="579">
        <f>IF(ISNUMBER(Regressions!I182),ROUND(Regressions!I182, 1), NA())</f>
        <v>10.199999999999999</v>
      </c>
      <c r="J172" s="580">
        <f>IF(ISNUMBER(Regressions!K182),ROUND(Regressions!K182, 1), NA())</f>
        <v>98.3</v>
      </c>
      <c r="K172" s="576">
        <f>IF(ISNUMBER(Regressions!L182),ROUND(Regressions!L182, 1), NA())</f>
        <v>94.1</v>
      </c>
      <c r="L172" s="581">
        <f>IF(ISNUMBER(Regressions!M182),ROUND(Regressions!M182, 1), NA())</f>
        <v>94.1</v>
      </c>
      <c r="M172" s="578">
        <f>IF(ISNUMBER(Regressions!N182),ROUND(Regressions!N182, 1), NA())</f>
        <v>0</v>
      </c>
      <c r="N172" s="579">
        <f>IF(ISNUMBER(Regressions!O182),ROUND(Regressions!O182, 1), NA())</f>
        <v>5.9</v>
      </c>
      <c r="O172" s="580">
        <f>IF(ISNUMBER(Regressions!Q182),ROUND(Regressions!Q182, 1), NA())</f>
        <v>59.1</v>
      </c>
      <c r="P172" s="576" t="e">
        <f>IF(ISNUMBER(Regressions!R182),ROUND(Regressions!R182, 1), NA())</f>
        <v>#N/A</v>
      </c>
      <c r="Q172" s="582">
        <f>IF(ISNUMBER(Regressions!S182),ROUND(Regressions!S182, 1), NA())</f>
        <v>59.1</v>
      </c>
      <c r="R172" s="578" t="e">
        <f>IF(ISNUMBER(Regressions!T182),ROUND(Regressions!T182, 1), NA())</f>
        <v>#N/A</v>
      </c>
      <c r="S172" s="579" t="e">
        <f>IF(ISNUMBER(Regressions!U182),ROUND(Regressions!U182, 1), NA())</f>
        <v>#N/A</v>
      </c>
    </row>
    <row r="173" spans="1:19" x14ac:dyDescent="0.25">
      <c r="A173" s="571" t="str">
        <f>+Introduction!$C$7</f>
        <v>Zimbabwe</v>
      </c>
      <c r="B173" s="572">
        <f>IF(ISBLANK(Regressions!B183), " ", Regressions!B183)</f>
        <v>2014</v>
      </c>
      <c r="C173" s="571" t="str">
        <f>HLOOKUP(Introduction!$G$4,nametranslations,29,FALSE)</f>
        <v>Secondary</v>
      </c>
      <c r="D173" s="574">
        <f>IF(ISBLANK(Regressions!D183), " ", Regressions!D183)</f>
        <v>1879261</v>
      </c>
      <c r="E173" s="575">
        <f>IF(ISNUMBER(Regressions!E183),ROUND(Regressions!E183, 1), NA())</f>
        <v>98</v>
      </c>
      <c r="F173" s="576">
        <f>IF(ISNUMBER(Regressions!F183),ROUND(Regressions!F183, 1), NA())</f>
        <v>89.7</v>
      </c>
      <c r="G173" s="577">
        <f>IF(ISNUMBER(Regressions!G183),ROUND(Regressions!G183, 1), NA())</f>
        <v>58.3</v>
      </c>
      <c r="H173" s="578">
        <f>IF(ISNUMBER(Regressions!H183),ROUND(Regressions!H183, 1), NA())</f>
        <v>31.4</v>
      </c>
      <c r="I173" s="579">
        <f>IF(ISNUMBER(Regressions!I183),ROUND(Regressions!I183, 1), NA())</f>
        <v>10.3</v>
      </c>
      <c r="J173" s="580">
        <f>IF(ISNUMBER(Regressions!K183),ROUND(Regressions!K183, 1), NA())</f>
        <v>98.3</v>
      </c>
      <c r="K173" s="576">
        <f>IF(ISNUMBER(Regressions!L183),ROUND(Regressions!L183, 1), NA())</f>
        <v>94.1</v>
      </c>
      <c r="L173" s="581">
        <f>IF(ISNUMBER(Regressions!M183),ROUND(Regressions!M183, 1), NA())</f>
        <v>94.1</v>
      </c>
      <c r="M173" s="578">
        <f>IF(ISNUMBER(Regressions!N183),ROUND(Regressions!N183, 1), NA())</f>
        <v>0</v>
      </c>
      <c r="N173" s="579">
        <f>IF(ISNUMBER(Regressions!O183),ROUND(Regressions!O183, 1), NA())</f>
        <v>5.9</v>
      </c>
      <c r="O173" s="580">
        <f>IF(ISNUMBER(Regressions!Q183),ROUND(Regressions!Q183, 1), NA())</f>
        <v>59.1</v>
      </c>
      <c r="P173" s="576" t="e">
        <f>IF(ISNUMBER(Regressions!R183),ROUND(Regressions!R183, 1), NA())</f>
        <v>#N/A</v>
      </c>
      <c r="Q173" s="582">
        <f>IF(ISNUMBER(Regressions!S183),ROUND(Regressions!S183, 1), NA())</f>
        <v>59.1</v>
      </c>
      <c r="R173" s="578" t="e">
        <f>IF(ISNUMBER(Regressions!T183),ROUND(Regressions!T183, 1), NA())</f>
        <v>#N/A</v>
      </c>
      <c r="S173" s="579" t="e">
        <f>IF(ISNUMBER(Regressions!U183),ROUND(Regressions!U183, 1), NA())</f>
        <v>#N/A</v>
      </c>
    </row>
    <row r="174" spans="1:19" x14ac:dyDescent="0.25">
      <c r="A174" s="571" t="str">
        <f>+Introduction!$C$7</f>
        <v>Zimbabwe</v>
      </c>
      <c r="B174" s="572">
        <f>IF(ISBLANK(Regressions!B184), " ", Regressions!B184)</f>
        <v>2015</v>
      </c>
      <c r="C174" s="571" t="str">
        <f>HLOOKUP(Introduction!$G$4,nametranslations,29,FALSE)</f>
        <v>Secondary</v>
      </c>
      <c r="D174" s="574">
        <f>IF(ISBLANK(Regressions!D184), " ", Regressions!D184)</f>
        <v>1942695</v>
      </c>
      <c r="E174" s="575">
        <f>IF(ISNUMBER(Regressions!E184),ROUND(Regressions!E184, 1), NA())</f>
        <v>97.8</v>
      </c>
      <c r="F174" s="576">
        <f>IF(ISNUMBER(Regressions!F184),ROUND(Regressions!F184, 1), NA())</f>
        <v>89.5</v>
      </c>
      <c r="G174" s="577">
        <f>IF(ISNUMBER(Regressions!G184),ROUND(Regressions!G184, 1), NA())</f>
        <v>59.5</v>
      </c>
      <c r="H174" s="578">
        <f>IF(ISNUMBER(Regressions!H184),ROUND(Regressions!H184, 1), NA())</f>
        <v>30.1</v>
      </c>
      <c r="I174" s="579">
        <f>IF(ISNUMBER(Regressions!I184),ROUND(Regressions!I184, 1), NA())</f>
        <v>10.5</v>
      </c>
      <c r="J174" s="580">
        <f>IF(ISNUMBER(Regressions!K184),ROUND(Regressions!K184, 1), NA())</f>
        <v>98.3</v>
      </c>
      <c r="K174" s="576">
        <f>IF(ISNUMBER(Regressions!L184),ROUND(Regressions!L184, 1), NA())</f>
        <v>94.9</v>
      </c>
      <c r="L174" s="581">
        <f>IF(ISNUMBER(Regressions!M184),ROUND(Regressions!M184, 1), NA())</f>
        <v>94.9</v>
      </c>
      <c r="M174" s="578">
        <f>IF(ISNUMBER(Regressions!N184),ROUND(Regressions!N184, 1), NA())</f>
        <v>0</v>
      </c>
      <c r="N174" s="579">
        <f>IF(ISNUMBER(Regressions!O184),ROUND(Regressions!O184, 1), NA())</f>
        <v>5.0999999999999996</v>
      </c>
      <c r="O174" s="580">
        <f>IF(ISNUMBER(Regressions!Q184),ROUND(Regressions!Q184, 1), NA())</f>
        <v>59.1</v>
      </c>
      <c r="P174" s="576" t="e">
        <f>IF(ISNUMBER(Regressions!R184),ROUND(Regressions!R184, 1), NA())</f>
        <v>#N/A</v>
      </c>
      <c r="Q174" s="582">
        <f>IF(ISNUMBER(Regressions!S184),ROUND(Regressions!S184, 1), NA())</f>
        <v>59.1</v>
      </c>
      <c r="R174" s="578" t="e">
        <f>IF(ISNUMBER(Regressions!T184),ROUND(Regressions!T184, 1), NA())</f>
        <v>#N/A</v>
      </c>
      <c r="S174" s="579" t="e">
        <f>IF(ISNUMBER(Regressions!U184),ROUND(Regressions!U184, 1), NA())</f>
        <v>#N/A</v>
      </c>
    </row>
    <row r="175" spans="1:19" x14ac:dyDescent="0.25">
      <c r="A175" s="571" t="str">
        <f>+Introduction!$C$7</f>
        <v>Zimbabwe</v>
      </c>
      <c r="B175" s="572">
        <f>IF(ISBLANK(Regressions!B185), " ", Regressions!B185)</f>
        <v>2016</v>
      </c>
      <c r="C175" s="571" t="str">
        <f>HLOOKUP(Introduction!$G$4,nametranslations,29,FALSE)</f>
        <v>Secondary</v>
      </c>
      <c r="D175" s="574">
        <f>IF(ISBLANK(Regressions!D185), " ", Regressions!D185)</f>
        <v>2005520</v>
      </c>
      <c r="E175" s="575">
        <f>IF(ISNUMBER(Regressions!E185),ROUND(Regressions!E185, 1), NA())</f>
        <v>97.6</v>
      </c>
      <c r="F175" s="576">
        <f>IF(ISNUMBER(Regressions!F185),ROUND(Regressions!F185, 1), NA())</f>
        <v>89.4</v>
      </c>
      <c r="G175" s="577">
        <f>IF(ISNUMBER(Regressions!G185),ROUND(Regressions!G185, 1), NA())</f>
        <v>60.7</v>
      </c>
      <c r="H175" s="578">
        <f>IF(ISNUMBER(Regressions!H185),ROUND(Regressions!H185, 1), NA())</f>
        <v>28.7</v>
      </c>
      <c r="I175" s="579">
        <f>IF(ISNUMBER(Regressions!I185),ROUND(Regressions!I185, 1), NA())</f>
        <v>10.6</v>
      </c>
      <c r="J175" s="580">
        <f>IF(ISNUMBER(Regressions!K185),ROUND(Regressions!K185, 1), NA())</f>
        <v>98.3</v>
      </c>
      <c r="K175" s="576">
        <f>IF(ISNUMBER(Regressions!L185),ROUND(Regressions!L185, 1), NA())</f>
        <v>95.7</v>
      </c>
      <c r="L175" s="581">
        <f>IF(ISNUMBER(Regressions!M185),ROUND(Regressions!M185, 1), NA())</f>
        <v>95.2</v>
      </c>
      <c r="M175" s="578">
        <f>IF(ISNUMBER(Regressions!N185),ROUND(Regressions!N185, 1), NA())</f>
        <v>0.5</v>
      </c>
      <c r="N175" s="579">
        <f>IF(ISNUMBER(Regressions!O185),ROUND(Regressions!O185, 1), NA())</f>
        <v>4.3</v>
      </c>
      <c r="O175" s="580">
        <f>IF(ISNUMBER(Regressions!Q185),ROUND(Regressions!Q185, 1), NA())</f>
        <v>59.1</v>
      </c>
      <c r="P175" s="576" t="e">
        <f>IF(ISNUMBER(Regressions!R185),ROUND(Regressions!R185, 1), NA())</f>
        <v>#N/A</v>
      </c>
      <c r="Q175" s="582">
        <f>IF(ISNUMBER(Regressions!S185),ROUND(Regressions!S185, 1), NA())</f>
        <v>59.1</v>
      </c>
      <c r="R175" s="578" t="e">
        <f>IF(ISNUMBER(Regressions!T185),ROUND(Regressions!T185, 1), NA())</f>
        <v>#N/A</v>
      </c>
      <c r="S175" s="579" t="e">
        <f>IF(ISNUMBER(Regressions!U185),ROUND(Regressions!U185, 1), NA())</f>
        <v>#N/A</v>
      </c>
    </row>
    <row r="176" spans="1:19" x14ac:dyDescent="0.25">
      <c r="A176" s="571" t="str">
        <f>+Introduction!$C$7</f>
        <v>Zimbabwe</v>
      </c>
      <c r="B176" s="572">
        <f>IF(ISBLANK(Regressions!B186), " ", Regressions!B186)</f>
        <v>2017</v>
      </c>
      <c r="C176" s="571" t="str">
        <f>HLOOKUP(Introduction!$G$4,nametranslations,29,FALSE)</f>
        <v>Secondary</v>
      </c>
      <c r="D176" s="574">
        <f>IF(ISBLANK(Regressions!D186), " ", Regressions!D186)</f>
        <v>2066235</v>
      </c>
      <c r="E176" s="575">
        <f>IF(ISNUMBER(Regressions!E186),ROUND(Regressions!E186, 1), NA())</f>
        <v>97.4</v>
      </c>
      <c r="F176" s="576">
        <f>IF(ISNUMBER(Regressions!F186),ROUND(Regressions!F186, 1), NA())</f>
        <v>89.3</v>
      </c>
      <c r="G176" s="577">
        <f>IF(ISNUMBER(Regressions!G186),ROUND(Regressions!G186, 1), NA())</f>
        <v>61.9</v>
      </c>
      <c r="H176" s="578">
        <f>IF(ISNUMBER(Regressions!H186),ROUND(Regressions!H186, 1), NA())</f>
        <v>27.4</v>
      </c>
      <c r="I176" s="579">
        <f>IF(ISNUMBER(Regressions!I186),ROUND(Regressions!I186, 1), NA())</f>
        <v>10.7</v>
      </c>
      <c r="J176" s="580">
        <f>IF(ISNUMBER(Regressions!K186),ROUND(Regressions!K186, 1), NA())</f>
        <v>98.3</v>
      </c>
      <c r="K176" s="576">
        <f>IF(ISNUMBER(Regressions!L186),ROUND(Regressions!L186, 1), NA())</f>
        <v>96.4</v>
      </c>
      <c r="L176" s="581">
        <f>IF(ISNUMBER(Regressions!M186),ROUND(Regressions!M186, 1), NA())</f>
        <v>95.2</v>
      </c>
      <c r="M176" s="578">
        <f>IF(ISNUMBER(Regressions!N186),ROUND(Regressions!N186, 1), NA())</f>
        <v>1.2</v>
      </c>
      <c r="N176" s="579">
        <f>IF(ISNUMBER(Regressions!O186),ROUND(Regressions!O186, 1), NA())</f>
        <v>3.6</v>
      </c>
      <c r="O176" s="580">
        <f>IF(ISNUMBER(Regressions!Q186),ROUND(Regressions!Q186, 1), NA())</f>
        <v>92.2</v>
      </c>
      <c r="P176" s="576">
        <f>IF(ISNUMBER(Regressions!R186),ROUND(Regressions!R186, 1), NA())</f>
        <v>92.2</v>
      </c>
      <c r="Q176" s="582">
        <f>IF(ISNUMBER(Regressions!S186),ROUND(Regressions!S186, 1), NA())</f>
        <v>73.7</v>
      </c>
      <c r="R176" s="578">
        <f>IF(ISNUMBER(Regressions!T186),ROUND(Regressions!T186, 1), NA())</f>
        <v>18.5</v>
      </c>
      <c r="S176" s="579">
        <f>IF(ISNUMBER(Regressions!U186),ROUND(Regressions!U186, 1), NA())</f>
        <v>7.8</v>
      </c>
    </row>
    <row r="177" spans="1:19" x14ac:dyDescent="0.25">
      <c r="A177" s="571" t="str">
        <f>+Introduction!$C$7</f>
        <v>Zimbabwe</v>
      </c>
      <c r="B177" s="572">
        <f>IF(ISBLANK(Regressions!B187), " ", Regressions!B187)</f>
        <v>2018</v>
      </c>
      <c r="C177" s="571" t="str">
        <f>HLOOKUP(Introduction!$G$4,nametranslations,29,FALSE)</f>
        <v>Secondary</v>
      </c>
      <c r="D177" s="574">
        <f>IF(ISBLANK(Regressions!D187), " ", Regressions!D187)</f>
        <v>2114497</v>
      </c>
      <c r="E177" s="575">
        <f>IF(ISNUMBER(Regressions!E187),ROUND(Regressions!E187, 1), NA())</f>
        <v>97.2</v>
      </c>
      <c r="F177" s="576">
        <f>IF(ISNUMBER(Regressions!F187),ROUND(Regressions!F187, 1), NA())</f>
        <v>89.1</v>
      </c>
      <c r="G177" s="577">
        <f>IF(ISNUMBER(Regressions!G187),ROUND(Regressions!G187, 1), NA())</f>
        <v>63.1</v>
      </c>
      <c r="H177" s="578">
        <f>IF(ISNUMBER(Regressions!H187),ROUND(Regressions!H187, 1), NA())</f>
        <v>26.1</v>
      </c>
      <c r="I177" s="579">
        <f>IF(ISNUMBER(Regressions!I187),ROUND(Regressions!I187, 1), NA())</f>
        <v>10.9</v>
      </c>
      <c r="J177" s="580">
        <f>IF(ISNUMBER(Regressions!K187),ROUND(Regressions!K187, 1), NA())</f>
        <v>98.3</v>
      </c>
      <c r="K177" s="576">
        <f>IF(ISNUMBER(Regressions!L187),ROUND(Regressions!L187, 1), NA())</f>
        <v>97.2</v>
      </c>
      <c r="L177" s="581">
        <f>IF(ISNUMBER(Regressions!M187),ROUND(Regressions!M187, 1), NA())</f>
        <v>95.2</v>
      </c>
      <c r="M177" s="578">
        <f>IF(ISNUMBER(Regressions!N187),ROUND(Regressions!N187, 1), NA())</f>
        <v>2</v>
      </c>
      <c r="N177" s="579">
        <f>IF(ISNUMBER(Regressions!O187),ROUND(Regressions!O187, 1), NA())</f>
        <v>2.8</v>
      </c>
      <c r="O177" s="580">
        <f>IF(ISNUMBER(Regressions!Q187),ROUND(Regressions!Q187, 1), NA())</f>
        <v>92.2</v>
      </c>
      <c r="P177" s="576">
        <f>IF(ISNUMBER(Regressions!R187),ROUND(Regressions!R187, 1), NA())</f>
        <v>92.2</v>
      </c>
      <c r="Q177" s="582">
        <f>IF(ISNUMBER(Regressions!S187),ROUND(Regressions!S187, 1), NA())</f>
        <v>73.7</v>
      </c>
      <c r="R177" s="578">
        <f>IF(ISNUMBER(Regressions!T187),ROUND(Regressions!T187, 1), NA())</f>
        <v>18.5</v>
      </c>
      <c r="S177" s="579">
        <f>IF(ISNUMBER(Regressions!U187),ROUND(Regressions!U187, 1), NA())</f>
        <v>7.8</v>
      </c>
    </row>
    <row r="178" spans="1:19" x14ac:dyDescent="0.25">
      <c r="A178" s="571" t="str">
        <f>+Introduction!$C$7</f>
        <v>Zimbabwe</v>
      </c>
      <c r="B178" s="572">
        <f>IF(ISBLANK(Regressions!B188), " ", Regressions!B188)</f>
        <v>2019</v>
      </c>
      <c r="C178" s="571" t="str">
        <f>HLOOKUP(Introduction!$G$4,nametranslations,29,FALSE)</f>
        <v>Secondary</v>
      </c>
      <c r="D178" s="574">
        <f>IF(ISBLANK(Regressions!D188), " ", Regressions!D188)</f>
        <v>2146342</v>
      </c>
      <c r="E178" s="575">
        <f>IF(ISNUMBER(Regressions!E188),ROUND(Regressions!E188, 1), NA())</f>
        <v>96.9</v>
      </c>
      <c r="F178" s="576">
        <f>IF(ISNUMBER(Regressions!F188),ROUND(Regressions!F188, 1), NA())</f>
        <v>89</v>
      </c>
      <c r="G178" s="577">
        <f>IF(ISNUMBER(Regressions!G188),ROUND(Regressions!G188, 1), NA())</f>
        <v>64.2</v>
      </c>
      <c r="H178" s="578">
        <f>IF(ISNUMBER(Regressions!H188),ROUND(Regressions!H188, 1), NA())</f>
        <v>24.7</v>
      </c>
      <c r="I178" s="579">
        <f>IF(ISNUMBER(Regressions!I188),ROUND(Regressions!I188, 1), NA())</f>
        <v>11</v>
      </c>
      <c r="J178" s="580">
        <f>IF(ISNUMBER(Regressions!K188),ROUND(Regressions!K188, 1), NA())</f>
        <v>98.3</v>
      </c>
      <c r="K178" s="576">
        <f>IF(ISNUMBER(Regressions!L188),ROUND(Regressions!L188, 1), NA())</f>
        <v>98</v>
      </c>
      <c r="L178" s="581">
        <f>IF(ISNUMBER(Regressions!M188),ROUND(Regressions!M188, 1), NA())</f>
        <v>95.2</v>
      </c>
      <c r="M178" s="578">
        <f>IF(ISNUMBER(Regressions!N188),ROUND(Regressions!N188, 1), NA())</f>
        <v>2.8</v>
      </c>
      <c r="N178" s="579">
        <f>IF(ISNUMBER(Regressions!O188),ROUND(Regressions!O188, 1), NA())</f>
        <v>2</v>
      </c>
      <c r="O178" s="580">
        <f>IF(ISNUMBER(Regressions!Q188),ROUND(Regressions!Q188, 1), NA())</f>
        <v>92.2</v>
      </c>
      <c r="P178" s="576">
        <f>IF(ISNUMBER(Regressions!R188),ROUND(Regressions!R188, 1), NA())</f>
        <v>92.2</v>
      </c>
      <c r="Q178" s="582">
        <f>IF(ISNUMBER(Regressions!S188),ROUND(Regressions!S188, 1), NA())</f>
        <v>73.7</v>
      </c>
      <c r="R178" s="578">
        <f>IF(ISNUMBER(Regressions!T188),ROUND(Regressions!T188, 1), NA())</f>
        <v>18.5</v>
      </c>
      <c r="S178" s="579">
        <f>IF(ISNUMBER(Regressions!U188),ROUND(Regressions!U188, 1), NA())</f>
        <v>7.8</v>
      </c>
    </row>
    <row r="179" spans="1:19" x14ac:dyDescent="0.25">
      <c r="A179" s="571" t="str">
        <f>+Introduction!$C$7</f>
        <v>Zimbabwe</v>
      </c>
      <c r="B179" s="572">
        <f>IF(ISBLANK(Regressions!B189), " ", Regressions!B189)</f>
        <v>2020</v>
      </c>
      <c r="C179" s="571" t="str">
        <f>HLOOKUP(Introduction!$G$4,nametranslations,29,FALSE)</f>
        <v>Secondary</v>
      </c>
      <c r="D179" s="574">
        <f>IF(ISBLANK(Regressions!D189), " ", Regressions!D189)</f>
        <v>2169703</v>
      </c>
      <c r="E179" s="575">
        <f>IF(ISNUMBER(Regressions!E189),ROUND(Regressions!E189, 1), NA())</f>
        <v>96.7</v>
      </c>
      <c r="F179" s="576">
        <f>IF(ISNUMBER(Regressions!F189),ROUND(Regressions!F189, 1), NA())</f>
        <v>88.8</v>
      </c>
      <c r="G179" s="577">
        <f>IF(ISNUMBER(Regressions!G189),ROUND(Regressions!G189, 1), NA())</f>
        <v>65.400000000000006</v>
      </c>
      <c r="H179" s="578">
        <f>IF(ISNUMBER(Regressions!H189),ROUND(Regressions!H189, 1), NA())</f>
        <v>23.4</v>
      </c>
      <c r="I179" s="579">
        <f>IF(ISNUMBER(Regressions!I189),ROUND(Regressions!I189, 1), NA())</f>
        <v>11.2</v>
      </c>
      <c r="J179" s="580">
        <f>IF(ISNUMBER(Regressions!K189),ROUND(Regressions!K189, 1), NA())</f>
        <v>98.8</v>
      </c>
      <c r="K179" s="576">
        <f>IF(ISNUMBER(Regressions!L189),ROUND(Regressions!L189, 1), NA())</f>
        <v>98.8</v>
      </c>
      <c r="L179" s="581">
        <f>IF(ISNUMBER(Regressions!M189),ROUND(Regressions!M189, 1), NA())</f>
        <v>95.2</v>
      </c>
      <c r="M179" s="578">
        <f>IF(ISNUMBER(Regressions!N189),ROUND(Regressions!N189, 1), NA())</f>
        <v>3.6</v>
      </c>
      <c r="N179" s="579">
        <f>IF(ISNUMBER(Regressions!O189),ROUND(Regressions!O189, 1), NA())</f>
        <v>1.2</v>
      </c>
      <c r="O179" s="580">
        <f>IF(ISNUMBER(Regressions!Q189),ROUND(Regressions!Q189, 1), NA())</f>
        <v>92.2</v>
      </c>
      <c r="P179" s="576">
        <f>IF(ISNUMBER(Regressions!R189),ROUND(Regressions!R189, 1), NA())</f>
        <v>92.2</v>
      </c>
      <c r="Q179" s="582">
        <f>IF(ISNUMBER(Regressions!S189),ROUND(Regressions!S189, 1), NA())</f>
        <v>73.7</v>
      </c>
      <c r="R179" s="578">
        <f>IF(ISNUMBER(Regressions!T189),ROUND(Regressions!T189, 1), NA())</f>
        <v>18.5</v>
      </c>
      <c r="S179" s="579">
        <f>IF(ISNUMBER(Regressions!U189),ROUND(Regressions!U189, 1), NA())</f>
        <v>7.8</v>
      </c>
    </row>
    <row r="180" spans="1:19" x14ac:dyDescent="0.25">
      <c r="A180" s="571" t="str">
        <f>+Introduction!$C$7</f>
        <v>Zimbabwe</v>
      </c>
      <c r="B180" s="572">
        <f>IF(ISBLANK(Regressions!B190), " ", Regressions!B190)</f>
        <v>2021</v>
      </c>
      <c r="C180" s="571" t="str">
        <f>HLOOKUP(Introduction!$G$4,nametranslations,29,FALSE)</f>
        <v>Secondary</v>
      </c>
      <c r="D180" s="574">
        <f>IF(ISBLANK(Regressions!D190), " ", Regressions!D190)</f>
        <v>2197234</v>
      </c>
      <c r="E180" s="580">
        <f>IF(ISNUMBER(Regressions!E190),ROUND(Regressions!E190, 1), NA())</f>
        <v>96.5</v>
      </c>
      <c r="F180" s="583">
        <f>IF(ISNUMBER(Regressions!F190),ROUND(Regressions!F190, 1), NA())</f>
        <v>88.7</v>
      </c>
      <c r="G180" s="584">
        <f>IF(ISNUMBER(Regressions!G190),ROUND(Regressions!G190, 1), NA())</f>
        <v>66.599999999999994</v>
      </c>
      <c r="H180" s="578">
        <f>IF(ISNUMBER(Regressions!H190),ROUND(Regressions!H190, 1), NA())</f>
        <v>22</v>
      </c>
      <c r="I180" s="579">
        <f>IF(ISNUMBER(Regressions!I190),ROUND(Regressions!I190, 1), NA())</f>
        <v>11.3</v>
      </c>
      <c r="J180" s="580" t="e">
        <f>IF(ISNUMBER(Regressions!K190),ROUND(Regressions!K190, 1), NA())</f>
        <v>#N/A</v>
      </c>
      <c r="K180" s="583">
        <f>IF(ISNUMBER(Regressions!L190),ROUND(Regressions!L190, 1), NA())</f>
        <v>99.6</v>
      </c>
      <c r="L180" s="585">
        <f>IF(ISNUMBER(Regressions!M190),ROUND(Regressions!M190, 1), NA())</f>
        <v>95.2</v>
      </c>
      <c r="M180" s="578">
        <f>IF(ISNUMBER(Regressions!N190),ROUND(Regressions!N190, 1), NA())</f>
        <v>4.4000000000000004</v>
      </c>
      <c r="N180" s="579">
        <f>IF(ISNUMBER(Regressions!O190),ROUND(Regressions!O190, 1), NA())</f>
        <v>0.4</v>
      </c>
      <c r="O180" s="580" t="e">
        <f>IF(ISNUMBER(Regressions!Q190),ROUND(Regressions!Q190, 1), NA())</f>
        <v>#N/A</v>
      </c>
      <c r="P180" s="583">
        <f>IF(ISNUMBER(Regressions!R190),ROUND(Regressions!R190, 1), NA())</f>
        <v>92.2</v>
      </c>
      <c r="Q180" s="586">
        <f>IF(ISNUMBER(Regressions!S190),ROUND(Regressions!S190, 1), NA())</f>
        <v>73.7</v>
      </c>
      <c r="R180" s="578">
        <f>IF(ISNUMBER(Regressions!T190),ROUND(Regressions!T190, 1), NA())</f>
        <v>18.5</v>
      </c>
      <c r="S180" s="579">
        <f>IF(ISNUMBER(Regressions!U190),ROUND(Regressions!U190, 1), NA())</f>
        <v>7.8</v>
      </c>
    </row>
    <row r="181" spans="1:19" x14ac:dyDescent="0.25">
      <c r="A181" s="571" t="str">
        <f>+Introduction!$C$7</f>
        <v>Zimbabwe</v>
      </c>
      <c r="B181" s="572">
        <f>IF(ISBLANK(Regressions!B191), " ", Regressions!B191)</f>
        <v>2022</v>
      </c>
      <c r="C181" s="571" t="str">
        <f>HLOOKUP(Introduction!$G$4,nametranslations,29,FALSE)</f>
        <v>Secondary</v>
      </c>
      <c r="D181" s="574">
        <f>IF(ISBLANK(Regressions!D191), " ", Regressions!D191)</f>
        <v>2235721</v>
      </c>
      <c r="E181" s="575">
        <f>IF(ISNUMBER(Regressions!E191),ROUND(Regressions!E191, 1), NA())</f>
        <v>96.3</v>
      </c>
      <c r="F181" s="576">
        <f>IF(ISNUMBER(Regressions!F191),ROUND(Regressions!F191, 1), NA())</f>
        <v>88.5</v>
      </c>
      <c r="G181" s="577">
        <f>IF(ISNUMBER(Regressions!G191),ROUND(Regressions!G191, 1), NA())</f>
        <v>67.8</v>
      </c>
      <c r="H181" s="578">
        <f>IF(ISNUMBER(Regressions!H191),ROUND(Regressions!H191, 1), NA())</f>
        <v>20.7</v>
      </c>
      <c r="I181" s="579">
        <f>IF(ISNUMBER(Regressions!I191),ROUND(Regressions!I191, 1), NA())</f>
        <v>11.5</v>
      </c>
      <c r="J181" s="580" t="e">
        <f>IF(ISNUMBER(Regressions!K191),ROUND(Regressions!K191, 1), NA())</f>
        <v>#N/A</v>
      </c>
      <c r="K181" s="576">
        <f>IF(ISNUMBER(Regressions!L191),ROUND(Regressions!L191, 1), NA())</f>
        <v>100</v>
      </c>
      <c r="L181" s="581">
        <f>IF(ISNUMBER(Regressions!M191),ROUND(Regressions!M191, 1), NA())</f>
        <v>95.2</v>
      </c>
      <c r="M181" s="578">
        <f>IF(ISNUMBER(Regressions!N191),ROUND(Regressions!N191, 1), NA())</f>
        <v>4.8</v>
      </c>
      <c r="N181" s="579">
        <f>IF(ISNUMBER(Regressions!O191),ROUND(Regressions!O191, 1), NA())</f>
        <v>0</v>
      </c>
      <c r="O181" s="580" t="e">
        <f>IF(ISNUMBER(Regressions!Q191),ROUND(Regressions!Q191, 1), NA())</f>
        <v>#N/A</v>
      </c>
      <c r="P181" s="576">
        <f>IF(ISNUMBER(Regressions!R191),ROUND(Regressions!R191, 1), NA())</f>
        <v>92.2</v>
      </c>
      <c r="Q181" s="582">
        <f>IF(ISNUMBER(Regressions!S191),ROUND(Regressions!S191, 1), NA())</f>
        <v>73.7</v>
      </c>
      <c r="R181" s="578">
        <f>IF(ISNUMBER(Regressions!T191),ROUND(Regressions!T191, 1), NA())</f>
        <v>18.5</v>
      </c>
      <c r="S181" s="579">
        <f>IF(ISNUMBER(Regressions!U191),ROUND(Regressions!U191, 1), NA())</f>
        <v>7.8</v>
      </c>
    </row>
    <row r="182" spans="1:19" x14ac:dyDescent="0.25">
      <c r="A182" s="571" t="str">
        <f>+Introduction!$C$7</f>
        <v>Zimbabwe</v>
      </c>
      <c r="B182" s="572">
        <f>IF(ISBLANK(Regressions!B192), " ", Regressions!B192)</f>
        <v>2023</v>
      </c>
      <c r="C182" s="571" t="str">
        <f>HLOOKUP(Introduction!$G$4,nametranslations,29,FALSE)</f>
        <v>Secondary</v>
      </c>
      <c r="D182" s="574">
        <f>IF(ISBLANK(Regressions!D192), " ", Regressions!D192)</f>
        <v>2295553</v>
      </c>
      <c r="E182" s="575">
        <f>IF(ISNUMBER(Regressions!E192),ROUND(Regressions!E192, 1), NA())</f>
        <v>96.1</v>
      </c>
      <c r="F182" s="576">
        <f>IF(ISNUMBER(Regressions!F192),ROUND(Regressions!F192, 1), NA())</f>
        <v>88.4</v>
      </c>
      <c r="G182" s="577">
        <f>IF(ISNUMBER(Regressions!G192),ROUND(Regressions!G192, 1), NA())</f>
        <v>69</v>
      </c>
      <c r="H182" s="578">
        <f>IF(ISNUMBER(Regressions!H192),ROUND(Regressions!H192, 1), NA())</f>
        <v>19.399999999999999</v>
      </c>
      <c r="I182" s="579">
        <f>IF(ISNUMBER(Regressions!I192),ROUND(Regressions!I192, 1), NA())</f>
        <v>11.6</v>
      </c>
      <c r="J182" s="580" t="e">
        <f>IF(ISNUMBER(Regressions!K192),ROUND(Regressions!K192, 1), NA())</f>
        <v>#N/A</v>
      </c>
      <c r="K182" s="576">
        <f>IF(ISNUMBER(Regressions!L192),ROUND(Regressions!L192, 1), NA())</f>
        <v>100</v>
      </c>
      <c r="L182" s="581">
        <f>IF(ISNUMBER(Regressions!M192),ROUND(Regressions!M192, 1), NA())</f>
        <v>95.2</v>
      </c>
      <c r="M182" s="578">
        <f>IF(ISNUMBER(Regressions!N192),ROUND(Regressions!N192, 1), NA())</f>
        <v>4.8</v>
      </c>
      <c r="N182" s="579">
        <f>IF(ISNUMBER(Regressions!O192),ROUND(Regressions!O192, 1), NA())</f>
        <v>0</v>
      </c>
      <c r="O182" s="580" t="e">
        <f>IF(ISNUMBER(Regressions!Q192),ROUND(Regressions!Q192, 1), NA())</f>
        <v>#N/A</v>
      </c>
      <c r="P182" s="576">
        <f>IF(ISNUMBER(Regressions!R192),ROUND(Regressions!R192, 1), NA())</f>
        <v>92.2</v>
      </c>
      <c r="Q182" s="582">
        <f>IF(ISNUMBER(Regressions!S192),ROUND(Regressions!S192, 1), NA())</f>
        <v>73.7</v>
      </c>
      <c r="R182" s="578">
        <f>IF(ISNUMBER(Regressions!T192),ROUND(Regressions!T192, 1), NA())</f>
        <v>18.5</v>
      </c>
      <c r="S182" s="579">
        <f>IF(ISNUMBER(Regressions!U192),ROUND(Regressions!U192, 1), NA())</f>
        <v>7.8</v>
      </c>
    </row>
    <row r="183" spans="1:19" x14ac:dyDescent="0.25">
      <c r="A183" s="571" t="str">
        <f>+Introduction!$C$7</f>
        <v>Zimbabwe</v>
      </c>
      <c r="B183" s="572">
        <f>IF(ISBLANK(Regressions!B193), " ", Regressions!B193)</f>
        <v>2024</v>
      </c>
      <c r="C183" s="571" t="str">
        <f>HLOOKUP(Introduction!$G$4,nametranslations,29,FALSE)</f>
        <v>Secondary</v>
      </c>
      <c r="D183" s="574">
        <f>IF(ISBLANK(Regressions!D193), " ", Regressions!D193)</f>
        <v>2127821</v>
      </c>
      <c r="E183" s="575">
        <f>IF(ISNUMBER(Regressions!E193),ROUND(Regressions!E193, 1), NA())</f>
        <v>96.1</v>
      </c>
      <c r="F183" s="576">
        <f>IF(ISNUMBER(Regressions!F193),ROUND(Regressions!F193, 1), NA())</f>
        <v>88.4</v>
      </c>
      <c r="G183" s="577">
        <f>IF(ISNUMBER(Regressions!G193),ROUND(Regressions!G193, 1), NA())</f>
        <v>69</v>
      </c>
      <c r="H183" s="578">
        <f>IF(ISNUMBER(Regressions!H193),ROUND(Regressions!H193, 1), NA())</f>
        <v>19.399999999999999</v>
      </c>
      <c r="I183" s="579">
        <f>IF(ISNUMBER(Regressions!I193),ROUND(Regressions!I193, 1), NA())</f>
        <v>11.6</v>
      </c>
      <c r="J183" s="580" t="e">
        <f>IF(ISNUMBER(Regressions!K193),ROUND(Regressions!K193, 1), NA())</f>
        <v>#N/A</v>
      </c>
      <c r="K183" s="576">
        <f>IF(ISNUMBER(Regressions!L193),ROUND(Regressions!L193, 1), NA())</f>
        <v>100</v>
      </c>
      <c r="L183" s="581">
        <f>IF(ISNUMBER(Regressions!M193),ROUND(Regressions!M193, 1), NA())</f>
        <v>95.2</v>
      </c>
      <c r="M183" s="578">
        <f>IF(ISNUMBER(Regressions!N193),ROUND(Regressions!N193, 1), NA())</f>
        <v>4.8</v>
      </c>
      <c r="N183" s="579">
        <f>IF(ISNUMBER(Regressions!O193),ROUND(Regressions!O193, 1), NA())</f>
        <v>0</v>
      </c>
      <c r="O183" s="580" t="e">
        <f>IF(ISNUMBER(Regressions!Q193),ROUND(Regressions!Q193, 1), NA())</f>
        <v>#N/A</v>
      </c>
      <c r="P183" s="576">
        <f>IF(ISNUMBER(Regressions!R193),ROUND(Regressions!R193, 1), NA())</f>
        <v>92.2</v>
      </c>
      <c r="Q183" s="582">
        <f>IF(ISNUMBER(Regressions!S193),ROUND(Regressions!S193, 1), NA())</f>
        <v>73.7</v>
      </c>
      <c r="R183" s="578">
        <f>IF(ISNUMBER(Regressions!T193),ROUND(Regressions!T193, 1), NA())</f>
        <v>18.5</v>
      </c>
      <c r="S183" s="579">
        <f>IF(ISNUMBER(Regressions!U193),ROUND(Regressions!U193, 1), NA())</f>
        <v>7.8</v>
      </c>
    </row>
    <row r="184" spans="1:19" x14ac:dyDescent="0.25">
      <c r="A184" s="587" t="str">
        <f>+Introduction!$C$7</f>
        <v>Zimbabwe</v>
      </c>
      <c r="B184" s="588">
        <f>IF(ISBLANK(Regressions!B194), " ", Regressions!B194)</f>
        <v>2025</v>
      </c>
      <c r="C184" s="587" t="str">
        <f>HLOOKUP(Introduction!$G$4,nametranslations,29,FALSE)</f>
        <v>Secondary</v>
      </c>
      <c r="D184" s="589">
        <f>IF(ISBLANK(Regressions!D194), " ", Regressions!D194)</f>
        <v>2141743</v>
      </c>
      <c r="E184" s="590">
        <f>IF(ISNUMBER(Regressions!E194),ROUND(Regressions!E194, 1), NA())</f>
        <v>96.1</v>
      </c>
      <c r="F184" s="591">
        <f>IF(ISNUMBER(Regressions!F194),ROUND(Regressions!F194, 1), NA())</f>
        <v>88.4</v>
      </c>
      <c r="G184" s="592">
        <f>IF(ISNUMBER(Regressions!G194),ROUND(Regressions!G194, 1), NA())</f>
        <v>69</v>
      </c>
      <c r="H184" s="593">
        <f>IF(ISNUMBER(Regressions!H194),ROUND(Regressions!H194, 1), NA())</f>
        <v>19.399999999999999</v>
      </c>
      <c r="I184" s="594">
        <f>IF(ISNUMBER(Regressions!I194),ROUND(Regressions!I194, 1), NA())</f>
        <v>11.6</v>
      </c>
      <c r="J184" s="595" t="e">
        <f>IF(ISNUMBER(Regressions!K194),ROUND(Regressions!K194, 1), NA())</f>
        <v>#N/A</v>
      </c>
      <c r="K184" s="591">
        <f>IF(ISNUMBER(Regressions!L194),ROUND(Regressions!L194, 1), NA())</f>
        <v>100</v>
      </c>
      <c r="L184" s="596">
        <f>IF(ISNUMBER(Regressions!M194),ROUND(Regressions!M194, 1), NA())</f>
        <v>95.2</v>
      </c>
      <c r="M184" s="593">
        <f>IF(ISNUMBER(Regressions!N194),ROUND(Regressions!N194, 1), NA())</f>
        <v>4.8</v>
      </c>
      <c r="N184" s="594">
        <f>IF(ISNUMBER(Regressions!O194),ROUND(Regressions!O194, 1), NA())</f>
        <v>0</v>
      </c>
      <c r="O184" s="595" t="e">
        <f>IF(ISNUMBER(Regressions!Q194),ROUND(Regressions!Q194, 1), NA())</f>
        <v>#N/A</v>
      </c>
      <c r="P184" s="591">
        <f>IF(ISNUMBER(Regressions!R194),ROUND(Regressions!R194, 1), NA())</f>
        <v>92.2</v>
      </c>
      <c r="Q184" s="597">
        <f>IF(ISNUMBER(Regressions!S194),ROUND(Regressions!S194, 1), NA())</f>
        <v>73.7</v>
      </c>
      <c r="R184" s="593">
        <f>IF(ISNUMBER(Regressions!T194),ROUND(Regressions!T194, 1), NA())</f>
        <v>18.5</v>
      </c>
      <c r="S184" s="594">
        <f>IF(ISNUMBER(Regressions!U194),ROUND(Regressions!U194, 1), NA())</f>
        <v>7.8</v>
      </c>
    </row>
    <row r="185" spans="1:19" hidden="1" x14ac:dyDescent="0.25">
      <c r="A185" s="571" t="str">
        <f>+Introduction!$C$7</f>
        <v>Zimbabwe</v>
      </c>
      <c r="B185" s="572">
        <f>IF(ISBLANK(Regressions!B195), " ", Regressions!B195)</f>
        <v>2026</v>
      </c>
      <c r="C185" s="571" t="str">
        <f>HLOOKUP(Introduction!$G$4,nametranslations,29,FALSE)</f>
        <v>Secondary</v>
      </c>
      <c r="D185" s="574" t="str">
        <f>IF(ISBLANK(Regressions!D195), " ", Regressions!D195)</f>
        <v xml:space="preserve"> </v>
      </c>
      <c r="E185" s="575">
        <f>IF(ISNUMBER(Regressions!E195),ROUND(Regressions!E195, 1), NA())</f>
        <v>96.1</v>
      </c>
      <c r="F185" s="576">
        <f>IF(ISNUMBER(Regressions!F195),ROUND(Regressions!F195, 1), NA())</f>
        <v>88.4</v>
      </c>
      <c r="G185" s="577">
        <f>IF(ISNUMBER(Regressions!G195),ROUND(Regressions!G195, 1), NA())</f>
        <v>69</v>
      </c>
      <c r="H185" s="578">
        <f>IF(ISNUMBER(Regressions!H195),ROUND(Regressions!H195, 1), NA())</f>
        <v>19.399999999999999</v>
      </c>
      <c r="I185" s="579">
        <f>IF(ISNUMBER(Regressions!I195),ROUND(Regressions!I195, 1), NA())</f>
        <v>11.6</v>
      </c>
      <c r="J185" s="580" t="e">
        <f>IF(ISNUMBER(Regressions!K195),ROUND(Regressions!K195, 1), NA())</f>
        <v>#N/A</v>
      </c>
      <c r="K185" s="576">
        <f>IF(ISNUMBER(Regressions!L195),ROUND(Regressions!L195, 1), NA())</f>
        <v>100</v>
      </c>
      <c r="L185" s="581">
        <f>IF(ISNUMBER(Regressions!M195),ROUND(Regressions!M195, 1), NA())</f>
        <v>95.2</v>
      </c>
      <c r="M185" s="578">
        <f>IF(ISNUMBER(Regressions!N195),ROUND(Regressions!N195, 1), NA())</f>
        <v>4.8</v>
      </c>
      <c r="N185" s="579">
        <f>IF(ISNUMBER(Regressions!O195),ROUND(Regressions!O195, 1), NA())</f>
        <v>0</v>
      </c>
      <c r="O185" s="580" t="e">
        <f>IF(ISNUMBER(Regressions!Q195),ROUND(Regressions!Q195, 1), NA())</f>
        <v>#N/A</v>
      </c>
      <c r="P185" s="576" t="e">
        <f>IF(ISNUMBER(Regressions!R195),ROUND(Regressions!R195, 1), NA())</f>
        <v>#N/A</v>
      </c>
      <c r="Q185" s="582">
        <f>IF(ISNUMBER(Regressions!S195),ROUND(Regressions!S195, 1), NA())</f>
        <v>73.7</v>
      </c>
      <c r="R185" s="578" t="e">
        <f>IF(ISNUMBER(Regressions!T195),ROUND(Regressions!T195, 1), NA())</f>
        <v>#N/A</v>
      </c>
      <c r="S185" s="579" t="e">
        <f>IF(ISNUMBER(Regressions!U195),ROUND(Regressions!U195, 1), NA())</f>
        <v>#N/A</v>
      </c>
    </row>
    <row r="186" spans="1:19" hidden="1" x14ac:dyDescent="0.25">
      <c r="A186" s="571" t="str">
        <f>+Introduction!$C$7</f>
        <v>Zimbabwe</v>
      </c>
      <c r="B186" s="572">
        <f>IF(ISBLANK(Regressions!B196), " ", Regressions!B196)</f>
        <v>2027</v>
      </c>
      <c r="C186" s="571" t="str">
        <f>HLOOKUP(Introduction!$G$4,nametranslations,29,FALSE)</f>
        <v>Secondary</v>
      </c>
      <c r="D186" s="574" t="str">
        <f>IF(ISBLANK(Regressions!D196), " ", Regressions!D196)</f>
        <v xml:space="preserve"> </v>
      </c>
      <c r="E186" s="575">
        <f>IF(ISNUMBER(Regressions!E196),ROUND(Regressions!E196, 1), NA())</f>
        <v>96.1</v>
      </c>
      <c r="F186" s="576">
        <f>IF(ISNUMBER(Regressions!F196),ROUND(Regressions!F196, 1), NA())</f>
        <v>88.4</v>
      </c>
      <c r="G186" s="577">
        <f>IF(ISNUMBER(Regressions!G196),ROUND(Regressions!G196, 1), NA())</f>
        <v>69</v>
      </c>
      <c r="H186" s="578">
        <f>IF(ISNUMBER(Regressions!H196),ROUND(Regressions!H196, 1), NA())</f>
        <v>19.399999999999999</v>
      </c>
      <c r="I186" s="579">
        <f>IF(ISNUMBER(Regressions!I196),ROUND(Regressions!I196, 1), NA())</f>
        <v>11.6</v>
      </c>
      <c r="J186" s="580" t="e">
        <f>IF(ISNUMBER(Regressions!K196),ROUND(Regressions!K196, 1), NA())</f>
        <v>#N/A</v>
      </c>
      <c r="K186" s="576">
        <f>IF(ISNUMBER(Regressions!L196),ROUND(Regressions!L196, 1), NA())</f>
        <v>100</v>
      </c>
      <c r="L186" s="581" t="e">
        <f>IF(ISNUMBER(Regressions!M196),ROUND(Regressions!M196, 1), NA())</f>
        <v>#N/A</v>
      </c>
      <c r="M186" s="578" t="e">
        <f>IF(ISNUMBER(Regressions!N196),ROUND(Regressions!N196, 1), NA())</f>
        <v>#N/A</v>
      </c>
      <c r="N186" s="579">
        <f>IF(ISNUMBER(Regressions!O196),ROUND(Regressions!O196, 1), NA())</f>
        <v>0</v>
      </c>
      <c r="O186" s="580" t="e">
        <f>IF(ISNUMBER(Regressions!Q196),ROUND(Regressions!Q196, 1), NA())</f>
        <v>#N/A</v>
      </c>
      <c r="P186" s="576" t="e">
        <f>IF(ISNUMBER(Regressions!R196),ROUND(Regressions!R196, 1), NA())</f>
        <v>#N/A</v>
      </c>
      <c r="Q186" s="582">
        <f>IF(ISNUMBER(Regressions!S196),ROUND(Regressions!S196, 1), NA())</f>
        <v>73.7</v>
      </c>
      <c r="R186" s="578" t="e">
        <f>IF(ISNUMBER(Regressions!T196),ROUND(Regressions!T196, 1), NA())</f>
        <v>#N/A</v>
      </c>
      <c r="S186" s="579" t="e">
        <f>IF(ISNUMBER(Regressions!U196),ROUND(Regressions!U196, 1), NA())</f>
        <v>#N/A</v>
      </c>
    </row>
    <row r="187" spans="1:19" hidden="1" x14ac:dyDescent="0.25">
      <c r="A187" s="571" t="str">
        <f>+Introduction!$C$7</f>
        <v>Zimbabwe</v>
      </c>
      <c r="B187" s="572">
        <f>IF(ISBLANK(Regressions!B197), " ", Regressions!B197)</f>
        <v>2028</v>
      </c>
      <c r="C187" s="571" t="str">
        <f>HLOOKUP(Introduction!$G$4,nametranslations,29,FALSE)</f>
        <v>Secondary</v>
      </c>
      <c r="D187" s="574" t="str">
        <f>IF(ISBLANK(Regressions!D197), " ", Regressions!D197)</f>
        <v xml:space="preserve"> </v>
      </c>
      <c r="E187" s="575" t="e">
        <f>IF(ISNUMBER(Regressions!E197),ROUND(Regressions!E197, 1), NA())</f>
        <v>#N/A</v>
      </c>
      <c r="F187" s="576" t="e">
        <f>IF(ISNUMBER(Regressions!F197),ROUND(Regressions!F197, 1), NA())</f>
        <v>#N/A</v>
      </c>
      <c r="G187" s="577" t="e">
        <f>IF(ISNUMBER(Regressions!G197),ROUND(Regressions!G197, 1), NA())</f>
        <v>#N/A</v>
      </c>
      <c r="H187" s="578" t="e">
        <f>IF(ISNUMBER(Regressions!H197),ROUND(Regressions!H197, 1), NA())</f>
        <v>#N/A</v>
      </c>
      <c r="I187" s="579" t="e">
        <f>IF(ISNUMBER(Regressions!I197),ROUND(Regressions!I197, 1), NA())</f>
        <v>#N/A</v>
      </c>
      <c r="J187" s="580" t="e">
        <f>IF(ISNUMBER(Regressions!K197),ROUND(Regressions!K197, 1), NA())</f>
        <v>#N/A</v>
      </c>
      <c r="K187" s="576">
        <f>IF(ISNUMBER(Regressions!L197),ROUND(Regressions!L197, 1), NA())</f>
        <v>100</v>
      </c>
      <c r="L187" s="581" t="e">
        <f>IF(ISNUMBER(Regressions!M197),ROUND(Regressions!M197, 1), NA())</f>
        <v>#N/A</v>
      </c>
      <c r="M187" s="578" t="e">
        <f>IF(ISNUMBER(Regressions!N197),ROUND(Regressions!N197, 1), NA())</f>
        <v>#N/A</v>
      </c>
      <c r="N187" s="579">
        <f>IF(ISNUMBER(Regressions!O197),ROUND(Regressions!O197, 1), NA())</f>
        <v>0</v>
      </c>
      <c r="O187" s="580" t="e">
        <f>IF(ISNUMBER(Regressions!Q197),ROUND(Regressions!Q197, 1), NA())</f>
        <v>#N/A</v>
      </c>
      <c r="P187" s="576" t="e">
        <f>IF(ISNUMBER(Regressions!R197),ROUND(Regressions!R197, 1), NA())</f>
        <v>#N/A</v>
      </c>
      <c r="Q187" s="582" t="e">
        <f>IF(ISNUMBER(Regressions!S197),ROUND(Regressions!S197, 1), NA())</f>
        <v>#N/A</v>
      </c>
      <c r="R187" s="578" t="e">
        <f>IF(ISNUMBER(Regressions!T197),ROUND(Regressions!T197, 1), NA())</f>
        <v>#N/A</v>
      </c>
      <c r="S187" s="579" t="e">
        <f>IF(ISNUMBER(Regressions!U197),ROUND(Regressions!U197, 1), NA())</f>
        <v>#N/A</v>
      </c>
    </row>
    <row r="188" spans="1:19" hidden="1" x14ac:dyDescent="0.25">
      <c r="A188" s="571" t="str">
        <f>+Introduction!$C$7</f>
        <v>Zimbabwe</v>
      </c>
      <c r="B188" s="572">
        <f>IF(ISBLANK(Regressions!B198), " ", Regressions!B198)</f>
        <v>2029</v>
      </c>
      <c r="C188" s="571" t="str">
        <f>HLOOKUP(Introduction!$G$4,nametranslations,29,FALSE)</f>
        <v>Secondary</v>
      </c>
      <c r="D188" s="574" t="str">
        <f>IF(ISBLANK(Regressions!D198), " ", Regressions!D198)</f>
        <v xml:space="preserve"> </v>
      </c>
      <c r="E188" s="575" t="e">
        <f>IF(ISNUMBER(Regressions!E198),ROUND(Regressions!E198, 1), NA())</f>
        <v>#N/A</v>
      </c>
      <c r="F188" s="576" t="e">
        <f>IF(ISNUMBER(Regressions!F198),ROUND(Regressions!F198, 1), NA())</f>
        <v>#N/A</v>
      </c>
      <c r="G188" s="577" t="e">
        <f>IF(ISNUMBER(Regressions!G198),ROUND(Regressions!G198, 1), NA())</f>
        <v>#N/A</v>
      </c>
      <c r="H188" s="578" t="e">
        <f>IF(ISNUMBER(Regressions!H198),ROUND(Regressions!H198, 1), NA())</f>
        <v>#N/A</v>
      </c>
      <c r="I188" s="579" t="e">
        <f>IF(ISNUMBER(Regressions!I198),ROUND(Regressions!I198, 1), NA())</f>
        <v>#N/A</v>
      </c>
      <c r="J188" s="580" t="e">
        <f>IF(ISNUMBER(Regressions!K198),ROUND(Regressions!K198, 1), NA())</f>
        <v>#N/A</v>
      </c>
      <c r="K188" s="576">
        <f>IF(ISNUMBER(Regressions!L198),ROUND(Regressions!L198, 1), NA())</f>
        <v>100</v>
      </c>
      <c r="L188" s="581" t="e">
        <f>IF(ISNUMBER(Regressions!M198),ROUND(Regressions!M198, 1), NA())</f>
        <v>#N/A</v>
      </c>
      <c r="M188" s="578" t="e">
        <f>IF(ISNUMBER(Regressions!N198),ROUND(Regressions!N198, 1), NA())</f>
        <v>#N/A</v>
      </c>
      <c r="N188" s="579">
        <f>IF(ISNUMBER(Regressions!O198),ROUND(Regressions!O198, 1), NA())</f>
        <v>0</v>
      </c>
      <c r="O188" s="580" t="e">
        <f>IF(ISNUMBER(Regressions!Q198),ROUND(Regressions!Q198, 1), NA())</f>
        <v>#N/A</v>
      </c>
      <c r="P188" s="576" t="e">
        <f>IF(ISNUMBER(Regressions!R198),ROUND(Regressions!R198, 1), NA())</f>
        <v>#N/A</v>
      </c>
      <c r="Q188" s="582" t="e">
        <f>IF(ISNUMBER(Regressions!S198),ROUND(Regressions!S198, 1), NA())</f>
        <v>#N/A</v>
      </c>
      <c r="R188" s="578" t="e">
        <f>IF(ISNUMBER(Regressions!T198),ROUND(Regressions!T198, 1), NA())</f>
        <v>#N/A</v>
      </c>
      <c r="S188" s="579" t="e">
        <f>IF(ISNUMBER(Regressions!U198),ROUND(Regressions!U198, 1), NA())</f>
        <v>#N/A</v>
      </c>
    </row>
    <row r="189" spans="1:19" hidden="1" x14ac:dyDescent="0.25">
      <c r="A189" s="571" t="str">
        <f>+Introduction!$C$7</f>
        <v>Zimbabwe</v>
      </c>
      <c r="B189" s="572">
        <f>IF(ISBLANK(Regressions!B199), " ", Regressions!B199)</f>
        <v>2030</v>
      </c>
      <c r="C189" s="571" t="str">
        <f>HLOOKUP(Introduction!$G$4,nametranslations,29,FALSE)</f>
        <v>Secondary</v>
      </c>
      <c r="D189" s="574" t="str">
        <f>IF(ISBLANK(Regressions!D199), " ", Regressions!D199)</f>
        <v xml:space="preserve"> </v>
      </c>
      <c r="E189" s="575" t="e">
        <f>IF(ISNUMBER(Regressions!E199),ROUND(Regressions!E199, 1), NA())</f>
        <v>#N/A</v>
      </c>
      <c r="F189" s="576" t="e">
        <f>IF(ISNUMBER(Regressions!F199),ROUND(Regressions!F199, 1), NA())</f>
        <v>#N/A</v>
      </c>
      <c r="G189" s="577" t="e">
        <f>IF(ISNUMBER(Regressions!G199),ROUND(Regressions!G199, 1), NA())</f>
        <v>#N/A</v>
      </c>
      <c r="H189" s="578" t="e">
        <f>IF(ISNUMBER(Regressions!H199),ROUND(Regressions!H199, 1), NA())</f>
        <v>#N/A</v>
      </c>
      <c r="I189" s="579" t="e">
        <f>IF(ISNUMBER(Regressions!I199),ROUND(Regressions!I199, 1), NA())</f>
        <v>#N/A</v>
      </c>
      <c r="J189" s="580" t="e">
        <f>IF(ISNUMBER(Regressions!K199),ROUND(Regressions!K199, 1), NA())</f>
        <v>#N/A</v>
      </c>
      <c r="K189" s="576">
        <f>IF(ISNUMBER(Regressions!L199),ROUND(Regressions!L199, 1), NA())</f>
        <v>100</v>
      </c>
      <c r="L189" s="581" t="e">
        <f>IF(ISNUMBER(Regressions!M199),ROUND(Regressions!M199, 1), NA())</f>
        <v>#N/A</v>
      </c>
      <c r="M189" s="578" t="e">
        <f>IF(ISNUMBER(Regressions!N199),ROUND(Regressions!N199, 1), NA())</f>
        <v>#N/A</v>
      </c>
      <c r="N189" s="579">
        <f>IF(ISNUMBER(Regressions!O199),ROUND(Regressions!O199, 1), NA())</f>
        <v>0</v>
      </c>
      <c r="O189" s="580" t="e">
        <f>IF(ISNUMBER(Regressions!Q199),ROUND(Regressions!Q199, 1), NA())</f>
        <v>#N/A</v>
      </c>
      <c r="P189" s="576" t="e">
        <f>IF(ISNUMBER(Regressions!R199),ROUND(Regressions!R199, 1), NA())</f>
        <v>#N/A</v>
      </c>
      <c r="Q189" s="582" t="e">
        <f>IF(ISNUMBER(Regressions!S199),ROUND(Regressions!S199, 1), NA())</f>
        <v>#N/A</v>
      </c>
      <c r="R189" s="578" t="e">
        <f>IF(ISNUMBER(Regressions!T199),ROUND(Regressions!T199, 1), NA())</f>
        <v>#N/A</v>
      </c>
      <c r="S189" s="579" t="e">
        <f>IF(ISNUMBER(Regressions!U199),ROUND(Regressions!U199, 1), NA())</f>
        <v>#N/A</v>
      </c>
    </row>
    <row r="211" spans="5:13" x14ac:dyDescent="0.25">
      <c r="E211" s="601"/>
      <c r="G211" s="548"/>
      <c r="K211" s="602"/>
      <c r="M211" s="60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BF626-AD37-484B-AED4-11D7103D8A4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99" customWidth="1"/>
    <col min="2" max="2" width="13.59765625" style="399" customWidth="1"/>
    <col min="3" max="3" width="5" style="399" customWidth="1"/>
    <col min="4" max="21" width="3.8984375" style="399" customWidth="1"/>
    <col min="22" max="25" width="3.8984375" style="505" customWidth="1"/>
    <col min="26" max="26" width="6.5" style="505" customWidth="1"/>
    <col min="27" max="30" width="3.8984375" style="505" customWidth="1"/>
    <col min="31" max="31" width="6.5" style="505" customWidth="1"/>
    <col min="32" max="35" width="3.8984375" style="505" customWidth="1"/>
    <col min="36" max="36" width="6.5" style="505" customWidth="1"/>
    <col min="37" max="40" width="3.8984375" style="505" customWidth="1"/>
    <col min="41" max="41" width="6.5" style="505" customWidth="1"/>
    <col min="42" max="45" width="3.8984375" style="505" customWidth="1"/>
    <col min="46" max="46" width="6.5" style="505" customWidth="1"/>
    <col min="47" max="50" width="3.8984375" style="505" customWidth="1"/>
    <col min="51" max="51" width="6.5" style="505" customWidth="1"/>
    <col min="52" max="52" width="3.8984375" style="506" customWidth="1"/>
    <col min="53" max="53" width="6.5" style="615" customWidth="1"/>
    <col min="54" max="55" width="3.8984375" style="506" customWidth="1"/>
    <col min="56" max="56" width="6.5" style="506" customWidth="1"/>
    <col min="57" max="58" width="3.8984375" style="506" customWidth="1"/>
    <col min="59" max="59" width="6.5" style="506" customWidth="1"/>
    <col min="60" max="60" width="3.8984375" style="506" customWidth="1"/>
    <col min="61" max="61" width="6.09765625" style="506" customWidth="1"/>
    <col min="62" max="62" width="6.5" style="506" customWidth="1"/>
    <col min="63" max="63" width="8.8984375" style="506" customWidth="1"/>
    <col min="64" max="64" width="3.8984375" style="506" customWidth="1"/>
    <col min="65" max="65" width="6.5" style="506" customWidth="1"/>
    <col min="66" max="67" width="3.8984375" style="506" customWidth="1"/>
    <col min="68" max="68" width="6.5" style="506" customWidth="1"/>
    <col min="69" max="69" width="3.8984375" style="506" customWidth="1"/>
    <col min="70" max="70" width="9" style="399" customWidth="1"/>
    <col min="71" max="136" width="3.8984375" style="399" hidden="1" customWidth="1"/>
    <col min="137" max="137" width="9" style="399" customWidth="1"/>
    <col min="138" max="16384" width="9" style="399"/>
  </cols>
  <sheetData>
    <row r="1" spans="1:136" ht="17.399999999999999" x14ac:dyDescent="0.3">
      <c r="A1" s="507" t="str">
        <f>HLOOKUP(Introduction!$G$4,nametranslations,83,FALSE)</f>
        <v>Summary of data from national surveys and censuses</v>
      </c>
      <c r="B1" s="508"/>
      <c r="C1" s="508"/>
      <c r="D1" s="508"/>
      <c r="E1" s="508"/>
      <c r="F1" s="508"/>
      <c r="G1" s="508"/>
      <c r="H1" s="508"/>
      <c r="I1" s="508"/>
      <c r="J1" s="508"/>
      <c r="K1" s="508"/>
      <c r="L1" s="508"/>
      <c r="M1" s="508"/>
      <c r="N1" s="508"/>
      <c r="O1" s="508"/>
      <c r="P1" s="508"/>
      <c r="Q1" s="508"/>
      <c r="R1" s="508"/>
      <c r="S1" s="508"/>
      <c r="T1" s="508"/>
      <c r="U1" s="508"/>
      <c r="V1" s="508"/>
      <c r="W1" s="508"/>
      <c r="X1" s="508"/>
      <c r="Y1" s="508"/>
      <c r="Z1" s="508"/>
      <c r="AA1" s="508"/>
      <c r="AB1" s="508"/>
      <c r="AC1" s="508"/>
      <c r="AD1" s="508"/>
      <c r="AE1" s="508"/>
      <c r="AF1" s="508"/>
      <c r="AG1" s="508"/>
      <c r="AH1" s="508"/>
      <c r="AI1" s="508"/>
      <c r="AJ1" s="508"/>
      <c r="AK1" s="508"/>
      <c r="AL1" s="508"/>
      <c r="AM1" s="508"/>
      <c r="AN1" s="508"/>
      <c r="AO1" s="508"/>
      <c r="AP1" s="508"/>
      <c r="AQ1" s="508"/>
      <c r="AR1" s="508"/>
      <c r="AS1" s="508"/>
      <c r="AT1" s="508"/>
      <c r="AU1" s="508"/>
      <c r="AV1" s="508"/>
      <c r="AW1" s="508"/>
      <c r="AX1" s="508"/>
      <c r="AY1" s="508"/>
      <c r="AZ1" s="508"/>
      <c r="BA1" s="520"/>
      <c r="BB1" s="508"/>
      <c r="BC1" s="508"/>
      <c r="BD1" s="508"/>
      <c r="BE1" s="508"/>
      <c r="BF1" s="508"/>
      <c r="BG1" s="508"/>
      <c r="BH1" s="508"/>
      <c r="BI1" s="508"/>
      <c r="BJ1" s="508"/>
      <c r="BK1" s="508"/>
      <c r="BL1" s="508"/>
      <c r="BM1" s="508"/>
      <c r="BN1" s="508"/>
      <c r="BO1" s="508"/>
      <c r="BP1" s="508"/>
      <c r="BQ1" s="508"/>
      <c r="BR1" s="508"/>
      <c r="BS1" s="508"/>
    </row>
    <row r="2" spans="1:136" ht="15.6" x14ac:dyDescent="0.3">
      <c r="A2" s="509" t="str">
        <f>HLOOKUP(Introduction!$G$4,nametranslations,84,FALSE)</f>
        <v>[values in square brackets not used]</v>
      </c>
      <c r="B2" s="509"/>
      <c r="C2" s="509"/>
      <c r="D2" s="510" t="str">
        <f>HLOOKUP(Introduction!$G$4,nametranslations,85,FALSE)</f>
        <v>Drinking Water</v>
      </c>
      <c r="E2" s="508"/>
      <c r="F2" s="508"/>
      <c r="G2" s="511"/>
      <c r="H2" s="508"/>
      <c r="I2" s="508"/>
      <c r="J2" s="511"/>
      <c r="K2" s="512"/>
      <c r="L2" s="512"/>
      <c r="M2" s="511"/>
      <c r="N2" s="512"/>
      <c r="O2" s="512"/>
      <c r="P2" s="511"/>
      <c r="Q2" s="512"/>
      <c r="R2" s="512"/>
      <c r="S2" s="511"/>
      <c r="T2" s="512"/>
      <c r="U2" s="512"/>
      <c r="V2" s="513" t="str">
        <f>HLOOKUP(Introduction!$G$4,nametranslations,86,FALSE)</f>
        <v>Sanitation</v>
      </c>
      <c r="W2" s="398"/>
      <c r="X2" s="512"/>
      <c r="Y2" s="512"/>
      <c r="Z2" s="512"/>
      <c r="AA2" s="514"/>
      <c r="AB2" s="512"/>
      <c r="AC2" s="512"/>
      <c r="AD2" s="512"/>
      <c r="AE2" s="512"/>
      <c r="AF2" s="514"/>
      <c r="AG2" s="512"/>
      <c r="AH2" s="512"/>
      <c r="AI2" s="512"/>
      <c r="AJ2" s="512"/>
      <c r="AK2" s="514"/>
      <c r="AL2" s="512"/>
      <c r="AM2" s="512"/>
      <c r="AN2" s="512"/>
      <c r="AO2" s="512"/>
      <c r="AP2" s="514"/>
      <c r="AQ2" s="512"/>
      <c r="AR2" s="512"/>
      <c r="AS2" s="512"/>
      <c r="AT2" s="512"/>
      <c r="AU2" s="514"/>
      <c r="AV2" s="512"/>
      <c r="AW2" s="512"/>
      <c r="AX2" s="512"/>
      <c r="AY2" s="512"/>
      <c r="AZ2" s="515" t="str">
        <f>HLOOKUP(Introduction!$G$4,nametranslations,87,FALSE)</f>
        <v>Hygiene</v>
      </c>
      <c r="BA2" s="516"/>
      <c r="BB2" s="517"/>
      <c r="BC2" s="517"/>
      <c r="BD2" s="518"/>
      <c r="BE2" s="518"/>
      <c r="BF2" s="518"/>
      <c r="BG2" s="518"/>
      <c r="BH2" s="518"/>
      <c r="BI2" s="518"/>
      <c r="BJ2" s="518"/>
      <c r="BK2" s="518"/>
      <c r="BL2" s="518"/>
      <c r="BM2" s="518"/>
      <c r="BN2" s="518"/>
      <c r="BO2" s="518"/>
      <c r="BP2" s="518"/>
      <c r="BQ2" s="518"/>
      <c r="BS2" s="510" t="str">
        <f>HLOOKUP(Introduction!$G$4,nametranslations,85,FALSE)</f>
        <v>Drinking Water</v>
      </c>
      <c r="CK2" s="513" t="str">
        <f>HLOOKUP(Introduction!$G$4,nametranslations,86,FALSE)</f>
        <v>Sanitation</v>
      </c>
      <c r="DO2" s="515" t="str">
        <f>HLOOKUP(Introduction!$G$4,nametranslations,87,FALSE)</f>
        <v>Hygiene</v>
      </c>
    </row>
    <row r="3" spans="1:136" ht="13.8" x14ac:dyDescent="0.25">
      <c r="A3" s="519"/>
      <c r="B3" s="508"/>
      <c r="C3" s="508"/>
      <c r="D3" s="508" t="str">
        <f>+Key!$I$26</f>
        <v>Total</v>
      </c>
      <c r="E3" s="508"/>
      <c r="F3" s="508"/>
      <c r="G3" s="508" t="str">
        <f>+Key!$I$28</f>
        <v>Urban</v>
      </c>
      <c r="I3" s="508"/>
      <c r="J3" s="508" t="str">
        <f>+Key!$I$27</f>
        <v>Rural</v>
      </c>
      <c r="L3" s="508"/>
      <c r="M3" s="508" t="str">
        <f>+Key!$I$29</f>
        <v>Pre-primary</v>
      </c>
      <c r="O3" s="508"/>
      <c r="P3" s="508" t="str">
        <f>+Key!$I$30</f>
        <v>Primary</v>
      </c>
      <c r="Q3" s="508"/>
      <c r="R3" s="508"/>
      <c r="S3" s="508" t="str">
        <f>+Key!$I$31</f>
        <v>Secondary</v>
      </c>
      <c r="U3" s="508"/>
      <c r="V3" s="508" t="str">
        <f>+Key!$I$26</f>
        <v>Total</v>
      </c>
      <c r="W3" s="508"/>
      <c r="X3" s="508"/>
      <c r="Y3" s="508"/>
      <c r="Z3" s="399"/>
      <c r="AA3" s="508" t="str">
        <f>+Key!$I$28</f>
        <v>Urban</v>
      </c>
      <c r="AB3" s="508"/>
      <c r="AC3" s="399"/>
      <c r="AD3" s="508"/>
      <c r="AE3" s="508"/>
      <c r="AF3" s="508" t="str">
        <f>+Key!$I$27</f>
        <v>Rural</v>
      </c>
      <c r="AG3" s="508"/>
      <c r="AH3" s="508"/>
      <c r="AI3" s="508"/>
      <c r="AJ3" s="508"/>
      <c r="AK3" s="508" t="str">
        <f>+Key!$I$29</f>
        <v>Pre-primary</v>
      </c>
      <c r="AL3" s="508"/>
      <c r="AM3" s="508"/>
      <c r="AN3" s="508"/>
      <c r="AO3" s="508"/>
      <c r="AP3" s="508" t="str">
        <f>+Key!$I$30</f>
        <v>Primary</v>
      </c>
      <c r="AQ3" s="508"/>
      <c r="AR3" s="508"/>
      <c r="AS3" s="508"/>
      <c r="AT3" s="508"/>
      <c r="AU3" s="508" t="str">
        <f>+Key!$I$31</f>
        <v>Secondary</v>
      </c>
      <c r="AV3" s="508"/>
      <c r="AW3" s="508"/>
      <c r="AX3" s="508"/>
      <c r="AY3" s="508"/>
      <c r="AZ3" s="508" t="str">
        <f>+Key!$I$26</f>
        <v>Total</v>
      </c>
      <c r="BA3" s="520"/>
      <c r="BB3" s="508"/>
      <c r="BC3" s="508" t="str">
        <f>+Key!$I$28</f>
        <v>Urban</v>
      </c>
      <c r="BD3" s="399"/>
      <c r="BE3" s="508"/>
      <c r="BF3" s="508" t="str">
        <f>+Key!$I$27</f>
        <v>Rural</v>
      </c>
      <c r="BG3" s="399"/>
      <c r="BH3" s="508"/>
      <c r="BI3" s="508" t="str">
        <f>+Key!$I$29</f>
        <v>Pre-primary</v>
      </c>
      <c r="BJ3" s="399"/>
      <c r="BK3" s="508"/>
      <c r="BL3" s="508" t="str">
        <f>+Key!$I$30</f>
        <v>Primary</v>
      </c>
      <c r="BM3" s="508"/>
      <c r="BN3" s="508"/>
      <c r="BO3" s="508" t="str">
        <f>+Key!$I$31</f>
        <v>Secondary</v>
      </c>
      <c r="BP3" s="398"/>
      <c r="BQ3" s="508"/>
      <c r="BS3" s="508" t="str">
        <f>+Key!$I$26</f>
        <v>Total</v>
      </c>
      <c r="BT3" s="508"/>
      <c r="BU3" s="508"/>
      <c r="BV3" s="508" t="str">
        <f>+Key!$I$28</f>
        <v>Urban</v>
      </c>
      <c r="BX3" s="508"/>
      <c r="BY3" s="508" t="str">
        <f>+Key!$I$27</f>
        <v>Rural</v>
      </c>
      <c r="CA3" s="508"/>
      <c r="CB3" s="508" t="str">
        <f>+Key!$I$29</f>
        <v>Pre-primary</v>
      </c>
      <c r="CD3" s="508"/>
      <c r="CE3" s="508" t="str">
        <f>+Key!$I$30</f>
        <v>Primary</v>
      </c>
      <c r="CF3" s="508"/>
      <c r="CG3" s="508"/>
      <c r="CH3" s="508" t="str">
        <f>+Key!$I$31</f>
        <v>Secondary</v>
      </c>
      <c r="CJ3" s="508"/>
      <c r="CK3" s="508" t="str">
        <f>+Key!$I$26</f>
        <v>Total</v>
      </c>
      <c r="CL3" s="508"/>
      <c r="CM3" s="508"/>
      <c r="CN3" s="508"/>
      <c r="CP3" s="508" t="str">
        <f>+Key!$I$28</f>
        <v>Urban</v>
      </c>
      <c r="CQ3" s="508"/>
      <c r="CS3" s="508"/>
      <c r="CT3" s="508"/>
      <c r="CU3" s="508" t="str">
        <f>+Key!$I$27</f>
        <v>Rural</v>
      </c>
      <c r="CV3" s="508"/>
      <c r="CW3" s="508"/>
      <c r="CX3" s="508"/>
      <c r="CY3" s="508"/>
      <c r="CZ3" s="508" t="str">
        <f>+Key!$I$29</f>
        <v>Pre-primary</v>
      </c>
      <c r="DA3" s="508"/>
      <c r="DB3" s="508"/>
      <c r="DC3" s="508"/>
      <c r="DD3" s="508"/>
      <c r="DE3" s="508" t="str">
        <f>+Key!$I$30</f>
        <v>Primary</v>
      </c>
      <c r="DF3" s="508"/>
      <c r="DG3" s="508"/>
      <c r="DH3" s="508"/>
      <c r="DI3" s="508"/>
      <c r="DJ3" s="508" t="s">
        <v>18</v>
      </c>
      <c r="DK3" s="508"/>
      <c r="DL3" s="508"/>
      <c r="DM3" s="508"/>
      <c r="DN3" s="508"/>
      <c r="DO3" s="508" t="str">
        <f>+Key!$I$26</f>
        <v>Total</v>
      </c>
      <c r="DP3" s="520"/>
      <c r="DQ3" s="508"/>
      <c r="DR3" s="508" t="str">
        <f>+Key!$I$28</f>
        <v>Urban</v>
      </c>
      <c r="DT3" s="508"/>
      <c r="DU3" s="508" t="str">
        <f>+Key!$I$27</f>
        <v>Rural</v>
      </c>
      <c r="DW3" s="508"/>
      <c r="DX3" s="508" t="str">
        <f>+Key!$I$29</f>
        <v>Pre-primary</v>
      </c>
      <c r="DZ3" s="508"/>
      <c r="EA3" s="508" t="str">
        <f>+Key!$I$30</f>
        <v>Primary</v>
      </c>
      <c r="EB3" s="508"/>
      <c r="EC3" s="508"/>
      <c r="ED3" s="508" t="str">
        <f>+Key!$I$31</f>
        <v>Secondary</v>
      </c>
      <c r="EE3" s="398"/>
      <c r="EF3" s="508"/>
    </row>
    <row r="4" spans="1:136" s="612" customFormat="1" ht="160.5" customHeight="1" x14ac:dyDescent="0.25">
      <c r="A4" s="521" t="str">
        <f>HLOOKUP(Introduction!$G$4,nametranslations,89,FALSE)</f>
        <v>Source</v>
      </c>
      <c r="B4" s="521" t="str">
        <f>HLOOKUP(Introduction!$G$4,nametranslations,88,FALSE)</f>
        <v>Type</v>
      </c>
      <c r="C4" s="521" t="str">
        <f>HLOOKUP(Introduction!$G$4,nametranslations,72,FALSE)</f>
        <v>Year</v>
      </c>
      <c r="D4" s="522" t="str">
        <f>HLOOKUP(Introduction!$G$4,nametranslations,74,FALSE)</f>
        <v>Facility</v>
      </c>
      <c r="E4" s="607" t="str">
        <f>HLOOKUP(Introduction!$G$4,nametranslations,75,FALSE)</f>
        <v>Improved</v>
      </c>
      <c r="F4" s="608" t="str">
        <f>HLOOKUP(Introduction!$G$4,nametranslations,76,FALSE)</f>
        <v>Basic (improved &amp; available)</v>
      </c>
      <c r="G4" s="522" t="str">
        <f>HLOOKUP(Introduction!$G$4,nametranslations,74,FALSE)</f>
        <v>Facility</v>
      </c>
      <c r="H4" s="607" t="str">
        <f>HLOOKUP(Introduction!$G$4,nametranslations,75,FALSE)</f>
        <v>Improved</v>
      </c>
      <c r="I4" s="608" t="str">
        <f>HLOOKUP(Introduction!$G$4,nametranslations,76,FALSE)</f>
        <v>Basic (improved &amp; available)</v>
      </c>
      <c r="J4" s="522" t="str">
        <f>HLOOKUP(Introduction!$G$4,nametranslations,74,FALSE)</f>
        <v>Facility</v>
      </c>
      <c r="K4" s="607" t="str">
        <f>HLOOKUP(Introduction!$G$4,nametranslations,75,FALSE)</f>
        <v>Improved</v>
      </c>
      <c r="L4" s="608" t="str">
        <f>HLOOKUP(Introduction!$G$4,nametranslations,76,FALSE)</f>
        <v>Basic (improved &amp; available)</v>
      </c>
      <c r="M4" s="522" t="str">
        <f>HLOOKUP(Introduction!$G$4,nametranslations,74,FALSE)</f>
        <v>Facility</v>
      </c>
      <c r="N4" s="607" t="str">
        <f>HLOOKUP(Introduction!$G$4,nametranslations,75,FALSE)</f>
        <v>Improved</v>
      </c>
      <c r="O4" s="608" t="str">
        <f>HLOOKUP(Introduction!$G$4,nametranslations,76,FALSE)</f>
        <v>Basic (improved &amp; available)</v>
      </c>
      <c r="P4" s="522" t="str">
        <f>HLOOKUP(Introduction!$G$4,nametranslations,74,FALSE)</f>
        <v>Facility</v>
      </c>
      <c r="Q4" s="607" t="str">
        <f>HLOOKUP(Introduction!$G$4,nametranslations,75,FALSE)</f>
        <v>Improved</v>
      </c>
      <c r="R4" s="608" t="str">
        <f>HLOOKUP(Introduction!$G$4,nametranslations,76,FALSE)</f>
        <v>Basic (improved &amp; available)</v>
      </c>
      <c r="S4" s="522" t="str">
        <f>HLOOKUP(Introduction!$G$4,nametranslations,74,FALSE)</f>
        <v>Facility</v>
      </c>
      <c r="T4" s="607" t="str">
        <f>HLOOKUP(Introduction!$G$4,nametranslations,75,FALSE)</f>
        <v>Improved</v>
      </c>
      <c r="U4" s="608" t="str">
        <f>HLOOKUP(Introduction!$G$4,nametranslations,76,FALSE)</f>
        <v>Basic (improved &amp; available)</v>
      </c>
      <c r="V4" s="526" t="str">
        <f>HLOOKUP(Introduction!$G$4,nametranslations,74,FALSE)</f>
        <v>Facility</v>
      </c>
      <c r="W4" s="527" t="str">
        <f>HLOOKUP(Introduction!$G$4,nametranslations,75,FALSE)</f>
        <v>Improved</v>
      </c>
      <c r="X4" s="609" t="str">
        <f>HLOOKUP(Introduction!$G$4,nametranslations,90,FALSE)</f>
        <v>Improved &amp; usable</v>
      </c>
      <c r="Y4" s="609" t="str">
        <f>HLOOKUP(Introduction!$G$4,nametranslations,91,FALSE)</f>
        <v>Improved &amp; single-sex</v>
      </c>
      <c r="Z4" s="610" t="str">
        <f>HLOOKUP(Introduction!$G$4,nametranslations,79,FALSE)</f>
        <v>Basic
(improved, usable &amp; single-sex)</v>
      </c>
      <c r="AA4" s="526" t="str">
        <f>HLOOKUP(Introduction!$G$4,nametranslations,74,FALSE)</f>
        <v>Facility</v>
      </c>
      <c r="AB4" s="527" t="str">
        <f>HLOOKUP(Introduction!$G$4,nametranslations,75,FALSE)</f>
        <v>Improved</v>
      </c>
      <c r="AC4" s="609" t="str">
        <f>HLOOKUP(Introduction!$G$4,nametranslations,90,FALSE)</f>
        <v>Improved &amp; usable</v>
      </c>
      <c r="AD4" s="609" t="str">
        <f>HLOOKUP(Introduction!$G$4,nametranslations,91,FALSE)</f>
        <v>Improved &amp; single-sex</v>
      </c>
      <c r="AE4" s="610" t="str">
        <f>HLOOKUP(Introduction!$G$4,nametranslations,79,FALSE)</f>
        <v>Basic
(improved, usable &amp; single-sex)</v>
      </c>
      <c r="AF4" s="526" t="str">
        <f>HLOOKUP(Introduction!$G$4,nametranslations,74,FALSE)</f>
        <v>Facility</v>
      </c>
      <c r="AG4" s="527" t="str">
        <f>HLOOKUP(Introduction!$G$4,nametranslations,75,FALSE)</f>
        <v>Improved</v>
      </c>
      <c r="AH4" s="609" t="str">
        <f>HLOOKUP(Introduction!$G$4,nametranslations,90,FALSE)</f>
        <v>Improved &amp; usable</v>
      </c>
      <c r="AI4" s="609" t="str">
        <f>HLOOKUP(Introduction!$G$4,nametranslations,91,FALSE)</f>
        <v>Improved &amp; single-sex</v>
      </c>
      <c r="AJ4" s="610" t="str">
        <f>HLOOKUP(Introduction!$G$4,nametranslations,79,FALSE)</f>
        <v>Basic
(improved, usable &amp; single-sex)</v>
      </c>
      <c r="AK4" s="526" t="str">
        <f>HLOOKUP(Introduction!$G$4,nametranslations,74,FALSE)</f>
        <v>Facility</v>
      </c>
      <c r="AL4" s="527" t="str">
        <f>HLOOKUP(Introduction!$G$4,nametranslations,75,FALSE)</f>
        <v>Improved</v>
      </c>
      <c r="AM4" s="609" t="str">
        <f>HLOOKUP(Introduction!$G$4,nametranslations,90,FALSE)</f>
        <v>Improved &amp; usable</v>
      </c>
      <c r="AN4" s="609" t="str">
        <f>HLOOKUP(Introduction!$G$4,nametranslations,91,FALSE)</f>
        <v>Improved &amp; single-sex</v>
      </c>
      <c r="AO4" s="610" t="str">
        <f>HLOOKUP(Introduction!$G$4,nametranslations,79,FALSE)</f>
        <v>Basic
(improved, usable &amp; single-sex)</v>
      </c>
      <c r="AP4" s="526" t="str">
        <f>HLOOKUP(Introduction!$G$4,nametranslations,74,FALSE)</f>
        <v>Facility</v>
      </c>
      <c r="AQ4" s="527" t="str">
        <f>HLOOKUP(Introduction!$G$4,nametranslations,75,FALSE)</f>
        <v>Improved</v>
      </c>
      <c r="AR4" s="609" t="str">
        <f>HLOOKUP(Introduction!$G$4,nametranslations,90,FALSE)</f>
        <v>Improved &amp; usable</v>
      </c>
      <c r="AS4" s="609" t="str">
        <f>HLOOKUP(Introduction!$G$4,nametranslations,91,FALSE)</f>
        <v>Improved &amp; single-sex</v>
      </c>
      <c r="AT4" s="610" t="str">
        <f>HLOOKUP(Introduction!$G$4,nametranslations,79,FALSE)</f>
        <v>Basic
(improved, usable &amp; single-sex)</v>
      </c>
      <c r="AU4" s="526" t="str">
        <f>HLOOKUP(Introduction!$G$4,nametranslations,74,FALSE)</f>
        <v>Facility</v>
      </c>
      <c r="AV4" s="527" t="str">
        <f>HLOOKUP(Introduction!$G$4,nametranslations,75,FALSE)</f>
        <v>Improved</v>
      </c>
      <c r="AW4" s="609" t="str">
        <f>HLOOKUP(Introduction!$G$4,nametranslations,90,FALSE)</f>
        <v>Improved &amp; usable</v>
      </c>
      <c r="AX4" s="609" t="str">
        <f>HLOOKUP(Introduction!$G$4,nametranslations,91,FALSE)</f>
        <v>Improved &amp; single-sex</v>
      </c>
      <c r="AY4" s="610" t="str">
        <f>HLOOKUP(Introduction!$G$4,nametranslations,79,FALSE)</f>
        <v>Basic
(improved, usable &amp; single-sex)</v>
      </c>
      <c r="AZ4" s="530" t="str">
        <f>HLOOKUP(Introduction!$G$4,nametranslations,92,FALSE)</f>
        <v>Handwashing facility</v>
      </c>
      <c r="BA4" s="611" t="str">
        <f>HLOOKUP(Introduction!$G$4,nametranslations,93,FALSE)</f>
        <v>Handwashing facility with water</v>
      </c>
      <c r="BB4" s="611" t="str">
        <f>HLOOKUP(Introduction!$G$4,nametranslations,81,FALSE)</f>
        <v>Basic  
(facility with water &amp; soap)</v>
      </c>
      <c r="BC4" s="530" t="str">
        <f>HLOOKUP(Introduction!$G$4,nametranslations,92,FALSE)</f>
        <v>Handwashing facility</v>
      </c>
      <c r="BD4" s="611" t="str">
        <f>HLOOKUP(Introduction!$G$4,nametranslations,93,FALSE)</f>
        <v>Handwashing facility with water</v>
      </c>
      <c r="BE4" s="611" t="str">
        <f>HLOOKUP(Introduction!$G$4,nametranslations,81,FALSE)</f>
        <v>Basic  
(facility with water &amp; soap)</v>
      </c>
      <c r="BF4" s="530" t="str">
        <f>HLOOKUP(Introduction!$G$4,nametranslations,92,FALSE)</f>
        <v>Handwashing facility</v>
      </c>
      <c r="BG4" s="611" t="str">
        <f>HLOOKUP(Introduction!$G$4,nametranslations,93,FALSE)</f>
        <v>Handwashing facility with water</v>
      </c>
      <c r="BH4" s="611" t="str">
        <f>HLOOKUP(Introduction!$G$4,nametranslations,81,FALSE)</f>
        <v>Basic  
(facility with water &amp; soap)</v>
      </c>
      <c r="BI4" s="530" t="str">
        <f>HLOOKUP(Introduction!$G$4,nametranslations,92,FALSE)</f>
        <v>Handwashing facility</v>
      </c>
      <c r="BJ4" s="611" t="str">
        <f>HLOOKUP(Introduction!$G$4,nametranslations,93,FALSE)</f>
        <v>Handwashing facility with water</v>
      </c>
      <c r="BK4" s="611" t="str">
        <f>HLOOKUP(Introduction!$G$4,nametranslations,81,FALSE)</f>
        <v>Basic  
(facility with water &amp; soap)</v>
      </c>
      <c r="BL4" s="530" t="str">
        <f>HLOOKUP(Introduction!$G$4,nametranslations,92,FALSE)</f>
        <v>Handwashing facility</v>
      </c>
      <c r="BM4" s="611" t="str">
        <f>HLOOKUP(Introduction!$G$4,nametranslations,93,FALSE)</f>
        <v>Handwashing facility with water</v>
      </c>
      <c r="BN4" s="611" t="str">
        <f>HLOOKUP(Introduction!$G$4,nametranslations,81,FALSE)</f>
        <v>Basic  
(facility with water &amp; soap)</v>
      </c>
      <c r="BO4" s="530" t="str">
        <f>HLOOKUP(Introduction!$G$4,nametranslations,92,FALSE)</f>
        <v>Handwashing facility</v>
      </c>
      <c r="BP4" s="611" t="str">
        <f>HLOOKUP(Introduction!$G$4,nametranslations,93,FALSE)</f>
        <v>Handwashing facility with water</v>
      </c>
      <c r="BQ4" s="611" t="str">
        <f>HLOOKUP(Introduction!$G$4,nametranslations,81,FALSE)</f>
        <v>Basic  
(facility with water &amp; soap)</v>
      </c>
      <c r="BS4" s="522" t="str">
        <f>HLOOKUP(Introduction!$G$4,nametranslations,74,FALSE)</f>
        <v>Facility</v>
      </c>
      <c r="BT4" s="607" t="str">
        <f>HLOOKUP(Introduction!$G$4,nametranslations,75,FALSE)</f>
        <v>Improved</v>
      </c>
      <c r="BU4" s="613" t="str">
        <f>HLOOKUP(Introduction!$G$4,nametranslations,76,FALSE)</f>
        <v>Basic (improved &amp; available)</v>
      </c>
      <c r="BV4" s="522" t="str">
        <f>HLOOKUP(Introduction!$G$4,nametranslations,74,FALSE)</f>
        <v>Facility</v>
      </c>
      <c r="BW4" s="607" t="str">
        <f>HLOOKUP(Introduction!$G$4,nametranslations,75,FALSE)</f>
        <v>Improved</v>
      </c>
      <c r="BX4" s="613" t="str">
        <f>HLOOKUP(Introduction!$G$4,nametranslations,76,FALSE)</f>
        <v>Basic (improved &amp; available)</v>
      </c>
      <c r="BY4" s="522" t="str">
        <f>HLOOKUP(Introduction!$G$4,nametranslations,74,FALSE)</f>
        <v>Facility</v>
      </c>
      <c r="BZ4" s="607" t="str">
        <f>HLOOKUP(Introduction!$G$4,nametranslations,75,FALSE)</f>
        <v>Improved</v>
      </c>
      <c r="CA4" s="613" t="str">
        <f>HLOOKUP(Introduction!$G$4,nametranslations,76,FALSE)</f>
        <v>Basic (improved &amp; available)</v>
      </c>
      <c r="CB4" s="522" t="str">
        <f>HLOOKUP(Introduction!$G$4,nametranslations,74,FALSE)</f>
        <v>Facility</v>
      </c>
      <c r="CC4" s="607" t="str">
        <f>HLOOKUP(Introduction!$G$4,nametranslations,75,FALSE)</f>
        <v>Improved</v>
      </c>
      <c r="CD4" s="613" t="str">
        <f>HLOOKUP(Introduction!$G$4,nametranslations,76,FALSE)</f>
        <v>Basic (improved &amp; available)</v>
      </c>
      <c r="CE4" s="522" t="str">
        <f>HLOOKUP(Introduction!$G$4,nametranslations,74,FALSE)</f>
        <v>Facility</v>
      </c>
      <c r="CF4" s="607" t="str">
        <f>HLOOKUP(Introduction!$G$4,nametranslations,75,FALSE)</f>
        <v>Improved</v>
      </c>
      <c r="CG4" s="613" t="str">
        <f>HLOOKUP(Introduction!$G$4,nametranslations,76,FALSE)</f>
        <v>Basic (improved &amp; available)</v>
      </c>
      <c r="CH4" s="522" t="str">
        <f>HLOOKUP(Introduction!$G$4,nametranslations,74,FALSE)</f>
        <v>Facility</v>
      </c>
      <c r="CI4" s="607" t="str">
        <f>HLOOKUP(Introduction!$G$4,nametranslations,75,FALSE)</f>
        <v>Improved</v>
      </c>
      <c r="CJ4" s="613" t="str">
        <f>HLOOKUP(Introduction!$G$4,nametranslations,76,FALSE)</f>
        <v>Basic (improved &amp; available)</v>
      </c>
      <c r="CK4" s="526" t="str">
        <f>HLOOKUP(Introduction!$G$4,nametranslations,74,FALSE)</f>
        <v>Facility</v>
      </c>
      <c r="CL4" s="527" t="str">
        <f>HLOOKUP(Introduction!$G$4,nametranslations,75,FALSE)</f>
        <v>Improved</v>
      </c>
      <c r="CM4" s="527" t="str">
        <f>HLOOKUP(Introduction!$G$4,nametranslations,90,FALSE)</f>
        <v>Improved &amp; usable</v>
      </c>
      <c r="CN4" s="527" t="str">
        <f>HLOOKUP(Introduction!$G$4,nametranslations,91,FALSE)</f>
        <v>Improved &amp; single-sex</v>
      </c>
      <c r="CO4" s="610" t="str">
        <f>HLOOKUP(Introduction!$G$4,nametranslations,79,FALSE)</f>
        <v>Basic
(improved, usable &amp; single-sex)</v>
      </c>
      <c r="CP4" s="526" t="str">
        <f>HLOOKUP(Introduction!$G$4,nametranslations,74,FALSE)</f>
        <v>Facility</v>
      </c>
      <c r="CQ4" s="527" t="str">
        <f>HLOOKUP(Introduction!$G$4,nametranslations,75,FALSE)</f>
        <v>Improved</v>
      </c>
      <c r="CR4" s="527" t="str">
        <f>HLOOKUP(Introduction!$G$4,nametranslations,90,FALSE)</f>
        <v>Improved &amp; usable</v>
      </c>
      <c r="CS4" s="527" t="str">
        <f>HLOOKUP(Introduction!$G$4,nametranslations,91,FALSE)</f>
        <v>Improved &amp; single-sex</v>
      </c>
      <c r="CT4" s="610" t="str">
        <f>HLOOKUP(Introduction!$G$4,nametranslations,79,FALSE)</f>
        <v>Basic
(improved, usable &amp; single-sex)</v>
      </c>
      <c r="CU4" s="526" t="str">
        <f>HLOOKUP(Introduction!$G$4,nametranslations,74,FALSE)</f>
        <v>Facility</v>
      </c>
      <c r="CV4" s="527" t="str">
        <f>HLOOKUP(Introduction!$G$4,nametranslations,75,FALSE)</f>
        <v>Improved</v>
      </c>
      <c r="CW4" s="527" t="str">
        <f>HLOOKUP(Introduction!$G$4,nametranslations,90,FALSE)</f>
        <v>Improved &amp; usable</v>
      </c>
      <c r="CX4" s="527" t="str">
        <f>HLOOKUP(Introduction!$G$4,nametranslations,91,FALSE)</f>
        <v>Improved &amp; single-sex</v>
      </c>
      <c r="CY4" s="610" t="str">
        <f>HLOOKUP(Introduction!$G$4,nametranslations,79,FALSE)</f>
        <v>Basic
(improved, usable &amp; single-sex)</v>
      </c>
      <c r="CZ4" s="526" t="str">
        <f>HLOOKUP(Introduction!$G$4,nametranslations,74,FALSE)</f>
        <v>Facility</v>
      </c>
      <c r="DA4" s="527" t="str">
        <f>HLOOKUP(Introduction!$G$4,nametranslations,75,FALSE)</f>
        <v>Improved</v>
      </c>
      <c r="DB4" s="527" t="str">
        <f>HLOOKUP(Introduction!$G$4,nametranslations,90,FALSE)</f>
        <v>Improved &amp; usable</v>
      </c>
      <c r="DC4" s="527" t="str">
        <f>HLOOKUP(Introduction!$G$4,nametranslations,91,FALSE)</f>
        <v>Improved &amp; single-sex</v>
      </c>
      <c r="DD4" s="610" t="str">
        <f>HLOOKUP(Introduction!$G$4,nametranslations,79,FALSE)</f>
        <v>Basic
(improved, usable &amp; single-sex)</v>
      </c>
      <c r="DE4" s="526" t="str">
        <f>HLOOKUP(Introduction!$G$4,nametranslations,74,FALSE)</f>
        <v>Facility</v>
      </c>
      <c r="DF4" s="527" t="str">
        <f>HLOOKUP(Introduction!$G$4,nametranslations,75,FALSE)</f>
        <v>Improved</v>
      </c>
      <c r="DG4" s="527" t="str">
        <f>HLOOKUP(Introduction!$G$4,nametranslations,90,FALSE)</f>
        <v>Improved &amp; usable</v>
      </c>
      <c r="DH4" s="527" t="str">
        <f>HLOOKUP(Introduction!$G$4,nametranslations,91,FALSE)</f>
        <v>Improved &amp; single-sex</v>
      </c>
      <c r="DI4" s="610" t="str">
        <f>HLOOKUP(Introduction!$G$4,nametranslations,79,FALSE)</f>
        <v>Basic
(improved, usable &amp; single-sex)</v>
      </c>
      <c r="DJ4" s="526" t="str">
        <f>HLOOKUP(Introduction!$G$4,nametranslations,74,FALSE)</f>
        <v>Facility</v>
      </c>
      <c r="DK4" s="527" t="str">
        <f>HLOOKUP(Introduction!$G$4,nametranslations,75,FALSE)</f>
        <v>Improved</v>
      </c>
      <c r="DL4" s="527" t="str">
        <f>HLOOKUP(Introduction!$G$4,nametranslations,90,FALSE)</f>
        <v>Improved &amp; usable</v>
      </c>
      <c r="DM4" s="527" t="str">
        <f>HLOOKUP(Introduction!$G$4,nametranslations,91,FALSE)</f>
        <v>Improved &amp; single-sex</v>
      </c>
      <c r="DN4" s="610" t="str">
        <f>HLOOKUP(Introduction!$G$4,nametranslations,79,FALSE)</f>
        <v>Basic
(improved, usable &amp; single-sex)</v>
      </c>
      <c r="DO4" s="530" t="str">
        <f>HLOOKUP(Introduction!$G$4,nametranslations,92,FALSE)</f>
        <v>Handwashing facility</v>
      </c>
      <c r="DP4" s="611" t="str">
        <f>HLOOKUP(Introduction!$G$4,nametranslations,93,FALSE)</f>
        <v>Handwashing facility with water</v>
      </c>
      <c r="DQ4" s="611" t="str">
        <f>HLOOKUP(Introduction!$G$4,nametranslations,81,FALSE)</f>
        <v>Basic  
(facility with water &amp; soap)</v>
      </c>
      <c r="DR4" s="530" t="str">
        <f>HLOOKUP(Introduction!$G$4,nametranslations,92,FALSE)</f>
        <v>Handwashing facility</v>
      </c>
      <c r="DS4" s="611" t="str">
        <f>HLOOKUP(Introduction!$G$4,nametranslations,93,FALSE)</f>
        <v>Handwashing facility with water</v>
      </c>
      <c r="DT4" s="611" t="str">
        <f>HLOOKUP(Introduction!$G$4,nametranslations,81,FALSE)</f>
        <v>Basic  
(facility with water &amp; soap)</v>
      </c>
      <c r="DU4" s="530" t="str">
        <f>HLOOKUP(Introduction!$G$4,nametranslations,92,FALSE)</f>
        <v>Handwashing facility</v>
      </c>
      <c r="DV4" s="611" t="str">
        <f>HLOOKUP(Introduction!$G$4,nametranslations,93,FALSE)</f>
        <v>Handwashing facility with water</v>
      </c>
      <c r="DW4" s="611" t="str">
        <f>HLOOKUP(Introduction!$G$4,nametranslations,81,FALSE)</f>
        <v>Basic  
(facility with water &amp; soap)</v>
      </c>
      <c r="DX4" s="530" t="str">
        <f>HLOOKUP(Introduction!$G$4,nametranslations,92,FALSE)</f>
        <v>Handwashing facility</v>
      </c>
      <c r="DY4" s="611" t="str">
        <f>HLOOKUP(Introduction!$G$4,nametranslations,93,FALSE)</f>
        <v>Handwashing facility with water</v>
      </c>
      <c r="DZ4" s="611" t="str">
        <f>HLOOKUP(Introduction!$G$4,nametranslations,81,FALSE)</f>
        <v>Basic  
(facility with water &amp; soap)</v>
      </c>
      <c r="EA4" s="530" t="str">
        <f>HLOOKUP(Introduction!$G$4,nametranslations,92,FALSE)</f>
        <v>Handwashing facility</v>
      </c>
      <c r="EB4" s="611" t="str">
        <f>HLOOKUP(Introduction!$G$4,nametranslations,93,FALSE)</f>
        <v>Handwashing facility with water</v>
      </c>
      <c r="EC4" s="611" t="str">
        <f>HLOOKUP(Introduction!$G$4,nametranslations,81,FALSE)</f>
        <v>Basic  
(facility with water &amp; soap)</v>
      </c>
      <c r="ED4" s="530" t="str">
        <f>HLOOKUP(Introduction!$G$4,nametranslations,92,FALSE)</f>
        <v>Handwashing facility</v>
      </c>
      <c r="EE4" s="611" t="str">
        <f>HLOOKUP(Introduction!$G$4,nametranslations,93,FALSE)</f>
        <v>Handwashing facility with water</v>
      </c>
      <c r="EF4" s="611" t="str">
        <f>HLOOKUP(Introduction!$G$4,nametranslations,81,FALSE)</f>
        <v>Basic  
(facility with water &amp; soap)</v>
      </c>
    </row>
    <row r="5" spans="1:136" ht="43.2" hidden="1" x14ac:dyDescent="0.25">
      <c r="A5" s="521" t="s">
        <v>38</v>
      </c>
      <c r="B5" s="521" t="s">
        <v>39</v>
      </c>
      <c r="C5" s="521" t="s">
        <v>40</v>
      </c>
      <c r="D5" s="522" t="s">
        <v>121</v>
      </c>
      <c r="E5" s="523" t="s">
        <v>41</v>
      </c>
      <c r="F5" s="524" t="s">
        <v>164</v>
      </c>
      <c r="G5" s="522" t="s">
        <v>122</v>
      </c>
      <c r="H5" s="523" t="s">
        <v>42</v>
      </c>
      <c r="I5" s="524" t="s">
        <v>165</v>
      </c>
      <c r="J5" s="522" t="s">
        <v>123</v>
      </c>
      <c r="K5" s="523" t="s">
        <v>43</v>
      </c>
      <c r="L5" s="524" t="s">
        <v>166</v>
      </c>
      <c r="M5" s="522" t="s">
        <v>124</v>
      </c>
      <c r="N5" s="523" t="s">
        <v>79</v>
      </c>
      <c r="O5" s="524" t="s">
        <v>167</v>
      </c>
      <c r="P5" s="522" t="s">
        <v>125</v>
      </c>
      <c r="Q5" s="523" t="s">
        <v>80</v>
      </c>
      <c r="R5" s="524" t="s">
        <v>168</v>
      </c>
      <c r="S5" s="522" t="s">
        <v>126</v>
      </c>
      <c r="T5" s="523" t="s">
        <v>81</v>
      </c>
      <c r="U5" s="525" t="s">
        <v>169</v>
      </c>
      <c r="V5" s="526" t="s">
        <v>115</v>
      </c>
      <c r="W5" s="527" t="s">
        <v>44</v>
      </c>
      <c r="X5" s="533" t="s">
        <v>58</v>
      </c>
      <c r="Y5" s="533" t="s">
        <v>59</v>
      </c>
      <c r="Z5" s="528" t="s">
        <v>170</v>
      </c>
      <c r="AA5" s="526" t="s">
        <v>116</v>
      </c>
      <c r="AB5" s="527" t="s">
        <v>45</v>
      </c>
      <c r="AC5" s="533" t="s">
        <v>60</v>
      </c>
      <c r="AD5" s="533" t="s">
        <v>61</v>
      </c>
      <c r="AE5" s="528" t="s">
        <v>171</v>
      </c>
      <c r="AF5" s="526" t="s">
        <v>117</v>
      </c>
      <c r="AG5" s="527" t="s">
        <v>46</v>
      </c>
      <c r="AH5" s="533" t="s">
        <v>62</v>
      </c>
      <c r="AI5" s="533" t="s">
        <v>63</v>
      </c>
      <c r="AJ5" s="528" t="s">
        <v>172</v>
      </c>
      <c r="AK5" s="526" t="s">
        <v>118</v>
      </c>
      <c r="AL5" s="527" t="s">
        <v>64</v>
      </c>
      <c r="AM5" s="533" t="s">
        <v>65</v>
      </c>
      <c r="AN5" s="533" t="s">
        <v>66</v>
      </c>
      <c r="AO5" s="528" t="s">
        <v>173</v>
      </c>
      <c r="AP5" s="526" t="s">
        <v>119</v>
      </c>
      <c r="AQ5" s="527" t="s">
        <v>67</v>
      </c>
      <c r="AR5" s="533" t="s">
        <v>68</v>
      </c>
      <c r="AS5" s="533" t="s">
        <v>69</v>
      </c>
      <c r="AT5" s="528" t="s">
        <v>174</v>
      </c>
      <c r="AU5" s="526" t="s">
        <v>120</v>
      </c>
      <c r="AV5" s="527" t="s">
        <v>70</v>
      </c>
      <c r="AW5" s="533" t="s">
        <v>71</v>
      </c>
      <c r="AX5" s="533" t="s">
        <v>72</v>
      </c>
      <c r="AY5" s="529" t="s">
        <v>175</v>
      </c>
      <c r="AZ5" s="530" t="s">
        <v>73</v>
      </c>
      <c r="BA5" s="611" t="s">
        <v>100</v>
      </c>
      <c r="BB5" s="532" t="s">
        <v>176</v>
      </c>
      <c r="BC5" s="530" t="s">
        <v>78</v>
      </c>
      <c r="BD5" s="531" t="s">
        <v>101</v>
      </c>
      <c r="BE5" s="532" t="s">
        <v>177</v>
      </c>
      <c r="BF5" s="530" t="s">
        <v>77</v>
      </c>
      <c r="BG5" s="531" t="s">
        <v>102</v>
      </c>
      <c r="BH5" s="532" t="s">
        <v>178</v>
      </c>
      <c r="BI5" s="530" t="s">
        <v>76</v>
      </c>
      <c r="BJ5" s="531" t="s">
        <v>103</v>
      </c>
      <c r="BK5" s="532" t="s">
        <v>179</v>
      </c>
      <c r="BL5" s="530" t="s">
        <v>75</v>
      </c>
      <c r="BM5" s="531" t="s">
        <v>104</v>
      </c>
      <c r="BN5" s="532" t="s">
        <v>180</v>
      </c>
      <c r="BO5" s="530" t="s">
        <v>74</v>
      </c>
      <c r="BP5" s="531" t="s">
        <v>105</v>
      </c>
      <c r="BQ5" s="532" t="s">
        <v>181</v>
      </c>
    </row>
    <row r="6" spans="1:136" x14ac:dyDescent="0.25">
      <c r="A6" s="508" t="str">
        <f>IF('Water Data'!$B$2="","",'Water Data'!$B$2)</f>
        <v>ZWE_2012_UIS</v>
      </c>
      <c r="B6" s="508" t="str">
        <f>IF('Water Data'!C2="Census",Key!I111,IF('Water Data'!C2="Survey with microdata",Key!I113,IF('Water Data'!C2="Survey",Key!I110,IF('Water Data'!C2="Admin",Key!I114,IF('Water Data'!C2="EMIS",Key!I109,IF('Water Data'!C2="Other",Key!I112))))))</f>
        <v>Other</v>
      </c>
      <c r="C6" s="535">
        <f>+IF(ISNUMBER(VALUE(MID(A6,5,4))), VALUE(MID(A6, 5,4)),"")</f>
        <v>2012</v>
      </c>
      <c r="D6" s="536" t="e">
        <f>+IF(AND(ISTEXT('Water Data'!B2),BS6="Yes"),100-'Water Data'!D4,IF(AND(ISTEXT('Water Data'!B2),BS6="No",ISNUMBER('Water Data'!D4)),CONCATENATE("[",ROUND(100-'Water Data'!D4,0),"]"),NA()))</f>
        <v>#N/A</v>
      </c>
      <c r="E6" s="536" t="e">
        <f>+IF(AND(ISTEXT('Water Data'!B2),BT6="Yes"),'Water Data'!D6,IF(AND(ISTEXT('Water Data'!B2),BT6="No",ISNUMBER('Water Data'!D6)),CONCATENATE("[",ROUND('Water Data'!D6,0),"]"),NA()))</f>
        <v>#N/A</v>
      </c>
      <c r="F6" s="536" t="e">
        <f>+IF(AND(ISTEXT('Water Data'!B2),BU6="Yes"),'Water Data'!D9,IF(AND(ISTEXT('Water Data'!B2),BU6="No",ISNUMBER('Water Data'!D9)),CONCATENATE("[",ROUND('Water Data'!D9,0),"]"),NA()))</f>
        <v>#N/A</v>
      </c>
      <c r="G6" s="536" t="e">
        <f>+IF(AND(ISTEXT('Water Data'!B2),BV6="Yes"),100-'Water Data'!E4,IF(AND(ISTEXT('Water Data'!B2),BV6="No",ISNUMBER('Water Data'!E4)),CONCATENATE("[",ROUND(100-'Water Data'!E4,0),"]"),NA()))</f>
        <v>#N/A</v>
      </c>
      <c r="H6" s="536" t="e">
        <f>+IF(AND(ISTEXT('Water Data'!B2),BW6="Yes"),'Water Data'!E6,IF(AND(ISTEXT('Water Data'!B2),BW6="No",ISNUMBER('Water Data'!E6)),CONCATENATE("[",ROUND('Water Data'!E6,0),"]"),NA()))</f>
        <v>#N/A</v>
      </c>
      <c r="I6" s="536" t="e">
        <f>+IF(AND(ISTEXT('Water Data'!B2),BX6="Yes"),'Water Data'!E9,IF(AND(ISTEXT('Water Data'!B2),BX6="No",ISNUMBER('Water Data'!E9)),CONCATENATE("[",ROUND('Water Data'!E9,0),"]"),NA()))</f>
        <v>#N/A</v>
      </c>
      <c r="J6" s="536" t="e">
        <f>+IF(AND(ISTEXT('Water Data'!B2),BY6="Yes"),100-'Water Data'!F4,IF(AND(ISTEXT('Water Data'!B2),BY6="No",ISNUMBER('Water Data'!F4)),CONCATENATE("[",ROUND(100-'Water Data'!F4,0),"]"),NA()))</f>
        <v>#N/A</v>
      </c>
      <c r="K6" s="536" t="e">
        <f>+IF(AND(ISTEXT('Water Data'!B2),BZ6="Yes"),'Water Data'!F6,IF(AND(ISTEXT('Water Data'!B2),BZ6="No",ISNUMBER('Water Data'!F6)),CONCATENATE("[",ROUND('Water Data'!F6,0),"]"),NA()))</f>
        <v>#N/A</v>
      </c>
      <c r="L6" s="536" t="e">
        <f>+IF(AND(ISTEXT('Water Data'!B2),CA6="Yes"),'Water Data'!F9,IF(AND(ISTEXT('Water Data'!B2),CA6="No",ISNUMBER('Water Data'!F9)),CONCATENATE("[",ROUND('Water Data'!F9,0),"]"),NA()))</f>
        <v>#N/A</v>
      </c>
      <c r="M6" s="536" t="e">
        <f>+IF(AND(ISTEXT('Water Data'!B2),CB6="Yes"),100-'Water Data'!G4,IF(AND(ISTEXT('Water Data'!B2),CB6="No",ISNUMBER('Water Data'!G4)),CONCATENATE("[",ROUND(100-'Water Data'!G4,0),"]"),NA()))</f>
        <v>#N/A</v>
      </c>
      <c r="N6" s="536" t="e">
        <f>+IF(AND(ISTEXT('Water Data'!B2),CC6="Yes"),'Water Data'!G6,IF(AND(ISTEXT('Water Data'!B2),CC6="No",ISNUMBER('Water Data'!G6)),CONCATENATE("[",ROUND('Water Data'!G6,0),"]"),NA()))</f>
        <v>#N/A</v>
      </c>
      <c r="O6" s="536" t="e">
        <f>+IF(AND(ISTEXT('Water Data'!B2),CD6="Yes"),'Water Data'!G9,IF(AND(ISTEXT('Water Data'!B2),CD6="No",ISNUMBER('Water Data'!G9)),CONCATENATE("[",ROUND('Water Data'!G9,0),"]"),NA()))</f>
        <v>#N/A</v>
      </c>
      <c r="P6" s="536" t="e">
        <f>+IF(AND(ISTEXT('Water Data'!B2),CE6="Yes"),100-'Water Data'!H4,IF(AND(ISTEXT('Water Data'!B2),CE6="No",ISNUMBER('Water Data'!H4)),CONCATENATE("[",ROUND(100-'Water Data'!H4,0),"]"),NA()))</f>
        <v>#N/A</v>
      </c>
      <c r="Q6" s="536" t="e">
        <f>+IF(AND(ISTEXT('Water Data'!B2),CF6="Yes"),'Water Data'!H6,IF(AND(ISTEXT('Water Data'!B2),CF6="No",ISNUMBER('Water Data'!H6)),CONCATENATE("[",ROUND('Water Data'!H6,0),"]"),NA()))</f>
        <v>#N/A</v>
      </c>
      <c r="R6" s="536" t="e">
        <f>+IF(AND(ISTEXT('Water Data'!B2),CG6="Yes"),'Water Data'!H9,IF(AND(ISTEXT('Water Data'!B2),CG6="No",ISNUMBER('Water Data'!H9)),CONCATENATE("[",ROUND('Water Data'!H9,0),"]"),NA()))</f>
        <v>#N/A</v>
      </c>
      <c r="S6" s="536" t="e">
        <f>+IF(AND(ISTEXT('Water Data'!B2),CH6="Yes"),100-'Water Data'!I4,IF(AND(ISTEXT('Water Data'!B2),CH6="No",ISNUMBER('Water Data'!I4)),CONCATENATE("[",ROUND(100-'Water Data'!I4,0),"]"),NA()))</f>
        <v>#N/A</v>
      </c>
      <c r="T6" s="536" t="e">
        <f>+IF(AND(ISTEXT('Water Data'!B2),CI6="Yes"),'Water Data'!I6,IF(AND(ISTEXT('Water Data'!B2),CI6="No",ISNUMBER('Water Data'!I6)),CONCATENATE("[",ROUND('Water Data'!I6,0),"]"),NA()))</f>
        <v>#N/A</v>
      </c>
      <c r="U6" s="536" t="e">
        <f>+IF(AND(ISTEXT('Water Data'!B2),CJ6="Yes"),'Water Data'!I9,IF(AND(ISTEXT('Water Data'!B2),CJ6="No",ISNUMBER('Water Data'!I9)),CONCATENATE("[",ROUND('Water Data'!I9,0),"]"),NA()))</f>
        <v>#N/A</v>
      </c>
      <c r="V6" s="537" t="str">
        <f>+IF(AND(ISTEXT('Sanitation Data'!B2),CK6="Yes"),100-'Sanitation Data'!D4,IF(AND(ISTEXT('Sanitation Data'!B2),CK6="No",ISNUMBER('Sanitation Data'!D4)),CONCATENATE("[",ROUND(100-'Sanitation Data'!D4,0),"]"),NA()))</f>
        <v>[100]</v>
      </c>
      <c r="W6" s="537" t="e">
        <f>+IF(AND(ISTEXT('Sanitation Data'!B2),CL6="Yes"),'Sanitation Data'!D6,IF(AND(ISTEXT('Sanitation Data'!B2),CL6="No",ISNUMBER('Sanitation Data'!D6)),CONCATENATE("[",ROUND('Sanitation Data'!D6,0),"]"),NA()))</f>
        <v>#N/A</v>
      </c>
      <c r="X6" s="537" t="e">
        <f>+IF(AND(ISTEXT('Sanitation Data'!B2),CM6="Yes"),'Sanitation Data'!D10,IF(AND(ISTEXT('Sanitation Data'!B2),CM6="No",ISNUMBER('Sanitation Data'!D10)),CONCATENATE("[",ROUND('Sanitation Data'!D10,0),"]"),NA()))</f>
        <v>#N/A</v>
      </c>
      <c r="Y6" s="537" t="e">
        <f>+IF(AND(ISTEXT('Sanitation Data'!B2),CN6="Yes"),'Sanitation Data'!D11,IF(AND(ISTEXT('Sanitation Data'!B2),CN6="No",ISNUMBER('Sanitation Data'!D11)),CONCATENATE("[",ROUND('Sanitation Data'!D11,0),"]"),NA()))</f>
        <v>#N/A</v>
      </c>
      <c r="Z6" s="537" t="e">
        <f>+IF(AND(ISTEXT('Sanitation Data'!B2),CO6="Yes"),'Sanitation Data'!D12,IF(AND(ISTEXT('Sanitation Data'!B2),CO6="No",ISNUMBER('Sanitation Data'!D12)),CONCATENATE("[",ROUND('Sanitation Data'!D12,0),"]"),NA()))</f>
        <v>#N/A</v>
      </c>
      <c r="AA6" s="537" t="e">
        <f>+IF(AND(ISTEXT('Sanitation Data'!B2),CP6="Yes"),100-'Sanitation Data'!E4,IF(AND(ISTEXT('Sanitation Data'!B2),CP6="No",ISNUMBER('Sanitation Data'!E4)),CONCATENATE("[",ROUND(100-'Sanitation Data'!E4,0),"]"),NA()))</f>
        <v>#N/A</v>
      </c>
      <c r="AB6" s="537" t="e">
        <f>+IF(AND(ISTEXT('Sanitation Data'!B2),CQ6="Yes"),'Sanitation Data'!E6,IF(AND(ISTEXT('Sanitation Data'!B2),CQ6="No",ISNUMBER('Sanitation Data'!E6)),CONCATENATE("[",ROUND('Sanitation Data'!E6,0),"]"),NA()))</f>
        <v>#N/A</v>
      </c>
      <c r="AC6" s="537" t="e">
        <f>+IF(AND(ISTEXT('Sanitation Data'!B2),CR6="Yes"),'Sanitation Data'!E10,IF(AND(ISTEXT('Sanitation Data'!B2),CR6="No",ISNUMBER('Sanitation Data'!E10)),CONCATENATE("[",ROUND('Sanitation Data'!E10,0),"]"),NA()))</f>
        <v>#N/A</v>
      </c>
      <c r="AD6" s="537" t="e">
        <f>+IF(AND(ISTEXT('Sanitation Data'!B2),CS6="Yes"),'Sanitation Data'!E11,IF(AND(ISTEXT('Sanitation Data'!B2),CS6="No",ISNUMBER('Sanitation Data'!E11)),CONCATENATE("[",ROUND('Sanitation Data'!E11,0),"]"),NA()))</f>
        <v>#N/A</v>
      </c>
      <c r="AE6" s="537" t="e">
        <f>+IF(AND(ISTEXT('Sanitation Data'!B2),CT6="Yes"),'Sanitation Data'!E12,IF(AND(ISTEXT('Sanitation Data'!B2),CT6="No",ISNUMBER('Sanitation Data'!E12)),CONCATENATE("[",ROUND('Sanitation Data'!E12,0),"]"),NA()))</f>
        <v>#N/A</v>
      </c>
      <c r="AF6" s="537" t="e">
        <f>+IF(AND(ISTEXT('Sanitation Data'!B2),CU6="Yes"),100-'Sanitation Data'!F4,IF(AND(ISTEXT('Sanitation Data'!B2),CU6="No",ISNUMBER('Sanitation Data'!F4)),CONCATENATE("[",ROUND(100-'Sanitation Data'!F4,0),"]"),NA()))</f>
        <v>#N/A</v>
      </c>
      <c r="AG6" s="537" t="e">
        <f>+IF(AND(ISTEXT('Sanitation Data'!B2),CV6="Yes"),'Sanitation Data'!F6,IF(AND(ISTEXT('Sanitation Data'!B2),CV6="No",ISNUMBER('Sanitation Data'!F6)),CONCATENATE("[",ROUND('Sanitation Data'!F6,0),"]"),NA()))</f>
        <v>#N/A</v>
      </c>
      <c r="AH6" s="537" t="e">
        <f>+IF(AND(ISTEXT('Sanitation Data'!B2),CW6="Yes"),'Sanitation Data'!F10,IF(AND(ISTEXT('Sanitation Data'!B2),CW6="No",ISNUMBER('Sanitation Data'!F10)),CONCATENATE("[",ROUND('Sanitation Data'!F10,0),"]"),NA()))</f>
        <v>#N/A</v>
      </c>
      <c r="AI6" s="537" t="e">
        <f>+IF(AND(ISTEXT('Sanitation Data'!B2),CX6="Yes"),'Sanitation Data'!F11,IF(AND(ISTEXT('Sanitation Data'!B2),CX6="No",ISNUMBER('Sanitation Data'!F11)),CONCATENATE("[",ROUND('Sanitation Data'!F11,0),"]"),NA()))</f>
        <v>#N/A</v>
      </c>
      <c r="AJ6" s="537" t="e">
        <f>+IF(AND(ISTEXT('Sanitation Data'!B2),CY6="Yes"),'Sanitation Data'!F12,IF(AND(ISTEXT('Sanitation Data'!B2),CY6="No",ISNUMBER('Sanitation Data'!F12)),CONCATENATE("[",ROUND('Sanitation Data'!F12,0),"]"),NA()))</f>
        <v>#N/A</v>
      </c>
      <c r="AK6" s="537" t="e">
        <f>+IF(AND(ISTEXT('Sanitation Data'!B2),CZ6="Yes"),100-'Sanitation Data'!G4,IF(AND(ISTEXT('Sanitation Data'!B2),CZ6="No",ISNUMBER('Sanitation Data'!G4)),CONCATENATE("[",ROUND(100-'Sanitation Data'!G4,0),"]"),NA()))</f>
        <v>#N/A</v>
      </c>
      <c r="AL6" s="537" t="e">
        <f>+IF(AND(ISTEXT('Sanitation Data'!B2),DA6="Yes"),'Sanitation Data'!G6,IF(AND(ISTEXT('Sanitation Data'!B2),DA6="No",ISNUMBER('Sanitation Data'!G6)),CONCATENATE("[",ROUND('Sanitation Data'!G6,0),"]"),NA()))</f>
        <v>#N/A</v>
      </c>
      <c r="AM6" s="537" t="e">
        <f>+IF(AND(ISTEXT('Sanitation Data'!B2),DB6="Yes"),'Sanitation Data'!G10,IF(AND(ISTEXT('Sanitation Data'!B2),DB6="No",ISNUMBER('Sanitation Data'!G10)),CONCATENATE("[",ROUND('Sanitation Data'!G10,0),"]"),NA()))</f>
        <v>#N/A</v>
      </c>
      <c r="AN6" s="537" t="e">
        <f>+IF(AND(ISTEXT('Sanitation Data'!B2),DC6="Yes"),'Sanitation Data'!G11,IF(AND(ISTEXT('Sanitation Data'!B2),DC6="No",ISNUMBER('Sanitation Data'!G11)),CONCATENATE("[",ROUND('Sanitation Data'!G11,0),"]"),NA()))</f>
        <v>#N/A</v>
      </c>
      <c r="AO6" s="537" t="e">
        <f>+IF(AND(ISTEXT('Sanitation Data'!B2),DD6="Yes"),'Sanitation Data'!G12,IF(AND(ISTEXT('Sanitation Data'!B2),DD6="No",ISNUMBER('Sanitation Data'!G12)),CONCATENATE("[",ROUND('Sanitation Data'!G12,0),"]"),NA()))</f>
        <v>#N/A</v>
      </c>
      <c r="AP6" s="537" t="str">
        <f>+IF(AND(ISTEXT('Sanitation Data'!B2),DE6="Yes"),100-'Sanitation Data'!H4,IF(AND(ISTEXT('Sanitation Data'!B2),DE6="No",ISNUMBER('Sanitation Data'!H4)),CONCATENATE("[",ROUND(100-'Sanitation Data'!H4,0),"]"),NA()))</f>
        <v>[100]</v>
      </c>
      <c r="AQ6" s="537" t="e">
        <f>+IF(AND(ISTEXT('Sanitation Data'!B2),DF6="Yes"),'Sanitation Data'!H6,IF(AND(ISTEXT('Sanitation Data'!B2),DF6="No",ISTEXT('Sanitation Data'!H6)),CONCATENATE("[",ROUND('Sanitation Data'!H6,0),"]"),NA()))</f>
        <v>#N/A</v>
      </c>
      <c r="AR6" s="537" t="e">
        <f>+IF(AND(ISTEXT('Sanitation Data'!B2),DG6="Yes"),'Sanitation Data'!H10,IF(AND(ISTEXT('Sanitation Data'!B2),DG6="No",ISNUMBER('Sanitation Data'!H10)),CONCATENATE("[",ROUND('Sanitation Data'!H10,0),"]"),NA()))</f>
        <v>#N/A</v>
      </c>
      <c r="AS6" s="537" t="e">
        <f>+IF(AND(ISTEXT('Sanitation Data'!B2),DH6="Yes"),'Sanitation Data'!H11,IF(AND(ISTEXT('Sanitation Data'!B2),DH6="No",ISNUMBER('Sanitation Data'!H11)),CONCATENATE("[",ROUND('Sanitation Data'!H11,0),"]"),NA()))</f>
        <v>#N/A</v>
      </c>
      <c r="AT6" s="537" t="e">
        <f>+IF(AND(ISTEXT('Sanitation Data'!B2),DI6="Yes"),'Sanitation Data'!H12,IF(AND(ISTEXT('Sanitation Data'!B2),DI6="No",ISNUMBER('Sanitation Data'!H12)),CONCATENATE("[",ROUND('Sanitation Data'!H12,0),"]"),NA()))</f>
        <v>#N/A</v>
      </c>
      <c r="AU6" s="537" t="e">
        <f>+IF(AND(ISTEXT('Sanitation Data'!B2),DJ6="Yes"),100-'Sanitation Data'!I4,IF(AND(ISTEXT('Sanitation Data'!B2),DJ6="No",ISNUMBER('Sanitation Data'!I4)),CONCATENATE("[",ROUND(100-'Sanitation Data'!I4,0),"]"),NA()))</f>
        <v>#N/A</v>
      </c>
      <c r="AV6" s="537" t="e">
        <f>+IF(AND(ISTEXT('Sanitation Data'!B2),DK6="Yes"),'Sanitation Data'!I6,IF(AND(ISTEXT('Sanitation Data'!B2),DK6="No",ISNUMBER('Sanitation Data'!I6)),CONCATENATE("[",ROUND('Sanitation Data'!I6,0),"]"),NA()))</f>
        <v>#N/A</v>
      </c>
      <c r="AW6" s="537" t="e">
        <f>+IF(AND(ISTEXT('Sanitation Data'!B2),DL6="Yes"),'Sanitation Data'!I10,IF(AND(ISTEXT('Sanitation Data'!B2),DL6="No",ISNUMBER('Sanitation Data'!I10)),CONCATENATE("[",ROUND('Sanitation Data'!I10,0),"]"),NA()))</f>
        <v>#N/A</v>
      </c>
      <c r="AX6" s="537" t="e">
        <f>+IF(AND(ISTEXT('Sanitation Data'!B2),DM6="Yes"),'Sanitation Data'!I11,IF(AND(ISTEXT('Sanitation Data'!B2),DM6="No",ISNUMBER('Sanitation Data'!I11)),CONCATENATE("[",ROUND('Sanitation Data'!I11,0),"]"),NA()))</f>
        <v>#N/A</v>
      </c>
      <c r="AY6" s="537" t="e">
        <f>+IF(AND(ISTEXT('Sanitation Data'!B2),DN6="Yes"),'Sanitation Data'!I12,IF(AND(ISTEXT('Sanitation Data'!B2),DN6="No",ISNUMBER('Sanitation Data'!I12)),CONCATENATE("[",ROUND('Sanitation Data'!I12,0),"]"),NA()))</f>
        <v>#N/A</v>
      </c>
      <c r="AZ6" s="538" t="e">
        <f>+IF(AND(ISTEXT('Hygiene Data'!B2),DO6="Yes"),'Hygiene Data'!D5,IF(AND(ISTEXT('Hygiene Data'!B2),DO6="No",ISNUMBER('Hygiene Data'!D5)),CONCATENATE("[",ROUND('Hygiene Data'!D5,0),"]"),NA()))</f>
        <v>#N/A</v>
      </c>
      <c r="BA6" s="614" t="e">
        <f>+IF(AND(ISTEXT('Hygiene Data'!B2),DP6="Yes"),'Hygiene Data'!D7,IF(AND(ISTEXT('Hygiene Data'!B2),DP6="No",ISNUMBER('Hygiene Data'!D7)),CONCATENATE("[",ROUND('Hygiene Data'!D7,0),"]"),NA()))</f>
        <v>#N/A</v>
      </c>
      <c r="BB6" s="538" t="e">
        <f>+IF(AND(ISTEXT('Hygiene Data'!B2),DQ6="Yes"),'Hygiene Data'!D9,IF(AND(ISTEXT('Hygiene Data'!B2),DQ6="No",ISNUMBER('Hygiene Data'!D9)),CONCATENATE("[",ROUND('Hygiene Data'!D9,0),"]"),NA()))</f>
        <v>#N/A</v>
      </c>
      <c r="BC6" s="538" t="e">
        <f>+IF(AND(ISTEXT('Hygiene Data'!B2),DR6="Yes"),'Hygiene Data'!E5,IF(AND(ISTEXT('Hygiene Data'!B2),DR6="No",ISNUMBER('Hygiene Data'!E5)),CONCATENATE("[",ROUND('Hygiene Data'!E5,0),"]"),NA()))</f>
        <v>#N/A</v>
      </c>
      <c r="BD6" s="538" t="e">
        <f>+IF(AND(ISTEXT('Hygiene Data'!B2),DS6="Yes"),'Hygiene Data'!E7,IF(AND(ISTEXT('Hygiene Data'!B2),DS6="No",ISNUMBER('Hygiene Data'!E7)),CONCATENATE("[",ROUND('Hygiene Data'!E7,0),"]"),NA()))</f>
        <v>#N/A</v>
      </c>
      <c r="BE6" s="538" t="e">
        <f>+IF(AND(ISTEXT('Hygiene Data'!B2),DT6="Yes"),'Hygiene Data'!E9,IF(AND(ISTEXT('Hygiene Data'!B2),DT6="No",ISNUMBER('Hygiene Data'!E9)),CONCATENATE("[",ROUND('Hygiene Data'!E9,0),"]"),NA()))</f>
        <v>#N/A</v>
      </c>
      <c r="BF6" s="538" t="e">
        <f>+IF(AND(ISTEXT('Hygiene Data'!B2),DU6="Yes"),'Hygiene Data'!F5,IF(AND(ISTEXT('Hygiene Data'!B2),DU6="No",ISNUMBER('Hygiene Data'!F5)),CONCATENATE("[",ROUND('Hygiene Data'!F5,0),"]"),NA()))</f>
        <v>#N/A</v>
      </c>
      <c r="BG6" s="538" t="e">
        <f>+IF(AND(ISTEXT('Hygiene Data'!B2),DV6="Yes"),'Hygiene Data'!F7,IF(AND(ISTEXT('Hygiene Data'!B2),DV6="No",ISNUMBER('Hygiene Data'!F7)),CONCATENATE("[",ROUND('Hygiene Data'!F7,0),"]"),NA()))</f>
        <v>#N/A</v>
      </c>
      <c r="BH6" s="538" t="e">
        <f>+IF(AND(ISTEXT('Hygiene Data'!B2),DW6="Yes"),'Hygiene Data'!F9,IF(AND(ISTEXT('Hygiene Data'!B2),DW6="No",ISNUMBER('Hygiene Data'!F9)),CONCATENATE("[",ROUND('Hygiene Data'!F9,0),"]"),NA()))</f>
        <v>#N/A</v>
      </c>
      <c r="BI6" s="538" t="e">
        <f>+IF(AND(ISTEXT('Hygiene Data'!B2),DX6="Yes"),'Hygiene Data'!G5,IF(AND(ISTEXT('Hygiene Data'!B2),DX6="No",ISNUMBER('Hygiene Data'!G5)),CONCATENATE("[",ROUND('Hygiene Data'!G5,0),"]"),NA()))</f>
        <v>#N/A</v>
      </c>
      <c r="BJ6" s="538" t="e">
        <f>+IF(AND(ISTEXT('Hygiene Data'!B2),DY6="Yes"),'Hygiene Data'!G7,IF(AND(ISTEXT('Hygiene Data'!B2),DY6="No",ISNUMBER('Hygiene Data'!G7)),CONCATENATE("[",ROUND('Hygiene Data'!G7,0),"]"),NA()))</f>
        <v>#N/A</v>
      </c>
      <c r="BK6" s="538" t="e">
        <f>+IF(AND(ISTEXT('Hygiene Data'!B2),DZ6="Yes"),'Hygiene Data'!G9,IF(AND(ISTEXT('Hygiene Data'!B2),DZ6="No",ISNUMBER('Hygiene Data'!G9)),CONCATENATE("[",ROUND('Hygiene Data'!G9,0),"]"),NA()))</f>
        <v>#N/A</v>
      </c>
      <c r="BL6" s="538" t="e">
        <f>+IF(AND(ISTEXT('Hygiene Data'!B2),EA6="Yes"),'Hygiene Data'!H5,IF(AND(ISTEXT('Hygiene Data'!B2),EA6="No",ISNUMBER('Hygiene Data'!H5)),CONCATENATE("[",ROUND('Hygiene Data'!H5,0),"]"),NA()))</f>
        <v>#N/A</v>
      </c>
      <c r="BM6" s="538" t="e">
        <f>+IF(AND(ISTEXT('Hygiene Data'!B2),EB6="Yes"),'Hygiene Data'!H7,IF(AND(ISTEXT('Hygiene Data'!B2),EB6="No",ISNUMBER('Hygiene Data'!H7)),CONCATENATE("[",ROUND('Hygiene Data'!H7,0),"]"),NA()))</f>
        <v>#N/A</v>
      </c>
      <c r="BN6" s="538" t="e">
        <f>+IF(AND(ISTEXT('Hygiene Data'!B2),EC6="Yes"),'Hygiene Data'!H9,IF(AND(ISTEXT('Hygiene Data'!B2),EC6="No",ISNUMBER('Hygiene Data'!H9)),CONCATENATE("[",ROUND('Hygiene Data'!H9,0),"]"),NA()))</f>
        <v>#N/A</v>
      </c>
      <c r="BO6" s="538" t="e">
        <f>+IF(AND(ISTEXT('Hygiene Data'!B2),ED6="Yes"),'Hygiene Data'!I5,IF(AND(ISTEXT('Hygiene Data'!B2),ED6="No",ISNUMBER('Hygiene Data'!I5)),CONCATENATE("[",ROUND('Hygiene Data'!I5,0),"]"),NA()))</f>
        <v>#N/A</v>
      </c>
      <c r="BP6" s="538" t="e">
        <f>+IF(AND(ISTEXT('Hygiene Data'!B2),EE6="Yes"),'Hygiene Data'!I7,IF(AND(ISTEXT('Hygiene Data'!B2),EE6="No",ISNUMBER('Hygiene Data'!I7)),CONCATENATE("[",ROUND('Hygiene Data'!I7,0),"]"),NA()))</f>
        <v>#N/A</v>
      </c>
      <c r="BQ6" s="538" t="e">
        <f>+IF(AND(ISTEXT('Hygiene Data'!B2),EF6="Yes"),'Hygiene Data'!I9,IF(AND(ISTEXT('Hygiene Data'!B2),EF6="No",ISNUMBER('Hygiene Data'!I9)),CONCATENATE("[",ROUND('Hygiene Data'!I9,0),"]"),NA()))</f>
        <v>#N/A</v>
      </c>
      <c r="BS6" s="399">
        <f>+'Water Data'!D27</f>
        <v>0</v>
      </c>
      <c r="BT6" s="399">
        <f>+'Water Data'!D28</f>
        <v>0</v>
      </c>
      <c r="BU6" s="399">
        <f>+'Water Data'!D29</f>
        <v>0</v>
      </c>
      <c r="BV6" s="399">
        <f>+'Water Data'!E27</f>
        <v>0</v>
      </c>
      <c r="BW6" s="399">
        <f>+'Water Data'!E28</f>
        <v>0</v>
      </c>
      <c r="BX6" s="399">
        <f>+'Water Data'!E29</f>
        <v>0</v>
      </c>
      <c r="BY6" s="399">
        <f>+'Water Data'!F27</f>
        <v>0</v>
      </c>
      <c r="BZ6" s="399">
        <f>+'Water Data'!F28</f>
        <v>0</v>
      </c>
      <c r="CA6" s="399">
        <f>+'Water Data'!F29</f>
        <v>0</v>
      </c>
      <c r="CB6" s="399">
        <f>+'Water Data'!G27</f>
        <v>0</v>
      </c>
      <c r="CC6" s="399">
        <f>+'Water Data'!G28</f>
        <v>0</v>
      </c>
      <c r="CD6" s="399">
        <f>+'Water Data'!G29</f>
        <v>0</v>
      </c>
      <c r="CE6" s="399">
        <f>+'Water Data'!H27</f>
        <v>0</v>
      </c>
      <c r="CF6" s="399">
        <f>+'Water Data'!H28</f>
        <v>0</v>
      </c>
      <c r="CG6" s="399">
        <f>+'Water Data'!H29</f>
        <v>0</v>
      </c>
      <c r="CH6" s="399">
        <f>+'Water Data'!I27</f>
        <v>0</v>
      </c>
      <c r="CI6" s="399">
        <f>+'Water Data'!I28</f>
        <v>0</v>
      </c>
      <c r="CJ6" s="399">
        <f>+'Water Data'!I29</f>
        <v>0</v>
      </c>
      <c r="CK6" s="399" t="str">
        <f>+'Sanitation Data'!D28</f>
        <v>No</v>
      </c>
      <c r="CL6" s="399">
        <f>+'Sanitation Data'!D29</f>
        <v>0</v>
      </c>
      <c r="CM6" s="399">
        <f>+'Sanitation Data'!D30</f>
        <v>0</v>
      </c>
      <c r="CN6" s="399">
        <f>+'Sanitation Data'!D31</f>
        <v>0</v>
      </c>
      <c r="CO6" s="399">
        <f>+'Sanitation Data'!D32</f>
        <v>0</v>
      </c>
      <c r="CP6" s="399">
        <f>+'Sanitation Data'!E28</f>
        <v>0</v>
      </c>
      <c r="CQ6" s="399">
        <f>+'Sanitation Data'!E29</f>
        <v>0</v>
      </c>
      <c r="CR6" s="399">
        <f>+'Sanitation Data'!E30</f>
        <v>0</v>
      </c>
      <c r="CS6" s="399">
        <f>+'Sanitation Data'!E31</f>
        <v>0</v>
      </c>
      <c r="CT6" s="399">
        <f>+'Sanitation Data'!E32</f>
        <v>0</v>
      </c>
      <c r="CU6" s="399">
        <f>+'Sanitation Data'!F28</f>
        <v>0</v>
      </c>
      <c r="CV6" s="399">
        <f>+'Sanitation Data'!F29</f>
        <v>0</v>
      </c>
      <c r="CW6" s="399">
        <f>+'Sanitation Data'!F30</f>
        <v>0</v>
      </c>
      <c r="CX6" s="399">
        <f>+'Sanitation Data'!F31</f>
        <v>0</v>
      </c>
      <c r="CY6" s="399">
        <f>+'Sanitation Data'!F32</f>
        <v>0</v>
      </c>
      <c r="CZ6" s="399">
        <f>+'Sanitation Data'!G28</f>
        <v>0</v>
      </c>
      <c r="DA6" s="399">
        <f>+'Sanitation Data'!G29</f>
        <v>0</v>
      </c>
      <c r="DB6" s="399">
        <f>+'Sanitation Data'!G30</f>
        <v>0</v>
      </c>
      <c r="DC6" s="399">
        <f>+'Sanitation Data'!G31</f>
        <v>0</v>
      </c>
      <c r="DD6" s="399">
        <f>+'Sanitation Data'!G32</f>
        <v>0</v>
      </c>
      <c r="DE6" s="399" t="str">
        <f>+'Sanitation Data'!H28</f>
        <v>No</v>
      </c>
      <c r="DF6" s="399">
        <f>+'Sanitation Data'!H29</f>
        <v>0</v>
      </c>
      <c r="DG6" s="399">
        <f>+'Sanitation Data'!H30</f>
        <v>0</v>
      </c>
      <c r="DH6" s="399">
        <f>+'Sanitation Data'!H31</f>
        <v>0</v>
      </c>
      <c r="DI6" s="399">
        <f>+'Sanitation Data'!H32</f>
        <v>0</v>
      </c>
      <c r="DJ6" s="399">
        <f>+'Sanitation Data'!I28</f>
        <v>0</v>
      </c>
      <c r="DK6" s="399">
        <f>+'Sanitation Data'!I29</f>
        <v>0</v>
      </c>
      <c r="DL6" s="399">
        <f>+'Sanitation Data'!I30</f>
        <v>0</v>
      </c>
      <c r="DM6" s="399">
        <f>+'Sanitation Data'!I31</f>
        <v>0</v>
      </c>
      <c r="DN6" s="399">
        <f>+'Sanitation Data'!I32</f>
        <v>0</v>
      </c>
      <c r="DO6" s="399">
        <f>+'Hygiene Data'!D11</f>
        <v>0</v>
      </c>
      <c r="DP6" s="399">
        <f>+'Hygiene Data'!D12</f>
        <v>0</v>
      </c>
      <c r="DQ6" s="399">
        <f>+'Hygiene Data'!D13</f>
        <v>0</v>
      </c>
      <c r="DR6" s="399">
        <f>+'Hygiene Data'!E11</f>
        <v>0</v>
      </c>
      <c r="DS6" s="399">
        <f>+'Hygiene Data'!E12</f>
        <v>0</v>
      </c>
      <c r="DT6" s="399">
        <f>+'Hygiene Data'!E13</f>
        <v>0</v>
      </c>
      <c r="DU6" s="399">
        <f>+'Hygiene Data'!F11</f>
        <v>0</v>
      </c>
      <c r="DV6" s="399">
        <f>+'Hygiene Data'!F12</f>
        <v>0</v>
      </c>
      <c r="DW6" s="399">
        <f>+'Hygiene Data'!F13</f>
        <v>0</v>
      </c>
      <c r="DX6" s="399">
        <f>+'Hygiene Data'!G11</f>
        <v>0</v>
      </c>
      <c r="DY6" s="399">
        <f>+'Hygiene Data'!G12</f>
        <v>0</v>
      </c>
      <c r="DZ6" s="399">
        <f>+'Hygiene Data'!G13</f>
        <v>0</v>
      </c>
      <c r="EA6" s="399">
        <f>+'Hygiene Data'!H11</f>
        <v>0</v>
      </c>
      <c r="EB6" s="399">
        <f>+'Hygiene Data'!H12</f>
        <v>0</v>
      </c>
      <c r="EC6" s="399">
        <f>+'Hygiene Data'!H13</f>
        <v>0</v>
      </c>
      <c r="ED6" s="399">
        <f>+'Hygiene Data'!I11</f>
        <v>0</v>
      </c>
      <c r="EE6" s="399">
        <f>+'Hygiene Data'!I12</f>
        <v>0</v>
      </c>
      <c r="EF6" s="399">
        <f>+'Hygiene Data'!I13</f>
        <v>0</v>
      </c>
    </row>
    <row r="7" spans="1:136" x14ac:dyDescent="0.25">
      <c r="A7" s="508" t="str">
        <f ca="1">+IF(OFFSET('Water Data'!$B$2,0,10*ROW('Water Data'!E1))="","",OFFSET('Water Data'!$B$2,0,10*ROW('Water Data'!E1)))</f>
        <v>ZWE_2013_SACMEQ</v>
      </c>
      <c r="B7" s="50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35">
        <f t="shared" ref="C7:C70" ca="1" si="0">+IF(ISNUMBER(VALUE(MID(A7,5,4))), VALUE(MID(A7, 5,4)),"")</f>
        <v>2013</v>
      </c>
      <c r="D7" s="53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3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3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3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3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3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3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3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3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3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3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3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36">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69.8</v>
      </c>
      <c r="Q7" s="53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3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3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3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3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3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3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3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3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3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3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3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3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3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3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3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3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3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3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3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3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3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3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3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3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3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3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3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3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3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3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3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3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3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3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3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1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3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3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3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3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3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3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3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3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3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3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3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3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3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3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3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3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99" t="str">
        <f ca="1">+IF(OFFSET('Water Data'!$D$27,0,10*ROW('Water Data'!D1))="","",OFFSET('Water Data'!$D$27,0,10*ROW('Water Data'!D1)))</f>
        <v/>
      </c>
      <c r="BT7" s="399" t="str">
        <f ca="1">+IF(OFFSET('Water Data'!$D$28,0,10*ROW('Water Data'!D1))="","",OFFSET('Water Data'!$D$28,0,10*ROW('Water Data'!D1)))</f>
        <v/>
      </c>
      <c r="BU7" s="399" t="str">
        <f ca="1">+IF(OFFSET('Water Data'!$D$29,0,10*ROW('Water Data'!D1))="","",OFFSET('Water Data'!$D$29,0,10*ROW('Water Data'!D1)))</f>
        <v/>
      </c>
      <c r="BV7" s="399" t="str">
        <f ca="1">+IF(OFFSET('Water Data'!$E$27,0,10*ROW('Water Data'!E1))="","",OFFSET('Water Data'!$E$27,0,10*ROW('Water Data'!E1)))</f>
        <v/>
      </c>
      <c r="BW7" s="399" t="str">
        <f ca="1">+IF(OFFSET('Water Data'!$E$28,0,10*ROW('Water Data'!E1))="","",OFFSET('Water Data'!$E$28,0,10*ROW('Water Data'!E1)))</f>
        <v/>
      </c>
      <c r="BX7" s="399" t="str">
        <f ca="1">+IF(OFFSET('Water Data'!$E$29,0,10*ROW('Water Data'!E1))="","",OFFSET('Water Data'!$E$29,0,10*ROW('Water Data'!E1)))</f>
        <v/>
      </c>
      <c r="BY7" s="399" t="str">
        <f ca="1">+IF(OFFSET('Water Data'!$F$27,0,10*ROW('Water Data'!F1))="","",OFFSET('Water Data'!$F$27,0,10*ROW('Water Data'!F1)))</f>
        <v/>
      </c>
      <c r="BZ7" s="399" t="str">
        <f ca="1">+IF(OFFSET('Water Data'!$F$28,0,10*ROW('Water Data'!F1))="","",OFFSET('Water Data'!$F$28,0,10*ROW('Water Data'!F1)))</f>
        <v/>
      </c>
      <c r="CA7" s="399" t="str">
        <f ca="1">+IF(OFFSET('Water Data'!$F$29,0,10*ROW('Water Data'!F1))="","",OFFSET('Water Data'!$F$29,0,10*ROW('Water Data'!F1)))</f>
        <v/>
      </c>
      <c r="CB7" s="399" t="str">
        <f ca="1">+IF(OFFSET('Water Data'!$G$27,0,10*ROW('Water Data'!G1))="","",OFFSET('Water Data'!$G$27,0,10*ROW('Water Data'!G1)))</f>
        <v/>
      </c>
      <c r="CC7" s="399" t="str">
        <f ca="1">+IF(OFFSET('Water Data'!$G$28,0,10*ROW('Water Data'!G1))="","",OFFSET('Water Data'!$G$28,0,10*ROW('Water Data'!G1)))</f>
        <v/>
      </c>
      <c r="CD7" s="399" t="str">
        <f ca="1">+IF(OFFSET('Water Data'!$G$29,0,10*ROW('Water Data'!G1))="","",OFFSET('Water Data'!$G$29,0,10*ROW('Water Data'!G1)))</f>
        <v/>
      </c>
      <c r="CE7" s="399" t="str">
        <f ca="1">+IF(OFFSET('Water Data'!$H$27,0,10*ROW('Water Data'!H1))="","",OFFSET('Water Data'!$H$27,0,10*ROW('Water Data'!H1)))</f>
        <v>Yes</v>
      </c>
      <c r="CF7" s="399" t="str">
        <f ca="1">+IF(OFFSET('Water Data'!$H$28,0,10*ROW('Water Data'!H1))="","",OFFSET('Water Data'!$H$28,0,10*ROW('Water Data'!H1)))</f>
        <v/>
      </c>
      <c r="CG7" s="399" t="str">
        <f ca="1">+IF(OFFSET('Water Data'!$H$29,0,10*ROW('Water Data'!H1))="","",OFFSET('Water Data'!$H$29,0,10*ROW('Water Data'!H1)))</f>
        <v/>
      </c>
      <c r="CH7" s="399" t="str">
        <f ca="1">+IF(OFFSET('Water Data'!$I$27,0,10*ROW('Water Data'!I1))="","",OFFSET('Water Data'!$I$27,0,10*ROW('Water Data'!I1)))</f>
        <v/>
      </c>
      <c r="CI7" s="399" t="str">
        <f ca="1">+IF(OFFSET('Water Data'!$I$28,0,10*ROW('Water Data'!I1))="","",OFFSET('Water Data'!$I$28,0,10*ROW('Water Data'!I1)))</f>
        <v/>
      </c>
      <c r="CJ7" s="399" t="str">
        <f ca="1">+IF(OFFSET('Water Data'!$I$29,0,10*ROW('Water Data'!I1))="","",OFFSET('Water Data'!$I$29,0,10*ROW('Water Data'!I1)))</f>
        <v/>
      </c>
      <c r="CK7" s="399" t="str">
        <f ca="1">+IF(OFFSET('Sanitation Data'!$D$28,0,10*ROW('Sanitation Data'!D1))="","",OFFSET('Sanitation Data'!$D$28,0,10*ROW('Sanitation Data'!D1)))</f>
        <v/>
      </c>
      <c r="CL7" s="399" t="str">
        <f ca="1">+IF(OFFSET('Sanitation Data'!$D$29,0,10*ROW('Sanitation Data'!D1))="","",OFFSET('Sanitation Data'!$D$29,0,10*ROW('Sanitation Data'!D1)))</f>
        <v/>
      </c>
      <c r="CM7" s="399" t="str">
        <f ca="1">+IF(OFFSET('Sanitation Data'!$D$30,0,10*ROW('Sanitation Data'!D1))="","",OFFSET('Sanitation Data'!$D$30,0,10*ROW('Sanitation Data'!D1)))</f>
        <v/>
      </c>
      <c r="CN7" s="399" t="str">
        <f ca="1">+IF(OFFSET('Sanitation Data'!$D$31,0,10*ROW('Sanitation Data'!D1))="","",OFFSET('Sanitation Data'!$D$31,0,10*ROW('Sanitation Data'!D1)))</f>
        <v/>
      </c>
      <c r="CO7" s="399" t="str">
        <f ca="1">+IF(OFFSET('Sanitation Data'!$D$32,0,10*ROW('Sanitation Data'!D1))="","",OFFSET('Sanitation Data'!$D$32,0,10*ROW('Sanitation Data'!D1)))</f>
        <v/>
      </c>
      <c r="CP7" s="399" t="str">
        <f ca="1">+IF(OFFSET('Sanitation Data'!$E$28,0,10*ROW('Sanitation Data'!E1))="","",OFFSET('Sanitation Data'!$E$28,0,10*ROW('Sanitation Data'!E1)))</f>
        <v/>
      </c>
      <c r="CQ7" s="399" t="str">
        <f ca="1">+IF(OFFSET('Sanitation Data'!$E$29,0,10*ROW('Sanitation Data'!E1))="","",OFFSET('Sanitation Data'!$E$29,0,10*ROW('Sanitation Data'!E1)))</f>
        <v/>
      </c>
      <c r="CR7" s="399" t="str">
        <f ca="1">+IF(OFFSET('Sanitation Data'!$E$30,0,10*ROW('Sanitation Data'!E1))="","",OFFSET('Sanitation Data'!$E$30,0,10*ROW('Sanitation Data'!E1)))</f>
        <v/>
      </c>
      <c r="CS7" s="399" t="str">
        <f ca="1">+IF(OFFSET('Sanitation Data'!$E$31,0,10*ROW('Sanitation Data'!E1))="","",OFFSET('Sanitation Data'!$E$31,0,10*ROW('Sanitation Data'!E1)))</f>
        <v/>
      </c>
      <c r="CT7" s="399" t="str">
        <f ca="1">+IF(OFFSET('Sanitation Data'!$E$32,0,10*ROW('Sanitation Data'!E1))="","",OFFSET('Sanitation Data'!$E$32,0,10*ROW('Sanitation Data'!E1)))</f>
        <v/>
      </c>
      <c r="CU7" s="399" t="str">
        <f ca="1">+IF(OFFSET('Sanitation Data'!$F$28,0,10*ROW('Sanitation Data'!F1))="","",OFFSET('Sanitation Data'!$F$28,0,10*ROW('Sanitation Data'!F1)))</f>
        <v/>
      </c>
      <c r="CV7" s="399" t="str">
        <f ca="1">+IF(OFFSET('Sanitation Data'!$F$29,0,10*ROW('Sanitation Data'!F1))="","",OFFSET('Sanitation Data'!$F$29,0,10*ROW('Sanitation Data'!F1)))</f>
        <v/>
      </c>
      <c r="CW7" s="399" t="str">
        <f ca="1">+IF(OFFSET('Sanitation Data'!$F$30,0,10*ROW('Sanitation Data'!F1))="","",OFFSET('Sanitation Data'!$F$30,0,10*ROW('Sanitation Data'!F1)))</f>
        <v/>
      </c>
      <c r="CX7" s="399" t="str">
        <f ca="1">+IF(OFFSET('Sanitation Data'!$F$31,0,10*ROW('Sanitation Data'!F1))="","",OFFSET('Sanitation Data'!$F$31,0,10*ROW('Sanitation Data'!F1)))</f>
        <v/>
      </c>
      <c r="CY7" s="399" t="str">
        <f ca="1">+IF(OFFSET('Sanitation Data'!$F$32,0,10*ROW('Sanitation Data'!F1))="","",OFFSET('Sanitation Data'!$F$32,0,10*ROW('Sanitation Data'!F1)))</f>
        <v/>
      </c>
      <c r="CZ7" s="399" t="str">
        <f ca="1">+IF(OFFSET('Sanitation Data'!$G$28,0,10*ROW('Sanitation Data'!G1))="","",OFFSET('Sanitation Data'!$G$28,0,10*ROW('Sanitation Data'!G1)))</f>
        <v/>
      </c>
      <c r="DA7" s="399" t="str">
        <f ca="1">+IF(OFFSET('Sanitation Data'!$G$29,0,10*ROW('Sanitation Data'!G1))="","",OFFSET('Sanitation Data'!$G$29,0,10*ROW('Sanitation Data'!G1)))</f>
        <v/>
      </c>
      <c r="DB7" s="399" t="str">
        <f ca="1">+IF(OFFSET('Sanitation Data'!$G$30,0,10*ROW('Sanitation Data'!G1))="","",OFFSET('Sanitation Data'!$G$30,0,10*ROW('Sanitation Data'!G1)))</f>
        <v/>
      </c>
      <c r="DC7" s="399" t="str">
        <f ca="1">+IF(OFFSET('Sanitation Data'!$G$31,0,10*ROW('Sanitation Data'!G1))="","",OFFSET('Sanitation Data'!$G$31,0,10*ROW('Sanitation Data'!G1)))</f>
        <v/>
      </c>
      <c r="DD7" s="399" t="str">
        <f ca="1">+IF(OFFSET('Sanitation Data'!$G$32,0,10*ROW('Sanitation Data'!G1))="","",OFFSET('Sanitation Data'!$G$32,0,10*ROW('Sanitation Data'!G1)))</f>
        <v/>
      </c>
      <c r="DE7" s="399" t="str">
        <f ca="1">+IF(OFFSET('Sanitation Data'!$H$28,0,10*ROW('Sanitation Data'!H1))="","",OFFSET('Sanitation Data'!$H$28,0,10*ROW('Sanitation Data'!H1)))</f>
        <v/>
      </c>
      <c r="DF7" s="399" t="str">
        <f ca="1">+IF(OFFSET('Sanitation Data'!$H$29,0,10*ROW('Sanitation Data'!H1))="","",OFFSET('Sanitation Data'!$H$29,0,10*ROW('Sanitation Data'!H1)))</f>
        <v/>
      </c>
      <c r="DG7" s="399" t="str">
        <f ca="1">+IF(OFFSET('Sanitation Data'!$H$30,0,10*ROW('Sanitation Data'!H1))="","",OFFSET('Sanitation Data'!$H$30,0,10*ROW('Sanitation Data'!H1)))</f>
        <v/>
      </c>
      <c r="DH7" s="399" t="str">
        <f ca="1">+IF(OFFSET('Sanitation Data'!$H$31,0,10*ROW('Sanitation Data'!H1))="","",OFFSET('Sanitation Data'!$H$31,0,10*ROW('Sanitation Data'!H1)))</f>
        <v/>
      </c>
      <c r="DI7" s="399" t="str">
        <f ca="1">+IF(OFFSET('Sanitation Data'!$H$32,0,10*ROW('Sanitation Data'!H1))="","",OFFSET('Sanitation Data'!$H$32,0,10*ROW('Sanitation Data'!H1)))</f>
        <v/>
      </c>
      <c r="DJ7" s="399" t="str">
        <f ca="1">+IF(OFFSET('Sanitation Data'!$I$28,0,10*ROW('Sanitation Data'!I1))="","",OFFSET('Sanitation Data'!$I$28,0,10*ROW('Sanitation Data'!I1)))</f>
        <v/>
      </c>
      <c r="DK7" s="399" t="str">
        <f ca="1">+IF(OFFSET('Sanitation Data'!$I$29,0,10*ROW('Sanitation Data'!I1))="","",OFFSET('Sanitation Data'!$I$29,0,10*ROW('Sanitation Data'!I1)))</f>
        <v/>
      </c>
      <c r="DL7" s="399" t="str">
        <f ca="1">+IF(OFFSET('Sanitation Data'!$I$30,0,10*ROW('Sanitation Data'!I1))="","",OFFSET('Sanitation Data'!$I$30,0,10*ROW('Sanitation Data'!I1)))</f>
        <v/>
      </c>
      <c r="DM7" s="399" t="str">
        <f ca="1">+IF(OFFSET('Sanitation Data'!$I$31,0,10*ROW('Sanitation Data'!I1))="","",OFFSET('Sanitation Data'!$I$31,0,10*ROW('Sanitation Data'!I1)))</f>
        <v/>
      </c>
      <c r="DN7" s="399" t="str">
        <f ca="1">+IF(OFFSET('Sanitation Data'!$I$32,0,10*ROW('Sanitation Data'!I1))="","",OFFSET('Sanitation Data'!$I$32,0,10*ROW('Sanitation Data'!I1)))</f>
        <v/>
      </c>
      <c r="DO7" s="399" t="str">
        <f ca="1">+IF(OFFSET('Hygiene Data'!$D$11,0,10*ROW('Hygiene Data'!D1))="","",OFFSET('Hygiene Data'!$D$11,0,10*ROW('Hygiene Data'!D1)))</f>
        <v/>
      </c>
      <c r="DP7" s="399" t="str">
        <f ca="1">+IF(OFFSET('Hygiene Data'!$D$12,0,10*ROW('Hygiene Data'!D1))="","",OFFSET('Hygiene Data'!$D$12,0,10*ROW('Hygiene Data'!D1)))</f>
        <v/>
      </c>
      <c r="DQ7" s="399" t="str">
        <f ca="1">+IF(OFFSET('Hygiene Data'!$D$13,0,10*ROW('Hygiene Data'!D1))="","",OFFSET('Hygiene Data'!$D$13,0,10*ROW('Hygiene Data'!D1)))</f>
        <v/>
      </c>
      <c r="DR7" s="399" t="str">
        <f ca="1">+IF(OFFSET('Hygiene Data'!$E$11,0,10*ROW('Hygiene Data'!E1))="","",OFFSET('Hygiene Data'!$E$11,0,10*ROW('Hygiene Data'!E1)))</f>
        <v/>
      </c>
      <c r="DS7" s="399" t="str">
        <f ca="1">+IF(OFFSET('Hygiene Data'!$E$12,0,10*ROW('Hygiene Data'!E1))="","",OFFSET('Hygiene Data'!$E$12,0,10*ROW('Hygiene Data'!E1)))</f>
        <v/>
      </c>
      <c r="DT7" s="399" t="str">
        <f ca="1">+IF(OFFSET('Hygiene Data'!$E$13,0,10*ROW('Hygiene Data'!E1))="","",OFFSET('Hygiene Data'!$E$13,0,10*ROW('Hygiene Data'!E1)))</f>
        <v/>
      </c>
      <c r="DU7" s="399" t="str">
        <f ca="1">+IF(OFFSET('Hygiene Data'!$F$11,0,10*ROW('Hygiene Data'!F1))="","",OFFSET('Hygiene Data'!$F$11,0,10*ROW('Hygiene Data'!F1)))</f>
        <v/>
      </c>
      <c r="DV7" s="399" t="str">
        <f ca="1">+IF(OFFSET('Hygiene Data'!$F$12,0,10*ROW('Hygiene Data'!F1))="","",OFFSET('Hygiene Data'!$F$12,0,10*ROW('Hygiene Data'!F1)))</f>
        <v/>
      </c>
      <c r="DW7" s="399" t="str">
        <f ca="1">+IF(OFFSET('Hygiene Data'!$F$13,0,10*ROW('Hygiene Data'!F1))="","",OFFSET('Hygiene Data'!$F$13,0,10*ROW('Hygiene Data'!F1)))</f>
        <v/>
      </c>
      <c r="DX7" s="399" t="str">
        <f ca="1">+IF(OFFSET('Hygiene Data'!$G$11,0,10*ROW('Hygiene Data'!G1))="","",OFFSET('Hygiene Data'!$G$11,0,10*ROW('Hygiene Data'!G1)))</f>
        <v/>
      </c>
      <c r="DY7" s="399" t="str">
        <f ca="1">+IF(OFFSET('Hygiene Data'!$G$12,0,10*ROW('Hygiene Data'!G1))="","",OFFSET('Hygiene Data'!$G$12,0,10*ROW('Hygiene Data'!G1)))</f>
        <v/>
      </c>
      <c r="DZ7" s="399" t="str">
        <f ca="1">+IF(OFFSET('Hygiene Data'!$G$13,0,10*ROW('Hygiene Data'!G1))="","",OFFSET('Hygiene Data'!$G$13,0,10*ROW('Hygiene Data'!G1)))</f>
        <v/>
      </c>
      <c r="EA7" s="399" t="str">
        <f ca="1">+IF(OFFSET('Hygiene Data'!$H$11,0,10*ROW('Hygiene Data'!H1))="","",OFFSET('Hygiene Data'!$H$11,0,10*ROW('Hygiene Data'!H1)))</f>
        <v/>
      </c>
      <c r="EB7" s="399" t="str">
        <f ca="1">+IF(OFFSET('Hygiene Data'!$H$12,0,10*ROW('Hygiene Data'!H1))="","",OFFSET('Hygiene Data'!$H$12,0,10*ROW('Hygiene Data'!H1)))</f>
        <v/>
      </c>
      <c r="EC7" s="399" t="str">
        <f ca="1">+IF(OFFSET('Hygiene Data'!$H$13,0,10*ROW('Hygiene Data'!H1))="","",OFFSET('Hygiene Data'!$H$13,0,10*ROW('Hygiene Data'!H1)))</f>
        <v/>
      </c>
      <c r="ED7" s="399" t="str">
        <f ca="1">+IF(OFFSET('Hygiene Data'!$I$11,0,10*ROW('Hygiene Data'!I1))="","",OFFSET('Hygiene Data'!$I$11,0,10*ROW('Hygiene Data'!I1)))</f>
        <v/>
      </c>
      <c r="EE7" s="399" t="str">
        <f ca="1">+IF(OFFSET('Hygiene Data'!$I$12,0,10*ROW('Hygiene Data'!I1))="","",OFFSET('Hygiene Data'!$I$12,0,10*ROW('Hygiene Data'!I1)))</f>
        <v/>
      </c>
      <c r="EF7" s="399" t="str">
        <f ca="1">+IF(OFFSET('Hygiene Data'!$I$13,0,10*ROW('Hygiene Data'!I1))="","",OFFSET('Hygiene Data'!$I$13,0,10*ROW('Hygiene Data'!I1)))</f>
        <v/>
      </c>
    </row>
    <row r="8" spans="1:136" x14ac:dyDescent="0.25">
      <c r="A8" s="508" t="str">
        <f ca="1">+IF(OFFSET('Water Data'!$B$2,0,10*ROW('Water Data'!E2))="","",OFFSET('Water Data'!$B$2,0,10*ROW('Water Data'!E2)))</f>
        <v>ZWE_2013_EMIS</v>
      </c>
      <c r="B8" s="50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35">
        <f t="shared" ca="1" si="0"/>
        <v>2013</v>
      </c>
      <c r="D8" s="536">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98.241948893507768</v>
      </c>
      <c r="E8" s="536">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87.137528984288096</v>
      </c>
      <c r="F8" s="536">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52.892080334012817</v>
      </c>
      <c r="G8" s="53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3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3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3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3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3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3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3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3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36">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98.3</v>
      </c>
      <c r="Q8" s="536">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86.223746015658463</v>
      </c>
      <c r="R8" s="536">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52.892084280205545</v>
      </c>
      <c r="S8" s="536">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98.1</v>
      </c>
      <c r="T8" s="53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89.371947742879101</v>
      </c>
      <c r="U8" s="536">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52.839683680805173</v>
      </c>
      <c r="V8" s="537"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3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3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3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3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3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3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3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3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3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3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3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3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3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3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3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3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3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3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3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3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3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3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3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3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3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3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3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3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3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3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1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3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3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3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3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3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3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3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3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3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3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3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3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3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3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3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3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99" t="str">
        <f ca="1">+IF(OFFSET('Water Data'!$D$27,0,10*ROW('Water Data'!D2))="","",OFFSET('Water Data'!$D$27,0,10*ROW('Water Data'!D2)))</f>
        <v>Yes</v>
      </c>
      <c r="BT8" s="399" t="str">
        <f ca="1">+IF(OFFSET('Water Data'!$D$28,0,10*ROW('Water Data'!D2))="","",OFFSET('Water Data'!$D$28,0,10*ROW('Water Data'!D2)))</f>
        <v>Yes</v>
      </c>
      <c r="BU8" s="399" t="str">
        <f ca="1">+IF(OFFSET('Water Data'!$D$29,0,10*ROW('Water Data'!D2))="","",OFFSET('Water Data'!$D$29,0,10*ROW('Water Data'!D2)))</f>
        <v>Yes</v>
      </c>
      <c r="BV8" s="399" t="str">
        <f ca="1">+IF(OFFSET('Water Data'!$E$27,0,10*ROW('Water Data'!E2))="","",OFFSET('Water Data'!$E$27,0,10*ROW('Water Data'!E2)))</f>
        <v/>
      </c>
      <c r="BW8" s="399" t="str">
        <f ca="1">+IF(OFFSET('Water Data'!$E$28,0,10*ROW('Water Data'!E2))="","",OFFSET('Water Data'!$E$28,0,10*ROW('Water Data'!E2)))</f>
        <v/>
      </c>
      <c r="BX8" s="399" t="str">
        <f ca="1">+IF(OFFSET('Water Data'!$E$29,0,10*ROW('Water Data'!E2))="","",OFFSET('Water Data'!$E$29,0,10*ROW('Water Data'!E2)))</f>
        <v/>
      </c>
      <c r="BY8" s="399" t="str">
        <f ca="1">+IF(OFFSET('Water Data'!$F$27,0,10*ROW('Water Data'!F2))="","",OFFSET('Water Data'!$F$27,0,10*ROW('Water Data'!F2)))</f>
        <v/>
      </c>
      <c r="BZ8" s="399" t="str">
        <f ca="1">+IF(OFFSET('Water Data'!$F$28,0,10*ROW('Water Data'!F2))="","",OFFSET('Water Data'!$F$28,0,10*ROW('Water Data'!F2)))</f>
        <v/>
      </c>
      <c r="CA8" s="399" t="str">
        <f ca="1">+IF(OFFSET('Water Data'!$F$29,0,10*ROW('Water Data'!F2))="","",OFFSET('Water Data'!$F$29,0,10*ROW('Water Data'!F2)))</f>
        <v/>
      </c>
      <c r="CB8" s="399" t="str">
        <f ca="1">+IF(OFFSET('Water Data'!$G$27,0,10*ROW('Water Data'!G2))="","",OFFSET('Water Data'!$G$27,0,10*ROW('Water Data'!G2)))</f>
        <v/>
      </c>
      <c r="CC8" s="399" t="str">
        <f ca="1">+IF(OFFSET('Water Data'!$G$28,0,10*ROW('Water Data'!G2))="","",OFFSET('Water Data'!$G$28,0,10*ROW('Water Data'!G2)))</f>
        <v/>
      </c>
      <c r="CD8" s="399" t="str">
        <f ca="1">+IF(OFFSET('Water Data'!$G$29,0,10*ROW('Water Data'!G2))="","",OFFSET('Water Data'!$G$29,0,10*ROW('Water Data'!G2)))</f>
        <v/>
      </c>
      <c r="CE8" s="399" t="str">
        <f ca="1">+IF(OFFSET('Water Data'!$H$27,0,10*ROW('Water Data'!H2))="","",OFFSET('Water Data'!$H$27,0,10*ROW('Water Data'!H2)))</f>
        <v>Yes</v>
      </c>
      <c r="CF8" s="399" t="str">
        <f ca="1">+IF(OFFSET('Water Data'!$H$28,0,10*ROW('Water Data'!H2))="","",OFFSET('Water Data'!$H$28,0,10*ROW('Water Data'!H2)))</f>
        <v>Yes</v>
      </c>
      <c r="CG8" s="399" t="str">
        <f ca="1">+IF(OFFSET('Water Data'!$H$29,0,10*ROW('Water Data'!H2))="","",OFFSET('Water Data'!$H$29,0,10*ROW('Water Data'!H2)))</f>
        <v>Yes</v>
      </c>
      <c r="CH8" s="399" t="str">
        <f ca="1">+IF(OFFSET('Water Data'!$I$27,0,10*ROW('Water Data'!I2))="","",OFFSET('Water Data'!$I$27,0,10*ROW('Water Data'!I2)))</f>
        <v>Yes</v>
      </c>
      <c r="CI8" s="399" t="str">
        <f ca="1">+IF(OFFSET('Water Data'!$I$28,0,10*ROW('Water Data'!I2))="","",OFFSET('Water Data'!$I$28,0,10*ROW('Water Data'!I2)))</f>
        <v>Yes</v>
      </c>
      <c r="CJ8" s="399" t="str">
        <f ca="1">+IF(OFFSET('Water Data'!$I$29,0,10*ROW('Water Data'!I2))="","",OFFSET('Water Data'!$I$29,0,10*ROW('Water Data'!I2)))</f>
        <v>Yes</v>
      </c>
      <c r="CK8" s="399" t="str">
        <f ca="1">+IF(OFFSET('Sanitation Data'!$D$28,0,10*ROW('Sanitation Data'!D2))="","",OFFSET('Sanitation Data'!$D$28,0,10*ROW('Sanitation Data'!D2)))</f>
        <v/>
      </c>
      <c r="CL8" s="399" t="str">
        <f ca="1">+IF(OFFSET('Sanitation Data'!$D$29,0,10*ROW('Sanitation Data'!D2))="","",OFFSET('Sanitation Data'!$D$29,0,10*ROW('Sanitation Data'!D2)))</f>
        <v/>
      </c>
      <c r="CM8" s="399" t="str">
        <f ca="1">+IF(OFFSET('Sanitation Data'!$D$30,0,10*ROW('Sanitation Data'!D2))="","",OFFSET('Sanitation Data'!$D$30,0,10*ROW('Sanitation Data'!D2)))</f>
        <v/>
      </c>
      <c r="CN8" s="399" t="str">
        <f ca="1">+IF(OFFSET('Sanitation Data'!$D$31,0,10*ROW('Sanitation Data'!D2))="","",OFFSET('Sanitation Data'!$D$31,0,10*ROW('Sanitation Data'!D2)))</f>
        <v/>
      </c>
      <c r="CO8" s="399" t="str">
        <f ca="1">+IF(OFFSET('Sanitation Data'!$D$32,0,10*ROW('Sanitation Data'!D2))="","",OFFSET('Sanitation Data'!$D$32,0,10*ROW('Sanitation Data'!D2)))</f>
        <v/>
      </c>
      <c r="CP8" s="399" t="str">
        <f ca="1">+IF(OFFSET('Sanitation Data'!$E$28,0,10*ROW('Sanitation Data'!E2))="","",OFFSET('Sanitation Data'!$E$28,0,10*ROW('Sanitation Data'!E2)))</f>
        <v/>
      </c>
      <c r="CQ8" s="399" t="str">
        <f ca="1">+IF(OFFSET('Sanitation Data'!$E$29,0,10*ROW('Sanitation Data'!E2))="","",OFFSET('Sanitation Data'!$E$29,0,10*ROW('Sanitation Data'!E2)))</f>
        <v/>
      </c>
      <c r="CR8" s="399" t="str">
        <f ca="1">+IF(OFFSET('Sanitation Data'!$E$30,0,10*ROW('Sanitation Data'!E2))="","",OFFSET('Sanitation Data'!$E$30,0,10*ROW('Sanitation Data'!E2)))</f>
        <v/>
      </c>
      <c r="CS8" s="399" t="str">
        <f ca="1">+IF(OFFSET('Sanitation Data'!$E$31,0,10*ROW('Sanitation Data'!E2))="","",OFFSET('Sanitation Data'!$E$31,0,10*ROW('Sanitation Data'!E2)))</f>
        <v/>
      </c>
      <c r="CT8" s="399" t="str">
        <f ca="1">+IF(OFFSET('Sanitation Data'!$E$32,0,10*ROW('Sanitation Data'!E2))="","",OFFSET('Sanitation Data'!$E$32,0,10*ROW('Sanitation Data'!E2)))</f>
        <v/>
      </c>
      <c r="CU8" s="399" t="str">
        <f ca="1">+IF(OFFSET('Sanitation Data'!$F$28,0,10*ROW('Sanitation Data'!F2))="","",OFFSET('Sanitation Data'!$F$28,0,10*ROW('Sanitation Data'!F2)))</f>
        <v/>
      </c>
      <c r="CV8" s="399" t="str">
        <f ca="1">+IF(OFFSET('Sanitation Data'!$F$29,0,10*ROW('Sanitation Data'!F2))="","",OFFSET('Sanitation Data'!$F$29,0,10*ROW('Sanitation Data'!F2)))</f>
        <v/>
      </c>
      <c r="CW8" s="399" t="str">
        <f ca="1">+IF(OFFSET('Sanitation Data'!$F$30,0,10*ROW('Sanitation Data'!F2))="","",OFFSET('Sanitation Data'!$F$30,0,10*ROW('Sanitation Data'!F2)))</f>
        <v/>
      </c>
      <c r="CX8" s="399" t="str">
        <f ca="1">+IF(OFFSET('Sanitation Data'!$F$31,0,10*ROW('Sanitation Data'!F2))="","",OFFSET('Sanitation Data'!$F$31,0,10*ROW('Sanitation Data'!F2)))</f>
        <v/>
      </c>
      <c r="CY8" s="399" t="str">
        <f ca="1">+IF(OFFSET('Sanitation Data'!$F$32,0,10*ROW('Sanitation Data'!F2))="","",OFFSET('Sanitation Data'!$F$32,0,10*ROW('Sanitation Data'!F2)))</f>
        <v/>
      </c>
      <c r="CZ8" s="399" t="str">
        <f ca="1">+IF(OFFSET('Sanitation Data'!$G$28,0,10*ROW('Sanitation Data'!G2))="","",OFFSET('Sanitation Data'!$G$28,0,10*ROW('Sanitation Data'!G2)))</f>
        <v/>
      </c>
      <c r="DA8" s="399" t="str">
        <f ca="1">+IF(OFFSET('Sanitation Data'!$G$29,0,10*ROW('Sanitation Data'!G2))="","",OFFSET('Sanitation Data'!$G$29,0,10*ROW('Sanitation Data'!G2)))</f>
        <v/>
      </c>
      <c r="DB8" s="399" t="str">
        <f ca="1">+IF(OFFSET('Sanitation Data'!$G$30,0,10*ROW('Sanitation Data'!G2))="","",OFFSET('Sanitation Data'!$G$30,0,10*ROW('Sanitation Data'!G2)))</f>
        <v/>
      </c>
      <c r="DC8" s="399" t="str">
        <f ca="1">+IF(OFFSET('Sanitation Data'!$G$31,0,10*ROW('Sanitation Data'!G2))="","",OFFSET('Sanitation Data'!$G$31,0,10*ROW('Sanitation Data'!G2)))</f>
        <v/>
      </c>
      <c r="DD8" s="399" t="str">
        <f ca="1">+IF(OFFSET('Sanitation Data'!$G$32,0,10*ROW('Sanitation Data'!G2))="","",OFFSET('Sanitation Data'!$G$32,0,10*ROW('Sanitation Data'!G2)))</f>
        <v/>
      </c>
      <c r="DE8" s="399" t="str">
        <f ca="1">+IF(OFFSET('Sanitation Data'!$H$28,0,10*ROW('Sanitation Data'!H2))="","",OFFSET('Sanitation Data'!$H$28,0,10*ROW('Sanitation Data'!H2)))</f>
        <v/>
      </c>
      <c r="DF8" s="399" t="str">
        <f ca="1">+IF(OFFSET('Sanitation Data'!$H$29,0,10*ROW('Sanitation Data'!H2))="","",OFFSET('Sanitation Data'!$H$29,0,10*ROW('Sanitation Data'!H2)))</f>
        <v/>
      </c>
      <c r="DG8" s="399" t="str">
        <f ca="1">+IF(OFFSET('Sanitation Data'!$H$30,0,10*ROW('Sanitation Data'!H2))="","",OFFSET('Sanitation Data'!$H$30,0,10*ROW('Sanitation Data'!H2)))</f>
        <v/>
      </c>
      <c r="DH8" s="399" t="str">
        <f ca="1">+IF(OFFSET('Sanitation Data'!$H$31,0,10*ROW('Sanitation Data'!H2))="","",OFFSET('Sanitation Data'!$H$31,0,10*ROW('Sanitation Data'!H2)))</f>
        <v/>
      </c>
      <c r="DI8" s="399" t="str">
        <f ca="1">+IF(OFFSET('Sanitation Data'!$H$32,0,10*ROW('Sanitation Data'!H2))="","",OFFSET('Sanitation Data'!$H$32,0,10*ROW('Sanitation Data'!H2)))</f>
        <v/>
      </c>
      <c r="DJ8" s="399" t="str">
        <f ca="1">+IF(OFFSET('Sanitation Data'!$I$28,0,10*ROW('Sanitation Data'!I2))="","",OFFSET('Sanitation Data'!$I$28,0,10*ROW('Sanitation Data'!I2)))</f>
        <v/>
      </c>
      <c r="DK8" s="399" t="str">
        <f ca="1">+IF(OFFSET('Sanitation Data'!$I$29,0,10*ROW('Sanitation Data'!I2))="","",OFFSET('Sanitation Data'!$I$29,0,10*ROW('Sanitation Data'!I2)))</f>
        <v/>
      </c>
      <c r="DL8" s="399" t="str">
        <f ca="1">+IF(OFFSET('Sanitation Data'!$I$30,0,10*ROW('Sanitation Data'!I2))="","",OFFSET('Sanitation Data'!$I$30,0,10*ROW('Sanitation Data'!I2)))</f>
        <v/>
      </c>
      <c r="DM8" s="399" t="str">
        <f ca="1">+IF(OFFSET('Sanitation Data'!$I$31,0,10*ROW('Sanitation Data'!I2))="","",OFFSET('Sanitation Data'!$I$31,0,10*ROW('Sanitation Data'!I2)))</f>
        <v/>
      </c>
      <c r="DN8" s="399" t="str">
        <f ca="1">+IF(OFFSET('Sanitation Data'!$I$32,0,10*ROW('Sanitation Data'!I2))="","",OFFSET('Sanitation Data'!$I$32,0,10*ROW('Sanitation Data'!I2)))</f>
        <v/>
      </c>
      <c r="DO8" s="399" t="str">
        <f ca="1">+IF(OFFSET('Hygiene Data'!$D$11,0,10*ROW('Hygiene Data'!D2))="","",OFFSET('Hygiene Data'!$D$11,0,10*ROW('Hygiene Data'!D2)))</f>
        <v/>
      </c>
      <c r="DP8" s="399" t="str">
        <f ca="1">+IF(OFFSET('Hygiene Data'!$D$12,0,10*ROW('Hygiene Data'!D2))="","",OFFSET('Hygiene Data'!$D$12,0,10*ROW('Hygiene Data'!D2)))</f>
        <v/>
      </c>
      <c r="DQ8" s="399" t="str">
        <f ca="1">+IF(OFFSET('Hygiene Data'!$D$13,0,10*ROW('Hygiene Data'!D2))="","",OFFSET('Hygiene Data'!$D$13,0,10*ROW('Hygiene Data'!D2)))</f>
        <v/>
      </c>
      <c r="DR8" s="399" t="str">
        <f ca="1">+IF(OFFSET('Hygiene Data'!$E$11,0,10*ROW('Hygiene Data'!E2))="","",OFFSET('Hygiene Data'!$E$11,0,10*ROW('Hygiene Data'!E2)))</f>
        <v/>
      </c>
      <c r="DS8" s="399" t="str">
        <f ca="1">+IF(OFFSET('Hygiene Data'!$E$12,0,10*ROW('Hygiene Data'!E2))="","",OFFSET('Hygiene Data'!$E$12,0,10*ROW('Hygiene Data'!E2)))</f>
        <v/>
      </c>
      <c r="DT8" s="399" t="str">
        <f ca="1">+IF(OFFSET('Hygiene Data'!$E$13,0,10*ROW('Hygiene Data'!E2))="","",OFFSET('Hygiene Data'!$E$13,0,10*ROW('Hygiene Data'!E2)))</f>
        <v/>
      </c>
      <c r="DU8" s="399" t="str">
        <f ca="1">+IF(OFFSET('Hygiene Data'!$F$11,0,10*ROW('Hygiene Data'!F2))="","",OFFSET('Hygiene Data'!$F$11,0,10*ROW('Hygiene Data'!F2)))</f>
        <v/>
      </c>
      <c r="DV8" s="399" t="str">
        <f ca="1">+IF(OFFSET('Hygiene Data'!$F$12,0,10*ROW('Hygiene Data'!F2))="","",OFFSET('Hygiene Data'!$F$12,0,10*ROW('Hygiene Data'!F2)))</f>
        <v/>
      </c>
      <c r="DW8" s="399" t="str">
        <f ca="1">+IF(OFFSET('Hygiene Data'!$F$13,0,10*ROW('Hygiene Data'!F2))="","",OFFSET('Hygiene Data'!$F$13,0,10*ROW('Hygiene Data'!F2)))</f>
        <v/>
      </c>
      <c r="DX8" s="399" t="str">
        <f ca="1">+IF(OFFSET('Hygiene Data'!$G$11,0,10*ROW('Hygiene Data'!G2))="","",OFFSET('Hygiene Data'!$G$11,0,10*ROW('Hygiene Data'!G2)))</f>
        <v/>
      </c>
      <c r="DY8" s="399" t="str">
        <f ca="1">+IF(OFFSET('Hygiene Data'!$G$12,0,10*ROW('Hygiene Data'!G2))="","",OFFSET('Hygiene Data'!$G$12,0,10*ROW('Hygiene Data'!G2)))</f>
        <v/>
      </c>
      <c r="DZ8" s="399" t="str">
        <f ca="1">+IF(OFFSET('Hygiene Data'!$G$13,0,10*ROW('Hygiene Data'!G2))="","",OFFSET('Hygiene Data'!$G$13,0,10*ROW('Hygiene Data'!G2)))</f>
        <v/>
      </c>
      <c r="EA8" s="399" t="str">
        <f ca="1">+IF(OFFSET('Hygiene Data'!$H$11,0,10*ROW('Hygiene Data'!H2))="","",OFFSET('Hygiene Data'!$H$11,0,10*ROW('Hygiene Data'!H2)))</f>
        <v/>
      </c>
      <c r="EB8" s="399" t="str">
        <f ca="1">+IF(OFFSET('Hygiene Data'!$H$12,0,10*ROW('Hygiene Data'!H2))="","",OFFSET('Hygiene Data'!$H$12,0,10*ROW('Hygiene Data'!H2)))</f>
        <v/>
      </c>
      <c r="EC8" s="399" t="str">
        <f ca="1">+IF(OFFSET('Hygiene Data'!$H$13,0,10*ROW('Hygiene Data'!H2))="","",OFFSET('Hygiene Data'!$H$13,0,10*ROW('Hygiene Data'!H2)))</f>
        <v/>
      </c>
      <c r="ED8" s="399" t="str">
        <f ca="1">+IF(OFFSET('Hygiene Data'!$I$11,0,10*ROW('Hygiene Data'!I2))="","",OFFSET('Hygiene Data'!$I$11,0,10*ROW('Hygiene Data'!I2)))</f>
        <v/>
      </c>
      <c r="EE8" s="399" t="str">
        <f ca="1">+IF(OFFSET('Hygiene Data'!$I$12,0,10*ROW('Hygiene Data'!I2))="","",OFFSET('Hygiene Data'!$I$12,0,10*ROW('Hygiene Data'!I2)))</f>
        <v/>
      </c>
      <c r="EF8" s="399" t="str">
        <f ca="1">+IF(OFFSET('Hygiene Data'!$I$13,0,10*ROW('Hygiene Data'!I2))="","",OFFSET('Hygiene Data'!$I$13,0,10*ROW('Hygiene Data'!I2)))</f>
        <v/>
      </c>
    </row>
    <row r="9" spans="1:136" x14ac:dyDescent="0.25">
      <c r="A9" s="508" t="str">
        <f ca="1">+IF(OFFSET('Water Data'!$B$2,0,10*ROW('Water Data'!E3))="","",OFFSET('Water Data'!$B$2,0,10*ROW('Water Data'!E3)))</f>
        <v>ZWE_2016_EMIS</v>
      </c>
      <c r="B9" s="50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35">
        <f t="shared" ca="1" si="0"/>
        <v>2016</v>
      </c>
      <c r="D9" s="536">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98.79</v>
      </c>
      <c r="E9" s="536">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91.9</v>
      </c>
      <c r="F9" s="536">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64.09</v>
      </c>
      <c r="G9" s="536">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99.38</v>
      </c>
      <c r="H9" s="536">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98.77</v>
      </c>
      <c r="I9" s="536">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85.68</v>
      </c>
      <c r="J9" s="536">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98.68</v>
      </c>
      <c r="K9" s="536">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90.72</v>
      </c>
      <c r="L9" s="536">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60.36</v>
      </c>
      <c r="M9" s="53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3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3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36">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98.83</v>
      </c>
      <c r="Q9" s="536">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91.05</v>
      </c>
      <c r="R9" s="536">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63.69</v>
      </c>
      <c r="S9" s="536">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98.7</v>
      </c>
      <c r="T9" s="536">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93.77</v>
      </c>
      <c r="U9" s="536">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64.97</v>
      </c>
      <c r="V9" s="537">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99.37</v>
      </c>
      <c r="W9" s="537">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95.65</v>
      </c>
      <c r="X9" s="537" t="str">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[96]</v>
      </c>
      <c r="Y9" s="537" t="str">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[96]</v>
      </c>
      <c r="Z9" s="537" t="str">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[96]</v>
      </c>
      <c r="AA9" s="537">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99.77</v>
      </c>
      <c r="AB9" s="537">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93.76</v>
      </c>
      <c r="AC9" s="537" t="str">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[94]</v>
      </c>
      <c r="AD9" s="537" t="str">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[94]</v>
      </c>
      <c r="AE9" s="537" t="str">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[94]</v>
      </c>
      <c r="AF9" s="537">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99.16</v>
      </c>
      <c r="AG9" s="537">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95.97</v>
      </c>
      <c r="AH9" s="537" t="str">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[96]</v>
      </c>
      <c r="AI9" s="537" t="str">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[96]</v>
      </c>
      <c r="AJ9" s="537" t="str">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[96]</v>
      </c>
      <c r="AK9" s="537">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88.59</v>
      </c>
      <c r="AL9" s="537">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75.83</v>
      </c>
      <c r="AM9" s="537" t="str">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[76]</v>
      </c>
      <c r="AN9" s="537" t="str">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[76]</v>
      </c>
      <c r="AO9" s="537" t="str">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[76]</v>
      </c>
      <c r="AP9" s="537">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99.87</v>
      </c>
      <c r="AQ9" s="537">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96.26</v>
      </c>
      <c r="AR9" s="537" t="str">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[96]</v>
      </c>
      <c r="AS9" s="537" t="str">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[96]</v>
      </c>
      <c r="AT9" s="537" t="str">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[96]</v>
      </c>
      <c r="AU9" s="537">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98.27</v>
      </c>
      <c r="AV9" s="537">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94.31</v>
      </c>
      <c r="AW9" s="537" t="str">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[94]</v>
      </c>
      <c r="AX9" s="537" t="str">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[94]</v>
      </c>
      <c r="AY9" s="537" t="str">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[94]</v>
      </c>
      <c r="AZ9" s="538">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62.65</v>
      </c>
      <c r="BA9" s="61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3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38">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87.61</v>
      </c>
      <c r="BD9" s="53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3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38">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58.34</v>
      </c>
      <c r="BG9" s="53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3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38">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65.25</v>
      </c>
      <c r="BJ9" s="53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3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38">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63.01</v>
      </c>
      <c r="BM9" s="53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3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38">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59.14</v>
      </c>
      <c r="BP9" s="53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3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99" t="str">
        <f ca="1">+IF(OFFSET('Water Data'!$D$27,0,10*ROW('Water Data'!D3))="","",OFFSET('Water Data'!$D$27,0,10*ROW('Water Data'!D3)))</f>
        <v>Yes</v>
      </c>
      <c r="BT9" s="399" t="str">
        <f ca="1">+IF(OFFSET('Water Data'!$D$28,0,10*ROW('Water Data'!D3))="","",OFFSET('Water Data'!$D$28,0,10*ROW('Water Data'!D3)))</f>
        <v>Yes</v>
      </c>
      <c r="BU9" s="399" t="str">
        <f ca="1">+IF(OFFSET('Water Data'!$D$29,0,10*ROW('Water Data'!D3))="","",OFFSET('Water Data'!$D$29,0,10*ROW('Water Data'!D3)))</f>
        <v>Yes</v>
      </c>
      <c r="BV9" s="399" t="str">
        <f ca="1">+IF(OFFSET('Water Data'!$E$27,0,10*ROW('Water Data'!E3))="","",OFFSET('Water Data'!$E$27,0,10*ROW('Water Data'!E3)))</f>
        <v>Yes</v>
      </c>
      <c r="BW9" s="399" t="str">
        <f ca="1">+IF(OFFSET('Water Data'!$E$28,0,10*ROW('Water Data'!E3))="","",OFFSET('Water Data'!$E$28,0,10*ROW('Water Data'!E3)))</f>
        <v>Yes</v>
      </c>
      <c r="BX9" s="399" t="str">
        <f ca="1">+IF(OFFSET('Water Data'!$E$29,0,10*ROW('Water Data'!E3))="","",OFFSET('Water Data'!$E$29,0,10*ROW('Water Data'!E3)))</f>
        <v>Yes</v>
      </c>
      <c r="BY9" s="399" t="str">
        <f ca="1">+IF(OFFSET('Water Data'!$F$27,0,10*ROW('Water Data'!F3))="","",OFFSET('Water Data'!$F$27,0,10*ROW('Water Data'!F3)))</f>
        <v>Yes</v>
      </c>
      <c r="BZ9" s="399" t="str">
        <f ca="1">+IF(OFFSET('Water Data'!$F$28,0,10*ROW('Water Data'!F3))="","",OFFSET('Water Data'!$F$28,0,10*ROW('Water Data'!F3)))</f>
        <v>Yes</v>
      </c>
      <c r="CA9" s="399" t="str">
        <f ca="1">+IF(OFFSET('Water Data'!$F$29,0,10*ROW('Water Data'!F3))="","",OFFSET('Water Data'!$F$29,0,10*ROW('Water Data'!F3)))</f>
        <v>Yes</v>
      </c>
      <c r="CB9" s="399" t="str">
        <f ca="1">+IF(OFFSET('Water Data'!$G$27,0,10*ROW('Water Data'!G3))="","",OFFSET('Water Data'!$G$27,0,10*ROW('Water Data'!G3)))</f>
        <v/>
      </c>
      <c r="CC9" s="399" t="str">
        <f ca="1">+IF(OFFSET('Water Data'!$G$28,0,10*ROW('Water Data'!G3))="","",OFFSET('Water Data'!$G$28,0,10*ROW('Water Data'!G3)))</f>
        <v/>
      </c>
      <c r="CD9" s="399" t="str">
        <f ca="1">+IF(OFFSET('Water Data'!$G$29,0,10*ROW('Water Data'!G3))="","",OFFSET('Water Data'!$G$29,0,10*ROW('Water Data'!G3)))</f>
        <v/>
      </c>
      <c r="CE9" s="399" t="str">
        <f ca="1">+IF(OFFSET('Water Data'!$H$27,0,10*ROW('Water Data'!H3))="","",OFFSET('Water Data'!$H$27,0,10*ROW('Water Data'!H3)))</f>
        <v>Yes</v>
      </c>
      <c r="CF9" s="399" t="str">
        <f ca="1">+IF(OFFSET('Water Data'!$H$28,0,10*ROW('Water Data'!H3))="","",OFFSET('Water Data'!$H$28,0,10*ROW('Water Data'!H3)))</f>
        <v>Yes</v>
      </c>
      <c r="CG9" s="399" t="str">
        <f ca="1">+IF(OFFSET('Water Data'!$H$29,0,10*ROW('Water Data'!H3))="","",OFFSET('Water Data'!$H$29,0,10*ROW('Water Data'!H3)))</f>
        <v>Yes</v>
      </c>
      <c r="CH9" s="399" t="str">
        <f ca="1">+IF(OFFSET('Water Data'!$I$27,0,10*ROW('Water Data'!I3))="","",OFFSET('Water Data'!$I$27,0,10*ROW('Water Data'!I3)))</f>
        <v>Yes</v>
      </c>
      <c r="CI9" s="399" t="str">
        <f ca="1">+IF(OFFSET('Water Data'!$I$28,0,10*ROW('Water Data'!I3))="","",OFFSET('Water Data'!$I$28,0,10*ROW('Water Data'!I3)))</f>
        <v>Yes</v>
      </c>
      <c r="CJ9" s="399" t="str">
        <f ca="1">+IF(OFFSET('Water Data'!$I$29,0,10*ROW('Water Data'!I3))="","",OFFSET('Water Data'!$I$29,0,10*ROW('Water Data'!I3)))</f>
        <v>Yes</v>
      </c>
      <c r="CK9" s="399" t="str">
        <f ca="1">+IF(OFFSET('Sanitation Data'!$D$28,0,10*ROW('Sanitation Data'!D3))="","",OFFSET('Sanitation Data'!$D$28,0,10*ROW('Sanitation Data'!D3)))</f>
        <v>Yes</v>
      </c>
      <c r="CL9" s="399" t="str">
        <f ca="1">+IF(OFFSET('Sanitation Data'!$D$29,0,10*ROW('Sanitation Data'!D3))="","",OFFSET('Sanitation Data'!$D$29,0,10*ROW('Sanitation Data'!D3)))</f>
        <v>Yes</v>
      </c>
      <c r="CM9" s="399" t="str">
        <f ca="1">+IF(OFFSET('Sanitation Data'!$D$30,0,10*ROW('Sanitation Data'!D3))="","",OFFSET('Sanitation Data'!$D$30,0,10*ROW('Sanitation Data'!D3)))</f>
        <v>No</v>
      </c>
      <c r="CN9" s="399" t="str">
        <f ca="1">+IF(OFFSET('Sanitation Data'!$D$31,0,10*ROW('Sanitation Data'!D3))="","",OFFSET('Sanitation Data'!$D$31,0,10*ROW('Sanitation Data'!D3)))</f>
        <v>No</v>
      </c>
      <c r="CO9" s="399" t="str">
        <f ca="1">+IF(OFFSET('Sanitation Data'!$D$32,0,10*ROW('Sanitation Data'!D3))="","",OFFSET('Sanitation Data'!$D$32,0,10*ROW('Sanitation Data'!D3)))</f>
        <v>No</v>
      </c>
      <c r="CP9" s="399" t="str">
        <f ca="1">+IF(OFFSET('Sanitation Data'!$E$28,0,10*ROW('Sanitation Data'!E3))="","",OFFSET('Sanitation Data'!$E$28,0,10*ROW('Sanitation Data'!E3)))</f>
        <v>Yes</v>
      </c>
      <c r="CQ9" s="399" t="str">
        <f ca="1">+IF(OFFSET('Sanitation Data'!$E$29,0,10*ROW('Sanitation Data'!E3))="","",OFFSET('Sanitation Data'!$E$29,0,10*ROW('Sanitation Data'!E3)))</f>
        <v>Yes</v>
      </c>
      <c r="CR9" s="399" t="str">
        <f ca="1">+IF(OFFSET('Sanitation Data'!$E$30,0,10*ROW('Sanitation Data'!E3))="","",OFFSET('Sanitation Data'!$E$30,0,10*ROW('Sanitation Data'!E3)))</f>
        <v>No</v>
      </c>
      <c r="CS9" s="399" t="str">
        <f ca="1">+IF(OFFSET('Sanitation Data'!$E$31,0,10*ROW('Sanitation Data'!E3))="","",OFFSET('Sanitation Data'!$E$31,0,10*ROW('Sanitation Data'!E3)))</f>
        <v>No</v>
      </c>
      <c r="CT9" s="399" t="str">
        <f ca="1">+IF(OFFSET('Sanitation Data'!$E$32,0,10*ROW('Sanitation Data'!E3))="","",OFFSET('Sanitation Data'!$E$32,0,10*ROW('Sanitation Data'!E3)))</f>
        <v>No</v>
      </c>
      <c r="CU9" s="399" t="str">
        <f ca="1">+IF(OFFSET('Sanitation Data'!$F$28,0,10*ROW('Sanitation Data'!F3))="","",OFFSET('Sanitation Data'!$F$28,0,10*ROW('Sanitation Data'!F3)))</f>
        <v>Yes</v>
      </c>
      <c r="CV9" s="399" t="str">
        <f ca="1">+IF(OFFSET('Sanitation Data'!$F$29,0,10*ROW('Sanitation Data'!F3))="","",OFFSET('Sanitation Data'!$F$29,0,10*ROW('Sanitation Data'!F3)))</f>
        <v>Yes</v>
      </c>
      <c r="CW9" s="399" t="str">
        <f ca="1">+IF(OFFSET('Sanitation Data'!$F$30,0,10*ROW('Sanitation Data'!F3))="","",OFFSET('Sanitation Data'!$F$30,0,10*ROW('Sanitation Data'!F3)))</f>
        <v>No</v>
      </c>
      <c r="CX9" s="399" t="str">
        <f ca="1">+IF(OFFSET('Sanitation Data'!$F$31,0,10*ROW('Sanitation Data'!F3))="","",OFFSET('Sanitation Data'!$F$31,0,10*ROW('Sanitation Data'!F3)))</f>
        <v>No</v>
      </c>
      <c r="CY9" s="399" t="str">
        <f ca="1">+IF(OFFSET('Sanitation Data'!$F$32,0,10*ROW('Sanitation Data'!F3))="","",OFFSET('Sanitation Data'!$F$32,0,10*ROW('Sanitation Data'!F3)))</f>
        <v>No</v>
      </c>
      <c r="CZ9" s="399" t="str">
        <f ca="1">+IF(OFFSET('Sanitation Data'!$G$28,0,10*ROW('Sanitation Data'!G3))="","",OFFSET('Sanitation Data'!$G$28,0,10*ROW('Sanitation Data'!G3)))</f>
        <v>Yes</v>
      </c>
      <c r="DA9" s="399" t="str">
        <f ca="1">+IF(OFFSET('Sanitation Data'!$G$29,0,10*ROW('Sanitation Data'!G3))="","",OFFSET('Sanitation Data'!$G$29,0,10*ROW('Sanitation Data'!G3)))</f>
        <v>Yes</v>
      </c>
      <c r="DB9" s="399" t="str">
        <f ca="1">+IF(OFFSET('Sanitation Data'!$G$30,0,10*ROW('Sanitation Data'!G3))="","",OFFSET('Sanitation Data'!$G$30,0,10*ROW('Sanitation Data'!G3)))</f>
        <v>No</v>
      </c>
      <c r="DC9" s="399" t="str">
        <f ca="1">+IF(OFFSET('Sanitation Data'!$G$31,0,10*ROW('Sanitation Data'!G3))="","",OFFSET('Sanitation Data'!$G$31,0,10*ROW('Sanitation Data'!G3)))</f>
        <v>No</v>
      </c>
      <c r="DD9" s="399" t="str">
        <f ca="1">+IF(OFFSET('Sanitation Data'!$G$32,0,10*ROW('Sanitation Data'!G3))="","",OFFSET('Sanitation Data'!$G$32,0,10*ROW('Sanitation Data'!G3)))</f>
        <v>No</v>
      </c>
      <c r="DE9" s="399" t="str">
        <f ca="1">+IF(OFFSET('Sanitation Data'!$H$28,0,10*ROW('Sanitation Data'!H3))="","",OFFSET('Sanitation Data'!$H$28,0,10*ROW('Sanitation Data'!H3)))</f>
        <v>Yes</v>
      </c>
      <c r="DF9" s="399" t="str">
        <f ca="1">+IF(OFFSET('Sanitation Data'!$H$29,0,10*ROW('Sanitation Data'!H3))="","",OFFSET('Sanitation Data'!$H$29,0,10*ROW('Sanitation Data'!H3)))</f>
        <v>Yes</v>
      </c>
      <c r="DG9" s="399" t="str">
        <f ca="1">+IF(OFFSET('Sanitation Data'!$H$30,0,10*ROW('Sanitation Data'!H3))="","",OFFSET('Sanitation Data'!$H$30,0,10*ROW('Sanitation Data'!H3)))</f>
        <v>No</v>
      </c>
      <c r="DH9" s="399" t="str">
        <f ca="1">+IF(OFFSET('Sanitation Data'!$H$31,0,10*ROW('Sanitation Data'!H3))="","",OFFSET('Sanitation Data'!$H$31,0,10*ROW('Sanitation Data'!H3)))</f>
        <v>No</v>
      </c>
      <c r="DI9" s="399" t="str">
        <f ca="1">+IF(OFFSET('Sanitation Data'!$H$32,0,10*ROW('Sanitation Data'!H3))="","",OFFSET('Sanitation Data'!$H$32,0,10*ROW('Sanitation Data'!H3)))</f>
        <v>No</v>
      </c>
      <c r="DJ9" s="399" t="str">
        <f ca="1">+IF(OFFSET('Sanitation Data'!$I$28,0,10*ROW('Sanitation Data'!I3))="","",OFFSET('Sanitation Data'!$I$28,0,10*ROW('Sanitation Data'!I3)))</f>
        <v>Yes</v>
      </c>
      <c r="DK9" s="399" t="str">
        <f ca="1">+IF(OFFSET('Sanitation Data'!$I$29,0,10*ROW('Sanitation Data'!I3))="","",OFFSET('Sanitation Data'!$I$29,0,10*ROW('Sanitation Data'!I3)))</f>
        <v>Yes</v>
      </c>
      <c r="DL9" s="399" t="str">
        <f ca="1">+IF(OFFSET('Sanitation Data'!$I$30,0,10*ROW('Sanitation Data'!I3))="","",OFFSET('Sanitation Data'!$I$30,0,10*ROW('Sanitation Data'!I3)))</f>
        <v>No</v>
      </c>
      <c r="DM9" s="399" t="str">
        <f ca="1">+IF(OFFSET('Sanitation Data'!$I$31,0,10*ROW('Sanitation Data'!I3))="","",OFFSET('Sanitation Data'!$I$31,0,10*ROW('Sanitation Data'!I3)))</f>
        <v>No</v>
      </c>
      <c r="DN9" s="399" t="str">
        <f ca="1">+IF(OFFSET('Sanitation Data'!$I$32,0,10*ROW('Sanitation Data'!I3))="","",OFFSET('Sanitation Data'!$I$32,0,10*ROW('Sanitation Data'!I3)))</f>
        <v>No</v>
      </c>
      <c r="DO9" s="399" t="str">
        <f ca="1">+IF(OFFSET('Hygiene Data'!$D$11,0,10*ROW('Hygiene Data'!D3))="","",OFFSET('Hygiene Data'!$D$11,0,10*ROW('Hygiene Data'!D3)))</f>
        <v>Yes</v>
      </c>
      <c r="DP9" s="399" t="str">
        <f ca="1">+IF(OFFSET('Hygiene Data'!$D$12,0,10*ROW('Hygiene Data'!D3))="","",OFFSET('Hygiene Data'!$D$12,0,10*ROW('Hygiene Data'!D3)))</f>
        <v/>
      </c>
      <c r="DQ9" s="399" t="str">
        <f ca="1">+IF(OFFSET('Hygiene Data'!$D$13,0,10*ROW('Hygiene Data'!D3))="","",OFFSET('Hygiene Data'!$D$13,0,10*ROW('Hygiene Data'!D3)))</f>
        <v/>
      </c>
      <c r="DR9" s="399" t="str">
        <f ca="1">+IF(OFFSET('Hygiene Data'!$E$11,0,10*ROW('Hygiene Data'!E3))="","",OFFSET('Hygiene Data'!$E$11,0,10*ROW('Hygiene Data'!E3)))</f>
        <v>Yes</v>
      </c>
      <c r="DS9" s="399" t="str">
        <f ca="1">+IF(OFFSET('Hygiene Data'!$E$12,0,10*ROW('Hygiene Data'!E3))="","",OFFSET('Hygiene Data'!$E$12,0,10*ROW('Hygiene Data'!E3)))</f>
        <v/>
      </c>
      <c r="DT9" s="399" t="str">
        <f ca="1">+IF(OFFSET('Hygiene Data'!$E$13,0,10*ROW('Hygiene Data'!E3))="","",OFFSET('Hygiene Data'!$E$13,0,10*ROW('Hygiene Data'!E3)))</f>
        <v/>
      </c>
      <c r="DU9" s="399" t="str">
        <f ca="1">+IF(OFFSET('Hygiene Data'!$F$11,0,10*ROW('Hygiene Data'!F3))="","",OFFSET('Hygiene Data'!$F$11,0,10*ROW('Hygiene Data'!F3)))</f>
        <v>Yes</v>
      </c>
      <c r="DV9" s="399" t="str">
        <f ca="1">+IF(OFFSET('Hygiene Data'!$F$12,0,10*ROW('Hygiene Data'!F3))="","",OFFSET('Hygiene Data'!$F$12,0,10*ROW('Hygiene Data'!F3)))</f>
        <v/>
      </c>
      <c r="DW9" s="399" t="str">
        <f ca="1">+IF(OFFSET('Hygiene Data'!$F$13,0,10*ROW('Hygiene Data'!F3))="","",OFFSET('Hygiene Data'!$F$13,0,10*ROW('Hygiene Data'!F3)))</f>
        <v/>
      </c>
      <c r="DX9" s="399" t="str">
        <f ca="1">+IF(OFFSET('Hygiene Data'!$G$11,0,10*ROW('Hygiene Data'!G3))="","",OFFSET('Hygiene Data'!$G$11,0,10*ROW('Hygiene Data'!G3)))</f>
        <v>Yes</v>
      </c>
      <c r="DY9" s="399" t="str">
        <f ca="1">+IF(OFFSET('Hygiene Data'!$G$12,0,10*ROW('Hygiene Data'!G3))="","",OFFSET('Hygiene Data'!$G$12,0,10*ROW('Hygiene Data'!G3)))</f>
        <v/>
      </c>
      <c r="DZ9" s="399" t="str">
        <f ca="1">+IF(OFFSET('Hygiene Data'!$G$13,0,10*ROW('Hygiene Data'!G3))="","",OFFSET('Hygiene Data'!$G$13,0,10*ROW('Hygiene Data'!G3)))</f>
        <v/>
      </c>
      <c r="EA9" s="399" t="str">
        <f ca="1">+IF(OFFSET('Hygiene Data'!$H$11,0,10*ROW('Hygiene Data'!H3))="","",OFFSET('Hygiene Data'!$H$11,0,10*ROW('Hygiene Data'!H3)))</f>
        <v>Yes</v>
      </c>
      <c r="EB9" s="399" t="str">
        <f ca="1">+IF(OFFSET('Hygiene Data'!$H$12,0,10*ROW('Hygiene Data'!H3))="","",OFFSET('Hygiene Data'!$H$12,0,10*ROW('Hygiene Data'!H3)))</f>
        <v/>
      </c>
      <c r="EC9" s="399" t="str">
        <f ca="1">+IF(OFFSET('Hygiene Data'!$H$13,0,10*ROW('Hygiene Data'!H3))="","",OFFSET('Hygiene Data'!$H$13,0,10*ROW('Hygiene Data'!H3)))</f>
        <v/>
      </c>
      <c r="ED9" s="399" t="str">
        <f ca="1">+IF(OFFSET('Hygiene Data'!$I$11,0,10*ROW('Hygiene Data'!I3))="","",OFFSET('Hygiene Data'!$I$11,0,10*ROW('Hygiene Data'!I3)))</f>
        <v>Yes</v>
      </c>
      <c r="EE9" s="399" t="str">
        <f ca="1">+IF(OFFSET('Hygiene Data'!$I$12,0,10*ROW('Hygiene Data'!I3))="","",OFFSET('Hygiene Data'!$I$12,0,10*ROW('Hygiene Data'!I3)))</f>
        <v/>
      </c>
      <c r="EF9" s="399" t="str">
        <f ca="1">+IF(OFFSET('Hygiene Data'!$I$13,0,10*ROW('Hygiene Data'!I3))="","",OFFSET('Hygiene Data'!$I$13,0,10*ROW('Hygiene Data'!I3)))</f>
        <v/>
      </c>
    </row>
    <row r="10" spans="1:136" x14ac:dyDescent="0.25">
      <c r="A10" s="508" t="str">
        <f ca="1">+IF(OFFSET('Water Data'!$B$2,0,10*ROW('Water Data'!E4))="","",OFFSET('Water Data'!$B$2,0,10*ROW('Water Data'!E4)))</f>
        <v>ZWE_2017_EMIS</v>
      </c>
      <c r="B10" s="50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35">
        <f t="shared" ca="1" si="0"/>
        <v>2017</v>
      </c>
      <c r="D10" s="536">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95.793160951636324</v>
      </c>
      <c r="E10" s="536">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84.046425305992571</v>
      </c>
      <c r="F10" s="536">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58.73212654435423</v>
      </c>
      <c r="G10" s="53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3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3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3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3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3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3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3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3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36">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95.79</v>
      </c>
      <c r="Q10" s="536">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83.496784043659048</v>
      </c>
      <c r="R10" s="536">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57.617052148302143</v>
      </c>
      <c r="S10" s="536">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95.8</v>
      </c>
      <c r="T10" s="536">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85.235631471811644</v>
      </c>
      <c r="U10" s="536">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61.17747411275333</v>
      </c>
      <c r="V10" s="53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3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3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3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3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3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3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3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3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3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3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3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3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3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3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3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3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3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3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3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3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3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3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3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3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3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3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3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3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3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3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1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3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3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3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3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3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3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3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3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3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3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3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3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3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3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3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3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99" t="str">
        <f ca="1">+IF(OFFSET('Water Data'!$D$27,0,10*ROW('Water Data'!D4))="","",OFFSET('Water Data'!$D$27,0,10*ROW('Water Data'!D4)))</f>
        <v>Yes</v>
      </c>
      <c r="BT10" s="399" t="str">
        <f ca="1">+IF(OFFSET('Water Data'!$D$28,0,10*ROW('Water Data'!D4))="","",OFFSET('Water Data'!$D$28,0,10*ROW('Water Data'!D4)))</f>
        <v>Yes</v>
      </c>
      <c r="BU10" s="399" t="str">
        <f ca="1">+IF(OFFSET('Water Data'!$D$29,0,10*ROW('Water Data'!D4))="","",OFFSET('Water Data'!$D$29,0,10*ROW('Water Data'!D4)))</f>
        <v>Yes</v>
      </c>
      <c r="BV10" s="399" t="str">
        <f ca="1">+IF(OFFSET('Water Data'!$E$27,0,10*ROW('Water Data'!E4))="","",OFFSET('Water Data'!$E$27,0,10*ROW('Water Data'!E4)))</f>
        <v/>
      </c>
      <c r="BW10" s="399" t="str">
        <f ca="1">+IF(OFFSET('Water Data'!$E$28,0,10*ROW('Water Data'!E4))="","",OFFSET('Water Data'!$E$28,0,10*ROW('Water Data'!E4)))</f>
        <v/>
      </c>
      <c r="BX10" s="399" t="str">
        <f ca="1">+IF(OFFSET('Water Data'!$E$29,0,10*ROW('Water Data'!E4))="","",OFFSET('Water Data'!$E$29,0,10*ROW('Water Data'!E4)))</f>
        <v/>
      </c>
      <c r="BY10" s="399" t="str">
        <f ca="1">+IF(OFFSET('Water Data'!$F$27,0,10*ROW('Water Data'!F4))="","",OFFSET('Water Data'!$F$27,0,10*ROW('Water Data'!F4)))</f>
        <v/>
      </c>
      <c r="BZ10" s="399" t="str">
        <f ca="1">+IF(OFFSET('Water Data'!$F$28,0,10*ROW('Water Data'!F4))="","",OFFSET('Water Data'!$F$28,0,10*ROW('Water Data'!F4)))</f>
        <v/>
      </c>
      <c r="CA10" s="399" t="str">
        <f ca="1">+IF(OFFSET('Water Data'!$F$29,0,10*ROW('Water Data'!F4))="","",OFFSET('Water Data'!$F$29,0,10*ROW('Water Data'!F4)))</f>
        <v/>
      </c>
      <c r="CB10" s="399" t="str">
        <f ca="1">+IF(OFFSET('Water Data'!$G$27,0,10*ROW('Water Data'!G4))="","",OFFSET('Water Data'!$G$27,0,10*ROW('Water Data'!G4)))</f>
        <v/>
      </c>
      <c r="CC10" s="399" t="str">
        <f ca="1">+IF(OFFSET('Water Data'!$G$28,0,10*ROW('Water Data'!G4))="","",OFFSET('Water Data'!$G$28,0,10*ROW('Water Data'!G4)))</f>
        <v/>
      </c>
      <c r="CD10" s="399" t="str">
        <f ca="1">+IF(OFFSET('Water Data'!$G$29,0,10*ROW('Water Data'!G4))="","",OFFSET('Water Data'!$G$29,0,10*ROW('Water Data'!G4)))</f>
        <v/>
      </c>
      <c r="CE10" s="399" t="str">
        <f ca="1">+IF(OFFSET('Water Data'!$H$27,0,10*ROW('Water Data'!H4))="","",OFFSET('Water Data'!$H$27,0,10*ROW('Water Data'!H4)))</f>
        <v>Yes</v>
      </c>
      <c r="CF10" s="399" t="str">
        <f ca="1">+IF(OFFSET('Water Data'!$H$28,0,10*ROW('Water Data'!H4))="","",OFFSET('Water Data'!$H$28,0,10*ROW('Water Data'!H4)))</f>
        <v>Yes</v>
      </c>
      <c r="CG10" s="399" t="str">
        <f ca="1">+IF(OFFSET('Water Data'!$H$29,0,10*ROW('Water Data'!H4))="","",OFFSET('Water Data'!$H$29,0,10*ROW('Water Data'!H4)))</f>
        <v>Yes</v>
      </c>
      <c r="CH10" s="399" t="str">
        <f ca="1">+IF(OFFSET('Water Data'!$I$27,0,10*ROW('Water Data'!I4))="","",OFFSET('Water Data'!$I$27,0,10*ROW('Water Data'!I4)))</f>
        <v>Yes</v>
      </c>
      <c r="CI10" s="399" t="str">
        <f ca="1">+IF(OFFSET('Water Data'!$I$28,0,10*ROW('Water Data'!I4))="","",OFFSET('Water Data'!$I$28,0,10*ROW('Water Data'!I4)))</f>
        <v>Yes</v>
      </c>
      <c r="CJ10" s="399" t="str">
        <f ca="1">+IF(OFFSET('Water Data'!$I$29,0,10*ROW('Water Data'!I4))="","",OFFSET('Water Data'!$I$29,0,10*ROW('Water Data'!I4)))</f>
        <v>Yes</v>
      </c>
      <c r="CK10" s="399" t="str">
        <f ca="1">+IF(OFFSET('Sanitation Data'!$D$28,0,10*ROW('Sanitation Data'!D4))="","",OFFSET('Sanitation Data'!$D$28,0,10*ROW('Sanitation Data'!D4)))</f>
        <v/>
      </c>
      <c r="CL10" s="399" t="str">
        <f ca="1">+IF(OFFSET('Sanitation Data'!$D$29,0,10*ROW('Sanitation Data'!D4))="","",OFFSET('Sanitation Data'!$D$29,0,10*ROW('Sanitation Data'!D4)))</f>
        <v/>
      </c>
      <c r="CM10" s="399" t="str">
        <f ca="1">+IF(OFFSET('Sanitation Data'!$D$30,0,10*ROW('Sanitation Data'!D4))="","",OFFSET('Sanitation Data'!$D$30,0,10*ROW('Sanitation Data'!D4)))</f>
        <v/>
      </c>
      <c r="CN10" s="399" t="str">
        <f ca="1">+IF(OFFSET('Sanitation Data'!$D$31,0,10*ROW('Sanitation Data'!D4))="","",OFFSET('Sanitation Data'!$D$31,0,10*ROW('Sanitation Data'!D4)))</f>
        <v/>
      </c>
      <c r="CO10" s="399" t="str">
        <f ca="1">+IF(OFFSET('Sanitation Data'!$D$32,0,10*ROW('Sanitation Data'!D4))="","",OFFSET('Sanitation Data'!$D$32,0,10*ROW('Sanitation Data'!D4)))</f>
        <v/>
      </c>
      <c r="CP10" s="399" t="str">
        <f ca="1">+IF(OFFSET('Sanitation Data'!$E$28,0,10*ROW('Sanitation Data'!E4))="","",OFFSET('Sanitation Data'!$E$28,0,10*ROW('Sanitation Data'!E4)))</f>
        <v/>
      </c>
      <c r="CQ10" s="399" t="str">
        <f ca="1">+IF(OFFSET('Sanitation Data'!$E$29,0,10*ROW('Sanitation Data'!E4))="","",OFFSET('Sanitation Data'!$E$29,0,10*ROW('Sanitation Data'!E4)))</f>
        <v/>
      </c>
      <c r="CR10" s="399" t="str">
        <f ca="1">+IF(OFFSET('Sanitation Data'!$E$30,0,10*ROW('Sanitation Data'!E4))="","",OFFSET('Sanitation Data'!$E$30,0,10*ROW('Sanitation Data'!E4)))</f>
        <v/>
      </c>
      <c r="CS10" s="399" t="str">
        <f ca="1">+IF(OFFSET('Sanitation Data'!$E$31,0,10*ROW('Sanitation Data'!E4))="","",OFFSET('Sanitation Data'!$E$31,0,10*ROW('Sanitation Data'!E4)))</f>
        <v/>
      </c>
      <c r="CT10" s="399" t="str">
        <f ca="1">+IF(OFFSET('Sanitation Data'!$E$32,0,10*ROW('Sanitation Data'!E4))="","",OFFSET('Sanitation Data'!$E$32,0,10*ROW('Sanitation Data'!E4)))</f>
        <v/>
      </c>
      <c r="CU10" s="399" t="str">
        <f ca="1">+IF(OFFSET('Sanitation Data'!$F$28,0,10*ROW('Sanitation Data'!F4))="","",OFFSET('Sanitation Data'!$F$28,0,10*ROW('Sanitation Data'!F4)))</f>
        <v/>
      </c>
      <c r="CV10" s="399" t="str">
        <f ca="1">+IF(OFFSET('Sanitation Data'!$F$29,0,10*ROW('Sanitation Data'!F4))="","",OFFSET('Sanitation Data'!$F$29,0,10*ROW('Sanitation Data'!F4)))</f>
        <v/>
      </c>
      <c r="CW10" s="399" t="str">
        <f ca="1">+IF(OFFSET('Sanitation Data'!$F$30,0,10*ROW('Sanitation Data'!F4))="","",OFFSET('Sanitation Data'!$F$30,0,10*ROW('Sanitation Data'!F4)))</f>
        <v/>
      </c>
      <c r="CX10" s="399" t="str">
        <f ca="1">+IF(OFFSET('Sanitation Data'!$F$31,0,10*ROW('Sanitation Data'!F4))="","",OFFSET('Sanitation Data'!$F$31,0,10*ROW('Sanitation Data'!F4)))</f>
        <v/>
      </c>
      <c r="CY10" s="399" t="str">
        <f ca="1">+IF(OFFSET('Sanitation Data'!$F$32,0,10*ROW('Sanitation Data'!F4))="","",OFFSET('Sanitation Data'!$F$32,0,10*ROW('Sanitation Data'!F4)))</f>
        <v/>
      </c>
      <c r="CZ10" s="399" t="str">
        <f ca="1">+IF(OFFSET('Sanitation Data'!$G$28,0,10*ROW('Sanitation Data'!G4))="","",OFFSET('Sanitation Data'!$G$28,0,10*ROW('Sanitation Data'!G4)))</f>
        <v/>
      </c>
      <c r="DA10" s="399" t="str">
        <f ca="1">+IF(OFFSET('Sanitation Data'!$G$29,0,10*ROW('Sanitation Data'!G4))="","",OFFSET('Sanitation Data'!$G$29,0,10*ROW('Sanitation Data'!G4)))</f>
        <v/>
      </c>
      <c r="DB10" s="399" t="str">
        <f ca="1">+IF(OFFSET('Sanitation Data'!$G$30,0,10*ROW('Sanitation Data'!G4))="","",OFFSET('Sanitation Data'!$G$30,0,10*ROW('Sanitation Data'!G4)))</f>
        <v/>
      </c>
      <c r="DC10" s="399" t="str">
        <f ca="1">+IF(OFFSET('Sanitation Data'!$G$31,0,10*ROW('Sanitation Data'!G4))="","",OFFSET('Sanitation Data'!$G$31,0,10*ROW('Sanitation Data'!G4)))</f>
        <v/>
      </c>
      <c r="DD10" s="399" t="str">
        <f ca="1">+IF(OFFSET('Sanitation Data'!$G$32,0,10*ROW('Sanitation Data'!G4))="","",OFFSET('Sanitation Data'!$G$32,0,10*ROW('Sanitation Data'!G4)))</f>
        <v/>
      </c>
      <c r="DE10" s="399" t="str">
        <f ca="1">+IF(OFFSET('Sanitation Data'!$H$28,0,10*ROW('Sanitation Data'!H4))="","",OFFSET('Sanitation Data'!$H$28,0,10*ROW('Sanitation Data'!H4)))</f>
        <v/>
      </c>
      <c r="DF10" s="399" t="str">
        <f ca="1">+IF(OFFSET('Sanitation Data'!$H$29,0,10*ROW('Sanitation Data'!H4))="","",OFFSET('Sanitation Data'!$H$29,0,10*ROW('Sanitation Data'!H4)))</f>
        <v/>
      </c>
      <c r="DG10" s="399" t="str">
        <f ca="1">+IF(OFFSET('Sanitation Data'!$H$30,0,10*ROW('Sanitation Data'!H4))="","",OFFSET('Sanitation Data'!$H$30,0,10*ROW('Sanitation Data'!H4)))</f>
        <v/>
      </c>
      <c r="DH10" s="399" t="str">
        <f ca="1">+IF(OFFSET('Sanitation Data'!$H$31,0,10*ROW('Sanitation Data'!H4))="","",OFFSET('Sanitation Data'!$H$31,0,10*ROW('Sanitation Data'!H4)))</f>
        <v/>
      </c>
      <c r="DI10" s="399" t="str">
        <f ca="1">+IF(OFFSET('Sanitation Data'!$H$32,0,10*ROW('Sanitation Data'!H4))="","",OFFSET('Sanitation Data'!$H$32,0,10*ROW('Sanitation Data'!H4)))</f>
        <v/>
      </c>
      <c r="DJ10" s="399" t="str">
        <f ca="1">+IF(OFFSET('Sanitation Data'!$I$28,0,10*ROW('Sanitation Data'!I4))="","",OFFSET('Sanitation Data'!$I$28,0,10*ROW('Sanitation Data'!I4)))</f>
        <v/>
      </c>
      <c r="DK10" s="399" t="str">
        <f ca="1">+IF(OFFSET('Sanitation Data'!$I$29,0,10*ROW('Sanitation Data'!I4))="","",OFFSET('Sanitation Data'!$I$29,0,10*ROW('Sanitation Data'!I4)))</f>
        <v/>
      </c>
      <c r="DL10" s="399" t="str">
        <f ca="1">+IF(OFFSET('Sanitation Data'!$I$30,0,10*ROW('Sanitation Data'!I4))="","",OFFSET('Sanitation Data'!$I$30,0,10*ROW('Sanitation Data'!I4)))</f>
        <v/>
      </c>
      <c r="DM10" s="399" t="str">
        <f ca="1">+IF(OFFSET('Sanitation Data'!$I$31,0,10*ROW('Sanitation Data'!I4))="","",OFFSET('Sanitation Data'!$I$31,0,10*ROW('Sanitation Data'!I4)))</f>
        <v/>
      </c>
      <c r="DN10" s="399" t="str">
        <f ca="1">+IF(OFFSET('Sanitation Data'!$I$32,0,10*ROW('Sanitation Data'!I4))="","",OFFSET('Sanitation Data'!$I$32,0,10*ROW('Sanitation Data'!I4)))</f>
        <v/>
      </c>
      <c r="DO10" s="399" t="str">
        <f ca="1">+IF(OFFSET('Hygiene Data'!$D$11,0,10*ROW('Hygiene Data'!D4))="","",OFFSET('Hygiene Data'!$D$11,0,10*ROW('Hygiene Data'!D4)))</f>
        <v/>
      </c>
      <c r="DP10" s="399" t="str">
        <f ca="1">+IF(OFFSET('Hygiene Data'!$D$12,0,10*ROW('Hygiene Data'!D4))="","",OFFSET('Hygiene Data'!$D$12,0,10*ROW('Hygiene Data'!D4)))</f>
        <v/>
      </c>
      <c r="DQ10" s="399" t="str">
        <f ca="1">+IF(OFFSET('Hygiene Data'!$D$13,0,10*ROW('Hygiene Data'!D4))="","",OFFSET('Hygiene Data'!$D$13,0,10*ROW('Hygiene Data'!D4)))</f>
        <v/>
      </c>
      <c r="DR10" s="399" t="str">
        <f ca="1">+IF(OFFSET('Hygiene Data'!$E$11,0,10*ROW('Hygiene Data'!E4))="","",OFFSET('Hygiene Data'!$E$11,0,10*ROW('Hygiene Data'!E4)))</f>
        <v/>
      </c>
      <c r="DS10" s="399" t="str">
        <f ca="1">+IF(OFFSET('Hygiene Data'!$E$12,0,10*ROW('Hygiene Data'!E4))="","",OFFSET('Hygiene Data'!$E$12,0,10*ROW('Hygiene Data'!E4)))</f>
        <v/>
      </c>
      <c r="DT10" s="399" t="str">
        <f ca="1">+IF(OFFSET('Hygiene Data'!$E$13,0,10*ROW('Hygiene Data'!E4))="","",OFFSET('Hygiene Data'!$E$13,0,10*ROW('Hygiene Data'!E4)))</f>
        <v/>
      </c>
      <c r="DU10" s="399" t="str">
        <f ca="1">+IF(OFFSET('Hygiene Data'!$F$11,0,10*ROW('Hygiene Data'!F4))="","",OFFSET('Hygiene Data'!$F$11,0,10*ROW('Hygiene Data'!F4)))</f>
        <v/>
      </c>
      <c r="DV10" s="399" t="str">
        <f ca="1">+IF(OFFSET('Hygiene Data'!$F$12,0,10*ROW('Hygiene Data'!F4))="","",OFFSET('Hygiene Data'!$F$12,0,10*ROW('Hygiene Data'!F4)))</f>
        <v/>
      </c>
      <c r="DW10" s="399" t="str">
        <f ca="1">+IF(OFFSET('Hygiene Data'!$F$13,0,10*ROW('Hygiene Data'!F4))="","",OFFSET('Hygiene Data'!$F$13,0,10*ROW('Hygiene Data'!F4)))</f>
        <v/>
      </c>
      <c r="DX10" s="399" t="str">
        <f ca="1">+IF(OFFSET('Hygiene Data'!$G$11,0,10*ROW('Hygiene Data'!G4))="","",OFFSET('Hygiene Data'!$G$11,0,10*ROW('Hygiene Data'!G4)))</f>
        <v/>
      </c>
      <c r="DY10" s="399" t="str">
        <f ca="1">+IF(OFFSET('Hygiene Data'!$G$12,0,10*ROW('Hygiene Data'!G4))="","",OFFSET('Hygiene Data'!$G$12,0,10*ROW('Hygiene Data'!G4)))</f>
        <v/>
      </c>
      <c r="DZ10" s="399" t="str">
        <f ca="1">+IF(OFFSET('Hygiene Data'!$G$13,0,10*ROW('Hygiene Data'!G4))="","",OFFSET('Hygiene Data'!$G$13,0,10*ROW('Hygiene Data'!G4)))</f>
        <v/>
      </c>
      <c r="EA10" s="399" t="str">
        <f ca="1">+IF(OFFSET('Hygiene Data'!$H$11,0,10*ROW('Hygiene Data'!H4))="","",OFFSET('Hygiene Data'!$H$11,0,10*ROW('Hygiene Data'!H4)))</f>
        <v/>
      </c>
      <c r="EB10" s="399" t="str">
        <f ca="1">+IF(OFFSET('Hygiene Data'!$H$12,0,10*ROW('Hygiene Data'!H4))="","",OFFSET('Hygiene Data'!$H$12,0,10*ROW('Hygiene Data'!H4)))</f>
        <v/>
      </c>
      <c r="EC10" s="399" t="str">
        <f ca="1">+IF(OFFSET('Hygiene Data'!$H$13,0,10*ROW('Hygiene Data'!H4))="","",OFFSET('Hygiene Data'!$H$13,0,10*ROW('Hygiene Data'!H4)))</f>
        <v/>
      </c>
      <c r="ED10" s="399" t="str">
        <f ca="1">+IF(OFFSET('Hygiene Data'!$I$11,0,10*ROW('Hygiene Data'!I4))="","",OFFSET('Hygiene Data'!$I$11,0,10*ROW('Hygiene Data'!I4)))</f>
        <v/>
      </c>
      <c r="EE10" s="399" t="str">
        <f ca="1">+IF(OFFSET('Hygiene Data'!$I$12,0,10*ROW('Hygiene Data'!I4))="","",OFFSET('Hygiene Data'!$I$12,0,10*ROW('Hygiene Data'!I4)))</f>
        <v/>
      </c>
      <c r="EF10" s="399" t="str">
        <f ca="1">+IF(OFFSET('Hygiene Data'!$I$13,0,10*ROW('Hygiene Data'!I4))="","",OFFSET('Hygiene Data'!$I$13,0,10*ROW('Hygiene Data'!I4)))</f>
        <v/>
      </c>
    </row>
    <row r="11" spans="1:136" x14ac:dyDescent="0.25">
      <c r="A11" s="508" t="str">
        <f ca="1">+IF(OFFSET('Water Data'!$B$2,0,10*ROW('Water Data'!E5))="","",OFFSET('Water Data'!$B$2,0,10*ROW('Water Data'!E5)))</f>
        <v>ZWE_2017_WV</v>
      </c>
      <c r="B11" s="50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Survey</v>
      </c>
      <c r="C11" s="535">
        <f t="shared" ca="1" si="0"/>
        <v>2017</v>
      </c>
      <c r="D11" s="53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3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3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3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3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3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36" t="str">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[97]</v>
      </c>
      <c r="K11" s="536" t="str">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[87]</v>
      </c>
      <c r="L11" s="536" t="str">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[72]</v>
      </c>
      <c r="M11" s="53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3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3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3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3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3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3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3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3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3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3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3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3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3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3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3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3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3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3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37" t="str">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[99]</v>
      </c>
      <c r="AG11" s="537" t="str">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[89]</v>
      </c>
      <c r="AH11" s="537" t="str">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[23]</v>
      </c>
      <c r="AI11" s="537" t="str">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[88]</v>
      </c>
      <c r="AJ11" s="537" t="str">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[23]</v>
      </c>
      <c r="AK11" s="53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3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3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3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3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3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3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3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3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3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3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3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3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3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3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3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1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3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3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3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3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38" t="str">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[62]</v>
      </c>
      <c r="BG11" s="538" t="str">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[48]</v>
      </c>
      <c r="BH11" s="538" t="str">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[19]</v>
      </c>
      <c r="BI11" s="53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3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3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3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3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3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3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3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3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99" t="str">
        <f ca="1">+IF(OFFSET('Water Data'!$D$27,0,10*ROW('Water Data'!D5))="","",OFFSET('Water Data'!$D$27,0,10*ROW('Water Data'!D5)))</f>
        <v/>
      </c>
      <c r="BT11" s="399" t="str">
        <f ca="1">+IF(OFFSET('Water Data'!$D$28,0,10*ROW('Water Data'!D5))="","",OFFSET('Water Data'!$D$28,0,10*ROW('Water Data'!D5)))</f>
        <v/>
      </c>
      <c r="BU11" s="399" t="str">
        <f ca="1">+IF(OFFSET('Water Data'!$D$29,0,10*ROW('Water Data'!D5))="","",OFFSET('Water Data'!$D$29,0,10*ROW('Water Data'!D5)))</f>
        <v/>
      </c>
      <c r="BV11" s="399" t="str">
        <f ca="1">+IF(OFFSET('Water Data'!$E$27,0,10*ROW('Water Data'!E5))="","",OFFSET('Water Data'!$E$27,0,10*ROW('Water Data'!E5)))</f>
        <v/>
      </c>
      <c r="BW11" s="399" t="str">
        <f ca="1">+IF(OFFSET('Water Data'!$E$28,0,10*ROW('Water Data'!E5))="","",OFFSET('Water Data'!$E$28,0,10*ROW('Water Data'!E5)))</f>
        <v/>
      </c>
      <c r="BX11" s="399" t="str">
        <f ca="1">+IF(OFFSET('Water Data'!$E$29,0,10*ROW('Water Data'!E5))="","",OFFSET('Water Data'!$E$29,0,10*ROW('Water Data'!E5)))</f>
        <v/>
      </c>
      <c r="BY11" s="399" t="str">
        <f ca="1">+IF(OFFSET('Water Data'!$F$27,0,10*ROW('Water Data'!F5))="","",OFFSET('Water Data'!$F$27,0,10*ROW('Water Data'!F5)))</f>
        <v>No</v>
      </c>
      <c r="BZ11" s="399" t="str">
        <f ca="1">+IF(OFFSET('Water Data'!$F$28,0,10*ROW('Water Data'!F5))="","",OFFSET('Water Data'!$F$28,0,10*ROW('Water Data'!F5)))</f>
        <v>No</v>
      </c>
      <c r="CA11" s="399" t="str">
        <f ca="1">+IF(OFFSET('Water Data'!$F$29,0,10*ROW('Water Data'!F5))="","",OFFSET('Water Data'!$F$29,0,10*ROW('Water Data'!F5)))</f>
        <v>No</v>
      </c>
      <c r="CB11" s="399" t="str">
        <f ca="1">+IF(OFFSET('Water Data'!$G$27,0,10*ROW('Water Data'!G5))="","",OFFSET('Water Data'!$G$27,0,10*ROW('Water Data'!G5)))</f>
        <v/>
      </c>
      <c r="CC11" s="399" t="str">
        <f ca="1">+IF(OFFSET('Water Data'!$G$28,0,10*ROW('Water Data'!G5))="","",OFFSET('Water Data'!$G$28,0,10*ROW('Water Data'!G5)))</f>
        <v/>
      </c>
      <c r="CD11" s="399" t="str">
        <f ca="1">+IF(OFFSET('Water Data'!$G$29,0,10*ROW('Water Data'!G5))="","",OFFSET('Water Data'!$G$29,0,10*ROW('Water Data'!G5)))</f>
        <v/>
      </c>
      <c r="CE11" s="399" t="str">
        <f ca="1">+IF(OFFSET('Water Data'!$H$27,0,10*ROW('Water Data'!H5))="","",OFFSET('Water Data'!$H$27,0,10*ROW('Water Data'!H5)))</f>
        <v/>
      </c>
      <c r="CF11" s="399" t="str">
        <f ca="1">+IF(OFFSET('Water Data'!$H$28,0,10*ROW('Water Data'!H5))="","",OFFSET('Water Data'!$H$28,0,10*ROW('Water Data'!H5)))</f>
        <v/>
      </c>
      <c r="CG11" s="399" t="str">
        <f ca="1">+IF(OFFSET('Water Data'!$H$29,0,10*ROW('Water Data'!H5))="","",OFFSET('Water Data'!$H$29,0,10*ROW('Water Data'!H5)))</f>
        <v/>
      </c>
      <c r="CH11" s="399" t="str">
        <f ca="1">+IF(OFFSET('Water Data'!$I$27,0,10*ROW('Water Data'!I5))="","",OFFSET('Water Data'!$I$27,0,10*ROW('Water Data'!I5)))</f>
        <v/>
      </c>
      <c r="CI11" s="399" t="str">
        <f ca="1">+IF(OFFSET('Water Data'!$I$28,0,10*ROW('Water Data'!I5))="","",OFFSET('Water Data'!$I$28,0,10*ROW('Water Data'!I5)))</f>
        <v/>
      </c>
      <c r="CJ11" s="399" t="str">
        <f ca="1">+IF(OFFSET('Water Data'!$I$29,0,10*ROW('Water Data'!I5))="","",OFFSET('Water Data'!$I$29,0,10*ROW('Water Data'!I5)))</f>
        <v/>
      </c>
      <c r="CK11" s="399" t="str">
        <f ca="1">+IF(OFFSET('Sanitation Data'!$D$28,0,10*ROW('Sanitation Data'!D5))="","",OFFSET('Sanitation Data'!$D$28,0,10*ROW('Sanitation Data'!D5)))</f>
        <v/>
      </c>
      <c r="CL11" s="399" t="str">
        <f ca="1">+IF(OFFSET('Sanitation Data'!$D$29,0,10*ROW('Sanitation Data'!D5))="","",OFFSET('Sanitation Data'!$D$29,0,10*ROW('Sanitation Data'!D5)))</f>
        <v/>
      </c>
      <c r="CM11" s="399" t="str">
        <f ca="1">+IF(OFFSET('Sanitation Data'!$D$30,0,10*ROW('Sanitation Data'!D5))="","",OFFSET('Sanitation Data'!$D$30,0,10*ROW('Sanitation Data'!D5)))</f>
        <v/>
      </c>
      <c r="CN11" s="399" t="str">
        <f ca="1">+IF(OFFSET('Sanitation Data'!$D$31,0,10*ROW('Sanitation Data'!D5))="","",OFFSET('Sanitation Data'!$D$31,0,10*ROW('Sanitation Data'!D5)))</f>
        <v/>
      </c>
      <c r="CO11" s="399" t="str">
        <f ca="1">+IF(OFFSET('Sanitation Data'!$D$32,0,10*ROW('Sanitation Data'!D5))="","",OFFSET('Sanitation Data'!$D$32,0,10*ROW('Sanitation Data'!D5)))</f>
        <v/>
      </c>
      <c r="CP11" s="399" t="str">
        <f ca="1">+IF(OFFSET('Sanitation Data'!$E$28,0,10*ROW('Sanitation Data'!E5))="","",OFFSET('Sanitation Data'!$E$28,0,10*ROW('Sanitation Data'!E5)))</f>
        <v/>
      </c>
      <c r="CQ11" s="399" t="str">
        <f ca="1">+IF(OFFSET('Sanitation Data'!$E$29,0,10*ROW('Sanitation Data'!E5))="","",OFFSET('Sanitation Data'!$E$29,0,10*ROW('Sanitation Data'!E5)))</f>
        <v/>
      </c>
      <c r="CR11" s="399" t="str">
        <f ca="1">+IF(OFFSET('Sanitation Data'!$E$30,0,10*ROW('Sanitation Data'!E5))="","",OFFSET('Sanitation Data'!$E$30,0,10*ROW('Sanitation Data'!E5)))</f>
        <v/>
      </c>
      <c r="CS11" s="399" t="str">
        <f ca="1">+IF(OFFSET('Sanitation Data'!$E$31,0,10*ROW('Sanitation Data'!E5))="","",OFFSET('Sanitation Data'!$E$31,0,10*ROW('Sanitation Data'!E5)))</f>
        <v/>
      </c>
      <c r="CT11" s="399" t="str">
        <f ca="1">+IF(OFFSET('Sanitation Data'!$E$32,0,10*ROW('Sanitation Data'!E5))="","",OFFSET('Sanitation Data'!$E$32,0,10*ROW('Sanitation Data'!E5)))</f>
        <v/>
      </c>
      <c r="CU11" s="399" t="str">
        <f ca="1">+IF(OFFSET('Sanitation Data'!$F$28,0,10*ROW('Sanitation Data'!F5))="","",OFFSET('Sanitation Data'!$F$28,0,10*ROW('Sanitation Data'!F5)))</f>
        <v>No</v>
      </c>
      <c r="CV11" s="399" t="str">
        <f ca="1">+IF(OFFSET('Sanitation Data'!$F$29,0,10*ROW('Sanitation Data'!F5))="","",OFFSET('Sanitation Data'!$F$29,0,10*ROW('Sanitation Data'!F5)))</f>
        <v>No</v>
      </c>
      <c r="CW11" s="399" t="str">
        <f ca="1">+IF(OFFSET('Sanitation Data'!$F$30,0,10*ROW('Sanitation Data'!F5))="","",OFFSET('Sanitation Data'!$F$30,0,10*ROW('Sanitation Data'!F5)))</f>
        <v>No</v>
      </c>
      <c r="CX11" s="399" t="str">
        <f ca="1">+IF(OFFSET('Sanitation Data'!$F$31,0,10*ROW('Sanitation Data'!F5))="","",OFFSET('Sanitation Data'!$F$31,0,10*ROW('Sanitation Data'!F5)))</f>
        <v>No</v>
      </c>
      <c r="CY11" s="399" t="str">
        <f ca="1">+IF(OFFSET('Sanitation Data'!$F$32,0,10*ROW('Sanitation Data'!F5))="","",OFFSET('Sanitation Data'!$F$32,0,10*ROW('Sanitation Data'!F5)))</f>
        <v>No</v>
      </c>
      <c r="CZ11" s="399" t="str">
        <f ca="1">+IF(OFFSET('Sanitation Data'!$G$28,0,10*ROW('Sanitation Data'!G5))="","",OFFSET('Sanitation Data'!$G$28,0,10*ROW('Sanitation Data'!G5)))</f>
        <v/>
      </c>
      <c r="DA11" s="399" t="str">
        <f ca="1">+IF(OFFSET('Sanitation Data'!$G$29,0,10*ROW('Sanitation Data'!G5))="","",OFFSET('Sanitation Data'!$G$29,0,10*ROW('Sanitation Data'!G5)))</f>
        <v/>
      </c>
      <c r="DB11" s="399" t="str">
        <f ca="1">+IF(OFFSET('Sanitation Data'!$G$30,0,10*ROW('Sanitation Data'!G5))="","",OFFSET('Sanitation Data'!$G$30,0,10*ROW('Sanitation Data'!G5)))</f>
        <v/>
      </c>
      <c r="DC11" s="399" t="str">
        <f ca="1">+IF(OFFSET('Sanitation Data'!$G$31,0,10*ROW('Sanitation Data'!G5))="","",OFFSET('Sanitation Data'!$G$31,0,10*ROW('Sanitation Data'!G5)))</f>
        <v/>
      </c>
      <c r="DD11" s="399" t="str">
        <f ca="1">+IF(OFFSET('Sanitation Data'!$G$32,0,10*ROW('Sanitation Data'!G5))="","",OFFSET('Sanitation Data'!$G$32,0,10*ROW('Sanitation Data'!G5)))</f>
        <v/>
      </c>
      <c r="DE11" s="399" t="str">
        <f ca="1">+IF(OFFSET('Sanitation Data'!$H$28,0,10*ROW('Sanitation Data'!H5))="","",OFFSET('Sanitation Data'!$H$28,0,10*ROW('Sanitation Data'!H5)))</f>
        <v/>
      </c>
      <c r="DF11" s="399" t="str">
        <f ca="1">+IF(OFFSET('Sanitation Data'!$H$29,0,10*ROW('Sanitation Data'!H5))="","",OFFSET('Sanitation Data'!$H$29,0,10*ROW('Sanitation Data'!H5)))</f>
        <v/>
      </c>
      <c r="DG11" s="399" t="str">
        <f ca="1">+IF(OFFSET('Sanitation Data'!$H$30,0,10*ROW('Sanitation Data'!H5))="","",OFFSET('Sanitation Data'!$H$30,0,10*ROW('Sanitation Data'!H5)))</f>
        <v/>
      </c>
      <c r="DH11" s="399" t="str">
        <f ca="1">+IF(OFFSET('Sanitation Data'!$H$31,0,10*ROW('Sanitation Data'!H5))="","",OFFSET('Sanitation Data'!$H$31,0,10*ROW('Sanitation Data'!H5)))</f>
        <v/>
      </c>
      <c r="DI11" s="399" t="str">
        <f ca="1">+IF(OFFSET('Sanitation Data'!$H$32,0,10*ROW('Sanitation Data'!H5))="","",OFFSET('Sanitation Data'!$H$32,0,10*ROW('Sanitation Data'!H5)))</f>
        <v/>
      </c>
      <c r="DJ11" s="399" t="str">
        <f ca="1">+IF(OFFSET('Sanitation Data'!$I$28,0,10*ROW('Sanitation Data'!I5))="","",OFFSET('Sanitation Data'!$I$28,0,10*ROW('Sanitation Data'!I5)))</f>
        <v/>
      </c>
      <c r="DK11" s="399" t="str">
        <f ca="1">+IF(OFFSET('Sanitation Data'!$I$29,0,10*ROW('Sanitation Data'!I5))="","",OFFSET('Sanitation Data'!$I$29,0,10*ROW('Sanitation Data'!I5)))</f>
        <v/>
      </c>
      <c r="DL11" s="399" t="str">
        <f ca="1">+IF(OFFSET('Sanitation Data'!$I$30,0,10*ROW('Sanitation Data'!I5))="","",OFFSET('Sanitation Data'!$I$30,0,10*ROW('Sanitation Data'!I5)))</f>
        <v/>
      </c>
      <c r="DM11" s="399" t="str">
        <f ca="1">+IF(OFFSET('Sanitation Data'!$I$31,0,10*ROW('Sanitation Data'!I5))="","",OFFSET('Sanitation Data'!$I$31,0,10*ROW('Sanitation Data'!I5)))</f>
        <v/>
      </c>
      <c r="DN11" s="399" t="str">
        <f ca="1">+IF(OFFSET('Sanitation Data'!$I$32,0,10*ROW('Sanitation Data'!I5))="","",OFFSET('Sanitation Data'!$I$32,0,10*ROW('Sanitation Data'!I5)))</f>
        <v/>
      </c>
      <c r="DO11" s="399" t="str">
        <f ca="1">+IF(OFFSET('Hygiene Data'!$D$11,0,10*ROW('Hygiene Data'!D5))="","",OFFSET('Hygiene Data'!$D$11,0,10*ROW('Hygiene Data'!D5)))</f>
        <v/>
      </c>
      <c r="DP11" s="399" t="str">
        <f ca="1">+IF(OFFSET('Hygiene Data'!$D$12,0,10*ROW('Hygiene Data'!D5))="","",OFFSET('Hygiene Data'!$D$12,0,10*ROW('Hygiene Data'!D5)))</f>
        <v/>
      </c>
      <c r="DQ11" s="399" t="str">
        <f ca="1">+IF(OFFSET('Hygiene Data'!$D$13,0,10*ROW('Hygiene Data'!D5))="","",OFFSET('Hygiene Data'!$D$13,0,10*ROW('Hygiene Data'!D5)))</f>
        <v/>
      </c>
      <c r="DR11" s="399" t="str">
        <f ca="1">+IF(OFFSET('Hygiene Data'!$E$11,0,10*ROW('Hygiene Data'!E5))="","",OFFSET('Hygiene Data'!$E$11,0,10*ROW('Hygiene Data'!E5)))</f>
        <v/>
      </c>
      <c r="DS11" s="399" t="str">
        <f ca="1">+IF(OFFSET('Hygiene Data'!$E$12,0,10*ROW('Hygiene Data'!E5))="","",OFFSET('Hygiene Data'!$E$12,0,10*ROW('Hygiene Data'!E5)))</f>
        <v/>
      </c>
      <c r="DT11" s="399" t="str">
        <f ca="1">+IF(OFFSET('Hygiene Data'!$E$13,0,10*ROW('Hygiene Data'!E5))="","",OFFSET('Hygiene Data'!$E$13,0,10*ROW('Hygiene Data'!E5)))</f>
        <v/>
      </c>
      <c r="DU11" s="399" t="str">
        <f ca="1">+IF(OFFSET('Hygiene Data'!$F$11,0,10*ROW('Hygiene Data'!F5))="","",OFFSET('Hygiene Data'!$F$11,0,10*ROW('Hygiene Data'!F5)))</f>
        <v>No</v>
      </c>
      <c r="DV11" s="399" t="str">
        <f ca="1">+IF(OFFSET('Hygiene Data'!$F$12,0,10*ROW('Hygiene Data'!F5))="","",OFFSET('Hygiene Data'!$F$12,0,10*ROW('Hygiene Data'!F5)))</f>
        <v>No</v>
      </c>
      <c r="DW11" s="399" t="str">
        <f ca="1">+IF(OFFSET('Hygiene Data'!$F$13,0,10*ROW('Hygiene Data'!F5))="","",OFFSET('Hygiene Data'!$F$13,0,10*ROW('Hygiene Data'!F5)))</f>
        <v>No</v>
      </c>
      <c r="DX11" s="399" t="str">
        <f ca="1">+IF(OFFSET('Hygiene Data'!$G$11,0,10*ROW('Hygiene Data'!G5))="","",OFFSET('Hygiene Data'!$G$11,0,10*ROW('Hygiene Data'!G5)))</f>
        <v/>
      </c>
      <c r="DY11" s="399" t="str">
        <f ca="1">+IF(OFFSET('Hygiene Data'!$G$12,0,10*ROW('Hygiene Data'!G5))="","",OFFSET('Hygiene Data'!$G$12,0,10*ROW('Hygiene Data'!G5)))</f>
        <v/>
      </c>
      <c r="DZ11" s="399" t="str">
        <f ca="1">+IF(OFFSET('Hygiene Data'!$G$13,0,10*ROW('Hygiene Data'!G5))="","",OFFSET('Hygiene Data'!$G$13,0,10*ROW('Hygiene Data'!G5)))</f>
        <v/>
      </c>
      <c r="EA11" s="399" t="str">
        <f ca="1">+IF(OFFSET('Hygiene Data'!$H$11,0,10*ROW('Hygiene Data'!H5))="","",OFFSET('Hygiene Data'!$H$11,0,10*ROW('Hygiene Data'!H5)))</f>
        <v/>
      </c>
      <c r="EB11" s="399" t="str">
        <f ca="1">+IF(OFFSET('Hygiene Data'!$H$12,0,10*ROW('Hygiene Data'!H5))="","",OFFSET('Hygiene Data'!$H$12,0,10*ROW('Hygiene Data'!H5)))</f>
        <v/>
      </c>
      <c r="EC11" s="399" t="str">
        <f ca="1">+IF(OFFSET('Hygiene Data'!$H$13,0,10*ROW('Hygiene Data'!H5))="","",OFFSET('Hygiene Data'!$H$13,0,10*ROW('Hygiene Data'!H5)))</f>
        <v/>
      </c>
      <c r="ED11" s="399" t="str">
        <f ca="1">+IF(OFFSET('Hygiene Data'!$I$11,0,10*ROW('Hygiene Data'!I5))="","",OFFSET('Hygiene Data'!$I$11,0,10*ROW('Hygiene Data'!I5)))</f>
        <v/>
      </c>
      <c r="EE11" s="399" t="str">
        <f ca="1">+IF(OFFSET('Hygiene Data'!$I$12,0,10*ROW('Hygiene Data'!I5))="","",OFFSET('Hygiene Data'!$I$12,0,10*ROW('Hygiene Data'!I5)))</f>
        <v/>
      </c>
      <c r="EF11" s="399" t="str">
        <f ca="1">+IF(OFFSET('Hygiene Data'!$I$13,0,10*ROW('Hygiene Data'!I5))="","",OFFSET('Hygiene Data'!$I$13,0,10*ROW('Hygiene Data'!I5)))</f>
        <v/>
      </c>
    </row>
    <row r="12" spans="1:136" x14ac:dyDescent="0.25">
      <c r="A12" s="508" t="str">
        <f ca="1">+IF(OFFSET('Water Data'!$B$2,0,10*ROW('Water Data'!E6))="","",OFFSET('Water Data'!$B$2,0,10*ROW('Water Data'!E6)))</f>
        <v>ZWE_2018_EMIS</v>
      </c>
      <c r="B12" s="50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35">
        <f t="shared" ca="1" si="0"/>
        <v>2018</v>
      </c>
      <c r="D12" s="536">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98.238326236488703</v>
      </c>
      <c r="E12" s="536">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86.808623368162472</v>
      </c>
      <c r="F12" s="53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3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3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3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3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3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3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3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3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3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36">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98.58</v>
      </c>
      <c r="Q12" s="536">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86.173707000000007</v>
      </c>
      <c r="R12" s="53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36">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97.49</v>
      </c>
      <c r="T12" s="536">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88.199202999999997</v>
      </c>
      <c r="U12" s="53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3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37">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98.947455684695811</v>
      </c>
      <c r="X12" s="53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3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3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3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3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3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3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3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3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3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3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3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3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3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37">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98.925000000000011</v>
      </c>
      <c r="AM12" s="53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3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3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3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37">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98.98</v>
      </c>
      <c r="AR12" s="53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3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3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3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37">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98.924999999999997</v>
      </c>
      <c r="AW12" s="53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3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3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3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1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3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3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3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3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3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3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3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3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3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3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3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3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3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3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3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3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99" t="str">
        <f ca="1">+IF(OFFSET('Water Data'!$D$27,0,10*ROW('Water Data'!D6))="","",OFFSET('Water Data'!$D$27,0,10*ROW('Water Data'!D6)))</f>
        <v>Yes</v>
      </c>
      <c r="BT12" s="399" t="str">
        <f ca="1">+IF(OFFSET('Water Data'!$D$28,0,10*ROW('Water Data'!D6))="","",OFFSET('Water Data'!$D$28,0,10*ROW('Water Data'!D6)))</f>
        <v>Yes</v>
      </c>
      <c r="BU12" s="399" t="str">
        <f ca="1">+IF(OFFSET('Water Data'!$D$29,0,10*ROW('Water Data'!D6))="","",OFFSET('Water Data'!$D$29,0,10*ROW('Water Data'!D6)))</f>
        <v/>
      </c>
      <c r="BV12" s="399" t="str">
        <f ca="1">+IF(OFFSET('Water Data'!$E$27,0,10*ROW('Water Data'!E6))="","",OFFSET('Water Data'!$E$27,0,10*ROW('Water Data'!E6)))</f>
        <v/>
      </c>
      <c r="BW12" s="399" t="str">
        <f ca="1">+IF(OFFSET('Water Data'!$E$28,0,10*ROW('Water Data'!E6))="","",OFFSET('Water Data'!$E$28,0,10*ROW('Water Data'!E6)))</f>
        <v/>
      </c>
      <c r="BX12" s="399" t="str">
        <f ca="1">+IF(OFFSET('Water Data'!$E$29,0,10*ROW('Water Data'!E6))="","",OFFSET('Water Data'!$E$29,0,10*ROW('Water Data'!E6)))</f>
        <v/>
      </c>
      <c r="BY12" s="399" t="str">
        <f ca="1">+IF(OFFSET('Water Data'!$F$27,0,10*ROW('Water Data'!F6))="","",OFFSET('Water Data'!$F$27,0,10*ROW('Water Data'!F6)))</f>
        <v/>
      </c>
      <c r="BZ12" s="399" t="str">
        <f ca="1">+IF(OFFSET('Water Data'!$F$28,0,10*ROW('Water Data'!F6))="","",OFFSET('Water Data'!$F$28,0,10*ROW('Water Data'!F6)))</f>
        <v/>
      </c>
      <c r="CA12" s="399" t="str">
        <f ca="1">+IF(OFFSET('Water Data'!$F$29,0,10*ROW('Water Data'!F6))="","",OFFSET('Water Data'!$F$29,0,10*ROW('Water Data'!F6)))</f>
        <v/>
      </c>
      <c r="CB12" s="399" t="str">
        <f ca="1">+IF(OFFSET('Water Data'!$G$27,0,10*ROW('Water Data'!G6))="","",OFFSET('Water Data'!$G$27,0,10*ROW('Water Data'!G6)))</f>
        <v/>
      </c>
      <c r="CC12" s="399" t="str">
        <f ca="1">+IF(OFFSET('Water Data'!$G$28,0,10*ROW('Water Data'!G6))="","",OFFSET('Water Data'!$G$28,0,10*ROW('Water Data'!G6)))</f>
        <v/>
      </c>
      <c r="CD12" s="399" t="str">
        <f ca="1">+IF(OFFSET('Water Data'!$G$29,0,10*ROW('Water Data'!G6))="","",OFFSET('Water Data'!$G$29,0,10*ROW('Water Data'!G6)))</f>
        <v/>
      </c>
      <c r="CE12" s="399" t="str">
        <f ca="1">+IF(OFFSET('Water Data'!$H$27,0,10*ROW('Water Data'!H6))="","",OFFSET('Water Data'!$H$27,0,10*ROW('Water Data'!H6)))</f>
        <v>Yes</v>
      </c>
      <c r="CF12" s="399" t="str">
        <f ca="1">+IF(OFFSET('Water Data'!$H$28,0,10*ROW('Water Data'!H6))="","",OFFSET('Water Data'!$H$28,0,10*ROW('Water Data'!H6)))</f>
        <v>Yes</v>
      </c>
      <c r="CG12" s="399" t="str">
        <f ca="1">+IF(OFFSET('Water Data'!$H$29,0,10*ROW('Water Data'!H6))="","",OFFSET('Water Data'!$H$29,0,10*ROW('Water Data'!H6)))</f>
        <v/>
      </c>
      <c r="CH12" s="399" t="str">
        <f ca="1">+IF(OFFSET('Water Data'!$I$27,0,10*ROW('Water Data'!I6))="","",OFFSET('Water Data'!$I$27,0,10*ROW('Water Data'!I6)))</f>
        <v>Yes</v>
      </c>
      <c r="CI12" s="399" t="str">
        <f ca="1">+IF(OFFSET('Water Data'!$I$28,0,10*ROW('Water Data'!I6))="","",OFFSET('Water Data'!$I$28,0,10*ROW('Water Data'!I6)))</f>
        <v>Yes</v>
      </c>
      <c r="CJ12" s="399" t="str">
        <f ca="1">+IF(OFFSET('Water Data'!$I$29,0,10*ROW('Water Data'!I6))="","",OFFSET('Water Data'!$I$29,0,10*ROW('Water Data'!I6)))</f>
        <v/>
      </c>
      <c r="CK12" s="399" t="str">
        <f ca="1">+IF(OFFSET('Sanitation Data'!$D$28,0,10*ROW('Sanitation Data'!D6))="","",OFFSET('Sanitation Data'!$D$28,0,10*ROW('Sanitation Data'!D6)))</f>
        <v/>
      </c>
      <c r="CL12" s="399" t="str">
        <f ca="1">+IF(OFFSET('Sanitation Data'!$D$29,0,10*ROW('Sanitation Data'!D6))="","",OFFSET('Sanitation Data'!$D$29,0,10*ROW('Sanitation Data'!D6)))</f>
        <v>Yes</v>
      </c>
      <c r="CM12" s="399" t="str">
        <f ca="1">+IF(OFFSET('Sanitation Data'!$D$30,0,10*ROW('Sanitation Data'!D6))="","",OFFSET('Sanitation Data'!$D$30,0,10*ROW('Sanitation Data'!D6)))</f>
        <v/>
      </c>
      <c r="CN12" s="399" t="str">
        <f ca="1">+IF(OFFSET('Sanitation Data'!$D$31,0,10*ROW('Sanitation Data'!D6))="","",OFFSET('Sanitation Data'!$D$31,0,10*ROW('Sanitation Data'!D6)))</f>
        <v/>
      </c>
      <c r="CO12" s="399" t="str">
        <f ca="1">+IF(OFFSET('Sanitation Data'!$D$32,0,10*ROW('Sanitation Data'!D6))="","",OFFSET('Sanitation Data'!$D$32,0,10*ROW('Sanitation Data'!D6)))</f>
        <v/>
      </c>
      <c r="CP12" s="399" t="str">
        <f ca="1">+IF(OFFSET('Sanitation Data'!$E$28,0,10*ROW('Sanitation Data'!E6))="","",OFFSET('Sanitation Data'!$E$28,0,10*ROW('Sanitation Data'!E6)))</f>
        <v/>
      </c>
      <c r="CQ12" s="399" t="str">
        <f ca="1">+IF(OFFSET('Sanitation Data'!$E$29,0,10*ROW('Sanitation Data'!E6))="","",OFFSET('Sanitation Data'!$E$29,0,10*ROW('Sanitation Data'!E6)))</f>
        <v/>
      </c>
      <c r="CR12" s="399" t="str">
        <f ca="1">+IF(OFFSET('Sanitation Data'!$E$30,0,10*ROW('Sanitation Data'!E6))="","",OFFSET('Sanitation Data'!$E$30,0,10*ROW('Sanitation Data'!E6)))</f>
        <v/>
      </c>
      <c r="CS12" s="399" t="str">
        <f ca="1">+IF(OFFSET('Sanitation Data'!$E$31,0,10*ROW('Sanitation Data'!E6))="","",OFFSET('Sanitation Data'!$E$31,0,10*ROW('Sanitation Data'!E6)))</f>
        <v/>
      </c>
      <c r="CT12" s="399" t="str">
        <f ca="1">+IF(OFFSET('Sanitation Data'!$E$32,0,10*ROW('Sanitation Data'!E6))="","",OFFSET('Sanitation Data'!$E$32,0,10*ROW('Sanitation Data'!E6)))</f>
        <v/>
      </c>
      <c r="CU12" s="399" t="str">
        <f ca="1">+IF(OFFSET('Sanitation Data'!$F$28,0,10*ROW('Sanitation Data'!F6))="","",OFFSET('Sanitation Data'!$F$28,0,10*ROW('Sanitation Data'!F6)))</f>
        <v/>
      </c>
      <c r="CV12" s="399" t="str">
        <f ca="1">+IF(OFFSET('Sanitation Data'!$F$29,0,10*ROW('Sanitation Data'!F6))="","",OFFSET('Sanitation Data'!$F$29,0,10*ROW('Sanitation Data'!F6)))</f>
        <v/>
      </c>
      <c r="CW12" s="399" t="str">
        <f ca="1">+IF(OFFSET('Sanitation Data'!$F$30,0,10*ROW('Sanitation Data'!F6))="","",OFFSET('Sanitation Data'!$F$30,0,10*ROW('Sanitation Data'!F6)))</f>
        <v/>
      </c>
      <c r="CX12" s="399" t="str">
        <f ca="1">+IF(OFFSET('Sanitation Data'!$F$31,0,10*ROW('Sanitation Data'!F6))="","",OFFSET('Sanitation Data'!$F$31,0,10*ROW('Sanitation Data'!F6)))</f>
        <v/>
      </c>
      <c r="CY12" s="399" t="str">
        <f ca="1">+IF(OFFSET('Sanitation Data'!$F$32,0,10*ROW('Sanitation Data'!F6))="","",OFFSET('Sanitation Data'!$F$32,0,10*ROW('Sanitation Data'!F6)))</f>
        <v/>
      </c>
      <c r="CZ12" s="399" t="str">
        <f ca="1">+IF(OFFSET('Sanitation Data'!$G$28,0,10*ROW('Sanitation Data'!G6))="","",OFFSET('Sanitation Data'!$G$28,0,10*ROW('Sanitation Data'!G6)))</f>
        <v/>
      </c>
      <c r="DA12" s="399" t="str">
        <f ca="1">+IF(OFFSET('Sanitation Data'!$G$29,0,10*ROW('Sanitation Data'!G6))="","",OFFSET('Sanitation Data'!$G$29,0,10*ROW('Sanitation Data'!G6)))</f>
        <v>Yes</v>
      </c>
      <c r="DB12" s="399" t="str">
        <f ca="1">+IF(OFFSET('Sanitation Data'!$G$30,0,10*ROW('Sanitation Data'!G6))="","",OFFSET('Sanitation Data'!$G$30,0,10*ROW('Sanitation Data'!G6)))</f>
        <v/>
      </c>
      <c r="DC12" s="399" t="str">
        <f ca="1">+IF(OFFSET('Sanitation Data'!$G$31,0,10*ROW('Sanitation Data'!G6))="","",OFFSET('Sanitation Data'!$G$31,0,10*ROW('Sanitation Data'!G6)))</f>
        <v/>
      </c>
      <c r="DD12" s="399" t="str">
        <f ca="1">+IF(OFFSET('Sanitation Data'!$G$32,0,10*ROW('Sanitation Data'!G6))="","",OFFSET('Sanitation Data'!$G$32,0,10*ROW('Sanitation Data'!G6)))</f>
        <v/>
      </c>
      <c r="DE12" s="399" t="str">
        <f ca="1">+IF(OFFSET('Sanitation Data'!$H$28,0,10*ROW('Sanitation Data'!H6))="","",OFFSET('Sanitation Data'!$H$28,0,10*ROW('Sanitation Data'!H6)))</f>
        <v/>
      </c>
      <c r="DF12" s="399" t="str">
        <f ca="1">+IF(OFFSET('Sanitation Data'!$H$29,0,10*ROW('Sanitation Data'!H6))="","",OFFSET('Sanitation Data'!$H$29,0,10*ROW('Sanitation Data'!H6)))</f>
        <v>Yes</v>
      </c>
      <c r="DG12" s="399" t="str">
        <f ca="1">+IF(OFFSET('Sanitation Data'!$H$30,0,10*ROW('Sanitation Data'!H6))="","",OFFSET('Sanitation Data'!$H$30,0,10*ROW('Sanitation Data'!H6)))</f>
        <v/>
      </c>
      <c r="DH12" s="399" t="str">
        <f ca="1">+IF(OFFSET('Sanitation Data'!$H$31,0,10*ROW('Sanitation Data'!H6))="","",OFFSET('Sanitation Data'!$H$31,0,10*ROW('Sanitation Data'!H6)))</f>
        <v/>
      </c>
      <c r="DI12" s="399" t="str">
        <f ca="1">+IF(OFFSET('Sanitation Data'!$H$32,0,10*ROW('Sanitation Data'!H6))="","",OFFSET('Sanitation Data'!$H$32,0,10*ROW('Sanitation Data'!H6)))</f>
        <v/>
      </c>
      <c r="DJ12" s="399" t="str">
        <f ca="1">+IF(OFFSET('Sanitation Data'!$I$28,0,10*ROW('Sanitation Data'!I6))="","",OFFSET('Sanitation Data'!$I$28,0,10*ROW('Sanitation Data'!I6)))</f>
        <v/>
      </c>
      <c r="DK12" s="399" t="str">
        <f ca="1">+IF(OFFSET('Sanitation Data'!$I$29,0,10*ROW('Sanitation Data'!I6))="","",OFFSET('Sanitation Data'!$I$29,0,10*ROW('Sanitation Data'!I6)))</f>
        <v>Yes</v>
      </c>
      <c r="DL12" s="399" t="str">
        <f ca="1">+IF(OFFSET('Sanitation Data'!$I$30,0,10*ROW('Sanitation Data'!I6))="","",OFFSET('Sanitation Data'!$I$30,0,10*ROW('Sanitation Data'!I6)))</f>
        <v/>
      </c>
      <c r="DM12" s="399" t="str">
        <f ca="1">+IF(OFFSET('Sanitation Data'!$I$31,0,10*ROW('Sanitation Data'!I6))="","",OFFSET('Sanitation Data'!$I$31,0,10*ROW('Sanitation Data'!I6)))</f>
        <v/>
      </c>
      <c r="DN12" s="399" t="str">
        <f ca="1">+IF(OFFSET('Sanitation Data'!$I$32,0,10*ROW('Sanitation Data'!I6))="","",OFFSET('Sanitation Data'!$I$32,0,10*ROW('Sanitation Data'!I6)))</f>
        <v/>
      </c>
      <c r="DO12" s="399" t="str">
        <f ca="1">+IF(OFFSET('Hygiene Data'!$D$11,0,10*ROW('Hygiene Data'!D6))="","",OFFSET('Hygiene Data'!$D$11,0,10*ROW('Hygiene Data'!D6)))</f>
        <v/>
      </c>
      <c r="DP12" s="399" t="str">
        <f ca="1">+IF(OFFSET('Hygiene Data'!$D$12,0,10*ROW('Hygiene Data'!D6))="","",OFFSET('Hygiene Data'!$D$12,0,10*ROW('Hygiene Data'!D6)))</f>
        <v/>
      </c>
      <c r="DQ12" s="399" t="str">
        <f ca="1">+IF(OFFSET('Hygiene Data'!$D$13,0,10*ROW('Hygiene Data'!D6))="","",OFFSET('Hygiene Data'!$D$13,0,10*ROW('Hygiene Data'!D6)))</f>
        <v/>
      </c>
      <c r="DR12" s="399" t="str">
        <f ca="1">+IF(OFFSET('Hygiene Data'!$E$11,0,10*ROW('Hygiene Data'!E6))="","",OFFSET('Hygiene Data'!$E$11,0,10*ROW('Hygiene Data'!E6)))</f>
        <v/>
      </c>
      <c r="DS12" s="399" t="str">
        <f ca="1">+IF(OFFSET('Hygiene Data'!$E$12,0,10*ROW('Hygiene Data'!E6))="","",OFFSET('Hygiene Data'!$E$12,0,10*ROW('Hygiene Data'!E6)))</f>
        <v/>
      </c>
      <c r="DT12" s="399" t="str">
        <f ca="1">+IF(OFFSET('Hygiene Data'!$E$13,0,10*ROW('Hygiene Data'!E6))="","",OFFSET('Hygiene Data'!$E$13,0,10*ROW('Hygiene Data'!E6)))</f>
        <v/>
      </c>
      <c r="DU12" s="399" t="str">
        <f ca="1">+IF(OFFSET('Hygiene Data'!$F$11,0,10*ROW('Hygiene Data'!F6))="","",OFFSET('Hygiene Data'!$F$11,0,10*ROW('Hygiene Data'!F6)))</f>
        <v/>
      </c>
      <c r="DV12" s="399" t="str">
        <f ca="1">+IF(OFFSET('Hygiene Data'!$F$12,0,10*ROW('Hygiene Data'!F6))="","",OFFSET('Hygiene Data'!$F$12,0,10*ROW('Hygiene Data'!F6)))</f>
        <v/>
      </c>
      <c r="DW12" s="399" t="str">
        <f ca="1">+IF(OFFSET('Hygiene Data'!$F$13,0,10*ROW('Hygiene Data'!F6))="","",OFFSET('Hygiene Data'!$F$13,0,10*ROW('Hygiene Data'!F6)))</f>
        <v/>
      </c>
      <c r="DX12" s="399" t="str">
        <f ca="1">+IF(OFFSET('Hygiene Data'!$G$11,0,10*ROW('Hygiene Data'!G6))="","",OFFSET('Hygiene Data'!$G$11,0,10*ROW('Hygiene Data'!G6)))</f>
        <v/>
      </c>
      <c r="DY12" s="399" t="str">
        <f ca="1">+IF(OFFSET('Hygiene Data'!$G$12,0,10*ROW('Hygiene Data'!G6))="","",OFFSET('Hygiene Data'!$G$12,0,10*ROW('Hygiene Data'!G6)))</f>
        <v/>
      </c>
      <c r="DZ12" s="399" t="str">
        <f ca="1">+IF(OFFSET('Hygiene Data'!$G$13,0,10*ROW('Hygiene Data'!G6))="","",OFFSET('Hygiene Data'!$G$13,0,10*ROW('Hygiene Data'!G6)))</f>
        <v/>
      </c>
      <c r="EA12" s="399" t="str">
        <f ca="1">+IF(OFFSET('Hygiene Data'!$H$11,0,10*ROW('Hygiene Data'!H6))="","",OFFSET('Hygiene Data'!$H$11,0,10*ROW('Hygiene Data'!H6)))</f>
        <v/>
      </c>
      <c r="EB12" s="399" t="str">
        <f ca="1">+IF(OFFSET('Hygiene Data'!$H$12,0,10*ROW('Hygiene Data'!H6))="","",OFFSET('Hygiene Data'!$H$12,0,10*ROW('Hygiene Data'!H6)))</f>
        <v/>
      </c>
      <c r="EC12" s="399" t="str">
        <f ca="1">+IF(OFFSET('Hygiene Data'!$H$13,0,10*ROW('Hygiene Data'!H6))="","",OFFSET('Hygiene Data'!$H$13,0,10*ROW('Hygiene Data'!H6)))</f>
        <v/>
      </c>
      <c r="ED12" s="399" t="str">
        <f ca="1">+IF(OFFSET('Hygiene Data'!$I$11,0,10*ROW('Hygiene Data'!I6))="","",OFFSET('Hygiene Data'!$I$11,0,10*ROW('Hygiene Data'!I6)))</f>
        <v/>
      </c>
      <c r="EE12" s="399" t="str">
        <f ca="1">+IF(OFFSET('Hygiene Data'!$I$12,0,10*ROW('Hygiene Data'!I6))="","",OFFSET('Hygiene Data'!$I$12,0,10*ROW('Hygiene Data'!I6)))</f>
        <v/>
      </c>
      <c r="EF12" s="399" t="str">
        <f ca="1">+IF(OFFSET('Hygiene Data'!$I$13,0,10*ROW('Hygiene Data'!I6))="","",OFFSET('Hygiene Data'!$I$13,0,10*ROW('Hygiene Data'!I6)))</f>
        <v/>
      </c>
    </row>
    <row r="13" spans="1:136" x14ac:dyDescent="0.25">
      <c r="A13" s="508" t="str">
        <f ca="1">+IF(OFFSET('Water Data'!$B$2,0,10*ROW('Water Data'!E7))="","",OFFSET('Water Data'!$B$2,0,10*ROW('Water Data'!E7)))</f>
        <v>ZWE_2018_UIS</v>
      </c>
      <c r="B13" s="50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35">
        <f t="shared" ca="1" si="0"/>
        <v>2018</v>
      </c>
      <c r="D13" s="53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3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36">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66.42629454408754</v>
      </c>
      <c r="G13" s="53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3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3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3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3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3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3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3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3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3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3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36">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66.444019999999995</v>
      </c>
      <c r="S13" s="53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3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36">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66.387472646916677</v>
      </c>
      <c r="V13" s="53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3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3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3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37">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93.791754454165115</v>
      </c>
      <c r="AA13" s="53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3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3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3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3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3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3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3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3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3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3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3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3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3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3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3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3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3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3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37">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93.034350000000003</v>
      </c>
      <c r="AU13" s="53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3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3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3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37">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95.450604752942624</v>
      </c>
      <c r="AZ13" s="53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1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38">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65.907214505351618</v>
      </c>
      <c r="BC13" s="53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3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3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3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3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3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3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3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3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3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3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38">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68.416030000000006</v>
      </c>
      <c r="BO13" s="53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3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38">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60.412462909967076</v>
      </c>
      <c r="BS13" s="399" t="str">
        <f ca="1">+IF(OFFSET('Water Data'!$D$27,0,10*ROW('Water Data'!D7))="","",OFFSET('Water Data'!$D$27,0,10*ROW('Water Data'!D7)))</f>
        <v/>
      </c>
      <c r="BT13" s="399" t="str">
        <f ca="1">+IF(OFFSET('Water Data'!$D$28,0,10*ROW('Water Data'!D7))="","",OFFSET('Water Data'!$D$28,0,10*ROW('Water Data'!D7)))</f>
        <v/>
      </c>
      <c r="BU13" s="399" t="str">
        <f ca="1">+IF(OFFSET('Water Data'!$D$29,0,10*ROW('Water Data'!D7))="","",OFFSET('Water Data'!$D$29,0,10*ROW('Water Data'!D7)))</f>
        <v>Yes</v>
      </c>
      <c r="BV13" s="399" t="str">
        <f ca="1">+IF(OFFSET('Water Data'!$E$27,0,10*ROW('Water Data'!E7))="","",OFFSET('Water Data'!$E$27,0,10*ROW('Water Data'!E7)))</f>
        <v/>
      </c>
      <c r="BW13" s="399" t="str">
        <f ca="1">+IF(OFFSET('Water Data'!$E$28,0,10*ROW('Water Data'!E7))="","",OFFSET('Water Data'!$E$28,0,10*ROW('Water Data'!E7)))</f>
        <v/>
      </c>
      <c r="BX13" s="399" t="str">
        <f ca="1">+IF(OFFSET('Water Data'!$E$29,0,10*ROW('Water Data'!E7))="","",OFFSET('Water Data'!$E$29,0,10*ROW('Water Data'!E7)))</f>
        <v/>
      </c>
      <c r="BY13" s="399" t="str">
        <f ca="1">+IF(OFFSET('Water Data'!$F$27,0,10*ROW('Water Data'!F7))="","",OFFSET('Water Data'!$F$27,0,10*ROW('Water Data'!F7)))</f>
        <v/>
      </c>
      <c r="BZ13" s="399" t="str">
        <f ca="1">+IF(OFFSET('Water Data'!$F$28,0,10*ROW('Water Data'!F7))="","",OFFSET('Water Data'!$F$28,0,10*ROW('Water Data'!F7)))</f>
        <v/>
      </c>
      <c r="CA13" s="399" t="str">
        <f ca="1">+IF(OFFSET('Water Data'!$F$29,0,10*ROW('Water Data'!F7))="","",OFFSET('Water Data'!$F$29,0,10*ROW('Water Data'!F7)))</f>
        <v/>
      </c>
      <c r="CB13" s="399" t="str">
        <f ca="1">+IF(OFFSET('Water Data'!$G$27,0,10*ROW('Water Data'!G7))="","",OFFSET('Water Data'!$G$27,0,10*ROW('Water Data'!G7)))</f>
        <v/>
      </c>
      <c r="CC13" s="399" t="str">
        <f ca="1">+IF(OFFSET('Water Data'!$G$28,0,10*ROW('Water Data'!G7))="","",OFFSET('Water Data'!$G$28,0,10*ROW('Water Data'!G7)))</f>
        <v/>
      </c>
      <c r="CD13" s="399" t="str">
        <f ca="1">+IF(OFFSET('Water Data'!$G$29,0,10*ROW('Water Data'!G7))="","",OFFSET('Water Data'!$G$29,0,10*ROW('Water Data'!G7)))</f>
        <v/>
      </c>
      <c r="CE13" s="399" t="str">
        <f ca="1">+IF(OFFSET('Water Data'!$H$27,0,10*ROW('Water Data'!H7))="","",OFFSET('Water Data'!$H$27,0,10*ROW('Water Data'!H7)))</f>
        <v/>
      </c>
      <c r="CF13" s="399" t="str">
        <f ca="1">+IF(OFFSET('Water Data'!$H$28,0,10*ROW('Water Data'!H7))="","",OFFSET('Water Data'!$H$28,0,10*ROW('Water Data'!H7)))</f>
        <v/>
      </c>
      <c r="CG13" s="399" t="str">
        <f ca="1">+IF(OFFSET('Water Data'!$H$29,0,10*ROW('Water Data'!H7))="","",OFFSET('Water Data'!$H$29,0,10*ROW('Water Data'!H7)))</f>
        <v>Yes</v>
      </c>
      <c r="CH13" s="399" t="str">
        <f ca="1">+IF(OFFSET('Water Data'!$I$27,0,10*ROW('Water Data'!I7))="","",OFFSET('Water Data'!$I$27,0,10*ROW('Water Data'!I7)))</f>
        <v/>
      </c>
      <c r="CI13" s="399" t="str">
        <f ca="1">+IF(OFFSET('Water Data'!$I$28,0,10*ROW('Water Data'!I7))="","",OFFSET('Water Data'!$I$28,0,10*ROW('Water Data'!I7)))</f>
        <v/>
      </c>
      <c r="CJ13" s="399" t="str">
        <f ca="1">+IF(OFFSET('Water Data'!$I$29,0,10*ROW('Water Data'!I7))="","",OFFSET('Water Data'!$I$29,0,10*ROW('Water Data'!I7)))</f>
        <v>Yes</v>
      </c>
      <c r="CK13" s="399" t="str">
        <f ca="1">+IF(OFFSET('Sanitation Data'!$D$28,0,10*ROW('Sanitation Data'!D7))="","",OFFSET('Sanitation Data'!$D$28,0,10*ROW('Sanitation Data'!D7)))</f>
        <v/>
      </c>
      <c r="CL13" s="399" t="str">
        <f ca="1">+IF(OFFSET('Sanitation Data'!$D$29,0,10*ROW('Sanitation Data'!D7))="","",OFFSET('Sanitation Data'!$D$29,0,10*ROW('Sanitation Data'!D7)))</f>
        <v/>
      </c>
      <c r="CM13" s="399" t="str">
        <f ca="1">+IF(OFFSET('Sanitation Data'!$D$30,0,10*ROW('Sanitation Data'!D7))="","",OFFSET('Sanitation Data'!$D$30,0,10*ROW('Sanitation Data'!D7)))</f>
        <v/>
      </c>
      <c r="CN13" s="399" t="str">
        <f ca="1">+IF(OFFSET('Sanitation Data'!$D$31,0,10*ROW('Sanitation Data'!D7))="","",OFFSET('Sanitation Data'!$D$31,0,10*ROW('Sanitation Data'!D7)))</f>
        <v/>
      </c>
      <c r="CO13" s="399" t="str">
        <f ca="1">+IF(OFFSET('Sanitation Data'!$D$32,0,10*ROW('Sanitation Data'!D7))="","",OFFSET('Sanitation Data'!$D$32,0,10*ROW('Sanitation Data'!D7)))</f>
        <v>Yes</v>
      </c>
      <c r="CP13" s="399" t="str">
        <f ca="1">+IF(OFFSET('Sanitation Data'!$E$28,0,10*ROW('Sanitation Data'!E7))="","",OFFSET('Sanitation Data'!$E$28,0,10*ROW('Sanitation Data'!E7)))</f>
        <v/>
      </c>
      <c r="CQ13" s="399" t="str">
        <f ca="1">+IF(OFFSET('Sanitation Data'!$E$29,0,10*ROW('Sanitation Data'!E7))="","",OFFSET('Sanitation Data'!$E$29,0,10*ROW('Sanitation Data'!E7)))</f>
        <v/>
      </c>
      <c r="CR13" s="399" t="str">
        <f ca="1">+IF(OFFSET('Sanitation Data'!$E$30,0,10*ROW('Sanitation Data'!E7))="","",OFFSET('Sanitation Data'!$E$30,0,10*ROW('Sanitation Data'!E7)))</f>
        <v/>
      </c>
      <c r="CS13" s="399" t="str">
        <f ca="1">+IF(OFFSET('Sanitation Data'!$E$31,0,10*ROW('Sanitation Data'!E7))="","",OFFSET('Sanitation Data'!$E$31,0,10*ROW('Sanitation Data'!E7)))</f>
        <v/>
      </c>
      <c r="CT13" s="399" t="str">
        <f ca="1">+IF(OFFSET('Sanitation Data'!$E$32,0,10*ROW('Sanitation Data'!E7))="","",OFFSET('Sanitation Data'!$E$32,0,10*ROW('Sanitation Data'!E7)))</f>
        <v/>
      </c>
      <c r="CU13" s="399" t="str">
        <f ca="1">+IF(OFFSET('Sanitation Data'!$F$28,0,10*ROW('Sanitation Data'!F7))="","",OFFSET('Sanitation Data'!$F$28,0,10*ROW('Sanitation Data'!F7)))</f>
        <v/>
      </c>
      <c r="CV13" s="399" t="str">
        <f ca="1">+IF(OFFSET('Sanitation Data'!$F$29,0,10*ROW('Sanitation Data'!F7))="","",OFFSET('Sanitation Data'!$F$29,0,10*ROW('Sanitation Data'!F7)))</f>
        <v/>
      </c>
      <c r="CW13" s="399" t="str">
        <f ca="1">+IF(OFFSET('Sanitation Data'!$F$30,0,10*ROW('Sanitation Data'!F7))="","",OFFSET('Sanitation Data'!$F$30,0,10*ROW('Sanitation Data'!F7)))</f>
        <v/>
      </c>
      <c r="CX13" s="399" t="str">
        <f ca="1">+IF(OFFSET('Sanitation Data'!$F$31,0,10*ROW('Sanitation Data'!F7))="","",OFFSET('Sanitation Data'!$F$31,0,10*ROW('Sanitation Data'!F7)))</f>
        <v/>
      </c>
      <c r="CY13" s="399" t="str">
        <f ca="1">+IF(OFFSET('Sanitation Data'!$F$32,0,10*ROW('Sanitation Data'!F7))="","",OFFSET('Sanitation Data'!$F$32,0,10*ROW('Sanitation Data'!F7)))</f>
        <v/>
      </c>
      <c r="CZ13" s="399" t="str">
        <f ca="1">+IF(OFFSET('Sanitation Data'!$G$28,0,10*ROW('Sanitation Data'!G7))="","",OFFSET('Sanitation Data'!$G$28,0,10*ROW('Sanitation Data'!G7)))</f>
        <v/>
      </c>
      <c r="DA13" s="399" t="str">
        <f ca="1">+IF(OFFSET('Sanitation Data'!$G$29,0,10*ROW('Sanitation Data'!G7))="","",OFFSET('Sanitation Data'!$G$29,0,10*ROW('Sanitation Data'!G7)))</f>
        <v/>
      </c>
      <c r="DB13" s="399" t="str">
        <f ca="1">+IF(OFFSET('Sanitation Data'!$G$30,0,10*ROW('Sanitation Data'!G7))="","",OFFSET('Sanitation Data'!$G$30,0,10*ROW('Sanitation Data'!G7)))</f>
        <v/>
      </c>
      <c r="DC13" s="399" t="str">
        <f ca="1">+IF(OFFSET('Sanitation Data'!$G$31,0,10*ROW('Sanitation Data'!G7))="","",OFFSET('Sanitation Data'!$G$31,0,10*ROW('Sanitation Data'!G7)))</f>
        <v/>
      </c>
      <c r="DD13" s="399" t="str">
        <f ca="1">+IF(OFFSET('Sanitation Data'!$G$32,0,10*ROW('Sanitation Data'!G7))="","",OFFSET('Sanitation Data'!$G$32,0,10*ROW('Sanitation Data'!G7)))</f>
        <v/>
      </c>
      <c r="DE13" s="399" t="str">
        <f ca="1">+IF(OFFSET('Sanitation Data'!$H$28,0,10*ROW('Sanitation Data'!H7))="","",OFFSET('Sanitation Data'!$H$28,0,10*ROW('Sanitation Data'!H7)))</f>
        <v/>
      </c>
      <c r="DF13" s="399" t="str">
        <f ca="1">+IF(OFFSET('Sanitation Data'!$H$29,0,10*ROW('Sanitation Data'!H7))="","",OFFSET('Sanitation Data'!$H$29,0,10*ROW('Sanitation Data'!H7)))</f>
        <v/>
      </c>
      <c r="DG13" s="399" t="str">
        <f ca="1">+IF(OFFSET('Sanitation Data'!$H$30,0,10*ROW('Sanitation Data'!H7))="","",OFFSET('Sanitation Data'!$H$30,0,10*ROW('Sanitation Data'!H7)))</f>
        <v/>
      </c>
      <c r="DH13" s="399" t="str">
        <f ca="1">+IF(OFFSET('Sanitation Data'!$H$31,0,10*ROW('Sanitation Data'!H7))="","",OFFSET('Sanitation Data'!$H$31,0,10*ROW('Sanitation Data'!H7)))</f>
        <v/>
      </c>
      <c r="DI13" s="399" t="str">
        <f ca="1">+IF(OFFSET('Sanitation Data'!$H$32,0,10*ROW('Sanitation Data'!H7))="","",OFFSET('Sanitation Data'!$H$32,0,10*ROW('Sanitation Data'!H7)))</f>
        <v>Yes</v>
      </c>
      <c r="DJ13" s="399" t="str">
        <f ca="1">+IF(OFFSET('Sanitation Data'!$I$28,0,10*ROW('Sanitation Data'!I7))="","",OFFSET('Sanitation Data'!$I$28,0,10*ROW('Sanitation Data'!I7)))</f>
        <v/>
      </c>
      <c r="DK13" s="399" t="str">
        <f ca="1">+IF(OFFSET('Sanitation Data'!$I$29,0,10*ROW('Sanitation Data'!I7))="","",OFFSET('Sanitation Data'!$I$29,0,10*ROW('Sanitation Data'!I7)))</f>
        <v/>
      </c>
      <c r="DL13" s="399" t="str">
        <f ca="1">+IF(OFFSET('Sanitation Data'!$I$30,0,10*ROW('Sanitation Data'!I7))="","",OFFSET('Sanitation Data'!$I$30,0,10*ROW('Sanitation Data'!I7)))</f>
        <v/>
      </c>
      <c r="DM13" s="399" t="str">
        <f ca="1">+IF(OFFSET('Sanitation Data'!$I$31,0,10*ROW('Sanitation Data'!I7))="","",OFFSET('Sanitation Data'!$I$31,0,10*ROW('Sanitation Data'!I7)))</f>
        <v/>
      </c>
      <c r="DN13" s="399" t="str">
        <f ca="1">+IF(OFFSET('Sanitation Data'!$I$32,0,10*ROW('Sanitation Data'!I7))="","",OFFSET('Sanitation Data'!$I$32,0,10*ROW('Sanitation Data'!I7)))</f>
        <v>Yes</v>
      </c>
      <c r="DO13" s="399" t="str">
        <f ca="1">+IF(OFFSET('Hygiene Data'!$D$11,0,10*ROW('Hygiene Data'!D7))="","",OFFSET('Hygiene Data'!$D$11,0,10*ROW('Hygiene Data'!D7)))</f>
        <v/>
      </c>
      <c r="DP13" s="399" t="str">
        <f ca="1">+IF(OFFSET('Hygiene Data'!$D$12,0,10*ROW('Hygiene Data'!D7))="","",OFFSET('Hygiene Data'!$D$12,0,10*ROW('Hygiene Data'!D7)))</f>
        <v/>
      </c>
      <c r="DQ13" s="399" t="str">
        <f ca="1">+IF(OFFSET('Hygiene Data'!$D$13,0,10*ROW('Hygiene Data'!D7))="","",OFFSET('Hygiene Data'!$D$13,0,10*ROW('Hygiene Data'!D7)))</f>
        <v>Yes</v>
      </c>
      <c r="DR13" s="399" t="str">
        <f ca="1">+IF(OFFSET('Hygiene Data'!$E$11,0,10*ROW('Hygiene Data'!E7))="","",OFFSET('Hygiene Data'!$E$11,0,10*ROW('Hygiene Data'!E7)))</f>
        <v/>
      </c>
      <c r="DS13" s="399" t="str">
        <f ca="1">+IF(OFFSET('Hygiene Data'!$E$12,0,10*ROW('Hygiene Data'!E7))="","",OFFSET('Hygiene Data'!$E$12,0,10*ROW('Hygiene Data'!E7)))</f>
        <v/>
      </c>
      <c r="DT13" s="399" t="str">
        <f ca="1">+IF(OFFSET('Hygiene Data'!$E$13,0,10*ROW('Hygiene Data'!E7))="","",OFFSET('Hygiene Data'!$E$13,0,10*ROW('Hygiene Data'!E7)))</f>
        <v/>
      </c>
      <c r="DU13" s="399" t="str">
        <f ca="1">+IF(OFFSET('Hygiene Data'!$F$11,0,10*ROW('Hygiene Data'!F7))="","",OFFSET('Hygiene Data'!$F$11,0,10*ROW('Hygiene Data'!F7)))</f>
        <v/>
      </c>
      <c r="DV13" s="399" t="str">
        <f ca="1">+IF(OFFSET('Hygiene Data'!$F$12,0,10*ROW('Hygiene Data'!F7))="","",OFFSET('Hygiene Data'!$F$12,0,10*ROW('Hygiene Data'!F7)))</f>
        <v/>
      </c>
      <c r="DW13" s="399" t="str">
        <f ca="1">+IF(OFFSET('Hygiene Data'!$F$13,0,10*ROW('Hygiene Data'!F7))="","",OFFSET('Hygiene Data'!$F$13,0,10*ROW('Hygiene Data'!F7)))</f>
        <v/>
      </c>
      <c r="DX13" s="399" t="str">
        <f ca="1">+IF(OFFSET('Hygiene Data'!$G$11,0,10*ROW('Hygiene Data'!G7))="","",OFFSET('Hygiene Data'!$G$11,0,10*ROW('Hygiene Data'!G7)))</f>
        <v/>
      </c>
      <c r="DY13" s="399" t="str">
        <f ca="1">+IF(OFFSET('Hygiene Data'!$G$12,0,10*ROW('Hygiene Data'!G7))="","",OFFSET('Hygiene Data'!$G$12,0,10*ROW('Hygiene Data'!G7)))</f>
        <v/>
      </c>
      <c r="DZ13" s="399" t="str">
        <f ca="1">+IF(OFFSET('Hygiene Data'!$G$13,0,10*ROW('Hygiene Data'!G7))="","",OFFSET('Hygiene Data'!$G$13,0,10*ROW('Hygiene Data'!G7)))</f>
        <v/>
      </c>
      <c r="EA13" s="399" t="str">
        <f ca="1">+IF(OFFSET('Hygiene Data'!$H$11,0,10*ROW('Hygiene Data'!H7))="","",OFFSET('Hygiene Data'!$H$11,0,10*ROW('Hygiene Data'!H7)))</f>
        <v/>
      </c>
      <c r="EB13" s="399" t="str">
        <f ca="1">+IF(OFFSET('Hygiene Data'!$H$12,0,10*ROW('Hygiene Data'!H7))="","",OFFSET('Hygiene Data'!$H$12,0,10*ROW('Hygiene Data'!H7)))</f>
        <v/>
      </c>
      <c r="EC13" s="399" t="str">
        <f ca="1">+IF(OFFSET('Hygiene Data'!$H$13,0,10*ROW('Hygiene Data'!H7))="","",OFFSET('Hygiene Data'!$H$13,0,10*ROW('Hygiene Data'!H7)))</f>
        <v>Yes</v>
      </c>
      <c r="ED13" s="399" t="str">
        <f ca="1">+IF(OFFSET('Hygiene Data'!$I$11,0,10*ROW('Hygiene Data'!I7))="","",OFFSET('Hygiene Data'!$I$11,0,10*ROW('Hygiene Data'!I7)))</f>
        <v/>
      </c>
      <c r="EE13" s="399" t="str">
        <f ca="1">+IF(OFFSET('Hygiene Data'!$I$12,0,10*ROW('Hygiene Data'!I7))="","",OFFSET('Hygiene Data'!$I$12,0,10*ROW('Hygiene Data'!I7)))</f>
        <v/>
      </c>
      <c r="EF13" s="399" t="str">
        <f ca="1">+IF(OFFSET('Hygiene Data'!$I$13,0,10*ROW('Hygiene Data'!I7))="","",OFFSET('Hygiene Data'!$I$13,0,10*ROW('Hygiene Data'!I7)))</f>
        <v>Yes</v>
      </c>
    </row>
    <row r="14" spans="1:136" x14ac:dyDescent="0.25">
      <c r="A14" s="508" t="str">
        <f ca="1">+IF(OFFSET('Water Data'!$B$2,0,10*ROW('Water Data'!E8))="","",OFFSET('Water Data'!$B$2,0,10*ROW('Water Data'!E8)))</f>
        <v>ZWE_2019_EMIS</v>
      </c>
      <c r="B14" s="50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35">
        <f t="shared" ca="1" si="0"/>
        <v>2019</v>
      </c>
      <c r="D14" s="536">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98.077922077922082</v>
      </c>
      <c r="E14" s="536">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88.998890389610381</v>
      </c>
      <c r="F14" s="536" t="str">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[63]</v>
      </c>
      <c r="G14" s="53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3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3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3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3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3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3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3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3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36">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98.366062059661218</v>
      </c>
      <c r="Q14" s="536">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88.888491980212862</v>
      </c>
      <c r="R14" s="536" t="str">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[63]</v>
      </c>
      <c r="S14" s="536">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97.427217332430601</v>
      </c>
      <c r="T14" s="536">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89.248202437373052</v>
      </c>
      <c r="U14" s="536" t="str">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[64]</v>
      </c>
      <c r="V14" s="53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37">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99.155521438165721</v>
      </c>
      <c r="X14" s="53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3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3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3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3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3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3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3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3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3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3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3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3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3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37">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99.186487192890738</v>
      </c>
      <c r="AM14" s="53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3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3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3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37">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99.216295246916957</v>
      </c>
      <c r="AR14" s="53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3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3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3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37">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98.94859813084112</v>
      </c>
      <c r="AW14" s="53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3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3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3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1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3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3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3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3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3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3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3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3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3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3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3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3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3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3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3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3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99" t="str">
        <f ca="1">+IF(OFFSET('Water Data'!$D$27,0,10*ROW('Water Data'!D8))="","",OFFSET('Water Data'!$D$27,0,10*ROW('Water Data'!D8)))</f>
        <v>Yes</v>
      </c>
      <c r="BT14" s="399" t="str">
        <f ca="1">+IF(OFFSET('Water Data'!$D$28,0,10*ROW('Water Data'!D8))="","",OFFSET('Water Data'!$D$28,0,10*ROW('Water Data'!D8)))</f>
        <v>Yes</v>
      </c>
      <c r="BU14" s="399" t="str">
        <f ca="1">+IF(OFFSET('Water Data'!$D$29,0,10*ROW('Water Data'!D8))="","",OFFSET('Water Data'!$D$29,0,10*ROW('Water Data'!D8)))</f>
        <v>No</v>
      </c>
      <c r="BV14" s="399" t="str">
        <f ca="1">+IF(OFFSET('Water Data'!$E$27,0,10*ROW('Water Data'!E8))="","",OFFSET('Water Data'!$E$27,0,10*ROW('Water Data'!E8)))</f>
        <v/>
      </c>
      <c r="BW14" s="399" t="str">
        <f ca="1">+IF(OFFSET('Water Data'!$E$28,0,10*ROW('Water Data'!E8))="","",OFFSET('Water Data'!$E$28,0,10*ROW('Water Data'!E8)))</f>
        <v/>
      </c>
      <c r="BX14" s="399" t="str">
        <f ca="1">+IF(OFFSET('Water Data'!$E$29,0,10*ROW('Water Data'!E8))="","",OFFSET('Water Data'!$E$29,0,10*ROW('Water Data'!E8)))</f>
        <v/>
      </c>
      <c r="BY14" s="399" t="str">
        <f ca="1">+IF(OFFSET('Water Data'!$F$27,0,10*ROW('Water Data'!F8))="","",OFFSET('Water Data'!$F$27,0,10*ROW('Water Data'!F8)))</f>
        <v/>
      </c>
      <c r="BZ14" s="399" t="str">
        <f ca="1">+IF(OFFSET('Water Data'!$F$28,0,10*ROW('Water Data'!F8))="","",OFFSET('Water Data'!$F$28,0,10*ROW('Water Data'!F8)))</f>
        <v/>
      </c>
      <c r="CA14" s="399" t="str">
        <f ca="1">+IF(OFFSET('Water Data'!$F$29,0,10*ROW('Water Data'!F8))="","",OFFSET('Water Data'!$F$29,0,10*ROW('Water Data'!F8)))</f>
        <v/>
      </c>
      <c r="CB14" s="399" t="str">
        <f ca="1">+IF(OFFSET('Water Data'!$G$27,0,10*ROW('Water Data'!G8))="","",OFFSET('Water Data'!$G$27,0,10*ROW('Water Data'!G8)))</f>
        <v/>
      </c>
      <c r="CC14" s="399" t="str">
        <f ca="1">+IF(OFFSET('Water Data'!$G$28,0,10*ROW('Water Data'!G8))="","",OFFSET('Water Data'!$G$28,0,10*ROW('Water Data'!G8)))</f>
        <v/>
      </c>
      <c r="CD14" s="399" t="str">
        <f ca="1">+IF(OFFSET('Water Data'!$G$29,0,10*ROW('Water Data'!G8))="","",OFFSET('Water Data'!$G$29,0,10*ROW('Water Data'!G8)))</f>
        <v/>
      </c>
      <c r="CE14" s="399" t="str">
        <f ca="1">+IF(OFFSET('Water Data'!$H$27,0,10*ROW('Water Data'!H8))="","",OFFSET('Water Data'!$H$27,0,10*ROW('Water Data'!H8)))</f>
        <v>Yes</v>
      </c>
      <c r="CF14" s="399" t="str">
        <f ca="1">+IF(OFFSET('Water Data'!$H$28,0,10*ROW('Water Data'!H8))="","",OFFSET('Water Data'!$H$28,0,10*ROW('Water Data'!H8)))</f>
        <v>Yes</v>
      </c>
      <c r="CG14" s="399" t="str">
        <f ca="1">+IF(OFFSET('Water Data'!$H$29,0,10*ROW('Water Data'!H8))="","",OFFSET('Water Data'!$H$29,0,10*ROW('Water Data'!H8)))</f>
        <v>No</v>
      </c>
      <c r="CH14" s="399" t="str">
        <f ca="1">+IF(OFFSET('Water Data'!$I$27,0,10*ROW('Water Data'!I8))="","",OFFSET('Water Data'!$I$27,0,10*ROW('Water Data'!I8)))</f>
        <v>Yes</v>
      </c>
      <c r="CI14" s="399" t="str">
        <f ca="1">+IF(OFFSET('Water Data'!$I$28,0,10*ROW('Water Data'!I8))="","",OFFSET('Water Data'!$I$28,0,10*ROW('Water Data'!I8)))</f>
        <v>Yes</v>
      </c>
      <c r="CJ14" s="399" t="str">
        <f ca="1">+IF(OFFSET('Water Data'!$I$29,0,10*ROW('Water Data'!I8))="","",OFFSET('Water Data'!$I$29,0,10*ROW('Water Data'!I8)))</f>
        <v>No</v>
      </c>
      <c r="CK14" s="399" t="str">
        <f ca="1">+IF(OFFSET('Sanitation Data'!$D$28,0,10*ROW('Sanitation Data'!D8))="","",OFFSET('Sanitation Data'!$D$28,0,10*ROW('Sanitation Data'!D8)))</f>
        <v/>
      </c>
      <c r="CL14" s="399" t="str">
        <f ca="1">+IF(OFFSET('Sanitation Data'!$D$29,0,10*ROW('Sanitation Data'!D8))="","",OFFSET('Sanitation Data'!$D$29,0,10*ROW('Sanitation Data'!D8)))</f>
        <v>Yes</v>
      </c>
      <c r="CM14" s="399" t="str">
        <f ca="1">+IF(OFFSET('Sanitation Data'!$D$30,0,10*ROW('Sanitation Data'!D8))="","",OFFSET('Sanitation Data'!$D$30,0,10*ROW('Sanitation Data'!D8)))</f>
        <v/>
      </c>
      <c r="CN14" s="399" t="str">
        <f ca="1">+IF(OFFSET('Sanitation Data'!$D$31,0,10*ROW('Sanitation Data'!D8))="","",OFFSET('Sanitation Data'!$D$31,0,10*ROW('Sanitation Data'!D8)))</f>
        <v/>
      </c>
      <c r="CO14" s="399" t="str">
        <f ca="1">+IF(OFFSET('Sanitation Data'!$D$32,0,10*ROW('Sanitation Data'!D8))="","",OFFSET('Sanitation Data'!$D$32,0,10*ROW('Sanitation Data'!D8)))</f>
        <v/>
      </c>
      <c r="CP14" s="399" t="str">
        <f ca="1">+IF(OFFSET('Sanitation Data'!$E$28,0,10*ROW('Sanitation Data'!E8))="","",OFFSET('Sanitation Data'!$E$28,0,10*ROW('Sanitation Data'!E8)))</f>
        <v/>
      </c>
      <c r="CQ14" s="399" t="str">
        <f ca="1">+IF(OFFSET('Sanitation Data'!$E$29,0,10*ROW('Sanitation Data'!E8))="","",OFFSET('Sanitation Data'!$E$29,0,10*ROW('Sanitation Data'!E8)))</f>
        <v/>
      </c>
      <c r="CR14" s="399" t="str">
        <f ca="1">+IF(OFFSET('Sanitation Data'!$E$30,0,10*ROW('Sanitation Data'!E8))="","",OFFSET('Sanitation Data'!$E$30,0,10*ROW('Sanitation Data'!E8)))</f>
        <v/>
      </c>
      <c r="CS14" s="399" t="str">
        <f ca="1">+IF(OFFSET('Sanitation Data'!$E$31,0,10*ROW('Sanitation Data'!E8))="","",OFFSET('Sanitation Data'!$E$31,0,10*ROW('Sanitation Data'!E8)))</f>
        <v/>
      </c>
      <c r="CT14" s="399" t="str">
        <f ca="1">+IF(OFFSET('Sanitation Data'!$E$32,0,10*ROW('Sanitation Data'!E8))="","",OFFSET('Sanitation Data'!$E$32,0,10*ROW('Sanitation Data'!E8)))</f>
        <v/>
      </c>
      <c r="CU14" s="399" t="str">
        <f ca="1">+IF(OFFSET('Sanitation Data'!$F$28,0,10*ROW('Sanitation Data'!F8))="","",OFFSET('Sanitation Data'!$F$28,0,10*ROW('Sanitation Data'!F8)))</f>
        <v/>
      </c>
      <c r="CV14" s="399" t="str">
        <f ca="1">+IF(OFFSET('Sanitation Data'!$F$29,0,10*ROW('Sanitation Data'!F8))="","",OFFSET('Sanitation Data'!$F$29,0,10*ROW('Sanitation Data'!F8)))</f>
        <v/>
      </c>
      <c r="CW14" s="399" t="str">
        <f ca="1">+IF(OFFSET('Sanitation Data'!$F$30,0,10*ROW('Sanitation Data'!F8))="","",OFFSET('Sanitation Data'!$F$30,0,10*ROW('Sanitation Data'!F8)))</f>
        <v/>
      </c>
      <c r="CX14" s="399" t="str">
        <f ca="1">+IF(OFFSET('Sanitation Data'!$F$31,0,10*ROW('Sanitation Data'!F8))="","",OFFSET('Sanitation Data'!$F$31,0,10*ROW('Sanitation Data'!F8)))</f>
        <v/>
      </c>
      <c r="CY14" s="399" t="str">
        <f ca="1">+IF(OFFSET('Sanitation Data'!$F$32,0,10*ROW('Sanitation Data'!F8))="","",OFFSET('Sanitation Data'!$F$32,0,10*ROW('Sanitation Data'!F8)))</f>
        <v/>
      </c>
      <c r="CZ14" s="399" t="str">
        <f ca="1">+IF(OFFSET('Sanitation Data'!$G$28,0,10*ROW('Sanitation Data'!G8))="","",OFFSET('Sanitation Data'!$G$28,0,10*ROW('Sanitation Data'!G8)))</f>
        <v/>
      </c>
      <c r="DA14" s="399" t="str">
        <f ca="1">+IF(OFFSET('Sanitation Data'!$G$29,0,10*ROW('Sanitation Data'!G8))="","",OFFSET('Sanitation Data'!$G$29,0,10*ROW('Sanitation Data'!G8)))</f>
        <v>Yes</v>
      </c>
      <c r="DB14" s="399" t="str">
        <f ca="1">+IF(OFFSET('Sanitation Data'!$G$30,0,10*ROW('Sanitation Data'!G8))="","",OFFSET('Sanitation Data'!$G$30,0,10*ROW('Sanitation Data'!G8)))</f>
        <v/>
      </c>
      <c r="DC14" s="399" t="str">
        <f ca="1">+IF(OFFSET('Sanitation Data'!$G$31,0,10*ROW('Sanitation Data'!G8))="","",OFFSET('Sanitation Data'!$G$31,0,10*ROW('Sanitation Data'!G8)))</f>
        <v/>
      </c>
      <c r="DD14" s="399" t="str">
        <f ca="1">+IF(OFFSET('Sanitation Data'!$G$32,0,10*ROW('Sanitation Data'!G8))="","",OFFSET('Sanitation Data'!$G$32,0,10*ROW('Sanitation Data'!G8)))</f>
        <v/>
      </c>
      <c r="DE14" s="399" t="str">
        <f ca="1">+IF(OFFSET('Sanitation Data'!$H$28,0,10*ROW('Sanitation Data'!H8))="","",OFFSET('Sanitation Data'!$H$28,0,10*ROW('Sanitation Data'!H8)))</f>
        <v/>
      </c>
      <c r="DF14" s="399" t="str">
        <f ca="1">+IF(OFFSET('Sanitation Data'!$H$29,0,10*ROW('Sanitation Data'!H8))="","",OFFSET('Sanitation Data'!$H$29,0,10*ROW('Sanitation Data'!H8)))</f>
        <v>Yes</v>
      </c>
      <c r="DG14" s="399" t="str">
        <f ca="1">+IF(OFFSET('Sanitation Data'!$H$30,0,10*ROW('Sanitation Data'!H8))="","",OFFSET('Sanitation Data'!$H$30,0,10*ROW('Sanitation Data'!H8)))</f>
        <v/>
      </c>
      <c r="DH14" s="399" t="str">
        <f ca="1">+IF(OFFSET('Sanitation Data'!$H$31,0,10*ROW('Sanitation Data'!H8))="","",OFFSET('Sanitation Data'!$H$31,0,10*ROW('Sanitation Data'!H8)))</f>
        <v/>
      </c>
      <c r="DI14" s="399" t="str">
        <f ca="1">+IF(OFFSET('Sanitation Data'!$H$32,0,10*ROW('Sanitation Data'!H8))="","",OFFSET('Sanitation Data'!$H$32,0,10*ROW('Sanitation Data'!H8)))</f>
        <v/>
      </c>
      <c r="DJ14" s="399" t="str">
        <f ca="1">+IF(OFFSET('Sanitation Data'!$I$28,0,10*ROW('Sanitation Data'!I8))="","",OFFSET('Sanitation Data'!$I$28,0,10*ROW('Sanitation Data'!I8)))</f>
        <v/>
      </c>
      <c r="DK14" s="399" t="str">
        <f ca="1">+IF(OFFSET('Sanitation Data'!$I$29,0,10*ROW('Sanitation Data'!I8))="","",OFFSET('Sanitation Data'!$I$29,0,10*ROW('Sanitation Data'!I8)))</f>
        <v>Yes</v>
      </c>
      <c r="DL14" s="399" t="str">
        <f ca="1">+IF(OFFSET('Sanitation Data'!$I$30,0,10*ROW('Sanitation Data'!I8))="","",OFFSET('Sanitation Data'!$I$30,0,10*ROW('Sanitation Data'!I8)))</f>
        <v/>
      </c>
      <c r="DM14" s="399" t="str">
        <f ca="1">+IF(OFFSET('Sanitation Data'!$I$31,0,10*ROW('Sanitation Data'!I8))="","",OFFSET('Sanitation Data'!$I$31,0,10*ROW('Sanitation Data'!I8)))</f>
        <v/>
      </c>
      <c r="DN14" s="399" t="str">
        <f ca="1">+IF(OFFSET('Sanitation Data'!$I$32,0,10*ROW('Sanitation Data'!I8))="","",OFFSET('Sanitation Data'!$I$32,0,10*ROW('Sanitation Data'!I8)))</f>
        <v/>
      </c>
      <c r="DO14" s="399" t="str">
        <f ca="1">+IF(OFFSET('Hygiene Data'!$D$11,0,10*ROW('Hygiene Data'!D8))="","",OFFSET('Hygiene Data'!$D$11,0,10*ROW('Hygiene Data'!D8)))</f>
        <v/>
      </c>
      <c r="DP14" s="399" t="str">
        <f ca="1">+IF(OFFSET('Hygiene Data'!$D$12,0,10*ROW('Hygiene Data'!D8))="","",OFFSET('Hygiene Data'!$D$12,0,10*ROW('Hygiene Data'!D8)))</f>
        <v/>
      </c>
      <c r="DQ14" s="399" t="str">
        <f ca="1">+IF(OFFSET('Hygiene Data'!$D$13,0,10*ROW('Hygiene Data'!D8))="","",OFFSET('Hygiene Data'!$D$13,0,10*ROW('Hygiene Data'!D8)))</f>
        <v/>
      </c>
      <c r="DR14" s="399" t="str">
        <f ca="1">+IF(OFFSET('Hygiene Data'!$E$11,0,10*ROW('Hygiene Data'!E8))="","",OFFSET('Hygiene Data'!$E$11,0,10*ROW('Hygiene Data'!E8)))</f>
        <v/>
      </c>
      <c r="DS14" s="399" t="str">
        <f ca="1">+IF(OFFSET('Hygiene Data'!$E$12,0,10*ROW('Hygiene Data'!E8))="","",OFFSET('Hygiene Data'!$E$12,0,10*ROW('Hygiene Data'!E8)))</f>
        <v/>
      </c>
      <c r="DT14" s="399" t="str">
        <f ca="1">+IF(OFFSET('Hygiene Data'!$E$13,0,10*ROW('Hygiene Data'!E8))="","",OFFSET('Hygiene Data'!$E$13,0,10*ROW('Hygiene Data'!E8)))</f>
        <v/>
      </c>
      <c r="DU14" s="399" t="str">
        <f ca="1">+IF(OFFSET('Hygiene Data'!$F$11,0,10*ROW('Hygiene Data'!F8))="","",OFFSET('Hygiene Data'!$F$11,0,10*ROW('Hygiene Data'!F8)))</f>
        <v/>
      </c>
      <c r="DV14" s="399" t="str">
        <f ca="1">+IF(OFFSET('Hygiene Data'!$F$12,0,10*ROW('Hygiene Data'!F8))="","",OFFSET('Hygiene Data'!$F$12,0,10*ROW('Hygiene Data'!F8)))</f>
        <v/>
      </c>
      <c r="DW14" s="399" t="str">
        <f ca="1">+IF(OFFSET('Hygiene Data'!$F$13,0,10*ROW('Hygiene Data'!F8))="","",OFFSET('Hygiene Data'!$F$13,0,10*ROW('Hygiene Data'!F8)))</f>
        <v/>
      </c>
      <c r="DX14" s="399" t="str">
        <f ca="1">+IF(OFFSET('Hygiene Data'!$G$11,0,10*ROW('Hygiene Data'!G8))="","",OFFSET('Hygiene Data'!$G$11,0,10*ROW('Hygiene Data'!G8)))</f>
        <v/>
      </c>
      <c r="DY14" s="399" t="str">
        <f ca="1">+IF(OFFSET('Hygiene Data'!$G$12,0,10*ROW('Hygiene Data'!G8))="","",OFFSET('Hygiene Data'!$G$12,0,10*ROW('Hygiene Data'!G8)))</f>
        <v/>
      </c>
      <c r="DZ14" s="399" t="str">
        <f ca="1">+IF(OFFSET('Hygiene Data'!$G$13,0,10*ROW('Hygiene Data'!G8))="","",OFFSET('Hygiene Data'!$G$13,0,10*ROW('Hygiene Data'!G8)))</f>
        <v/>
      </c>
      <c r="EA14" s="399" t="str">
        <f ca="1">+IF(OFFSET('Hygiene Data'!$H$11,0,10*ROW('Hygiene Data'!H8))="","",OFFSET('Hygiene Data'!$H$11,0,10*ROW('Hygiene Data'!H8)))</f>
        <v/>
      </c>
      <c r="EB14" s="399" t="str">
        <f ca="1">+IF(OFFSET('Hygiene Data'!$H$12,0,10*ROW('Hygiene Data'!H8))="","",OFFSET('Hygiene Data'!$H$12,0,10*ROW('Hygiene Data'!H8)))</f>
        <v/>
      </c>
      <c r="EC14" s="399" t="str">
        <f ca="1">+IF(OFFSET('Hygiene Data'!$H$13,0,10*ROW('Hygiene Data'!H8))="","",OFFSET('Hygiene Data'!$H$13,0,10*ROW('Hygiene Data'!H8)))</f>
        <v/>
      </c>
      <c r="ED14" s="399" t="str">
        <f ca="1">+IF(OFFSET('Hygiene Data'!$I$11,0,10*ROW('Hygiene Data'!I8))="","",OFFSET('Hygiene Data'!$I$11,0,10*ROW('Hygiene Data'!I8)))</f>
        <v/>
      </c>
      <c r="EE14" s="399" t="str">
        <f ca="1">+IF(OFFSET('Hygiene Data'!$I$12,0,10*ROW('Hygiene Data'!I8))="","",OFFSET('Hygiene Data'!$I$12,0,10*ROW('Hygiene Data'!I8)))</f>
        <v/>
      </c>
      <c r="EF14" s="399" t="str">
        <f ca="1">+IF(OFFSET('Hygiene Data'!$I$13,0,10*ROW('Hygiene Data'!I8))="","",OFFSET('Hygiene Data'!$I$13,0,10*ROW('Hygiene Data'!I8)))</f>
        <v/>
      </c>
    </row>
    <row r="15" spans="1:136" x14ac:dyDescent="0.25">
      <c r="A15" s="508" t="str">
        <f ca="1">+IF(OFFSET('Water Data'!$B$2,0,10*ROW('Water Data'!E9))="","",OFFSET('Water Data'!$B$2,0,10*ROW('Water Data'!E9)))</f>
        <v>ZWE_2019_UIS</v>
      </c>
      <c r="B15" s="50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35">
        <f t="shared" ca="1" si="0"/>
        <v>2019</v>
      </c>
      <c r="D15" s="53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3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36">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67.3959688259188</v>
      </c>
      <c r="G15" s="53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3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3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3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3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3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3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3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3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3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3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36">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67.621049999999997</v>
      </c>
      <c r="S15" s="53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3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36">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66.887669397247279</v>
      </c>
      <c r="V15" s="53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3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3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3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37">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94.549480530294701</v>
      </c>
      <c r="AA15" s="53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3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3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3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3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3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3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3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3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3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3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3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3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3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3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3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3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3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3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37">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94.138810000000007</v>
      </c>
      <c r="AU15" s="53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3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3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3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37">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95.4768952586616</v>
      </c>
      <c r="AZ15" s="53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1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38">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72.510569570149713</v>
      </c>
      <c r="BC15" s="53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3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3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3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3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3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3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3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3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3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3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38">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73.542199999999994</v>
      </c>
      <c r="BO15" s="53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3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38">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70.180844926435697</v>
      </c>
      <c r="BS15" s="399" t="str">
        <f ca="1">+IF(OFFSET('Water Data'!$D$27,0,10*ROW('Water Data'!D9))="","",OFFSET('Water Data'!$D$27,0,10*ROW('Water Data'!D9)))</f>
        <v/>
      </c>
      <c r="BT15" s="399" t="str">
        <f ca="1">+IF(OFFSET('Water Data'!$D$28,0,10*ROW('Water Data'!D9))="","",OFFSET('Water Data'!$D$28,0,10*ROW('Water Data'!D9)))</f>
        <v/>
      </c>
      <c r="BU15" s="399" t="str">
        <f ca="1">+IF(OFFSET('Water Data'!$D$29,0,10*ROW('Water Data'!D9))="","",OFFSET('Water Data'!$D$29,0,10*ROW('Water Data'!D9)))</f>
        <v>Yes</v>
      </c>
      <c r="BV15" s="399" t="str">
        <f ca="1">+IF(OFFSET('Water Data'!$E$27,0,10*ROW('Water Data'!E9))="","",OFFSET('Water Data'!$E$27,0,10*ROW('Water Data'!E9)))</f>
        <v/>
      </c>
      <c r="BW15" s="399" t="str">
        <f ca="1">+IF(OFFSET('Water Data'!$E$28,0,10*ROW('Water Data'!E9))="","",OFFSET('Water Data'!$E$28,0,10*ROW('Water Data'!E9)))</f>
        <v/>
      </c>
      <c r="BX15" s="399" t="str">
        <f ca="1">+IF(OFFSET('Water Data'!$E$29,0,10*ROW('Water Data'!E9))="","",OFFSET('Water Data'!$E$29,0,10*ROW('Water Data'!E9)))</f>
        <v/>
      </c>
      <c r="BY15" s="399" t="str">
        <f ca="1">+IF(OFFSET('Water Data'!$F$27,0,10*ROW('Water Data'!F9))="","",OFFSET('Water Data'!$F$27,0,10*ROW('Water Data'!F9)))</f>
        <v/>
      </c>
      <c r="BZ15" s="399" t="str">
        <f ca="1">+IF(OFFSET('Water Data'!$F$28,0,10*ROW('Water Data'!F9))="","",OFFSET('Water Data'!$F$28,0,10*ROW('Water Data'!F9)))</f>
        <v/>
      </c>
      <c r="CA15" s="399" t="str">
        <f ca="1">+IF(OFFSET('Water Data'!$F$29,0,10*ROW('Water Data'!F9))="","",OFFSET('Water Data'!$F$29,0,10*ROW('Water Data'!F9)))</f>
        <v/>
      </c>
      <c r="CB15" s="399" t="str">
        <f ca="1">+IF(OFFSET('Water Data'!$G$27,0,10*ROW('Water Data'!G9))="","",OFFSET('Water Data'!$G$27,0,10*ROW('Water Data'!G9)))</f>
        <v/>
      </c>
      <c r="CC15" s="399" t="str">
        <f ca="1">+IF(OFFSET('Water Data'!$G$28,0,10*ROW('Water Data'!G9))="","",OFFSET('Water Data'!$G$28,0,10*ROW('Water Data'!G9)))</f>
        <v/>
      </c>
      <c r="CD15" s="399" t="str">
        <f ca="1">+IF(OFFSET('Water Data'!$G$29,0,10*ROW('Water Data'!G9))="","",OFFSET('Water Data'!$G$29,0,10*ROW('Water Data'!G9)))</f>
        <v/>
      </c>
      <c r="CE15" s="399" t="str">
        <f ca="1">+IF(OFFSET('Water Data'!$H$27,0,10*ROW('Water Data'!H9))="","",OFFSET('Water Data'!$H$27,0,10*ROW('Water Data'!H9)))</f>
        <v/>
      </c>
      <c r="CF15" s="399" t="str">
        <f ca="1">+IF(OFFSET('Water Data'!$H$28,0,10*ROW('Water Data'!H9))="","",OFFSET('Water Data'!$H$28,0,10*ROW('Water Data'!H9)))</f>
        <v/>
      </c>
      <c r="CG15" s="399" t="str">
        <f ca="1">+IF(OFFSET('Water Data'!$H$29,0,10*ROW('Water Data'!H9))="","",OFFSET('Water Data'!$H$29,0,10*ROW('Water Data'!H9)))</f>
        <v>Yes</v>
      </c>
      <c r="CH15" s="399" t="str">
        <f ca="1">+IF(OFFSET('Water Data'!$I$27,0,10*ROW('Water Data'!I9))="","",OFFSET('Water Data'!$I$27,0,10*ROW('Water Data'!I9)))</f>
        <v/>
      </c>
      <c r="CI15" s="399" t="str">
        <f ca="1">+IF(OFFSET('Water Data'!$I$28,0,10*ROW('Water Data'!I9))="","",OFFSET('Water Data'!$I$28,0,10*ROW('Water Data'!I9)))</f>
        <v/>
      </c>
      <c r="CJ15" s="399" t="str">
        <f ca="1">+IF(OFFSET('Water Data'!$I$29,0,10*ROW('Water Data'!I9))="","",OFFSET('Water Data'!$I$29,0,10*ROW('Water Data'!I9)))</f>
        <v>Yes</v>
      </c>
      <c r="CK15" s="399" t="str">
        <f ca="1">+IF(OFFSET('Sanitation Data'!$D$28,0,10*ROW('Sanitation Data'!D9))="","",OFFSET('Sanitation Data'!$D$28,0,10*ROW('Sanitation Data'!D9)))</f>
        <v/>
      </c>
      <c r="CL15" s="399" t="str">
        <f ca="1">+IF(OFFSET('Sanitation Data'!$D$29,0,10*ROW('Sanitation Data'!D9))="","",OFFSET('Sanitation Data'!$D$29,0,10*ROW('Sanitation Data'!D9)))</f>
        <v/>
      </c>
      <c r="CM15" s="399" t="str">
        <f ca="1">+IF(OFFSET('Sanitation Data'!$D$30,0,10*ROW('Sanitation Data'!D9))="","",OFFSET('Sanitation Data'!$D$30,0,10*ROW('Sanitation Data'!D9)))</f>
        <v/>
      </c>
      <c r="CN15" s="399" t="str">
        <f ca="1">+IF(OFFSET('Sanitation Data'!$D$31,0,10*ROW('Sanitation Data'!D9))="","",OFFSET('Sanitation Data'!$D$31,0,10*ROW('Sanitation Data'!D9)))</f>
        <v/>
      </c>
      <c r="CO15" s="399" t="str">
        <f ca="1">+IF(OFFSET('Sanitation Data'!$D$32,0,10*ROW('Sanitation Data'!D9))="","",OFFSET('Sanitation Data'!$D$32,0,10*ROW('Sanitation Data'!D9)))</f>
        <v>Yes</v>
      </c>
      <c r="CP15" s="399" t="str">
        <f ca="1">+IF(OFFSET('Sanitation Data'!$E$28,0,10*ROW('Sanitation Data'!E9))="","",OFFSET('Sanitation Data'!$E$28,0,10*ROW('Sanitation Data'!E9)))</f>
        <v/>
      </c>
      <c r="CQ15" s="399" t="str">
        <f ca="1">+IF(OFFSET('Sanitation Data'!$E$29,0,10*ROW('Sanitation Data'!E9))="","",OFFSET('Sanitation Data'!$E$29,0,10*ROW('Sanitation Data'!E9)))</f>
        <v/>
      </c>
      <c r="CR15" s="399" t="str">
        <f ca="1">+IF(OFFSET('Sanitation Data'!$E$30,0,10*ROW('Sanitation Data'!E9))="","",OFFSET('Sanitation Data'!$E$30,0,10*ROW('Sanitation Data'!E9)))</f>
        <v/>
      </c>
      <c r="CS15" s="399" t="str">
        <f ca="1">+IF(OFFSET('Sanitation Data'!$E$31,0,10*ROW('Sanitation Data'!E9))="","",OFFSET('Sanitation Data'!$E$31,0,10*ROW('Sanitation Data'!E9)))</f>
        <v/>
      </c>
      <c r="CT15" s="399" t="str">
        <f ca="1">+IF(OFFSET('Sanitation Data'!$E$32,0,10*ROW('Sanitation Data'!E9))="","",OFFSET('Sanitation Data'!$E$32,0,10*ROW('Sanitation Data'!E9)))</f>
        <v/>
      </c>
      <c r="CU15" s="399" t="str">
        <f ca="1">+IF(OFFSET('Sanitation Data'!$F$28,0,10*ROW('Sanitation Data'!F9))="","",OFFSET('Sanitation Data'!$F$28,0,10*ROW('Sanitation Data'!F9)))</f>
        <v/>
      </c>
      <c r="CV15" s="399" t="str">
        <f ca="1">+IF(OFFSET('Sanitation Data'!$F$29,0,10*ROW('Sanitation Data'!F9))="","",OFFSET('Sanitation Data'!$F$29,0,10*ROW('Sanitation Data'!F9)))</f>
        <v/>
      </c>
      <c r="CW15" s="399" t="str">
        <f ca="1">+IF(OFFSET('Sanitation Data'!$F$30,0,10*ROW('Sanitation Data'!F9))="","",OFFSET('Sanitation Data'!$F$30,0,10*ROW('Sanitation Data'!F9)))</f>
        <v/>
      </c>
      <c r="CX15" s="399" t="str">
        <f ca="1">+IF(OFFSET('Sanitation Data'!$F$31,0,10*ROW('Sanitation Data'!F9))="","",OFFSET('Sanitation Data'!$F$31,0,10*ROW('Sanitation Data'!F9)))</f>
        <v/>
      </c>
      <c r="CY15" s="399" t="str">
        <f ca="1">+IF(OFFSET('Sanitation Data'!$F$32,0,10*ROW('Sanitation Data'!F9))="","",OFFSET('Sanitation Data'!$F$32,0,10*ROW('Sanitation Data'!F9)))</f>
        <v/>
      </c>
      <c r="CZ15" s="399" t="str">
        <f ca="1">+IF(OFFSET('Sanitation Data'!$G$28,0,10*ROW('Sanitation Data'!G9))="","",OFFSET('Sanitation Data'!$G$28,0,10*ROW('Sanitation Data'!G9)))</f>
        <v/>
      </c>
      <c r="DA15" s="399" t="str">
        <f ca="1">+IF(OFFSET('Sanitation Data'!$G$29,0,10*ROW('Sanitation Data'!G9))="","",OFFSET('Sanitation Data'!$G$29,0,10*ROW('Sanitation Data'!G9)))</f>
        <v/>
      </c>
      <c r="DB15" s="399" t="str">
        <f ca="1">+IF(OFFSET('Sanitation Data'!$G$30,0,10*ROW('Sanitation Data'!G9))="","",OFFSET('Sanitation Data'!$G$30,0,10*ROW('Sanitation Data'!G9)))</f>
        <v/>
      </c>
      <c r="DC15" s="399" t="str">
        <f ca="1">+IF(OFFSET('Sanitation Data'!$G$31,0,10*ROW('Sanitation Data'!G9))="","",OFFSET('Sanitation Data'!$G$31,0,10*ROW('Sanitation Data'!G9)))</f>
        <v/>
      </c>
      <c r="DD15" s="399" t="str">
        <f ca="1">+IF(OFFSET('Sanitation Data'!$G$32,0,10*ROW('Sanitation Data'!G9))="","",OFFSET('Sanitation Data'!$G$32,0,10*ROW('Sanitation Data'!G9)))</f>
        <v/>
      </c>
      <c r="DE15" s="399" t="str">
        <f ca="1">+IF(OFFSET('Sanitation Data'!$H$28,0,10*ROW('Sanitation Data'!H9))="","",OFFSET('Sanitation Data'!$H$28,0,10*ROW('Sanitation Data'!H9)))</f>
        <v/>
      </c>
      <c r="DF15" s="399" t="str">
        <f ca="1">+IF(OFFSET('Sanitation Data'!$H$29,0,10*ROW('Sanitation Data'!H9))="","",OFFSET('Sanitation Data'!$H$29,0,10*ROW('Sanitation Data'!H9)))</f>
        <v/>
      </c>
      <c r="DG15" s="399" t="str">
        <f ca="1">+IF(OFFSET('Sanitation Data'!$H$30,0,10*ROW('Sanitation Data'!H9))="","",OFFSET('Sanitation Data'!$H$30,0,10*ROW('Sanitation Data'!H9)))</f>
        <v/>
      </c>
      <c r="DH15" s="399" t="str">
        <f ca="1">+IF(OFFSET('Sanitation Data'!$H$31,0,10*ROW('Sanitation Data'!H9))="","",OFFSET('Sanitation Data'!$H$31,0,10*ROW('Sanitation Data'!H9)))</f>
        <v/>
      </c>
      <c r="DI15" s="399" t="str">
        <f ca="1">+IF(OFFSET('Sanitation Data'!$H$32,0,10*ROW('Sanitation Data'!H9))="","",OFFSET('Sanitation Data'!$H$32,0,10*ROW('Sanitation Data'!H9)))</f>
        <v>Yes</v>
      </c>
      <c r="DJ15" s="399" t="str">
        <f ca="1">+IF(OFFSET('Sanitation Data'!$I$28,0,10*ROW('Sanitation Data'!I9))="","",OFFSET('Sanitation Data'!$I$28,0,10*ROW('Sanitation Data'!I9)))</f>
        <v/>
      </c>
      <c r="DK15" s="399" t="str">
        <f ca="1">+IF(OFFSET('Sanitation Data'!$I$29,0,10*ROW('Sanitation Data'!I9))="","",OFFSET('Sanitation Data'!$I$29,0,10*ROW('Sanitation Data'!I9)))</f>
        <v/>
      </c>
      <c r="DL15" s="399" t="str">
        <f ca="1">+IF(OFFSET('Sanitation Data'!$I$30,0,10*ROW('Sanitation Data'!I9))="","",OFFSET('Sanitation Data'!$I$30,0,10*ROW('Sanitation Data'!I9)))</f>
        <v/>
      </c>
      <c r="DM15" s="399" t="str">
        <f ca="1">+IF(OFFSET('Sanitation Data'!$I$31,0,10*ROW('Sanitation Data'!I9))="","",OFFSET('Sanitation Data'!$I$31,0,10*ROW('Sanitation Data'!I9)))</f>
        <v/>
      </c>
      <c r="DN15" s="399" t="str">
        <f ca="1">+IF(OFFSET('Sanitation Data'!$I$32,0,10*ROW('Sanitation Data'!I9))="","",OFFSET('Sanitation Data'!$I$32,0,10*ROW('Sanitation Data'!I9)))</f>
        <v>Yes</v>
      </c>
      <c r="DO15" s="399" t="str">
        <f ca="1">+IF(OFFSET('Hygiene Data'!$D$11,0,10*ROW('Hygiene Data'!D9))="","",OFFSET('Hygiene Data'!$D$11,0,10*ROW('Hygiene Data'!D9)))</f>
        <v/>
      </c>
      <c r="DP15" s="399" t="str">
        <f ca="1">+IF(OFFSET('Hygiene Data'!$D$12,0,10*ROW('Hygiene Data'!D9))="","",OFFSET('Hygiene Data'!$D$12,0,10*ROW('Hygiene Data'!D9)))</f>
        <v/>
      </c>
      <c r="DQ15" s="399" t="str">
        <f ca="1">+IF(OFFSET('Hygiene Data'!$D$13,0,10*ROW('Hygiene Data'!D9))="","",OFFSET('Hygiene Data'!$D$13,0,10*ROW('Hygiene Data'!D9)))</f>
        <v>Yes</v>
      </c>
      <c r="DR15" s="399" t="str">
        <f ca="1">+IF(OFFSET('Hygiene Data'!$E$11,0,10*ROW('Hygiene Data'!E9))="","",OFFSET('Hygiene Data'!$E$11,0,10*ROW('Hygiene Data'!E9)))</f>
        <v/>
      </c>
      <c r="DS15" s="399" t="str">
        <f ca="1">+IF(OFFSET('Hygiene Data'!$E$12,0,10*ROW('Hygiene Data'!E9))="","",OFFSET('Hygiene Data'!$E$12,0,10*ROW('Hygiene Data'!E9)))</f>
        <v/>
      </c>
      <c r="DT15" s="399" t="str">
        <f ca="1">+IF(OFFSET('Hygiene Data'!$E$13,0,10*ROW('Hygiene Data'!E9))="","",OFFSET('Hygiene Data'!$E$13,0,10*ROW('Hygiene Data'!E9)))</f>
        <v/>
      </c>
      <c r="DU15" s="399" t="str">
        <f ca="1">+IF(OFFSET('Hygiene Data'!$F$11,0,10*ROW('Hygiene Data'!F9))="","",OFFSET('Hygiene Data'!$F$11,0,10*ROW('Hygiene Data'!F9)))</f>
        <v/>
      </c>
      <c r="DV15" s="399" t="str">
        <f ca="1">+IF(OFFSET('Hygiene Data'!$F$12,0,10*ROW('Hygiene Data'!F9))="","",OFFSET('Hygiene Data'!$F$12,0,10*ROW('Hygiene Data'!F9)))</f>
        <v/>
      </c>
      <c r="DW15" s="399" t="str">
        <f ca="1">+IF(OFFSET('Hygiene Data'!$F$13,0,10*ROW('Hygiene Data'!F9))="","",OFFSET('Hygiene Data'!$F$13,0,10*ROW('Hygiene Data'!F9)))</f>
        <v/>
      </c>
      <c r="DX15" s="399" t="str">
        <f ca="1">+IF(OFFSET('Hygiene Data'!$G$11,0,10*ROW('Hygiene Data'!G9))="","",OFFSET('Hygiene Data'!$G$11,0,10*ROW('Hygiene Data'!G9)))</f>
        <v/>
      </c>
      <c r="DY15" s="399" t="str">
        <f ca="1">+IF(OFFSET('Hygiene Data'!$G$12,0,10*ROW('Hygiene Data'!G9))="","",OFFSET('Hygiene Data'!$G$12,0,10*ROW('Hygiene Data'!G9)))</f>
        <v/>
      </c>
      <c r="DZ15" s="399" t="str">
        <f ca="1">+IF(OFFSET('Hygiene Data'!$G$13,0,10*ROW('Hygiene Data'!G9))="","",OFFSET('Hygiene Data'!$G$13,0,10*ROW('Hygiene Data'!G9)))</f>
        <v/>
      </c>
      <c r="EA15" s="399" t="str">
        <f ca="1">+IF(OFFSET('Hygiene Data'!$H$11,0,10*ROW('Hygiene Data'!H9))="","",OFFSET('Hygiene Data'!$H$11,0,10*ROW('Hygiene Data'!H9)))</f>
        <v/>
      </c>
      <c r="EB15" s="399" t="str">
        <f ca="1">+IF(OFFSET('Hygiene Data'!$H$12,0,10*ROW('Hygiene Data'!H9))="","",OFFSET('Hygiene Data'!$H$12,0,10*ROW('Hygiene Data'!H9)))</f>
        <v/>
      </c>
      <c r="EC15" s="399" t="str">
        <f ca="1">+IF(OFFSET('Hygiene Data'!$H$13,0,10*ROW('Hygiene Data'!H9))="","",OFFSET('Hygiene Data'!$H$13,0,10*ROW('Hygiene Data'!H9)))</f>
        <v>Yes</v>
      </c>
      <c r="ED15" s="399" t="str">
        <f ca="1">+IF(OFFSET('Hygiene Data'!$I$11,0,10*ROW('Hygiene Data'!I9))="","",OFFSET('Hygiene Data'!$I$11,0,10*ROW('Hygiene Data'!I9)))</f>
        <v/>
      </c>
      <c r="EE15" s="399" t="str">
        <f ca="1">+IF(OFFSET('Hygiene Data'!$I$12,0,10*ROW('Hygiene Data'!I9))="","",OFFSET('Hygiene Data'!$I$12,0,10*ROW('Hygiene Data'!I9)))</f>
        <v/>
      </c>
      <c r="EF15" s="399" t="str">
        <f ca="1">+IF(OFFSET('Hygiene Data'!$I$13,0,10*ROW('Hygiene Data'!I9))="","",OFFSET('Hygiene Data'!$I$13,0,10*ROW('Hygiene Data'!I9)))</f>
        <v>Yes</v>
      </c>
    </row>
    <row r="16" spans="1:136" x14ac:dyDescent="0.25">
      <c r="A16" s="508" t="str">
        <f ca="1">+IF(OFFSET('Water Data'!$B$2,0,10*ROW('Water Data'!E10))="","",OFFSET('Water Data'!$B$2,0,10*ROW('Water Data'!E10)))</f>
        <v>ZWE_2020_EMIS</v>
      </c>
      <c r="B16" s="50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EMIS</v>
      </c>
      <c r="C16" s="535">
        <f t="shared" ca="1" si="0"/>
        <v>2020</v>
      </c>
      <c r="D16" s="536">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97.208017999590922</v>
      </c>
      <c r="E16" s="536" t="str">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[89]</v>
      </c>
      <c r="F16" s="536" t="str">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[58]</v>
      </c>
      <c r="G16" s="53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3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3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3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3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3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3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3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3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36">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97.455133862900851</v>
      </c>
      <c r="Q16" s="536">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88.611080464842601</v>
      </c>
      <c r="R16" s="536">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57.591895000000008</v>
      </c>
      <c r="S16" s="536">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96.644295302013418</v>
      </c>
      <c r="T16" s="536" t="str">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[89]</v>
      </c>
      <c r="U16" s="536" t="str">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[59]</v>
      </c>
      <c r="V16" s="53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37">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98.810892388171524</v>
      </c>
      <c r="X16" s="53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3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3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3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3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3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3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3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3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3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3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3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3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3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37">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98.768370321889691</v>
      </c>
      <c r="AM16" s="53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3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3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3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37">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98.918592996303943</v>
      </c>
      <c r="AR16" s="53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3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3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3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37">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98.66167861503304</v>
      </c>
      <c r="AW16" s="53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3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3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3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1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3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3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3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3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3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3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3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3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3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3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3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3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3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3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3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3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99" t="str">
        <f ca="1">+IF(OFFSET('Water Data'!$D$27,0,10*ROW('Water Data'!D10))="","",OFFSET('Water Data'!$D$27,0,10*ROW('Water Data'!D10)))</f>
        <v>Yes</v>
      </c>
      <c r="BT16" s="399" t="str">
        <f ca="1">+IF(OFFSET('Water Data'!$D$28,0,10*ROW('Water Data'!D10))="","",OFFSET('Water Data'!$D$28,0,10*ROW('Water Data'!D10)))</f>
        <v>No</v>
      </c>
      <c r="BU16" s="399" t="str">
        <f ca="1">+IF(OFFSET('Water Data'!$D$29,0,10*ROW('Water Data'!D10))="","",OFFSET('Water Data'!$D$29,0,10*ROW('Water Data'!D10)))</f>
        <v>No</v>
      </c>
      <c r="BV16" s="399" t="str">
        <f ca="1">+IF(OFFSET('Water Data'!$E$27,0,10*ROW('Water Data'!E10))="","",OFFSET('Water Data'!$E$27,0,10*ROW('Water Data'!E10)))</f>
        <v/>
      </c>
      <c r="BW16" s="399" t="str">
        <f ca="1">+IF(OFFSET('Water Data'!$E$28,0,10*ROW('Water Data'!E10))="","",OFFSET('Water Data'!$E$28,0,10*ROW('Water Data'!E10)))</f>
        <v/>
      </c>
      <c r="BX16" s="399" t="str">
        <f ca="1">+IF(OFFSET('Water Data'!$E$29,0,10*ROW('Water Data'!E10))="","",OFFSET('Water Data'!$E$29,0,10*ROW('Water Data'!E10)))</f>
        <v/>
      </c>
      <c r="BY16" s="399" t="str">
        <f ca="1">+IF(OFFSET('Water Data'!$F$27,0,10*ROW('Water Data'!F10))="","",OFFSET('Water Data'!$F$27,0,10*ROW('Water Data'!F10)))</f>
        <v/>
      </c>
      <c r="BZ16" s="399" t="str">
        <f ca="1">+IF(OFFSET('Water Data'!$F$28,0,10*ROW('Water Data'!F10))="","",OFFSET('Water Data'!$F$28,0,10*ROW('Water Data'!F10)))</f>
        <v/>
      </c>
      <c r="CA16" s="399" t="str">
        <f ca="1">+IF(OFFSET('Water Data'!$F$29,0,10*ROW('Water Data'!F10))="","",OFFSET('Water Data'!$F$29,0,10*ROW('Water Data'!F10)))</f>
        <v/>
      </c>
      <c r="CB16" s="399" t="str">
        <f ca="1">+IF(OFFSET('Water Data'!$G$27,0,10*ROW('Water Data'!G10))="","",OFFSET('Water Data'!$G$27,0,10*ROW('Water Data'!G10)))</f>
        <v/>
      </c>
      <c r="CC16" s="399" t="str">
        <f ca="1">+IF(OFFSET('Water Data'!$G$28,0,10*ROW('Water Data'!G10))="","",OFFSET('Water Data'!$G$28,0,10*ROW('Water Data'!G10)))</f>
        <v/>
      </c>
      <c r="CD16" s="399" t="str">
        <f ca="1">+IF(OFFSET('Water Data'!$G$29,0,10*ROW('Water Data'!G10))="","",OFFSET('Water Data'!$G$29,0,10*ROW('Water Data'!G10)))</f>
        <v/>
      </c>
      <c r="CE16" s="399" t="str">
        <f ca="1">+IF(OFFSET('Water Data'!$H$27,0,10*ROW('Water Data'!H10))="","",OFFSET('Water Data'!$H$27,0,10*ROW('Water Data'!H10)))</f>
        <v>Yes</v>
      </c>
      <c r="CF16" s="399" t="str">
        <f ca="1">+IF(OFFSET('Water Data'!$H$28,0,10*ROW('Water Data'!H10))="","",OFFSET('Water Data'!$H$28,0,10*ROW('Water Data'!H10)))</f>
        <v>Yes</v>
      </c>
      <c r="CG16" s="399" t="str">
        <f ca="1">+IF(OFFSET('Water Data'!$H$29,0,10*ROW('Water Data'!H10))="","",OFFSET('Water Data'!$H$29,0,10*ROW('Water Data'!H10)))</f>
        <v>Yes</v>
      </c>
      <c r="CH16" s="399" t="str">
        <f ca="1">+IF(OFFSET('Water Data'!$I$27,0,10*ROW('Water Data'!I10))="","",OFFSET('Water Data'!$I$27,0,10*ROW('Water Data'!I10)))</f>
        <v>Yes</v>
      </c>
      <c r="CI16" s="399" t="str">
        <f ca="1">+IF(OFFSET('Water Data'!$I$28,0,10*ROW('Water Data'!I10))="","",OFFSET('Water Data'!$I$28,0,10*ROW('Water Data'!I10)))</f>
        <v>No</v>
      </c>
      <c r="CJ16" s="399" t="str">
        <f ca="1">+IF(OFFSET('Water Data'!$I$29,0,10*ROW('Water Data'!I10))="","",OFFSET('Water Data'!$I$29,0,10*ROW('Water Data'!I10)))</f>
        <v>No</v>
      </c>
      <c r="CK16" s="399" t="str">
        <f ca="1">+IF(OFFSET('Sanitation Data'!$D$28,0,10*ROW('Sanitation Data'!D10))="","",OFFSET('Sanitation Data'!$D$28,0,10*ROW('Sanitation Data'!D10)))</f>
        <v/>
      </c>
      <c r="CL16" s="399" t="str">
        <f ca="1">+IF(OFFSET('Sanitation Data'!$D$29,0,10*ROW('Sanitation Data'!D10))="","",OFFSET('Sanitation Data'!$D$29,0,10*ROW('Sanitation Data'!D10)))</f>
        <v>Yes</v>
      </c>
      <c r="CM16" s="399" t="str">
        <f ca="1">+IF(OFFSET('Sanitation Data'!$D$30,0,10*ROW('Sanitation Data'!D10))="","",OFFSET('Sanitation Data'!$D$30,0,10*ROW('Sanitation Data'!D10)))</f>
        <v/>
      </c>
      <c r="CN16" s="399" t="str">
        <f ca="1">+IF(OFFSET('Sanitation Data'!$D$31,0,10*ROW('Sanitation Data'!D10))="","",OFFSET('Sanitation Data'!$D$31,0,10*ROW('Sanitation Data'!D10)))</f>
        <v/>
      </c>
      <c r="CO16" s="399" t="str">
        <f ca="1">+IF(OFFSET('Sanitation Data'!$D$32,0,10*ROW('Sanitation Data'!D10))="","",OFFSET('Sanitation Data'!$D$32,0,10*ROW('Sanitation Data'!D10)))</f>
        <v/>
      </c>
      <c r="CP16" s="399" t="str">
        <f ca="1">+IF(OFFSET('Sanitation Data'!$E$28,0,10*ROW('Sanitation Data'!E10))="","",OFFSET('Sanitation Data'!$E$28,0,10*ROW('Sanitation Data'!E10)))</f>
        <v/>
      </c>
      <c r="CQ16" s="399" t="str">
        <f ca="1">+IF(OFFSET('Sanitation Data'!$E$29,0,10*ROW('Sanitation Data'!E10))="","",OFFSET('Sanitation Data'!$E$29,0,10*ROW('Sanitation Data'!E10)))</f>
        <v/>
      </c>
      <c r="CR16" s="399" t="str">
        <f ca="1">+IF(OFFSET('Sanitation Data'!$E$30,0,10*ROW('Sanitation Data'!E10))="","",OFFSET('Sanitation Data'!$E$30,0,10*ROW('Sanitation Data'!E10)))</f>
        <v/>
      </c>
      <c r="CS16" s="399" t="str">
        <f ca="1">+IF(OFFSET('Sanitation Data'!$E$31,0,10*ROW('Sanitation Data'!E10))="","",OFFSET('Sanitation Data'!$E$31,0,10*ROW('Sanitation Data'!E10)))</f>
        <v/>
      </c>
      <c r="CT16" s="399" t="str">
        <f ca="1">+IF(OFFSET('Sanitation Data'!$E$32,0,10*ROW('Sanitation Data'!E10))="","",OFFSET('Sanitation Data'!$E$32,0,10*ROW('Sanitation Data'!E10)))</f>
        <v/>
      </c>
      <c r="CU16" s="399" t="str">
        <f ca="1">+IF(OFFSET('Sanitation Data'!$F$28,0,10*ROW('Sanitation Data'!F10))="","",OFFSET('Sanitation Data'!$F$28,0,10*ROW('Sanitation Data'!F10)))</f>
        <v/>
      </c>
      <c r="CV16" s="399" t="str">
        <f ca="1">+IF(OFFSET('Sanitation Data'!$F$29,0,10*ROW('Sanitation Data'!F10))="","",OFFSET('Sanitation Data'!$F$29,0,10*ROW('Sanitation Data'!F10)))</f>
        <v/>
      </c>
      <c r="CW16" s="399" t="str">
        <f ca="1">+IF(OFFSET('Sanitation Data'!$F$30,0,10*ROW('Sanitation Data'!F10))="","",OFFSET('Sanitation Data'!$F$30,0,10*ROW('Sanitation Data'!F10)))</f>
        <v/>
      </c>
      <c r="CX16" s="399" t="str">
        <f ca="1">+IF(OFFSET('Sanitation Data'!$F$31,0,10*ROW('Sanitation Data'!F10))="","",OFFSET('Sanitation Data'!$F$31,0,10*ROW('Sanitation Data'!F10)))</f>
        <v/>
      </c>
      <c r="CY16" s="399" t="str">
        <f ca="1">+IF(OFFSET('Sanitation Data'!$F$32,0,10*ROW('Sanitation Data'!F10))="","",OFFSET('Sanitation Data'!$F$32,0,10*ROW('Sanitation Data'!F10)))</f>
        <v/>
      </c>
      <c r="CZ16" s="399" t="str">
        <f ca="1">+IF(OFFSET('Sanitation Data'!$G$28,0,10*ROW('Sanitation Data'!G10))="","",OFFSET('Sanitation Data'!$G$28,0,10*ROW('Sanitation Data'!G10)))</f>
        <v/>
      </c>
      <c r="DA16" s="399" t="str">
        <f ca="1">+IF(OFFSET('Sanitation Data'!$G$29,0,10*ROW('Sanitation Data'!G10))="","",OFFSET('Sanitation Data'!$G$29,0,10*ROW('Sanitation Data'!G10)))</f>
        <v>Yes</v>
      </c>
      <c r="DB16" s="399" t="str">
        <f ca="1">+IF(OFFSET('Sanitation Data'!$G$30,0,10*ROW('Sanitation Data'!G10))="","",OFFSET('Sanitation Data'!$G$30,0,10*ROW('Sanitation Data'!G10)))</f>
        <v/>
      </c>
      <c r="DC16" s="399" t="str">
        <f ca="1">+IF(OFFSET('Sanitation Data'!$G$31,0,10*ROW('Sanitation Data'!G10))="","",OFFSET('Sanitation Data'!$G$31,0,10*ROW('Sanitation Data'!G10)))</f>
        <v/>
      </c>
      <c r="DD16" s="399" t="str">
        <f ca="1">+IF(OFFSET('Sanitation Data'!$G$32,0,10*ROW('Sanitation Data'!G10))="","",OFFSET('Sanitation Data'!$G$32,0,10*ROW('Sanitation Data'!G10)))</f>
        <v/>
      </c>
      <c r="DE16" s="399" t="str">
        <f ca="1">+IF(OFFSET('Sanitation Data'!$H$28,0,10*ROW('Sanitation Data'!H10))="","",OFFSET('Sanitation Data'!$H$28,0,10*ROW('Sanitation Data'!H10)))</f>
        <v/>
      </c>
      <c r="DF16" s="399" t="str">
        <f ca="1">+IF(OFFSET('Sanitation Data'!$H$29,0,10*ROW('Sanitation Data'!H10))="","",OFFSET('Sanitation Data'!$H$29,0,10*ROW('Sanitation Data'!H10)))</f>
        <v>Yes</v>
      </c>
      <c r="DG16" s="399" t="str">
        <f ca="1">+IF(OFFSET('Sanitation Data'!$H$30,0,10*ROW('Sanitation Data'!H10))="","",OFFSET('Sanitation Data'!$H$30,0,10*ROW('Sanitation Data'!H10)))</f>
        <v/>
      </c>
      <c r="DH16" s="399" t="str">
        <f ca="1">+IF(OFFSET('Sanitation Data'!$H$31,0,10*ROW('Sanitation Data'!H10))="","",OFFSET('Sanitation Data'!$H$31,0,10*ROW('Sanitation Data'!H10)))</f>
        <v/>
      </c>
      <c r="DI16" s="399" t="str">
        <f ca="1">+IF(OFFSET('Sanitation Data'!$H$32,0,10*ROW('Sanitation Data'!H10))="","",OFFSET('Sanitation Data'!$H$32,0,10*ROW('Sanitation Data'!H10)))</f>
        <v/>
      </c>
      <c r="DJ16" s="399" t="str">
        <f ca="1">+IF(OFFSET('Sanitation Data'!$I$28,0,10*ROW('Sanitation Data'!I10))="","",OFFSET('Sanitation Data'!$I$28,0,10*ROW('Sanitation Data'!I10)))</f>
        <v/>
      </c>
      <c r="DK16" s="399" t="str">
        <f ca="1">+IF(OFFSET('Sanitation Data'!$I$29,0,10*ROW('Sanitation Data'!I10))="","",OFFSET('Sanitation Data'!$I$29,0,10*ROW('Sanitation Data'!I10)))</f>
        <v>Yes</v>
      </c>
      <c r="DL16" s="399" t="str">
        <f ca="1">+IF(OFFSET('Sanitation Data'!$I$30,0,10*ROW('Sanitation Data'!I10))="","",OFFSET('Sanitation Data'!$I$30,0,10*ROW('Sanitation Data'!I10)))</f>
        <v/>
      </c>
      <c r="DM16" s="399" t="str">
        <f ca="1">+IF(OFFSET('Sanitation Data'!$I$31,0,10*ROW('Sanitation Data'!I10))="","",OFFSET('Sanitation Data'!$I$31,0,10*ROW('Sanitation Data'!I10)))</f>
        <v/>
      </c>
      <c r="DN16" s="399" t="str">
        <f ca="1">+IF(OFFSET('Sanitation Data'!$I$32,0,10*ROW('Sanitation Data'!I10))="","",OFFSET('Sanitation Data'!$I$32,0,10*ROW('Sanitation Data'!I10)))</f>
        <v/>
      </c>
      <c r="DO16" s="399" t="str">
        <f ca="1">+IF(OFFSET('Hygiene Data'!$D$11,0,10*ROW('Hygiene Data'!D10))="","",OFFSET('Hygiene Data'!$D$11,0,10*ROW('Hygiene Data'!D10)))</f>
        <v/>
      </c>
      <c r="DP16" s="399" t="str">
        <f ca="1">+IF(OFFSET('Hygiene Data'!$D$12,0,10*ROW('Hygiene Data'!D10))="","",OFFSET('Hygiene Data'!$D$12,0,10*ROW('Hygiene Data'!D10)))</f>
        <v/>
      </c>
      <c r="DQ16" s="399" t="str">
        <f ca="1">+IF(OFFSET('Hygiene Data'!$D$13,0,10*ROW('Hygiene Data'!D10))="","",OFFSET('Hygiene Data'!$D$13,0,10*ROW('Hygiene Data'!D10)))</f>
        <v/>
      </c>
      <c r="DR16" s="399" t="str">
        <f ca="1">+IF(OFFSET('Hygiene Data'!$E$11,0,10*ROW('Hygiene Data'!E10))="","",OFFSET('Hygiene Data'!$E$11,0,10*ROW('Hygiene Data'!E10)))</f>
        <v/>
      </c>
      <c r="DS16" s="399" t="str">
        <f ca="1">+IF(OFFSET('Hygiene Data'!$E$12,0,10*ROW('Hygiene Data'!E10))="","",OFFSET('Hygiene Data'!$E$12,0,10*ROW('Hygiene Data'!E10)))</f>
        <v/>
      </c>
      <c r="DT16" s="399" t="str">
        <f ca="1">+IF(OFFSET('Hygiene Data'!$E$13,0,10*ROW('Hygiene Data'!E10))="","",OFFSET('Hygiene Data'!$E$13,0,10*ROW('Hygiene Data'!E10)))</f>
        <v/>
      </c>
      <c r="DU16" s="399" t="str">
        <f ca="1">+IF(OFFSET('Hygiene Data'!$F$11,0,10*ROW('Hygiene Data'!F10))="","",OFFSET('Hygiene Data'!$F$11,0,10*ROW('Hygiene Data'!F10)))</f>
        <v/>
      </c>
      <c r="DV16" s="399" t="str">
        <f ca="1">+IF(OFFSET('Hygiene Data'!$F$12,0,10*ROW('Hygiene Data'!F10))="","",OFFSET('Hygiene Data'!$F$12,0,10*ROW('Hygiene Data'!F10)))</f>
        <v/>
      </c>
      <c r="DW16" s="399" t="str">
        <f ca="1">+IF(OFFSET('Hygiene Data'!$F$13,0,10*ROW('Hygiene Data'!F10))="","",OFFSET('Hygiene Data'!$F$13,0,10*ROW('Hygiene Data'!F10)))</f>
        <v/>
      </c>
      <c r="DX16" s="399" t="str">
        <f ca="1">+IF(OFFSET('Hygiene Data'!$G$11,0,10*ROW('Hygiene Data'!G10))="","",OFFSET('Hygiene Data'!$G$11,0,10*ROW('Hygiene Data'!G10)))</f>
        <v/>
      </c>
      <c r="DY16" s="399" t="str">
        <f ca="1">+IF(OFFSET('Hygiene Data'!$G$12,0,10*ROW('Hygiene Data'!G10))="","",OFFSET('Hygiene Data'!$G$12,0,10*ROW('Hygiene Data'!G10)))</f>
        <v/>
      </c>
      <c r="DZ16" s="399" t="str">
        <f ca="1">+IF(OFFSET('Hygiene Data'!$G$13,0,10*ROW('Hygiene Data'!G10))="","",OFFSET('Hygiene Data'!$G$13,0,10*ROW('Hygiene Data'!G10)))</f>
        <v/>
      </c>
      <c r="EA16" s="399" t="str">
        <f ca="1">+IF(OFFSET('Hygiene Data'!$H$11,0,10*ROW('Hygiene Data'!H10))="","",OFFSET('Hygiene Data'!$H$11,0,10*ROW('Hygiene Data'!H10)))</f>
        <v/>
      </c>
      <c r="EB16" s="399" t="str">
        <f ca="1">+IF(OFFSET('Hygiene Data'!$H$12,0,10*ROW('Hygiene Data'!H10))="","",OFFSET('Hygiene Data'!$H$12,0,10*ROW('Hygiene Data'!H10)))</f>
        <v/>
      </c>
      <c r="EC16" s="399" t="str">
        <f ca="1">+IF(OFFSET('Hygiene Data'!$H$13,0,10*ROW('Hygiene Data'!H10))="","",OFFSET('Hygiene Data'!$H$13,0,10*ROW('Hygiene Data'!H10)))</f>
        <v/>
      </c>
      <c r="ED16" s="399" t="str">
        <f ca="1">+IF(OFFSET('Hygiene Data'!$I$11,0,10*ROW('Hygiene Data'!I10))="","",OFFSET('Hygiene Data'!$I$11,0,10*ROW('Hygiene Data'!I10)))</f>
        <v/>
      </c>
      <c r="EE16" s="399" t="str">
        <f ca="1">+IF(OFFSET('Hygiene Data'!$I$12,0,10*ROW('Hygiene Data'!I10))="","",OFFSET('Hygiene Data'!$I$12,0,10*ROW('Hygiene Data'!I10)))</f>
        <v/>
      </c>
      <c r="EF16" s="399" t="str">
        <f ca="1">+IF(OFFSET('Hygiene Data'!$I$13,0,10*ROW('Hygiene Data'!I10))="","",OFFSET('Hygiene Data'!$I$13,0,10*ROW('Hygiene Data'!I10)))</f>
        <v/>
      </c>
    </row>
    <row r="17" spans="1:136" x14ac:dyDescent="0.25">
      <c r="A17" s="508" t="str">
        <f ca="1">+IF(OFFSET('Water Data'!$B$2,0,10*ROW('Water Data'!E11))="","",OFFSET('Water Data'!$B$2,0,10*ROW('Water Data'!E11)))</f>
        <v>ZWE_2020_UIS</v>
      </c>
      <c r="B17" s="50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535">
        <f t="shared" ca="1" si="0"/>
        <v>2020</v>
      </c>
      <c r="D17" s="53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3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36" t="str">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[67]</v>
      </c>
      <c r="G17" s="53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3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3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3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3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3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3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3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3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3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3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36" t="str">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[68]</v>
      </c>
      <c r="S17" s="53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3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36" t="str">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[67]</v>
      </c>
      <c r="V17" s="53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3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3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3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37">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93.407744630614886</v>
      </c>
      <c r="AA17" s="53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3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3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3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3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3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3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3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3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3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3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3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3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3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3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3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3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3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3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37">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92.836129999999997</v>
      </c>
      <c r="AU17" s="53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3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3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3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37">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94.692534830567396</v>
      </c>
      <c r="AZ17" s="53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1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38" t="str">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[70]</v>
      </c>
      <c r="BC17" s="53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3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3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3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3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3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3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3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3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3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3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38" t="str">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[68]</v>
      </c>
      <c r="BO17" s="53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3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38" t="str">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[75]</v>
      </c>
      <c r="BS17" s="399" t="str">
        <f ca="1">+IF(OFFSET('Water Data'!$D$27,0,10*ROW('Water Data'!D11))="","",OFFSET('Water Data'!$D$27,0,10*ROW('Water Data'!D11)))</f>
        <v/>
      </c>
      <c r="BT17" s="399" t="str">
        <f ca="1">+IF(OFFSET('Water Data'!$D$28,0,10*ROW('Water Data'!D11))="","",OFFSET('Water Data'!$D$28,0,10*ROW('Water Data'!D11)))</f>
        <v/>
      </c>
      <c r="BU17" s="399" t="str">
        <f ca="1">+IF(OFFSET('Water Data'!$D$29,0,10*ROW('Water Data'!D11))="","",OFFSET('Water Data'!$D$29,0,10*ROW('Water Data'!D11)))</f>
        <v>No</v>
      </c>
      <c r="BV17" s="399" t="str">
        <f ca="1">+IF(OFFSET('Water Data'!$E$27,0,10*ROW('Water Data'!E11))="","",OFFSET('Water Data'!$E$27,0,10*ROW('Water Data'!E11)))</f>
        <v/>
      </c>
      <c r="BW17" s="399" t="str">
        <f ca="1">+IF(OFFSET('Water Data'!$E$28,0,10*ROW('Water Data'!E11))="","",OFFSET('Water Data'!$E$28,0,10*ROW('Water Data'!E11)))</f>
        <v/>
      </c>
      <c r="BX17" s="399" t="str">
        <f ca="1">+IF(OFFSET('Water Data'!$E$29,0,10*ROW('Water Data'!E11))="","",OFFSET('Water Data'!$E$29,0,10*ROW('Water Data'!E11)))</f>
        <v/>
      </c>
      <c r="BY17" s="399" t="str">
        <f ca="1">+IF(OFFSET('Water Data'!$F$27,0,10*ROW('Water Data'!F11))="","",OFFSET('Water Data'!$F$27,0,10*ROW('Water Data'!F11)))</f>
        <v/>
      </c>
      <c r="BZ17" s="399" t="str">
        <f ca="1">+IF(OFFSET('Water Data'!$F$28,0,10*ROW('Water Data'!F11))="","",OFFSET('Water Data'!$F$28,0,10*ROW('Water Data'!F11)))</f>
        <v/>
      </c>
      <c r="CA17" s="399" t="str">
        <f ca="1">+IF(OFFSET('Water Data'!$F$29,0,10*ROW('Water Data'!F11))="","",OFFSET('Water Data'!$F$29,0,10*ROW('Water Data'!F11)))</f>
        <v/>
      </c>
      <c r="CB17" s="399" t="str">
        <f ca="1">+IF(OFFSET('Water Data'!$G$27,0,10*ROW('Water Data'!G11))="","",OFFSET('Water Data'!$G$27,0,10*ROW('Water Data'!G11)))</f>
        <v/>
      </c>
      <c r="CC17" s="399" t="str">
        <f ca="1">+IF(OFFSET('Water Data'!$G$28,0,10*ROW('Water Data'!G11))="","",OFFSET('Water Data'!$G$28,0,10*ROW('Water Data'!G11)))</f>
        <v/>
      </c>
      <c r="CD17" s="399" t="str">
        <f ca="1">+IF(OFFSET('Water Data'!$G$29,0,10*ROW('Water Data'!G11))="","",OFFSET('Water Data'!$G$29,0,10*ROW('Water Data'!G11)))</f>
        <v/>
      </c>
      <c r="CE17" s="399" t="str">
        <f ca="1">+IF(OFFSET('Water Data'!$H$27,0,10*ROW('Water Data'!H11))="","",OFFSET('Water Data'!$H$27,0,10*ROW('Water Data'!H11)))</f>
        <v/>
      </c>
      <c r="CF17" s="399" t="str">
        <f ca="1">+IF(OFFSET('Water Data'!$H$28,0,10*ROW('Water Data'!H11))="","",OFFSET('Water Data'!$H$28,0,10*ROW('Water Data'!H11)))</f>
        <v/>
      </c>
      <c r="CG17" s="399" t="str">
        <f ca="1">+IF(OFFSET('Water Data'!$H$29,0,10*ROW('Water Data'!H11))="","",OFFSET('Water Data'!$H$29,0,10*ROW('Water Data'!H11)))</f>
        <v>No</v>
      </c>
      <c r="CH17" s="399" t="str">
        <f ca="1">+IF(OFFSET('Water Data'!$I$27,0,10*ROW('Water Data'!I11))="","",OFFSET('Water Data'!$I$27,0,10*ROW('Water Data'!I11)))</f>
        <v/>
      </c>
      <c r="CI17" s="399" t="str">
        <f ca="1">+IF(OFFSET('Water Data'!$I$28,0,10*ROW('Water Data'!I11))="","",OFFSET('Water Data'!$I$28,0,10*ROW('Water Data'!I11)))</f>
        <v/>
      </c>
      <c r="CJ17" s="399" t="str">
        <f ca="1">+IF(OFFSET('Water Data'!$I$29,0,10*ROW('Water Data'!I11))="","",OFFSET('Water Data'!$I$29,0,10*ROW('Water Data'!I11)))</f>
        <v>No</v>
      </c>
      <c r="CK17" s="399" t="str">
        <f ca="1">+IF(OFFSET('Sanitation Data'!$D$28,0,10*ROW('Sanitation Data'!D11))="","",OFFSET('Sanitation Data'!$D$28,0,10*ROW('Sanitation Data'!D11)))</f>
        <v/>
      </c>
      <c r="CL17" s="399" t="str">
        <f ca="1">+IF(OFFSET('Sanitation Data'!$D$29,0,10*ROW('Sanitation Data'!D11))="","",OFFSET('Sanitation Data'!$D$29,0,10*ROW('Sanitation Data'!D11)))</f>
        <v/>
      </c>
      <c r="CM17" s="399" t="str">
        <f ca="1">+IF(OFFSET('Sanitation Data'!$D$30,0,10*ROW('Sanitation Data'!D11))="","",OFFSET('Sanitation Data'!$D$30,0,10*ROW('Sanitation Data'!D11)))</f>
        <v/>
      </c>
      <c r="CN17" s="399" t="str">
        <f ca="1">+IF(OFFSET('Sanitation Data'!$D$31,0,10*ROW('Sanitation Data'!D11))="","",OFFSET('Sanitation Data'!$D$31,0,10*ROW('Sanitation Data'!D11)))</f>
        <v/>
      </c>
      <c r="CO17" s="399" t="str">
        <f ca="1">+IF(OFFSET('Sanitation Data'!$D$32,0,10*ROW('Sanitation Data'!D11))="","",OFFSET('Sanitation Data'!$D$32,0,10*ROW('Sanitation Data'!D11)))</f>
        <v>Yes</v>
      </c>
      <c r="CP17" s="399" t="str">
        <f ca="1">+IF(OFFSET('Sanitation Data'!$E$28,0,10*ROW('Sanitation Data'!E11))="","",OFFSET('Sanitation Data'!$E$28,0,10*ROW('Sanitation Data'!E11)))</f>
        <v/>
      </c>
      <c r="CQ17" s="399" t="str">
        <f ca="1">+IF(OFFSET('Sanitation Data'!$E$29,0,10*ROW('Sanitation Data'!E11))="","",OFFSET('Sanitation Data'!$E$29,0,10*ROW('Sanitation Data'!E11)))</f>
        <v/>
      </c>
      <c r="CR17" s="399" t="str">
        <f ca="1">+IF(OFFSET('Sanitation Data'!$E$30,0,10*ROW('Sanitation Data'!E11))="","",OFFSET('Sanitation Data'!$E$30,0,10*ROW('Sanitation Data'!E11)))</f>
        <v/>
      </c>
      <c r="CS17" s="399" t="str">
        <f ca="1">+IF(OFFSET('Sanitation Data'!$E$31,0,10*ROW('Sanitation Data'!E11))="","",OFFSET('Sanitation Data'!$E$31,0,10*ROW('Sanitation Data'!E11)))</f>
        <v/>
      </c>
      <c r="CT17" s="399" t="str">
        <f ca="1">+IF(OFFSET('Sanitation Data'!$E$32,0,10*ROW('Sanitation Data'!E11))="","",OFFSET('Sanitation Data'!$E$32,0,10*ROW('Sanitation Data'!E11)))</f>
        <v/>
      </c>
      <c r="CU17" s="399" t="str">
        <f ca="1">+IF(OFFSET('Sanitation Data'!$F$28,0,10*ROW('Sanitation Data'!F11))="","",OFFSET('Sanitation Data'!$F$28,0,10*ROW('Sanitation Data'!F11)))</f>
        <v/>
      </c>
      <c r="CV17" s="399" t="str">
        <f ca="1">+IF(OFFSET('Sanitation Data'!$F$29,0,10*ROW('Sanitation Data'!F11))="","",OFFSET('Sanitation Data'!$F$29,0,10*ROW('Sanitation Data'!F11)))</f>
        <v/>
      </c>
      <c r="CW17" s="399" t="str">
        <f ca="1">+IF(OFFSET('Sanitation Data'!$F$30,0,10*ROW('Sanitation Data'!F11))="","",OFFSET('Sanitation Data'!$F$30,0,10*ROW('Sanitation Data'!F11)))</f>
        <v/>
      </c>
      <c r="CX17" s="399" t="str">
        <f ca="1">+IF(OFFSET('Sanitation Data'!$F$31,0,10*ROW('Sanitation Data'!F11))="","",OFFSET('Sanitation Data'!$F$31,0,10*ROW('Sanitation Data'!F11)))</f>
        <v/>
      </c>
      <c r="CY17" s="399" t="str">
        <f ca="1">+IF(OFFSET('Sanitation Data'!$F$32,0,10*ROW('Sanitation Data'!F11))="","",OFFSET('Sanitation Data'!$F$32,0,10*ROW('Sanitation Data'!F11)))</f>
        <v/>
      </c>
      <c r="CZ17" s="399" t="str">
        <f ca="1">+IF(OFFSET('Sanitation Data'!$G$28,0,10*ROW('Sanitation Data'!G11))="","",OFFSET('Sanitation Data'!$G$28,0,10*ROW('Sanitation Data'!G11)))</f>
        <v/>
      </c>
      <c r="DA17" s="399" t="str">
        <f ca="1">+IF(OFFSET('Sanitation Data'!$G$29,0,10*ROW('Sanitation Data'!G11))="","",OFFSET('Sanitation Data'!$G$29,0,10*ROW('Sanitation Data'!G11)))</f>
        <v/>
      </c>
      <c r="DB17" s="399" t="str">
        <f ca="1">+IF(OFFSET('Sanitation Data'!$G$30,0,10*ROW('Sanitation Data'!G11))="","",OFFSET('Sanitation Data'!$G$30,0,10*ROW('Sanitation Data'!G11)))</f>
        <v/>
      </c>
      <c r="DC17" s="399" t="str">
        <f ca="1">+IF(OFFSET('Sanitation Data'!$G$31,0,10*ROW('Sanitation Data'!G11))="","",OFFSET('Sanitation Data'!$G$31,0,10*ROW('Sanitation Data'!G11)))</f>
        <v/>
      </c>
      <c r="DD17" s="399" t="str">
        <f ca="1">+IF(OFFSET('Sanitation Data'!$G$32,0,10*ROW('Sanitation Data'!G11))="","",OFFSET('Sanitation Data'!$G$32,0,10*ROW('Sanitation Data'!G11)))</f>
        <v/>
      </c>
      <c r="DE17" s="399" t="str">
        <f ca="1">+IF(OFFSET('Sanitation Data'!$H$28,0,10*ROW('Sanitation Data'!H11))="","",OFFSET('Sanitation Data'!$H$28,0,10*ROW('Sanitation Data'!H11)))</f>
        <v/>
      </c>
      <c r="DF17" s="399" t="str">
        <f ca="1">+IF(OFFSET('Sanitation Data'!$H$29,0,10*ROW('Sanitation Data'!H11))="","",OFFSET('Sanitation Data'!$H$29,0,10*ROW('Sanitation Data'!H11)))</f>
        <v/>
      </c>
      <c r="DG17" s="399" t="str">
        <f ca="1">+IF(OFFSET('Sanitation Data'!$H$30,0,10*ROW('Sanitation Data'!H11))="","",OFFSET('Sanitation Data'!$H$30,0,10*ROW('Sanitation Data'!H11)))</f>
        <v/>
      </c>
      <c r="DH17" s="399" t="str">
        <f ca="1">+IF(OFFSET('Sanitation Data'!$H$31,0,10*ROW('Sanitation Data'!H11))="","",OFFSET('Sanitation Data'!$H$31,0,10*ROW('Sanitation Data'!H11)))</f>
        <v/>
      </c>
      <c r="DI17" s="399" t="str">
        <f ca="1">+IF(OFFSET('Sanitation Data'!$H$32,0,10*ROW('Sanitation Data'!H11))="","",OFFSET('Sanitation Data'!$H$32,0,10*ROW('Sanitation Data'!H11)))</f>
        <v>Yes</v>
      </c>
      <c r="DJ17" s="399" t="str">
        <f ca="1">+IF(OFFSET('Sanitation Data'!$I$28,0,10*ROW('Sanitation Data'!I11))="","",OFFSET('Sanitation Data'!$I$28,0,10*ROW('Sanitation Data'!I11)))</f>
        <v/>
      </c>
      <c r="DK17" s="399" t="str">
        <f ca="1">+IF(OFFSET('Sanitation Data'!$I$29,0,10*ROW('Sanitation Data'!I11))="","",OFFSET('Sanitation Data'!$I$29,0,10*ROW('Sanitation Data'!I11)))</f>
        <v/>
      </c>
      <c r="DL17" s="399" t="str">
        <f ca="1">+IF(OFFSET('Sanitation Data'!$I$30,0,10*ROW('Sanitation Data'!I11))="","",OFFSET('Sanitation Data'!$I$30,0,10*ROW('Sanitation Data'!I11)))</f>
        <v/>
      </c>
      <c r="DM17" s="399" t="str">
        <f ca="1">+IF(OFFSET('Sanitation Data'!$I$31,0,10*ROW('Sanitation Data'!I11))="","",OFFSET('Sanitation Data'!$I$31,0,10*ROW('Sanitation Data'!I11)))</f>
        <v/>
      </c>
      <c r="DN17" s="399" t="str">
        <f ca="1">+IF(OFFSET('Sanitation Data'!$I$32,0,10*ROW('Sanitation Data'!I11))="","",OFFSET('Sanitation Data'!$I$32,0,10*ROW('Sanitation Data'!I11)))</f>
        <v>Yes</v>
      </c>
      <c r="DO17" s="399" t="str">
        <f ca="1">+IF(OFFSET('Hygiene Data'!$D$11,0,10*ROW('Hygiene Data'!D11))="","",OFFSET('Hygiene Data'!$D$11,0,10*ROW('Hygiene Data'!D11)))</f>
        <v/>
      </c>
      <c r="DP17" s="399" t="str">
        <f ca="1">+IF(OFFSET('Hygiene Data'!$D$12,0,10*ROW('Hygiene Data'!D11))="","",OFFSET('Hygiene Data'!$D$12,0,10*ROW('Hygiene Data'!D11)))</f>
        <v/>
      </c>
      <c r="DQ17" s="399" t="str">
        <f ca="1">+IF(OFFSET('Hygiene Data'!$D$13,0,10*ROW('Hygiene Data'!D11))="","",OFFSET('Hygiene Data'!$D$13,0,10*ROW('Hygiene Data'!D11)))</f>
        <v>No</v>
      </c>
      <c r="DR17" s="399" t="str">
        <f ca="1">+IF(OFFSET('Hygiene Data'!$E$11,0,10*ROW('Hygiene Data'!E11))="","",OFFSET('Hygiene Data'!$E$11,0,10*ROW('Hygiene Data'!E11)))</f>
        <v/>
      </c>
      <c r="DS17" s="399" t="str">
        <f ca="1">+IF(OFFSET('Hygiene Data'!$E$12,0,10*ROW('Hygiene Data'!E11))="","",OFFSET('Hygiene Data'!$E$12,0,10*ROW('Hygiene Data'!E11)))</f>
        <v/>
      </c>
      <c r="DT17" s="399" t="str">
        <f ca="1">+IF(OFFSET('Hygiene Data'!$E$13,0,10*ROW('Hygiene Data'!E11))="","",OFFSET('Hygiene Data'!$E$13,0,10*ROW('Hygiene Data'!E11)))</f>
        <v/>
      </c>
      <c r="DU17" s="399" t="str">
        <f ca="1">+IF(OFFSET('Hygiene Data'!$F$11,0,10*ROW('Hygiene Data'!F11))="","",OFFSET('Hygiene Data'!$F$11,0,10*ROW('Hygiene Data'!F11)))</f>
        <v/>
      </c>
      <c r="DV17" s="399" t="str">
        <f ca="1">+IF(OFFSET('Hygiene Data'!$F$12,0,10*ROW('Hygiene Data'!F11))="","",OFFSET('Hygiene Data'!$F$12,0,10*ROW('Hygiene Data'!F11)))</f>
        <v/>
      </c>
      <c r="DW17" s="399" t="str">
        <f ca="1">+IF(OFFSET('Hygiene Data'!$F$13,0,10*ROW('Hygiene Data'!F11))="","",OFFSET('Hygiene Data'!$F$13,0,10*ROW('Hygiene Data'!F11)))</f>
        <v/>
      </c>
      <c r="DX17" s="399" t="str">
        <f ca="1">+IF(OFFSET('Hygiene Data'!$G$11,0,10*ROW('Hygiene Data'!G11))="","",OFFSET('Hygiene Data'!$G$11,0,10*ROW('Hygiene Data'!G11)))</f>
        <v/>
      </c>
      <c r="DY17" s="399" t="str">
        <f ca="1">+IF(OFFSET('Hygiene Data'!$G$12,0,10*ROW('Hygiene Data'!G11))="","",OFFSET('Hygiene Data'!$G$12,0,10*ROW('Hygiene Data'!G11)))</f>
        <v/>
      </c>
      <c r="DZ17" s="399" t="str">
        <f ca="1">+IF(OFFSET('Hygiene Data'!$G$13,0,10*ROW('Hygiene Data'!G11))="","",OFFSET('Hygiene Data'!$G$13,0,10*ROW('Hygiene Data'!G11)))</f>
        <v/>
      </c>
      <c r="EA17" s="399" t="str">
        <f ca="1">+IF(OFFSET('Hygiene Data'!$H$11,0,10*ROW('Hygiene Data'!H11))="","",OFFSET('Hygiene Data'!$H$11,0,10*ROW('Hygiene Data'!H11)))</f>
        <v/>
      </c>
      <c r="EB17" s="399" t="str">
        <f ca="1">+IF(OFFSET('Hygiene Data'!$H$12,0,10*ROW('Hygiene Data'!H11))="","",OFFSET('Hygiene Data'!$H$12,0,10*ROW('Hygiene Data'!H11)))</f>
        <v/>
      </c>
      <c r="EC17" s="399" t="str">
        <f ca="1">+IF(OFFSET('Hygiene Data'!$H$13,0,10*ROW('Hygiene Data'!H11))="","",OFFSET('Hygiene Data'!$H$13,0,10*ROW('Hygiene Data'!H11)))</f>
        <v>No</v>
      </c>
      <c r="ED17" s="399" t="str">
        <f ca="1">+IF(OFFSET('Hygiene Data'!$I$11,0,10*ROW('Hygiene Data'!I11))="","",OFFSET('Hygiene Data'!$I$11,0,10*ROW('Hygiene Data'!I11)))</f>
        <v/>
      </c>
      <c r="EE17" s="399" t="str">
        <f ca="1">+IF(OFFSET('Hygiene Data'!$I$12,0,10*ROW('Hygiene Data'!I11))="","",OFFSET('Hygiene Data'!$I$12,0,10*ROW('Hygiene Data'!I11)))</f>
        <v/>
      </c>
      <c r="EF17" s="399" t="str">
        <f ca="1">+IF(OFFSET('Hygiene Data'!$I$13,0,10*ROW('Hygiene Data'!I11))="","",OFFSET('Hygiene Data'!$I$13,0,10*ROW('Hygiene Data'!I11)))</f>
        <v>No</v>
      </c>
    </row>
    <row r="18" spans="1:136" x14ac:dyDescent="0.25">
      <c r="A18" s="508" t="str">
        <f ca="1">+IF(OFFSET('Water Data'!$B$2,0,10*ROW('Water Data'!E12))="","",OFFSET('Water Data'!$B$2,0,10*ROW('Water Data'!E12)))</f>
        <v>ZWE_2021_EMIS</v>
      </c>
      <c r="B18" s="50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EMIS</v>
      </c>
      <c r="C18" s="535">
        <f t="shared" ca="1" si="0"/>
        <v>2021</v>
      </c>
      <c r="D18" s="536">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97.348970138957327</v>
      </c>
      <c r="E18" s="536">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90.274113038336452</v>
      </c>
      <c r="F18" s="536">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62.545936187050351</v>
      </c>
      <c r="G18" s="53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3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3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3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3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3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3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3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3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36">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97.768676740573369</v>
      </c>
      <c r="Q18" s="536">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90.656005507696648</v>
      </c>
      <c r="R18" s="536">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63.090090000000004</v>
      </c>
      <c r="S18" s="536">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96.379647749510767</v>
      </c>
      <c r="T18" s="536">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89.392123287671225</v>
      </c>
      <c r="U18" s="536">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61.289199999999987</v>
      </c>
      <c r="V18" s="53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37">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99.009043337990533</v>
      </c>
      <c r="X18" s="53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3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3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3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3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3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3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3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3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3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3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3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3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3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37">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99.148268519556211</v>
      </c>
      <c r="AM18" s="53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3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3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3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37">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99.096433711818335</v>
      </c>
      <c r="AR18" s="53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3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3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3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37">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98.486759142496851</v>
      </c>
      <c r="AW18" s="53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3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3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3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14">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92.846906474820145</v>
      </c>
      <c r="BB18" s="538">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91.516978417266188</v>
      </c>
      <c r="BC18" s="53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3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3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3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3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3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3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3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3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3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38">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93.14</v>
      </c>
      <c r="BN18" s="538">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91.94</v>
      </c>
      <c r="BO18" s="53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38">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92.17</v>
      </c>
      <c r="BQ18" s="538">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90.54</v>
      </c>
      <c r="BS18" s="399" t="str">
        <f ca="1">+IF(OFFSET('Water Data'!$D$27,0,10*ROW('Water Data'!D12))="","",OFFSET('Water Data'!$D$27,0,10*ROW('Water Data'!D12)))</f>
        <v>Yes</v>
      </c>
      <c r="BT18" s="399" t="str">
        <f ca="1">+IF(OFFSET('Water Data'!$D$28,0,10*ROW('Water Data'!D12))="","",OFFSET('Water Data'!$D$28,0,10*ROW('Water Data'!D12)))</f>
        <v>Yes</v>
      </c>
      <c r="BU18" s="399" t="str">
        <f ca="1">+IF(OFFSET('Water Data'!$D$29,0,10*ROW('Water Data'!D12))="","",OFFSET('Water Data'!$D$29,0,10*ROW('Water Data'!D12)))</f>
        <v>Yes</v>
      </c>
      <c r="BV18" s="399" t="str">
        <f ca="1">+IF(OFFSET('Water Data'!$E$27,0,10*ROW('Water Data'!E12))="","",OFFSET('Water Data'!$E$27,0,10*ROW('Water Data'!E12)))</f>
        <v/>
      </c>
      <c r="BW18" s="399" t="str">
        <f ca="1">+IF(OFFSET('Water Data'!$E$28,0,10*ROW('Water Data'!E12))="","",OFFSET('Water Data'!$E$28,0,10*ROW('Water Data'!E12)))</f>
        <v/>
      </c>
      <c r="BX18" s="399" t="str">
        <f ca="1">+IF(OFFSET('Water Data'!$E$29,0,10*ROW('Water Data'!E12))="","",OFFSET('Water Data'!$E$29,0,10*ROW('Water Data'!E12)))</f>
        <v/>
      </c>
      <c r="BY18" s="399" t="str">
        <f ca="1">+IF(OFFSET('Water Data'!$F$27,0,10*ROW('Water Data'!F12))="","",OFFSET('Water Data'!$F$27,0,10*ROW('Water Data'!F12)))</f>
        <v/>
      </c>
      <c r="BZ18" s="399" t="str">
        <f ca="1">+IF(OFFSET('Water Data'!$F$28,0,10*ROW('Water Data'!F12))="","",OFFSET('Water Data'!$F$28,0,10*ROW('Water Data'!F12)))</f>
        <v/>
      </c>
      <c r="CA18" s="399" t="str">
        <f ca="1">+IF(OFFSET('Water Data'!$F$29,0,10*ROW('Water Data'!F12))="","",OFFSET('Water Data'!$F$29,0,10*ROW('Water Data'!F12)))</f>
        <v/>
      </c>
      <c r="CB18" s="399" t="str">
        <f ca="1">+IF(OFFSET('Water Data'!$G$27,0,10*ROW('Water Data'!G12))="","",OFFSET('Water Data'!$G$27,0,10*ROW('Water Data'!G12)))</f>
        <v/>
      </c>
      <c r="CC18" s="399" t="str">
        <f ca="1">+IF(OFFSET('Water Data'!$G$28,0,10*ROW('Water Data'!G12))="","",OFFSET('Water Data'!$G$28,0,10*ROW('Water Data'!G12)))</f>
        <v/>
      </c>
      <c r="CD18" s="399" t="str">
        <f ca="1">+IF(OFFSET('Water Data'!$G$29,0,10*ROW('Water Data'!G12))="","",OFFSET('Water Data'!$G$29,0,10*ROW('Water Data'!G12)))</f>
        <v/>
      </c>
      <c r="CE18" s="399" t="str">
        <f ca="1">+IF(OFFSET('Water Data'!$H$27,0,10*ROW('Water Data'!H12))="","",OFFSET('Water Data'!$H$27,0,10*ROW('Water Data'!H12)))</f>
        <v>Yes</v>
      </c>
      <c r="CF18" s="399" t="str">
        <f ca="1">+IF(OFFSET('Water Data'!$H$28,0,10*ROW('Water Data'!H12))="","",OFFSET('Water Data'!$H$28,0,10*ROW('Water Data'!H12)))</f>
        <v>Yes</v>
      </c>
      <c r="CG18" s="399" t="str">
        <f ca="1">+IF(OFFSET('Water Data'!$H$29,0,10*ROW('Water Data'!H12))="","",OFFSET('Water Data'!$H$29,0,10*ROW('Water Data'!H12)))</f>
        <v>Yes</v>
      </c>
      <c r="CH18" s="399" t="str">
        <f ca="1">+IF(OFFSET('Water Data'!$I$27,0,10*ROW('Water Data'!I12))="","",OFFSET('Water Data'!$I$27,0,10*ROW('Water Data'!I12)))</f>
        <v>Yes</v>
      </c>
      <c r="CI18" s="399" t="str">
        <f ca="1">+IF(OFFSET('Water Data'!$I$28,0,10*ROW('Water Data'!I12))="","",OFFSET('Water Data'!$I$28,0,10*ROW('Water Data'!I12)))</f>
        <v>Yes</v>
      </c>
      <c r="CJ18" s="399" t="str">
        <f ca="1">+IF(OFFSET('Water Data'!$I$29,0,10*ROW('Water Data'!I12))="","",OFFSET('Water Data'!$I$29,0,10*ROW('Water Data'!I12)))</f>
        <v>Yes</v>
      </c>
      <c r="CK18" s="399" t="str">
        <f ca="1">+IF(OFFSET('Sanitation Data'!$D$28,0,10*ROW('Sanitation Data'!D12))="","",OFFSET('Sanitation Data'!$D$28,0,10*ROW('Sanitation Data'!D12)))</f>
        <v/>
      </c>
      <c r="CL18" s="399" t="str">
        <f ca="1">+IF(OFFSET('Sanitation Data'!$D$29,0,10*ROW('Sanitation Data'!D12))="","",OFFSET('Sanitation Data'!$D$29,0,10*ROW('Sanitation Data'!D12)))</f>
        <v>Yes</v>
      </c>
      <c r="CM18" s="399" t="str">
        <f ca="1">+IF(OFFSET('Sanitation Data'!$D$30,0,10*ROW('Sanitation Data'!D12))="","",OFFSET('Sanitation Data'!$D$30,0,10*ROW('Sanitation Data'!D12)))</f>
        <v/>
      </c>
      <c r="CN18" s="399" t="str">
        <f ca="1">+IF(OFFSET('Sanitation Data'!$D$31,0,10*ROW('Sanitation Data'!D12))="","",OFFSET('Sanitation Data'!$D$31,0,10*ROW('Sanitation Data'!D12)))</f>
        <v/>
      </c>
      <c r="CO18" s="399" t="str">
        <f ca="1">+IF(OFFSET('Sanitation Data'!$D$32,0,10*ROW('Sanitation Data'!D12))="","",OFFSET('Sanitation Data'!$D$32,0,10*ROW('Sanitation Data'!D12)))</f>
        <v/>
      </c>
      <c r="CP18" s="399" t="str">
        <f ca="1">+IF(OFFSET('Sanitation Data'!$E$28,0,10*ROW('Sanitation Data'!E12))="","",OFFSET('Sanitation Data'!$E$28,0,10*ROW('Sanitation Data'!E12)))</f>
        <v/>
      </c>
      <c r="CQ18" s="399" t="str">
        <f ca="1">+IF(OFFSET('Sanitation Data'!$E$29,0,10*ROW('Sanitation Data'!E12))="","",OFFSET('Sanitation Data'!$E$29,0,10*ROW('Sanitation Data'!E12)))</f>
        <v/>
      </c>
      <c r="CR18" s="399" t="str">
        <f ca="1">+IF(OFFSET('Sanitation Data'!$E$30,0,10*ROW('Sanitation Data'!E12))="","",OFFSET('Sanitation Data'!$E$30,0,10*ROW('Sanitation Data'!E12)))</f>
        <v/>
      </c>
      <c r="CS18" s="399" t="str">
        <f ca="1">+IF(OFFSET('Sanitation Data'!$E$31,0,10*ROW('Sanitation Data'!E12))="","",OFFSET('Sanitation Data'!$E$31,0,10*ROW('Sanitation Data'!E12)))</f>
        <v/>
      </c>
      <c r="CT18" s="399" t="str">
        <f ca="1">+IF(OFFSET('Sanitation Data'!$E$32,0,10*ROW('Sanitation Data'!E12))="","",OFFSET('Sanitation Data'!$E$32,0,10*ROW('Sanitation Data'!E12)))</f>
        <v/>
      </c>
      <c r="CU18" s="399" t="str">
        <f ca="1">+IF(OFFSET('Sanitation Data'!$F$28,0,10*ROW('Sanitation Data'!F12))="","",OFFSET('Sanitation Data'!$F$28,0,10*ROW('Sanitation Data'!F12)))</f>
        <v/>
      </c>
      <c r="CV18" s="399" t="str">
        <f ca="1">+IF(OFFSET('Sanitation Data'!$F$29,0,10*ROW('Sanitation Data'!F12))="","",OFFSET('Sanitation Data'!$F$29,0,10*ROW('Sanitation Data'!F12)))</f>
        <v/>
      </c>
      <c r="CW18" s="399" t="str">
        <f ca="1">+IF(OFFSET('Sanitation Data'!$F$30,0,10*ROW('Sanitation Data'!F12))="","",OFFSET('Sanitation Data'!$F$30,0,10*ROW('Sanitation Data'!F12)))</f>
        <v/>
      </c>
      <c r="CX18" s="399" t="str">
        <f ca="1">+IF(OFFSET('Sanitation Data'!$F$31,0,10*ROW('Sanitation Data'!F12))="","",OFFSET('Sanitation Data'!$F$31,0,10*ROW('Sanitation Data'!F12)))</f>
        <v/>
      </c>
      <c r="CY18" s="399" t="str">
        <f ca="1">+IF(OFFSET('Sanitation Data'!$F$32,0,10*ROW('Sanitation Data'!F12))="","",OFFSET('Sanitation Data'!$F$32,0,10*ROW('Sanitation Data'!F12)))</f>
        <v/>
      </c>
      <c r="CZ18" s="399" t="str">
        <f ca="1">+IF(OFFSET('Sanitation Data'!$G$28,0,10*ROW('Sanitation Data'!G12))="","",OFFSET('Sanitation Data'!$G$28,0,10*ROW('Sanitation Data'!G12)))</f>
        <v/>
      </c>
      <c r="DA18" s="399" t="str">
        <f ca="1">+IF(OFFSET('Sanitation Data'!$G$29,0,10*ROW('Sanitation Data'!G12))="","",OFFSET('Sanitation Data'!$G$29,0,10*ROW('Sanitation Data'!G12)))</f>
        <v>Yes</v>
      </c>
      <c r="DB18" s="399" t="str">
        <f ca="1">+IF(OFFSET('Sanitation Data'!$G$30,0,10*ROW('Sanitation Data'!G12))="","",OFFSET('Sanitation Data'!$G$30,0,10*ROW('Sanitation Data'!G12)))</f>
        <v/>
      </c>
      <c r="DC18" s="399" t="str">
        <f ca="1">+IF(OFFSET('Sanitation Data'!$G$31,0,10*ROW('Sanitation Data'!G12))="","",OFFSET('Sanitation Data'!$G$31,0,10*ROW('Sanitation Data'!G12)))</f>
        <v/>
      </c>
      <c r="DD18" s="399" t="str">
        <f ca="1">+IF(OFFSET('Sanitation Data'!$G$32,0,10*ROW('Sanitation Data'!G12))="","",OFFSET('Sanitation Data'!$G$32,0,10*ROW('Sanitation Data'!G12)))</f>
        <v/>
      </c>
      <c r="DE18" s="399" t="str">
        <f ca="1">+IF(OFFSET('Sanitation Data'!$H$28,0,10*ROW('Sanitation Data'!H12))="","",OFFSET('Sanitation Data'!$H$28,0,10*ROW('Sanitation Data'!H12)))</f>
        <v/>
      </c>
      <c r="DF18" s="399" t="str">
        <f ca="1">+IF(OFFSET('Sanitation Data'!$H$29,0,10*ROW('Sanitation Data'!H12))="","",OFFSET('Sanitation Data'!$H$29,0,10*ROW('Sanitation Data'!H12)))</f>
        <v>Yes</v>
      </c>
      <c r="DG18" s="399" t="str">
        <f ca="1">+IF(OFFSET('Sanitation Data'!$H$30,0,10*ROW('Sanitation Data'!H12))="","",OFFSET('Sanitation Data'!$H$30,0,10*ROW('Sanitation Data'!H12)))</f>
        <v/>
      </c>
      <c r="DH18" s="399" t="str">
        <f ca="1">+IF(OFFSET('Sanitation Data'!$H$31,0,10*ROW('Sanitation Data'!H12))="","",OFFSET('Sanitation Data'!$H$31,0,10*ROW('Sanitation Data'!H12)))</f>
        <v/>
      </c>
      <c r="DI18" s="399" t="str">
        <f ca="1">+IF(OFFSET('Sanitation Data'!$H$32,0,10*ROW('Sanitation Data'!H12))="","",OFFSET('Sanitation Data'!$H$32,0,10*ROW('Sanitation Data'!H12)))</f>
        <v/>
      </c>
      <c r="DJ18" s="399" t="str">
        <f ca="1">+IF(OFFSET('Sanitation Data'!$I$28,0,10*ROW('Sanitation Data'!I12))="","",OFFSET('Sanitation Data'!$I$28,0,10*ROW('Sanitation Data'!I12)))</f>
        <v/>
      </c>
      <c r="DK18" s="399" t="str">
        <f ca="1">+IF(OFFSET('Sanitation Data'!$I$29,0,10*ROW('Sanitation Data'!I12))="","",OFFSET('Sanitation Data'!$I$29,0,10*ROW('Sanitation Data'!I12)))</f>
        <v>Yes</v>
      </c>
      <c r="DL18" s="399" t="str">
        <f ca="1">+IF(OFFSET('Sanitation Data'!$I$30,0,10*ROW('Sanitation Data'!I12))="","",OFFSET('Sanitation Data'!$I$30,0,10*ROW('Sanitation Data'!I12)))</f>
        <v/>
      </c>
      <c r="DM18" s="399" t="str">
        <f ca="1">+IF(OFFSET('Sanitation Data'!$I$31,0,10*ROW('Sanitation Data'!I12))="","",OFFSET('Sanitation Data'!$I$31,0,10*ROW('Sanitation Data'!I12)))</f>
        <v/>
      </c>
      <c r="DN18" s="399" t="str">
        <f ca="1">+IF(OFFSET('Sanitation Data'!$I$32,0,10*ROW('Sanitation Data'!I12))="","",OFFSET('Sanitation Data'!$I$32,0,10*ROW('Sanitation Data'!I12)))</f>
        <v/>
      </c>
      <c r="DO18" s="399" t="str">
        <f ca="1">+IF(OFFSET('Hygiene Data'!$D$11,0,10*ROW('Hygiene Data'!D12))="","",OFFSET('Hygiene Data'!$D$11,0,10*ROW('Hygiene Data'!D12)))</f>
        <v/>
      </c>
      <c r="DP18" s="399" t="str">
        <f ca="1">+IF(OFFSET('Hygiene Data'!$D$12,0,10*ROW('Hygiene Data'!D12))="","",OFFSET('Hygiene Data'!$D$12,0,10*ROW('Hygiene Data'!D12)))</f>
        <v>Yes</v>
      </c>
      <c r="DQ18" s="399" t="str">
        <f ca="1">+IF(OFFSET('Hygiene Data'!$D$13,0,10*ROW('Hygiene Data'!D12))="","",OFFSET('Hygiene Data'!$D$13,0,10*ROW('Hygiene Data'!D12)))</f>
        <v>Yes</v>
      </c>
      <c r="DR18" s="399" t="str">
        <f ca="1">+IF(OFFSET('Hygiene Data'!$E$11,0,10*ROW('Hygiene Data'!E12))="","",OFFSET('Hygiene Data'!$E$11,0,10*ROW('Hygiene Data'!E12)))</f>
        <v/>
      </c>
      <c r="DS18" s="399" t="str">
        <f ca="1">+IF(OFFSET('Hygiene Data'!$E$12,0,10*ROW('Hygiene Data'!E12))="","",OFFSET('Hygiene Data'!$E$12,0,10*ROW('Hygiene Data'!E12)))</f>
        <v/>
      </c>
      <c r="DT18" s="399" t="str">
        <f ca="1">+IF(OFFSET('Hygiene Data'!$E$13,0,10*ROW('Hygiene Data'!E12))="","",OFFSET('Hygiene Data'!$E$13,0,10*ROW('Hygiene Data'!E12)))</f>
        <v/>
      </c>
      <c r="DU18" s="399" t="str">
        <f ca="1">+IF(OFFSET('Hygiene Data'!$F$11,0,10*ROW('Hygiene Data'!F12))="","",OFFSET('Hygiene Data'!$F$11,0,10*ROW('Hygiene Data'!F12)))</f>
        <v/>
      </c>
      <c r="DV18" s="399" t="str">
        <f ca="1">+IF(OFFSET('Hygiene Data'!$F$12,0,10*ROW('Hygiene Data'!F12))="","",OFFSET('Hygiene Data'!$F$12,0,10*ROW('Hygiene Data'!F12)))</f>
        <v/>
      </c>
      <c r="DW18" s="399" t="str">
        <f ca="1">+IF(OFFSET('Hygiene Data'!$F$13,0,10*ROW('Hygiene Data'!F12))="","",OFFSET('Hygiene Data'!$F$13,0,10*ROW('Hygiene Data'!F12)))</f>
        <v/>
      </c>
      <c r="DX18" s="399" t="str">
        <f ca="1">+IF(OFFSET('Hygiene Data'!$G$11,0,10*ROW('Hygiene Data'!G12))="","",OFFSET('Hygiene Data'!$G$11,0,10*ROW('Hygiene Data'!G12)))</f>
        <v/>
      </c>
      <c r="DY18" s="399" t="str">
        <f ca="1">+IF(OFFSET('Hygiene Data'!$G$12,0,10*ROW('Hygiene Data'!G12))="","",OFFSET('Hygiene Data'!$G$12,0,10*ROW('Hygiene Data'!G12)))</f>
        <v/>
      </c>
      <c r="DZ18" s="399" t="str">
        <f ca="1">+IF(OFFSET('Hygiene Data'!$G$13,0,10*ROW('Hygiene Data'!G12))="","",OFFSET('Hygiene Data'!$G$13,0,10*ROW('Hygiene Data'!G12)))</f>
        <v/>
      </c>
      <c r="EA18" s="399" t="str">
        <f ca="1">+IF(OFFSET('Hygiene Data'!$H$11,0,10*ROW('Hygiene Data'!H12))="","",OFFSET('Hygiene Data'!$H$11,0,10*ROW('Hygiene Data'!H12)))</f>
        <v/>
      </c>
      <c r="EB18" s="399" t="str">
        <f ca="1">+IF(OFFSET('Hygiene Data'!$H$12,0,10*ROW('Hygiene Data'!H12))="","",OFFSET('Hygiene Data'!$H$12,0,10*ROW('Hygiene Data'!H12)))</f>
        <v>Yes</v>
      </c>
      <c r="EC18" s="399" t="str">
        <f ca="1">+IF(OFFSET('Hygiene Data'!$H$13,0,10*ROW('Hygiene Data'!H12))="","",OFFSET('Hygiene Data'!$H$13,0,10*ROW('Hygiene Data'!H12)))</f>
        <v>Yes</v>
      </c>
      <c r="ED18" s="399" t="str">
        <f ca="1">+IF(OFFSET('Hygiene Data'!$I$11,0,10*ROW('Hygiene Data'!I12))="","",OFFSET('Hygiene Data'!$I$11,0,10*ROW('Hygiene Data'!I12)))</f>
        <v/>
      </c>
      <c r="EE18" s="399" t="str">
        <f ca="1">+IF(OFFSET('Hygiene Data'!$I$12,0,10*ROW('Hygiene Data'!I12))="","",OFFSET('Hygiene Data'!$I$12,0,10*ROW('Hygiene Data'!I12)))</f>
        <v>Yes</v>
      </c>
      <c r="EF18" s="399" t="str">
        <f ca="1">+IF(OFFSET('Hygiene Data'!$I$13,0,10*ROW('Hygiene Data'!I12))="","",OFFSET('Hygiene Data'!$I$13,0,10*ROW('Hygiene Data'!I12)))</f>
        <v>Yes</v>
      </c>
    </row>
    <row r="19" spans="1:136" x14ac:dyDescent="0.25">
      <c r="A19" s="508" t="str">
        <f ca="1">+IF(OFFSET('Water Data'!$B$2,0,10*ROW('Water Data'!E13))="","",OFFSET('Water Data'!$B$2,0,10*ROW('Water Data'!E13)))</f>
        <v/>
      </c>
      <c r="B19" s="50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35" t="str">
        <f t="shared" ca="1" si="0"/>
        <v/>
      </c>
      <c r="D19" s="53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3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3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3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3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3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3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3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3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3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3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3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3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3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3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3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3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3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3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3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3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3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3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3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3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3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3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3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3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3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3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3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3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3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3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3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3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3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3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3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3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3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3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3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3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3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3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3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3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1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3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3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3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3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3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3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3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3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3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3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3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3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3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3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3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3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99" t="str">
        <f ca="1">+IF(OFFSET('Water Data'!$D$27,0,10*ROW('Water Data'!D13))="","",OFFSET('Water Data'!$D$27,0,10*ROW('Water Data'!D13)))</f>
        <v/>
      </c>
      <c r="BT19" s="399" t="str">
        <f ca="1">+IF(OFFSET('Water Data'!$D$28,0,10*ROW('Water Data'!D13))="","",OFFSET('Water Data'!$D$28,0,10*ROW('Water Data'!D13)))</f>
        <v/>
      </c>
      <c r="BU19" s="399" t="str">
        <f ca="1">+IF(OFFSET('Water Data'!$D$29,0,10*ROW('Water Data'!D13))="","",OFFSET('Water Data'!$D$29,0,10*ROW('Water Data'!D13)))</f>
        <v/>
      </c>
      <c r="BV19" s="399" t="str">
        <f ca="1">+IF(OFFSET('Water Data'!$E$27,0,10*ROW('Water Data'!E13))="","",OFFSET('Water Data'!$E$27,0,10*ROW('Water Data'!E13)))</f>
        <v/>
      </c>
      <c r="BW19" s="399" t="str">
        <f ca="1">+IF(OFFSET('Water Data'!$E$28,0,10*ROW('Water Data'!E13))="","",OFFSET('Water Data'!$E$28,0,10*ROW('Water Data'!E13)))</f>
        <v/>
      </c>
      <c r="BX19" s="399" t="str">
        <f ca="1">+IF(OFFSET('Water Data'!$E$29,0,10*ROW('Water Data'!E13))="","",OFFSET('Water Data'!$E$29,0,10*ROW('Water Data'!E13)))</f>
        <v/>
      </c>
      <c r="BY19" s="399" t="str">
        <f ca="1">+IF(OFFSET('Water Data'!$F$27,0,10*ROW('Water Data'!F13))="","",OFFSET('Water Data'!$F$27,0,10*ROW('Water Data'!F13)))</f>
        <v/>
      </c>
      <c r="BZ19" s="399" t="str">
        <f ca="1">+IF(OFFSET('Water Data'!$F$28,0,10*ROW('Water Data'!F13))="","",OFFSET('Water Data'!$F$28,0,10*ROW('Water Data'!F13)))</f>
        <v/>
      </c>
      <c r="CA19" s="399" t="str">
        <f ca="1">+IF(OFFSET('Water Data'!$F$29,0,10*ROW('Water Data'!F13))="","",OFFSET('Water Data'!$F$29,0,10*ROW('Water Data'!F13)))</f>
        <v/>
      </c>
      <c r="CB19" s="399" t="str">
        <f ca="1">+IF(OFFSET('Water Data'!$G$27,0,10*ROW('Water Data'!G13))="","",OFFSET('Water Data'!$G$27,0,10*ROW('Water Data'!G13)))</f>
        <v/>
      </c>
      <c r="CC19" s="399" t="str">
        <f ca="1">+IF(OFFSET('Water Data'!$G$28,0,10*ROW('Water Data'!G13))="","",OFFSET('Water Data'!$G$28,0,10*ROW('Water Data'!G13)))</f>
        <v/>
      </c>
      <c r="CD19" s="399" t="str">
        <f ca="1">+IF(OFFSET('Water Data'!$G$29,0,10*ROW('Water Data'!G13))="","",OFFSET('Water Data'!$G$29,0,10*ROW('Water Data'!G13)))</f>
        <v/>
      </c>
      <c r="CE19" s="399" t="str">
        <f ca="1">+IF(OFFSET('Water Data'!$H$27,0,10*ROW('Water Data'!H13))="","",OFFSET('Water Data'!$H$27,0,10*ROW('Water Data'!H13)))</f>
        <v/>
      </c>
      <c r="CF19" s="399" t="str">
        <f ca="1">+IF(OFFSET('Water Data'!$H$28,0,10*ROW('Water Data'!H13))="","",OFFSET('Water Data'!$H$28,0,10*ROW('Water Data'!H13)))</f>
        <v/>
      </c>
      <c r="CG19" s="399" t="str">
        <f ca="1">+IF(OFFSET('Water Data'!$H$29,0,10*ROW('Water Data'!H13))="","",OFFSET('Water Data'!$H$29,0,10*ROW('Water Data'!H13)))</f>
        <v/>
      </c>
      <c r="CH19" s="399" t="str">
        <f ca="1">+IF(OFFSET('Water Data'!$I$27,0,10*ROW('Water Data'!I13))="","",OFFSET('Water Data'!$I$27,0,10*ROW('Water Data'!I13)))</f>
        <v/>
      </c>
      <c r="CI19" s="399" t="str">
        <f ca="1">+IF(OFFSET('Water Data'!$I$28,0,10*ROW('Water Data'!I13))="","",OFFSET('Water Data'!$I$28,0,10*ROW('Water Data'!I13)))</f>
        <v/>
      </c>
      <c r="CJ19" s="399" t="str">
        <f ca="1">+IF(OFFSET('Water Data'!$I$29,0,10*ROW('Water Data'!I13))="","",OFFSET('Water Data'!$I$29,0,10*ROW('Water Data'!I13)))</f>
        <v/>
      </c>
      <c r="CK19" s="399" t="str">
        <f ca="1">+IF(OFFSET('Sanitation Data'!$D$28,0,10*ROW('Sanitation Data'!D13))="","",OFFSET('Sanitation Data'!$D$28,0,10*ROW('Sanitation Data'!D13)))</f>
        <v/>
      </c>
      <c r="CL19" s="399" t="str">
        <f ca="1">+IF(OFFSET('Sanitation Data'!$D$29,0,10*ROW('Sanitation Data'!D13))="","",OFFSET('Sanitation Data'!$D$29,0,10*ROW('Sanitation Data'!D13)))</f>
        <v/>
      </c>
      <c r="CM19" s="399" t="str">
        <f ca="1">+IF(OFFSET('Sanitation Data'!$D$30,0,10*ROW('Sanitation Data'!D13))="","",OFFSET('Sanitation Data'!$D$30,0,10*ROW('Sanitation Data'!D13)))</f>
        <v/>
      </c>
      <c r="CN19" s="399" t="str">
        <f ca="1">+IF(OFFSET('Sanitation Data'!$D$31,0,10*ROW('Sanitation Data'!D13))="","",OFFSET('Sanitation Data'!$D$31,0,10*ROW('Sanitation Data'!D13)))</f>
        <v/>
      </c>
      <c r="CO19" s="399" t="str">
        <f ca="1">+IF(OFFSET('Sanitation Data'!$D$32,0,10*ROW('Sanitation Data'!D13))="","",OFFSET('Sanitation Data'!$D$32,0,10*ROW('Sanitation Data'!D13)))</f>
        <v/>
      </c>
      <c r="CP19" s="399" t="str">
        <f ca="1">+IF(OFFSET('Sanitation Data'!$E$28,0,10*ROW('Sanitation Data'!E13))="","",OFFSET('Sanitation Data'!$E$28,0,10*ROW('Sanitation Data'!E13)))</f>
        <v/>
      </c>
      <c r="CQ19" s="399" t="str">
        <f ca="1">+IF(OFFSET('Sanitation Data'!$E$29,0,10*ROW('Sanitation Data'!E13))="","",OFFSET('Sanitation Data'!$E$29,0,10*ROW('Sanitation Data'!E13)))</f>
        <v/>
      </c>
      <c r="CR19" s="399" t="str">
        <f ca="1">+IF(OFFSET('Sanitation Data'!$E$30,0,10*ROW('Sanitation Data'!E13))="","",OFFSET('Sanitation Data'!$E$30,0,10*ROW('Sanitation Data'!E13)))</f>
        <v/>
      </c>
      <c r="CS19" s="399" t="str">
        <f ca="1">+IF(OFFSET('Sanitation Data'!$E$31,0,10*ROW('Sanitation Data'!E13))="","",OFFSET('Sanitation Data'!$E$31,0,10*ROW('Sanitation Data'!E13)))</f>
        <v/>
      </c>
      <c r="CT19" s="399" t="str">
        <f ca="1">+IF(OFFSET('Sanitation Data'!$E$32,0,10*ROW('Sanitation Data'!E13))="","",OFFSET('Sanitation Data'!$E$32,0,10*ROW('Sanitation Data'!E13)))</f>
        <v/>
      </c>
      <c r="CU19" s="399" t="str">
        <f ca="1">+IF(OFFSET('Sanitation Data'!$F$28,0,10*ROW('Sanitation Data'!F13))="","",OFFSET('Sanitation Data'!$F$28,0,10*ROW('Sanitation Data'!F13)))</f>
        <v/>
      </c>
      <c r="CV19" s="399" t="str">
        <f ca="1">+IF(OFFSET('Sanitation Data'!$F$29,0,10*ROW('Sanitation Data'!F13))="","",OFFSET('Sanitation Data'!$F$29,0,10*ROW('Sanitation Data'!F13)))</f>
        <v/>
      </c>
      <c r="CW19" s="399" t="str">
        <f ca="1">+IF(OFFSET('Sanitation Data'!$F$30,0,10*ROW('Sanitation Data'!F13))="","",OFFSET('Sanitation Data'!$F$30,0,10*ROW('Sanitation Data'!F13)))</f>
        <v/>
      </c>
      <c r="CX19" s="399" t="str">
        <f ca="1">+IF(OFFSET('Sanitation Data'!$F$31,0,10*ROW('Sanitation Data'!F13))="","",OFFSET('Sanitation Data'!$F$31,0,10*ROW('Sanitation Data'!F13)))</f>
        <v/>
      </c>
      <c r="CY19" s="399" t="str">
        <f ca="1">+IF(OFFSET('Sanitation Data'!$F$32,0,10*ROW('Sanitation Data'!F13))="","",OFFSET('Sanitation Data'!$F$32,0,10*ROW('Sanitation Data'!F13)))</f>
        <v/>
      </c>
      <c r="CZ19" s="399" t="str">
        <f ca="1">+IF(OFFSET('Sanitation Data'!$G$28,0,10*ROW('Sanitation Data'!G13))="","",OFFSET('Sanitation Data'!$G$28,0,10*ROW('Sanitation Data'!G13)))</f>
        <v/>
      </c>
      <c r="DA19" s="399" t="str">
        <f ca="1">+IF(OFFSET('Sanitation Data'!$G$29,0,10*ROW('Sanitation Data'!G13))="","",OFFSET('Sanitation Data'!$G$29,0,10*ROW('Sanitation Data'!G13)))</f>
        <v/>
      </c>
      <c r="DB19" s="399" t="str">
        <f ca="1">+IF(OFFSET('Sanitation Data'!$G$30,0,10*ROW('Sanitation Data'!G13))="","",OFFSET('Sanitation Data'!$G$30,0,10*ROW('Sanitation Data'!G13)))</f>
        <v/>
      </c>
      <c r="DC19" s="399" t="str">
        <f ca="1">+IF(OFFSET('Sanitation Data'!$G$31,0,10*ROW('Sanitation Data'!G13))="","",OFFSET('Sanitation Data'!$G$31,0,10*ROW('Sanitation Data'!G13)))</f>
        <v/>
      </c>
      <c r="DD19" s="399" t="str">
        <f ca="1">+IF(OFFSET('Sanitation Data'!$G$32,0,10*ROW('Sanitation Data'!G13))="","",OFFSET('Sanitation Data'!$G$32,0,10*ROW('Sanitation Data'!G13)))</f>
        <v/>
      </c>
      <c r="DE19" s="399" t="str">
        <f ca="1">+IF(OFFSET('Sanitation Data'!$H$28,0,10*ROW('Sanitation Data'!H13))="","",OFFSET('Sanitation Data'!$H$28,0,10*ROW('Sanitation Data'!H13)))</f>
        <v/>
      </c>
      <c r="DF19" s="399" t="str">
        <f ca="1">+IF(OFFSET('Sanitation Data'!$H$29,0,10*ROW('Sanitation Data'!H13))="","",OFFSET('Sanitation Data'!$H$29,0,10*ROW('Sanitation Data'!H13)))</f>
        <v/>
      </c>
      <c r="DG19" s="399" t="str">
        <f ca="1">+IF(OFFSET('Sanitation Data'!$H$30,0,10*ROW('Sanitation Data'!H13))="","",OFFSET('Sanitation Data'!$H$30,0,10*ROW('Sanitation Data'!H13)))</f>
        <v/>
      </c>
      <c r="DH19" s="399" t="str">
        <f ca="1">+IF(OFFSET('Sanitation Data'!$H$31,0,10*ROW('Sanitation Data'!H13))="","",OFFSET('Sanitation Data'!$H$31,0,10*ROW('Sanitation Data'!H13)))</f>
        <v/>
      </c>
      <c r="DI19" s="399" t="str">
        <f ca="1">+IF(OFFSET('Sanitation Data'!$H$32,0,10*ROW('Sanitation Data'!H13))="","",OFFSET('Sanitation Data'!$H$32,0,10*ROW('Sanitation Data'!H13)))</f>
        <v/>
      </c>
      <c r="DJ19" s="399" t="str">
        <f ca="1">+IF(OFFSET('Sanitation Data'!$I$28,0,10*ROW('Sanitation Data'!I13))="","",OFFSET('Sanitation Data'!$I$28,0,10*ROW('Sanitation Data'!I13)))</f>
        <v/>
      </c>
      <c r="DK19" s="399" t="str">
        <f ca="1">+IF(OFFSET('Sanitation Data'!$I$29,0,10*ROW('Sanitation Data'!I13))="","",OFFSET('Sanitation Data'!$I$29,0,10*ROW('Sanitation Data'!I13)))</f>
        <v/>
      </c>
      <c r="DL19" s="399" t="str">
        <f ca="1">+IF(OFFSET('Sanitation Data'!$I$30,0,10*ROW('Sanitation Data'!I13))="","",OFFSET('Sanitation Data'!$I$30,0,10*ROW('Sanitation Data'!I13)))</f>
        <v/>
      </c>
      <c r="DM19" s="399" t="str">
        <f ca="1">+IF(OFFSET('Sanitation Data'!$I$31,0,10*ROW('Sanitation Data'!I13))="","",OFFSET('Sanitation Data'!$I$31,0,10*ROW('Sanitation Data'!I13)))</f>
        <v/>
      </c>
      <c r="DN19" s="399" t="str">
        <f ca="1">+IF(OFFSET('Sanitation Data'!$I$32,0,10*ROW('Sanitation Data'!I13))="","",OFFSET('Sanitation Data'!$I$32,0,10*ROW('Sanitation Data'!I13)))</f>
        <v/>
      </c>
      <c r="DO19" s="399" t="str">
        <f ca="1">+IF(OFFSET('Hygiene Data'!$D$11,0,10*ROW('Hygiene Data'!D13))="","",OFFSET('Hygiene Data'!$D$11,0,10*ROW('Hygiene Data'!D13)))</f>
        <v/>
      </c>
      <c r="DP19" s="399" t="str">
        <f ca="1">+IF(OFFSET('Hygiene Data'!$D$12,0,10*ROW('Hygiene Data'!D13))="","",OFFSET('Hygiene Data'!$D$12,0,10*ROW('Hygiene Data'!D13)))</f>
        <v/>
      </c>
      <c r="DQ19" s="399" t="str">
        <f ca="1">+IF(OFFSET('Hygiene Data'!$D$13,0,10*ROW('Hygiene Data'!D13))="","",OFFSET('Hygiene Data'!$D$13,0,10*ROW('Hygiene Data'!D13)))</f>
        <v/>
      </c>
      <c r="DR19" s="399" t="str">
        <f ca="1">+IF(OFFSET('Hygiene Data'!$E$11,0,10*ROW('Hygiene Data'!E13))="","",OFFSET('Hygiene Data'!$E$11,0,10*ROW('Hygiene Data'!E13)))</f>
        <v/>
      </c>
      <c r="DS19" s="399" t="str">
        <f ca="1">+IF(OFFSET('Hygiene Data'!$E$12,0,10*ROW('Hygiene Data'!E13))="","",OFFSET('Hygiene Data'!$E$12,0,10*ROW('Hygiene Data'!E13)))</f>
        <v/>
      </c>
      <c r="DT19" s="399" t="str">
        <f ca="1">+IF(OFFSET('Hygiene Data'!$E$13,0,10*ROW('Hygiene Data'!E13))="","",OFFSET('Hygiene Data'!$E$13,0,10*ROW('Hygiene Data'!E13)))</f>
        <v/>
      </c>
      <c r="DU19" s="399" t="str">
        <f ca="1">+IF(OFFSET('Hygiene Data'!$F$11,0,10*ROW('Hygiene Data'!F13))="","",OFFSET('Hygiene Data'!$F$11,0,10*ROW('Hygiene Data'!F13)))</f>
        <v/>
      </c>
      <c r="DV19" s="399" t="str">
        <f ca="1">+IF(OFFSET('Hygiene Data'!$F$12,0,10*ROW('Hygiene Data'!F13))="","",OFFSET('Hygiene Data'!$F$12,0,10*ROW('Hygiene Data'!F13)))</f>
        <v/>
      </c>
      <c r="DW19" s="399" t="str">
        <f ca="1">+IF(OFFSET('Hygiene Data'!$F$13,0,10*ROW('Hygiene Data'!F13))="","",OFFSET('Hygiene Data'!$F$13,0,10*ROW('Hygiene Data'!F13)))</f>
        <v/>
      </c>
      <c r="DX19" s="399" t="str">
        <f ca="1">+IF(OFFSET('Hygiene Data'!$G$11,0,10*ROW('Hygiene Data'!G13))="","",OFFSET('Hygiene Data'!$G$11,0,10*ROW('Hygiene Data'!G13)))</f>
        <v/>
      </c>
      <c r="DY19" s="399" t="str">
        <f ca="1">+IF(OFFSET('Hygiene Data'!$G$12,0,10*ROW('Hygiene Data'!G13))="","",OFFSET('Hygiene Data'!$G$12,0,10*ROW('Hygiene Data'!G13)))</f>
        <v/>
      </c>
      <c r="DZ19" s="399" t="str">
        <f ca="1">+IF(OFFSET('Hygiene Data'!$G$13,0,10*ROW('Hygiene Data'!G13))="","",OFFSET('Hygiene Data'!$G$13,0,10*ROW('Hygiene Data'!G13)))</f>
        <v/>
      </c>
      <c r="EA19" s="399" t="str">
        <f ca="1">+IF(OFFSET('Hygiene Data'!$H$11,0,10*ROW('Hygiene Data'!H13))="","",OFFSET('Hygiene Data'!$H$11,0,10*ROW('Hygiene Data'!H13)))</f>
        <v/>
      </c>
      <c r="EB19" s="399" t="str">
        <f ca="1">+IF(OFFSET('Hygiene Data'!$H$12,0,10*ROW('Hygiene Data'!H13))="","",OFFSET('Hygiene Data'!$H$12,0,10*ROW('Hygiene Data'!H13)))</f>
        <v/>
      </c>
      <c r="EC19" s="399" t="str">
        <f ca="1">+IF(OFFSET('Hygiene Data'!$H$13,0,10*ROW('Hygiene Data'!H13))="","",OFFSET('Hygiene Data'!$H$13,0,10*ROW('Hygiene Data'!H13)))</f>
        <v/>
      </c>
      <c r="ED19" s="399" t="str">
        <f ca="1">+IF(OFFSET('Hygiene Data'!$I$11,0,10*ROW('Hygiene Data'!I13))="","",OFFSET('Hygiene Data'!$I$11,0,10*ROW('Hygiene Data'!I13)))</f>
        <v/>
      </c>
      <c r="EE19" s="399" t="str">
        <f ca="1">+IF(OFFSET('Hygiene Data'!$I$12,0,10*ROW('Hygiene Data'!I13))="","",OFFSET('Hygiene Data'!$I$12,0,10*ROW('Hygiene Data'!I13)))</f>
        <v/>
      </c>
      <c r="EF19" s="399" t="str">
        <f ca="1">+IF(OFFSET('Hygiene Data'!$I$13,0,10*ROW('Hygiene Data'!I13))="","",OFFSET('Hygiene Data'!$I$13,0,10*ROW('Hygiene Data'!I13)))</f>
        <v/>
      </c>
    </row>
    <row r="20" spans="1:136" x14ac:dyDescent="0.25">
      <c r="A20" s="508" t="str">
        <f ca="1">+IF(OFFSET('Water Data'!$B$2,0,10*ROW('Water Data'!E14))="","",OFFSET('Water Data'!$B$2,0,10*ROW('Water Data'!E14)))</f>
        <v/>
      </c>
      <c r="B20" s="50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35" t="str">
        <f t="shared" ca="1" si="0"/>
        <v/>
      </c>
      <c r="D20" s="53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3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3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3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3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3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3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3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3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3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3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3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3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3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3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3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3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3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3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3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3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3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3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3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3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3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3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3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3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3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3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3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3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3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3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3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3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3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3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3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3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3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3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3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3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3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3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3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3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1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3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3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3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3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3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3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3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3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3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3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3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3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3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3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3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3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99" t="str">
        <f ca="1">+IF(OFFSET('Water Data'!$D$27,0,10*ROW('Water Data'!D14))="","",OFFSET('Water Data'!$D$27,0,10*ROW('Water Data'!D14)))</f>
        <v/>
      </c>
      <c r="BT20" s="399" t="str">
        <f ca="1">+IF(OFFSET('Water Data'!$D$28,0,10*ROW('Water Data'!D14))="","",OFFSET('Water Data'!$D$28,0,10*ROW('Water Data'!D14)))</f>
        <v/>
      </c>
      <c r="BU20" s="399" t="str">
        <f ca="1">+IF(OFFSET('Water Data'!$D$29,0,10*ROW('Water Data'!D14))="","",OFFSET('Water Data'!$D$29,0,10*ROW('Water Data'!D14)))</f>
        <v/>
      </c>
      <c r="BV20" s="399" t="str">
        <f ca="1">+IF(OFFSET('Water Data'!$E$27,0,10*ROW('Water Data'!E14))="","",OFFSET('Water Data'!$E$27,0,10*ROW('Water Data'!E14)))</f>
        <v/>
      </c>
      <c r="BW20" s="399" t="str">
        <f ca="1">+IF(OFFSET('Water Data'!$E$28,0,10*ROW('Water Data'!E14))="","",OFFSET('Water Data'!$E$28,0,10*ROW('Water Data'!E14)))</f>
        <v/>
      </c>
      <c r="BX20" s="399" t="str">
        <f ca="1">+IF(OFFSET('Water Data'!$E$29,0,10*ROW('Water Data'!E14))="","",OFFSET('Water Data'!$E$29,0,10*ROW('Water Data'!E14)))</f>
        <v/>
      </c>
      <c r="BY20" s="399" t="str">
        <f ca="1">+IF(OFFSET('Water Data'!$F$27,0,10*ROW('Water Data'!F14))="","",OFFSET('Water Data'!$F$27,0,10*ROW('Water Data'!F14)))</f>
        <v/>
      </c>
      <c r="BZ20" s="399" t="str">
        <f ca="1">+IF(OFFSET('Water Data'!$F$28,0,10*ROW('Water Data'!F14))="","",OFFSET('Water Data'!$F$28,0,10*ROW('Water Data'!F14)))</f>
        <v/>
      </c>
      <c r="CA20" s="399" t="str">
        <f ca="1">+IF(OFFSET('Water Data'!$F$29,0,10*ROW('Water Data'!F14))="","",OFFSET('Water Data'!$F$29,0,10*ROW('Water Data'!F14)))</f>
        <v/>
      </c>
      <c r="CB20" s="399" t="str">
        <f ca="1">+IF(OFFSET('Water Data'!$G$27,0,10*ROW('Water Data'!G14))="","",OFFSET('Water Data'!$G$27,0,10*ROW('Water Data'!G14)))</f>
        <v/>
      </c>
      <c r="CC20" s="399" t="str">
        <f ca="1">+IF(OFFSET('Water Data'!$G$28,0,10*ROW('Water Data'!G14))="","",OFFSET('Water Data'!$G$28,0,10*ROW('Water Data'!G14)))</f>
        <v/>
      </c>
      <c r="CD20" s="399" t="str">
        <f ca="1">+IF(OFFSET('Water Data'!$G$29,0,10*ROW('Water Data'!G14))="","",OFFSET('Water Data'!$G$29,0,10*ROW('Water Data'!G14)))</f>
        <v/>
      </c>
      <c r="CE20" s="399" t="str">
        <f ca="1">+IF(OFFSET('Water Data'!$H$27,0,10*ROW('Water Data'!H14))="","",OFFSET('Water Data'!$H$27,0,10*ROW('Water Data'!H14)))</f>
        <v/>
      </c>
      <c r="CF20" s="399" t="str">
        <f ca="1">+IF(OFFSET('Water Data'!$H$28,0,10*ROW('Water Data'!H14))="","",OFFSET('Water Data'!$H$28,0,10*ROW('Water Data'!H14)))</f>
        <v/>
      </c>
      <c r="CG20" s="399" t="str">
        <f ca="1">+IF(OFFSET('Water Data'!$H$29,0,10*ROW('Water Data'!H14))="","",OFFSET('Water Data'!$H$29,0,10*ROW('Water Data'!H14)))</f>
        <v/>
      </c>
      <c r="CH20" s="399" t="str">
        <f ca="1">+IF(OFFSET('Water Data'!$I$27,0,10*ROW('Water Data'!I14))="","",OFFSET('Water Data'!$I$27,0,10*ROW('Water Data'!I14)))</f>
        <v/>
      </c>
      <c r="CI20" s="399" t="str">
        <f ca="1">+IF(OFFSET('Water Data'!$I$28,0,10*ROW('Water Data'!I14))="","",OFFSET('Water Data'!$I$28,0,10*ROW('Water Data'!I14)))</f>
        <v/>
      </c>
      <c r="CJ20" s="399" t="str">
        <f ca="1">+IF(OFFSET('Water Data'!$I$29,0,10*ROW('Water Data'!I14))="","",OFFSET('Water Data'!$I$29,0,10*ROW('Water Data'!I14)))</f>
        <v/>
      </c>
      <c r="CK20" s="399" t="str">
        <f ca="1">+IF(OFFSET('Sanitation Data'!$D$28,0,10*ROW('Sanitation Data'!D14))="","",OFFSET('Sanitation Data'!$D$28,0,10*ROW('Sanitation Data'!D14)))</f>
        <v/>
      </c>
      <c r="CL20" s="399" t="str">
        <f ca="1">+IF(OFFSET('Sanitation Data'!$D$29,0,10*ROW('Sanitation Data'!D14))="","",OFFSET('Sanitation Data'!$D$29,0,10*ROW('Sanitation Data'!D14)))</f>
        <v/>
      </c>
      <c r="CM20" s="399" t="str">
        <f ca="1">+IF(OFFSET('Sanitation Data'!$D$30,0,10*ROW('Sanitation Data'!D14))="","",OFFSET('Sanitation Data'!$D$30,0,10*ROW('Sanitation Data'!D14)))</f>
        <v/>
      </c>
      <c r="CN20" s="399" t="str">
        <f ca="1">+IF(OFFSET('Sanitation Data'!$D$31,0,10*ROW('Sanitation Data'!D14))="","",OFFSET('Sanitation Data'!$D$31,0,10*ROW('Sanitation Data'!D14)))</f>
        <v/>
      </c>
      <c r="CO20" s="399" t="str">
        <f ca="1">+IF(OFFSET('Sanitation Data'!$D$32,0,10*ROW('Sanitation Data'!D14))="","",OFFSET('Sanitation Data'!$D$32,0,10*ROW('Sanitation Data'!D14)))</f>
        <v/>
      </c>
      <c r="CP20" s="399" t="str">
        <f ca="1">+IF(OFFSET('Sanitation Data'!$E$28,0,10*ROW('Sanitation Data'!E14))="","",OFFSET('Sanitation Data'!$E$28,0,10*ROW('Sanitation Data'!E14)))</f>
        <v/>
      </c>
      <c r="CQ20" s="399" t="str">
        <f ca="1">+IF(OFFSET('Sanitation Data'!$E$29,0,10*ROW('Sanitation Data'!E14))="","",OFFSET('Sanitation Data'!$E$29,0,10*ROW('Sanitation Data'!E14)))</f>
        <v/>
      </c>
      <c r="CR20" s="399" t="str">
        <f ca="1">+IF(OFFSET('Sanitation Data'!$E$30,0,10*ROW('Sanitation Data'!E14))="","",OFFSET('Sanitation Data'!$E$30,0,10*ROW('Sanitation Data'!E14)))</f>
        <v/>
      </c>
      <c r="CS20" s="399" t="str">
        <f ca="1">+IF(OFFSET('Sanitation Data'!$E$31,0,10*ROW('Sanitation Data'!E14))="","",OFFSET('Sanitation Data'!$E$31,0,10*ROW('Sanitation Data'!E14)))</f>
        <v/>
      </c>
      <c r="CT20" s="399" t="str">
        <f ca="1">+IF(OFFSET('Sanitation Data'!$E$32,0,10*ROW('Sanitation Data'!E14))="","",OFFSET('Sanitation Data'!$E$32,0,10*ROW('Sanitation Data'!E14)))</f>
        <v/>
      </c>
      <c r="CU20" s="399" t="str">
        <f ca="1">+IF(OFFSET('Sanitation Data'!$F$28,0,10*ROW('Sanitation Data'!F14))="","",OFFSET('Sanitation Data'!$F$28,0,10*ROW('Sanitation Data'!F14)))</f>
        <v/>
      </c>
      <c r="CV20" s="399" t="str">
        <f ca="1">+IF(OFFSET('Sanitation Data'!$F$29,0,10*ROW('Sanitation Data'!F14))="","",OFFSET('Sanitation Data'!$F$29,0,10*ROW('Sanitation Data'!F14)))</f>
        <v/>
      </c>
      <c r="CW20" s="399" t="str">
        <f ca="1">+IF(OFFSET('Sanitation Data'!$F$30,0,10*ROW('Sanitation Data'!F14))="","",OFFSET('Sanitation Data'!$F$30,0,10*ROW('Sanitation Data'!F14)))</f>
        <v/>
      </c>
      <c r="CX20" s="399" t="str">
        <f ca="1">+IF(OFFSET('Sanitation Data'!$F$31,0,10*ROW('Sanitation Data'!F14))="","",OFFSET('Sanitation Data'!$F$31,0,10*ROW('Sanitation Data'!F14)))</f>
        <v/>
      </c>
      <c r="CY20" s="399" t="str">
        <f ca="1">+IF(OFFSET('Sanitation Data'!$F$32,0,10*ROW('Sanitation Data'!F14))="","",OFFSET('Sanitation Data'!$F$32,0,10*ROW('Sanitation Data'!F14)))</f>
        <v/>
      </c>
      <c r="CZ20" s="399" t="str">
        <f ca="1">+IF(OFFSET('Sanitation Data'!$G$28,0,10*ROW('Sanitation Data'!G14))="","",OFFSET('Sanitation Data'!$G$28,0,10*ROW('Sanitation Data'!G14)))</f>
        <v/>
      </c>
      <c r="DA20" s="399" t="str">
        <f ca="1">+IF(OFFSET('Sanitation Data'!$G$29,0,10*ROW('Sanitation Data'!G14))="","",OFFSET('Sanitation Data'!$G$29,0,10*ROW('Sanitation Data'!G14)))</f>
        <v/>
      </c>
      <c r="DB20" s="399" t="str">
        <f ca="1">+IF(OFFSET('Sanitation Data'!$G$30,0,10*ROW('Sanitation Data'!G14))="","",OFFSET('Sanitation Data'!$G$30,0,10*ROW('Sanitation Data'!G14)))</f>
        <v/>
      </c>
      <c r="DC20" s="399" t="str">
        <f ca="1">+IF(OFFSET('Sanitation Data'!$G$31,0,10*ROW('Sanitation Data'!G14))="","",OFFSET('Sanitation Data'!$G$31,0,10*ROW('Sanitation Data'!G14)))</f>
        <v/>
      </c>
      <c r="DD20" s="399" t="str">
        <f ca="1">+IF(OFFSET('Sanitation Data'!$G$32,0,10*ROW('Sanitation Data'!G14))="","",OFFSET('Sanitation Data'!$G$32,0,10*ROW('Sanitation Data'!G14)))</f>
        <v/>
      </c>
      <c r="DE20" s="399" t="str">
        <f ca="1">+IF(OFFSET('Sanitation Data'!$H$28,0,10*ROW('Sanitation Data'!H14))="","",OFFSET('Sanitation Data'!$H$28,0,10*ROW('Sanitation Data'!H14)))</f>
        <v/>
      </c>
      <c r="DF20" s="399" t="str">
        <f ca="1">+IF(OFFSET('Sanitation Data'!$H$29,0,10*ROW('Sanitation Data'!H14))="","",OFFSET('Sanitation Data'!$H$29,0,10*ROW('Sanitation Data'!H14)))</f>
        <v/>
      </c>
      <c r="DG20" s="399" t="str">
        <f ca="1">+IF(OFFSET('Sanitation Data'!$H$30,0,10*ROW('Sanitation Data'!H14))="","",OFFSET('Sanitation Data'!$H$30,0,10*ROW('Sanitation Data'!H14)))</f>
        <v/>
      </c>
      <c r="DH20" s="399" t="str">
        <f ca="1">+IF(OFFSET('Sanitation Data'!$H$31,0,10*ROW('Sanitation Data'!H14))="","",OFFSET('Sanitation Data'!$H$31,0,10*ROW('Sanitation Data'!H14)))</f>
        <v/>
      </c>
      <c r="DI20" s="399" t="str">
        <f ca="1">+IF(OFFSET('Sanitation Data'!$H$32,0,10*ROW('Sanitation Data'!H14))="","",OFFSET('Sanitation Data'!$H$32,0,10*ROW('Sanitation Data'!H14)))</f>
        <v/>
      </c>
      <c r="DJ20" s="399" t="str">
        <f ca="1">+IF(OFFSET('Sanitation Data'!$I$28,0,10*ROW('Sanitation Data'!I14))="","",OFFSET('Sanitation Data'!$I$28,0,10*ROW('Sanitation Data'!I14)))</f>
        <v/>
      </c>
      <c r="DK20" s="399" t="str">
        <f ca="1">+IF(OFFSET('Sanitation Data'!$I$29,0,10*ROW('Sanitation Data'!I14))="","",OFFSET('Sanitation Data'!$I$29,0,10*ROW('Sanitation Data'!I14)))</f>
        <v/>
      </c>
      <c r="DL20" s="399" t="str">
        <f ca="1">+IF(OFFSET('Sanitation Data'!$I$30,0,10*ROW('Sanitation Data'!I14))="","",OFFSET('Sanitation Data'!$I$30,0,10*ROW('Sanitation Data'!I14)))</f>
        <v/>
      </c>
      <c r="DM20" s="399" t="str">
        <f ca="1">+IF(OFFSET('Sanitation Data'!$I$31,0,10*ROW('Sanitation Data'!I14))="","",OFFSET('Sanitation Data'!$I$31,0,10*ROW('Sanitation Data'!I14)))</f>
        <v/>
      </c>
      <c r="DN20" s="399" t="str">
        <f ca="1">+IF(OFFSET('Sanitation Data'!$I$32,0,10*ROW('Sanitation Data'!I14))="","",OFFSET('Sanitation Data'!$I$32,0,10*ROW('Sanitation Data'!I14)))</f>
        <v/>
      </c>
      <c r="DO20" s="399" t="str">
        <f ca="1">+IF(OFFSET('Hygiene Data'!$D$11,0,10*ROW('Hygiene Data'!D14))="","",OFFSET('Hygiene Data'!$D$11,0,10*ROW('Hygiene Data'!D14)))</f>
        <v/>
      </c>
      <c r="DP20" s="399" t="str">
        <f ca="1">+IF(OFFSET('Hygiene Data'!$D$12,0,10*ROW('Hygiene Data'!D14))="","",OFFSET('Hygiene Data'!$D$12,0,10*ROW('Hygiene Data'!D14)))</f>
        <v/>
      </c>
      <c r="DQ20" s="399" t="str">
        <f ca="1">+IF(OFFSET('Hygiene Data'!$D$13,0,10*ROW('Hygiene Data'!D14))="","",OFFSET('Hygiene Data'!$D$13,0,10*ROW('Hygiene Data'!D14)))</f>
        <v/>
      </c>
      <c r="DR20" s="399" t="str">
        <f ca="1">+IF(OFFSET('Hygiene Data'!$E$11,0,10*ROW('Hygiene Data'!E14))="","",OFFSET('Hygiene Data'!$E$11,0,10*ROW('Hygiene Data'!E14)))</f>
        <v/>
      </c>
      <c r="DS20" s="399" t="str">
        <f ca="1">+IF(OFFSET('Hygiene Data'!$E$12,0,10*ROW('Hygiene Data'!E14))="","",OFFSET('Hygiene Data'!$E$12,0,10*ROW('Hygiene Data'!E14)))</f>
        <v/>
      </c>
      <c r="DT20" s="399" t="str">
        <f ca="1">+IF(OFFSET('Hygiene Data'!$E$13,0,10*ROW('Hygiene Data'!E14))="","",OFFSET('Hygiene Data'!$E$13,0,10*ROW('Hygiene Data'!E14)))</f>
        <v/>
      </c>
      <c r="DU20" s="399" t="str">
        <f ca="1">+IF(OFFSET('Hygiene Data'!$F$11,0,10*ROW('Hygiene Data'!F14))="","",OFFSET('Hygiene Data'!$F$11,0,10*ROW('Hygiene Data'!F14)))</f>
        <v/>
      </c>
      <c r="DV20" s="399" t="str">
        <f ca="1">+IF(OFFSET('Hygiene Data'!$F$12,0,10*ROW('Hygiene Data'!F14))="","",OFFSET('Hygiene Data'!$F$12,0,10*ROW('Hygiene Data'!F14)))</f>
        <v/>
      </c>
      <c r="DW20" s="399" t="str">
        <f ca="1">+IF(OFFSET('Hygiene Data'!$F$13,0,10*ROW('Hygiene Data'!F14))="","",OFFSET('Hygiene Data'!$F$13,0,10*ROW('Hygiene Data'!F14)))</f>
        <v/>
      </c>
      <c r="DX20" s="399" t="str">
        <f ca="1">+IF(OFFSET('Hygiene Data'!$G$11,0,10*ROW('Hygiene Data'!G14))="","",OFFSET('Hygiene Data'!$G$11,0,10*ROW('Hygiene Data'!G14)))</f>
        <v/>
      </c>
      <c r="DY20" s="399" t="str">
        <f ca="1">+IF(OFFSET('Hygiene Data'!$G$12,0,10*ROW('Hygiene Data'!G14))="","",OFFSET('Hygiene Data'!$G$12,0,10*ROW('Hygiene Data'!G14)))</f>
        <v/>
      </c>
      <c r="DZ20" s="399" t="str">
        <f ca="1">+IF(OFFSET('Hygiene Data'!$G$13,0,10*ROW('Hygiene Data'!G14))="","",OFFSET('Hygiene Data'!$G$13,0,10*ROW('Hygiene Data'!G14)))</f>
        <v/>
      </c>
      <c r="EA20" s="399" t="str">
        <f ca="1">+IF(OFFSET('Hygiene Data'!$H$11,0,10*ROW('Hygiene Data'!H14))="","",OFFSET('Hygiene Data'!$H$11,0,10*ROW('Hygiene Data'!H14)))</f>
        <v/>
      </c>
      <c r="EB20" s="399" t="str">
        <f ca="1">+IF(OFFSET('Hygiene Data'!$H$12,0,10*ROW('Hygiene Data'!H14))="","",OFFSET('Hygiene Data'!$H$12,0,10*ROW('Hygiene Data'!H14)))</f>
        <v/>
      </c>
      <c r="EC20" s="399" t="str">
        <f ca="1">+IF(OFFSET('Hygiene Data'!$H$13,0,10*ROW('Hygiene Data'!H14))="","",OFFSET('Hygiene Data'!$H$13,0,10*ROW('Hygiene Data'!H14)))</f>
        <v/>
      </c>
      <c r="ED20" s="399" t="str">
        <f ca="1">+IF(OFFSET('Hygiene Data'!$I$11,0,10*ROW('Hygiene Data'!I14))="","",OFFSET('Hygiene Data'!$I$11,0,10*ROW('Hygiene Data'!I14)))</f>
        <v/>
      </c>
      <c r="EE20" s="399" t="str">
        <f ca="1">+IF(OFFSET('Hygiene Data'!$I$12,0,10*ROW('Hygiene Data'!I14))="","",OFFSET('Hygiene Data'!$I$12,0,10*ROW('Hygiene Data'!I14)))</f>
        <v/>
      </c>
      <c r="EF20" s="399" t="str">
        <f ca="1">+IF(OFFSET('Hygiene Data'!$I$13,0,10*ROW('Hygiene Data'!I14))="","",OFFSET('Hygiene Data'!$I$13,0,10*ROW('Hygiene Data'!I14)))</f>
        <v/>
      </c>
    </row>
    <row r="21" spans="1:136" x14ac:dyDescent="0.25">
      <c r="A21" s="508" t="str">
        <f ca="1">+IF(OFFSET('Water Data'!$B$2,0,10*ROW('Water Data'!E15))="","",OFFSET('Water Data'!$B$2,0,10*ROW('Water Data'!E15)))</f>
        <v/>
      </c>
      <c r="B21" s="50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35" t="str">
        <f t="shared" ca="1" si="0"/>
        <v/>
      </c>
      <c r="D21" s="53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3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3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3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3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3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3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3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3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3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3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3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3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3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3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3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3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3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3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3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3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3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3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3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3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3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3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3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3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3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3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3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3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3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3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3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3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3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3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3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3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3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3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3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3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3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3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3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3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1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3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3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3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3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3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3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3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3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3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3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3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3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3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3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3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3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99" t="str">
        <f ca="1">+IF(OFFSET('Water Data'!$D$27,0,10*ROW('Water Data'!D15))="","",OFFSET('Water Data'!$D$27,0,10*ROW('Water Data'!D15)))</f>
        <v/>
      </c>
      <c r="BT21" s="399" t="str">
        <f ca="1">+IF(OFFSET('Water Data'!$D$28,0,10*ROW('Water Data'!D15))="","",OFFSET('Water Data'!$D$28,0,10*ROW('Water Data'!D15)))</f>
        <v/>
      </c>
      <c r="BU21" s="399" t="str">
        <f ca="1">+IF(OFFSET('Water Data'!$D$29,0,10*ROW('Water Data'!D15))="","",OFFSET('Water Data'!$D$29,0,10*ROW('Water Data'!D15)))</f>
        <v/>
      </c>
      <c r="BV21" s="399" t="str">
        <f ca="1">+IF(OFFSET('Water Data'!$E$27,0,10*ROW('Water Data'!E15))="","",OFFSET('Water Data'!$E$27,0,10*ROW('Water Data'!E15)))</f>
        <v/>
      </c>
      <c r="BW21" s="399" t="str">
        <f ca="1">+IF(OFFSET('Water Data'!$E$28,0,10*ROW('Water Data'!E15))="","",OFFSET('Water Data'!$E$28,0,10*ROW('Water Data'!E15)))</f>
        <v/>
      </c>
      <c r="BX21" s="399" t="str">
        <f ca="1">+IF(OFFSET('Water Data'!$E$29,0,10*ROW('Water Data'!E15))="","",OFFSET('Water Data'!$E$29,0,10*ROW('Water Data'!E15)))</f>
        <v/>
      </c>
      <c r="BY21" s="399" t="str">
        <f ca="1">+IF(OFFSET('Water Data'!$F$27,0,10*ROW('Water Data'!F15))="","",OFFSET('Water Data'!$F$27,0,10*ROW('Water Data'!F15)))</f>
        <v/>
      </c>
      <c r="BZ21" s="399" t="str">
        <f ca="1">+IF(OFFSET('Water Data'!$F$28,0,10*ROW('Water Data'!F15))="","",OFFSET('Water Data'!$F$28,0,10*ROW('Water Data'!F15)))</f>
        <v/>
      </c>
      <c r="CA21" s="399" t="str">
        <f ca="1">+IF(OFFSET('Water Data'!$F$29,0,10*ROW('Water Data'!F15))="","",OFFSET('Water Data'!$F$29,0,10*ROW('Water Data'!F15)))</f>
        <v/>
      </c>
      <c r="CB21" s="399" t="str">
        <f ca="1">+IF(OFFSET('Water Data'!$G$27,0,10*ROW('Water Data'!G15))="","",OFFSET('Water Data'!$G$27,0,10*ROW('Water Data'!G15)))</f>
        <v/>
      </c>
      <c r="CC21" s="399" t="str">
        <f ca="1">+IF(OFFSET('Water Data'!$G$28,0,10*ROW('Water Data'!G15))="","",OFFSET('Water Data'!$G$28,0,10*ROW('Water Data'!G15)))</f>
        <v/>
      </c>
      <c r="CD21" s="399" t="str">
        <f ca="1">+IF(OFFSET('Water Data'!$G$29,0,10*ROW('Water Data'!G15))="","",OFFSET('Water Data'!$G$29,0,10*ROW('Water Data'!G15)))</f>
        <v/>
      </c>
      <c r="CE21" s="399" t="str">
        <f ca="1">+IF(OFFSET('Water Data'!$H$27,0,10*ROW('Water Data'!H15))="","",OFFSET('Water Data'!$H$27,0,10*ROW('Water Data'!H15)))</f>
        <v/>
      </c>
      <c r="CF21" s="399" t="str">
        <f ca="1">+IF(OFFSET('Water Data'!$H$28,0,10*ROW('Water Data'!H15))="","",OFFSET('Water Data'!$H$28,0,10*ROW('Water Data'!H15)))</f>
        <v/>
      </c>
      <c r="CG21" s="399" t="str">
        <f ca="1">+IF(OFFSET('Water Data'!$H$29,0,10*ROW('Water Data'!H15))="","",OFFSET('Water Data'!$H$29,0,10*ROW('Water Data'!H15)))</f>
        <v/>
      </c>
      <c r="CH21" s="399" t="str">
        <f ca="1">+IF(OFFSET('Water Data'!$I$27,0,10*ROW('Water Data'!I15))="","",OFFSET('Water Data'!$I$27,0,10*ROW('Water Data'!I15)))</f>
        <v/>
      </c>
      <c r="CI21" s="399" t="str">
        <f ca="1">+IF(OFFSET('Water Data'!$I$28,0,10*ROW('Water Data'!I15))="","",OFFSET('Water Data'!$I$28,0,10*ROW('Water Data'!I15)))</f>
        <v/>
      </c>
      <c r="CJ21" s="399" t="str">
        <f ca="1">+IF(OFFSET('Water Data'!$I$29,0,10*ROW('Water Data'!I15))="","",OFFSET('Water Data'!$I$29,0,10*ROW('Water Data'!I15)))</f>
        <v/>
      </c>
      <c r="CK21" s="399" t="str">
        <f ca="1">+IF(OFFSET('Sanitation Data'!$D$28,0,10*ROW('Sanitation Data'!D15))="","",OFFSET('Sanitation Data'!$D$28,0,10*ROW('Sanitation Data'!D15)))</f>
        <v/>
      </c>
      <c r="CL21" s="399" t="str">
        <f ca="1">+IF(OFFSET('Sanitation Data'!$D$29,0,10*ROW('Sanitation Data'!D15))="","",OFFSET('Sanitation Data'!$D$29,0,10*ROW('Sanitation Data'!D15)))</f>
        <v/>
      </c>
      <c r="CM21" s="399" t="str">
        <f ca="1">+IF(OFFSET('Sanitation Data'!$D$30,0,10*ROW('Sanitation Data'!D15))="","",OFFSET('Sanitation Data'!$D$30,0,10*ROW('Sanitation Data'!D15)))</f>
        <v/>
      </c>
      <c r="CN21" s="399" t="str">
        <f ca="1">+IF(OFFSET('Sanitation Data'!$D$31,0,10*ROW('Sanitation Data'!D15))="","",OFFSET('Sanitation Data'!$D$31,0,10*ROW('Sanitation Data'!D15)))</f>
        <v/>
      </c>
      <c r="CO21" s="399" t="str">
        <f ca="1">+IF(OFFSET('Sanitation Data'!$D$32,0,10*ROW('Sanitation Data'!D15))="","",OFFSET('Sanitation Data'!$D$32,0,10*ROW('Sanitation Data'!D15)))</f>
        <v/>
      </c>
      <c r="CP21" s="399" t="str">
        <f ca="1">+IF(OFFSET('Sanitation Data'!$E$28,0,10*ROW('Sanitation Data'!E15))="","",OFFSET('Sanitation Data'!$E$28,0,10*ROW('Sanitation Data'!E15)))</f>
        <v/>
      </c>
      <c r="CQ21" s="399" t="str">
        <f ca="1">+IF(OFFSET('Sanitation Data'!$E$29,0,10*ROW('Sanitation Data'!E15))="","",OFFSET('Sanitation Data'!$E$29,0,10*ROW('Sanitation Data'!E15)))</f>
        <v/>
      </c>
      <c r="CR21" s="399" t="str">
        <f ca="1">+IF(OFFSET('Sanitation Data'!$E$30,0,10*ROW('Sanitation Data'!E15))="","",OFFSET('Sanitation Data'!$E$30,0,10*ROW('Sanitation Data'!E15)))</f>
        <v/>
      </c>
      <c r="CS21" s="399" t="str">
        <f ca="1">+IF(OFFSET('Sanitation Data'!$E$31,0,10*ROW('Sanitation Data'!E15))="","",OFFSET('Sanitation Data'!$E$31,0,10*ROW('Sanitation Data'!E15)))</f>
        <v/>
      </c>
      <c r="CT21" s="399" t="str">
        <f ca="1">+IF(OFFSET('Sanitation Data'!$E$32,0,10*ROW('Sanitation Data'!E15))="","",OFFSET('Sanitation Data'!$E$32,0,10*ROW('Sanitation Data'!E15)))</f>
        <v/>
      </c>
      <c r="CU21" s="399" t="str">
        <f ca="1">+IF(OFFSET('Sanitation Data'!$F$28,0,10*ROW('Sanitation Data'!F15))="","",OFFSET('Sanitation Data'!$F$28,0,10*ROW('Sanitation Data'!F15)))</f>
        <v/>
      </c>
      <c r="CV21" s="399" t="str">
        <f ca="1">+IF(OFFSET('Sanitation Data'!$F$29,0,10*ROW('Sanitation Data'!F15))="","",OFFSET('Sanitation Data'!$F$29,0,10*ROW('Sanitation Data'!F15)))</f>
        <v/>
      </c>
      <c r="CW21" s="399" t="str">
        <f ca="1">+IF(OFFSET('Sanitation Data'!$F$30,0,10*ROW('Sanitation Data'!F15))="","",OFFSET('Sanitation Data'!$F$30,0,10*ROW('Sanitation Data'!F15)))</f>
        <v/>
      </c>
      <c r="CX21" s="399" t="str">
        <f ca="1">+IF(OFFSET('Sanitation Data'!$F$31,0,10*ROW('Sanitation Data'!F15))="","",OFFSET('Sanitation Data'!$F$31,0,10*ROW('Sanitation Data'!F15)))</f>
        <v/>
      </c>
      <c r="CY21" s="399" t="str">
        <f ca="1">+IF(OFFSET('Sanitation Data'!$F$32,0,10*ROW('Sanitation Data'!F15))="","",OFFSET('Sanitation Data'!$F$32,0,10*ROW('Sanitation Data'!F15)))</f>
        <v/>
      </c>
      <c r="CZ21" s="399" t="str">
        <f ca="1">+IF(OFFSET('Sanitation Data'!$G$28,0,10*ROW('Sanitation Data'!G15))="","",OFFSET('Sanitation Data'!$G$28,0,10*ROW('Sanitation Data'!G15)))</f>
        <v/>
      </c>
      <c r="DA21" s="399" t="str">
        <f ca="1">+IF(OFFSET('Sanitation Data'!$G$29,0,10*ROW('Sanitation Data'!G15))="","",OFFSET('Sanitation Data'!$G$29,0,10*ROW('Sanitation Data'!G15)))</f>
        <v/>
      </c>
      <c r="DB21" s="399" t="str">
        <f ca="1">+IF(OFFSET('Sanitation Data'!$G$30,0,10*ROW('Sanitation Data'!G15))="","",OFFSET('Sanitation Data'!$G$30,0,10*ROW('Sanitation Data'!G15)))</f>
        <v/>
      </c>
      <c r="DC21" s="399" t="str">
        <f ca="1">+IF(OFFSET('Sanitation Data'!$G$31,0,10*ROW('Sanitation Data'!G15))="","",OFFSET('Sanitation Data'!$G$31,0,10*ROW('Sanitation Data'!G15)))</f>
        <v/>
      </c>
      <c r="DD21" s="399" t="str">
        <f ca="1">+IF(OFFSET('Sanitation Data'!$G$32,0,10*ROW('Sanitation Data'!G15))="","",OFFSET('Sanitation Data'!$G$32,0,10*ROW('Sanitation Data'!G15)))</f>
        <v/>
      </c>
      <c r="DE21" s="399" t="str">
        <f ca="1">+IF(OFFSET('Sanitation Data'!$H$28,0,10*ROW('Sanitation Data'!H15))="","",OFFSET('Sanitation Data'!$H$28,0,10*ROW('Sanitation Data'!H15)))</f>
        <v/>
      </c>
      <c r="DF21" s="399" t="str">
        <f ca="1">+IF(OFFSET('Sanitation Data'!$H$29,0,10*ROW('Sanitation Data'!H15))="","",OFFSET('Sanitation Data'!$H$29,0,10*ROW('Sanitation Data'!H15)))</f>
        <v/>
      </c>
      <c r="DG21" s="399" t="str">
        <f ca="1">+IF(OFFSET('Sanitation Data'!$H$30,0,10*ROW('Sanitation Data'!H15))="","",OFFSET('Sanitation Data'!$H$30,0,10*ROW('Sanitation Data'!H15)))</f>
        <v/>
      </c>
      <c r="DH21" s="399" t="str">
        <f ca="1">+IF(OFFSET('Sanitation Data'!$H$31,0,10*ROW('Sanitation Data'!H15))="","",OFFSET('Sanitation Data'!$H$31,0,10*ROW('Sanitation Data'!H15)))</f>
        <v/>
      </c>
      <c r="DI21" s="399" t="str">
        <f ca="1">+IF(OFFSET('Sanitation Data'!$H$32,0,10*ROW('Sanitation Data'!H15))="","",OFFSET('Sanitation Data'!$H$32,0,10*ROW('Sanitation Data'!H15)))</f>
        <v/>
      </c>
      <c r="DJ21" s="399" t="str">
        <f ca="1">+IF(OFFSET('Sanitation Data'!$I$28,0,10*ROW('Sanitation Data'!I15))="","",OFFSET('Sanitation Data'!$I$28,0,10*ROW('Sanitation Data'!I15)))</f>
        <v/>
      </c>
      <c r="DK21" s="399" t="str">
        <f ca="1">+IF(OFFSET('Sanitation Data'!$I$29,0,10*ROW('Sanitation Data'!I15))="","",OFFSET('Sanitation Data'!$I$29,0,10*ROW('Sanitation Data'!I15)))</f>
        <v/>
      </c>
      <c r="DL21" s="399" t="str">
        <f ca="1">+IF(OFFSET('Sanitation Data'!$I$30,0,10*ROW('Sanitation Data'!I15))="","",OFFSET('Sanitation Data'!$I$30,0,10*ROW('Sanitation Data'!I15)))</f>
        <v/>
      </c>
      <c r="DM21" s="399" t="str">
        <f ca="1">+IF(OFFSET('Sanitation Data'!$I$31,0,10*ROW('Sanitation Data'!I15))="","",OFFSET('Sanitation Data'!$I$31,0,10*ROW('Sanitation Data'!I15)))</f>
        <v/>
      </c>
      <c r="DN21" s="399" t="str">
        <f ca="1">+IF(OFFSET('Sanitation Data'!$I$32,0,10*ROW('Sanitation Data'!I15))="","",OFFSET('Sanitation Data'!$I$32,0,10*ROW('Sanitation Data'!I15)))</f>
        <v/>
      </c>
      <c r="DO21" s="399" t="str">
        <f ca="1">+IF(OFFSET('Hygiene Data'!$D$11,0,10*ROW('Hygiene Data'!D15))="","",OFFSET('Hygiene Data'!$D$11,0,10*ROW('Hygiene Data'!D15)))</f>
        <v/>
      </c>
      <c r="DP21" s="399" t="str">
        <f ca="1">+IF(OFFSET('Hygiene Data'!$D$12,0,10*ROW('Hygiene Data'!D15))="","",OFFSET('Hygiene Data'!$D$12,0,10*ROW('Hygiene Data'!D15)))</f>
        <v/>
      </c>
      <c r="DQ21" s="399" t="str">
        <f ca="1">+IF(OFFSET('Hygiene Data'!$D$13,0,10*ROW('Hygiene Data'!D15))="","",OFFSET('Hygiene Data'!$D$13,0,10*ROW('Hygiene Data'!D15)))</f>
        <v/>
      </c>
      <c r="DR21" s="399" t="str">
        <f ca="1">+IF(OFFSET('Hygiene Data'!$E$11,0,10*ROW('Hygiene Data'!E15))="","",OFFSET('Hygiene Data'!$E$11,0,10*ROW('Hygiene Data'!E15)))</f>
        <v/>
      </c>
      <c r="DS21" s="399" t="str">
        <f ca="1">+IF(OFFSET('Hygiene Data'!$E$12,0,10*ROW('Hygiene Data'!E15))="","",OFFSET('Hygiene Data'!$E$12,0,10*ROW('Hygiene Data'!E15)))</f>
        <v/>
      </c>
      <c r="DT21" s="399" t="str">
        <f ca="1">+IF(OFFSET('Hygiene Data'!$E$13,0,10*ROW('Hygiene Data'!E15))="","",OFFSET('Hygiene Data'!$E$13,0,10*ROW('Hygiene Data'!E15)))</f>
        <v/>
      </c>
      <c r="DU21" s="399" t="str">
        <f ca="1">+IF(OFFSET('Hygiene Data'!$F$11,0,10*ROW('Hygiene Data'!F15))="","",OFFSET('Hygiene Data'!$F$11,0,10*ROW('Hygiene Data'!F15)))</f>
        <v/>
      </c>
      <c r="DV21" s="399" t="str">
        <f ca="1">+IF(OFFSET('Hygiene Data'!$F$12,0,10*ROW('Hygiene Data'!F15))="","",OFFSET('Hygiene Data'!$F$12,0,10*ROW('Hygiene Data'!F15)))</f>
        <v/>
      </c>
      <c r="DW21" s="399" t="str">
        <f ca="1">+IF(OFFSET('Hygiene Data'!$F$13,0,10*ROW('Hygiene Data'!F15))="","",OFFSET('Hygiene Data'!$F$13,0,10*ROW('Hygiene Data'!F15)))</f>
        <v/>
      </c>
      <c r="DX21" s="399" t="str">
        <f ca="1">+IF(OFFSET('Hygiene Data'!$G$11,0,10*ROW('Hygiene Data'!G15))="","",OFFSET('Hygiene Data'!$G$11,0,10*ROW('Hygiene Data'!G15)))</f>
        <v/>
      </c>
      <c r="DY21" s="399" t="str">
        <f ca="1">+IF(OFFSET('Hygiene Data'!$G$12,0,10*ROW('Hygiene Data'!G15))="","",OFFSET('Hygiene Data'!$G$12,0,10*ROW('Hygiene Data'!G15)))</f>
        <v/>
      </c>
      <c r="DZ21" s="399" t="str">
        <f ca="1">+IF(OFFSET('Hygiene Data'!$G$13,0,10*ROW('Hygiene Data'!G15))="","",OFFSET('Hygiene Data'!$G$13,0,10*ROW('Hygiene Data'!G15)))</f>
        <v/>
      </c>
      <c r="EA21" s="399" t="str">
        <f ca="1">+IF(OFFSET('Hygiene Data'!$H$11,0,10*ROW('Hygiene Data'!H15))="","",OFFSET('Hygiene Data'!$H$11,0,10*ROW('Hygiene Data'!H15)))</f>
        <v/>
      </c>
      <c r="EB21" s="399" t="str">
        <f ca="1">+IF(OFFSET('Hygiene Data'!$H$12,0,10*ROW('Hygiene Data'!H15))="","",OFFSET('Hygiene Data'!$H$12,0,10*ROW('Hygiene Data'!H15)))</f>
        <v/>
      </c>
      <c r="EC21" s="399" t="str">
        <f ca="1">+IF(OFFSET('Hygiene Data'!$H$13,0,10*ROW('Hygiene Data'!H15))="","",OFFSET('Hygiene Data'!$H$13,0,10*ROW('Hygiene Data'!H15)))</f>
        <v/>
      </c>
      <c r="ED21" s="399" t="str">
        <f ca="1">+IF(OFFSET('Hygiene Data'!$I$11,0,10*ROW('Hygiene Data'!I15))="","",OFFSET('Hygiene Data'!$I$11,0,10*ROW('Hygiene Data'!I15)))</f>
        <v/>
      </c>
      <c r="EE21" s="399" t="str">
        <f ca="1">+IF(OFFSET('Hygiene Data'!$I$12,0,10*ROW('Hygiene Data'!I15))="","",OFFSET('Hygiene Data'!$I$12,0,10*ROW('Hygiene Data'!I15)))</f>
        <v/>
      </c>
      <c r="EF21" s="399" t="str">
        <f ca="1">+IF(OFFSET('Hygiene Data'!$I$13,0,10*ROW('Hygiene Data'!I15))="","",OFFSET('Hygiene Data'!$I$13,0,10*ROW('Hygiene Data'!I15)))</f>
        <v/>
      </c>
    </row>
    <row r="22" spans="1:136" x14ac:dyDescent="0.25">
      <c r="A22" s="508" t="str">
        <f ca="1">+IF(OFFSET('Water Data'!$B$2,0,10*ROW('Water Data'!E16))="","",OFFSET('Water Data'!$B$2,0,10*ROW('Water Data'!E16)))</f>
        <v/>
      </c>
      <c r="B22" s="50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35" t="str">
        <f t="shared" ca="1" si="0"/>
        <v/>
      </c>
      <c r="D22" s="53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3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3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3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3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3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3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3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3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3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3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3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3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3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3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3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3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3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3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3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3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3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3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3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3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3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3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3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3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3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3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3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3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3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3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3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3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3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3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3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3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3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3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3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3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3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3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3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3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1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3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3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3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3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3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3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3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3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3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3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3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3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3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3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3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3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99" t="str">
        <f ca="1">+IF(OFFSET('Water Data'!$D$27,0,10*ROW('Water Data'!D16))="","",OFFSET('Water Data'!$D$27,0,10*ROW('Water Data'!D16)))</f>
        <v/>
      </c>
      <c r="BT22" s="399" t="str">
        <f ca="1">+IF(OFFSET('Water Data'!$D$28,0,10*ROW('Water Data'!D16))="","",OFFSET('Water Data'!$D$28,0,10*ROW('Water Data'!D16)))</f>
        <v/>
      </c>
      <c r="BU22" s="399" t="str">
        <f ca="1">+IF(OFFSET('Water Data'!$D$29,0,10*ROW('Water Data'!D16))="","",OFFSET('Water Data'!$D$29,0,10*ROW('Water Data'!D16)))</f>
        <v/>
      </c>
      <c r="BV22" s="399" t="str">
        <f ca="1">+IF(OFFSET('Water Data'!$E$27,0,10*ROW('Water Data'!E16))="","",OFFSET('Water Data'!$E$27,0,10*ROW('Water Data'!E16)))</f>
        <v/>
      </c>
      <c r="BW22" s="399" t="str">
        <f ca="1">+IF(OFFSET('Water Data'!$E$28,0,10*ROW('Water Data'!E16))="","",OFFSET('Water Data'!$E$28,0,10*ROW('Water Data'!E16)))</f>
        <v/>
      </c>
      <c r="BX22" s="399" t="str">
        <f ca="1">+IF(OFFSET('Water Data'!$E$29,0,10*ROW('Water Data'!E16))="","",OFFSET('Water Data'!$E$29,0,10*ROW('Water Data'!E16)))</f>
        <v/>
      </c>
      <c r="BY22" s="399" t="str">
        <f ca="1">+IF(OFFSET('Water Data'!$F$27,0,10*ROW('Water Data'!F16))="","",OFFSET('Water Data'!$F$27,0,10*ROW('Water Data'!F16)))</f>
        <v/>
      </c>
      <c r="BZ22" s="399" t="str">
        <f ca="1">+IF(OFFSET('Water Data'!$F$28,0,10*ROW('Water Data'!F16))="","",OFFSET('Water Data'!$F$28,0,10*ROW('Water Data'!F16)))</f>
        <v/>
      </c>
      <c r="CA22" s="399" t="str">
        <f ca="1">+IF(OFFSET('Water Data'!$F$29,0,10*ROW('Water Data'!F16))="","",OFFSET('Water Data'!$F$29,0,10*ROW('Water Data'!F16)))</f>
        <v/>
      </c>
      <c r="CB22" s="399" t="str">
        <f ca="1">+IF(OFFSET('Water Data'!$G$27,0,10*ROW('Water Data'!G16))="","",OFFSET('Water Data'!$G$27,0,10*ROW('Water Data'!G16)))</f>
        <v/>
      </c>
      <c r="CC22" s="399" t="str">
        <f ca="1">+IF(OFFSET('Water Data'!$G$28,0,10*ROW('Water Data'!G16))="","",OFFSET('Water Data'!$G$28,0,10*ROW('Water Data'!G16)))</f>
        <v/>
      </c>
      <c r="CD22" s="399" t="str">
        <f ca="1">+IF(OFFSET('Water Data'!$G$29,0,10*ROW('Water Data'!G16))="","",OFFSET('Water Data'!$G$29,0,10*ROW('Water Data'!G16)))</f>
        <v/>
      </c>
      <c r="CE22" s="399" t="str">
        <f ca="1">+IF(OFFSET('Water Data'!$H$27,0,10*ROW('Water Data'!H16))="","",OFFSET('Water Data'!$H$27,0,10*ROW('Water Data'!H16)))</f>
        <v/>
      </c>
      <c r="CF22" s="399" t="str">
        <f ca="1">+IF(OFFSET('Water Data'!$H$28,0,10*ROW('Water Data'!H16))="","",OFFSET('Water Data'!$H$28,0,10*ROW('Water Data'!H16)))</f>
        <v/>
      </c>
      <c r="CG22" s="399" t="str">
        <f ca="1">+IF(OFFSET('Water Data'!$H$29,0,10*ROW('Water Data'!H16))="","",OFFSET('Water Data'!$H$29,0,10*ROW('Water Data'!H16)))</f>
        <v/>
      </c>
      <c r="CH22" s="399" t="str">
        <f ca="1">+IF(OFFSET('Water Data'!$I$27,0,10*ROW('Water Data'!I16))="","",OFFSET('Water Data'!$I$27,0,10*ROW('Water Data'!I16)))</f>
        <v/>
      </c>
      <c r="CI22" s="399" t="str">
        <f ca="1">+IF(OFFSET('Water Data'!$I$28,0,10*ROW('Water Data'!I16))="","",OFFSET('Water Data'!$I$28,0,10*ROW('Water Data'!I16)))</f>
        <v/>
      </c>
      <c r="CJ22" s="399" t="str">
        <f ca="1">+IF(OFFSET('Water Data'!$I$29,0,10*ROW('Water Data'!I16))="","",OFFSET('Water Data'!$I$29,0,10*ROW('Water Data'!I16)))</f>
        <v/>
      </c>
      <c r="CK22" s="399" t="str">
        <f ca="1">+IF(OFFSET('Sanitation Data'!$D$28,0,10*ROW('Sanitation Data'!D16))="","",OFFSET('Sanitation Data'!$D$28,0,10*ROW('Sanitation Data'!D16)))</f>
        <v/>
      </c>
      <c r="CL22" s="399" t="str">
        <f ca="1">+IF(OFFSET('Sanitation Data'!$D$29,0,10*ROW('Sanitation Data'!D16))="","",OFFSET('Sanitation Data'!$D$29,0,10*ROW('Sanitation Data'!D16)))</f>
        <v/>
      </c>
      <c r="CM22" s="399" t="str">
        <f ca="1">+IF(OFFSET('Sanitation Data'!$D$30,0,10*ROW('Sanitation Data'!D16))="","",OFFSET('Sanitation Data'!$D$30,0,10*ROW('Sanitation Data'!D16)))</f>
        <v/>
      </c>
      <c r="CN22" s="399" t="str">
        <f ca="1">+IF(OFFSET('Sanitation Data'!$D$31,0,10*ROW('Sanitation Data'!D16))="","",OFFSET('Sanitation Data'!$D$31,0,10*ROW('Sanitation Data'!D16)))</f>
        <v/>
      </c>
      <c r="CO22" s="399" t="str">
        <f ca="1">+IF(OFFSET('Sanitation Data'!$D$32,0,10*ROW('Sanitation Data'!D16))="","",OFFSET('Sanitation Data'!$D$32,0,10*ROW('Sanitation Data'!D16)))</f>
        <v/>
      </c>
      <c r="CP22" s="399" t="str">
        <f ca="1">+IF(OFFSET('Sanitation Data'!$E$28,0,10*ROW('Sanitation Data'!E16))="","",OFFSET('Sanitation Data'!$E$28,0,10*ROW('Sanitation Data'!E16)))</f>
        <v/>
      </c>
      <c r="CQ22" s="399" t="str">
        <f ca="1">+IF(OFFSET('Sanitation Data'!$E$29,0,10*ROW('Sanitation Data'!E16))="","",OFFSET('Sanitation Data'!$E$29,0,10*ROW('Sanitation Data'!E16)))</f>
        <v/>
      </c>
      <c r="CR22" s="399" t="str">
        <f ca="1">+IF(OFFSET('Sanitation Data'!$E$30,0,10*ROW('Sanitation Data'!E16))="","",OFFSET('Sanitation Data'!$E$30,0,10*ROW('Sanitation Data'!E16)))</f>
        <v/>
      </c>
      <c r="CS22" s="399" t="str">
        <f ca="1">+IF(OFFSET('Sanitation Data'!$E$31,0,10*ROW('Sanitation Data'!E16))="","",OFFSET('Sanitation Data'!$E$31,0,10*ROW('Sanitation Data'!E16)))</f>
        <v/>
      </c>
      <c r="CT22" s="399" t="str">
        <f ca="1">+IF(OFFSET('Sanitation Data'!$E$32,0,10*ROW('Sanitation Data'!E16))="","",OFFSET('Sanitation Data'!$E$32,0,10*ROW('Sanitation Data'!E16)))</f>
        <v/>
      </c>
      <c r="CU22" s="399" t="str">
        <f ca="1">+IF(OFFSET('Sanitation Data'!$F$28,0,10*ROW('Sanitation Data'!F16))="","",OFFSET('Sanitation Data'!$F$28,0,10*ROW('Sanitation Data'!F16)))</f>
        <v/>
      </c>
      <c r="CV22" s="399" t="str">
        <f ca="1">+IF(OFFSET('Sanitation Data'!$F$29,0,10*ROW('Sanitation Data'!F16))="","",OFFSET('Sanitation Data'!$F$29,0,10*ROW('Sanitation Data'!F16)))</f>
        <v/>
      </c>
      <c r="CW22" s="399" t="str">
        <f ca="1">+IF(OFFSET('Sanitation Data'!$F$30,0,10*ROW('Sanitation Data'!F16))="","",OFFSET('Sanitation Data'!$F$30,0,10*ROW('Sanitation Data'!F16)))</f>
        <v/>
      </c>
      <c r="CX22" s="399" t="str">
        <f ca="1">+IF(OFFSET('Sanitation Data'!$F$31,0,10*ROW('Sanitation Data'!F16))="","",OFFSET('Sanitation Data'!$F$31,0,10*ROW('Sanitation Data'!F16)))</f>
        <v/>
      </c>
      <c r="CY22" s="399" t="str">
        <f ca="1">+IF(OFFSET('Sanitation Data'!$F$32,0,10*ROW('Sanitation Data'!F16))="","",OFFSET('Sanitation Data'!$F$32,0,10*ROW('Sanitation Data'!F16)))</f>
        <v/>
      </c>
      <c r="CZ22" s="399" t="str">
        <f ca="1">+IF(OFFSET('Sanitation Data'!$G$28,0,10*ROW('Sanitation Data'!G16))="","",OFFSET('Sanitation Data'!$G$28,0,10*ROW('Sanitation Data'!G16)))</f>
        <v/>
      </c>
      <c r="DA22" s="399" t="str">
        <f ca="1">+IF(OFFSET('Sanitation Data'!$G$29,0,10*ROW('Sanitation Data'!G16))="","",OFFSET('Sanitation Data'!$G$29,0,10*ROW('Sanitation Data'!G16)))</f>
        <v/>
      </c>
      <c r="DB22" s="399" t="str">
        <f ca="1">+IF(OFFSET('Sanitation Data'!$G$30,0,10*ROW('Sanitation Data'!G16))="","",OFFSET('Sanitation Data'!$G$30,0,10*ROW('Sanitation Data'!G16)))</f>
        <v/>
      </c>
      <c r="DC22" s="399" t="str">
        <f ca="1">+IF(OFFSET('Sanitation Data'!$G$31,0,10*ROW('Sanitation Data'!G16))="","",OFFSET('Sanitation Data'!$G$31,0,10*ROW('Sanitation Data'!G16)))</f>
        <v/>
      </c>
      <c r="DD22" s="399" t="str">
        <f ca="1">+IF(OFFSET('Sanitation Data'!$G$32,0,10*ROW('Sanitation Data'!G16))="","",OFFSET('Sanitation Data'!$G$32,0,10*ROW('Sanitation Data'!G16)))</f>
        <v/>
      </c>
      <c r="DE22" s="399" t="str">
        <f ca="1">+IF(OFFSET('Sanitation Data'!$H$28,0,10*ROW('Sanitation Data'!H16))="","",OFFSET('Sanitation Data'!$H$28,0,10*ROW('Sanitation Data'!H16)))</f>
        <v/>
      </c>
      <c r="DF22" s="399" t="str">
        <f ca="1">+IF(OFFSET('Sanitation Data'!$H$29,0,10*ROW('Sanitation Data'!H16))="","",OFFSET('Sanitation Data'!$H$29,0,10*ROW('Sanitation Data'!H16)))</f>
        <v/>
      </c>
      <c r="DG22" s="399" t="str">
        <f ca="1">+IF(OFFSET('Sanitation Data'!$H$30,0,10*ROW('Sanitation Data'!H16))="","",OFFSET('Sanitation Data'!$H$30,0,10*ROW('Sanitation Data'!H16)))</f>
        <v/>
      </c>
      <c r="DH22" s="399" t="str">
        <f ca="1">+IF(OFFSET('Sanitation Data'!$H$31,0,10*ROW('Sanitation Data'!H16))="","",OFFSET('Sanitation Data'!$H$31,0,10*ROW('Sanitation Data'!H16)))</f>
        <v/>
      </c>
      <c r="DI22" s="399" t="str">
        <f ca="1">+IF(OFFSET('Sanitation Data'!$H$32,0,10*ROW('Sanitation Data'!H16))="","",OFFSET('Sanitation Data'!$H$32,0,10*ROW('Sanitation Data'!H16)))</f>
        <v/>
      </c>
      <c r="DJ22" s="399" t="str">
        <f ca="1">+IF(OFFSET('Sanitation Data'!$I$28,0,10*ROW('Sanitation Data'!I16))="","",OFFSET('Sanitation Data'!$I$28,0,10*ROW('Sanitation Data'!I16)))</f>
        <v/>
      </c>
      <c r="DK22" s="399" t="str">
        <f ca="1">+IF(OFFSET('Sanitation Data'!$I$29,0,10*ROW('Sanitation Data'!I16))="","",OFFSET('Sanitation Data'!$I$29,0,10*ROW('Sanitation Data'!I16)))</f>
        <v/>
      </c>
      <c r="DL22" s="399" t="str">
        <f ca="1">+IF(OFFSET('Sanitation Data'!$I$30,0,10*ROW('Sanitation Data'!I16))="","",OFFSET('Sanitation Data'!$I$30,0,10*ROW('Sanitation Data'!I16)))</f>
        <v/>
      </c>
      <c r="DM22" s="399" t="str">
        <f ca="1">+IF(OFFSET('Sanitation Data'!$I$31,0,10*ROW('Sanitation Data'!I16))="","",OFFSET('Sanitation Data'!$I$31,0,10*ROW('Sanitation Data'!I16)))</f>
        <v/>
      </c>
      <c r="DN22" s="399" t="str">
        <f ca="1">+IF(OFFSET('Sanitation Data'!$I$32,0,10*ROW('Sanitation Data'!I16))="","",OFFSET('Sanitation Data'!$I$32,0,10*ROW('Sanitation Data'!I16)))</f>
        <v/>
      </c>
      <c r="DO22" s="399" t="str">
        <f ca="1">+IF(OFFSET('Hygiene Data'!$D$11,0,10*ROW('Hygiene Data'!D16))="","",OFFSET('Hygiene Data'!$D$11,0,10*ROW('Hygiene Data'!D16)))</f>
        <v/>
      </c>
      <c r="DP22" s="399" t="str">
        <f ca="1">+IF(OFFSET('Hygiene Data'!$D$12,0,10*ROW('Hygiene Data'!D16))="","",OFFSET('Hygiene Data'!$D$12,0,10*ROW('Hygiene Data'!D16)))</f>
        <v/>
      </c>
      <c r="DQ22" s="399" t="str">
        <f ca="1">+IF(OFFSET('Hygiene Data'!$D$13,0,10*ROW('Hygiene Data'!D16))="","",OFFSET('Hygiene Data'!$D$13,0,10*ROW('Hygiene Data'!D16)))</f>
        <v/>
      </c>
      <c r="DR22" s="399" t="str">
        <f ca="1">+IF(OFFSET('Hygiene Data'!$E$11,0,10*ROW('Hygiene Data'!E16))="","",OFFSET('Hygiene Data'!$E$11,0,10*ROW('Hygiene Data'!E16)))</f>
        <v/>
      </c>
      <c r="DS22" s="399" t="str">
        <f ca="1">+IF(OFFSET('Hygiene Data'!$E$12,0,10*ROW('Hygiene Data'!E16))="","",OFFSET('Hygiene Data'!$E$12,0,10*ROW('Hygiene Data'!E16)))</f>
        <v/>
      </c>
      <c r="DT22" s="399" t="str">
        <f ca="1">+IF(OFFSET('Hygiene Data'!$E$13,0,10*ROW('Hygiene Data'!E16))="","",OFFSET('Hygiene Data'!$E$13,0,10*ROW('Hygiene Data'!E16)))</f>
        <v/>
      </c>
      <c r="DU22" s="399" t="str">
        <f ca="1">+IF(OFFSET('Hygiene Data'!$F$11,0,10*ROW('Hygiene Data'!F16))="","",OFFSET('Hygiene Data'!$F$11,0,10*ROW('Hygiene Data'!F16)))</f>
        <v/>
      </c>
      <c r="DV22" s="399" t="str">
        <f ca="1">+IF(OFFSET('Hygiene Data'!$F$12,0,10*ROW('Hygiene Data'!F16))="","",OFFSET('Hygiene Data'!$F$12,0,10*ROW('Hygiene Data'!F16)))</f>
        <v/>
      </c>
      <c r="DW22" s="399" t="str">
        <f ca="1">+IF(OFFSET('Hygiene Data'!$F$13,0,10*ROW('Hygiene Data'!F16))="","",OFFSET('Hygiene Data'!$F$13,0,10*ROW('Hygiene Data'!F16)))</f>
        <v/>
      </c>
      <c r="DX22" s="399" t="str">
        <f ca="1">+IF(OFFSET('Hygiene Data'!$G$11,0,10*ROW('Hygiene Data'!G16))="","",OFFSET('Hygiene Data'!$G$11,0,10*ROW('Hygiene Data'!G16)))</f>
        <v/>
      </c>
      <c r="DY22" s="399" t="str">
        <f ca="1">+IF(OFFSET('Hygiene Data'!$G$12,0,10*ROW('Hygiene Data'!G16))="","",OFFSET('Hygiene Data'!$G$12,0,10*ROW('Hygiene Data'!G16)))</f>
        <v/>
      </c>
      <c r="DZ22" s="399" t="str">
        <f ca="1">+IF(OFFSET('Hygiene Data'!$G$13,0,10*ROW('Hygiene Data'!G16))="","",OFFSET('Hygiene Data'!$G$13,0,10*ROW('Hygiene Data'!G16)))</f>
        <v/>
      </c>
      <c r="EA22" s="399" t="str">
        <f ca="1">+IF(OFFSET('Hygiene Data'!$H$11,0,10*ROW('Hygiene Data'!H16))="","",OFFSET('Hygiene Data'!$H$11,0,10*ROW('Hygiene Data'!H16)))</f>
        <v/>
      </c>
      <c r="EB22" s="399" t="str">
        <f ca="1">+IF(OFFSET('Hygiene Data'!$H$12,0,10*ROW('Hygiene Data'!H16))="","",OFFSET('Hygiene Data'!$H$12,0,10*ROW('Hygiene Data'!H16)))</f>
        <v/>
      </c>
      <c r="EC22" s="399" t="str">
        <f ca="1">+IF(OFFSET('Hygiene Data'!$H$13,0,10*ROW('Hygiene Data'!H16))="","",OFFSET('Hygiene Data'!$H$13,0,10*ROW('Hygiene Data'!H16)))</f>
        <v/>
      </c>
      <c r="ED22" s="399" t="str">
        <f ca="1">+IF(OFFSET('Hygiene Data'!$I$11,0,10*ROW('Hygiene Data'!I16))="","",OFFSET('Hygiene Data'!$I$11,0,10*ROW('Hygiene Data'!I16)))</f>
        <v/>
      </c>
      <c r="EE22" s="399" t="str">
        <f ca="1">+IF(OFFSET('Hygiene Data'!$I$12,0,10*ROW('Hygiene Data'!I16))="","",OFFSET('Hygiene Data'!$I$12,0,10*ROW('Hygiene Data'!I16)))</f>
        <v/>
      </c>
      <c r="EF22" s="399" t="str">
        <f ca="1">+IF(OFFSET('Hygiene Data'!$I$13,0,10*ROW('Hygiene Data'!I16))="","",OFFSET('Hygiene Data'!$I$13,0,10*ROW('Hygiene Data'!I16)))</f>
        <v/>
      </c>
    </row>
    <row r="23" spans="1:136" x14ac:dyDescent="0.25">
      <c r="A23" s="508" t="str">
        <f ca="1">+IF(OFFSET('Water Data'!$B$2,0,10*ROW('Water Data'!E17))="","",OFFSET('Water Data'!$B$2,0,10*ROW('Water Data'!E17)))</f>
        <v/>
      </c>
      <c r="B23" s="50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35" t="str">
        <f t="shared" ca="1" si="0"/>
        <v/>
      </c>
      <c r="D23" s="53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3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3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3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3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3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3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3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3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3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3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3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3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3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3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3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3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3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3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3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3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3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3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3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3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3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3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3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3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3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3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3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3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3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3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3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3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3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3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3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3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3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3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3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3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3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3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3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3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1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3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3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3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3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3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3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3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3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3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3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3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3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3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3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3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3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99" t="str">
        <f ca="1">+IF(OFFSET('Water Data'!$D$27,0,10*ROW('Water Data'!D17))="","",OFFSET('Water Data'!$D$27,0,10*ROW('Water Data'!D17)))</f>
        <v/>
      </c>
      <c r="BT23" s="399" t="str">
        <f ca="1">+IF(OFFSET('Water Data'!$D$28,0,10*ROW('Water Data'!D17))="","",OFFSET('Water Data'!$D$28,0,10*ROW('Water Data'!D17)))</f>
        <v/>
      </c>
      <c r="BU23" s="399" t="str">
        <f ca="1">+IF(OFFSET('Water Data'!$D$29,0,10*ROW('Water Data'!D17))="","",OFFSET('Water Data'!$D$29,0,10*ROW('Water Data'!D17)))</f>
        <v/>
      </c>
      <c r="BV23" s="399" t="str">
        <f ca="1">+IF(OFFSET('Water Data'!$E$27,0,10*ROW('Water Data'!E17))="","",OFFSET('Water Data'!$E$27,0,10*ROW('Water Data'!E17)))</f>
        <v/>
      </c>
      <c r="BW23" s="399" t="str">
        <f ca="1">+IF(OFFSET('Water Data'!$E$28,0,10*ROW('Water Data'!E17))="","",OFFSET('Water Data'!$E$28,0,10*ROW('Water Data'!E17)))</f>
        <v/>
      </c>
      <c r="BX23" s="399" t="str">
        <f ca="1">+IF(OFFSET('Water Data'!$E$29,0,10*ROW('Water Data'!E17))="","",OFFSET('Water Data'!$E$29,0,10*ROW('Water Data'!E17)))</f>
        <v/>
      </c>
      <c r="BY23" s="399" t="str">
        <f ca="1">+IF(OFFSET('Water Data'!$F$27,0,10*ROW('Water Data'!F17))="","",OFFSET('Water Data'!$F$27,0,10*ROW('Water Data'!F17)))</f>
        <v/>
      </c>
      <c r="BZ23" s="399" t="str">
        <f ca="1">+IF(OFFSET('Water Data'!$F$28,0,10*ROW('Water Data'!F17))="","",OFFSET('Water Data'!$F$28,0,10*ROW('Water Data'!F17)))</f>
        <v/>
      </c>
      <c r="CA23" s="399" t="str">
        <f ca="1">+IF(OFFSET('Water Data'!$F$29,0,10*ROW('Water Data'!F17))="","",OFFSET('Water Data'!$F$29,0,10*ROW('Water Data'!F17)))</f>
        <v/>
      </c>
      <c r="CB23" s="399" t="str">
        <f ca="1">+IF(OFFSET('Water Data'!$G$27,0,10*ROW('Water Data'!G17))="","",OFFSET('Water Data'!$G$27,0,10*ROW('Water Data'!G17)))</f>
        <v/>
      </c>
      <c r="CC23" s="399" t="str">
        <f ca="1">+IF(OFFSET('Water Data'!$G$28,0,10*ROW('Water Data'!G17))="","",OFFSET('Water Data'!$G$28,0,10*ROW('Water Data'!G17)))</f>
        <v/>
      </c>
      <c r="CD23" s="399" t="str">
        <f ca="1">+IF(OFFSET('Water Data'!$G$29,0,10*ROW('Water Data'!G17))="","",OFFSET('Water Data'!$G$29,0,10*ROW('Water Data'!G17)))</f>
        <v/>
      </c>
      <c r="CE23" s="399" t="str">
        <f ca="1">+IF(OFFSET('Water Data'!$H$27,0,10*ROW('Water Data'!H17))="","",OFFSET('Water Data'!$H$27,0,10*ROW('Water Data'!H17)))</f>
        <v/>
      </c>
      <c r="CF23" s="399" t="str">
        <f ca="1">+IF(OFFSET('Water Data'!$H$28,0,10*ROW('Water Data'!H17))="","",OFFSET('Water Data'!$H$28,0,10*ROW('Water Data'!H17)))</f>
        <v/>
      </c>
      <c r="CG23" s="399" t="str">
        <f ca="1">+IF(OFFSET('Water Data'!$H$29,0,10*ROW('Water Data'!H17))="","",OFFSET('Water Data'!$H$29,0,10*ROW('Water Data'!H17)))</f>
        <v/>
      </c>
      <c r="CH23" s="399" t="str">
        <f ca="1">+IF(OFFSET('Water Data'!$I$27,0,10*ROW('Water Data'!I17))="","",OFFSET('Water Data'!$I$27,0,10*ROW('Water Data'!I17)))</f>
        <v/>
      </c>
      <c r="CI23" s="399" t="str">
        <f ca="1">+IF(OFFSET('Water Data'!$I$28,0,10*ROW('Water Data'!I17))="","",OFFSET('Water Data'!$I$28,0,10*ROW('Water Data'!I17)))</f>
        <v/>
      </c>
      <c r="CJ23" s="399" t="str">
        <f ca="1">+IF(OFFSET('Water Data'!$I$29,0,10*ROW('Water Data'!I17))="","",OFFSET('Water Data'!$I$29,0,10*ROW('Water Data'!I17)))</f>
        <v/>
      </c>
      <c r="CK23" s="399" t="str">
        <f ca="1">+IF(OFFSET('Sanitation Data'!$D$28,0,10*ROW('Sanitation Data'!D17))="","",OFFSET('Sanitation Data'!$D$28,0,10*ROW('Sanitation Data'!D17)))</f>
        <v/>
      </c>
      <c r="CL23" s="399" t="str">
        <f ca="1">+IF(OFFSET('Sanitation Data'!$D$29,0,10*ROW('Sanitation Data'!D17))="","",OFFSET('Sanitation Data'!$D$29,0,10*ROW('Sanitation Data'!D17)))</f>
        <v/>
      </c>
      <c r="CM23" s="399" t="str">
        <f ca="1">+IF(OFFSET('Sanitation Data'!$D$30,0,10*ROW('Sanitation Data'!D17))="","",OFFSET('Sanitation Data'!$D$30,0,10*ROW('Sanitation Data'!D17)))</f>
        <v/>
      </c>
      <c r="CN23" s="399" t="str">
        <f ca="1">+IF(OFFSET('Sanitation Data'!$D$31,0,10*ROW('Sanitation Data'!D17))="","",OFFSET('Sanitation Data'!$D$31,0,10*ROW('Sanitation Data'!D17)))</f>
        <v/>
      </c>
      <c r="CO23" s="399" t="str">
        <f ca="1">+IF(OFFSET('Sanitation Data'!$D$32,0,10*ROW('Sanitation Data'!D17))="","",OFFSET('Sanitation Data'!$D$32,0,10*ROW('Sanitation Data'!D17)))</f>
        <v/>
      </c>
      <c r="CP23" s="399" t="str">
        <f ca="1">+IF(OFFSET('Sanitation Data'!$E$28,0,10*ROW('Sanitation Data'!E17))="","",OFFSET('Sanitation Data'!$E$28,0,10*ROW('Sanitation Data'!E17)))</f>
        <v/>
      </c>
      <c r="CQ23" s="399" t="str">
        <f ca="1">+IF(OFFSET('Sanitation Data'!$E$29,0,10*ROW('Sanitation Data'!E17))="","",OFFSET('Sanitation Data'!$E$29,0,10*ROW('Sanitation Data'!E17)))</f>
        <v/>
      </c>
      <c r="CR23" s="399" t="str">
        <f ca="1">+IF(OFFSET('Sanitation Data'!$E$30,0,10*ROW('Sanitation Data'!E17))="","",OFFSET('Sanitation Data'!$E$30,0,10*ROW('Sanitation Data'!E17)))</f>
        <v/>
      </c>
      <c r="CS23" s="399" t="str">
        <f ca="1">+IF(OFFSET('Sanitation Data'!$E$31,0,10*ROW('Sanitation Data'!E17))="","",OFFSET('Sanitation Data'!$E$31,0,10*ROW('Sanitation Data'!E17)))</f>
        <v/>
      </c>
      <c r="CT23" s="399" t="str">
        <f ca="1">+IF(OFFSET('Sanitation Data'!$E$32,0,10*ROW('Sanitation Data'!E17))="","",OFFSET('Sanitation Data'!$E$32,0,10*ROW('Sanitation Data'!E17)))</f>
        <v/>
      </c>
      <c r="CU23" s="399" t="str">
        <f ca="1">+IF(OFFSET('Sanitation Data'!$F$28,0,10*ROW('Sanitation Data'!F17))="","",OFFSET('Sanitation Data'!$F$28,0,10*ROW('Sanitation Data'!F17)))</f>
        <v/>
      </c>
      <c r="CV23" s="399" t="str">
        <f ca="1">+IF(OFFSET('Sanitation Data'!$F$29,0,10*ROW('Sanitation Data'!F17))="","",OFFSET('Sanitation Data'!$F$29,0,10*ROW('Sanitation Data'!F17)))</f>
        <v/>
      </c>
      <c r="CW23" s="399" t="str">
        <f ca="1">+IF(OFFSET('Sanitation Data'!$F$30,0,10*ROW('Sanitation Data'!F17))="","",OFFSET('Sanitation Data'!$F$30,0,10*ROW('Sanitation Data'!F17)))</f>
        <v/>
      </c>
      <c r="CX23" s="399" t="str">
        <f ca="1">+IF(OFFSET('Sanitation Data'!$F$31,0,10*ROW('Sanitation Data'!F17))="","",OFFSET('Sanitation Data'!$F$31,0,10*ROW('Sanitation Data'!F17)))</f>
        <v/>
      </c>
      <c r="CY23" s="399" t="str">
        <f ca="1">+IF(OFFSET('Sanitation Data'!$F$32,0,10*ROW('Sanitation Data'!F17))="","",OFFSET('Sanitation Data'!$F$32,0,10*ROW('Sanitation Data'!F17)))</f>
        <v/>
      </c>
      <c r="CZ23" s="399" t="str">
        <f ca="1">+IF(OFFSET('Sanitation Data'!$G$28,0,10*ROW('Sanitation Data'!G17))="","",OFFSET('Sanitation Data'!$G$28,0,10*ROW('Sanitation Data'!G17)))</f>
        <v/>
      </c>
      <c r="DA23" s="399" t="str">
        <f ca="1">+IF(OFFSET('Sanitation Data'!$G$29,0,10*ROW('Sanitation Data'!G17))="","",OFFSET('Sanitation Data'!$G$29,0,10*ROW('Sanitation Data'!G17)))</f>
        <v/>
      </c>
      <c r="DB23" s="399" t="str">
        <f ca="1">+IF(OFFSET('Sanitation Data'!$G$30,0,10*ROW('Sanitation Data'!G17))="","",OFFSET('Sanitation Data'!$G$30,0,10*ROW('Sanitation Data'!G17)))</f>
        <v/>
      </c>
      <c r="DC23" s="399" t="str">
        <f ca="1">+IF(OFFSET('Sanitation Data'!$G$31,0,10*ROW('Sanitation Data'!G17))="","",OFFSET('Sanitation Data'!$G$31,0,10*ROW('Sanitation Data'!G17)))</f>
        <v/>
      </c>
      <c r="DD23" s="399" t="str">
        <f ca="1">+IF(OFFSET('Sanitation Data'!$G$32,0,10*ROW('Sanitation Data'!G17))="","",OFFSET('Sanitation Data'!$G$32,0,10*ROW('Sanitation Data'!G17)))</f>
        <v/>
      </c>
      <c r="DE23" s="399" t="str">
        <f ca="1">+IF(OFFSET('Sanitation Data'!$H$28,0,10*ROW('Sanitation Data'!H17))="","",OFFSET('Sanitation Data'!$H$28,0,10*ROW('Sanitation Data'!H17)))</f>
        <v/>
      </c>
      <c r="DF23" s="399" t="str">
        <f ca="1">+IF(OFFSET('Sanitation Data'!$H$29,0,10*ROW('Sanitation Data'!H17))="","",OFFSET('Sanitation Data'!$H$29,0,10*ROW('Sanitation Data'!H17)))</f>
        <v/>
      </c>
      <c r="DG23" s="399" t="str">
        <f ca="1">+IF(OFFSET('Sanitation Data'!$H$30,0,10*ROW('Sanitation Data'!H17))="","",OFFSET('Sanitation Data'!$H$30,0,10*ROW('Sanitation Data'!H17)))</f>
        <v/>
      </c>
      <c r="DH23" s="399" t="str">
        <f ca="1">+IF(OFFSET('Sanitation Data'!$H$31,0,10*ROW('Sanitation Data'!H17))="","",OFFSET('Sanitation Data'!$H$31,0,10*ROW('Sanitation Data'!H17)))</f>
        <v/>
      </c>
      <c r="DI23" s="399" t="str">
        <f ca="1">+IF(OFFSET('Sanitation Data'!$H$32,0,10*ROW('Sanitation Data'!H17))="","",OFFSET('Sanitation Data'!$H$32,0,10*ROW('Sanitation Data'!H17)))</f>
        <v/>
      </c>
      <c r="DJ23" s="399" t="str">
        <f ca="1">+IF(OFFSET('Sanitation Data'!$I$28,0,10*ROW('Sanitation Data'!I17))="","",OFFSET('Sanitation Data'!$I$28,0,10*ROW('Sanitation Data'!I17)))</f>
        <v/>
      </c>
      <c r="DK23" s="399" t="str">
        <f ca="1">+IF(OFFSET('Sanitation Data'!$I$29,0,10*ROW('Sanitation Data'!I17))="","",OFFSET('Sanitation Data'!$I$29,0,10*ROW('Sanitation Data'!I17)))</f>
        <v/>
      </c>
      <c r="DL23" s="399" t="str">
        <f ca="1">+IF(OFFSET('Sanitation Data'!$I$30,0,10*ROW('Sanitation Data'!I17))="","",OFFSET('Sanitation Data'!$I$30,0,10*ROW('Sanitation Data'!I17)))</f>
        <v/>
      </c>
      <c r="DM23" s="399" t="str">
        <f ca="1">+IF(OFFSET('Sanitation Data'!$I$31,0,10*ROW('Sanitation Data'!I17))="","",OFFSET('Sanitation Data'!$I$31,0,10*ROW('Sanitation Data'!I17)))</f>
        <v/>
      </c>
      <c r="DN23" s="399" t="str">
        <f ca="1">+IF(OFFSET('Sanitation Data'!$I$32,0,10*ROW('Sanitation Data'!I17))="","",OFFSET('Sanitation Data'!$I$32,0,10*ROW('Sanitation Data'!I17)))</f>
        <v/>
      </c>
      <c r="DO23" s="399" t="str">
        <f ca="1">+IF(OFFSET('Hygiene Data'!$D$11,0,10*ROW('Hygiene Data'!D17))="","",OFFSET('Hygiene Data'!$D$11,0,10*ROW('Hygiene Data'!D17)))</f>
        <v/>
      </c>
      <c r="DP23" s="399" t="str">
        <f ca="1">+IF(OFFSET('Hygiene Data'!$D$12,0,10*ROW('Hygiene Data'!D17))="","",OFFSET('Hygiene Data'!$D$12,0,10*ROW('Hygiene Data'!D17)))</f>
        <v/>
      </c>
      <c r="DQ23" s="399" t="str">
        <f ca="1">+IF(OFFSET('Hygiene Data'!$D$13,0,10*ROW('Hygiene Data'!D17))="","",OFFSET('Hygiene Data'!$D$13,0,10*ROW('Hygiene Data'!D17)))</f>
        <v/>
      </c>
      <c r="DR23" s="399" t="str">
        <f ca="1">+IF(OFFSET('Hygiene Data'!$E$11,0,10*ROW('Hygiene Data'!E17))="","",OFFSET('Hygiene Data'!$E$11,0,10*ROW('Hygiene Data'!E17)))</f>
        <v/>
      </c>
      <c r="DS23" s="399" t="str">
        <f ca="1">+IF(OFFSET('Hygiene Data'!$E$12,0,10*ROW('Hygiene Data'!E17))="","",OFFSET('Hygiene Data'!$E$12,0,10*ROW('Hygiene Data'!E17)))</f>
        <v/>
      </c>
      <c r="DT23" s="399" t="str">
        <f ca="1">+IF(OFFSET('Hygiene Data'!$E$13,0,10*ROW('Hygiene Data'!E17))="","",OFFSET('Hygiene Data'!$E$13,0,10*ROW('Hygiene Data'!E17)))</f>
        <v/>
      </c>
      <c r="DU23" s="399" t="str">
        <f ca="1">+IF(OFFSET('Hygiene Data'!$F$11,0,10*ROW('Hygiene Data'!F17))="","",OFFSET('Hygiene Data'!$F$11,0,10*ROW('Hygiene Data'!F17)))</f>
        <v/>
      </c>
      <c r="DV23" s="399" t="str">
        <f ca="1">+IF(OFFSET('Hygiene Data'!$F$12,0,10*ROW('Hygiene Data'!F17))="","",OFFSET('Hygiene Data'!$F$12,0,10*ROW('Hygiene Data'!F17)))</f>
        <v/>
      </c>
      <c r="DW23" s="399" t="str">
        <f ca="1">+IF(OFFSET('Hygiene Data'!$F$13,0,10*ROW('Hygiene Data'!F17))="","",OFFSET('Hygiene Data'!$F$13,0,10*ROW('Hygiene Data'!F17)))</f>
        <v/>
      </c>
      <c r="DX23" s="399" t="str">
        <f ca="1">+IF(OFFSET('Hygiene Data'!$G$11,0,10*ROW('Hygiene Data'!G17))="","",OFFSET('Hygiene Data'!$G$11,0,10*ROW('Hygiene Data'!G17)))</f>
        <v/>
      </c>
      <c r="DY23" s="399" t="str">
        <f ca="1">+IF(OFFSET('Hygiene Data'!$G$12,0,10*ROW('Hygiene Data'!G17))="","",OFFSET('Hygiene Data'!$G$12,0,10*ROW('Hygiene Data'!G17)))</f>
        <v/>
      </c>
      <c r="DZ23" s="399" t="str">
        <f ca="1">+IF(OFFSET('Hygiene Data'!$G$13,0,10*ROW('Hygiene Data'!G17))="","",OFFSET('Hygiene Data'!$G$13,0,10*ROW('Hygiene Data'!G17)))</f>
        <v/>
      </c>
      <c r="EA23" s="399" t="str">
        <f ca="1">+IF(OFFSET('Hygiene Data'!$H$11,0,10*ROW('Hygiene Data'!H17))="","",OFFSET('Hygiene Data'!$H$11,0,10*ROW('Hygiene Data'!H17)))</f>
        <v/>
      </c>
      <c r="EB23" s="399" t="str">
        <f ca="1">+IF(OFFSET('Hygiene Data'!$H$12,0,10*ROW('Hygiene Data'!H17))="","",OFFSET('Hygiene Data'!$H$12,0,10*ROW('Hygiene Data'!H17)))</f>
        <v/>
      </c>
      <c r="EC23" s="399" t="str">
        <f ca="1">+IF(OFFSET('Hygiene Data'!$H$13,0,10*ROW('Hygiene Data'!H17))="","",OFFSET('Hygiene Data'!$H$13,0,10*ROW('Hygiene Data'!H17)))</f>
        <v/>
      </c>
      <c r="ED23" s="399" t="str">
        <f ca="1">+IF(OFFSET('Hygiene Data'!$I$11,0,10*ROW('Hygiene Data'!I17))="","",OFFSET('Hygiene Data'!$I$11,0,10*ROW('Hygiene Data'!I17)))</f>
        <v/>
      </c>
      <c r="EE23" s="399" t="str">
        <f ca="1">+IF(OFFSET('Hygiene Data'!$I$12,0,10*ROW('Hygiene Data'!I17))="","",OFFSET('Hygiene Data'!$I$12,0,10*ROW('Hygiene Data'!I17)))</f>
        <v/>
      </c>
      <c r="EF23" s="399" t="str">
        <f ca="1">+IF(OFFSET('Hygiene Data'!$I$13,0,10*ROW('Hygiene Data'!I17))="","",OFFSET('Hygiene Data'!$I$13,0,10*ROW('Hygiene Data'!I17)))</f>
        <v/>
      </c>
    </row>
    <row r="24" spans="1:136" x14ac:dyDescent="0.25">
      <c r="A24" s="508" t="str">
        <f ca="1">+IF(OFFSET('Water Data'!$B$2,0,10*ROW('Water Data'!E18))="","",OFFSET('Water Data'!$B$2,0,10*ROW('Water Data'!E18)))</f>
        <v/>
      </c>
      <c r="B24" s="50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35" t="str">
        <f t="shared" ca="1" si="0"/>
        <v/>
      </c>
      <c r="D24" s="53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3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3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3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3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3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3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3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3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3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3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3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3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3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3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3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3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3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3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3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3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3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3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3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3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3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3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3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3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3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3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3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3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3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3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3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3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3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3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3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3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3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3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3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3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3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3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3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3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1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3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3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3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3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3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3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3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3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3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3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3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3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3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3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3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3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99" t="str">
        <f ca="1">+IF(OFFSET('Water Data'!$D$27,0,10*ROW('Water Data'!D18))="","",OFFSET('Water Data'!$D$27,0,10*ROW('Water Data'!D18)))</f>
        <v/>
      </c>
      <c r="BT24" s="399" t="str">
        <f ca="1">+IF(OFFSET('Water Data'!$D$28,0,10*ROW('Water Data'!D18))="","",OFFSET('Water Data'!$D$28,0,10*ROW('Water Data'!D18)))</f>
        <v/>
      </c>
      <c r="BU24" s="399" t="str">
        <f ca="1">+IF(OFFSET('Water Data'!$D$29,0,10*ROW('Water Data'!D18))="","",OFFSET('Water Data'!$D$29,0,10*ROW('Water Data'!D18)))</f>
        <v/>
      </c>
      <c r="BV24" s="399" t="str">
        <f ca="1">+IF(OFFSET('Water Data'!$E$27,0,10*ROW('Water Data'!E18))="","",OFFSET('Water Data'!$E$27,0,10*ROW('Water Data'!E18)))</f>
        <v/>
      </c>
      <c r="BW24" s="399" t="str">
        <f ca="1">+IF(OFFSET('Water Data'!$E$28,0,10*ROW('Water Data'!E18))="","",OFFSET('Water Data'!$E$28,0,10*ROW('Water Data'!E18)))</f>
        <v/>
      </c>
      <c r="BX24" s="399" t="str">
        <f ca="1">+IF(OFFSET('Water Data'!$E$29,0,10*ROW('Water Data'!E18))="","",OFFSET('Water Data'!$E$29,0,10*ROW('Water Data'!E18)))</f>
        <v/>
      </c>
      <c r="BY24" s="399" t="str">
        <f ca="1">+IF(OFFSET('Water Data'!$F$27,0,10*ROW('Water Data'!F18))="","",OFFSET('Water Data'!$F$27,0,10*ROW('Water Data'!F18)))</f>
        <v/>
      </c>
      <c r="BZ24" s="399" t="str">
        <f ca="1">+IF(OFFSET('Water Data'!$F$28,0,10*ROW('Water Data'!F18))="","",OFFSET('Water Data'!$F$28,0,10*ROW('Water Data'!F18)))</f>
        <v/>
      </c>
      <c r="CA24" s="399" t="str">
        <f ca="1">+IF(OFFSET('Water Data'!$F$29,0,10*ROW('Water Data'!F18))="","",OFFSET('Water Data'!$F$29,0,10*ROW('Water Data'!F18)))</f>
        <v/>
      </c>
      <c r="CB24" s="399" t="str">
        <f ca="1">+IF(OFFSET('Water Data'!$G$27,0,10*ROW('Water Data'!G18))="","",OFFSET('Water Data'!$G$27,0,10*ROW('Water Data'!G18)))</f>
        <v/>
      </c>
      <c r="CC24" s="399" t="str">
        <f ca="1">+IF(OFFSET('Water Data'!$G$28,0,10*ROW('Water Data'!G18))="","",OFFSET('Water Data'!$G$28,0,10*ROW('Water Data'!G18)))</f>
        <v/>
      </c>
      <c r="CD24" s="399" t="str">
        <f ca="1">+IF(OFFSET('Water Data'!$G$29,0,10*ROW('Water Data'!G18))="","",OFFSET('Water Data'!$G$29,0,10*ROW('Water Data'!G18)))</f>
        <v/>
      </c>
      <c r="CE24" s="399" t="str">
        <f ca="1">+IF(OFFSET('Water Data'!$H$27,0,10*ROW('Water Data'!H18))="","",OFFSET('Water Data'!$H$27,0,10*ROW('Water Data'!H18)))</f>
        <v/>
      </c>
      <c r="CF24" s="399" t="str">
        <f ca="1">+IF(OFFSET('Water Data'!$H$28,0,10*ROW('Water Data'!H18))="","",OFFSET('Water Data'!$H$28,0,10*ROW('Water Data'!H18)))</f>
        <v/>
      </c>
      <c r="CG24" s="399" t="str">
        <f ca="1">+IF(OFFSET('Water Data'!$H$29,0,10*ROW('Water Data'!H18))="","",OFFSET('Water Data'!$H$29,0,10*ROW('Water Data'!H18)))</f>
        <v/>
      </c>
      <c r="CH24" s="399" t="str">
        <f ca="1">+IF(OFFSET('Water Data'!$I$27,0,10*ROW('Water Data'!I18))="","",OFFSET('Water Data'!$I$27,0,10*ROW('Water Data'!I18)))</f>
        <v/>
      </c>
      <c r="CI24" s="399" t="str">
        <f ca="1">+IF(OFFSET('Water Data'!$I$28,0,10*ROW('Water Data'!I18))="","",OFFSET('Water Data'!$I$28,0,10*ROW('Water Data'!I18)))</f>
        <v/>
      </c>
      <c r="CJ24" s="399" t="str">
        <f ca="1">+IF(OFFSET('Water Data'!$I$29,0,10*ROW('Water Data'!I18))="","",OFFSET('Water Data'!$I$29,0,10*ROW('Water Data'!I18)))</f>
        <v/>
      </c>
      <c r="CK24" s="399" t="str">
        <f ca="1">+IF(OFFSET('Sanitation Data'!$D$28,0,10*ROW('Sanitation Data'!D18))="","",OFFSET('Sanitation Data'!$D$28,0,10*ROW('Sanitation Data'!D18)))</f>
        <v/>
      </c>
      <c r="CL24" s="399" t="str">
        <f ca="1">+IF(OFFSET('Sanitation Data'!$D$29,0,10*ROW('Sanitation Data'!D18))="","",OFFSET('Sanitation Data'!$D$29,0,10*ROW('Sanitation Data'!D18)))</f>
        <v/>
      </c>
      <c r="CM24" s="399" t="str">
        <f ca="1">+IF(OFFSET('Sanitation Data'!$D$30,0,10*ROW('Sanitation Data'!D18))="","",OFFSET('Sanitation Data'!$D$30,0,10*ROW('Sanitation Data'!D18)))</f>
        <v/>
      </c>
      <c r="CN24" s="399" t="str">
        <f ca="1">+IF(OFFSET('Sanitation Data'!$D$31,0,10*ROW('Sanitation Data'!D18))="","",OFFSET('Sanitation Data'!$D$31,0,10*ROW('Sanitation Data'!D18)))</f>
        <v/>
      </c>
      <c r="CO24" s="399" t="str">
        <f ca="1">+IF(OFFSET('Sanitation Data'!$D$32,0,10*ROW('Sanitation Data'!D18))="","",OFFSET('Sanitation Data'!$D$32,0,10*ROW('Sanitation Data'!D18)))</f>
        <v/>
      </c>
      <c r="CP24" s="399" t="str">
        <f ca="1">+IF(OFFSET('Sanitation Data'!$E$28,0,10*ROW('Sanitation Data'!E18))="","",OFFSET('Sanitation Data'!$E$28,0,10*ROW('Sanitation Data'!E18)))</f>
        <v/>
      </c>
      <c r="CQ24" s="399" t="str">
        <f ca="1">+IF(OFFSET('Sanitation Data'!$E$29,0,10*ROW('Sanitation Data'!E18))="","",OFFSET('Sanitation Data'!$E$29,0,10*ROW('Sanitation Data'!E18)))</f>
        <v/>
      </c>
      <c r="CR24" s="399" t="str">
        <f ca="1">+IF(OFFSET('Sanitation Data'!$E$30,0,10*ROW('Sanitation Data'!E18))="","",OFFSET('Sanitation Data'!$E$30,0,10*ROW('Sanitation Data'!E18)))</f>
        <v/>
      </c>
      <c r="CS24" s="399" t="str">
        <f ca="1">+IF(OFFSET('Sanitation Data'!$E$31,0,10*ROW('Sanitation Data'!E18))="","",OFFSET('Sanitation Data'!$E$31,0,10*ROW('Sanitation Data'!E18)))</f>
        <v/>
      </c>
      <c r="CT24" s="399" t="str">
        <f ca="1">+IF(OFFSET('Sanitation Data'!$E$32,0,10*ROW('Sanitation Data'!E18))="","",OFFSET('Sanitation Data'!$E$32,0,10*ROW('Sanitation Data'!E18)))</f>
        <v/>
      </c>
      <c r="CU24" s="399" t="str">
        <f ca="1">+IF(OFFSET('Sanitation Data'!$F$28,0,10*ROW('Sanitation Data'!F18))="","",OFFSET('Sanitation Data'!$F$28,0,10*ROW('Sanitation Data'!F18)))</f>
        <v/>
      </c>
      <c r="CV24" s="399" t="str">
        <f ca="1">+IF(OFFSET('Sanitation Data'!$F$29,0,10*ROW('Sanitation Data'!F18))="","",OFFSET('Sanitation Data'!$F$29,0,10*ROW('Sanitation Data'!F18)))</f>
        <v/>
      </c>
      <c r="CW24" s="399" t="str">
        <f ca="1">+IF(OFFSET('Sanitation Data'!$F$30,0,10*ROW('Sanitation Data'!F18))="","",OFFSET('Sanitation Data'!$F$30,0,10*ROW('Sanitation Data'!F18)))</f>
        <v/>
      </c>
      <c r="CX24" s="399" t="str">
        <f ca="1">+IF(OFFSET('Sanitation Data'!$F$31,0,10*ROW('Sanitation Data'!F18))="","",OFFSET('Sanitation Data'!$F$31,0,10*ROW('Sanitation Data'!F18)))</f>
        <v/>
      </c>
      <c r="CY24" s="399" t="str">
        <f ca="1">+IF(OFFSET('Sanitation Data'!$F$32,0,10*ROW('Sanitation Data'!F18))="","",OFFSET('Sanitation Data'!$F$32,0,10*ROW('Sanitation Data'!F18)))</f>
        <v/>
      </c>
      <c r="CZ24" s="399" t="str">
        <f ca="1">+IF(OFFSET('Sanitation Data'!$G$28,0,10*ROW('Sanitation Data'!G18))="","",OFFSET('Sanitation Data'!$G$28,0,10*ROW('Sanitation Data'!G18)))</f>
        <v/>
      </c>
      <c r="DA24" s="399" t="str">
        <f ca="1">+IF(OFFSET('Sanitation Data'!$G$29,0,10*ROW('Sanitation Data'!G18))="","",OFFSET('Sanitation Data'!$G$29,0,10*ROW('Sanitation Data'!G18)))</f>
        <v/>
      </c>
      <c r="DB24" s="399" t="str">
        <f ca="1">+IF(OFFSET('Sanitation Data'!$G$30,0,10*ROW('Sanitation Data'!G18))="","",OFFSET('Sanitation Data'!$G$30,0,10*ROW('Sanitation Data'!G18)))</f>
        <v/>
      </c>
      <c r="DC24" s="399" t="str">
        <f ca="1">+IF(OFFSET('Sanitation Data'!$G$31,0,10*ROW('Sanitation Data'!G18))="","",OFFSET('Sanitation Data'!$G$31,0,10*ROW('Sanitation Data'!G18)))</f>
        <v/>
      </c>
      <c r="DD24" s="399" t="str">
        <f ca="1">+IF(OFFSET('Sanitation Data'!$G$32,0,10*ROW('Sanitation Data'!G18))="","",OFFSET('Sanitation Data'!$G$32,0,10*ROW('Sanitation Data'!G18)))</f>
        <v/>
      </c>
      <c r="DE24" s="399" t="str">
        <f ca="1">+IF(OFFSET('Sanitation Data'!$H$28,0,10*ROW('Sanitation Data'!H18))="","",OFFSET('Sanitation Data'!$H$28,0,10*ROW('Sanitation Data'!H18)))</f>
        <v/>
      </c>
      <c r="DF24" s="399" t="str">
        <f ca="1">+IF(OFFSET('Sanitation Data'!$H$29,0,10*ROW('Sanitation Data'!H18))="","",OFFSET('Sanitation Data'!$H$29,0,10*ROW('Sanitation Data'!H18)))</f>
        <v/>
      </c>
      <c r="DG24" s="399" t="str">
        <f ca="1">+IF(OFFSET('Sanitation Data'!$H$30,0,10*ROW('Sanitation Data'!H18))="","",OFFSET('Sanitation Data'!$H$30,0,10*ROW('Sanitation Data'!H18)))</f>
        <v/>
      </c>
      <c r="DH24" s="399" t="str">
        <f ca="1">+IF(OFFSET('Sanitation Data'!$H$31,0,10*ROW('Sanitation Data'!H18))="","",OFFSET('Sanitation Data'!$H$31,0,10*ROW('Sanitation Data'!H18)))</f>
        <v/>
      </c>
      <c r="DI24" s="399" t="str">
        <f ca="1">+IF(OFFSET('Sanitation Data'!$H$32,0,10*ROW('Sanitation Data'!H18))="","",OFFSET('Sanitation Data'!$H$32,0,10*ROW('Sanitation Data'!H18)))</f>
        <v/>
      </c>
      <c r="DJ24" s="399" t="str">
        <f ca="1">+IF(OFFSET('Sanitation Data'!$I$28,0,10*ROW('Sanitation Data'!I18))="","",OFFSET('Sanitation Data'!$I$28,0,10*ROW('Sanitation Data'!I18)))</f>
        <v/>
      </c>
      <c r="DK24" s="399" t="str">
        <f ca="1">+IF(OFFSET('Sanitation Data'!$I$29,0,10*ROW('Sanitation Data'!I18))="","",OFFSET('Sanitation Data'!$I$29,0,10*ROW('Sanitation Data'!I18)))</f>
        <v/>
      </c>
      <c r="DL24" s="399" t="str">
        <f ca="1">+IF(OFFSET('Sanitation Data'!$I$30,0,10*ROW('Sanitation Data'!I18))="","",OFFSET('Sanitation Data'!$I$30,0,10*ROW('Sanitation Data'!I18)))</f>
        <v/>
      </c>
      <c r="DM24" s="399" t="str">
        <f ca="1">+IF(OFFSET('Sanitation Data'!$I$31,0,10*ROW('Sanitation Data'!I18))="","",OFFSET('Sanitation Data'!$I$31,0,10*ROW('Sanitation Data'!I18)))</f>
        <v/>
      </c>
      <c r="DN24" s="399" t="str">
        <f ca="1">+IF(OFFSET('Sanitation Data'!$I$32,0,10*ROW('Sanitation Data'!I18))="","",OFFSET('Sanitation Data'!$I$32,0,10*ROW('Sanitation Data'!I18)))</f>
        <v/>
      </c>
      <c r="DO24" s="399" t="str">
        <f ca="1">+IF(OFFSET('Hygiene Data'!$D$11,0,10*ROW('Hygiene Data'!D18))="","",OFFSET('Hygiene Data'!$D$11,0,10*ROW('Hygiene Data'!D18)))</f>
        <v/>
      </c>
      <c r="DP24" s="399" t="str">
        <f ca="1">+IF(OFFSET('Hygiene Data'!$D$12,0,10*ROW('Hygiene Data'!D18))="","",OFFSET('Hygiene Data'!$D$12,0,10*ROW('Hygiene Data'!D18)))</f>
        <v/>
      </c>
      <c r="DQ24" s="399" t="str">
        <f ca="1">+IF(OFFSET('Hygiene Data'!$D$13,0,10*ROW('Hygiene Data'!D18))="","",OFFSET('Hygiene Data'!$D$13,0,10*ROW('Hygiene Data'!D18)))</f>
        <v/>
      </c>
      <c r="DR24" s="399" t="str">
        <f ca="1">+IF(OFFSET('Hygiene Data'!$E$11,0,10*ROW('Hygiene Data'!E18))="","",OFFSET('Hygiene Data'!$E$11,0,10*ROW('Hygiene Data'!E18)))</f>
        <v/>
      </c>
      <c r="DS24" s="399" t="str">
        <f ca="1">+IF(OFFSET('Hygiene Data'!$E$12,0,10*ROW('Hygiene Data'!E18))="","",OFFSET('Hygiene Data'!$E$12,0,10*ROW('Hygiene Data'!E18)))</f>
        <v/>
      </c>
      <c r="DT24" s="399" t="str">
        <f ca="1">+IF(OFFSET('Hygiene Data'!$E$13,0,10*ROW('Hygiene Data'!E18))="","",OFFSET('Hygiene Data'!$E$13,0,10*ROW('Hygiene Data'!E18)))</f>
        <v/>
      </c>
      <c r="DU24" s="399" t="str">
        <f ca="1">+IF(OFFSET('Hygiene Data'!$F$11,0,10*ROW('Hygiene Data'!F18))="","",OFFSET('Hygiene Data'!$F$11,0,10*ROW('Hygiene Data'!F18)))</f>
        <v/>
      </c>
      <c r="DV24" s="399" t="str">
        <f ca="1">+IF(OFFSET('Hygiene Data'!$F$12,0,10*ROW('Hygiene Data'!F18))="","",OFFSET('Hygiene Data'!$F$12,0,10*ROW('Hygiene Data'!F18)))</f>
        <v/>
      </c>
      <c r="DW24" s="399" t="str">
        <f ca="1">+IF(OFFSET('Hygiene Data'!$F$13,0,10*ROW('Hygiene Data'!F18))="","",OFFSET('Hygiene Data'!$F$13,0,10*ROW('Hygiene Data'!F18)))</f>
        <v/>
      </c>
      <c r="DX24" s="399" t="str">
        <f ca="1">+IF(OFFSET('Hygiene Data'!$G$11,0,10*ROW('Hygiene Data'!G18))="","",OFFSET('Hygiene Data'!$G$11,0,10*ROW('Hygiene Data'!G18)))</f>
        <v/>
      </c>
      <c r="DY24" s="399" t="str">
        <f ca="1">+IF(OFFSET('Hygiene Data'!$G$12,0,10*ROW('Hygiene Data'!G18))="","",OFFSET('Hygiene Data'!$G$12,0,10*ROW('Hygiene Data'!G18)))</f>
        <v/>
      </c>
      <c r="DZ24" s="399" t="str">
        <f ca="1">+IF(OFFSET('Hygiene Data'!$G$13,0,10*ROW('Hygiene Data'!G18))="","",OFFSET('Hygiene Data'!$G$13,0,10*ROW('Hygiene Data'!G18)))</f>
        <v/>
      </c>
      <c r="EA24" s="399" t="str">
        <f ca="1">+IF(OFFSET('Hygiene Data'!$H$11,0,10*ROW('Hygiene Data'!H18))="","",OFFSET('Hygiene Data'!$H$11,0,10*ROW('Hygiene Data'!H18)))</f>
        <v/>
      </c>
      <c r="EB24" s="399" t="str">
        <f ca="1">+IF(OFFSET('Hygiene Data'!$H$12,0,10*ROW('Hygiene Data'!H18))="","",OFFSET('Hygiene Data'!$H$12,0,10*ROW('Hygiene Data'!H18)))</f>
        <v/>
      </c>
      <c r="EC24" s="399" t="str">
        <f ca="1">+IF(OFFSET('Hygiene Data'!$H$13,0,10*ROW('Hygiene Data'!H18))="","",OFFSET('Hygiene Data'!$H$13,0,10*ROW('Hygiene Data'!H18)))</f>
        <v/>
      </c>
      <c r="ED24" s="399" t="str">
        <f ca="1">+IF(OFFSET('Hygiene Data'!$I$11,0,10*ROW('Hygiene Data'!I18))="","",OFFSET('Hygiene Data'!$I$11,0,10*ROW('Hygiene Data'!I18)))</f>
        <v/>
      </c>
      <c r="EE24" s="399" t="str">
        <f ca="1">+IF(OFFSET('Hygiene Data'!$I$12,0,10*ROW('Hygiene Data'!I18))="","",OFFSET('Hygiene Data'!$I$12,0,10*ROW('Hygiene Data'!I18)))</f>
        <v/>
      </c>
      <c r="EF24" s="399" t="str">
        <f ca="1">+IF(OFFSET('Hygiene Data'!$I$13,0,10*ROW('Hygiene Data'!I18))="","",OFFSET('Hygiene Data'!$I$13,0,10*ROW('Hygiene Data'!I18)))</f>
        <v/>
      </c>
    </row>
    <row r="25" spans="1:136" x14ac:dyDescent="0.25">
      <c r="A25" s="508" t="str">
        <f ca="1">+IF(OFFSET('Water Data'!$B$2,0,10*ROW('Water Data'!E19))="","",OFFSET('Water Data'!$B$2,0,10*ROW('Water Data'!E19)))</f>
        <v/>
      </c>
      <c r="B25" s="50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35" t="str">
        <f t="shared" ca="1" si="0"/>
        <v/>
      </c>
      <c r="D25" s="53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3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3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3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3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3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3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3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3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3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3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3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3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3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3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3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3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3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3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3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3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3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3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3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3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3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3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3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3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3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3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3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3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3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3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3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3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3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3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3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3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3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3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3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3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3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3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3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3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1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3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3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3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3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3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3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3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3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3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3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3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3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3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3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3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3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99" t="str">
        <f ca="1">+IF(OFFSET('Water Data'!$D$27,0,10*ROW('Water Data'!D19))="","",OFFSET('Water Data'!$D$27,0,10*ROW('Water Data'!D19)))</f>
        <v/>
      </c>
      <c r="BT25" s="399" t="str">
        <f ca="1">+IF(OFFSET('Water Data'!$D$28,0,10*ROW('Water Data'!D19))="","",OFFSET('Water Data'!$D$28,0,10*ROW('Water Data'!D19)))</f>
        <v/>
      </c>
      <c r="BU25" s="399" t="str">
        <f ca="1">+IF(OFFSET('Water Data'!$D$29,0,10*ROW('Water Data'!D19))="","",OFFSET('Water Data'!$D$29,0,10*ROW('Water Data'!D19)))</f>
        <v/>
      </c>
      <c r="BV25" s="399" t="str">
        <f ca="1">+IF(OFFSET('Water Data'!$E$27,0,10*ROW('Water Data'!E19))="","",OFFSET('Water Data'!$E$27,0,10*ROW('Water Data'!E19)))</f>
        <v/>
      </c>
      <c r="BW25" s="399" t="str">
        <f ca="1">+IF(OFFSET('Water Data'!$E$28,0,10*ROW('Water Data'!E19))="","",OFFSET('Water Data'!$E$28,0,10*ROW('Water Data'!E19)))</f>
        <v/>
      </c>
      <c r="BX25" s="399" t="str">
        <f ca="1">+IF(OFFSET('Water Data'!$E$29,0,10*ROW('Water Data'!E19))="","",OFFSET('Water Data'!$E$29,0,10*ROW('Water Data'!E19)))</f>
        <v/>
      </c>
      <c r="BY25" s="399" t="str">
        <f ca="1">+IF(OFFSET('Water Data'!$F$27,0,10*ROW('Water Data'!F19))="","",OFFSET('Water Data'!$F$27,0,10*ROW('Water Data'!F19)))</f>
        <v/>
      </c>
      <c r="BZ25" s="399" t="str">
        <f ca="1">+IF(OFFSET('Water Data'!$F$28,0,10*ROW('Water Data'!F19))="","",OFFSET('Water Data'!$F$28,0,10*ROW('Water Data'!F19)))</f>
        <v/>
      </c>
      <c r="CA25" s="399" t="str">
        <f ca="1">+IF(OFFSET('Water Data'!$F$29,0,10*ROW('Water Data'!F19))="","",OFFSET('Water Data'!$F$29,0,10*ROW('Water Data'!F19)))</f>
        <v/>
      </c>
      <c r="CB25" s="399" t="str">
        <f ca="1">+IF(OFFSET('Water Data'!$G$27,0,10*ROW('Water Data'!G19))="","",OFFSET('Water Data'!$G$27,0,10*ROW('Water Data'!G19)))</f>
        <v/>
      </c>
      <c r="CC25" s="399" t="str">
        <f ca="1">+IF(OFFSET('Water Data'!$G$28,0,10*ROW('Water Data'!G19))="","",OFFSET('Water Data'!$G$28,0,10*ROW('Water Data'!G19)))</f>
        <v/>
      </c>
      <c r="CD25" s="399" t="str">
        <f ca="1">+IF(OFFSET('Water Data'!$G$29,0,10*ROW('Water Data'!G19))="","",OFFSET('Water Data'!$G$29,0,10*ROW('Water Data'!G19)))</f>
        <v/>
      </c>
      <c r="CE25" s="399" t="str">
        <f ca="1">+IF(OFFSET('Water Data'!$H$27,0,10*ROW('Water Data'!H19))="","",OFFSET('Water Data'!$H$27,0,10*ROW('Water Data'!H19)))</f>
        <v/>
      </c>
      <c r="CF25" s="399" t="str">
        <f ca="1">+IF(OFFSET('Water Data'!$H$28,0,10*ROW('Water Data'!H19))="","",OFFSET('Water Data'!$H$28,0,10*ROW('Water Data'!H19)))</f>
        <v/>
      </c>
      <c r="CG25" s="399" t="str">
        <f ca="1">+IF(OFFSET('Water Data'!$H$29,0,10*ROW('Water Data'!H19))="","",OFFSET('Water Data'!$H$29,0,10*ROW('Water Data'!H19)))</f>
        <v/>
      </c>
      <c r="CH25" s="399" t="str">
        <f ca="1">+IF(OFFSET('Water Data'!$I$27,0,10*ROW('Water Data'!I19))="","",OFFSET('Water Data'!$I$27,0,10*ROW('Water Data'!I19)))</f>
        <v/>
      </c>
      <c r="CI25" s="399" t="str">
        <f ca="1">+IF(OFFSET('Water Data'!$I$28,0,10*ROW('Water Data'!I19))="","",OFFSET('Water Data'!$I$28,0,10*ROW('Water Data'!I19)))</f>
        <v/>
      </c>
      <c r="CJ25" s="399" t="str">
        <f ca="1">+IF(OFFSET('Water Data'!$I$29,0,10*ROW('Water Data'!I19))="","",OFFSET('Water Data'!$I$29,0,10*ROW('Water Data'!I19)))</f>
        <v/>
      </c>
      <c r="CK25" s="399" t="str">
        <f ca="1">+IF(OFFSET('Sanitation Data'!$D$28,0,10*ROW('Sanitation Data'!D19))="","",OFFSET('Sanitation Data'!$D$28,0,10*ROW('Sanitation Data'!D19)))</f>
        <v/>
      </c>
      <c r="CL25" s="399" t="str">
        <f ca="1">+IF(OFFSET('Sanitation Data'!$D$29,0,10*ROW('Sanitation Data'!D19))="","",OFFSET('Sanitation Data'!$D$29,0,10*ROW('Sanitation Data'!D19)))</f>
        <v/>
      </c>
      <c r="CM25" s="399" t="str">
        <f ca="1">+IF(OFFSET('Sanitation Data'!$D$30,0,10*ROW('Sanitation Data'!D19))="","",OFFSET('Sanitation Data'!$D$30,0,10*ROW('Sanitation Data'!D19)))</f>
        <v/>
      </c>
      <c r="CN25" s="399" t="str">
        <f ca="1">+IF(OFFSET('Sanitation Data'!$D$31,0,10*ROW('Sanitation Data'!D19))="","",OFFSET('Sanitation Data'!$D$31,0,10*ROW('Sanitation Data'!D19)))</f>
        <v/>
      </c>
      <c r="CO25" s="399" t="str">
        <f ca="1">+IF(OFFSET('Sanitation Data'!$D$32,0,10*ROW('Sanitation Data'!D19))="","",OFFSET('Sanitation Data'!$D$32,0,10*ROW('Sanitation Data'!D19)))</f>
        <v/>
      </c>
      <c r="CP25" s="399" t="str">
        <f ca="1">+IF(OFFSET('Sanitation Data'!$E$28,0,10*ROW('Sanitation Data'!E19))="","",OFFSET('Sanitation Data'!$E$28,0,10*ROW('Sanitation Data'!E19)))</f>
        <v/>
      </c>
      <c r="CQ25" s="399" t="str">
        <f ca="1">+IF(OFFSET('Sanitation Data'!$E$29,0,10*ROW('Sanitation Data'!E19))="","",OFFSET('Sanitation Data'!$E$29,0,10*ROW('Sanitation Data'!E19)))</f>
        <v/>
      </c>
      <c r="CR25" s="399" t="str">
        <f ca="1">+IF(OFFSET('Sanitation Data'!$E$30,0,10*ROW('Sanitation Data'!E19))="","",OFFSET('Sanitation Data'!$E$30,0,10*ROW('Sanitation Data'!E19)))</f>
        <v/>
      </c>
      <c r="CS25" s="399" t="str">
        <f ca="1">+IF(OFFSET('Sanitation Data'!$E$31,0,10*ROW('Sanitation Data'!E19))="","",OFFSET('Sanitation Data'!$E$31,0,10*ROW('Sanitation Data'!E19)))</f>
        <v/>
      </c>
      <c r="CT25" s="399" t="str">
        <f ca="1">+IF(OFFSET('Sanitation Data'!$E$32,0,10*ROW('Sanitation Data'!E19))="","",OFFSET('Sanitation Data'!$E$32,0,10*ROW('Sanitation Data'!E19)))</f>
        <v/>
      </c>
      <c r="CU25" s="399" t="str">
        <f ca="1">+IF(OFFSET('Sanitation Data'!$F$28,0,10*ROW('Sanitation Data'!F19))="","",OFFSET('Sanitation Data'!$F$28,0,10*ROW('Sanitation Data'!F19)))</f>
        <v/>
      </c>
      <c r="CV25" s="399" t="str">
        <f ca="1">+IF(OFFSET('Sanitation Data'!$F$29,0,10*ROW('Sanitation Data'!F19))="","",OFFSET('Sanitation Data'!$F$29,0,10*ROW('Sanitation Data'!F19)))</f>
        <v/>
      </c>
      <c r="CW25" s="399" t="str">
        <f ca="1">+IF(OFFSET('Sanitation Data'!$F$30,0,10*ROW('Sanitation Data'!F19))="","",OFFSET('Sanitation Data'!$F$30,0,10*ROW('Sanitation Data'!F19)))</f>
        <v/>
      </c>
      <c r="CX25" s="399" t="str">
        <f ca="1">+IF(OFFSET('Sanitation Data'!$F$31,0,10*ROW('Sanitation Data'!F19))="","",OFFSET('Sanitation Data'!$F$31,0,10*ROW('Sanitation Data'!F19)))</f>
        <v/>
      </c>
      <c r="CY25" s="399" t="str">
        <f ca="1">+IF(OFFSET('Sanitation Data'!$F$32,0,10*ROW('Sanitation Data'!F19))="","",OFFSET('Sanitation Data'!$F$32,0,10*ROW('Sanitation Data'!F19)))</f>
        <v/>
      </c>
      <c r="CZ25" s="399" t="str">
        <f ca="1">+IF(OFFSET('Sanitation Data'!$G$28,0,10*ROW('Sanitation Data'!G19))="","",OFFSET('Sanitation Data'!$G$28,0,10*ROW('Sanitation Data'!G19)))</f>
        <v/>
      </c>
      <c r="DA25" s="399" t="str">
        <f ca="1">+IF(OFFSET('Sanitation Data'!$G$29,0,10*ROW('Sanitation Data'!G19))="","",OFFSET('Sanitation Data'!$G$29,0,10*ROW('Sanitation Data'!G19)))</f>
        <v/>
      </c>
      <c r="DB25" s="399" t="str">
        <f ca="1">+IF(OFFSET('Sanitation Data'!$G$30,0,10*ROW('Sanitation Data'!G19))="","",OFFSET('Sanitation Data'!$G$30,0,10*ROW('Sanitation Data'!G19)))</f>
        <v/>
      </c>
      <c r="DC25" s="399" t="str">
        <f ca="1">+IF(OFFSET('Sanitation Data'!$G$31,0,10*ROW('Sanitation Data'!G19))="","",OFFSET('Sanitation Data'!$G$31,0,10*ROW('Sanitation Data'!G19)))</f>
        <v/>
      </c>
      <c r="DD25" s="399" t="str">
        <f ca="1">+IF(OFFSET('Sanitation Data'!$G$32,0,10*ROW('Sanitation Data'!G19))="","",OFFSET('Sanitation Data'!$G$32,0,10*ROW('Sanitation Data'!G19)))</f>
        <v/>
      </c>
      <c r="DE25" s="399" t="str">
        <f ca="1">+IF(OFFSET('Sanitation Data'!$H$28,0,10*ROW('Sanitation Data'!H19))="","",OFFSET('Sanitation Data'!$H$28,0,10*ROW('Sanitation Data'!H19)))</f>
        <v/>
      </c>
      <c r="DF25" s="399" t="str">
        <f ca="1">+IF(OFFSET('Sanitation Data'!$H$29,0,10*ROW('Sanitation Data'!H19))="","",OFFSET('Sanitation Data'!$H$29,0,10*ROW('Sanitation Data'!H19)))</f>
        <v/>
      </c>
      <c r="DG25" s="399" t="str">
        <f ca="1">+IF(OFFSET('Sanitation Data'!$H$30,0,10*ROW('Sanitation Data'!H19))="","",OFFSET('Sanitation Data'!$H$30,0,10*ROW('Sanitation Data'!H19)))</f>
        <v/>
      </c>
      <c r="DH25" s="399" t="str">
        <f ca="1">+IF(OFFSET('Sanitation Data'!$H$31,0,10*ROW('Sanitation Data'!H19))="","",OFFSET('Sanitation Data'!$H$31,0,10*ROW('Sanitation Data'!H19)))</f>
        <v/>
      </c>
      <c r="DI25" s="399" t="str">
        <f ca="1">+IF(OFFSET('Sanitation Data'!$H$32,0,10*ROW('Sanitation Data'!H19))="","",OFFSET('Sanitation Data'!$H$32,0,10*ROW('Sanitation Data'!H19)))</f>
        <v/>
      </c>
      <c r="DJ25" s="399" t="str">
        <f ca="1">+IF(OFFSET('Sanitation Data'!$I$28,0,10*ROW('Sanitation Data'!I19))="","",OFFSET('Sanitation Data'!$I$28,0,10*ROW('Sanitation Data'!I19)))</f>
        <v/>
      </c>
      <c r="DK25" s="399" t="str">
        <f ca="1">+IF(OFFSET('Sanitation Data'!$I$29,0,10*ROW('Sanitation Data'!I19))="","",OFFSET('Sanitation Data'!$I$29,0,10*ROW('Sanitation Data'!I19)))</f>
        <v/>
      </c>
      <c r="DL25" s="399" t="str">
        <f ca="1">+IF(OFFSET('Sanitation Data'!$I$30,0,10*ROW('Sanitation Data'!I19))="","",OFFSET('Sanitation Data'!$I$30,0,10*ROW('Sanitation Data'!I19)))</f>
        <v/>
      </c>
      <c r="DM25" s="399" t="str">
        <f ca="1">+IF(OFFSET('Sanitation Data'!$I$31,0,10*ROW('Sanitation Data'!I19))="","",OFFSET('Sanitation Data'!$I$31,0,10*ROW('Sanitation Data'!I19)))</f>
        <v/>
      </c>
      <c r="DN25" s="399" t="str">
        <f ca="1">+IF(OFFSET('Sanitation Data'!$I$32,0,10*ROW('Sanitation Data'!I19))="","",OFFSET('Sanitation Data'!$I$32,0,10*ROW('Sanitation Data'!I19)))</f>
        <v/>
      </c>
      <c r="DO25" s="399" t="str">
        <f ca="1">+IF(OFFSET('Hygiene Data'!$D$11,0,10*ROW('Hygiene Data'!D19))="","",OFFSET('Hygiene Data'!$D$11,0,10*ROW('Hygiene Data'!D19)))</f>
        <v/>
      </c>
      <c r="DP25" s="399" t="str">
        <f ca="1">+IF(OFFSET('Hygiene Data'!$D$12,0,10*ROW('Hygiene Data'!D19))="","",OFFSET('Hygiene Data'!$D$12,0,10*ROW('Hygiene Data'!D19)))</f>
        <v/>
      </c>
      <c r="DQ25" s="399" t="str">
        <f ca="1">+IF(OFFSET('Hygiene Data'!$D$13,0,10*ROW('Hygiene Data'!D19))="","",OFFSET('Hygiene Data'!$D$13,0,10*ROW('Hygiene Data'!D19)))</f>
        <v/>
      </c>
      <c r="DR25" s="399" t="str">
        <f ca="1">+IF(OFFSET('Hygiene Data'!$E$11,0,10*ROW('Hygiene Data'!E19))="","",OFFSET('Hygiene Data'!$E$11,0,10*ROW('Hygiene Data'!E19)))</f>
        <v/>
      </c>
      <c r="DS25" s="399" t="str">
        <f ca="1">+IF(OFFSET('Hygiene Data'!$E$12,0,10*ROW('Hygiene Data'!E19))="","",OFFSET('Hygiene Data'!$E$12,0,10*ROW('Hygiene Data'!E19)))</f>
        <v/>
      </c>
      <c r="DT25" s="399" t="str">
        <f ca="1">+IF(OFFSET('Hygiene Data'!$E$13,0,10*ROW('Hygiene Data'!E19))="","",OFFSET('Hygiene Data'!$E$13,0,10*ROW('Hygiene Data'!E19)))</f>
        <v/>
      </c>
      <c r="DU25" s="399" t="str">
        <f ca="1">+IF(OFFSET('Hygiene Data'!$F$11,0,10*ROW('Hygiene Data'!F19))="","",OFFSET('Hygiene Data'!$F$11,0,10*ROW('Hygiene Data'!F19)))</f>
        <v/>
      </c>
      <c r="DV25" s="399" t="str">
        <f ca="1">+IF(OFFSET('Hygiene Data'!$F$12,0,10*ROW('Hygiene Data'!F19))="","",OFFSET('Hygiene Data'!$F$12,0,10*ROW('Hygiene Data'!F19)))</f>
        <v/>
      </c>
      <c r="DW25" s="399" t="str">
        <f ca="1">+IF(OFFSET('Hygiene Data'!$F$13,0,10*ROW('Hygiene Data'!F19))="","",OFFSET('Hygiene Data'!$F$13,0,10*ROW('Hygiene Data'!F19)))</f>
        <v/>
      </c>
      <c r="DX25" s="399" t="str">
        <f ca="1">+IF(OFFSET('Hygiene Data'!$G$11,0,10*ROW('Hygiene Data'!G19))="","",OFFSET('Hygiene Data'!$G$11,0,10*ROW('Hygiene Data'!G19)))</f>
        <v/>
      </c>
      <c r="DY25" s="399" t="str">
        <f ca="1">+IF(OFFSET('Hygiene Data'!$G$12,0,10*ROW('Hygiene Data'!G19))="","",OFFSET('Hygiene Data'!$G$12,0,10*ROW('Hygiene Data'!G19)))</f>
        <v/>
      </c>
      <c r="DZ25" s="399" t="str">
        <f ca="1">+IF(OFFSET('Hygiene Data'!$G$13,0,10*ROW('Hygiene Data'!G19))="","",OFFSET('Hygiene Data'!$G$13,0,10*ROW('Hygiene Data'!G19)))</f>
        <v/>
      </c>
      <c r="EA25" s="399" t="str">
        <f ca="1">+IF(OFFSET('Hygiene Data'!$H$11,0,10*ROW('Hygiene Data'!H19))="","",OFFSET('Hygiene Data'!$H$11,0,10*ROW('Hygiene Data'!H19)))</f>
        <v/>
      </c>
      <c r="EB25" s="399" t="str">
        <f ca="1">+IF(OFFSET('Hygiene Data'!$H$12,0,10*ROW('Hygiene Data'!H19))="","",OFFSET('Hygiene Data'!$H$12,0,10*ROW('Hygiene Data'!H19)))</f>
        <v/>
      </c>
      <c r="EC25" s="399" t="str">
        <f ca="1">+IF(OFFSET('Hygiene Data'!$H$13,0,10*ROW('Hygiene Data'!H19))="","",OFFSET('Hygiene Data'!$H$13,0,10*ROW('Hygiene Data'!H19)))</f>
        <v/>
      </c>
      <c r="ED25" s="399" t="str">
        <f ca="1">+IF(OFFSET('Hygiene Data'!$I$11,0,10*ROW('Hygiene Data'!I19))="","",OFFSET('Hygiene Data'!$I$11,0,10*ROW('Hygiene Data'!I19)))</f>
        <v/>
      </c>
      <c r="EE25" s="399" t="str">
        <f ca="1">+IF(OFFSET('Hygiene Data'!$I$12,0,10*ROW('Hygiene Data'!I19))="","",OFFSET('Hygiene Data'!$I$12,0,10*ROW('Hygiene Data'!I19)))</f>
        <v/>
      </c>
      <c r="EF25" s="399" t="str">
        <f ca="1">+IF(OFFSET('Hygiene Data'!$I$13,0,10*ROW('Hygiene Data'!I19))="","",OFFSET('Hygiene Data'!$I$13,0,10*ROW('Hygiene Data'!I19)))</f>
        <v/>
      </c>
    </row>
    <row r="26" spans="1:136" x14ac:dyDescent="0.25">
      <c r="A26" s="508" t="str">
        <f ca="1">+IF(OFFSET('Water Data'!$B$2,0,10*ROW('Water Data'!E20))="","",OFFSET('Water Data'!$B$2,0,10*ROW('Water Data'!E20)))</f>
        <v/>
      </c>
      <c r="B26" s="50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35" t="str">
        <f t="shared" ca="1" si="0"/>
        <v/>
      </c>
      <c r="D26" s="53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3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3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3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3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3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3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3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3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3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3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3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3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3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3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3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3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3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3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3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3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3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3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3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3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3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3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3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3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3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3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3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3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3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3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3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3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3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3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3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3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3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3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3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3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3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3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3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3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1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3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3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3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3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3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3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3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3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3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3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3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3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3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3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3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3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99" t="str">
        <f ca="1">+IF(OFFSET('Water Data'!$D$27,0,10*ROW('Water Data'!D20))="","",OFFSET('Water Data'!$D$27,0,10*ROW('Water Data'!D20)))</f>
        <v/>
      </c>
      <c r="BT26" s="399" t="str">
        <f ca="1">+IF(OFFSET('Water Data'!$D$28,0,10*ROW('Water Data'!D20))="","",OFFSET('Water Data'!$D$28,0,10*ROW('Water Data'!D20)))</f>
        <v/>
      </c>
      <c r="BU26" s="399" t="str">
        <f ca="1">+IF(OFFSET('Water Data'!$D$29,0,10*ROW('Water Data'!D20))="","",OFFSET('Water Data'!$D$29,0,10*ROW('Water Data'!D20)))</f>
        <v/>
      </c>
      <c r="BV26" s="399" t="str">
        <f ca="1">+IF(OFFSET('Water Data'!$E$27,0,10*ROW('Water Data'!E20))="","",OFFSET('Water Data'!$E$27,0,10*ROW('Water Data'!E20)))</f>
        <v/>
      </c>
      <c r="BW26" s="399" t="str">
        <f ca="1">+IF(OFFSET('Water Data'!$E$28,0,10*ROW('Water Data'!E20))="","",OFFSET('Water Data'!$E$28,0,10*ROW('Water Data'!E20)))</f>
        <v/>
      </c>
      <c r="BX26" s="399" t="str">
        <f ca="1">+IF(OFFSET('Water Data'!$E$29,0,10*ROW('Water Data'!E20))="","",OFFSET('Water Data'!$E$29,0,10*ROW('Water Data'!E20)))</f>
        <v/>
      </c>
      <c r="BY26" s="399" t="str">
        <f ca="1">+IF(OFFSET('Water Data'!$F$27,0,10*ROW('Water Data'!F20))="","",OFFSET('Water Data'!$F$27,0,10*ROW('Water Data'!F20)))</f>
        <v/>
      </c>
      <c r="BZ26" s="399" t="str">
        <f ca="1">+IF(OFFSET('Water Data'!$F$28,0,10*ROW('Water Data'!F20))="","",OFFSET('Water Data'!$F$28,0,10*ROW('Water Data'!F20)))</f>
        <v/>
      </c>
      <c r="CA26" s="399" t="str">
        <f ca="1">+IF(OFFSET('Water Data'!$F$29,0,10*ROW('Water Data'!F20))="","",OFFSET('Water Data'!$F$29,0,10*ROW('Water Data'!F20)))</f>
        <v/>
      </c>
      <c r="CB26" s="399" t="str">
        <f ca="1">+IF(OFFSET('Water Data'!$G$27,0,10*ROW('Water Data'!G20))="","",OFFSET('Water Data'!$G$27,0,10*ROW('Water Data'!G20)))</f>
        <v/>
      </c>
      <c r="CC26" s="399" t="str">
        <f ca="1">+IF(OFFSET('Water Data'!$G$28,0,10*ROW('Water Data'!G20))="","",OFFSET('Water Data'!$G$28,0,10*ROW('Water Data'!G20)))</f>
        <v/>
      </c>
      <c r="CD26" s="399" t="str">
        <f ca="1">+IF(OFFSET('Water Data'!$G$29,0,10*ROW('Water Data'!G20))="","",OFFSET('Water Data'!$G$29,0,10*ROW('Water Data'!G20)))</f>
        <v/>
      </c>
      <c r="CE26" s="399" t="str">
        <f ca="1">+IF(OFFSET('Water Data'!$H$27,0,10*ROW('Water Data'!H20))="","",OFFSET('Water Data'!$H$27,0,10*ROW('Water Data'!H20)))</f>
        <v/>
      </c>
      <c r="CF26" s="399" t="str">
        <f ca="1">+IF(OFFSET('Water Data'!$H$28,0,10*ROW('Water Data'!H20))="","",OFFSET('Water Data'!$H$28,0,10*ROW('Water Data'!H20)))</f>
        <v/>
      </c>
      <c r="CG26" s="399" t="str">
        <f ca="1">+IF(OFFSET('Water Data'!$H$29,0,10*ROW('Water Data'!H20))="","",OFFSET('Water Data'!$H$29,0,10*ROW('Water Data'!H20)))</f>
        <v/>
      </c>
      <c r="CH26" s="399" t="str">
        <f ca="1">+IF(OFFSET('Water Data'!$I$27,0,10*ROW('Water Data'!I20))="","",OFFSET('Water Data'!$I$27,0,10*ROW('Water Data'!I20)))</f>
        <v/>
      </c>
      <c r="CI26" s="399" t="str">
        <f ca="1">+IF(OFFSET('Water Data'!$I$28,0,10*ROW('Water Data'!I20))="","",OFFSET('Water Data'!$I$28,0,10*ROW('Water Data'!I20)))</f>
        <v/>
      </c>
      <c r="CJ26" s="399" t="str">
        <f ca="1">+IF(OFFSET('Water Data'!$I$29,0,10*ROW('Water Data'!I20))="","",OFFSET('Water Data'!$I$29,0,10*ROW('Water Data'!I20)))</f>
        <v/>
      </c>
      <c r="CK26" s="399" t="str">
        <f ca="1">+IF(OFFSET('Sanitation Data'!$D$28,0,10*ROW('Sanitation Data'!D20))="","",OFFSET('Sanitation Data'!$D$28,0,10*ROW('Sanitation Data'!D20)))</f>
        <v/>
      </c>
      <c r="CL26" s="399" t="str">
        <f ca="1">+IF(OFFSET('Sanitation Data'!$D$29,0,10*ROW('Sanitation Data'!D20))="","",OFFSET('Sanitation Data'!$D$29,0,10*ROW('Sanitation Data'!D20)))</f>
        <v/>
      </c>
      <c r="CM26" s="399" t="str">
        <f ca="1">+IF(OFFSET('Sanitation Data'!$D$30,0,10*ROW('Sanitation Data'!D20))="","",OFFSET('Sanitation Data'!$D$30,0,10*ROW('Sanitation Data'!D20)))</f>
        <v/>
      </c>
      <c r="CN26" s="399" t="str">
        <f ca="1">+IF(OFFSET('Sanitation Data'!$D$31,0,10*ROW('Sanitation Data'!D20))="","",OFFSET('Sanitation Data'!$D$31,0,10*ROW('Sanitation Data'!D20)))</f>
        <v/>
      </c>
      <c r="CO26" s="399" t="str">
        <f ca="1">+IF(OFFSET('Sanitation Data'!$D$32,0,10*ROW('Sanitation Data'!D20))="","",OFFSET('Sanitation Data'!$D$32,0,10*ROW('Sanitation Data'!D20)))</f>
        <v/>
      </c>
      <c r="CP26" s="399" t="str">
        <f ca="1">+IF(OFFSET('Sanitation Data'!$E$28,0,10*ROW('Sanitation Data'!E20))="","",OFFSET('Sanitation Data'!$E$28,0,10*ROW('Sanitation Data'!E20)))</f>
        <v/>
      </c>
      <c r="CQ26" s="399" t="str">
        <f ca="1">+IF(OFFSET('Sanitation Data'!$E$29,0,10*ROW('Sanitation Data'!E20))="","",OFFSET('Sanitation Data'!$E$29,0,10*ROW('Sanitation Data'!E20)))</f>
        <v/>
      </c>
      <c r="CR26" s="399" t="str">
        <f ca="1">+IF(OFFSET('Sanitation Data'!$E$30,0,10*ROW('Sanitation Data'!E20))="","",OFFSET('Sanitation Data'!$E$30,0,10*ROW('Sanitation Data'!E20)))</f>
        <v/>
      </c>
      <c r="CS26" s="399" t="str">
        <f ca="1">+IF(OFFSET('Sanitation Data'!$E$31,0,10*ROW('Sanitation Data'!E20))="","",OFFSET('Sanitation Data'!$E$31,0,10*ROW('Sanitation Data'!E20)))</f>
        <v/>
      </c>
      <c r="CT26" s="399" t="str">
        <f ca="1">+IF(OFFSET('Sanitation Data'!$E$32,0,10*ROW('Sanitation Data'!E20))="","",OFFSET('Sanitation Data'!$E$32,0,10*ROW('Sanitation Data'!E20)))</f>
        <v/>
      </c>
      <c r="CU26" s="399" t="str">
        <f ca="1">+IF(OFFSET('Sanitation Data'!$F$28,0,10*ROW('Sanitation Data'!F20))="","",OFFSET('Sanitation Data'!$F$28,0,10*ROW('Sanitation Data'!F20)))</f>
        <v/>
      </c>
      <c r="CV26" s="399" t="str">
        <f ca="1">+IF(OFFSET('Sanitation Data'!$F$29,0,10*ROW('Sanitation Data'!F20))="","",OFFSET('Sanitation Data'!$F$29,0,10*ROW('Sanitation Data'!F20)))</f>
        <v/>
      </c>
      <c r="CW26" s="399" t="str">
        <f ca="1">+IF(OFFSET('Sanitation Data'!$F$30,0,10*ROW('Sanitation Data'!F20))="","",OFFSET('Sanitation Data'!$F$30,0,10*ROW('Sanitation Data'!F20)))</f>
        <v/>
      </c>
      <c r="CX26" s="399" t="str">
        <f ca="1">+IF(OFFSET('Sanitation Data'!$F$31,0,10*ROW('Sanitation Data'!F20))="","",OFFSET('Sanitation Data'!$F$31,0,10*ROW('Sanitation Data'!F20)))</f>
        <v/>
      </c>
      <c r="CY26" s="399" t="str">
        <f ca="1">+IF(OFFSET('Sanitation Data'!$F$32,0,10*ROW('Sanitation Data'!F20))="","",OFFSET('Sanitation Data'!$F$32,0,10*ROW('Sanitation Data'!F20)))</f>
        <v/>
      </c>
      <c r="CZ26" s="399" t="str">
        <f ca="1">+IF(OFFSET('Sanitation Data'!$G$28,0,10*ROW('Sanitation Data'!G20))="","",OFFSET('Sanitation Data'!$G$28,0,10*ROW('Sanitation Data'!G20)))</f>
        <v/>
      </c>
      <c r="DA26" s="399" t="str">
        <f ca="1">+IF(OFFSET('Sanitation Data'!$G$29,0,10*ROW('Sanitation Data'!G20))="","",OFFSET('Sanitation Data'!$G$29,0,10*ROW('Sanitation Data'!G20)))</f>
        <v/>
      </c>
      <c r="DB26" s="399" t="str">
        <f ca="1">+IF(OFFSET('Sanitation Data'!$G$30,0,10*ROW('Sanitation Data'!G20))="","",OFFSET('Sanitation Data'!$G$30,0,10*ROW('Sanitation Data'!G20)))</f>
        <v/>
      </c>
      <c r="DC26" s="399" t="str">
        <f ca="1">+IF(OFFSET('Sanitation Data'!$G$31,0,10*ROW('Sanitation Data'!G20))="","",OFFSET('Sanitation Data'!$G$31,0,10*ROW('Sanitation Data'!G20)))</f>
        <v/>
      </c>
      <c r="DD26" s="399" t="str">
        <f ca="1">+IF(OFFSET('Sanitation Data'!$G$32,0,10*ROW('Sanitation Data'!G20))="","",OFFSET('Sanitation Data'!$G$32,0,10*ROW('Sanitation Data'!G20)))</f>
        <v/>
      </c>
      <c r="DE26" s="399" t="str">
        <f ca="1">+IF(OFFSET('Sanitation Data'!$H$28,0,10*ROW('Sanitation Data'!H20))="","",OFFSET('Sanitation Data'!$H$28,0,10*ROW('Sanitation Data'!H20)))</f>
        <v/>
      </c>
      <c r="DF26" s="399" t="str">
        <f ca="1">+IF(OFFSET('Sanitation Data'!$H$29,0,10*ROW('Sanitation Data'!H20))="","",OFFSET('Sanitation Data'!$H$29,0,10*ROW('Sanitation Data'!H20)))</f>
        <v/>
      </c>
      <c r="DG26" s="399" t="str">
        <f ca="1">+IF(OFFSET('Sanitation Data'!$H$30,0,10*ROW('Sanitation Data'!H20))="","",OFFSET('Sanitation Data'!$H$30,0,10*ROW('Sanitation Data'!H20)))</f>
        <v/>
      </c>
      <c r="DH26" s="399" t="str">
        <f ca="1">+IF(OFFSET('Sanitation Data'!$H$31,0,10*ROW('Sanitation Data'!H20))="","",OFFSET('Sanitation Data'!$H$31,0,10*ROW('Sanitation Data'!H20)))</f>
        <v/>
      </c>
      <c r="DI26" s="399" t="str">
        <f ca="1">+IF(OFFSET('Sanitation Data'!$H$32,0,10*ROW('Sanitation Data'!H20))="","",OFFSET('Sanitation Data'!$H$32,0,10*ROW('Sanitation Data'!H20)))</f>
        <v/>
      </c>
      <c r="DJ26" s="399" t="str">
        <f ca="1">+IF(OFFSET('Sanitation Data'!$I$28,0,10*ROW('Sanitation Data'!I20))="","",OFFSET('Sanitation Data'!$I$28,0,10*ROW('Sanitation Data'!I20)))</f>
        <v/>
      </c>
      <c r="DK26" s="399" t="str">
        <f ca="1">+IF(OFFSET('Sanitation Data'!$I$29,0,10*ROW('Sanitation Data'!I20))="","",OFFSET('Sanitation Data'!$I$29,0,10*ROW('Sanitation Data'!I20)))</f>
        <v/>
      </c>
      <c r="DL26" s="399" t="str">
        <f ca="1">+IF(OFFSET('Sanitation Data'!$I$30,0,10*ROW('Sanitation Data'!I20))="","",OFFSET('Sanitation Data'!$I$30,0,10*ROW('Sanitation Data'!I20)))</f>
        <v/>
      </c>
      <c r="DM26" s="399" t="str">
        <f ca="1">+IF(OFFSET('Sanitation Data'!$I$31,0,10*ROW('Sanitation Data'!I20))="","",OFFSET('Sanitation Data'!$I$31,0,10*ROW('Sanitation Data'!I20)))</f>
        <v/>
      </c>
      <c r="DN26" s="399" t="str">
        <f ca="1">+IF(OFFSET('Sanitation Data'!$I$32,0,10*ROW('Sanitation Data'!I20))="","",OFFSET('Sanitation Data'!$I$32,0,10*ROW('Sanitation Data'!I20)))</f>
        <v/>
      </c>
      <c r="DO26" s="399" t="str">
        <f ca="1">+IF(OFFSET('Hygiene Data'!$D$11,0,10*ROW('Hygiene Data'!D20))="","",OFFSET('Hygiene Data'!$D$11,0,10*ROW('Hygiene Data'!D20)))</f>
        <v/>
      </c>
      <c r="DP26" s="399" t="str">
        <f ca="1">+IF(OFFSET('Hygiene Data'!$D$12,0,10*ROW('Hygiene Data'!D20))="","",OFFSET('Hygiene Data'!$D$12,0,10*ROW('Hygiene Data'!D20)))</f>
        <v/>
      </c>
      <c r="DQ26" s="399" t="str">
        <f ca="1">+IF(OFFSET('Hygiene Data'!$D$13,0,10*ROW('Hygiene Data'!D20))="","",OFFSET('Hygiene Data'!$D$13,0,10*ROW('Hygiene Data'!D20)))</f>
        <v/>
      </c>
      <c r="DR26" s="399" t="str">
        <f ca="1">+IF(OFFSET('Hygiene Data'!$E$11,0,10*ROW('Hygiene Data'!E20))="","",OFFSET('Hygiene Data'!$E$11,0,10*ROW('Hygiene Data'!E20)))</f>
        <v/>
      </c>
      <c r="DS26" s="399" t="str">
        <f ca="1">+IF(OFFSET('Hygiene Data'!$E$12,0,10*ROW('Hygiene Data'!E20))="","",OFFSET('Hygiene Data'!$E$12,0,10*ROW('Hygiene Data'!E20)))</f>
        <v/>
      </c>
      <c r="DT26" s="399" t="str">
        <f ca="1">+IF(OFFSET('Hygiene Data'!$E$13,0,10*ROW('Hygiene Data'!E20))="","",OFFSET('Hygiene Data'!$E$13,0,10*ROW('Hygiene Data'!E20)))</f>
        <v/>
      </c>
      <c r="DU26" s="399" t="str">
        <f ca="1">+IF(OFFSET('Hygiene Data'!$F$11,0,10*ROW('Hygiene Data'!F20))="","",OFFSET('Hygiene Data'!$F$11,0,10*ROW('Hygiene Data'!F20)))</f>
        <v/>
      </c>
      <c r="DV26" s="399" t="str">
        <f ca="1">+IF(OFFSET('Hygiene Data'!$F$12,0,10*ROW('Hygiene Data'!F20))="","",OFFSET('Hygiene Data'!$F$12,0,10*ROW('Hygiene Data'!F20)))</f>
        <v/>
      </c>
      <c r="DW26" s="399" t="str">
        <f ca="1">+IF(OFFSET('Hygiene Data'!$F$13,0,10*ROW('Hygiene Data'!F20))="","",OFFSET('Hygiene Data'!$F$13,0,10*ROW('Hygiene Data'!F20)))</f>
        <v/>
      </c>
      <c r="DX26" s="399" t="str">
        <f ca="1">+IF(OFFSET('Hygiene Data'!$G$11,0,10*ROW('Hygiene Data'!G20))="","",OFFSET('Hygiene Data'!$G$11,0,10*ROW('Hygiene Data'!G20)))</f>
        <v/>
      </c>
      <c r="DY26" s="399" t="str">
        <f ca="1">+IF(OFFSET('Hygiene Data'!$G$12,0,10*ROW('Hygiene Data'!G20))="","",OFFSET('Hygiene Data'!$G$12,0,10*ROW('Hygiene Data'!G20)))</f>
        <v/>
      </c>
      <c r="DZ26" s="399" t="str">
        <f ca="1">+IF(OFFSET('Hygiene Data'!$G$13,0,10*ROW('Hygiene Data'!G20))="","",OFFSET('Hygiene Data'!$G$13,0,10*ROW('Hygiene Data'!G20)))</f>
        <v/>
      </c>
      <c r="EA26" s="399" t="str">
        <f ca="1">+IF(OFFSET('Hygiene Data'!$H$11,0,10*ROW('Hygiene Data'!H20))="","",OFFSET('Hygiene Data'!$H$11,0,10*ROW('Hygiene Data'!H20)))</f>
        <v/>
      </c>
      <c r="EB26" s="399" t="str">
        <f ca="1">+IF(OFFSET('Hygiene Data'!$H$12,0,10*ROW('Hygiene Data'!H20))="","",OFFSET('Hygiene Data'!$H$12,0,10*ROW('Hygiene Data'!H20)))</f>
        <v/>
      </c>
      <c r="EC26" s="399" t="str">
        <f ca="1">+IF(OFFSET('Hygiene Data'!$H$13,0,10*ROW('Hygiene Data'!H20))="","",OFFSET('Hygiene Data'!$H$13,0,10*ROW('Hygiene Data'!H20)))</f>
        <v/>
      </c>
      <c r="ED26" s="399" t="str">
        <f ca="1">+IF(OFFSET('Hygiene Data'!$I$11,0,10*ROW('Hygiene Data'!I20))="","",OFFSET('Hygiene Data'!$I$11,0,10*ROW('Hygiene Data'!I20)))</f>
        <v/>
      </c>
      <c r="EE26" s="399" t="str">
        <f ca="1">+IF(OFFSET('Hygiene Data'!$I$12,0,10*ROW('Hygiene Data'!I20))="","",OFFSET('Hygiene Data'!$I$12,0,10*ROW('Hygiene Data'!I20)))</f>
        <v/>
      </c>
      <c r="EF26" s="399" t="str">
        <f ca="1">+IF(OFFSET('Hygiene Data'!$I$13,0,10*ROW('Hygiene Data'!I20))="","",OFFSET('Hygiene Data'!$I$13,0,10*ROW('Hygiene Data'!I20)))</f>
        <v/>
      </c>
    </row>
    <row r="27" spans="1:136" x14ac:dyDescent="0.25">
      <c r="A27" s="508" t="str">
        <f ca="1">+IF(OFFSET('Water Data'!$B$2,0,10*ROW('Water Data'!E21))="","",OFFSET('Water Data'!$B$2,0,10*ROW('Water Data'!E21)))</f>
        <v/>
      </c>
      <c r="B27" s="50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35" t="str">
        <f t="shared" ca="1" si="0"/>
        <v/>
      </c>
      <c r="D27" s="53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3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3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3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3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3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3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3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3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3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3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3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3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3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3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3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3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3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3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3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3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3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3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3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3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3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3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3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3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3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3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3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3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3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3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3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3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3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3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3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3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3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3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3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3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3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3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3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3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1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3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3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3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3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3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3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3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3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3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3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3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3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3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3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3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3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99" t="str">
        <f ca="1">+IF(OFFSET('Water Data'!$D$27,0,10*ROW('Water Data'!D21))="","",OFFSET('Water Data'!$D$27,0,10*ROW('Water Data'!D21)))</f>
        <v/>
      </c>
      <c r="BT27" s="399" t="str">
        <f ca="1">+IF(OFFSET('Water Data'!$D$28,0,10*ROW('Water Data'!D21))="","",OFFSET('Water Data'!$D$28,0,10*ROW('Water Data'!D21)))</f>
        <v/>
      </c>
      <c r="BU27" s="399" t="str">
        <f ca="1">+IF(OFFSET('Water Data'!$D$29,0,10*ROW('Water Data'!D21))="","",OFFSET('Water Data'!$D$29,0,10*ROW('Water Data'!D21)))</f>
        <v/>
      </c>
      <c r="BV27" s="399" t="str">
        <f ca="1">+IF(OFFSET('Water Data'!$E$27,0,10*ROW('Water Data'!E21))="","",OFFSET('Water Data'!$E$27,0,10*ROW('Water Data'!E21)))</f>
        <v/>
      </c>
      <c r="BW27" s="399" t="str">
        <f ca="1">+IF(OFFSET('Water Data'!$E$28,0,10*ROW('Water Data'!E21))="","",OFFSET('Water Data'!$E$28,0,10*ROW('Water Data'!E21)))</f>
        <v/>
      </c>
      <c r="BX27" s="399" t="str">
        <f ca="1">+IF(OFFSET('Water Data'!$E$29,0,10*ROW('Water Data'!E21))="","",OFFSET('Water Data'!$E$29,0,10*ROW('Water Data'!E21)))</f>
        <v/>
      </c>
      <c r="BY27" s="399" t="str">
        <f ca="1">+IF(OFFSET('Water Data'!$F$27,0,10*ROW('Water Data'!F21))="","",OFFSET('Water Data'!$F$27,0,10*ROW('Water Data'!F21)))</f>
        <v/>
      </c>
      <c r="BZ27" s="399" t="str">
        <f ca="1">+IF(OFFSET('Water Data'!$F$28,0,10*ROW('Water Data'!F21))="","",OFFSET('Water Data'!$F$28,0,10*ROW('Water Data'!F21)))</f>
        <v/>
      </c>
      <c r="CA27" s="399" t="str">
        <f ca="1">+IF(OFFSET('Water Data'!$F$29,0,10*ROW('Water Data'!F21))="","",OFFSET('Water Data'!$F$29,0,10*ROW('Water Data'!F21)))</f>
        <v/>
      </c>
      <c r="CB27" s="399" t="str">
        <f ca="1">+IF(OFFSET('Water Data'!$G$27,0,10*ROW('Water Data'!G21))="","",OFFSET('Water Data'!$G$27,0,10*ROW('Water Data'!G21)))</f>
        <v/>
      </c>
      <c r="CC27" s="399" t="str">
        <f ca="1">+IF(OFFSET('Water Data'!$G$28,0,10*ROW('Water Data'!G21))="","",OFFSET('Water Data'!$G$28,0,10*ROW('Water Data'!G21)))</f>
        <v/>
      </c>
      <c r="CD27" s="399" t="str">
        <f ca="1">+IF(OFFSET('Water Data'!$G$29,0,10*ROW('Water Data'!G21))="","",OFFSET('Water Data'!$G$29,0,10*ROW('Water Data'!G21)))</f>
        <v/>
      </c>
      <c r="CE27" s="399" t="str">
        <f ca="1">+IF(OFFSET('Water Data'!$H$27,0,10*ROW('Water Data'!H21))="","",OFFSET('Water Data'!$H$27,0,10*ROW('Water Data'!H21)))</f>
        <v/>
      </c>
      <c r="CF27" s="399" t="str">
        <f ca="1">+IF(OFFSET('Water Data'!$H$28,0,10*ROW('Water Data'!H21))="","",OFFSET('Water Data'!$H$28,0,10*ROW('Water Data'!H21)))</f>
        <v/>
      </c>
      <c r="CG27" s="399" t="str">
        <f ca="1">+IF(OFFSET('Water Data'!$H$29,0,10*ROW('Water Data'!H21))="","",OFFSET('Water Data'!$H$29,0,10*ROW('Water Data'!H21)))</f>
        <v/>
      </c>
      <c r="CH27" s="399" t="str">
        <f ca="1">+IF(OFFSET('Water Data'!$I$27,0,10*ROW('Water Data'!I21))="","",OFFSET('Water Data'!$I$27,0,10*ROW('Water Data'!I21)))</f>
        <v/>
      </c>
      <c r="CI27" s="399" t="str">
        <f ca="1">+IF(OFFSET('Water Data'!$I$28,0,10*ROW('Water Data'!I21))="","",OFFSET('Water Data'!$I$28,0,10*ROW('Water Data'!I21)))</f>
        <v/>
      </c>
      <c r="CJ27" s="399" t="str">
        <f ca="1">+IF(OFFSET('Water Data'!$I$29,0,10*ROW('Water Data'!I21))="","",OFFSET('Water Data'!$I$29,0,10*ROW('Water Data'!I21)))</f>
        <v/>
      </c>
      <c r="CK27" s="399" t="str">
        <f ca="1">+IF(OFFSET('Sanitation Data'!$D$28,0,10*ROW('Sanitation Data'!D21))="","",OFFSET('Sanitation Data'!$D$28,0,10*ROW('Sanitation Data'!D21)))</f>
        <v/>
      </c>
      <c r="CL27" s="399" t="str">
        <f ca="1">+IF(OFFSET('Sanitation Data'!$D$29,0,10*ROW('Sanitation Data'!D21))="","",OFFSET('Sanitation Data'!$D$29,0,10*ROW('Sanitation Data'!D21)))</f>
        <v/>
      </c>
      <c r="CM27" s="399" t="str">
        <f ca="1">+IF(OFFSET('Sanitation Data'!$D$30,0,10*ROW('Sanitation Data'!D21))="","",OFFSET('Sanitation Data'!$D$30,0,10*ROW('Sanitation Data'!D21)))</f>
        <v/>
      </c>
      <c r="CN27" s="399" t="str">
        <f ca="1">+IF(OFFSET('Sanitation Data'!$D$31,0,10*ROW('Sanitation Data'!D21))="","",OFFSET('Sanitation Data'!$D$31,0,10*ROW('Sanitation Data'!D21)))</f>
        <v/>
      </c>
      <c r="CO27" s="399" t="str">
        <f ca="1">+IF(OFFSET('Sanitation Data'!$D$32,0,10*ROW('Sanitation Data'!D21))="","",OFFSET('Sanitation Data'!$D$32,0,10*ROW('Sanitation Data'!D21)))</f>
        <v/>
      </c>
      <c r="CP27" s="399" t="str">
        <f ca="1">+IF(OFFSET('Sanitation Data'!$E$28,0,10*ROW('Sanitation Data'!E21))="","",OFFSET('Sanitation Data'!$E$28,0,10*ROW('Sanitation Data'!E21)))</f>
        <v/>
      </c>
      <c r="CQ27" s="399" t="str">
        <f ca="1">+IF(OFFSET('Sanitation Data'!$E$29,0,10*ROW('Sanitation Data'!E21))="","",OFFSET('Sanitation Data'!$E$29,0,10*ROW('Sanitation Data'!E21)))</f>
        <v/>
      </c>
      <c r="CR27" s="399" t="str">
        <f ca="1">+IF(OFFSET('Sanitation Data'!$E$30,0,10*ROW('Sanitation Data'!E21))="","",OFFSET('Sanitation Data'!$E$30,0,10*ROW('Sanitation Data'!E21)))</f>
        <v/>
      </c>
      <c r="CS27" s="399" t="str">
        <f ca="1">+IF(OFFSET('Sanitation Data'!$E$31,0,10*ROW('Sanitation Data'!E21))="","",OFFSET('Sanitation Data'!$E$31,0,10*ROW('Sanitation Data'!E21)))</f>
        <v/>
      </c>
      <c r="CT27" s="399" t="str">
        <f ca="1">+IF(OFFSET('Sanitation Data'!$E$32,0,10*ROW('Sanitation Data'!E21))="","",OFFSET('Sanitation Data'!$E$32,0,10*ROW('Sanitation Data'!E21)))</f>
        <v/>
      </c>
      <c r="CU27" s="399" t="str">
        <f ca="1">+IF(OFFSET('Sanitation Data'!$F$28,0,10*ROW('Sanitation Data'!F21))="","",OFFSET('Sanitation Data'!$F$28,0,10*ROW('Sanitation Data'!F21)))</f>
        <v/>
      </c>
      <c r="CV27" s="399" t="str">
        <f ca="1">+IF(OFFSET('Sanitation Data'!$F$29,0,10*ROW('Sanitation Data'!F21))="","",OFFSET('Sanitation Data'!$F$29,0,10*ROW('Sanitation Data'!F21)))</f>
        <v/>
      </c>
      <c r="CW27" s="399" t="str">
        <f ca="1">+IF(OFFSET('Sanitation Data'!$F$30,0,10*ROW('Sanitation Data'!F21))="","",OFFSET('Sanitation Data'!$F$30,0,10*ROW('Sanitation Data'!F21)))</f>
        <v/>
      </c>
      <c r="CX27" s="399" t="str">
        <f ca="1">+IF(OFFSET('Sanitation Data'!$F$31,0,10*ROW('Sanitation Data'!F21))="","",OFFSET('Sanitation Data'!$F$31,0,10*ROW('Sanitation Data'!F21)))</f>
        <v/>
      </c>
      <c r="CY27" s="399" t="str">
        <f ca="1">+IF(OFFSET('Sanitation Data'!$F$32,0,10*ROW('Sanitation Data'!F21))="","",OFFSET('Sanitation Data'!$F$32,0,10*ROW('Sanitation Data'!F21)))</f>
        <v/>
      </c>
      <c r="CZ27" s="399" t="str">
        <f ca="1">+IF(OFFSET('Sanitation Data'!$G$28,0,10*ROW('Sanitation Data'!G21))="","",OFFSET('Sanitation Data'!$G$28,0,10*ROW('Sanitation Data'!G21)))</f>
        <v/>
      </c>
      <c r="DA27" s="399" t="str">
        <f ca="1">+IF(OFFSET('Sanitation Data'!$G$29,0,10*ROW('Sanitation Data'!G21))="","",OFFSET('Sanitation Data'!$G$29,0,10*ROW('Sanitation Data'!G21)))</f>
        <v/>
      </c>
      <c r="DB27" s="399" t="str">
        <f ca="1">+IF(OFFSET('Sanitation Data'!$G$30,0,10*ROW('Sanitation Data'!G21))="","",OFFSET('Sanitation Data'!$G$30,0,10*ROW('Sanitation Data'!G21)))</f>
        <v/>
      </c>
      <c r="DC27" s="399" t="str">
        <f ca="1">+IF(OFFSET('Sanitation Data'!$G$31,0,10*ROW('Sanitation Data'!G21))="","",OFFSET('Sanitation Data'!$G$31,0,10*ROW('Sanitation Data'!G21)))</f>
        <v/>
      </c>
      <c r="DD27" s="399" t="str">
        <f ca="1">+IF(OFFSET('Sanitation Data'!$G$32,0,10*ROW('Sanitation Data'!G21))="","",OFFSET('Sanitation Data'!$G$32,0,10*ROW('Sanitation Data'!G21)))</f>
        <v/>
      </c>
      <c r="DE27" s="399" t="str">
        <f ca="1">+IF(OFFSET('Sanitation Data'!$H$28,0,10*ROW('Sanitation Data'!H21))="","",OFFSET('Sanitation Data'!$H$28,0,10*ROW('Sanitation Data'!H21)))</f>
        <v/>
      </c>
      <c r="DF27" s="399" t="str">
        <f ca="1">+IF(OFFSET('Sanitation Data'!$H$29,0,10*ROW('Sanitation Data'!H21))="","",OFFSET('Sanitation Data'!$H$29,0,10*ROW('Sanitation Data'!H21)))</f>
        <v/>
      </c>
      <c r="DG27" s="399" t="str">
        <f ca="1">+IF(OFFSET('Sanitation Data'!$H$30,0,10*ROW('Sanitation Data'!H21))="","",OFFSET('Sanitation Data'!$H$30,0,10*ROW('Sanitation Data'!H21)))</f>
        <v/>
      </c>
      <c r="DH27" s="399" t="str">
        <f ca="1">+IF(OFFSET('Sanitation Data'!$H$31,0,10*ROW('Sanitation Data'!H21))="","",OFFSET('Sanitation Data'!$H$31,0,10*ROW('Sanitation Data'!H21)))</f>
        <v/>
      </c>
      <c r="DI27" s="399" t="str">
        <f ca="1">+IF(OFFSET('Sanitation Data'!$H$32,0,10*ROW('Sanitation Data'!H21))="","",OFFSET('Sanitation Data'!$H$32,0,10*ROW('Sanitation Data'!H21)))</f>
        <v/>
      </c>
      <c r="DJ27" s="399" t="str">
        <f ca="1">+IF(OFFSET('Sanitation Data'!$I$28,0,10*ROW('Sanitation Data'!I21))="","",OFFSET('Sanitation Data'!$I$28,0,10*ROW('Sanitation Data'!I21)))</f>
        <v/>
      </c>
      <c r="DK27" s="399" t="str">
        <f ca="1">+IF(OFFSET('Sanitation Data'!$I$29,0,10*ROW('Sanitation Data'!I21))="","",OFFSET('Sanitation Data'!$I$29,0,10*ROW('Sanitation Data'!I21)))</f>
        <v/>
      </c>
      <c r="DL27" s="399" t="str">
        <f ca="1">+IF(OFFSET('Sanitation Data'!$I$30,0,10*ROW('Sanitation Data'!I21))="","",OFFSET('Sanitation Data'!$I$30,0,10*ROW('Sanitation Data'!I21)))</f>
        <v/>
      </c>
      <c r="DM27" s="399" t="str">
        <f ca="1">+IF(OFFSET('Sanitation Data'!$I$31,0,10*ROW('Sanitation Data'!I21))="","",OFFSET('Sanitation Data'!$I$31,0,10*ROW('Sanitation Data'!I21)))</f>
        <v/>
      </c>
      <c r="DN27" s="399" t="str">
        <f ca="1">+IF(OFFSET('Sanitation Data'!$I$32,0,10*ROW('Sanitation Data'!I21))="","",OFFSET('Sanitation Data'!$I$32,0,10*ROW('Sanitation Data'!I21)))</f>
        <v/>
      </c>
      <c r="DO27" s="399" t="str">
        <f ca="1">+IF(OFFSET('Hygiene Data'!$D$11,0,10*ROW('Hygiene Data'!D21))="","",OFFSET('Hygiene Data'!$D$11,0,10*ROW('Hygiene Data'!D21)))</f>
        <v/>
      </c>
      <c r="DP27" s="399" t="str">
        <f ca="1">+IF(OFFSET('Hygiene Data'!$D$12,0,10*ROW('Hygiene Data'!D21))="","",OFFSET('Hygiene Data'!$D$12,0,10*ROW('Hygiene Data'!D21)))</f>
        <v/>
      </c>
      <c r="DQ27" s="399" t="str">
        <f ca="1">+IF(OFFSET('Hygiene Data'!$D$13,0,10*ROW('Hygiene Data'!D21))="","",OFFSET('Hygiene Data'!$D$13,0,10*ROW('Hygiene Data'!D21)))</f>
        <v/>
      </c>
      <c r="DR27" s="399" t="str">
        <f ca="1">+IF(OFFSET('Hygiene Data'!$E$11,0,10*ROW('Hygiene Data'!E21))="","",OFFSET('Hygiene Data'!$E$11,0,10*ROW('Hygiene Data'!E21)))</f>
        <v/>
      </c>
      <c r="DS27" s="399" t="str">
        <f ca="1">+IF(OFFSET('Hygiene Data'!$E$12,0,10*ROW('Hygiene Data'!E21))="","",OFFSET('Hygiene Data'!$E$12,0,10*ROW('Hygiene Data'!E21)))</f>
        <v/>
      </c>
      <c r="DT27" s="399" t="str">
        <f ca="1">+IF(OFFSET('Hygiene Data'!$E$13,0,10*ROW('Hygiene Data'!E21))="","",OFFSET('Hygiene Data'!$E$13,0,10*ROW('Hygiene Data'!E21)))</f>
        <v/>
      </c>
      <c r="DU27" s="399" t="str">
        <f ca="1">+IF(OFFSET('Hygiene Data'!$F$11,0,10*ROW('Hygiene Data'!F21))="","",OFFSET('Hygiene Data'!$F$11,0,10*ROW('Hygiene Data'!F21)))</f>
        <v/>
      </c>
      <c r="DV27" s="399" t="str">
        <f ca="1">+IF(OFFSET('Hygiene Data'!$F$12,0,10*ROW('Hygiene Data'!F21))="","",OFFSET('Hygiene Data'!$F$12,0,10*ROW('Hygiene Data'!F21)))</f>
        <v/>
      </c>
      <c r="DW27" s="399" t="str">
        <f ca="1">+IF(OFFSET('Hygiene Data'!$F$13,0,10*ROW('Hygiene Data'!F21))="","",OFFSET('Hygiene Data'!$F$13,0,10*ROW('Hygiene Data'!F21)))</f>
        <v/>
      </c>
      <c r="DX27" s="399" t="str">
        <f ca="1">+IF(OFFSET('Hygiene Data'!$G$11,0,10*ROW('Hygiene Data'!G21))="","",OFFSET('Hygiene Data'!$G$11,0,10*ROW('Hygiene Data'!G21)))</f>
        <v/>
      </c>
      <c r="DY27" s="399" t="str">
        <f ca="1">+IF(OFFSET('Hygiene Data'!$G$12,0,10*ROW('Hygiene Data'!G21))="","",OFFSET('Hygiene Data'!$G$12,0,10*ROW('Hygiene Data'!G21)))</f>
        <v/>
      </c>
      <c r="DZ27" s="399" t="str">
        <f ca="1">+IF(OFFSET('Hygiene Data'!$G$13,0,10*ROW('Hygiene Data'!G21))="","",OFFSET('Hygiene Data'!$G$13,0,10*ROW('Hygiene Data'!G21)))</f>
        <v/>
      </c>
      <c r="EA27" s="399" t="str">
        <f ca="1">+IF(OFFSET('Hygiene Data'!$H$11,0,10*ROW('Hygiene Data'!H21))="","",OFFSET('Hygiene Data'!$H$11,0,10*ROW('Hygiene Data'!H21)))</f>
        <v/>
      </c>
      <c r="EB27" s="399" t="str">
        <f ca="1">+IF(OFFSET('Hygiene Data'!$H$12,0,10*ROW('Hygiene Data'!H21))="","",OFFSET('Hygiene Data'!$H$12,0,10*ROW('Hygiene Data'!H21)))</f>
        <v/>
      </c>
      <c r="EC27" s="399" t="str">
        <f ca="1">+IF(OFFSET('Hygiene Data'!$H$13,0,10*ROW('Hygiene Data'!H21))="","",OFFSET('Hygiene Data'!$H$13,0,10*ROW('Hygiene Data'!H21)))</f>
        <v/>
      </c>
      <c r="ED27" s="399" t="str">
        <f ca="1">+IF(OFFSET('Hygiene Data'!$I$11,0,10*ROW('Hygiene Data'!I21))="","",OFFSET('Hygiene Data'!$I$11,0,10*ROW('Hygiene Data'!I21)))</f>
        <v/>
      </c>
      <c r="EE27" s="399" t="str">
        <f ca="1">+IF(OFFSET('Hygiene Data'!$I$12,0,10*ROW('Hygiene Data'!I21))="","",OFFSET('Hygiene Data'!$I$12,0,10*ROW('Hygiene Data'!I21)))</f>
        <v/>
      </c>
      <c r="EF27" s="399" t="str">
        <f ca="1">+IF(OFFSET('Hygiene Data'!$I$13,0,10*ROW('Hygiene Data'!I21))="","",OFFSET('Hygiene Data'!$I$13,0,10*ROW('Hygiene Data'!I21)))</f>
        <v/>
      </c>
    </row>
    <row r="28" spans="1:136" x14ac:dyDescent="0.25">
      <c r="A28" s="508" t="str">
        <f ca="1">+IF(OFFSET('Water Data'!$B$2,0,10*ROW('Water Data'!E22))="","",OFFSET('Water Data'!$B$2,0,10*ROW('Water Data'!E22)))</f>
        <v/>
      </c>
      <c r="B28" s="50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35" t="str">
        <f t="shared" ca="1" si="0"/>
        <v/>
      </c>
      <c r="D28" s="53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3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3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3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3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3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3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3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3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3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3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3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3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3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3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3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3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3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3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3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3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3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3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3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3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3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3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3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3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3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3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3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3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3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3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3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3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3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3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3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3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3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3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3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3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3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3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3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3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1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3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3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3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3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3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3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3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3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3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3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3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3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3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3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3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3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99" t="str">
        <f ca="1">+IF(OFFSET('Water Data'!$D$27,0,10*ROW('Water Data'!D22))="","",OFFSET('Water Data'!$D$27,0,10*ROW('Water Data'!D22)))</f>
        <v/>
      </c>
      <c r="BT28" s="399" t="str">
        <f ca="1">+IF(OFFSET('Water Data'!$D$28,0,10*ROW('Water Data'!D22))="","",OFFSET('Water Data'!$D$28,0,10*ROW('Water Data'!D22)))</f>
        <v/>
      </c>
      <c r="BU28" s="399" t="str">
        <f ca="1">+IF(OFFSET('Water Data'!$D$29,0,10*ROW('Water Data'!D22))="","",OFFSET('Water Data'!$D$29,0,10*ROW('Water Data'!D22)))</f>
        <v/>
      </c>
      <c r="BV28" s="399" t="str">
        <f ca="1">+IF(OFFSET('Water Data'!$E$27,0,10*ROW('Water Data'!E22))="","",OFFSET('Water Data'!$E$27,0,10*ROW('Water Data'!E22)))</f>
        <v/>
      </c>
      <c r="BW28" s="399" t="str">
        <f ca="1">+IF(OFFSET('Water Data'!$E$28,0,10*ROW('Water Data'!E22))="","",OFFSET('Water Data'!$E$28,0,10*ROW('Water Data'!E22)))</f>
        <v/>
      </c>
      <c r="BX28" s="399" t="str">
        <f ca="1">+IF(OFFSET('Water Data'!$E$29,0,10*ROW('Water Data'!E22))="","",OFFSET('Water Data'!$E$29,0,10*ROW('Water Data'!E22)))</f>
        <v/>
      </c>
      <c r="BY28" s="399" t="str">
        <f ca="1">+IF(OFFSET('Water Data'!$F$27,0,10*ROW('Water Data'!F22))="","",OFFSET('Water Data'!$F$27,0,10*ROW('Water Data'!F22)))</f>
        <v/>
      </c>
      <c r="BZ28" s="399" t="str">
        <f ca="1">+IF(OFFSET('Water Data'!$F$28,0,10*ROW('Water Data'!F22))="","",OFFSET('Water Data'!$F$28,0,10*ROW('Water Data'!F22)))</f>
        <v/>
      </c>
      <c r="CA28" s="399" t="str">
        <f ca="1">+IF(OFFSET('Water Data'!$F$29,0,10*ROW('Water Data'!F22))="","",OFFSET('Water Data'!$F$29,0,10*ROW('Water Data'!F22)))</f>
        <v/>
      </c>
      <c r="CB28" s="399" t="str">
        <f ca="1">+IF(OFFSET('Water Data'!$G$27,0,10*ROW('Water Data'!G22))="","",OFFSET('Water Data'!$G$27,0,10*ROW('Water Data'!G22)))</f>
        <v/>
      </c>
      <c r="CC28" s="399" t="str">
        <f ca="1">+IF(OFFSET('Water Data'!$G$28,0,10*ROW('Water Data'!G22))="","",OFFSET('Water Data'!$G$28,0,10*ROW('Water Data'!G22)))</f>
        <v/>
      </c>
      <c r="CD28" s="399" t="str">
        <f ca="1">+IF(OFFSET('Water Data'!$G$29,0,10*ROW('Water Data'!G22))="","",OFFSET('Water Data'!$G$29,0,10*ROW('Water Data'!G22)))</f>
        <v/>
      </c>
      <c r="CE28" s="399" t="str">
        <f ca="1">+IF(OFFSET('Water Data'!$H$27,0,10*ROW('Water Data'!H22))="","",OFFSET('Water Data'!$H$27,0,10*ROW('Water Data'!H22)))</f>
        <v/>
      </c>
      <c r="CF28" s="399" t="str">
        <f ca="1">+IF(OFFSET('Water Data'!$H$28,0,10*ROW('Water Data'!H22))="","",OFFSET('Water Data'!$H$28,0,10*ROW('Water Data'!H22)))</f>
        <v/>
      </c>
      <c r="CG28" s="399" t="str">
        <f ca="1">+IF(OFFSET('Water Data'!$H$29,0,10*ROW('Water Data'!H22))="","",OFFSET('Water Data'!$H$29,0,10*ROW('Water Data'!H22)))</f>
        <v/>
      </c>
      <c r="CH28" s="399" t="str">
        <f ca="1">+IF(OFFSET('Water Data'!$I$27,0,10*ROW('Water Data'!I22))="","",OFFSET('Water Data'!$I$27,0,10*ROW('Water Data'!I22)))</f>
        <v/>
      </c>
      <c r="CI28" s="399" t="str">
        <f ca="1">+IF(OFFSET('Water Data'!$I$28,0,10*ROW('Water Data'!I22))="","",OFFSET('Water Data'!$I$28,0,10*ROW('Water Data'!I22)))</f>
        <v/>
      </c>
      <c r="CJ28" s="399" t="str">
        <f ca="1">+IF(OFFSET('Water Data'!$I$29,0,10*ROW('Water Data'!I22))="","",OFFSET('Water Data'!$I$29,0,10*ROW('Water Data'!I22)))</f>
        <v/>
      </c>
      <c r="CK28" s="399" t="str">
        <f ca="1">+IF(OFFSET('Sanitation Data'!$D$28,0,10*ROW('Sanitation Data'!D22))="","",OFFSET('Sanitation Data'!$D$28,0,10*ROW('Sanitation Data'!D22)))</f>
        <v/>
      </c>
      <c r="CL28" s="399" t="str">
        <f ca="1">+IF(OFFSET('Sanitation Data'!$D$29,0,10*ROW('Sanitation Data'!D22))="","",OFFSET('Sanitation Data'!$D$29,0,10*ROW('Sanitation Data'!D22)))</f>
        <v/>
      </c>
      <c r="CM28" s="399" t="str">
        <f ca="1">+IF(OFFSET('Sanitation Data'!$D$30,0,10*ROW('Sanitation Data'!D22))="","",OFFSET('Sanitation Data'!$D$30,0,10*ROW('Sanitation Data'!D22)))</f>
        <v/>
      </c>
      <c r="CN28" s="399" t="str">
        <f ca="1">+IF(OFFSET('Sanitation Data'!$D$31,0,10*ROW('Sanitation Data'!D22))="","",OFFSET('Sanitation Data'!$D$31,0,10*ROW('Sanitation Data'!D22)))</f>
        <v/>
      </c>
      <c r="CO28" s="399" t="str">
        <f ca="1">+IF(OFFSET('Sanitation Data'!$D$32,0,10*ROW('Sanitation Data'!D22))="","",OFFSET('Sanitation Data'!$D$32,0,10*ROW('Sanitation Data'!D22)))</f>
        <v/>
      </c>
      <c r="CP28" s="399" t="str">
        <f ca="1">+IF(OFFSET('Sanitation Data'!$E$28,0,10*ROW('Sanitation Data'!E22))="","",OFFSET('Sanitation Data'!$E$28,0,10*ROW('Sanitation Data'!E22)))</f>
        <v/>
      </c>
      <c r="CQ28" s="399" t="str">
        <f ca="1">+IF(OFFSET('Sanitation Data'!$E$29,0,10*ROW('Sanitation Data'!E22))="","",OFFSET('Sanitation Data'!$E$29,0,10*ROW('Sanitation Data'!E22)))</f>
        <v/>
      </c>
      <c r="CR28" s="399" t="str">
        <f ca="1">+IF(OFFSET('Sanitation Data'!$E$30,0,10*ROW('Sanitation Data'!E22))="","",OFFSET('Sanitation Data'!$E$30,0,10*ROW('Sanitation Data'!E22)))</f>
        <v/>
      </c>
      <c r="CS28" s="399" t="str">
        <f ca="1">+IF(OFFSET('Sanitation Data'!$E$31,0,10*ROW('Sanitation Data'!E22))="","",OFFSET('Sanitation Data'!$E$31,0,10*ROW('Sanitation Data'!E22)))</f>
        <v/>
      </c>
      <c r="CT28" s="399" t="str">
        <f ca="1">+IF(OFFSET('Sanitation Data'!$E$32,0,10*ROW('Sanitation Data'!E22))="","",OFFSET('Sanitation Data'!$E$32,0,10*ROW('Sanitation Data'!E22)))</f>
        <v/>
      </c>
      <c r="CU28" s="399" t="str">
        <f ca="1">+IF(OFFSET('Sanitation Data'!$F$28,0,10*ROW('Sanitation Data'!F22))="","",OFFSET('Sanitation Data'!$F$28,0,10*ROW('Sanitation Data'!F22)))</f>
        <v/>
      </c>
      <c r="CV28" s="399" t="str">
        <f ca="1">+IF(OFFSET('Sanitation Data'!$F$29,0,10*ROW('Sanitation Data'!F22))="","",OFFSET('Sanitation Data'!$F$29,0,10*ROW('Sanitation Data'!F22)))</f>
        <v/>
      </c>
      <c r="CW28" s="399" t="str">
        <f ca="1">+IF(OFFSET('Sanitation Data'!$F$30,0,10*ROW('Sanitation Data'!F22))="","",OFFSET('Sanitation Data'!$F$30,0,10*ROW('Sanitation Data'!F22)))</f>
        <v/>
      </c>
      <c r="CX28" s="399" t="str">
        <f ca="1">+IF(OFFSET('Sanitation Data'!$F$31,0,10*ROW('Sanitation Data'!F22))="","",OFFSET('Sanitation Data'!$F$31,0,10*ROW('Sanitation Data'!F22)))</f>
        <v/>
      </c>
      <c r="CY28" s="399" t="str">
        <f ca="1">+IF(OFFSET('Sanitation Data'!$F$32,0,10*ROW('Sanitation Data'!F22))="","",OFFSET('Sanitation Data'!$F$32,0,10*ROW('Sanitation Data'!F22)))</f>
        <v/>
      </c>
      <c r="CZ28" s="399" t="str">
        <f ca="1">+IF(OFFSET('Sanitation Data'!$G$28,0,10*ROW('Sanitation Data'!G22))="","",OFFSET('Sanitation Data'!$G$28,0,10*ROW('Sanitation Data'!G22)))</f>
        <v/>
      </c>
      <c r="DA28" s="399" t="str">
        <f ca="1">+IF(OFFSET('Sanitation Data'!$G$29,0,10*ROW('Sanitation Data'!G22))="","",OFFSET('Sanitation Data'!$G$29,0,10*ROW('Sanitation Data'!G22)))</f>
        <v/>
      </c>
      <c r="DB28" s="399" t="str">
        <f ca="1">+IF(OFFSET('Sanitation Data'!$G$30,0,10*ROW('Sanitation Data'!G22))="","",OFFSET('Sanitation Data'!$G$30,0,10*ROW('Sanitation Data'!G22)))</f>
        <v/>
      </c>
      <c r="DC28" s="399" t="str">
        <f ca="1">+IF(OFFSET('Sanitation Data'!$G$31,0,10*ROW('Sanitation Data'!G22))="","",OFFSET('Sanitation Data'!$G$31,0,10*ROW('Sanitation Data'!G22)))</f>
        <v/>
      </c>
      <c r="DD28" s="399" t="str">
        <f ca="1">+IF(OFFSET('Sanitation Data'!$G$32,0,10*ROW('Sanitation Data'!G22))="","",OFFSET('Sanitation Data'!$G$32,0,10*ROW('Sanitation Data'!G22)))</f>
        <v/>
      </c>
      <c r="DE28" s="399" t="str">
        <f ca="1">+IF(OFFSET('Sanitation Data'!$H$28,0,10*ROW('Sanitation Data'!H22))="","",OFFSET('Sanitation Data'!$H$28,0,10*ROW('Sanitation Data'!H22)))</f>
        <v/>
      </c>
      <c r="DF28" s="399" t="str">
        <f ca="1">+IF(OFFSET('Sanitation Data'!$H$29,0,10*ROW('Sanitation Data'!H22))="","",OFFSET('Sanitation Data'!$H$29,0,10*ROW('Sanitation Data'!H22)))</f>
        <v/>
      </c>
      <c r="DG28" s="399" t="str">
        <f ca="1">+IF(OFFSET('Sanitation Data'!$H$30,0,10*ROW('Sanitation Data'!H22))="","",OFFSET('Sanitation Data'!$H$30,0,10*ROW('Sanitation Data'!H22)))</f>
        <v/>
      </c>
      <c r="DH28" s="399" t="str">
        <f ca="1">+IF(OFFSET('Sanitation Data'!$H$31,0,10*ROW('Sanitation Data'!H22))="","",OFFSET('Sanitation Data'!$H$31,0,10*ROW('Sanitation Data'!H22)))</f>
        <v/>
      </c>
      <c r="DI28" s="399" t="str">
        <f ca="1">+IF(OFFSET('Sanitation Data'!$H$32,0,10*ROW('Sanitation Data'!H22))="","",OFFSET('Sanitation Data'!$H$32,0,10*ROW('Sanitation Data'!H22)))</f>
        <v/>
      </c>
      <c r="DJ28" s="399" t="str">
        <f ca="1">+IF(OFFSET('Sanitation Data'!$I$28,0,10*ROW('Sanitation Data'!I22))="","",OFFSET('Sanitation Data'!$I$28,0,10*ROW('Sanitation Data'!I22)))</f>
        <v/>
      </c>
      <c r="DK28" s="399" t="str">
        <f ca="1">+IF(OFFSET('Sanitation Data'!$I$29,0,10*ROW('Sanitation Data'!I22))="","",OFFSET('Sanitation Data'!$I$29,0,10*ROW('Sanitation Data'!I22)))</f>
        <v/>
      </c>
      <c r="DL28" s="399" t="str">
        <f ca="1">+IF(OFFSET('Sanitation Data'!$I$30,0,10*ROW('Sanitation Data'!I22))="","",OFFSET('Sanitation Data'!$I$30,0,10*ROW('Sanitation Data'!I22)))</f>
        <v/>
      </c>
      <c r="DM28" s="399" t="str">
        <f ca="1">+IF(OFFSET('Sanitation Data'!$I$31,0,10*ROW('Sanitation Data'!I22))="","",OFFSET('Sanitation Data'!$I$31,0,10*ROW('Sanitation Data'!I22)))</f>
        <v/>
      </c>
      <c r="DN28" s="399" t="str">
        <f ca="1">+IF(OFFSET('Sanitation Data'!$I$32,0,10*ROW('Sanitation Data'!I22))="","",OFFSET('Sanitation Data'!$I$32,0,10*ROW('Sanitation Data'!I22)))</f>
        <v/>
      </c>
      <c r="DO28" s="399" t="str">
        <f ca="1">+IF(OFFSET('Hygiene Data'!$D$11,0,10*ROW('Hygiene Data'!D22))="","",OFFSET('Hygiene Data'!$D$11,0,10*ROW('Hygiene Data'!D22)))</f>
        <v/>
      </c>
      <c r="DP28" s="399" t="str">
        <f ca="1">+IF(OFFSET('Hygiene Data'!$D$12,0,10*ROW('Hygiene Data'!D22))="","",OFFSET('Hygiene Data'!$D$12,0,10*ROW('Hygiene Data'!D22)))</f>
        <v/>
      </c>
      <c r="DQ28" s="399" t="str">
        <f ca="1">+IF(OFFSET('Hygiene Data'!$D$13,0,10*ROW('Hygiene Data'!D22))="","",OFFSET('Hygiene Data'!$D$13,0,10*ROW('Hygiene Data'!D22)))</f>
        <v/>
      </c>
      <c r="DR28" s="399" t="str">
        <f ca="1">+IF(OFFSET('Hygiene Data'!$E$11,0,10*ROW('Hygiene Data'!E22))="","",OFFSET('Hygiene Data'!$E$11,0,10*ROW('Hygiene Data'!E22)))</f>
        <v/>
      </c>
      <c r="DS28" s="399" t="str">
        <f ca="1">+IF(OFFSET('Hygiene Data'!$E$12,0,10*ROW('Hygiene Data'!E22))="","",OFFSET('Hygiene Data'!$E$12,0,10*ROW('Hygiene Data'!E22)))</f>
        <v/>
      </c>
      <c r="DT28" s="399" t="str">
        <f ca="1">+IF(OFFSET('Hygiene Data'!$E$13,0,10*ROW('Hygiene Data'!E22))="","",OFFSET('Hygiene Data'!$E$13,0,10*ROW('Hygiene Data'!E22)))</f>
        <v/>
      </c>
      <c r="DU28" s="399" t="str">
        <f ca="1">+IF(OFFSET('Hygiene Data'!$F$11,0,10*ROW('Hygiene Data'!F22))="","",OFFSET('Hygiene Data'!$F$11,0,10*ROW('Hygiene Data'!F22)))</f>
        <v/>
      </c>
      <c r="DV28" s="399" t="str">
        <f ca="1">+IF(OFFSET('Hygiene Data'!$F$12,0,10*ROW('Hygiene Data'!F22))="","",OFFSET('Hygiene Data'!$F$12,0,10*ROW('Hygiene Data'!F22)))</f>
        <v/>
      </c>
      <c r="DW28" s="399" t="str">
        <f ca="1">+IF(OFFSET('Hygiene Data'!$F$13,0,10*ROW('Hygiene Data'!F22))="","",OFFSET('Hygiene Data'!$F$13,0,10*ROW('Hygiene Data'!F22)))</f>
        <v/>
      </c>
      <c r="DX28" s="399" t="str">
        <f ca="1">+IF(OFFSET('Hygiene Data'!$G$11,0,10*ROW('Hygiene Data'!G22))="","",OFFSET('Hygiene Data'!$G$11,0,10*ROW('Hygiene Data'!G22)))</f>
        <v/>
      </c>
      <c r="DY28" s="399" t="str">
        <f ca="1">+IF(OFFSET('Hygiene Data'!$G$12,0,10*ROW('Hygiene Data'!G22))="","",OFFSET('Hygiene Data'!$G$12,0,10*ROW('Hygiene Data'!G22)))</f>
        <v/>
      </c>
      <c r="DZ28" s="399" t="str">
        <f ca="1">+IF(OFFSET('Hygiene Data'!$G$13,0,10*ROW('Hygiene Data'!G22))="","",OFFSET('Hygiene Data'!$G$13,0,10*ROW('Hygiene Data'!G22)))</f>
        <v/>
      </c>
      <c r="EA28" s="399" t="str">
        <f ca="1">+IF(OFFSET('Hygiene Data'!$H$11,0,10*ROW('Hygiene Data'!H22))="","",OFFSET('Hygiene Data'!$H$11,0,10*ROW('Hygiene Data'!H22)))</f>
        <v/>
      </c>
      <c r="EB28" s="399" t="str">
        <f ca="1">+IF(OFFSET('Hygiene Data'!$H$12,0,10*ROW('Hygiene Data'!H22))="","",OFFSET('Hygiene Data'!$H$12,0,10*ROW('Hygiene Data'!H22)))</f>
        <v/>
      </c>
      <c r="EC28" s="399" t="str">
        <f ca="1">+IF(OFFSET('Hygiene Data'!$H$13,0,10*ROW('Hygiene Data'!H22))="","",OFFSET('Hygiene Data'!$H$13,0,10*ROW('Hygiene Data'!H22)))</f>
        <v/>
      </c>
      <c r="ED28" s="399" t="str">
        <f ca="1">+IF(OFFSET('Hygiene Data'!$I$11,0,10*ROW('Hygiene Data'!I22))="","",OFFSET('Hygiene Data'!$I$11,0,10*ROW('Hygiene Data'!I22)))</f>
        <v/>
      </c>
      <c r="EE28" s="399" t="str">
        <f ca="1">+IF(OFFSET('Hygiene Data'!$I$12,0,10*ROW('Hygiene Data'!I22))="","",OFFSET('Hygiene Data'!$I$12,0,10*ROW('Hygiene Data'!I22)))</f>
        <v/>
      </c>
      <c r="EF28" s="399" t="str">
        <f ca="1">+IF(OFFSET('Hygiene Data'!$I$13,0,10*ROW('Hygiene Data'!I22))="","",OFFSET('Hygiene Data'!$I$13,0,10*ROW('Hygiene Data'!I22)))</f>
        <v/>
      </c>
    </row>
    <row r="29" spans="1:136" x14ac:dyDescent="0.25">
      <c r="A29" s="508" t="str">
        <f ca="1">+IF(OFFSET('Water Data'!$B$2,0,10*ROW('Water Data'!E23))="","",OFFSET('Water Data'!$B$2,0,10*ROW('Water Data'!E23)))</f>
        <v/>
      </c>
      <c r="B29" s="50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35" t="str">
        <f t="shared" ca="1" si="0"/>
        <v/>
      </c>
      <c r="D29" s="53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3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3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3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3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3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3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3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3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3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3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3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3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3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3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3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3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3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3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3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3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3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3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3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3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3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3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3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3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3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3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3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3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3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3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3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3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3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3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3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3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3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3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3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3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3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3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3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3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1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3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3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3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3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3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3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3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3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3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3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3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3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3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3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3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3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99" t="str">
        <f ca="1">+IF(OFFSET('Water Data'!$D$27,0,10*ROW('Water Data'!D23))="","",OFFSET('Water Data'!$D$27,0,10*ROW('Water Data'!D23)))</f>
        <v/>
      </c>
      <c r="BT29" s="399" t="str">
        <f ca="1">+IF(OFFSET('Water Data'!$D$28,0,10*ROW('Water Data'!D23))="","",OFFSET('Water Data'!$D$28,0,10*ROW('Water Data'!D23)))</f>
        <v/>
      </c>
      <c r="BU29" s="399" t="str">
        <f ca="1">+IF(OFFSET('Water Data'!$D$29,0,10*ROW('Water Data'!D23))="","",OFFSET('Water Data'!$D$29,0,10*ROW('Water Data'!D23)))</f>
        <v/>
      </c>
      <c r="BV29" s="399" t="str">
        <f ca="1">+IF(OFFSET('Water Data'!$E$27,0,10*ROW('Water Data'!E23))="","",OFFSET('Water Data'!$E$27,0,10*ROW('Water Data'!E23)))</f>
        <v/>
      </c>
      <c r="BW29" s="399" t="str">
        <f ca="1">+IF(OFFSET('Water Data'!$E$28,0,10*ROW('Water Data'!E23))="","",OFFSET('Water Data'!$E$28,0,10*ROW('Water Data'!E23)))</f>
        <v/>
      </c>
      <c r="BX29" s="399" t="str">
        <f ca="1">+IF(OFFSET('Water Data'!$E$29,0,10*ROW('Water Data'!E23))="","",OFFSET('Water Data'!$E$29,0,10*ROW('Water Data'!E23)))</f>
        <v/>
      </c>
      <c r="BY29" s="399" t="str">
        <f ca="1">+IF(OFFSET('Water Data'!$F$27,0,10*ROW('Water Data'!F23))="","",OFFSET('Water Data'!$F$27,0,10*ROW('Water Data'!F23)))</f>
        <v/>
      </c>
      <c r="BZ29" s="399" t="str">
        <f ca="1">+IF(OFFSET('Water Data'!$F$28,0,10*ROW('Water Data'!F23))="","",OFFSET('Water Data'!$F$28,0,10*ROW('Water Data'!F23)))</f>
        <v/>
      </c>
      <c r="CA29" s="399" t="str">
        <f ca="1">+IF(OFFSET('Water Data'!$F$29,0,10*ROW('Water Data'!F23))="","",OFFSET('Water Data'!$F$29,0,10*ROW('Water Data'!F23)))</f>
        <v/>
      </c>
      <c r="CB29" s="399" t="str">
        <f ca="1">+IF(OFFSET('Water Data'!$G$27,0,10*ROW('Water Data'!G23))="","",OFFSET('Water Data'!$G$27,0,10*ROW('Water Data'!G23)))</f>
        <v/>
      </c>
      <c r="CC29" s="399" t="str">
        <f ca="1">+IF(OFFSET('Water Data'!$G$28,0,10*ROW('Water Data'!G23))="","",OFFSET('Water Data'!$G$28,0,10*ROW('Water Data'!G23)))</f>
        <v/>
      </c>
      <c r="CD29" s="399" t="str">
        <f ca="1">+IF(OFFSET('Water Data'!$G$29,0,10*ROW('Water Data'!G23))="","",OFFSET('Water Data'!$G$29,0,10*ROW('Water Data'!G23)))</f>
        <v/>
      </c>
      <c r="CE29" s="399" t="str">
        <f ca="1">+IF(OFFSET('Water Data'!$H$27,0,10*ROW('Water Data'!H23))="","",OFFSET('Water Data'!$H$27,0,10*ROW('Water Data'!H23)))</f>
        <v/>
      </c>
      <c r="CF29" s="399" t="str">
        <f ca="1">+IF(OFFSET('Water Data'!$H$28,0,10*ROW('Water Data'!H23))="","",OFFSET('Water Data'!$H$28,0,10*ROW('Water Data'!H23)))</f>
        <v/>
      </c>
      <c r="CG29" s="399" t="str">
        <f ca="1">+IF(OFFSET('Water Data'!$H$29,0,10*ROW('Water Data'!H23))="","",OFFSET('Water Data'!$H$29,0,10*ROW('Water Data'!H23)))</f>
        <v/>
      </c>
      <c r="CH29" s="399" t="str">
        <f ca="1">+IF(OFFSET('Water Data'!$I$27,0,10*ROW('Water Data'!I23))="","",OFFSET('Water Data'!$I$27,0,10*ROW('Water Data'!I23)))</f>
        <v/>
      </c>
      <c r="CI29" s="399" t="str">
        <f ca="1">+IF(OFFSET('Water Data'!$I$28,0,10*ROW('Water Data'!I23))="","",OFFSET('Water Data'!$I$28,0,10*ROW('Water Data'!I23)))</f>
        <v/>
      </c>
      <c r="CJ29" s="399" t="str">
        <f ca="1">+IF(OFFSET('Water Data'!$I$29,0,10*ROW('Water Data'!I23))="","",OFFSET('Water Data'!$I$29,0,10*ROW('Water Data'!I23)))</f>
        <v/>
      </c>
      <c r="CK29" s="399" t="str">
        <f ca="1">+IF(OFFSET('Sanitation Data'!$D$28,0,10*ROW('Sanitation Data'!D23))="","",OFFSET('Sanitation Data'!$D$28,0,10*ROW('Sanitation Data'!D23)))</f>
        <v/>
      </c>
      <c r="CL29" s="399" t="str">
        <f ca="1">+IF(OFFSET('Sanitation Data'!$D$29,0,10*ROW('Sanitation Data'!D23))="","",OFFSET('Sanitation Data'!$D$29,0,10*ROW('Sanitation Data'!D23)))</f>
        <v/>
      </c>
      <c r="CM29" s="399" t="str">
        <f ca="1">+IF(OFFSET('Sanitation Data'!$D$30,0,10*ROW('Sanitation Data'!D23))="","",OFFSET('Sanitation Data'!$D$30,0,10*ROW('Sanitation Data'!D23)))</f>
        <v/>
      </c>
      <c r="CN29" s="399" t="str">
        <f ca="1">+IF(OFFSET('Sanitation Data'!$D$31,0,10*ROW('Sanitation Data'!D23))="","",OFFSET('Sanitation Data'!$D$31,0,10*ROW('Sanitation Data'!D23)))</f>
        <v/>
      </c>
      <c r="CO29" s="399" t="str">
        <f ca="1">+IF(OFFSET('Sanitation Data'!$D$32,0,10*ROW('Sanitation Data'!D23))="","",OFFSET('Sanitation Data'!$D$32,0,10*ROW('Sanitation Data'!D23)))</f>
        <v/>
      </c>
      <c r="CP29" s="399" t="str">
        <f ca="1">+IF(OFFSET('Sanitation Data'!$E$28,0,10*ROW('Sanitation Data'!E23))="","",OFFSET('Sanitation Data'!$E$28,0,10*ROW('Sanitation Data'!E23)))</f>
        <v/>
      </c>
      <c r="CQ29" s="399" t="str">
        <f ca="1">+IF(OFFSET('Sanitation Data'!$E$29,0,10*ROW('Sanitation Data'!E23))="","",OFFSET('Sanitation Data'!$E$29,0,10*ROW('Sanitation Data'!E23)))</f>
        <v/>
      </c>
      <c r="CR29" s="399" t="str">
        <f ca="1">+IF(OFFSET('Sanitation Data'!$E$30,0,10*ROW('Sanitation Data'!E23))="","",OFFSET('Sanitation Data'!$E$30,0,10*ROW('Sanitation Data'!E23)))</f>
        <v/>
      </c>
      <c r="CS29" s="399" t="str">
        <f ca="1">+IF(OFFSET('Sanitation Data'!$E$31,0,10*ROW('Sanitation Data'!E23))="","",OFFSET('Sanitation Data'!$E$31,0,10*ROW('Sanitation Data'!E23)))</f>
        <v/>
      </c>
      <c r="CT29" s="399" t="str">
        <f ca="1">+IF(OFFSET('Sanitation Data'!$E$32,0,10*ROW('Sanitation Data'!E23))="","",OFFSET('Sanitation Data'!$E$32,0,10*ROW('Sanitation Data'!E23)))</f>
        <v/>
      </c>
      <c r="CU29" s="399" t="str">
        <f ca="1">+IF(OFFSET('Sanitation Data'!$F$28,0,10*ROW('Sanitation Data'!F23))="","",OFFSET('Sanitation Data'!$F$28,0,10*ROW('Sanitation Data'!F23)))</f>
        <v/>
      </c>
      <c r="CV29" s="399" t="str">
        <f ca="1">+IF(OFFSET('Sanitation Data'!$F$29,0,10*ROW('Sanitation Data'!F23))="","",OFFSET('Sanitation Data'!$F$29,0,10*ROW('Sanitation Data'!F23)))</f>
        <v/>
      </c>
      <c r="CW29" s="399" t="str">
        <f ca="1">+IF(OFFSET('Sanitation Data'!$F$30,0,10*ROW('Sanitation Data'!F23))="","",OFFSET('Sanitation Data'!$F$30,0,10*ROW('Sanitation Data'!F23)))</f>
        <v/>
      </c>
      <c r="CX29" s="399" t="str">
        <f ca="1">+IF(OFFSET('Sanitation Data'!$F$31,0,10*ROW('Sanitation Data'!F23))="","",OFFSET('Sanitation Data'!$F$31,0,10*ROW('Sanitation Data'!F23)))</f>
        <v/>
      </c>
      <c r="CY29" s="399" t="str">
        <f ca="1">+IF(OFFSET('Sanitation Data'!$F$32,0,10*ROW('Sanitation Data'!F23))="","",OFFSET('Sanitation Data'!$F$32,0,10*ROW('Sanitation Data'!F23)))</f>
        <v/>
      </c>
      <c r="CZ29" s="399" t="str">
        <f ca="1">+IF(OFFSET('Sanitation Data'!$G$28,0,10*ROW('Sanitation Data'!G23))="","",OFFSET('Sanitation Data'!$G$28,0,10*ROW('Sanitation Data'!G23)))</f>
        <v/>
      </c>
      <c r="DA29" s="399" t="str">
        <f ca="1">+IF(OFFSET('Sanitation Data'!$G$29,0,10*ROW('Sanitation Data'!G23))="","",OFFSET('Sanitation Data'!$G$29,0,10*ROW('Sanitation Data'!G23)))</f>
        <v/>
      </c>
      <c r="DB29" s="399" t="str">
        <f ca="1">+IF(OFFSET('Sanitation Data'!$G$30,0,10*ROW('Sanitation Data'!G23))="","",OFFSET('Sanitation Data'!$G$30,0,10*ROW('Sanitation Data'!G23)))</f>
        <v/>
      </c>
      <c r="DC29" s="399" t="str">
        <f ca="1">+IF(OFFSET('Sanitation Data'!$G$31,0,10*ROW('Sanitation Data'!G23))="","",OFFSET('Sanitation Data'!$G$31,0,10*ROW('Sanitation Data'!G23)))</f>
        <v/>
      </c>
      <c r="DD29" s="399" t="str">
        <f ca="1">+IF(OFFSET('Sanitation Data'!$G$32,0,10*ROW('Sanitation Data'!G23))="","",OFFSET('Sanitation Data'!$G$32,0,10*ROW('Sanitation Data'!G23)))</f>
        <v/>
      </c>
      <c r="DE29" s="399" t="str">
        <f ca="1">+IF(OFFSET('Sanitation Data'!$H$28,0,10*ROW('Sanitation Data'!H23))="","",OFFSET('Sanitation Data'!$H$28,0,10*ROW('Sanitation Data'!H23)))</f>
        <v/>
      </c>
      <c r="DF29" s="399" t="str">
        <f ca="1">+IF(OFFSET('Sanitation Data'!$H$29,0,10*ROW('Sanitation Data'!H23))="","",OFFSET('Sanitation Data'!$H$29,0,10*ROW('Sanitation Data'!H23)))</f>
        <v/>
      </c>
      <c r="DG29" s="399" t="str">
        <f ca="1">+IF(OFFSET('Sanitation Data'!$H$30,0,10*ROW('Sanitation Data'!H23))="","",OFFSET('Sanitation Data'!$H$30,0,10*ROW('Sanitation Data'!H23)))</f>
        <v/>
      </c>
      <c r="DH29" s="399" t="str">
        <f ca="1">+IF(OFFSET('Sanitation Data'!$H$31,0,10*ROW('Sanitation Data'!H23))="","",OFFSET('Sanitation Data'!$H$31,0,10*ROW('Sanitation Data'!H23)))</f>
        <v/>
      </c>
      <c r="DI29" s="399" t="str">
        <f ca="1">+IF(OFFSET('Sanitation Data'!$H$32,0,10*ROW('Sanitation Data'!H23))="","",OFFSET('Sanitation Data'!$H$32,0,10*ROW('Sanitation Data'!H23)))</f>
        <v/>
      </c>
      <c r="DJ29" s="399" t="str">
        <f ca="1">+IF(OFFSET('Sanitation Data'!$I$28,0,10*ROW('Sanitation Data'!I23))="","",OFFSET('Sanitation Data'!$I$28,0,10*ROW('Sanitation Data'!I23)))</f>
        <v/>
      </c>
      <c r="DK29" s="399" t="str">
        <f ca="1">+IF(OFFSET('Sanitation Data'!$I$29,0,10*ROW('Sanitation Data'!I23))="","",OFFSET('Sanitation Data'!$I$29,0,10*ROW('Sanitation Data'!I23)))</f>
        <v/>
      </c>
      <c r="DL29" s="399" t="str">
        <f ca="1">+IF(OFFSET('Sanitation Data'!$I$30,0,10*ROW('Sanitation Data'!I23))="","",OFFSET('Sanitation Data'!$I$30,0,10*ROW('Sanitation Data'!I23)))</f>
        <v/>
      </c>
      <c r="DM29" s="399" t="str">
        <f ca="1">+IF(OFFSET('Sanitation Data'!$I$31,0,10*ROW('Sanitation Data'!I23))="","",OFFSET('Sanitation Data'!$I$31,0,10*ROW('Sanitation Data'!I23)))</f>
        <v/>
      </c>
      <c r="DN29" s="399" t="str">
        <f ca="1">+IF(OFFSET('Sanitation Data'!$I$32,0,10*ROW('Sanitation Data'!I23))="","",OFFSET('Sanitation Data'!$I$32,0,10*ROW('Sanitation Data'!I23)))</f>
        <v/>
      </c>
      <c r="DO29" s="399" t="str">
        <f ca="1">+IF(OFFSET('Hygiene Data'!$D$11,0,10*ROW('Hygiene Data'!D23))="","",OFFSET('Hygiene Data'!$D$11,0,10*ROW('Hygiene Data'!D23)))</f>
        <v/>
      </c>
      <c r="DP29" s="399" t="str">
        <f ca="1">+IF(OFFSET('Hygiene Data'!$D$12,0,10*ROW('Hygiene Data'!D23))="","",OFFSET('Hygiene Data'!$D$12,0,10*ROW('Hygiene Data'!D23)))</f>
        <v/>
      </c>
      <c r="DQ29" s="399" t="str">
        <f ca="1">+IF(OFFSET('Hygiene Data'!$D$13,0,10*ROW('Hygiene Data'!D23))="","",OFFSET('Hygiene Data'!$D$13,0,10*ROW('Hygiene Data'!D23)))</f>
        <v/>
      </c>
      <c r="DR29" s="399" t="str">
        <f ca="1">+IF(OFFSET('Hygiene Data'!$E$11,0,10*ROW('Hygiene Data'!E23))="","",OFFSET('Hygiene Data'!$E$11,0,10*ROW('Hygiene Data'!E23)))</f>
        <v/>
      </c>
      <c r="DS29" s="399" t="str">
        <f ca="1">+IF(OFFSET('Hygiene Data'!$E$12,0,10*ROW('Hygiene Data'!E23))="","",OFFSET('Hygiene Data'!$E$12,0,10*ROW('Hygiene Data'!E23)))</f>
        <v/>
      </c>
      <c r="DT29" s="399" t="str">
        <f ca="1">+IF(OFFSET('Hygiene Data'!$E$13,0,10*ROW('Hygiene Data'!E23))="","",OFFSET('Hygiene Data'!$E$13,0,10*ROW('Hygiene Data'!E23)))</f>
        <v/>
      </c>
      <c r="DU29" s="399" t="str">
        <f ca="1">+IF(OFFSET('Hygiene Data'!$F$11,0,10*ROW('Hygiene Data'!F23))="","",OFFSET('Hygiene Data'!$F$11,0,10*ROW('Hygiene Data'!F23)))</f>
        <v/>
      </c>
      <c r="DV29" s="399" t="str">
        <f ca="1">+IF(OFFSET('Hygiene Data'!$F$12,0,10*ROW('Hygiene Data'!F23))="","",OFFSET('Hygiene Data'!$F$12,0,10*ROW('Hygiene Data'!F23)))</f>
        <v/>
      </c>
      <c r="DW29" s="399" t="str">
        <f ca="1">+IF(OFFSET('Hygiene Data'!$F$13,0,10*ROW('Hygiene Data'!F23))="","",OFFSET('Hygiene Data'!$F$13,0,10*ROW('Hygiene Data'!F23)))</f>
        <v/>
      </c>
      <c r="DX29" s="399" t="str">
        <f ca="1">+IF(OFFSET('Hygiene Data'!$G$11,0,10*ROW('Hygiene Data'!G23))="","",OFFSET('Hygiene Data'!$G$11,0,10*ROW('Hygiene Data'!G23)))</f>
        <v/>
      </c>
      <c r="DY29" s="399" t="str">
        <f ca="1">+IF(OFFSET('Hygiene Data'!$G$12,0,10*ROW('Hygiene Data'!G23))="","",OFFSET('Hygiene Data'!$G$12,0,10*ROW('Hygiene Data'!G23)))</f>
        <v/>
      </c>
      <c r="DZ29" s="399" t="str">
        <f ca="1">+IF(OFFSET('Hygiene Data'!$G$13,0,10*ROW('Hygiene Data'!G23))="","",OFFSET('Hygiene Data'!$G$13,0,10*ROW('Hygiene Data'!G23)))</f>
        <v/>
      </c>
      <c r="EA29" s="399" t="str">
        <f ca="1">+IF(OFFSET('Hygiene Data'!$H$11,0,10*ROW('Hygiene Data'!H23))="","",OFFSET('Hygiene Data'!$H$11,0,10*ROW('Hygiene Data'!H23)))</f>
        <v/>
      </c>
      <c r="EB29" s="399" t="str">
        <f ca="1">+IF(OFFSET('Hygiene Data'!$H$12,0,10*ROW('Hygiene Data'!H23))="","",OFFSET('Hygiene Data'!$H$12,0,10*ROW('Hygiene Data'!H23)))</f>
        <v/>
      </c>
      <c r="EC29" s="399" t="str">
        <f ca="1">+IF(OFFSET('Hygiene Data'!$H$13,0,10*ROW('Hygiene Data'!H23))="","",OFFSET('Hygiene Data'!$H$13,0,10*ROW('Hygiene Data'!H23)))</f>
        <v/>
      </c>
      <c r="ED29" s="399" t="str">
        <f ca="1">+IF(OFFSET('Hygiene Data'!$I$11,0,10*ROW('Hygiene Data'!I23))="","",OFFSET('Hygiene Data'!$I$11,0,10*ROW('Hygiene Data'!I23)))</f>
        <v/>
      </c>
      <c r="EE29" s="399" t="str">
        <f ca="1">+IF(OFFSET('Hygiene Data'!$I$12,0,10*ROW('Hygiene Data'!I23))="","",OFFSET('Hygiene Data'!$I$12,0,10*ROW('Hygiene Data'!I23)))</f>
        <v/>
      </c>
      <c r="EF29" s="399" t="str">
        <f ca="1">+IF(OFFSET('Hygiene Data'!$I$13,0,10*ROW('Hygiene Data'!I23))="","",OFFSET('Hygiene Data'!$I$13,0,10*ROW('Hygiene Data'!I23)))</f>
        <v/>
      </c>
    </row>
    <row r="30" spans="1:136" x14ac:dyDescent="0.25">
      <c r="A30" s="508" t="str">
        <f ca="1">+IF(OFFSET('Water Data'!$B$2,0,10*ROW('Water Data'!E24))="","",OFFSET('Water Data'!$B$2,0,10*ROW('Water Data'!E24)))</f>
        <v/>
      </c>
      <c r="B30" s="50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35" t="str">
        <f t="shared" ca="1" si="0"/>
        <v/>
      </c>
      <c r="D30" s="53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3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3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3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3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3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3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3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3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3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3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3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3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3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3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3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3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3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3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3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3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3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3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3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3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3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3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3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3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3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3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3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3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3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3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3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3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3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3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3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3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3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3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3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3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3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3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3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3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1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3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3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3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3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3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3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3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3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3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3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3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3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3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3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3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3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99" t="str">
        <f ca="1">+IF(OFFSET('Water Data'!$D$27,0,10*ROW('Water Data'!D24))="","",OFFSET('Water Data'!$D$27,0,10*ROW('Water Data'!D24)))</f>
        <v/>
      </c>
      <c r="BT30" s="399" t="str">
        <f ca="1">+IF(OFFSET('Water Data'!$D$28,0,10*ROW('Water Data'!D24))="","",OFFSET('Water Data'!$D$28,0,10*ROW('Water Data'!D24)))</f>
        <v/>
      </c>
      <c r="BU30" s="399" t="str">
        <f ca="1">+IF(OFFSET('Water Data'!$D$29,0,10*ROW('Water Data'!D24))="","",OFFSET('Water Data'!$D$29,0,10*ROW('Water Data'!D24)))</f>
        <v/>
      </c>
      <c r="BV30" s="399" t="str">
        <f ca="1">+IF(OFFSET('Water Data'!$E$27,0,10*ROW('Water Data'!E24))="","",OFFSET('Water Data'!$E$27,0,10*ROW('Water Data'!E24)))</f>
        <v/>
      </c>
      <c r="BW30" s="399" t="str">
        <f ca="1">+IF(OFFSET('Water Data'!$E$28,0,10*ROW('Water Data'!E24))="","",OFFSET('Water Data'!$E$28,0,10*ROW('Water Data'!E24)))</f>
        <v/>
      </c>
      <c r="BX30" s="399" t="str">
        <f ca="1">+IF(OFFSET('Water Data'!$E$29,0,10*ROW('Water Data'!E24))="","",OFFSET('Water Data'!$E$29,0,10*ROW('Water Data'!E24)))</f>
        <v/>
      </c>
      <c r="BY30" s="399" t="str">
        <f ca="1">+IF(OFFSET('Water Data'!$F$27,0,10*ROW('Water Data'!F24))="","",OFFSET('Water Data'!$F$27,0,10*ROW('Water Data'!F24)))</f>
        <v/>
      </c>
      <c r="BZ30" s="399" t="str">
        <f ca="1">+IF(OFFSET('Water Data'!$F$28,0,10*ROW('Water Data'!F24))="","",OFFSET('Water Data'!$F$28,0,10*ROW('Water Data'!F24)))</f>
        <v/>
      </c>
      <c r="CA30" s="399" t="str">
        <f ca="1">+IF(OFFSET('Water Data'!$F$29,0,10*ROW('Water Data'!F24))="","",OFFSET('Water Data'!$F$29,0,10*ROW('Water Data'!F24)))</f>
        <v/>
      </c>
      <c r="CB30" s="399" t="str">
        <f ca="1">+IF(OFFSET('Water Data'!$G$27,0,10*ROW('Water Data'!G24))="","",OFFSET('Water Data'!$G$27,0,10*ROW('Water Data'!G24)))</f>
        <v/>
      </c>
      <c r="CC30" s="399" t="str">
        <f ca="1">+IF(OFFSET('Water Data'!$G$28,0,10*ROW('Water Data'!G24))="","",OFFSET('Water Data'!$G$28,0,10*ROW('Water Data'!G24)))</f>
        <v/>
      </c>
      <c r="CD30" s="399" t="str">
        <f ca="1">+IF(OFFSET('Water Data'!$G$29,0,10*ROW('Water Data'!G24))="","",OFFSET('Water Data'!$G$29,0,10*ROW('Water Data'!G24)))</f>
        <v/>
      </c>
      <c r="CE30" s="399" t="str">
        <f ca="1">+IF(OFFSET('Water Data'!$H$27,0,10*ROW('Water Data'!H24))="","",OFFSET('Water Data'!$H$27,0,10*ROW('Water Data'!H24)))</f>
        <v/>
      </c>
      <c r="CF30" s="399" t="str">
        <f ca="1">+IF(OFFSET('Water Data'!$H$28,0,10*ROW('Water Data'!H24))="","",OFFSET('Water Data'!$H$28,0,10*ROW('Water Data'!H24)))</f>
        <v/>
      </c>
      <c r="CG30" s="399" t="str">
        <f ca="1">+IF(OFFSET('Water Data'!$H$29,0,10*ROW('Water Data'!H24))="","",OFFSET('Water Data'!$H$29,0,10*ROW('Water Data'!H24)))</f>
        <v/>
      </c>
      <c r="CH30" s="399" t="str">
        <f ca="1">+IF(OFFSET('Water Data'!$I$27,0,10*ROW('Water Data'!I24))="","",OFFSET('Water Data'!$I$27,0,10*ROW('Water Data'!I24)))</f>
        <v/>
      </c>
      <c r="CI30" s="399" t="str">
        <f ca="1">+IF(OFFSET('Water Data'!$I$28,0,10*ROW('Water Data'!I24))="","",OFFSET('Water Data'!$I$28,0,10*ROW('Water Data'!I24)))</f>
        <v/>
      </c>
      <c r="CJ30" s="399" t="str">
        <f ca="1">+IF(OFFSET('Water Data'!$I$29,0,10*ROW('Water Data'!I24))="","",OFFSET('Water Data'!$I$29,0,10*ROW('Water Data'!I24)))</f>
        <v/>
      </c>
      <c r="CK30" s="399" t="str">
        <f ca="1">+IF(OFFSET('Sanitation Data'!$D$28,0,10*ROW('Sanitation Data'!D24))="","",OFFSET('Sanitation Data'!$D$28,0,10*ROW('Sanitation Data'!D24)))</f>
        <v/>
      </c>
      <c r="CL30" s="399" t="str">
        <f ca="1">+IF(OFFSET('Sanitation Data'!$D$29,0,10*ROW('Sanitation Data'!D24))="","",OFFSET('Sanitation Data'!$D$29,0,10*ROW('Sanitation Data'!D24)))</f>
        <v/>
      </c>
      <c r="CM30" s="399" t="str">
        <f ca="1">+IF(OFFSET('Sanitation Data'!$D$30,0,10*ROW('Sanitation Data'!D24))="","",OFFSET('Sanitation Data'!$D$30,0,10*ROW('Sanitation Data'!D24)))</f>
        <v/>
      </c>
      <c r="CN30" s="399" t="str">
        <f ca="1">+IF(OFFSET('Sanitation Data'!$D$31,0,10*ROW('Sanitation Data'!D24))="","",OFFSET('Sanitation Data'!$D$31,0,10*ROW('Sanitation Data'!D24)))</f>
        <v/>
      </c>
      <c r="CO30" s="399" t="str">
        <f ca="1">+IF(OFFSET('Sanitation Data'!$D$32,0,10*ROW('Sanitation Data'!D24))="","",OFFSET('Sanitation Data'!$D$32,0,10*ROW('Sanitation Data'!D24)))</f>
        <v/>
      </c>
      <c r="CP30" s="399" t="str">
        <f ca="1">+IF(OFFSET('Sanitation Data'!$E$28,0,10*ROW('Sanitation Data'!E24))="","",OFFSET('Sanitation Data'!$E$28,0,10*ROW('Sanitation Data'!E24)))</f>
        <v/>
      </c>
      <c r="CQ30" s="399" t="str">
        <f ca="1">+IF(OFFSET('Sanitation Data'!$E$29,0,10*ROW('Sanitation Data'!E24))="","",OFFSET('Sanitation Data'!$E$29,0,10*ROW('Sanitation Data'!E24)))</f>
        <v/>
      </c>
      <c r="CR30" s="399" t="str">
        <f ca="1">+IF(OFFSET('Sanitation Data'!$E$30,0,10*ROW('Sanitation Data'!E24))="","",OFFSET('Sanitation Data'!$E$30,0,10*ROW('Sanitation Data'!E24)))</f>
        <v/>
      </c>
      <c r="CS30" s="399" t="str">
        <f ca="1">+IF(OFFSET('Sanitation Data'!$E$31,0,10*ROW('Sanitation Data'!E24))="","",OFFSET('Sanitation Data'!$E$31,0,10*ROW('Sanitation Data'!E24)))</f>
        <v/>
      </c>
      <c r="CT30" s="399" t="str">
        <f ca="1">+IF(OFFSET('Sanitation Data'!$E$32,0,10*ROW('Sanitation Data'!E24))="","",OFFSET('Sanitation Data'!$E$32,0,10*ROW('Sanitation Data'!E24)))</f>
        <v/>
      </c>
      <c r="CU30" s="399" t="str">
        <f ca="1">+IF(OFFSET('Sanitation Data'!$F$28,0,10*ROW('Sanitation Data'!F24))="","",OFFSET('Sanitation Data'!$F$28,0,10*ROW('Sanitation Data'!F24)))</f>
        <v/>
      </c>
      <c r="CV30" s="399" t="str">
        <f ca="1">+IF(OFFSET('Sanitation Data'!$F$29,0,10*ROW('Sanitation Data'!F24))="","",OFFSET('Sanitation Data'!$F$29,0,10*ROW('Sanitation Data'!F24)))</f>
        <v/>
      </c>
      <c r="CW30" s="399" t="str">
        <f ca="1">+IF(OFFSET('Sanitation Data'!$F$30,0,10*ROW('Sanitation Data'!F24))="","",OFFSET('Sanitation Data'!$F$30,0,10*ROW('Sanitation Data'!F24)))</f>
        <v/>
      </c>
      <c r="CX30" s="399" t="str">
        <f ca="1">+IF(OFFSET('Sanitation Data'!$F$31,0,10*ROW('Sanitation Data'!F24))="","",OFFSET('Sanitation Data'!$F$31,0,10*ROW('Sanitation Data'!F24)))</f>
        <v/>
      </c>
      <c r="CY30" s="399" t="str">
        <f ca="1">+IF(OFFSET('Sanitation Data'!$F$32,0,10*ROW('Sanitation Data'!F24))="","",OFFSET('Sanitation Data'!$F$32,0,10*ROW('Sanitation Data'!F24)))</f>
        <v/>
      </c>
      <c r="CZ30" s="399" t="str">
        <f ca="1">+IF(OFFSET('Sanitation Data'!$G$28,0,10*ROW('Sanitation Data'!G24))="","",OFFSET('Sanitation Data'!$G$28,0,10*ROW('Sanitation Data'!G24)))</f>
        <v/>
      </c>
      <c r="DA30" s="399" t="str">
        <f ca="1">+IF(OFFSET('Sanitation Data'!$G$29,0,10*ROW('Sanitation Data'!G24))="","",OFFSET('Sanitation Data'!$G$29,0,10*ROW('Sanitation Data'!G24)))</f>
        <v/>
      </c>
      <c r="DB30" s="399" t="str">
        <f ca="1">+IF(OFFSET('Sanitation Data'!$G$30,0,10*ROW('Sanitation Data'!G24))="","",OFFSET('Sanitation Data'!$G$30,0,10*ROW('Sanitation Data'!G24)))</f>
        <v/>
      </c>
      <c r="DC30" s="399" t="str">
        <f ca="1">+IF(OFFSET('Sanitation Data'!$G$31,0,10*ROW('Sanitation Data'!G24))="","",OFFSET('Sanitation Data'!$G$31,0,10*ROW('Sanitation Data'!G24)))</f>
        <v/>
      </c>
      <c r="DD30" s="399" t="str">
        <f ca="1">+IF(OFFSET('Sanitation Data'!$G$32,0,10*ROW('Sanitation Data'!G24))="","",OFFSET('Sanitation Data'!$G$32,0,10*ROW('Sanitation Data'!G24)))</f>
        <v/>
      </c>
      <c r="DE30" s="399" t="str">
        <f ca="1">+IF(OFFSET('Sanitation Data'!$H$28,0,10*ROW('Sanitation Data'!H24))="","",OFFSET('Sanitation Data'!$H$28,0,10*ROW('Sanitation Data'!H24)))</f>
        <v/>
      </c>
      <c r="DF30" s="399" t="str">
        <f ca="1">+IF(OFFSET('Sanitation Data'!$H$29,0,10*ROW('Sanitation Data'!H24))="","",OFFSET('Sanitation Data'!$H$29,0,10*ROW('Sanitation Data'!H24)))</f>
        <v/>
      </c>
      <c r="DG30" s="399" t="str">
        <f ca="1">+IF(OFFSET('Sanitation Data'!$H$30,0,10*ROW('Sanitation Data'!H24))="","",OFFSET('Sanitation Data'!$H$30,0,10*ROW('Sanitation Data'!H24)))</f>
        <v/>
      </c>
      <c r="DH30" s="399" t="str">
        <f ca="1">+IF(OFFSET('Sanitation Data'!$H$31,0,10*ROW('Sanitation Data'!H24))="","",OFFSET('Sanitation Data'!$H$31,0,10*ROW('Sanitation Data'!H24)))</f>
        <v/>
      </c>
      <c r="DI30" s="399" t="str">
        <f ca="1">+IF(OFFSET('Sanitation Data'!$H$32,0,10*ROW('Sanitation Data'!H24))="","",OFFSET('Sanitation Data'!$H$32,0,10*ROW('Sanitation Data'!H24)))</f>
        <v/>
      </c>
      <c r="DJ30" s="399" t="str">
        <f ca="1">+IF(OFFSET('Sanitation Data'!$I$28,0,10*ROW('Sanitation Data'!I24))="","",OFFSET('Sanitation Data'!$I$28,0,10*ROW('Sanitation Data'!I24)))</f>
        <v/>
      </c>
      <c r="DK30" s="399" t="str">
        <f ca="1">+IF(OFFSET('Sanitation Data'!$I$29,0,10*ROW('Sanitation Data'!I24))="","",OFFSET('Sanitation Data'!$I$29,0,10*ROW('Sanitation Data'!I24)))</f>
        <v/>
      </c>
      <c r="DL30" s="399" t="str">
        <f ca="1">+IF(OFFSET('Sanitation Data'!$I$30,0,10*ROW('Sanitation Data'!I24))="","",OFFSET('Sanitation Data'!$I$30,0,10*ROW('Sanitation Data'!I24)))</f>
        <v/>
      </c>
      <c r="DM30" s="399" t="str">
        <f ca="1">+IF(OFFSET('Sanitation Data'!$I$31,0,10*ROW('Sanitation Data'!I24))="","",OFFSET('Sanitation Data'!$I$31,0,10*ROW('Sanitation Data'!I24)))</f>
        <v/>
      </c>
      <c r="DN30" s="399" t="str">
        <f ca="1">+IF(OFFSET('Sanitation Data'!$I$32,0,10*ROW('Sanitation Data'!I24))="","",OFFSET('Sanitation Data'!$I$32,0,10*ROW('Sanitation Data'!I24)))</f>
        <v/>
      </c>
      <c r="DO30" s="399" t="str">
        <f ca="1">+IF(OFFSET('Hygiene Data'!$D$11,0,10*ROW('Hygiene Data'!D24))="","",OFFSET('Hygiene Data'!$D$11,0,10*ROW('Hygiene Data'!D24)))</f>
        <v/>
      </c>
      <c r="DP30" s="399" t="str">
        <f ca="1">+IF(OFFSET('Hygiene Data'!$D$12,0,10*ROW('Hygiene Data'!D24))="","",OFFSET('Hygiene Data'!$D$12,0,10*ROW('Hygiene Data'!D24)))</f>
        <v/>
      </c>
      <c r="DQ30" s="399" t="str">
        <f ca="1">+IF(OFFSET('Hygiene Data'!$D$13,0,10*ROW('Hygiene Data'!D24))="","",OFFSET('Hygiene Data'!$D$13,0,10*ROW('Hygiene Data'!D24)))</f>
        <v/>
      </c>
      <c r="DR30" s="399" t="str">
        <f ca="1">+IF(OFFSET('Hygiene Data'!$E$11,0,10*ROW('Hygiene Data'!E24))="","",OFFSET('Hygiene Data'!$E$11,0,10*ROW('Hygiene Data'!E24)))</f>
        <v/>
      </c>
      <c r="DS30" s="399" t="str">
        <f ca="1">+IF(OFFSET('Hygiene Data'!$E$12,0,10*ROW('Hygiene Data'!E24))="","",OFFSET('Hygiene Data'!$E$12,0,10*ROW('Hygiene Data'!E24)))</f>
        <v/>
      </c>
      <c r="DT30" s="399" t="str">
        <f ca="1">+IF(OFFSET('Hygiene Data'!$E$13,0,10*ROW('Hygiene Data'!E24))="","",OFFSET('Hygiene Data'!$E$13,0,10*ROW('Hygiene Data'!E24)))</f>
        <v/>
      </c>
      <c r="DU30" s="399" t="str">
        <f ca="1">+IF(OFFSET('Hygiene Data'!$F$11,0,10*ROW('Hygiene Data'!F24))="","",OFFSET('Hygiene Data'!$F$11,0,10*ROW('Hygiene Data'!F24)))</f>
        <v/>
      </c>
      <c r="DV30" s="399" t="str">
        <f ca="1">+IF(OFFSET('Hygiene Data'!$F$12,0,10*ROW('Hygiene Data'!F24))="","",OFFSET('Hygiene Data'!$F$12,0,10*ROW('Hygiene Data'!F24)))</f>
        <v/>
      </c>
      <c r="DW30" s="399" t="str">
        <f ca="1">+IF(OFFSET('Hygiene Data'!$F$13,0,10*ROW('Hygiene Data'!F24))="","",OFFSET('Hygiene Data'!$F$13,0,10*ROW('Hygiene Data'!F24)))</f>
        <v/>
      </c>
      <c r="DX30" s="399" t="str">
        <f ca="1">+IF(OFFSET('Hygiene Data'!$G$11,0,10*ROW('Hygiene Data'!G24))="","",OFFSET('Hygiene Data'!$G$11,0,10*ROW('Hygiene Data'!G24)))</f>
        <v/>
      </c>
      <c r="DY30" s="399" t="str">
        <f ca="1">+IF(OFFSET('Hygiene Data'!$G$12,0,10*ROW('Hygiene Data'!G24))="","",OFFSET('Hygiene Data'!$G$12,0,10*ROW('Hygiene Data'!G24)))</f>
        <v/>
      </c>
      <c r="DZ30" s="399" t="str">
        <f ca="1">+IF(OFFSET('Hygiene Data'!$G$13,0,10*ROW('Hygiene Data'!G24))="","",OFFSET('Hygiene Data'!$G$13,0,10*ROW('Hygiene Data'!G24)))</f>
        <v/>
      </c>
      <c r="EA30" s="399" t="str">
        <f ca="1">+IF(OFFSET('Hygiene Data'!$H$11,0,10*ROW('Hygiene Data'!H24))="","",OFFSET('Hygiene Data'!$H$11,0,10*ROW('Hygiene Data'!H24)))</f>
        <v/>
      </c>
      <c r="EB30" s="399" t="str">
        <f ca="1">+IF(OFFSET('Hygiene Data'!$H$12,0,10*ROW('Hygiene Data'!H24))="","",OFFSET('Hygiene Data'!$H$12,0,10*ROW('Hygiene Data'!H24)))</f>
        <v/>
      </c>
      <c r="EC30" s="399" t="str">
        <f ca="1">+IF(OFFSET('Hygiene Data'!$H$13,0,10*ROW('Hygiene Data'!H24))="","",OFFSET('Hygiene Data'!$H$13,0,10*ROW('Hygiene Data'!H24)))</f>
        <v/>
      </c>
      <c r="ED30" s="399" t="str">
        <f ca="1">+IF(OFFSET('Hygiene Data'!$I$11,0,10*ROW('Hygiene Data'!I24))="","",OFFSET('Hygiene Data'!$I$11,0,10*ROW('Hygiene Data'!I24)))</f>
        <v/>
      </c>
      <c r="EE30" s="399" t="str">
        <f ca="1">+IF(OFFSET('Hygiene Data'!$I$12,0,10*ROW('Hygiene Data'!I24))="","",OFFSET('Hygiene Data'!$I$12,0,10*ROW('Hygiene Data'!I24)))</f>
        <v/>
      </c>
      <c r="EF30" s="399" t="str">
        <f ca="1">+IF(OFFSET('Hygiene Data'!$I$13,0,10*ROW('Hygiene Data'!I24))="","",OFFSET('Hygiene Data'!$I$13,0,10*ROW('Hygiene Data'!I24)))</f>
        <v/>
      </c>
    </row>
    <row r="31" spans="1:136" x14ac:dyDescent="0.25">
      <c r="A31" s="508" t="str">
        <f ca="1">+IF(OFFSET('Water Data'!$B$2,0,10*ROW('Water Data'!E25))="","",OFFSET('Water Data'!$B$2,0,10*ROW('Water Data'!E25)))</f>
        <v/>
      </c>
      <c r="B31" s="50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35" t="str">
        <f t="shared" ca="1" si="0"/>
        <v/>
      </c>
      <c r="D31" s="53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3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3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3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3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3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3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3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3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3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3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3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3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3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3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3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3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3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3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3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3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3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3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3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3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3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3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3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3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3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3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3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3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3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3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3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3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3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3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3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3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3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3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3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3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3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3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3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3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1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3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3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3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3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3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3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3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3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3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3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3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3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3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3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3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3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99" t="str">
        <f ca="1">+IF(OFFSET('Water Data'!$D$27,0,10*ROW('Water Data'!D25))="","",OFFSET('Water Data'!$D$27,0,10*ROW('Water Data'!D25)))</f>
        <v/>
      </c>
      <c r="BT31" s="399" t="str">
        <f ca="1">+IF(OFFSET('Water Data'!$D$28,0,10*ROW('Water Data'!D25))="","",OFFSET('Water Data'!$D$28,0,10*ROW('Water Data'!D25)))</f>
        <v/>
      </c>
      <c r="BU31" s="399" t="str">
        <f ca="1">+IF(OFFSET('Water Data'!$D$29,0,10*ROW('Water Data'!D25))="","",OFFSET('Water Data'!$D$29,0,10*ROW('Water Data'!D25)))</f>
        <v/>
      </c>
      <c r="BV31" s="399" t="str">
        <f ca="1">+IF(OFFSET('Water Data'!$E$27,0,10*ROW('Water Data'!E25))="","",OFFSET('Water Data'!$E$27,0,10*ROW('Water Data'!E25)))</f>
        <v/>
      </c>
      <c r="BW31" s="399" t="str">
        <f ca="1">+IF(OFFSET('Water Data'!$E$28,0,10*ROW('Water Data'!E25))="","",OFFSET('Water Data'!$E$28,0,10*ROW('Water Data'!E25)))</f>
        <v/>
      </c>
      <c r="BX31" s="399" t="str">
        <f ca="1">+IF(OFFSET('Water Data'!$E$29,0,10*ROW('Water Data'!E25))="","",OFFSET('Water Data'!$E$29,0,10*ROW('Water Data'!E25)))</f>
        <v/>
      </c>
      <c r="BY31" s="399" t="str">
        <f ca="1">+IF(OFFSET('Water Data'!$F$27,0,10*ROW('Water Data'!F25))="","",OFFSET('Water Data'!$F$27,0,10*ROW('Water Data'!F25)))</f>
        <v/>
      </c>
      <c r="BZ31" s="399" t="str">
        <f ca="1">+IF(OFFSET('Water Data'!$F$28,0,10*ROW('Water Data'!F25))="","",OFFSET('Water Data'!$F$28,0,10*ROW('Water Data'!F25)))</f>
        <v/>
      </c>
      <c r="CA31" s="399" t="str">
        <f ca="1">+IF(OFFSET('Water Data'!$F$29,0,10*ROW('Water Data'!F25))="","",OFFSET('Water Data'!$F$29,0,10*ROW('Water Data'!F25)))</f>
        <v/>
      </c>
      <c r="CB31" s="399" t="str">
        <f ca="1">+IF(OFFSET('Water Data'!$G$27,0,10*ROW('Water Data'!G25))="","",OFFSET('Water Data'!$G$27,0,10*ROW('Water Data'!G25)))</f>
        <v/>
      </c>
      <c r="CC31" s="399" t="str">
        <f ca="1">+IF(OFFSET('Water Data'!$G$28,0,10*ROW('Water Data'!G25))="","",OFFSET('Water Data'!$G$28,0,10*ROW('Water Data'!G25)))</f>
        <v/>
      </c>
      <c r="CD31" s="399" t="str">
        <f ca="1">+IF(OFFSET('Water Data'!$G$29,0,10*ROW('Water Data'!G25))="","",OFFSET('Water Data'!$G$29,0,10*ROW('Water Data'!G25)))</f>
        <v/>
      </c>
      <c r="CE31" s="399" t="str">
        <f ca="1">+IF(OFFSET('Water Data'!$H$27,0,10*ROW('Water Data'!H25))="","",OFFSET('Water Data'!$H$27,0,10*ROW('Water Data'!H25)))</f>
        <v/>
      </c>
      <c r="CF31" s="399" t="str">
        <f ca="1">+IF(OFFSET('Water Data'!$H$28,0,10*ROW('Water Data'!H25))="","",OFFSET('Water Data'!$H$28,0,10*ROW('Water Data'!H25)))</f>
        <v/>
      </c>
      <c r="CG31" s="399" t="str">
        <f ca="1">+IF(OFFSET('Water Data'!$H$29,0,10*ROW('Water Data'!H25))="","",OFFSET('Water Data'!$H$29,0,10*ROW('Water Data'!H25)))</f>
        <v/>
      </c>
      <c r="CH31" s="399" t="str">
        <f ca="1">+IF(OFFSET('Water Data'!$I$27,0,10*ROW('Water Data'!I25))="","",OFFSET('Water Data'!$I$27,0,10*ROW('Water Data'!I25)))</f>
        <v/>
      </c>
      <c r="CI31" s="399" t="str">
        <f ca="1">+IF(OFFSET('Water Data'!$I$28,0,10*ROW('Water Data'!I25))="","",OFFSET('Water Data'!$I$28,0,10*ROW('Water Data'!I25)))</f>
        <v/>
      </c>
      <c r="CJ31" s="399" t="str">
        <f ca="1">+IF(OFFSET('Water Data'!$I$29,0,10*ROW('Water Data'!I25))="","",OFFSET('Water Data'!$I$29,0,10*ROW('Water Data'!I25)))</f>
        <v/>
      </c>
      <c r="CK31" s="399" t="str">
        <f ca="1">+IF(OFFSET('Sanitation Data'!$D$28,0,10*ROW('Sanitation Data'!D25))="","",OFFSET('Sanitation Data'!$D$28,0,10*ROW('Sanitation Data'!D25)))</f>
        <v/>
      </c>
      <c r="CL31" s="399" t="str">
        <f ca="1">+IF(OFFSET('Sanitation Data'!$D$29,0,10*ROW('Sanitation Data'!D25))="","",OFFSET('Sanitation Data'!$D$29,0,10*ROW('Sanitation Data'!D25)))</f>
        <v/>
      </c>
      <c r="CM31" s="399" t="str">
        <f ca="1">+IF(OFFSET('Sanitation Data'!$D$30,0,10*ROW('Sanitation Data'!D25))="","",OFFSET('Sanitation Data'!$D$30,0,10*ROW('Sanitation Data'!D25)))</f>
        <v/>
      </c>
      <c r="CN31" s="399" t="str">
        <f ca="1">+IF(OFFSET('Sanitation Data'!$D$31,0,10*ROW('Sanitation Data'!D25))="","",OFFSET('Sanitation Data'!$D$31,0,10*ROW('Sanitation Data'!D25)))</f>
        <v/>
      </c>
      <c r="CO31" s="399" t="str">
        <f ca="1">+IF(OFFSET('Sanitation Data'!$D$32,0,10*ROW('Sanitation Data'!D25))="","",OFFSET('Sanitation Data'!$D$32,0,10*ROW('Sanitation Data'!D25)))</f>
        <v/>
      </c>
      <c r="CP31" s="399" t="str">
        <f ca="1">+IF(OFFSET('Sanitation Data'!$E$28,0,10*ROW('Sanitation Data'!E25))="","",OFFSET('Sanitation Data'!$E$28,0,10*ROW('Sanitation Data'!E25)))</f>
        <v/>
      </c>
      <c r="CQ31" s="399" t="str">
        <f ca="1">+IF(OFFSET('Sanitation Data'!$E$29,0,10*ROW('Sanitation Data'!E25))="","",OFFSET('Sanitation Data'!$E$29,0,10*ROW('Sanitation Data'!E25)))</f>
        <v/>
      </c>
      <c r="CR31" s="399" t="str">
        <f ca="1">+IF(OFFSET('Sanitation Data'!$E$30,0,10*ROW('Sanitation Data'!E25))="","",OFFSET('Sanitation Data'!$E$30,0,10*ROW('Sanitation Data'!E25)))</f>
        <v/>
      </c>
      <c r="CS31" s="399" t="str">
        <f ca="1">+IF(OFFSET('Sanitation Data'!$E$31,0,10*ROW('Sanitation Data'!E25))="","",OFFSET('Sanitation Data'!$E$31,0,10*ROW('Sanitation Data'!E25)))</f>
        <v/>
      </c>
      <c r="CT31" s="399" t="str">
        <f ca="1">+IF(OFFSET('Sanitation Data'!$E$32,0,10*ROW('Sanitation Data'!E25))="","",OFFSET('Sanitation Data'!$E$32,0,10*ROW('Sanitation Data'!E25)))</f>
        <v/>
      </c>
      <c r="CU31" s="399" t="str">
        <f ca="1">+IF(OFFSET('Sanitation Data'!$F$28,0,10*ROW('Sanitation Data'!F25))="","",OFFSET('Sanitation Data'!$F$28,0,10*ROW('Sanitation Data'!F25)))</f>
        <v/>
      </c>
      <c r="CV31" s="399" t="str">
        <f ca="1">+IF(OFFSET('Sanitation Data'!$F$29,0,10*ROW('Sanitation Data'!F25))="","",OFFSET('Sanitation Data'!$F$29,0,10*ROW('Sanitation Data'!F25)))</f>
        <v/>
      </c>
      <c r="CW31" s="399" t="str">
        <f ca="1">+IF(OFFSET('Sanitation Data'!$F$30,0,10*ROW('Sanitation Data'!F25))="","",OFFSET('Sanitation Data'!$F$30,0,10*ROW('Sanitation Data'!F25)))</f>
        <v/>
      </c>
      <c r="CX31" s="399" t="str">
        <f ca="1">+IF(OFFSET('Sanitation Data'!$F$31,0,10*ROW('Sanitation Data'!F25))="","",OFFSET('Sanitation Data'!$F$31,0,10*ROW('Sanitation Data'!F25)))</f>
        <v/>
      </c>
      <c r="CY31" s="399" t="str">
        <f ca="1">+IF(OFFSET('Sanitation Data'!$F$32,0,10*ROW('Sanitation Data'!F25))="","",OFFSET('Sanitation Data'!$F$32,0,10*ROW('Sanitation Data'!F25)))</f>
        <v/>
      </c>
      <c r="CZ31" s="399" t="str">
        <f ca="1">+IF(OFFSET('Sanitation Data'!$G$28,0,10*ROW('Sanitation Data'!G25))="","",OFFSET('Sanitation Data'!$G$28,0,10*ROW('Sanitation Data'!G25)))</f>
        <v/>
      </c>
      <c r="DA31" s="399" t="str">
        <f ca="1">+IF(OFFSET('Sanitation Data'!$G$29,0,10*ROW('Sanitation Data'!G25))="","",OFFSET('Sanitation Data'!$G$29,0,10*ROW('Sanitation Data'!G25)))</f>
        <v/>
      </c>
      <c r="DB31" s="399" t="str">
        <f ca="1">+IF(OFFSET('Sanitation Data'!$G$30,0,10*ROW('Sanitation Data'!G25))="","",OFFSET('Sanitation Data'!$G$30,0,10*ROW('Sanitation Data'!G25)))</f>
        <v/>
      </c>
      <c r="DC31" s="399" t="str">
        <f ca="1">+IF(OFFSET('Sanitation Data'!$G$31,0,10*ROW('Sanitation Data'!G25))="","",OFFSET('Sanitation Data'!$G$31,0,10*ROW('Sanitation Data'!G25)))</f>
        <v/>
      </c>
      <c r="DD31" s="399" t="str">
        <f ca="1">+IF(OFFSET('Sanitation Data'!$G$32,0,10*ROW('Sanitation Data'!G25))="","",OFFSET('Sanitation Data'!$G$32,0,10*ROW('Sanitation Data'!G25)))</f>
        <v/>
      </c>
      <c r="DE31" s="399" t="str">
        <f ca="1">+IF(OFFSET('Sanitation Data'!$H$28,0,10*ROW('Sanitation Data'!H25))="","",OFFSET('Sanitation Data'!$H$28,0,10*ROW('Sanitation Data'!H25)))</f>
        <v/>
      </c>
      <c r="DF31" s="399" t="str">
        <f ca="1">+IF(OFFSET('Sanitation Data'!$H$29,0,10*ROW('Sanitation Data'!H25))="","",OFFSET('Sanitation Data'!$H$29,0,10*ROW('Sanitation Data'!H25)))</f>
        <v/>
      </c>
      <c r="DG31" s="399" t="str">
        <f ca="1">+IF(OFFSET('Sanitation Data'!$H$30,0,10*ROW('Sanitation Data'!H25))="","",OFFSET('Sanitation Data'!$H$30,0,10*ROW('Sanitation Data'!H25)))</f>
        <v/>
      </c>
      <c r="DH31" s="399" t="str">
        <f ca="1">+IF(OFFSET('Sanitation Data'!$H$31,0,10*ROW('Sanitation Data'!H25))="","",OFFSET('Sanitation Data'!$H$31,0,10*ROW('Sanitation Data'!H25)))</f>
        <v/>
      </c>
      <c r="DI31" s="399" t="str">
        <f ca="1">+IF(OFFSET('Sanitation Data'!$H$32,0,10*ROW('Sanitation Data'!H25))="","",OFFSET('Sanitation Data'!$H$32,0,10*ROW('Sanitation Data'!H25)))</f>
        <v/>
      </c>
      <c r="DJ31" s="399" t="str">
        <f ca="1">+IF(OFFSET('Sanitation Data'!$I$28,0,10*ROW('Sanitation Data'!I25))="","",OFFSET('Sanitation Data'!$I$28,0,10*ROW('Sanitation Data'!I25)))</f>
        <v/>
      </c>
      <c r="DK31" s="399" t="str">
        <f ca="1">+IF(OFFSET('Sanitation Data'!$I$29,0,10*ROW('Sanitation Data'!I25))="","",OFFSET('Sanitation Data'!$I$29,0,10*ROW('Sanitation Data'!I25)))</f>
        <v/>
      </c>
      <c r="DL31" s="399" t="str">
        <f ca="1">+IF(OFFSET('Sanitation Data'!$I$30,0,10*ROW('Sanitation Data'!I25))="","",OFFSET('Sanitation Data'!$I$30,0,10*ROW('Sanitation Data'!I25)))</f>
        <v/>
      </c>
      <c r="DM31" s="399" t="str">
        <f ca="1">+IF(OFFSET('Sanitation Data'!$I$31,0,10*ROW('Sanitation Data'!I25))="","",OFFSET('Sanitation Data'!$I$31,0,10*ROW('Sanitation Data'!I25)))</f>
        <v/>
      </c>
      <c r="DN31" s="399" t="str">
        <f ca="1">+IF(OFFSET('Sanitation Data'!$I$32,0,10*ROW('Sanitation Data'!I25))="","",OFFSET('Sanitation Data'!$I$32,0,10*ROW('Sanitation Data'!I25)))</f>
        <v/>
      </c>
      <c r="DO31" s="399" t="str">
        <f ca="1">+IF(OFFSET('Hygiene Data'!$D$11,0,10*ROW('Hygiene Data'!D25))="","",OFFSET('Hygiene Data'!$D$11,0,10*ROW('Hygiene Data'!D25)))</f>
        <v/>
      </c>
      <c r="DP31" s="399" t="str">
        <f ca="1">+IF(OFFSET('Hygiene Data'!$D$12,0,10*ROW('Hygiene Data'!D25))="","",OFFSET('Hygiene Data'!$D$12,0,10*ROW('Hygiene Data'!D25)))</f>
        <v/>
      </c>
      <c r="DQ31" s="399" t="str">
        <f ca="1">+IF(OFFSET('Hygiene Data'!$D$13,0,10*ROW('Hygiene Data'!D25))="","",OFFSET('Hygiene Data'!$D$13,0,10*ROW('Hygiene Data'!D25)))</f>
        <v/>
      </c>
      <c r="DR31" s="399" t="str">
        <f ca="1">+IF(OFFSET('Hygiene Data'!$E$11,0,10*ROW('Hygiene Data'!E25))="","",OFFSET('Hygiene Data'!$E$11,0,10*ROW('Hygiene Data'!E25)))</f>
        <v/>
      </c>
      <c r="DS31" s="399" t="str">
        <f ca="1">+IF(OFFSET('Hygiene Data'!$E$12,0,10*ROW('Hygiene Data'!E25))="","",OFFSET('Hygiene Data'!$E$12,0,10*ROW('Hygiene Data'!E25)))</f>
        <v/>
      </c>
      <c r="DT31" s="399" t="str">
        <f ca="1">+IF(OFFSET('Hygiene Data'!$E$13,0,10*ROW('Hygiene Data'!E25))="","",OFFSET('Hygiene Data'!$E$13,0,10*ROW('Hygiene Data'!E25)))</f>
        <v/>
      </c>
      <c r="DU31" s="399" t="str">
        <f ca="1">+IF(OFFSET('Hygiene Data'!$F$11,0,10*ROW('Hygiene Data'!F25))="","",OFFSET('Hygiene Data'!$F$11,0,10*ROW('Hygiene Data'!F25)))</f>
        <v/>
      </c>
      <c r="DV31" s="399" t="str">
        <f ca="1">+IF(OFFSET('Hygiene Data'!$F$12,0,10*ROW('Hygiene Data'!F25))="","",OFFSET('Hygiene Data'!$F$12,0,10*ROW('Hygiene Data'!F25)))</f>
        <v/>
      </c>
      <c r="DW31" s="399" t="str">
        <f ca="1">+IF(OFFSET('Hygiene Data'!$F$13,0,10*ROW('Hygiene Data'!F25))="","",OFFSET('Hygiene Data'!$F$13,0,10*ROW('Hygiene Data'!F25)))</f>
        <v/>
      </c>
      <c r="DX31" s="399" t="str">
        <f ca="1">+IF(OFFSET('Hygiene Data'!$G$11,0,10*ROW('Hygiene Data'!G25))="","",OFFSET('Hygiene Data'!$G$11,0,10*ROW('Hygiene Data'!G25)))</f>
        <v/>
      </c>
      <c r="DY31" s="399" t="str">
        <f ca="1">+IF(OFFSET('Hygiene Data'!$G$12,0,10*ROW('Hygiene Data'!G25))="","",OFFSET('Hygiene Data'!$G$12,0,10*ROW('Hygiene Data'!G25)))</f>
        <v/>
      </c>
      <c r="DZ31" s="399" t="str">
        <f ca="1">+IF(OFFSET('Hygiene Data'!$G$13,0,10*ROW('Hygiene Data'!G25))="","",OFFSET('Hygiene Data'!$G$13,0,10*ROW('Hygiene Data'!G25)))</f>
        <v/>
      </c>
      <c r="EA31" s="399" t="str">
        <f ca="1">+IF(OFFSET('Hygiene Data'!$H$11,0,10*ROW('Hygiene Data'!H25))="","",OFFSET('Hygiene Data'!$H$11,0,10*ROW('Hygiene Data'!H25)))</f>
        <v/>
      </c>
      <c r="EB31" s="399" t="str">
        <f ca="1">+IF(OFFSET('Hygiene Data'!$H$12,0,10*ROW('Hygiene Data'!H25))="","",OFFSET('Hygiene Data'!$H$12,0,10*ROW('Hygiene Data'!H25)))</f>
        <v/>
      </c>
      <c r="EC31" s="399" t="str">
        <f ca="1">+IF(OFFSET('Hygiene Data'!$H$13,0,10*ROW('Hygiene Data'!H25))="","",OFFSET('Hygiene Data'!$H$13,0,10*ROW('Hygiene Data'!H25)))</f>
        <v/>
      </c>
      <c r="ED31" s="399" t="str">
        <f ca="1">+IF(OFFSET('Hygiene Data'!$I$11,0,10*ROW('Hygiene Data'!I25))="","",OFFSET('Hygiene Data'!$I$11,0,10*ROW('Hygiene Data'!I25)))</f>
        <v/>
      </c>
      <c r="EE31" s="399" t="str">
        <f ca="1">+IF(OFFSET('Hygiene Data'!$I$12,0,10*ROW('Hygiene Data'!I25))="","",OFFSET('Hygiene Data'!$I$12,0,10*ROW('Hygiene Data'!I25)))</f>
        <v/>
      </c>
      <c r="EF31" s="399" t="str">
        <f ca="1">+IF(OFFSET('Hygiene Data'!$I$13,0,10*ROW('Hygiene Data'!I25))="","",OFFSET('Hygiene Data'!$I$13,0,10*ROW('Hygiene Data'!I25)))</f>
        <v/>
      </c>
    </row>
    <row r="32" spans="1:136" x14ac:dyDescent="0.25">
      <c r="A32" s="508" t="str">
        <f ca="1">+IF(OFFSET('Water Data'!$B$2,0,10*ROW('Water Data'!E26))="","",OFFSET('Water Data'!$B$2,0,10*ROW('Water Data'!E26)))</f>
        <v/>
      </c>
      <c r="B32" s="50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35" t="str">
        <f t="shared" ca="1" si="0"/>
        <v/>
      </c>
      <c r="D32" s="53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3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3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3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3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3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3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3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3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3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3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3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3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3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3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3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3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3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3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3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3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3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3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3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3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3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3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3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3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3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3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3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3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3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3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3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3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3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3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3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3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3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3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3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3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3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3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3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3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1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3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3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3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3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3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3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3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3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3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3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3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3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3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3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3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3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99" t="str">
        <f ca="1">+IF(OFFSET('Water Data'!$D$27,0,10*ROW('Water Data'!D26))="","",OFFSET('Water Data'!$D$27,0,10*ROW('Water Data'!D26)))</f>
        <v/>
      </c>
      <c r="BT32" s="399" t="str">
        <f ca="1">+IF(OFFSET('Water Data'!$D$28,0,10*ROW('Water Data'!D26))="","",OFFSET('Water Data'!$D$28,0,10*ROW('Water Data'!D26)))</f>
        <v/>
      </c>
      <c r="BU32" s="399" t="str">
        <f ca="1">+IF(OFFSET('Water Data'!$D$29,0,10*ROW('Water Data'!D26))="","",OFFSET('Water Data'!$D$29,0,10*ROW('Water Data'!D26)))</f>
        <v/>
      </c>
      <c r="BV32" s="399" t="str">
        <f ca="1">+IF(OFFSET('Water Data'!$E$27,0,10*ROW('Water Data'!E26))="","",OFFSET('Water Data'!$E$27,0,10*ROW('Water Data'!E26)))</f>
        <v/>
      </c>
      <c r="BW32" s="399" t="str">
        <f ca="1">+IF(OFFSET('Water Data'!$E$28,0,10*ROW('Water Data'!E26))="","",OFFSET('Water Data'!$E$28,0,10*ROW('Water Data'!E26)))</f>
        <v/>
      </c>
      <c r="BX32" s="399" t="str">
        <f ca="1">+IF(OFFSET('Water Data'!$E$29,0,10*ROW('Water Data'!E26))="","",OFFSET('Water Data'!$E$29,0,10*ROW('Water Data'!E26)))</f>
        <v/>
      </c>
      <c r="BY32" s="399" t="str">
        <f ca="1">+IF(OFFSET('Water Data'!$F$27,0,10*ROW('Water Data'!F26))="","",OFFSET('Water Data'!$F$27,0,10*ROW('Water Data'!F26)))</f>
        <v/>
      </c>
      <c r="BZ32" s="399" t="str">
        <f ca="1">+IF(OFFSET('Water Data'!$F$28,0,10*ROW('Water Data'!F26))="","",OFFSET('Water Data'!$F$28,0,10*ROW('Water Data'!F26)))</f>
        <v/>
      </c>
      <c r="CA32" s="399" t="str">
        <f ca="1">+IF(OFFSET('Water Data'!$F$29,0,10*ROW('Water Data'!F26))="","",OFFSET('Water Data'!$F$29,0,10*ROW('Water Data'!F26)))</f>
        <v/>
      </c>
      <c r="CB32" s="399" t="str">
        <f ca="1">+IF(OFFSET('Water Data'!$G$27,0,10*ROW('Water Data'!G26))="","",OFFSET('Water Data'!$G$27,0,10*ROW('Water Data'!G26)))</f>
        <v/>
      </c>
      <c r="CC32" s="399" t="str">
        <f ca="1">+IF(OFFSET('Water Data'!$G$28,0,10*ROW('Water Data'!G26))="","",OFFSET('Water Data'!$G$28,0,10*ROW('Water Data'!G26)))</f>
        <v/>
      </c>
      <c r="CD32" s="399" t="str">
        <f ca="1">+IF(OFFSET('Water Data'!$G$29,0,10*ROW('Water Data'!G26))="","",OFFSET('Water Data'!$G$29,0,10*ROW('Water Data'!G26)))</f>
        <v/>
      </c>
      <c r="CE32" s="399" t="str">
        <f ca="1">+IF(OFFSET('Water Data'!$H$27,0,10*ROW('Water Data'!H26))="","",OFFSET('Water Data'!$H$27,0,10*ROW('Water Data'!H26)))</f>
        <v/>
      </c>
      <c r="CF32" s="399" t="str">
        <f ca="1">+IF(OFFSET('Water Data'!$H$28,0,10*ROW('Water Data'!H26))="","",OFFSET('Water Data'!$H$28,0,10*ROW('Water Data'!H26)))</f>
        <v/>
      </c>
      <c r="CG32" s="399" t="str">
        <f ca="1">+IF(OFFSET('Water Data'!$H$29,0,10*ROW('Water Data'!H26))="","",OFFSET('Water Data'!$H$29,0,10*ROW('Water Data'!H26)))</f>
        <v/>
      </c>
      <c r="CH32" s="399" t="str">
        <f ca="1">+IF(OFFSET('Water Data'!$I$27,0,10*ROW('Water Data'!I26))="","",OFFSET('Water Data'!$I$27,0,10*ROW('Water Data'!I26)))</f>
        <v/>
      </c>
      <c r="CI32" s="399" t="str">
        <f ca="1">+IF(OFFSET('Water Data'!$I$28,0,10*ROW('Water Data'!I26))="","",OFFSET('Water Data'!$I$28,0,10*ROW('Water Data'!I26)))</f>
        <v/>
      </c>
      <c r="CJ32" s="399" t="str">
        <f ca="1">+IF(OFFSET('Water Data'!$I$29,0,10*ROW('Water Data'!I26))="","",OFFSET('Water Data'!$I$29,0,10*ROW('Water Data'!I26)))</f>
        <v/>
      </c>
      <c r="CK32" s="399" t="str">
        <f ca="1">+IF(OFFSET('Sanitation Data'!$D$28,0,10*ROW('Sanitation Data'!D26))="","",OFFSET('Sanitation Data'!$D$28,0,10*ROW('Sanitation Data'!D26)))</f>
        <v/>
      </c>
      <c r="CL32" s="399" t="str">
        <f ca="1">+IF(OFFSET('Sanitation Data'!$D$29,0,10*ROW('Sanitation Data'!D26))="","",OFFSET('Sanitation Data'!$D$29,0,10*ROW('Sanitation Data'!D26)))</f>
        <v/>
      </c>
      <c r="CM32" s="399" t="str">
        <f ca="1">+IF(OFFSET('Sanitation Data'!$D$30,0,10*ROW('Sanitation Data'!D26))="","",OFFSET('Sanitation Data'!$D$30,0,10*ROW('Sanitation Data'!D26)))</f>
        <v/>
      </c>
      <c r="CN32" s="399" t="str">
        <f ca="1">+IF(OFFSET('Sanitation Data'!$D$31,0,10*ROW('Sanitation Data'!D26))="","",OFFSET('Sanitation Data'!$D$31,0,10*ROW('Sanitation Data'!D26)))</f>
        <v/>
      </c>
      <c r="CO32" s="399" t="str">
        <f ca="1">+IF(OFFSET('Sanitation Data'!$D$32,0,10*ROW('Sanitation Data'!D26))="","",OFFSET('Sanitation Data'!$D$32,0,10*ROW('Sanitation Data'!D26)))</f>
        <v/>
      </c>
      <c r="CP32" s="399" t="str">
        <f ca="1">+IF(OFFSET('Sanitation Data'!$E$28,0,10*ROW('Sanitation Data'!E26))="","",OFFSET('Sanitation Data'!$E$28,0,10*ROW('Sanitation Data'!E26)))</f>
        <v/>
      </c>
      <c r="CQ32" s="399" t="str">
        <f ca="1">+IF(OFFSET('Sanitation Data'!$E$29,0,10*ROW('Sanitation Data'!E26))="","",OFFSET('Sanitation Data'!$E$29,0,10*ROW('Sanitation Data'!E26)))</f>
        <v/>
      </c>
      <c r="CR32" s="399" t="str">
        <f ca="1">+IF(OFFSET('Sanitation Data'!$E$30,0,10*ROW('Sanitation Data'!E26))="","",OFFSET('Sanitation Data'!$E$30,0,10*ROW('Sanitation Data'!E26)))</f>
        <v/>
      </c>
      <c r="CS32" s="399" t="str">
        <f ca="1">+IF(OFFSET('Sanitation Data'!$E$31,0,10*ROW('Sanitation Data'!E26))="","",OFFSET('Sanitation Data'!$E$31,0,10*ROW('Sanitation Data'!E26)))</f>
        <v/>
      </c>
      <c r="CT32" s="399" t="str">
        <f ca="1">+IF(OFFSET('Sanitation Data'!$E$32,0,10*ROW('Sanitation Data'!E26))="","",OFFSET('Sanitation Data'!$E$32,0,10*ROW('Sanitation Data'!E26)))</f>
        <v/>
      </c>
      <c r="CU32" s="399" t="str">
        <f ca="1">+IF(OFFSET('Sanitation Data'!$F$28,0,10*ROW('Sanitation Data'!F26))="","",OFFSET('Sanitation Data'!$F$28,0,10*ROW('Sanitation Data'!F26)))</f>
        <v/>
      </c>
      <c r="CV32" s="399" t="str">
        <f ca="1">+IF(OFFSET('Sanitation Data'!$F$29,0,10*ROW('Sanitation Data'!F26))="","",OFFSET('Sanitation Data'!$F$29,0,10*ROW('Sanitation Data'!F26)))</f>
        <v/>
      </c>
      <c r="CW32" s="399" t="str">
        <f ca="1">+IF(OFFSET('Sanitation Data'!$F$30,0,10*ROW('Sanitation Data'!F26))="","",OFFSET('Sanitation Data'!$F$30,0,10*ROW('Sanitation Data'!F26)))</f>
        <v/>
      </c>
      <c r="CX32" s="399" t="str">
        <f ca="1">+IF(OFFSET('Sanitation Data'!$F$31,0,10*ROW('Sanitation Data'!F26))="","",OFFSET('Sanitation Data'!$F$31,0,10*ROW('Sanitation Data'!F26)))</f>
        <v/>
      </c>
      <c r="CY32" s="399" t="str">
        <f ca="1">+IF(OFFSET('Sanitation Data'!$F$32,0,10*ROW('Sanitation Data'!F26))="","",OFFSET('Sanitation Data'!$F$32,0,10*ROW('Sanitation Data'!F26)))</f>
        <v/>
      </c>
      <c r="CZ32" s="399" t="str">
        <f ca="1">+IF(OFFSET('Sanitation Data'!$G$28,0,10*ROW('Sanitation Data'!G26))="","",OFFSET('Sanitation Data'!$G$28,0,10*ROW('Sanitation Data'!G26)))</f>
        <v/>
      </c>
      <c r="DA32" s="399" t="str">
        <f ca="1">+IF(OFFSET('Sanitation Data'!$G$29,0,10*ROW('Sanitation Data'!G26))="","",OFFSET('Sanitation Data'!$G$29,0,10*ROW('Sanitation Data'!G26)))</f>
        <v/>
      </c>
      <c r="DB32" s="399" t="str">
        <f ca="1">+IF(OFFSET('Sanitation Data'!$G$30,0,10*ROW('Sanitation Data'!G26))="","",OFFSET('Sanitation Data'!$G$30,0,10*ROW('Sanitation Data'!G26)))</f>
        <v/>
      </c>
      <c r="DC32" s="399" t="str">
        <f ca="1">+IF(OFFSET('Sanitation Data'!$G$31,0,10*ROW('Sanitation Data'!G26))="","",OFFSET('Sanitation Data'!$G$31,0,10*ROW('Sanitation Data'!G26)))</f>
        <v/>
      </c>
      <c r="DD32" s="399" t="str">
        <f ca="1">+IF(OFFSET('Sanitation Data'!$G$32,0,10*ROW('Sanitation Data'!G26))="","",OFFSET('Sanitation Data'!$G$32,0,10*ROW('Sanitation Data'!G26)))</f>
        <v/>
      </c>
      <c r="DE32" s="399" t="str">
        <f ca="1">+IF(OFFSET('Sanitation Data'!$H$28,0,10*ROW('Sanitation Data'!H26))="","",OFFSET('Sanitation Data'!$H$28,0,10*ROW('Sanitation Data'!H26)))</f>
        <v/>
      </c>
      <c r="DF32" s="399" t="str">
        <f ca="1">+IF(OFFSET('Sanitation Data'!$H$29,0,10*ROW('Sanitation Data'!H26))="","",OFFSET('Sanitation Data'!$H$29,0,10*ROW('Sanitation Data'!H26)))</f>
        <v/>
      </c>
      <c r="DG32" s="399" t="str">
        <f ca="1">+IF(OFFSET('Sanitation Data'!$H$30,0,10*ROW('Sanitation Data'!H26))="","",OFFSET('Sanitation Data'!$H$30,0,10*ROW('Sanitation Data'!H26)))</f>
        <v/>
      </c>
      <c r="DH32" s="399" t="str">
        <f ca="1">+IF(OFFSET('Sanitation Data'!$H$31,0,10*ROW('Sanitation Data'!H26))="","",OFFSET('Sanitation Data'!$H$31,0,10*ROW('Sanitation Data'!H26)))</f>
        <v/>
      </c>
      <c r="DI32" s="399" t="str">
        <f ca="1">+IF(OFFSET('Sanitation Data'!$H$32,0,10*ROW('Sanitation Data'!H26))="","",OFFSET('Sanitation Data'!$H$32,0,10*ROW('Sanitation Data'!H26)))</f>
        <v/>
      </c>
      <c r="DJ32" s="399" t="str">
        <f ca="1">+IF(OFFSET('Sanitation Data'!$I$28,0,10*ROW('Sanitation Data'!I26))="","",OFFSET('Sanitation Data'!$I$28,0,10*ROW('Sanitation Data'!I26)))</f>
        <v/>
      </c>
      <c r="DK32" s="399" t="str">
        <f ca="1">+IF(OFFSET('Sanitation Data'!$I$29,0,10*ROW('Sanitation Data'!I26))="","",OFFSET('Sanitation Data'!$I$29,0,10*ROW('Sanitation Data'!I26)))</f>
        <v/>
      </c>
      <c r="DL32" s="399" t="str">
        <f ca="1">+IF(OFFSET('Sanitation Data'!$I$30,0,10*ROW('Sanitation Data'!I26))="","",OFFSET('Sanitation Data'!$I$30,0,10*ROW('Sanitation Data'!I26)))</f>
        <v/>
      </c>
      <c r="DM32" s="399" t="str">
        <f ca="1">+IF(OFFSET('Sanitation Data'!$I$31,0,10*ROW('Sanitation Data'!I26))="","",OFFSET('Sanitation Data'!$I$31,0,10*ROW('Sanitation Data'!I26)))</f>
        <v/>
      </c>
      <c r="DN32" s="399" t="str">
        <f ca="1">+IF(OFFSET('Sanitation Data'!$I$32,0,10*ROW('Sanitation Data'!I26))="","",OFFSET('Sanitation Data'!$I$32,0,10*ROW('Sanitation Data'!I26)))</f>
        <v/>
      </c>
      <c r="DO32" s="399" t="str">
        <f ca="1">+IF(OFFSET('Hygiene Data'!$D$11,0,10*ROW('Hygiene Data'!D26))="","",OFFSET('Hygiene Data'!$D$11,0,10*ROW('Hygiene Data'!D26)))</f>
        <v/>
      </c>
      <c r="DP32" s="399" t="str">
        <f ca="1">+IF(OFFSET('Hygiene Data'!$D$12,0,10*ROW('Hygiene Data'!D26))="","",OFFSET('Hygiene Data'!$D$12,0,10*ROW('Hygiene Data'!D26)))</f>
        <v/>
      </c>
      <c r="DQ32" s="399" t="str">
        <f ca="1">+IF(OFFSET('Hygiene Data'!$D$13,0,10*ROW('Hygiene Data'!D26))="","",OFFSET('Hygiene Data'!$D$13,0,10*ROW('Hygiene Data'!D26)))</f>
        <v/>
      </c>
      <c r="DR32" s="399" t="str">
        <f ca="1">+IF(OFFSET('Hygiene Data'!$E$11,0,10*ROW('Hygiene Data'!E26))="","",OFFSET('Hygiene Data'!$E$11,0,10*ROW('Hygiene Data'!E26)))</f>
        <v/>
      </c>
      <c r="DS32" s="399" t="str">
        <f ca="1">+IF(OFFSET('Hygiene Data'!$E$12,0,10*ROW('Hygiene Data'!E26))="","",OFFSET('Hygiene Data'!$E$12,0,10*ROW('Hygiene Data'!E26)))</f>
        <v/>
      </c>
      <c r="DT32" s="399" t="str">
        <f ca="1">+IF(OFFSET('Hygiene Data'!$E$13,0,10*ROW('Hygiene Data'!E26))="","",OFFSET('Hygiene Data'!$E$13,0,10*ROW('Hygiene Data'!E26)))</f>
        <v/>
      </c>
      <c r="DU32" s="399" t="str">
        <f ca="1">+IF(OFFSET('Hygiene Data'!$F$11,0,10*ROW('Hygiene Data'!F26))="","",OFFSET('Hygiene Data'!$F$11,0,10*ROW('Hygiene Data'!F26)))</f>
        <v/>
      </c>
      <c r="DV32" s="399" t="str">
        <f ca="1">+IF(OFFSET('Hygiene Data'!$F$12,0,10*ROW('Hygiene Data'!F26))="","",OFFSET('Hygiene Data'!$F$12,0,10*ROW('Hygiene Data'!F26)))</f>
        <v/>
      </c>
      <c r="DW32" s="399" t="str">
        <f ca="1">+IF(OFFSET('Hygiene Data'!$F$13,0,10*ROW('Hygiene Data'!F26))="","",OFFSET('Hygiene Data'!$F$13,0,10*ROW('Hygiene Data'!F26)))</f>
        <v/>
      </c>
      <c r="DX32" s="399" t="str">
        <f ca="1">+IF(OFFSET('Hygiene Data'!$G$11,0,10*ROW('Hygiene Data'!G26))="","",OFFSET('Hygiene Data'!$G$11,0,10*ROW('Hygiene Data'!G26)))</f>
        <v/>
      </c>
      <c r="DY32" s="399" t="str">
        <f ca="1">+IF(OFFSET('Hygiene Data'!$G$12,0,10*ROW('Hygiene Data'!G26))="","",OFFSET('Hygiene Data'!$G$12,0,10*ROW('Hygiene Data'!G26)))</f>
        <v/>
      </c>
      <c r="DZ32" s="399" t="str">
        <f ca="1">+IF(OFFSET('Hygiene Data'!$G$13,0,10*ROW('Hygiene Data'!G26))="","",OFFSET('Hygiene Data'!$G$13,0,10*ROW('Hygiene Data'!G26)))</f>
        <v/>
      </c>
      <c r="EA32" s="399" t="str">
        <f ca="1">+IF(OFFSET('Hygiene Data'!$H$11,0,10*ROW('Hygiene Data'!H26))="","",OFFSET('Hygiene Data'!$H$11,0,10*ROW('Hygiene Data'!H26)))</f>
        <v/>
      </c>
      <c r="EB32" s="399" t="str">
        <f ca="1">+IF(OFFSET('Hygiene Data'!$H$12,0,10*ROW('Hygiene Data'!H26))="","",OFFSET('Hygiene Data'!$H$12,0,10*ROW('Hygiene Data'!H26)))</f>
        <v/>
      </c>
      <c r="EC32" s="399" t="str">
        <f ca="1">+IF(OFFSET('Hygiene Data'!$H$13,0,10*ROW('Hygiene Data'!H26))="","",OFFSET('Hygiene Data'!$H$13,0,10*ROW('Hygiene Data'!H26)))</f>
        <v/>
      </c>
      <c r="ED32" s="399" t="str">
        <f ca="1">+IF(OFFSET('Hygiene Data'!$I$11,0,10*ROW('Hygiene Data'!I26))="","",OFFSET('Hygiene Data'!$I$11,0,10*ROW('Hygiene Data'!I26)))</f>
        <v/>
      </c>
      <c r="EE32" s="399" t="str">
        <f ca="1">+IF(OFFSET('Hygiene Data'!$I$12,0,10*ROW('Hygiene Data'!I26))="","",OFFSET('Hygiene Data'!$I$12,0,10*ROW('Hygiene Data'!I26)))</f>
        <v/>
      </c>
      <c r="EF32" s="399" t="str">
        <f ca="1">+IF(OFFSET('Hygiene Data'!$I$13,0,10*ROW('Hygiene Data'!I26))="","",OFFSET('Hygiene Data'!$I$13,0,10*ROW('Hygiene Data'!I26)))</f>
        <v/>
      </c>
    </row>
    <row r="33" spans="1:136" x14ac:dyDescent="0.25">
      <c r="A33" s="508" t="str">
        <f ca="1">+IF(OFFSET('Water Data'!$B$2,0,10*ROW('Water Data'!E27))="","",OFFSET('Water Data'!$B$2,0,10*ROW('Water Data'!E27)))</f>
        <v/>
      </c>
      <c r="B33" s="50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35" t="str">
        <f t="shared" ca="1" si="0"/>
        <v/>
      </c>
      <c r="D33" s="53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3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3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3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3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3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3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3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3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3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3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3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3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3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3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3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3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3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3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3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3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3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3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3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3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3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3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3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3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3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3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3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3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3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3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3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3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3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3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3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3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3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3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3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3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3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3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3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3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1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3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3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3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3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3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3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3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3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3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3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3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3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3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3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3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3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99" t="str">
        <f ca="1">+IF(OFFSET('Water Data'!$D$27,0,10*ROW('Water Data'!D27))="","",OFFSET('Water Data'!$D$27,0,10*ROW('Water Data'!D27)))</f>
        <v/>
      </c>
      <c r="BT33" s="399" t="str">
        <f ca="1">+IF(OFFSET('Water Data'!$D$28,0,10*ROW('Water Data'!D27))="","",OFFSET('Water Data'!$D$28,0,10*ROW('Water Data'!D27)))</f>
        <v/>
      </c>
      <c r="BU33" s="399" t="str">
        <f ca="1">+IF(OFFSET('Water Data'!$D$29,0,10*ROW('Water Data'!D27))="","",OFFSET('Water Data'!$D$29,0,10*ROW('Water Data'!D27)))</f>
        <v/>
      </c>
      <c r="BV33" s="399" t="str">
        <f ca="1">+IF(OFFSET('Water Data'!$E$27,0,10*ROW('Water Data'!E27))="","",OFFSET('Water Data'!$E$27,0,10*ROW('Water Data'!E27)))</f>
        <v/>
      </c>
      <c r="BW33" s="399" t="str">
        <f ca="1">+IF(OFFSET('Water Data'!$E$28,0,10*ROW('Water Data'!E27))="","",OFFSET('Water Data'!$E$28,0,10*ROW('Water Data'!E27)))</f>
        <v/>
      </c>
      <c r="BX33" s="399" t="str">
        <f ca="1">+IF(OFFSET('Water Data'!$E$29,0,10*ROW('Water Data'!E27))="","",OFFSET('Water Data'!$E$29,0,10*ROW('Water Data'!E27)))</f>
        <v/>
      </c>
      <c r="BY33" s="399" t="str">
        <f ca="1">+IF(OFFSET('Water Data'!$F$27,0,10*ROW('Water Data'!F27))="","",OFFSET('Water Data'!$F$27,0,10*ROW('Water Data'!F27)))</f>
        <v/>
      </c>
      <c r="BZ33" s="399" t="str">
        <f ca="1">+IF(OFFSET('Water Data'!$F$28,0,10*ROW('Water Data'!F27))="","",OFFSET('Water Data'!$F$28,0,10*ROW('Water Data'!F27)))</f>
        <v/>
      </c>
      <c r="CA33" s="399" t="str">
        <f ca="1">+IF(OFFSET('Water Data'!$F$29,0,10*ROW('Water Data'!F27))="","",OFFSET('Water Data'!$F$29,0,10*ROW('Water Data'!F27)))</f>
        <v/>
      </c>
      <c r="CB33" s="399" t="str">
        <f ca="1">+IF(OFFSET('Water Data'!$G$27,0,10*ROW('Water Data'!G27))="","",OFFSET('Water Data'!$G$27,0,10*ROW('Water Data'!G27)))</f>
        <v/>
      </c>
      <c r="CC33" s="399" t="str">
        <f ca="1">+IF(OFFSET('Water Data'!$G$28,0,10*ROW('Water Data'!G27))="","",OFFSET('Water Data'!$G$28,0,10*ROW('Water Data'!G27)))</f>
        <v/>
      </c>
      <c r="CD33" s="399" t="str">
        <f ca="1">+IF(OFFSET('Water Data'!$G$29,0,10*ROW('Water Data'!G27))="","",OFFSET('Water Data'!$G$29,0,10*ROW('Water Data'!G27)))</f>
        <v/>
      </c>
      <c r="CE33" s="399" t="str">
        <f ca="1">+IF(OFFSET('Water Data'!$H$27,0,10*ROW('Water Data'!H27))="","",OFFSET('Water Data'!$H$27,0,10*ROW('Water Data'!H27)))</f>
        <v/>
      </c>
      <c r="CF33" s="399" t="str">
        <f ca="1">+IF(OFFSET('Water Data'!$H$28,0,10*ROW('Water Data'!H27))="","",OFFSET('Water Data'!$H$28,0,10*ROW('Water Data'!H27)))</f>
        <v/>
      </c>
      <c r="CG33" s="399" t="str">
        <f ca="1">+IF(OFFSET('Water Data'!$H$29,0,10*ROW('Water Data'!H27))="","",OFFSET('Water Data'!$H$29,0,10*ROW('Water Data'!H27)))</f>
        <v/>
      </c>
      <c r="CH33" s="399" t="str">
        <f ca="1">+IF(OFFSET('Water Data'!$I$27,0,10*ROW('Water Data'!I27))="","",OFFSET('Water Data'!$I$27,0,10*ROW('Water Data'!I27)))</f>
        <v/>
      </c>
      <c r="CI33" s="399" t="str">
        <f ca="1">+IF(OFFSET('Water Data'!$I$28,0,10*ROW('Water Data'!I27))="","",OFFSET('Water Data'!$I$28,0,10*ROW('Water Data'!I27)))</f>
        <v/>
      </c>
      <c r="CJ33" s="399" t="str">
        <f ca="1">+IF(OFFSET('Water Data'!$I$29,0,10*ROW('Water Data'!I27))="","",OFFSET('Water Data'!$I$29,0,10*ROW('Water Data'!I27)))</f>
        <v/>
      </c>
      <c r="CK33" s="399" t="str">
        <f ca="1">+IF(OFFSET('Sanitation Data'!$D$28,0,10*ROW('Sanitation Data'!D27))="","",OFFSET('Sanitation Data'!$D$28,0,10*ROW('Sanitation Data'!D27)))</f>
        <v/>
      </c>
      <c r="CL33" s="399" t="str">
        <f ca="1">+IF(OFFSET('Sanitation Data'!$D$29,0,10*ROW('Sanitation Data'!D27))="","",OFFSET('Sanitation Data'!$D$29,0,10*ROW('Sanitation Data'!D27)))</f>
        <v/>
      </c>
      <c r="CM33" s="399" t="str">
        <f ca="1">+IF(OFFSET('Sanitation Data'!$D$30,0,10*ROW('Sanitation Data'!D27))="","",OFFSET('Sanitation Data'!$D$30,0,10*ROW('Sanitation Data'!D27)))</f>
        <v/>
      </c>
      <c r="CN33" s="399" t="str">
        <f ca="1">+IF(OFFSET('Sanitation Data'!$D$31,0,10*ROW('Sanitation Data'!D27))="","",OFFSET('Sanitation Data'!$D$31,0,10*ROW('Sanitation Data'!D27)))</f>
        <v/>
      </c>
      <c r="CO33" s="399" t="str">
        <f ca="1">+IF(OFFSET('Sanitation Data'!$D$32,0,10*ROW('Sanitation Data'!D27))="","",OFFSET('Sanitation Data'!$D$32,0,10*ROW('Sanitation Data'!D27)))</f>
        <v/>
      </c>
      <c r="CP33" s="399" t="str">
        <f ca="1">+IF(OFFSET('Sanitation Data'!$E$28,0,10*ROW('Sanitation Data'!E27))="","",OFFSET('Sanitation Data'!$E$28,0,10*ROW('Sanitation Data'!E27)))</f>
        <v/>
      </c>
      <c r="CQ33" s="399" t="str">
        <f ca="1">+IF(OFFSET('Sanitation Data'!$E$29,0,10*ROW('Sanitation Data'!E27))="","",OFFSET('Sanitation Data'!$E$29,0,10*ROW('Sanitation Data'!E27)))</f>
        <v/>
      </c>
      <c r="CR33" s="399" t="str">
        <f ca="1">+IF(OFFSET('Sanitation Data'!$E$30,0,10*ROW('Sanitation Data'!E27))="","",OFFSET('Sanitation Data'!$E$30,0,10*ROW('Sanitation Data'!E27)))</f>
        <v/>
      </c>
      <c r="CS33" s="399" t="str">
        <f ca="1">+IF(OFFSET('Sanitation Data'!$E$31,0,10*ROW('Sanitation Data'!E27))="","",OFFSET('Sanitation Data'!$E$31,0,10*ROW('Sanitation Data'!E27)))</f>
        <v/>
      </c>
      <c r="CT33" s="399" t="str">
        <f ca="1">+IF(OFFSET('Sanitation Data'!$E$32,0,10*ROW('Sanitation Data'!E27))="","",OFFSET('Sanitation Data'!$E$32,0,10*ROW('Sanitation Data'!E27)))</f>
        <v/>
      </c>
      <c r="CU33" s="399" t="str">
        <f ca="1">+IF(OFFSET('Sanitation Data'!$F$28,0,10*ROW('Sanitation Data'!F27))="","",OFFSET('Sanitation Data'!$F$28,0,10*ROW('Sanitation Data'!F27)))</f>
        <v/>
      </c>
      <c r="CV33" s="399" t="str">
        <f ca="1">+IF(OFFSET('Sanitation Data'!$F$29,0,10*ROW('Sanitation Data'!F27))="","",OFFSET('Sanitation Data'!$F$29,0,10*ROW('Sanitation Data'!F27)))</f>
        <v/>
      </c>
      <c r="CW33" s="399" t="str">
        <f ca="1">+IF(OFFSET('Sanitation Data'!$F$30,0,10*ROW('Sanitation Data'!F27))="","",OFFSET('Sanitation Data'!$F$30,0,10*ROW('Sanitation Data'!F27)))</f>
        <v/>
      </c>
      <c r="CX33" s="399" t="str">
        <f ca="1">+IF(OFFSET('Sanitation Data'!$F$31,0,10*ROW('Sanitation Data'!F27))="","",OFFSET('Sanitation Data'!$F$31,0,10*ROW('Sanitation Data'!F27)))</f>
        <v/>
      </c>
      <c r="CY33" s="399" t="str">
        <f ca="1">+IF(OFFSET('Sanitation Data'!$F$32,0,10*ROW('Sanitation Data'!F27))="","",OFFSET('Sanitation Data'!$F$32,0,10*ROW('Sanitation Data'!F27)))</f>
        <v/>
      </c>
      <c r="CZ33" s="399" t="str">
        <f ca="1">+IF(OFFSET('Sanitation Data'!$G$28,0,10*ROW('Sanitation Data'!G27))="","",OFFSET('Sanitation Data'!$G$28,0,10*ROW('Sanitation Data'!G27)))</f>
        <v/>
      </c>
      <c r="DA33" s="399" t="str">
        <f ca="1">+IF(OFFSET('Sanitation Data'!$G$29,0,10*ROW('Sanitation Data'!G27))="","",OFFSET('Sanitation Data'!$G$29,0,10*ROW('Sanitation Data'!G27)))</f>
        <v/>
      </c>
      <c r="DB33" s="399" t="str">
        <f ca="1">+IF(OFFSET('Sanitation Data'!$G$30,0,10*ROW('Sanitation Data'!G27))="","",OFFSET('Sanitation Data'!$G$30,0,10*ROW('Sanitation Data'!G27)))</f>
        <v/>
      </c>
      <c r="DC33" s="399" t="str">
        <f ca="1">+IF(OFFSET('Sanitation Data'!$G$31,0,10*ROW('Sanitation Data'!G27))="","",OFFSET('Sanitation Data'!$G$31,0,10*ROW('Sanitation Data'!G27)))</f>
        <v/>
      </c>
      <c r="DD33" s="399" t="str">
        <f ca="1">+IF(OFFSET('Sanitation Data'!$G$32,0,10*ROW('Sanitation Data'!G27))="","",OFFSET('Sanitation Data'!$G$32,0,10*ROW('Sanitation Data'!G27)))</f>
        <v/>
      </c>
      <c r="DE33" s="399" t="str">
        <f ca="1">+IF(OFFSET('Sanitation Data'!$H$28,0,10*ROW('Sanitation Data'!H27))="","",OFFSET('Sanitation Data'!$H$28,0,10*ROW('Sanitation Data'!H27)))</f>
        <v/>
      </c>
      <c r="DF33" s="399" t="str">
        <f ca="1">+IF(OFFSET('Sanitation Data'!$H$29,0,10*ROW('Sanitation Data'!H27))="","",OFFSET('Sanitation Data'!$H$29,0,10*ROW('Sanitation Data'!H27)))</f>
        <v/>
      </c>
      <c r="DG33" s="399" t="str">
        <f ca="1">+IF(OFFSET('Sanitation Data'!$H$30,0,10*ROW('Sanitation Data'!H27))="","",OFFSET('Sanitation Data'!$H$30,0,10*ROW('Sanitation Data'!H27)))</f>
        <v/>
      </c>
      <c r="DH33" s="399" t="str">
        <f ca="1">+IF(OFFSET('Sanitation Data'!$H$31,0,10*ROW('Sanitation Data'!H27))="","",OFFSET('Sanitation Data'!$H$31,0,10*ROW('Sanitation Data'!H27)))</f>
        <v/>
      </c>
      <c r="DI33" s="399" t="str">
        <f ca="1">+IF(OFFSET('Sanitation Data'!$H$32,0,10*ROW('Sanitation Data'!H27))="","",OFFSET('Sanitation Data'!$H$32,0,10*ROW('Sanitation Data'!H27)))</f>
        <v/>
      </c>
      <c r="DJ33" s="399" t="str">
        <f ca="1">+IF(OFFSET('Sanitation Data'!$I$28,0,10*ROW('Sanitation Data'!I27))="","",OFFSET('Sanitation Data'!$I$28,0,10*ROW('Sanitation Data'!I27)))</f>
        <v/>
      </c>
      <c r="DK33" s="399" t="str">
        <f ca="1">+IF(OFFSET('Sanitation Data'!$I$29,0,10*ROW('Sanitation Data'!I27))="","",OFFSET('Sanitation Data'!$I$29,0,10*ROW('Sanitation Data'!I27)))</f>
        <v/>
      </c>
      <c r="DL33" s="399" t="str">
        <f ca="1">+IF(OFFSET('Sanitation Data'!$I$30,0,10*ROW('Sanitation Data'!I27))="","",OFFSET('Sanitation Data'!$I$30,0,10*ROW('Sanitation Data'!I27)))</f>
        <v/>
      </c>
      <c r="DM33" s="399" t="str">
        <f ca="1">+IF(OFFSET('Sanitation Data'!$I$31,0,10*ROW('Sanitation Data'!I27))="","",OFFSET('Sanitation Data'!$I$31,0,10*ROW('Sanitation Data'!I27)))</f>
        <v/>
      </c>
      <c r="DN33" s="399" t="str">
        <f ca="1">+IF(OFFSET('Sanitation Data'!$I$32,0,10*ROW('Sanitation Data'!I27))="","",OFFSET('Sanitation Data'!$I$32,0,10*ROW('Sanitation Data'!I27)))</f>
        <v/>
      </c>
      <c r="DO33" s="399" t="str">
        <f ca="1">+IF(OFFSET('Hygiene Data'!$D$11,0,10*ROW('Hygiene Data'!D27))="","",OFFSET('Hygiene Data'!$D$11,0,10*ROW('Hygiene Data'!D27)))</f>
        <v/>
      </c>
      <c r="DP33" s="399" t="str">
        <f ca="1">+IF(OFFSET('Hygiene Data'!$D$12,0,10*ROW('Hygiene Data'!D27))="","",OFFSET('Hygiene Data'!$D$12,0,10*ROW('Hygiene Data'!D27)))</f>
        <v/>
      </c>
      <c r="DQ33" s="399" t="str">
        <f ca="1">+IF(OFFSET('Hygiene Data'!$D$13,0,10*ROW('Hygiene Data'!D27))="","",OFFSET('Hygiene Data'!$D$13,0,10*ROW('Hygiene Data'!D27)))</f>
        <v/>
      </c>
      <c r="DR33" s="399" t="str">
        <f ca="1">+IF(OFFSET('Hygiene Data'!$E$11,0,10*ROW('Hygiene Data'!E27))="","",OFFSET('Hygiene Data'!$E$11,0,10*ROW('Hygiene Data'!E27)))</f>
        <v/>
      </c>
      <c r="DS33" s="399" t="str">
        <f ca="1">+IF(OFFSET('Hygiene Data'!$E$12,0,10*ROW('Hygiene Data'!E27))="","",OFFSET('Hygiene Data'!$E$12,0,10*ROW('Hygiene Data'!E27)))</f>
        <v/>
      </c>
      <c r="DT33" s="399" t="str">
        <f ca="1">+IF(OFFSET('Hygiene Data'!$E$13,0,10*ROW('Hygiene Data'!E27))="","",OFFSET('Hygiene Data'!$E$13,0,10*ROW('Hygiene Data'!E27)))</f>
        <v/>
      </c>
      <c r="DU33" s="399" t="str">
        <f ca="1">+IF(OFFSET('Hygiene Data'!$F$11,0,10*ROW('Hygiene Data'!F27))="","",OFFSET('Hygiene Data'!$F$11,0,10*ROW('Hygiene Data'!F27)))</f>
        <v/>
      </c>
      <c r="DV33" s="399" t="str">
        <f ca="1">+IF(OFFSET('Hygiene Data'!$F$12,0,10*ROW('Hygiene Data'!F27))="","",OFFSET('Hygiene Data'!$F$12,0,10*ROW('Hygiene Data'!F27)))</f>
        <v/>
      </c>
      <c r="DW33" s="399" t="str">
        <f ca="1">+IF(OFFSET('Hygiene Data'!$F$13,0,10*ROW('Hygiene Data'!F27))="","",OFFSET('Hygiene Data'!$F$13,0,10*ROW('Hygiene Data'!F27)))</f>
        <v/>
      </c>
      <c r="DX33" s="399" t="str">
        <f ca="1">+IF(OFFSET('Hygiene Data'!$G$11,0,10*ROW('Hygiene Data'!G27))="","",OFFSET('Hygiene Data'!$G$11,0,10*ROW('Hygiene Data'!G27)))</f>
        <v/>
      </c>
      <c r="DY33" s="399" t="str">
        <f ca="1">+IF(OFFSET('Hygiene Data'!$G$12,0,10*ROW('Hygiene Data'!G27))="","",OFFSET('Hygiene Data'!$G$12,0,10*ROW('Hygiene Data'!G27)))</f>
        <v/>
      </c>
      <c r="DZ33" s="399" t="str">
        <f ca="1">+IF(OFFSET('Hygiene Data'!$G$13,0,10*ROW('Hygiene Data'!G27))="","",OFFSET('Hygiene Data'!$G$13,0,10*ROW('Hygiene Data'!G27)))</f>
        <v/>
      </c>
      <c r="EA33" s="399" t="str">
        <f ca="1">+IF(OFFSET('Hygiene Data'!$H$11,0,10*ROW('Hygiene Data'!H27))="","",OFFSET('Hygiene Data'!$H$11,0,10*ROW('Hygiene Data'!H27)))</f>
        <v/>
      </c>
      <c r="EB33" s="399" t="str">
        <f ca="1">+IF(OFFSET('Hygiene Data'!$H$12,0,10*ROW('Hygiene Data'!H27))="","",OFFSET('Hygiene Data'!$H$12,0,10*ROW('Hygiene Data'!H27)))</f>
        <v/>
      </c>
      <c r="EC33" s="399" t="str">
        <f ca="1">+IF(OFFSET('Hygiene Data'!$H$13,0,10*ROW('Hygiene Data'!H27))="","",OFFSET('Hygiene Data'!$H$13,0,10*ROW('Hygiene Data'!H27)))</f>
        <v/>
      </c>
      <c r="ED33" s="399" t="str">
        <f ca="1">+IF(OFFSET('Hygiene Data'!$I$11,0,10*ROW('Hygiene Data'!I27))="","",OFFSET('Hygiene Data'!$I$11,0,10*ROW('Hygiene Data'!I27)))</f>
        <v/>
      </c>
      <c r="EE33" s="399" t="str">
        <f ca="1">+IF(OFFSET('Hygiene Data'!$I$12,0,10*ROW('Hygiene Data'!I27))="","",OFFSET('Hygiene Data'!$I$12,0,10*ROW('Hygiene Data'!I27)))</f>
        <v/>
      </c>
      <c r="EF33" s="399" t="str">
        <f ca="1">+IF(OFFSET('Hygiene Data'!$I$13,0,10*ROW('Hygiene Data'!I27))="","",OFFSET('Hygiene Data'!$I$13,0,10*ROW('Hygiene Data'!I27)))</f>
        <v/>
      </c>
    </row>
    <row r="34" spans="1:136" x14ac:dyDescent="0.25">
      <c r="A34" s="508" t="str">
        <f ca="1">+IF(OFFSET('Water Data'!$B$2,0,10*ROW('Water Data'!E28))="","",OFFSET('Water Data'!$B$2,0,10*ROW('Water Data'!E28)))</f>
        <v/>
      </c>
      <c r="B34" s="50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35" t="str">
        <f t="shared" ca="1" si="0"/>
        <v/>
      </c>
      <c r="D34" s="53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3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3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3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3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3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3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3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3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3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3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3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3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3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3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3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3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3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3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3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3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3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3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3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3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3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3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3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3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3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3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3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3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3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3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3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3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3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3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3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3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3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3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3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3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3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3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3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3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1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3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3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3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3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3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3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3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3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3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3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3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3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3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3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3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3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99" t="str">
        <f ca="1">+IF(OFFSET('Water Data'!$D$27,0,10*ROW('Water Data'!D28))="","",OFFSET('Water Data'!$D$27,0,10*ROW('Water Data'!D28)))</f>
        <v/>
      </c>
      <c r="BT34" s="399" t="str">
        <f ca="1">+IF(OFFSET('Water Data'!$D$28,0,10*ROW('Water Data'!D28))="","",OFFSET('Water Data'!$D$28,0,10*ROW('Water Data'!D28)))</f>
        <v/>
      </c>
      <c r="BU34" s="399" t="str">
        <f ca="1">+IF(OFFSET('Water Data'!$D$29,0,10*ROW('Water Data'!D28))="","",OFFSET('Water Data'!$D$29,0,10*ROW('Water Data'!D28)))</f>
        <v/>
      </c>
      <c r="BV34" s="399" t="str">
        <f ca="1">+IF(OFFSET('Water Data'!$E$27,0,10*ROW('Water Data'!E28))="","",OFFSET('Water Data'!$E$27,0,10*ROW('Water Data'!E28)))</f>
        <v/>
      </c>
      <c r="BW34" s="399" t="str">
        <f ca="1">+IF(OFFSET('Water Data'!$E$28,0,10*ROW('Water Data'!E28))="","",OFFSET('Water Data'!$E$28,0,10*ROW('Water Data'!E28)))</f>
        <v/>
      </c>
      <c r="BX34" s="399" t="str">
        <f ca="1">+IF(OFFSET('Water Data'!$E$29,0,10*ROW('Water Data'!E28))="","",OFFSET('Water Data'!$E$29,0,10*ROW('Water Data'!E28)))</f>
        <v/>
      </c>
      <c r="BY34" s="399" t="str">
        <f ca="1">+IF(OFFSET('Water Data'!$F$27,0,10*ROW('Water Data'!F28))="","",OFFSET('Water Data'!$F$27,0,10*ROW('Water Data'!F28)))</f>
        <v/>
      </c>
      <c r="BZ34" s="399" t="str">
        <f ca="1">+IF(OFFSET('Water Data'!$F$28,0,10*ROW('Water Data'!F28))="","",OFFSET('Water Data'!$F$28,0,10*ROW('Water Data'!F28)))</f>
        <v/>
      </c>
      <c r="CA34" s="399" t="str">
        <f ca="1">+IF(OFFSET('Water Data'!$F$29,0,10*ROW('Water Data'!F28))="","",OFFSET('Water Data'!$F$29,0,10*ROW('Water Data'!F28)))</f>
        <v/>
      </c>
      <c r="CB34" s="399" t="str">
        <f ca="1">+IF(OFFSET('Water Data'!$G$27,0,10*ROW('Water Data'!G28))="","",OFFSET('Water Data'!$G$27,0,10*ROW('Water Data'!G28)))</f>
        <v/>
      </c>
      <c r="CC34" s="399" t="str">
        <f ca="1">+IF(OFFSET('Water Data'!$G$28,0,10*ROW('Water Data'!G28))="","",OFFSET('Water Data'!$G$28,0,10*ROW('Water Data'!G28)))</f>
        <v/>
      </c>
      <c r="CD34" s="399" t="str">
        <f ca="1">+IF(OFFSET('Water Data'!$G$29,0,10*ROW('Water Data'!G28))="","",OFFSET('Water Data'!$G$29,0,10*ROW('Water Data'!G28)))</f>
        <v/>
      </c>
      <c r="CE34" s="399" t="str">
        <f ca="1">+IF(OFFSET('Water Data'!$H$27,0,10*ROW('Water Data'!H28))="","",OFFSET('Water Data'!$H$27,0,10*ROW('Water Data'!H28)))</f>
        <v/>
      </c>
      <c r="CF34" s="399" t="str">
        <f ca="1">+IF(OFFSET('Water Data'!$H$28,0,10*ROW('Water Data'!H28))="","",OFFSET('Water Data'!$H$28,0,10*ROW('Water Data'!H28)))</f>
        <v/>
      </c>
      <c r="CG34" s="399" t="str">
        <f ca="1">+IF(OFFSET('Water Data'!$H$29,0,10*ROW('Water Data'!H28))="","",OFFSET('Water Data'!$H$29,0,10*ROW('Water Data'!H28)))</f>
        <v/>
      </c>
      <c r="CH34" s="399" t="str">
        <f ca="1">+IF(OFFSET('Water Data'!$I$27,0,10*ROW('Water Data'!I28))="","",OFFSET('Water Data'!$I$27,0,10*ROW('Water Data'!I28)))</f>
        <v/>
      </c>
      <c r="CI34" s="399" t="str">
        <f ca="1">+IF(OFFSET('Water Data'!$I$28,0,10*ROW('Water Data'!I28))="","",OFFSET('Water Data'!$I$28,0,10*ROW('Water Data'!I28)))</f>
        <v/>
      </c>
      <c r="CJ34" s="399" t="str">
        <f ca="1">+IF(OFFSET('Water Data'!$I$29,0,10*ROW('Water Data'!I28))="","",OFFSET('Water Data'!$I$29,0,10*ROW('Water Data'!I28)))</f>
        <v/>
      </c>
      <c r="CK34" s="399" t="str">
        <f ca="1">+IF(OFFSET('Sanitation Data'!$D$28,0,10*ROW('Sanitation Data'!D28))="","",OFFSET('Sanitation Data'!$D$28,0,10*ROW('Sanitation Data'!D28)))</f>
        <v/>
      </c>
      <c r="CL34" s="399" t="str">
        <f ca="1">+IF(OFFSET('Sanitation Data'!$D$29,0,10*ROW('Sanitation Data'!D28))="","",OFFSET('Sanitation Data'!$D$29,0,10*ROW('Sanitation Data'!D28)))</f>
        <v/>
      </c>
      <c r="CM34" s="399" t="str">
        <f ca="1">+IF(OFFSET('Sanitation Data'!$D$30,0,10*ROW('Sanitation Data'!D28))="","",OFFSET('Sanitation Data'!$D$30,0,10*ROW('Sanitation Data'!D28)))</f>
        <v/>
      </c>
      <c r="CN34" s="399" t="str">
        <f ca="1">+IF(OFFSET('Sanitation Data'!$D$31,0,10*ROW('Sanitation Data'!D28))="","",OFFSET('Sanitation Data'!$D$31,0,10*ROW('Sanitation Data'!D28)))</f>
        <v/>
      </c>
      <c r="CO34" s="399" t="str">
        <f ca="1">+IF(OFFSET('Sanitation Data'!$D$32,0,10*ROW('Sanitation Data'!D28))="","",OFFSET('Sanitation Data'!$D$32,0,10*ROW('Sanitation Data'!D28)))</f>
        <v/>
      </c>
      <c r="CP34" s="399" t="str">
        <f ca="1">+IF(OFFSET('Sanitation Data'!$E$28,0,10*ROW('Sanitation Data'!E28))="","",OFFSET('Sanitation Data'!$E$28,0,10*ROW('Sanitation Data'!E28)))</f>
        <v/>
      </c>
      <c r="CQ34" s="399" t="str">
        <f ca="1">+IF(OFFSET('Sanitation Data'!$E$29,0,10*ROW('Sanitation Data'!E28))="","",OFFSET('Sanitation Data'!$E$29,0,10*ROW('Sanitation Data'!E28)))</f>
        <v/>
      </c>
      <c r="CR34" s="399" t="str">
        <f ca="1">+IF(OFFSET('Sanitation Data'!$E$30,0,10*ROW('Sanitation Data'!E28))="","",OFFSET('Sanitation Data'!$E$30,0,10*ROW('Sanitation Data'!E28)))</f>
        <v/>
      </c>
      <c r="CS34" s="399" t="str">
        <f ca="1">+IF(OFFSET('Sanitation Data'!$E$31,0,10*ROW('Sanitation Data'!E28))="","",OFFSET('Sanitation Data'!$E$31,0,10*ROW('Sanitation Data'!E28)))</f>
        <v/>
      </c>
      <c r="CT34" s="399" t="str">
        <f ca="1">+IF(OFFSET('Sanitation Data'!$E$32,0,10*ROW('Sanitation Data'!E28))="","",OFFSET('Sanitation Data'!$E$32,0,10*ROW('Sanitation Data'!E28)))</f>
        <v/>
      </c>
      <c r="CU34" s="399" t="str">
        <f ca="1">+IF(OFFSET('Sanitation Data'!$F$28,0,10*ROW('Sanitation Data'!F28))="","",OFFSET('Sanitation Data'!$F$28,0,10*ROW('Sanitation Data'!F28)))</f>
        <v/>
      </c>
      <c r="CV34" s="399" t="str">
        <f ca="1">+IF(OFFSET('Sanitation Data'!$F$29,0,10*ROW('Sanitation Data'!F28))="","",OFFSET('Sanitation Data'!$F$29,0,10*ROW('Sanitation Data'!F28)))</f>
        <v/>
      </c>
      <c r="CW34" s="399" t="str">
        <f ca="1">+IF(OFFSET('Sanitation Data'!$F$30,0,10*ROW('Sanitation Data'!F28))="","",OFFSET('Sanitation Data'!$F$30,0,10*ROW('Sanitation Data'!F28)))</f>
        <v/>
      </c>
      <c r="CX34" s="399" t="str">
        <f ca="1">+IF(OFFSET('Sanitation Data'!$F$31,0,10*ROW('Sanitation Data'!F28))="","",OFFSET('Sanitation Data'!$F$31,0,10*ROW('Sanitation Data'!F28)))</f>
        <v/>
      </c>
      <c r="CY34" s="399" t="str">
        <f ca="1">+IF(OFFSET('Sanitation Data'!$F$32,0,10*ROW('Sanitation Data'!F28))="","",OFFSET('Sanitation Data'!$F$32,0,10*ROW('Sanitation Data'!F28)))</f>
        <v/>
      </c>
      <c r="CZ34" s="399" t="str">
        <f ca="1">+IF(OFFSET('Sanitation Data'!$G$28,0,10*ROW('Sanitation Data'!G28))="","",OFFSET('Sanitation Data'!$G$28,0,10*ROW('Sanitation Data'!G28)))</f>
        <v/>
      </c>
      <c r="DA34" s="399" t="str">
        <f ca="1">+IF(OFFSET('Sanitation Data'!$G$29,0,10*ROW('Sanitation Data'!G28))="","",OFFSET('Sanitation Data'!$G$29,0,10*ROW('Sanitation Data'!G28)))</f>
        <v/>
      </c>
      <c r="DB34" s="399" t="str">
        <f ca="1">+IF(OFFSET('Sanitation Data'!$G$30,0,10*ROW('Sanitation Data'!G28))="","",OFFSET('Sanitation Data'!$G$30,0,10*ROW('Sanitation Data'!G28)))</f>
        <v/>
      </c>
      <c r="DC34" s="399" t="str">
        <f ca="1">+IF(OFFSET('Sanitation Data'!$G$31,0,10*ROW('Sanitation Data'!G28))="","",OFFSET('Sanitation Data'!$G$31,0,10*ROW('Sanitation Data'!G28)))</f>
        <v/>
      </c>
      <c r="DD34" s="399" t="str">
        <f ca="1">+IF(OFFSET('Sanitation Data'!$G$32,0,10*ROW('Sanitation Data'!G28))="","",OFFSET('Sanitation Data'!$G$32,0,10*ROW('Sanitation Data'!G28)))</f>
        <v/>
      </c>
      <c r="DE34" s="399" t="str">
        <f ca="1">+IF(OFFSET('Sanitation Data'!$H$28,0,10*ROW('Sanitation Data'!H28))="","",OFFSET('Sanitation Data'!$H$28,0,10*ROW('Sanitation Data'!H28)))</f>
        <v/>
      </c>
      <c r="DF34" s="399" t="str">
        <f ca="1">+IF(OFFSET('Sanitation Data'!$H$29,0,10*ROW('Sanitation Data'!H28))="","",OFFSET('Sanitation Data'!$H$29,0,10*ROW('Sanitation Data'!H28)))</f>
        <v/>
      </c>
      <c r="DG34" s="399" t="str">
        <f ca="1">+IF(OFFSET('Sanitation Data'!$H$30,0,10*ROW('Sanitation Data'!H28))="","",OFFSET('Sanitation Data'!$H$30,0,10*ROW('Sanitation Data'!H28)))</f>
        <v/>
      </c>
      <c r="DH34" s="399" t="str">
        <f ca="1">+IF(OFFSET('Sanitation Data'!$H$31,0,10*ROW('Sanitation Data'!H28))="","",OFFSET('Sanitation Data'!$H$31,0,10*ROW('Sanitation Data'!H28)))</f>
        <v/>
      </c>
      <c r="DI34" s="399" t="str">
        <f ca="1">+IF(OFFSET('Sanitation Data'!$H$32,0,10*ROW('Sanitation Data'!H28))="","",OFFSET('Sanitation Data'!$H$32,0,10*ROW('Sanitation Data'!H28)))</f>
        <v/>
      </c>
      <c r="DJ34" s="399" t="str">
        <f ca="1">+IF(OFFSET('Sanitation Data'!$I$28,0,10*ROW('Sanitation Data'!I28))="","",OFFSET('Sanitation Data'!$I$28,0,10*ROW('Sanitation Data'!I28)))</f>
        <v/>
      </c>
      <c r="DK34" s="399" t="str">
        <f ca="1">+IF(OFFSET('Sanitation Data'!$I$29,0,10*ROW('Sanitation Data'!I28))="","",OFFSET('Sanitation Data'!$I$29,0,10*ROW('Sanitation Data'!I28)))</f>
        <v/>
      </c>
      <c r="DL34" s="399" t="str">
        <f ca="1">+IF(OFFSET('Sanitation Data'!$I$30,0,10*ROW('Sanitation Data'!I28))="","",OFFSET('Sanitation Data'!$I$30,0,10*ROW('Sanitation Data'!I28)))</f>
        <v/>
      </c>
      <c r="DM34" s="399" t="str">
        <f ca="1">+IF(OFFSET('Sanitation Data'!$I$31,0,10*ROW('Sanitation Data'!I28))="","",OFFSET('Sanitation Data'!$I$31,0,10*ROW('Sanitation Data'!I28)))</f>
        <v/>
      </c>
      <c r="DN34" s="399" t="str">
        <f ca="1">+IF(OFFSET('Sanitation Data'!$I$32,0,10*ROW('Sanitation Data'!I28))="","",OFFSET('Sanitation Data'!$I$32,0,10*ROW('Sanitation Data'!I28)))</f>
        <v/>
      </c>
      <c r="DO34" s="399" t="str">
        <f ca="1">+IF(OFFSET('Hygiene Data'!$D$11,0,10*ROW('Hygiene Data'!D28))="","",OFFSET('Hygiene Data'!$D$11,0,10*ROW('Hygiene Data'!D28)))</f>
        <v/>
      </c>
      <c r="DP34" s="399" t="str">
        <f ca="1">+IF(OFFSET('Hygiene Data'!$D$12,0,10*ROW('Hygiene Data'!D28))="","",OFFSET('Hygiene Data'!$D$12,0,10*ROW('Hygiene Data'!D28)))</f>
        <v/>
      </c>
      <c r="DQ34" s="399" t="str">
        <f ca="1">+IF(OFFSET('Hygiene Data'!$D$13,0,10*ROW('Hygiene Data'!D28))="","",OFFSET('Hygiene Data'!$D$13,0,10*ROW('Hygiene Data'!D28)))</f>
        <v/>
      </c>
      <c r="DR34" s="399" t="str">
        <f ca="1">+IF(OFFSET('Hygiene Data'!$E$11,0,10*ROW('Hygiene Data'!E28))="","",OFFSET('Hygiene Data'!$E$11,0,10*ROW('Hygiene Data'!E28)))</f>
        <v/>
      </c>
      <c r="DS34" s="399" t="str">
        <f ca="1">+IF(OFFSET('Hygiene Data'!$E$12,0,10*ROW('Hygiene Data'!E28))="","",OFFSET('Hygiene Data'!$E$12,0,10*ROW('Hygiene Data'!E28)))</f>
        <v/>
      </c>
      <c r="DT34" s="399" t="str">
        <f ca="1">+IF(OFFSET('Hygiene Data'!$E$13,0,10*ROW('Hygiene Data'!E28))="","",OFFSET('Hygiene Data'!$E$13,0,10*ROW('Hygiene Data'!E28)))</f>
        <v/>
      </c>
      <c r="DU34" s="399" t="str">
        <f ca="1">+IF(OFFSET('Hygiene Data'!$F$11,0,10*ROW('Hygiene Data'!F28))="","",OFFSET('Hygiene Data'!$F$11,0,10*ROW('Hygiene Data'!F28)))</f>
        <v/>
      </c>
      <c r="DV34" s="399" t="str">
        <f ca="1">+IF(OFFSET('Hygiene Data'!$F$12,0,10*ROW('Hygiene Data'!F28))="","",OFFSET('Hygiene Data'!$F$12,0,10*ROW('Hygiene Data'!F28)))</f>
        <v/>
      </c>
      <c r="DW34" s="399" t="str">
        <f ca="1">+IF(OFFSET('Hygiene Data'!$F$13,0,10*ROW('Hygiene Data'!F28))="","",OFFSET('Hygiene Data'!$F$13,0,10*ROW('Hygiene Data'!F28)))</f>
        <v/>
      </c>
      <c r="DX34" s="399" t="str">
        <f ca="1">+IF(OFFSET('Hygiene Data'!$G$11,0,10*ROW('Hygiene Data'!G28))="","",OFFSET('Hygiene Data'!$G$11,0,10*ROW('Hygiene Data'!G28)))</f>
        <v/>
      </c>
      <c r="DY34" s="399" t="str">
        <f ca="1">+IF(OFFSET('Hygiene Data'!$G$12,0,10*ROW('Hygiene Data'!G28))="","",OFFSET('Hygiene Data'!$G$12,0,10*ROW('Hygiene Data'!G28)))</f>
        <v/>
      </c>
      <c r="DZ34" s="399" t="str">
        <f ca="1">+IF(OFFSET('Hygiene Data'!$G$13,0,10*ROW('Hygiene Data'!G28))="","",OFFSET('Hygiene Data'!$G$13,0,10*ROW('Hygiene Data'!G28)))</f>
        <v/>
      </c>
      <c r="EA34" s="399" t="str">
        <f ca="1">+IF(OFFSET('Hygiene Data'!$H$11,0,10*ROW('Hygiene Data'!H28))="","",OFFSET('Hygiene Data'!$H$11,0,10*ROW('Hygiene Data'!H28)))</f>
        <v/>
      </c>
      <c r="EB34" s="399" t="str">
        <f ca="1">+IF(OFFSET('Hygiene Data'!$H$12,0,10*ROW('Hygiene Data'!H28))="","",OFFSET('Hygiene Data'!$H$12,0,10*ROW('Hygiene Data'!H28)))</f>
        <v/>
      </c>
      <c r="EC34" s="399" t="str">
        <f ca="1">+IF(OFFSET('Hygiene Data'!$H$13,0,10*ROW('Hygiene Data'!H28))="","",OFFSET('Hygiene Data'!$H$13,0,10*ROW('Hygiene Data'!H28)))</f>
        <v/>
      </c>
      <c r="ED34" s="399" t="str">
        <f ca="1">+IF(OFFSET('Hygiene Data'!$I$11,0,10*ROW('Hygiene Data'!I28))="","",OFFSET('Hygiene Data'!$I$11,0,10*ROW('Hygiene Data'!I28)))</f>
        <v/>
      </c>
      <c r="EE34" s="399" t="str">
        <f ca="1">+IF(OFFSET('Hygiene Data'!$I$12,0,10*ROW('Hygiene Data'!I28))="","",OFFSET('Hygiene Data'!$I$12,0,10*ROW('Hygiene Data'!I28)))</f>
        <v/>
      </c>
      <c r="EF34" s="399" t="str">
        <f ca="1">+IF(OFFSET('Hygiene Data'!$I$13,0,10*ROW('Hygiene Data'!I28))="","",OFFSET('Hygiene Data'!$I$13,0,10*ROW('Hygiene Data'!I28)))</f>
        <v/>
      </c>
    </row>
    <row r="35" spans="1:136" x14ac:dyDescent="0.25">
      <c r="A35" s="508" t="str">
        <f ca="1">+IF(OFFSET('Water Data'!$B$2,0,10*ROW('Water Data'!E29))="","",OFFSET('Water Data'!$B$2,0,10*ROW('Water Data'!E29)))</f>
        <v/>
      </c>
      <c r="B35" s="50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35" t="str">
        <f t="shared" ca="1" si="0"/>
        <v/>
      </c>
      <c r="D35" s="53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3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3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3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3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3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3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3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3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3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3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3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3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3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3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3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3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3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3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3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3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3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3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3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3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3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3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3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3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3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3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3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3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3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3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3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3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3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3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3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3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3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3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3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3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3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3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3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3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1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3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3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3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3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3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3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3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3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3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3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3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3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3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3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3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3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99" t="str">
        <f ca="1">+IF(OFFSET('Water Data'!$D$27,0,10*ROW('Water Data'!D29))="","",OFFSET('Water Data'!$D$27,0,10*ROW('Water Data'!D29)))</f>
        <v/>
      </c>
      <c r="BT35" s="399" t="str">
        <f ca="1">+IF(OFFSET('Water Data'!$D$28,0,10*ROW('Water Data'!D29))="","",OFFSET('Water Data'!$D$28,0,10*ROW('Water Data'!D29)))</f>
        <v/>
      </c>
      <c r="BU35" s="399" t="str">
        <f ca="1">+IF(OFFSET('Water Data'!$D$29,0,10*ROW('Water Data'!D29))="","",OFFSET('Water Data'!$D$29,0,10*ROW('Water Data'!D29)))</f>
        <v/>
      </c>
      <c r="BV35" s="399" t="str">
        <f ca="1">+IF(OFFSET('Water Data'!$E$27,0,10*ROW('Water Data'!E29))="","",OFFSET('Water Data'!$E$27,0,10*ROW('Water Data'!E29)))</f>
        <v/>
      </c>
      <c r="BW35" s="399" t="str">
        <f ca="1">+IF(OFFSET('Water Data'!$E$28,0,10*ROW('Water Data'!E29))="","",OFFSET('Water Data'!$E$28,0,10*ROW('Water Data'!E29)))</f>
        <v/>
      </c>
      <c r="BX35" s="399" t="str">
        <f ca="1">+IF(OFFSET('Water Data'!$E$29,0,10*ROW('Water Data'!E29))="","",OFFSET('Water Data'!$E$29,0,10*ROW('Water Data'!E29)))</f>
        <v/>
      </c>
      <c r="BY35" s="399" t="str">
        <f ca="1">+IF(OFFSET('Water Data'!$F$27,0,10*ROW('Water Data'!F29))="","",OFFSET('Water Data'!$F$27,0,10*ROW('Water Data'!F29)))</f>
        <v/>
      </c>
      <c r="BZ35" s="399" t="str">
        <f ca="1">+IF(OFFSET('Water Data'!$F$28,0,10*ROW('Water Data'!F29))="","",OFFSET('Water Data'!$F$28,0,10*ROW('Water Data'!F29)))</f>
        <v/>
      </c>
      <c r="CA35" s="399" t="str">
        <f ca="1">+IF(OFFSET('Water Data'!$F$29,0,10*ROW('Water Data'!F29))="","",OFFSET('Water Data'!$F$29,0,10*ROW('Water Data'!F29)))</f>
        <v/>
      </c>
      <c r="CB35" s="399" t="str">
        <f ca="1">+IF(OFFSET('Water Data'!$G$27,0,10*ROW('Water Data'!G29))="","",OFFSET('Water Data'!$G$27,0,10*ROW('Water Data'!G29)))</f>
        <v/>
      </c>
      <c r="CC35" s="399" t="str">
        <f ca="1">+IF(OFFSET('Water Data'!$G$28,0,10*ROW('Water Data'!G29))="","",OFFSET('Water Data'!$G$28,0,10*ROW('Water Data'!G29)))</f>
        <v/>
      </c>
      <c r="CD35" s="399" t="str">
        <f ca="1">+IF(OFFSET('Water Data'!$G$29,0,10*ROW('Water Data'!G29))="","",OFFSET('Water Data'!$G$29,0,10*ROW('Water Data'!G29)))</f>
        <v/>
      </c>
      <c r="CE35" s="399" t="str">
        <f ca="1">+IF(OFFSET('Water Data'!$H$27,0,10*ROW('Water Data'!H29))="","",OFFSET('Water Data'!$H$27,0,10*ROW('Water Data'!H29)))</f>
        <v/>
      </c>
      <c r="CF35" s="399" t="str">
        <f ca="1">+IF(OFFSET('Water Data'!$H$28,0,10*ROW('Water Data'!H29))="","",OFFSET('Water Data'!$H$28,0,10*ROW('Water Data'!H29)))</f>
        <v/>
      </c>
      <c r="CG35" s="399" t="str">
        <f ca="1">+IF(OFFSET('Water Data'!$H$29,0,10*ROW('Water Data'!H29))="","",OFFSET('Water Data'!$H$29,0,10*ROW('Water Data'!H29)))</f>
        <v/>
      </c>
      <c r="CH35" s="399" t="str">
        <f ca="1">+IF(OFFSET('Water Data'!$I$27,0,10*ROW('Water Data'!I29))="","",OFFSET('Water Data'!$I$27,0,10*ROW('Water Data'!I29)))</f>
        <v/>
      </c>
      <c r="CI35" s="399" t="str">
        <f ca="1">+IF(OFFSET('Water Data'!$I$28,0,10*ROW('Water Data'!I29))="","",OFFSET('Water Data'!$I$28,0,10*ROW('Water Data'!I29)))</f>
        <v/>
      </c>
      <c r="CJ35" s="399" t="str">
        <f ca="1">+IF(OFFSET('Water Data'!$I$29,0,10*ROW('Water Data'!I29))="","",OFFSET('Water Data'!$I$29,0,10*ROW('Water Data'!I29)))</f>
        <v/>
      </c>
      <c r="CK35" s="399" t="str">
        <f ca="1">+IF(OFFSET('Sanitation Data'!$D$28,0,10*ROW('Sanitation Data'!D29))="","",OFFSET('Sanitation Data'!$D$28,0,10*ROW('Sanitation Data'!D29)))</f>
        <v/>
      </c>
      <c r="CL35" s="399" t="str">
        <f ca="1">+IF(OFFSET('Sanitation Data'!$D$29,0,10*ROW('Sanitation Data'!D29))="","",OFFSET('Sanitation Data'!$D$29,0,10*ROW('Sanitation Data'!D29)))</f>
        <v/>
      </c>
      <c r="CM35" s="399" t="str">
        <f ca="1">+IF(OFFSET('Sanitation Data'!$D$30,0,10*ROW('Sanitation Data'!D29))="","",OFFSET('Sanitation Data'!$D$30,0,10*ROW('Sanitation Data'!D29)))</f>
        <v/>
      </c>
      <c r="CN35" s="399" t="str">
        <f ca="1">+IF(OFFSET('Sanitation Data'!$D$31,0,10*ROW('Sanitation Data'!D29))="","",OFFSET('Sanitation Data'!$D$31,0,10*ROW('Sanitation Data'!D29)))</f>
        <v/>
      </c>
      <c r="CO35" s="399" t="str">
        <f ca="1">+IF(OFFSET('Sanitation Data'!$D$32,0,10*ROW('Sanitation Data'!D29))="","",OFFSET('Sanitation Data'!$D$32,0,10*ROW('Sanitation Data'!D29)))</f>
        <v/>
      </c>
      <c r="CP35" s="399" t="str">
        <f ca="1">+IF(OFFSET('Sanitation Data'!$E$28,0,10*ROW('Sanitation Data'!E29))="","",OFFSET('Sanitation Data'!$E$28,0,10*ROW('Sanitation Data'!E29)))</f>
        <v/>
      </c>
      <c r="CQ35" s="399" t="str">
        <f ca="1">+IF(OFFSET('Sanitation Data'!$E$29,0,10*ROW('Sanitation Data'!E29))="","",OFFSET('Sanitation Data'!$E$29,0,10*ROW('Sanitation Data'!E29)))</f>
        <v/>
      </c>
      <c r="CR35" s="399" t="str">
        <f ca="1">+IF(OFFSET('Sanitation Data'!$E$30,0,10*ROW('Sanitation Data'!E29))="","",OFFSET('Sanitation Data'!$E$30,0,10*ROW('Sanitation Data'!E29)))</f>
        <v/>
      </c>
      <c r="CS35" s="399" t="str">
        <f ca="1">+IF(OFFSET('Sanitation Data'!$E$31,0,10*ROW('Sanitation Data'!E29))="","",OFFSET('Sanitation Data'!$E$31,0,10*ROW('Sanitation Data'!E29)))</f>
        <v/>
      </c>
      <c r="CT35" s="399" t="str">
        <f ca="1">+IF(OFFSET('Sanitation Data'!$E$32,0,10*ROW('Sanitation Data'!E29))="","",OFFSET('Sanitation Data'!$E$32,0,10*ROW('Sanitation Data'!E29)))</f>
        <v/>
      </c>
      <c r="CU35" s="399" t="str">
        <f ca="1">+IF(OFFSET('Sanitation Data'!$F$28,0,10*ROW('Sanitation Data'!F29))="","",OFFSET('Sanitation Data'!$F$28,0,10*ROW('Sanitation Data'!F29)))</f>
        <v/>
      </c>
      <c r="CV35" s="399" t="str">
        <f ca="1">+IF(OFFSET('Sanitation Data'!$F$29,0,10*ROW('Sanitation Data'!F29))="","",OFFSET('Sanitation Data'!$F$29,0,10*ROW('Sanitation Data'!F29)))</f>
        <v/>
      </c>
      <c r="CW35" s="399" t="str">
        <f ca="1">+IF(OFFSET('Sanitation Data'!$F$30,0,10*ROW('Sanitation Data'!F29))="","",OFFSET('Sanitation Data'!$F$30,0,10*ROW('Sanitation Data'!F29)))</f>
        <v/>
      </c>
      <c r="CX35" s="399" t="str">
        <f ca="1">+IF(OFFSET('Sanitation Data'!$F$31,0,10*ROW('Sanitation Data'!F29))="","",OFFSET('Sanitation Data'!$F$31,0,10*ROW('Sanitation Data'!F29)))</f>
        <v/>
      </c>
      <c r="CY35" s="399" t="str">
        <f ca="1">+IF(OFFSET('Sanitation Data'!$F$32,0,10*ROW('Sanitation Data'!F29))="","",OFFSET('Sanitation Data'!$F$32,0,10*ROW('Sanitation Data'!F29)))</f>
        <v/>
      </c>
      <c r="CZ35" s="399" t="str">
        <f ca="1">+IF(OFFSET('Sanitation Data'!$G$28,0,10*ROW('Sanitation Data'!G29))="","",OFFSET('Sanitation Data'!$G$28,0,10*ROW('Sanitation Data'!G29)))</f>
        <v/>
      </c>
      <c r="DA35" s="399" t="str">
        <f ca="1">+IF(OFFSET('Sanitation Data'!$G$29,0,10*ROW('Sanitation Data'!G29))="","",OFFSET('Sanitation Data'!$G$29,0,10*ROW('Sanitation Data'!G29)))</f>
        <v/>
      </c>
      <c r="DB35" s="399" t="str">
        <f ca="1">+IF(OFFSET('Sanitation Data'!$G$30,0,10*ROW('Sanitation Data'!G29))="","",OFFSET('Sanitation Data'!$G$30,0,10*ROW('Sanitation Data'!G29)))</f>
        <v/>
      </c>
      <c r="DC35" s="399" t="str">
        <f ca="1">+IF(OFFSET('Sanitation Data'!$G$31,0,10*ROW('Sanitation Data'!G29))="","",OFFSET('Sanitation Data'!$G$31,0,10*ROW('Sanitation Data'!G29)))</f>
        <v/>
      </c>
      <c r="DD35" s="399" t="str">
        <f ca="1">+IF(OFFSET('Sanitation Data'!$G$32,0,10*ROW('Sanitation Data'!G29))="","",OFFSET('Sanitation Data'!$G$32,0,10*ROW('Sanitation Data'!G29)))</f>
        <v/>
      </c>
      <c r="DE35" s="399" t="str">
        <f ca="1">+IF(OFFSET('Sanitation Data'!$H$28,0,10*ROW('Sanitation Data'!H29))="","",OFFSET('Sanitation Data'!$H$28,0,10*ROW('Sanitation Data'!H29)))</f>
        <v/>
      </c>
      <c r="DF35" s="399" t="str">
        <f ca="1">+IF(OFFSET('Sanitation Data'!$H$29,0,10*ROW('Sanitation Data'!H29))="","",OFFSET('Sanitation Data'!$H$29,0,10*ROW('Sanitation Data'!H29)))</f>
        <v/>
      </c>
      <c r="DG35" s="399" t="str">
        <f ca="1">+IF(OFFSET('Sanitation Data'!$H$30,0,10*ROW('Sanitation Data'!H29))="","",OFFSET('Sanitation Data'!$H$30,0,10*ROW('Sanitation Data'!H29)))</f>
        <v/>
      </c>
      <c r="DH35" s="399" t="str">
        <f ca="1">+IF(OFFSET('Sanitation Data'!$H$31,0,10*ROW('Sanitation Data'!H29))="","",OFFSET('Sanitation Data'!$H$31,0,10*ROW('Sanitation Data'!H29)))</f>
        <v/>
      </c>
      <c r="DI35" s="399" t="str">
        <f ca="1">+IF(OFFSET('Sanitation Data'!$H$32,0,10*ROW('Sanitation Data'!H29))="","",OFFSET('Sanitation Data'!$H$32,0,10*ROW('Sanitation Data'!H29)))</f>
        <v/>
      </c>
      <c r="DJ35" s="399" t="str">
        <f ca="1">+IF(OFFSET('Sanitation Data'!$I$28,0,10*ROW('Sanitation Data'!I29))="","",OFFSET('Sanitation Data'!$I$28,0,10*ROW('Sanitation Data'!I29)))</f>
        <v/>
      </c>
      <c r="DK35" s="399" t="str">
        <f ca="1">+IF(OFFSET('Sanitation Data'!$I$29,0,10*ROW('Sanitation Data'!I29))="","",OFFSET('Sanitation Data'!$I$29,0,10*ROW('Sanitation Data'!I29)))</f>
        <v/>
      </c>
      <c r="DL35" s="399" t="str">
        <f ca="1">+IF(OFFSET('Sanitation Data'!$I$30,0,10*ROW('Sanitation Data'!I29))="","",OFFSET('Sanitation Data'!$I$30,0,10*ROW('Sanitation Data'!I29)))</f>
        <v/>
      </c>
      <c r="DM35" s="399" t="str">
        <f ca="1">+IF(OFFSET('Sanitation Data'!$I$31,0,10*ROW('Sanitation Data'!I29))="","",OFFSET('Sanitation Data'!$I$31,0,10*ROW('Sanitation Data'!I29)))</f>
        <v/>
      </c>
      <c r="DN35" s="399" t="str">
        <f ca="1">+IF(OFFSET('Sanitation Data'!$I$32,0,10*ROW('Sanitation Data'!I29))="","",OFFSET('Sanitation Data'!$I$32,0,10*ROW('Sanitation Data'!I29)))</f>
        <v/>
      </c>
      <c r="DO35" s="399" t="str">
        <f ca="1">+IF(OFFSET('Hygiene Data'!$D$11,0,10*ROW('Hygiene Data'!D29))="","",OFFSET('Hygiene Data'!$D$11,0,10*ROW('Hygiene Data'!D29)))</f>
        <v/>
      </c>
      <c r="DP35" s="399" t="str">
        <f ca="1">+IF(OFFSET('Hygiene Data'!$D$12,0,10*ROW('Hygiene Data'!D29))="","",OFFSET('Hygiene Data'!$D$12,0,10*ROW('Hygiene Data'!D29)))</f>
        <v/>
      </c>
      <c r="DQ35" s="399" t="str">
        <f ca="1">+IF(OFFSET('Hygiene Data'!$D$13,0,10*ROW('Hygiene Data'!D29))="","",OFFSET('Hygiene Data'!$D$13,0,10*ROW('Hygiene Data'!D29)))</f>
        <v/>
      </c>
      <c r="DR35" s="399" t="str">
        <f ca="1">+IF(OFFSET('Hygiene Data'!$E$11,0,10*ROW('Hygiene Data'!E29))="","",OFFSET('Hygiene Data'!$E$11,0,10*ROW('Hygiene Data'!E29)))</f>
        <v/>
      </c>
      <c r="DS35" s="399" t="str">
        <f ca="1">+IF(OFFSET('Hygiene Data'!$E$12,0,10*ROW('Hygiene Data'!E29))="","",OFFSET('Hygiene Data'!$E$12,0,10*ROW('Hygiene Data'!E29)))</f>
        <v/>
      </c>
      <c r="DT35" s="399" t="str">
        <f ca="1">+IF(OFFSET('Hygiene Data'!$E$13,0,10*ROW('Hygiene Data'!E29))="","",OFFSET('Hygiene Data'!$E$13,0,10*ROW('Hygiene Data'!E29)))</f>
        <v/>
      </c>
      <c r="DU35" s="399" t="str">
        <f ca="1">+IF(OFFSET('Hygiene Data'!$F$11,0,10*ROW('Hygiene Data'!F29))="","",OFFSET('Hygiene Data'!$F$11,0,10*ROW('Hygiene Data'!F29)))</f>
        <v/>
      </c>
      <c r="DV35" s="399" t="str">
        <f ca="1">+IF(OFFSET('Hygiene Data'!$F$12,0,10*ROW('Hygiene Data'!F29))="","",OFFSET('Hygiene Data'!$F$12,0,10*ROW('Hygiene Data'!F29)))</f>
        <v/>
      </c>
      <c r="DW35" s="399" t="str">
        <f ca="1">+IF(OFFSET('Hygiene Data'!$F$13,0,10*ROW('Hygiene Data'!F29))="","",OFFSET('Hygiene Data'!$F$13,0,10*ROW('Hygiene Data'!F29)))</f>
        <v/>
      </c>
      <c r="DX35" s="399" t="str">
        <f ca="1">+IF(OFFSET('Hygiene Data'!$G$11,0,10*ROW('Hygiene Data'!G29))="","",OFFSET('Hygiene Data'!$G$11,0,10*ROW('Hygiene Data'!G29)))</f>
        <v/>
      </c>
      <c r="DY35" s="399" t="str">
        <f ca="1">+IF(OFFSET('Hygiene Data'!$G$12,0,10*ROW('Hygiene Data'!G29))="","",OFFSET('Hygiene Data'!$G$12,0,10*ROW('Hygiene Data'!G29)))</f>
        <v/>
      </c>
      <c r="DZ35" s="399" t="str">
        <f ca="1">+IF(OFFSET('Hygiene Data'!$G$13,0,10*ROW('Hygiene Data'!G29))="","",OFFSET('Hygiene Data'!$G$13,0,10*ROW('Hygiene Data'!G29)))</f>
        <v/>
      </c>
      <c r="EA35" s="399" t="str">
        <f ca="1">+IF(OFFSET('Hygiene Data'!$H$11,0,10*ROW('Hygiene Data'!H29))="","",OFFSET('Hygiene Data'!$H$11,0,10*ROW('Hygiene Data'!H29)))</f>
        <v/>
      </c>
      <c r="EB35" s="399" t="str">
        <f ca="1">+IF(OFFSET('Hygiene Data'!$H$12,0,10*ROW('Hygiene Data'!H29))="","",OFFSET('Hygiene Data'!$H$12,0,10*ROW('Hygiene Data'!H29)))</f>
        <v/>
      </c>
      <c r="EC35" s="399" t="str">
        <f ca="1">+IF(OFFSET('Hygiene Data'!$H$13,0,10*ROW('Hygiene Data'!H29))="","",OFFSET('Hygiene Data'!$H$13,0,10*ROW('Hygiene Data'!H29)))</f>
        <v/>
      </c>
      <c r="ED35" s="399" t="str">
        <f ca="1">+IF(OFFSET('Hygiene Data'!$I$11,0,10*ROW('Hygiene Data'!I29))="","",OFFSET('Hygiene Data'!$I$11,0,10*ROW('Hygiene Data'!I29)))</f>
        <v/>
      </c>
      <c r="EE35" s="399" t="str">
        <f ca="1">+IF(OFFSET('Hygiene Data'!$I$12,0,10*ROW('Hygiene Data'!I29))="","",OFFSET('Hygiene Data'!$I$12,0,10*ROW('Hygiene Data'!I29)))</f>
        <v/>
      </c>
      <c r="EF35" s="399" t="str">
        <f ca="1">+IF(OFFSET('Hygiene Data'!$I$13,0,10*ROW('Hygiene Data'!I29))="","",OFFSET('Hygiene Data'!$I$13,0,10*ROW('Hygiene Data'!I29)))</f>
        <v/>
      </c>
    </row>
    <row r="36" spans="1:136" x14ac:dyDescent="0.25">
      <c r="A36" s="508" t="str">
        <f ca="1">+IF(OFFSET('Water Data'!$B$2,0,10*ROW('Water Data'!E30))="","",OFFSET('Water Data'!$B$2,0,10*ROW('Water Data'!E30)))</f>
        <v/>
      </c>
      <c r="B36" s="50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35" t="str">
        <f t="shared" ca="1" si="0"/>
        <v/>
      </c>
      <c r="D36" s="53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3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3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3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3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3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3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3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3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3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3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3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3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3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3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3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3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3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3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3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3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3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3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3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3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3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3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3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3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3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3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3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3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3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3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3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3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3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3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3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3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3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3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3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3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3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3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3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3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1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3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3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3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3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3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3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3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3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3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3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3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3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3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3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3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3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99" t="str">
        <f ca="1">+IF(OFFSET('Water Data'!$D$27,0,10*ROW('Water Data'!D30))="","",OFFSET('Water Data'!$D$27,0,10*ROW('Water Data'!D30)))</f>
        <v/>
      </c>
      <c r="BT36" s="399" t="str">
        <f ca="1">+IF(OFFSET('Water Data'!$D$28,0,10*ROW('Water Data'!D30))="","",OFFSET('Water Data'!$D$28,0,10*ROW('Water Data'!D30)))</f>
        <v/>
      </c>
      <c r="BU36" s="399" t="str">
        <f ca="1">+IF(OFFSET('Water Data'!$D$29,0,10*ROW('Water Data'!D30))="","",OFFSET('Water Data'!$D$29,0,10*ROW('Water Data'!D30)))</f>
        <v/>
      </c>
      <c r="BV36" s="399" t="str">
        <f ca="1">+IF(OFFSET('Water Data'!$E$27,0,10*ROW('Water Data'!E30))="","",OFFSET('Water Data'!$E$27,0,10*ROW('Water Data'!E30)))</f>
        <v/>
      </c>
      <c r="BW36" s="399" t="str">
        <f ca="1">+IF(OFFSET('Water Data'!$E$28,0,10*ROW('Water Data'!E30))="","",OFFSET('Water Data'!$E$28,0,10*ROW('Water Data'!E30)))</f>
        <v/>
      </c>
      <c r="BX36" s="399" t="str">
        <f ca="1">+IF(OFFSET('Water Data'!$E$29,0,10*ROW('Water Data'!E30))="","",OFFSET('Water Data'!$E$29,0,10*ROW('Water Data'!E30)))</f>
        <v/>
      </c>
      <c r="BY36" s="399" t="str">
        <f ca="1">+IF(OFFSET('Water Data'!$F$27,0,10*ROW('Water Data'!F30))="","",OFFSET('Water Data'!$F$27,0,10*ROW('Water Data'!F30)))</f>
        <v/>
      </c>
      <c r="BZ36" s="399" t="str">
        <f ca="1">+IF(OFFSET('Water Data'!$F$28,0,10*ROW('Water Data'!F30))="","",OFFSET('Water Data'!$F$28,0,10*ROW('Water Data'!F30)))</f>
        <v/>
      </c>
      <c r="CA36" s="399" t="str">
        <f ca="1">+IF(OFFSET('Water Data'!$F$29,0,10*ROW('Water Data'!F30))="","",OFFSET('Water Data'!$F$29,0,10*ROW('Water Data'!F30)))</f>
        <v/>
      </c>
      <c r="CB36" s="399" t="str">
        <f ca="1">+IF(OFFSET('Water Data'!$G$27,0,10*ROW('Water Data'!G30))="","",OFFSET('Water Data'!$G$27,0,10*ROW('Water Data'!G30)))</f>
        <v/>
      </c>
      <c r="CC36" s="399" t="str">
        <f ca="1">+IF(OFFSET('Water Data'!$G$28,0,10*ROW('Water Data'!G30))="","",OFFSET('Water Data'!$G$28,0,10*ROW('Water Data'!G30)))</f>
        <v/>
      </c>
      <c r="CD36" s="399" t="str">
        <f ca="1">+IF(OFFSET('Water Data'!$G$29,0,10*ROW('Water Data'!G30))="","",OFFSET('Water Data'!$G$29,0,10*ROW('Water Data'!G30)))</f>
        <v/>
      </c>
      <c r="CE36" s="399" t="str">
        <f ca="1">+IF(OFFSET('Water Data'!$H$27,0,10*ROW('Water Data'!H30))="","",OFFSET('Water Data'!$H$27,0,10*ROW('Water Data'!H30)))</f>
        <v/>
      </c>
      <c r="CF36" s="399" t="str">
        <f ca="1">+IF(OFFSET('Water Data'!$H$28,0,10*ROW('Water Data'!H30))="","",OFFSET('Water Data'!$H$28,0,10*ROW('Water Data'!H30)))</f>
        <v/>
      </c>
      <c r="CG36" s="399" t="str">
        <f ca="1">+IF(OFFSET('Water Data'!$H$29,0,10*ROW('Water Data'!H30))="","",OFFSET('Water Data'!$H$29,0,10*ROW('Water Data'!H30)))</f>
        <v/>
      </c>
      <c r="CH36" s="399" t="str">
        <f ca="1">+IF(OFFSET('Water Data'!$I$27,0,10*ROW('Water Data'!I30))="","",OFFSET('Water Data'!$I$27,0,10*ROW('Water Data'!I30)))</f>
        <v/>
      </c>
      <c r="CI36" s="399" t="str">
        <f ca="1">+IF(OFFSET('Water Data'!$I$28,0,10*ROW('Water Data'!I30))="","",OFFSET('Water Data'!$I$28,0,10*ROW('Water Data'!I30)))</f>
        <v/>
      </c>
      <c r="CJ36" s="399" t="str">
        <f ca="1">+IF(OFFSET('Water Data'!$I$29,0,10*ROW('Water Data'!I30))="","",OFFSET('Water Data'!$I$29,0,10*ROW('Water Data'!I30)))</f>
        <v/>
      </c>
      <c r="CK36" s="399" t="str">
        <f ca="1">+IF(OFFSET('Sanitation Data'!$D$28,0,10*ROW('Sanitation Data'!D30))="","",OFFSET('Sanitation Data'!$D$28,0,10*ROW('Sanitation Data'!D30)))</f>
        <v/>
      </c>
      <c r="CL36" s="399" t="str">
        <f ca="1">+IF(OFFSET('Sanitation Data'!$D$29,0,10*ROW('Sanitation Data'!D30))="","",OFFSET('Sanitation Data'!$D$29,0,10*ROW('Sanitation Data'!D30)))</f>
        <v/>
      </c>
      <c r="CM36" s="399" t="str">
        <f ca="1">+IF(OFFSET('Sanitation Data'!$D$30,0,10*ROW('Sanitation Data'!D30))="","",OFFSET('Sanitation Data'!$D$30,0,10*ROW('Sanitation Data'!D30)))</f>
        <v/>
      </c>
      <c r="CN36" s="399" t="str">
        <f ca="1">+IF(OFFSET('Sanitation Data'!$D$31,0,10*ROW('Sanitation Data'!D30))="","",OFFSET('Sanitation Data'!$D$31,0,10*ROW('Sanitation Data'!D30)))</f>
        <v/>
      </c>
      <c r="CO36" s="399" t="str">
        <f ca="1">+IF(OFFSET('Sanitation Data'!$D$32,0,10*ROW('Sanitation Data'!D30))="","",OFFSET('Sanitation Data'!$D$32,0,10*ROW('Sanitation Data'!D30)))</f>
        <v/>
      </c>
      <c r="CP36" s="399" t="str">
        <f ca="1">+IF(OFFSET('Sanitation Data'!$E$28,0,10*ROW('Sanitation Data'!E30))="","",OFFSET('Sanitation Data'!$E$28,0,10*ROW('Sanitation Data'!E30)))</f>
        <v/>
      </c>
      <c r="CQ36" s="399" t="str">
        <f ca="1">+IF(OFFSET('Sanitation Data'!$E$29,0,10*ROW('Sanitation Data'!E30))="","",OFFSET('Sanitation Data'!$E$29,0,10*ROW('Sanitation Data'!E30)))</f>
        <v/>
      </c>
      <c r="CR36" s="399" t="str">
        <f ca="1">+IF(OFFSET('Sanitation Data'!$E$30,0,10*ROW('Sanitation Data'!E30))="","",OFFSET('Sanitation Data'!$E$30,0,10*ROW('Sanitation Data'!E30)))</f>
        <v/>
      </c>
      <c r="CS36" s="399" t="str">
        <f ca="1">+IF(OFFSET('Sanitation Data'!$E$31,0,10*ROW('Sanitation Data'!E30))="","",OFFSET('Sanitation Data'!$E$31,0,10*ROW('Sanitation Data'!E30)))</f>
        <v/>
      </c>
      <c r="CT36" s="399" t="str">
        <f ca="1">+IF(OFFSET('Sanitation Data'!$E$32,0,10*ROW('Sanitation Data'!E30))="","",OFFSET('Sanitation Data'!$E$32,0,10*ROW('Sanitation Data'!E30)))</f>
        <v/>
      </c>
      <c r="CU36" s="399" t="str">
        <f ca="1">+IF(OFFSET('Sanitation Data'!$F$28,0,10*ROW('Sanitation Data'!F30))="","",OFFSET('Sanitation Data'!$F$28,0,10*ROW('Sanitation Data'!F30)))</f>
        <v/>
      </c>
      <c r="CV36" s="399" t="str">
        <f ca="1">+IF(OFFSET('Sanitation Data'!$F$29,0,10*ROW('Sanitation Data'!F30))="","",OFFSET('Sanitation Data'!$F$29,0,10*ROW('Sanitation Data'!F30)))</f>
        <v/>
      </c>
      <c r="CW36" s="399" t="str">
        <f ca="1">+IF(OFFSET('Sanitation Data'!$F$30,0,10*ROW('Sanitation Data'!F30))="","",OFFSET('Sanitation Data'!$F$30,0,10*ROW('Sanitation Data'!F30)))</f>
        <v/>
      </c>
      <c r="CX36" s="399" t="str">
        <f ca="1">+IF(OFFSET('Sanitation Data'!$F$31,0,10*ROW('Sanitation Data'!F30))="","",OFFSET('Sanitation Data'!$F$31,0,10*ROW('Sanitation Data'!F30)))</f>
        <v/>
      </c>
      <c r="CY36" s="399" t="str">
        <f ca="1">+IF(OFFSET('Sanitation Data'!$F$32,0,10*ROW('Sanitation Data'!F30))="","",OFFSET('Sanitation Data'!$F$32,0,10*ROW('Sanitation Data'!F30)))</f>
        <v/>
      </c>
      <c r="CZ36" s="399" t="str">
        <f ca="1">+IF(OFFSET('Sanitation Data'!$G$28,0,10*ROW('Sanitation Data'!G30))="","",OFFSET('Sanitation Data'!$G$28,0,10*ROW('Sanitation Data'!G30)))</f>
        <v/>
      </c>
      <c r="DA36" s="399" t="str">
        <f ca="1">+IF(OFFSET('Sanitation Data'!$G$29,0,10*ROW('Sanitation Data'!G30))="","",OFFSET('Sanitation Data'!$G$29,0,10*ROW('Sanitation Data'!G30)))</f>
        <v/>
      </c>
      <c r="DB36" s="399" t="str">
        <f ca="1">+IF(OFFSET('Sanitation Data'!$G$30,0,10*ROW('Sanitation Data'!G30))="","",OFFSET('Sanitation Data'!$G$30,0,10*ROW('Sanitation Data'!G30)))</f>
        <v/>
      </c>
      <c r="DC36" s="399" t="str">
        <f ca="1">+IF(OFFSET('Sanitation Data'!$G$31,0,10*ROW('Sanitation Data'!G30))="","",OFFSET('Sanitation Data'!$G$31,0,10*ROW('Sanitation Data'!G30)))</f>
        <v/>
      </c>
      <c r="DD36" s="399" t="str">
        <f ca="1">+IF(OFFSET('Sanitation Data'!$G$32,0,10*ROW('Sanitation Data'!G30))="","",OFFSET('Sanitation Data'!$G$32,0,10*ROW('Sanitation Data'!G30)))</f>
        <v/>
      </c>
      <c r="DE36" s="399" t="str">
        <f ca="1">+IF(OFFSET('Sanitation Data'!$H$28,0,10*ROW('Sanitation Data'!H30))="","",OFFSET('Sanitation Data'!$H$28,0,10*ROW('Sanitation Data'!H30)))</f>
        <v/>
      </c>
      <c r="DF36" s="399" t="str">
        <f ca="1">+IF(OFFSET('Sanitation Data'!$H$29,0,10*ROW('Sanitation Data'!H30))="","",OFFSET('Sanitation Data'!$H$29,0,10*ROW('Sanitation Data'!H30)))</f>
        <v/>
      </c>
      <c r="DG36" s="399" t="str">
        <f ca="1">+IF(OFFSET('Sanitation Data'!$H$30,0,10*ROW('Sanitation Data'!H30))="","",OFFSET('Sanitation Data'!$H$30,0,10*ROW('Sanitation Data'!H30)))</f>
        <v/>
      </c>
      <c r="DH36" s="399" t="str">
        <f ca="1">+IF(OFFSET('Sanitation Data'!$H$31,0,10*ROW('Sanitation Data'!H30))="","",OFFSET('Sanitation Data'!$H$31,0,10*ROW('Sanitation Data'!H30)))</f>
        <v/>
      </c>
      <c r="DI36" s="399" t="str">
        <f ca="1">+IF(OFFSET('Sanitation Data'!$H$32,0,10*ROW('Sanitation Data'!H30))="","",OFFSET('Sanitation Data'!$H$32,0,10*ROW('Sanitation Data'!H30)))</f>
        <v/>
      </c>
      <c r="DJ36" s="399" t="str">
        <f ca="1">+IF(OFFSET('Sanitation Data'!$I$28,0,10*ROW('Sanitation Data'!I30))="","",OFFSET('Sanitation Data'!$I$28,0,10*ROW('Sanitation Data'!I30)))</f>
        <v/>
      </c>
      <c r="DK36" s="399" t="str">
        <f ca="1">+IF(OFFSET('Sanitation Data'!$I$29,0,10*ROW('Sanitation Data'!I30))="","",OFFSET('Sanitation Data'!$I$29,0,10*ROW('Sanitation Data'!I30)))</f>
        <v/>
      </c>
      <c r="DL36" s="399" t="str">
        <f ca="1">+IF(OFFSET('Sanitation Data'!$I$30,0,10*ROW('Sanitation Data'!I30))="","",OFFSET('Sanitation Data'!$I$30,0,10*ROW('Sanitation Data'!I30)))</f>
        <v/>
      </c>
      <c r="DM36" s="399" t="str">
        <f ca="1">+IF(OFFSET('Sanitation Data'!$I$31,0,10*ROW('Sanitation Data'!I30))="","",OFFSET('Sanitation Data'!$I$31,0,10*ROW('Sanitation Data'!I30)))</f>
        <v/>
      </c>
      <c r="DN36" s="399" t="str">
        <f ca="1">+IF(OFFSET('Sanitation Data'!$I$32,0,10*ROW('Sanitation Data'!I30))="","",OFFSET('Sanitation Data'!$I$32,0,10*ROW('Sanitation Data'!I30)))</f>
        <v/>
      </c>
      <c r="DO36" s="399" t="str">
        <f ca="1">+IF(OFFSET('Hygiene Data'!$D$11,0,10*ROW('Hygiene Data'!D30))="","",OFFSET('Hygiene Data'!$D$11,0,10*ROW('Hygiene Data'!D30)))</f>
        <v/>
      </c>
      <c r="DP36" s="399" t="str">
        <f ca="1">+IF(OFFSET('Hygiene Data'!$D$12,0,10*ROW('Hygiene Data'!D30))="","",OFFSET('Hygiene Data'!$D$12,0,10*ROW('Hygiene Data'!D30)))</f>
        <v/>
      </c>
      <c r="DQ36" s="399" t="str">
        <f ca="1">+IF(OFFSET('Hygiene Data'!$D$13,0,10*ROW('Hygiene Data'!D30))="","",OFFSET('Hygiene Data'!$D$13,0,10*ROW('Hygiene Data'!D30)))</f>
        <v/>
      </c>
      <c r="DR36" s="399" t="str">
        <f ca="1">+IF(OFFSET('Hygiene Data'!$E$11,0,10*ROW('Hygiene Data'!E30))="","",OFFSET('Hygiene Data'!$E$11,0,10*ROW('Hygiene Data'!E30)))</f>
        <v/>
      </c>
      <c r="DS36" s="399" t="str">
        <f ca="1">+IF(OFFSET('Hygiene Data'!$E$12,0,10*ROW('Hygiene Data'!E30))="","",OFFSET('Hygiene Data'!$E$12,0,10*ROW('Hygiene Data'!E30)))</f>
        <v/>
      </c>
      <c r="DT36" s="399" t="str">
        <f ca="1">+IF(OFFSET('Hygiene Data'!$E$13,0,10*ROW('Hygiene Data'!E30))="","",OFFSET('Hygiene Data'!$E$13,0,10*ROW('Hygiene Data'!E30)))</f>
        <v/>
      </c>
      <c r="DU36" s="399" t="str">
        <f ca="1">+IF(OFFSET('Hygiene Data'!$F$11,0,10*ROW('Hygiene Data'!F30))="","",OFFSET('Hygiene Data'!$F$11,0,10*ROW('Hygiene Data'!F30)))</f>
        <v/>
      </c>
      <c r="DV36" s="399" t="str">
        <f ca="1">+IF(OFFSET('Hygiene Data'!$F$12,0,10*ROW('Hygiene Data'!F30))="","",OFFSET('Hygiene Data'!$F$12,0,10*ROW('Hygiene Data'!F30)))</f>
        <v/>
      </c>
      <c r="DW36" s="399" t="str">
        <f ca="1">+IF(OFFSET('Hygiene Data'!$F$13,0,10*ROW('Hygiene Data'!F30))="","",OFFSET('Hygiene Data'!$F$13,0,10*ROW('Hygiene Data'!F30)))</f>
        <v/>
      </c>
      <c r="DX36" s="399" t="str">
        <f ca="1">+IF(OFFSET('Hygiene Data'!$G$11,0,10*ROW('Hygiene Data'!G30))="","",OFFSET('Hygiene Data'!$G$11,0,10*ROW('Hygiene Data'!G30)))</f>
        <v/>
      </c>
      <c r="DY36" s="399" t="str">
        <f ca="1">+IF(OFFSET('Hygiene Data'!$G$12,0,10*ROW('Hygiene Data'!G30))="","",OFFSET('Hygiene Data'!$G$12,0,10*ROW('Hygiene Data'!G30)))</f>
        <v/>
      </c>
      <c r="DZ36" s="399" t="str">
        <f ca="1">+IF(OFFSET('Hygiene Data'!$G$13,0,10*ROW('Hygiene Data'!G30))="","",OFFSET('Hygiene Data'!$G$13,0,10*ROW('Hygiene Data'!G30)))</f>
        <v/>
      </c>
      <c r="EA36" s="399" t="str">
        <f ca="1">+IF(OFFSET('Hygiene Data'!$H$11,0,10*ROW('Hygiene Data'!H30))="","",OFFSET('Hygiene Data'!$H$11,0,10*ROW('Hygiene Data'!H30)))</f>
        <v/>
      </c>
      <c r="EB36" s="399" t="str">
        <f ca="1">+IF(OFFSET('Hygiene Data'!$H$12,0,10*ROW('Hygiene Data'!H30))="","",OFFSET('Hygiene Data'!$H$12,0,10*ROW('Hygiene Data'!H30)))</f>
        <v/>
      </c>
      <c r="EC36" s="399" t="str">
        <f ca="1">+IF(OFFSET('Hygiene Data'!$H$13,0,10*ROW('Hygiene Data'!H30))="","",OFFSET('Hygiene Data'!$H$13,0,10*ROW('Hygiene Data'!H30)))</f>
        <v/>
      </c>
      <c r="ED36" s="399" t="str">
        <f ca="1">+IF(OFFSET('Hygiene Data'!$I$11,0,10*ROW('Hygiene Data'!I30))="","",OFFSET('Hygiene Data'!$I$11,0,10*ROW('Hygiene Data'!I30)))</f>
        <v/>
      </c>
      <c r="EE36" s="399" t="str">
        <f ca="1">+IF(OFFSET('Hygiene Data'!$I$12,0,10*ROW('Hygiene Data'!I30))="","",OFFSET('Hygiene Data'!$I$12,0,10*ROW('Hygiene Data'!I30)))</f>
        <v/>
      </c>
      <c r="EF36" s="399" t="str">
        <f ca="1">+IF(OFFSET('Hygiene Data'!$I$13,0,10*ROW('Hygiene Data'!I30))="","",OFFSET('Hygiene Data'!$I$13,0,10*ROW('Hygiene Data'!I30)))</f>
        <v/>
      </c>
    </row>
    <row r="37" spans="1:136" x14ac:dyDescent="0.25">
      <c r="A37" s="508" t="str">
        <f ca="1">+IF(OFFSET('Water Data'!$B$2,0,10*ROW('Water Data'!E31))="","",OFFSET('Water Data'!$B$2,0,10*ROW('Water Data'!E31)))</f>
        <v/>
      </c>
      <c r="B37" s="50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35" t="str">
        <f t="shared" ca="1" si="0"/>
        <v/>
      </c>
      <c r="D37" s="53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3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3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3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3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3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3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3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3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3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3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3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3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3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3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3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3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3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3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3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3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3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3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3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3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3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3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3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3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3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3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3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3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3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3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3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3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3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3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3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3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3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3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3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3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3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3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3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3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1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3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3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3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3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3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3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3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3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3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3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3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3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3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3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3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3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99" t="str">
        <f ca="1">+IF(OFFSET('Water Data'!$D$27,0,10*ROW('Water Data'!D31))="","",OFFSET('Water Data'!$D$27,0,10*ROW('Water Data'!D31)))</f>
        <v/>
      </c>
      <c r="BT37" s="399" t="str">
        <f ca="1">+IF(OFFSET('Water Data'!$D$28,0,10*ROW('Water Data'!D31))="","",OFFSET('Water Data'!$D$28,0,10*ROW('Water Data'!D31)))</f>
        <v/>
      </c>
      <c r="BU37" s="399" t="str">
        <f ca="1">+IF(OFFSET('Water Data'!$D$29,0,10*ROW('Water Data'!D31))="","",OFFSET('Water Data'!$D$29,0,10*ROW('Water Data'!D31)))</f>
        <v/>
      </c>
      <c r="BV37" s="399" t="str">
        <f ca="1">+IF(OFFSET('Water Data'!$E$27,0,10*ROW('Water Data'!E31))="","",OFFSET('Water Data'!$E$27,0,10*ROW('Water Data'!E31)))</f>
        <v/>
      </c>
      <c r="BW37" s="399" t="str">
        <f ca="1">+IF(OFFSET('Water Data'!$E$28,0,10*ROW('Water Data'!E31))="","",OFFSET('Water Data'!$E$28,0,10*ROW('Water Data'!E31)))</f>
        <v/>
      </c>
      <c r="BX37" s="399" t="str">
        <f ca="1">+IF(OFFSET('Water Data'!$E$29,0,10*ROW('Water Data'!E31))="","",OFFSET('Water Data'!$E$29,0,10*ROW('Water Data'!E31)))</f>
        <v/>
      </c>
      <c r="BY37" s="399" t="str">
        <f ca="1">+IF(OFFSET('Water Data'!$F$27,0,10*ROW('Water Data'!F31))="","",OFFSET('Water Data'!$F$27,0,10*ROW('Water Data'!F31)))</f>
        <v/>
      </c>
      <c r="BZ37" s="399" t="str">
        <f ca="1">+IF(OFFSET('Water Data'!$F$28,0,10*ROW('Water Data'!F31))="","",OFFSET('Water Data'!$F$28,0,10*ROW('Water Data'!F31)))</f>
        <v/>
      </c>
      <c r="CA37" s="399" t="str">
        <f ca="1">+IF(OFFSET('Water Data'!$F$29,0,10*ROW('Water Data'!F31))="","",OFFSET('Water Data'!$F$29,0,10*ROW('Water Data'!F31)))</f>
        <v/>
      </c>
      <c r="CB37" s="399" t="str">
        <f ca="1">+IF(OFFSET('Water Data'!$G$27,0,10*ROW('Water Data'!G31))="","",OFFSET('Water Data'!$G$27,0,10*ROW('Water Data'!G31)))</f>
        <v/>
      </c>
      <c r="CC37" s="399" t="str">
        <f ca="1">+IF(OFFSET('Water Data'!$G$28,0,10*ROW('Water Data'!G31))="","",OFFSET('Water Data'!$G$28,0,10*ROW('Water Data'!G31)))</f>
        <v/>
      </c>
      <c r="CD37" s="399" t="str">
        <f ca="1">+IF(OFFSET('Water Data'!$G$29,0,10*ROW('Water Data'!G31))="","",OFFSET('Water Data'!$G$29,0,10*ROW('Water Data'!G31)))</f>
        <v/>
      </c>
      <c r="CE37" s="399" t="str">
        <f ca="1">+IF(OFFSET('Water Data'!$H$27,0,10*ROW('Water Data'!H31))="","",OFFSET('Water Data'!$H$27,0,10*ROW('Water Data'!H31)))</f>
        <v/>
      </c>
      <c r="CF37" s="399" t="str">
        <f ca="1">+IF(OFFSET('Water Data'!$H$28,0,10*ROW('Water Data'!H31))="","",OFFSET('Water Data'!$H$28,0,10*ROW('Water Data'!H31)))</f>
        <v/>
      </c>
      <c r="CG37" s="399" t="str">
        <f ca="1">+IF(OFFSET('Water Data'!$H$29,0,10*ROW('Water Data'!H31))="","",OFFSET('Water Data'!$H$29,0,10*ROW('Water Data'!H31)))</f>
        <v/>
      </c>
      <c r="CH37" s="399" t="str">
        <f ca="1">+IF(OFFSET('Water Data'!$I$27,0,10*ROW('Water Data'!I31))="","",OFFSET('Water Data'!$I$27,0,10*ROW('Water Data'!I31)))</f>
        <v/>
      </c>
      <c r="CI37" s="399" t="str">
        <f ca="1">+IF(OFFSET('Water Data'!$I$28,0,10*ROW('Water Data'!I31))="","",OFFSET('Water Data'!$I$28,0,10*ROW('Water Data'!I31)))</f>
        <v/>
      </c>
      <c r="CJ37" s="399" t="str">
        <f ca="1">+IF(OFFSET('Water Data'!$I$29,0,10*ROW('Water Data'!I31))="","",OFFSET('Water Data'!$I$29,0,10*ROW('Water Data'!I31)))</f>
        <v/>
      </c>
      <c r="CK37" s="399" t="str">
        <f ca="1">+IF(OFFSET('Sanitation Data'!$D$28,0,10*ROW('Sanitation Data'!D31))="","",OFFSET('Sanitation Data'!$D$28,0,10*ROW('Sanitation Data'!D31)))</f>
        <v/>
      </c>
      <c r="CL37" s="399" t="str">
        <f ca="1">+IF(OFFSET('Sanitation Data'!$D$29,0,10*ROW('Sanitation Data'!D31))="","",OFFSET('Sanitation Data'!$D$29,0,10*ROW('Sanitation Data'!D31)))</f>
        <v/>
      </c>
      <c r="CM37" s="399" t="str">
        <f ca="1">+IF(OFFSET('Sanitation Data'!$D$30,0,10*ROW('Sanitation Data'!D31))="","",OFFSET('Sanitation Data'!$D$30,0,10*ROW('Sanitation Data'!D31)))</f>
        <v/>
      </c>
      <c r="CN37" s="399" t="str">
        <f ca="1">+IF(OFFSET('Sanitation Data'!$D$31,0,10*ROW('Sanitation Data'!D31))="","",OFFSET('Sanitation Data'!$D$31,0,10*ROW('Sanitation Data'!D31)))</f>
        <v/>
      </c>
      <c r="CO37" s="399" t="str">
        <f ca="1">+IF(OFFSET('Sanitation Data'!$D$32,0,10*ROW('Sanitation Data'!D31))="","",OFFSET('Sanitation Data'!$D$32,0,10*ROW('Sanitation Data'!D31)))</f>
        <v/>
      </c>
      <c r="CP37" s="399" t="str">
        <f ca="1">+IF(OFFSET('Sanitation Data'!$E$28,0,10*ROW('Sanitation Data'!E31))="","",OFFSET('Sanitation Data'!$E$28,0,10*ROW('Sanitation Data'!E31)))</f>
        <v/>
      </c>
      <c r="CQ37" s="399" t="str">
        <f ca="1">+IF(OFFSET('Sanitation Data'!$E$29,0,10*ROW('Sanitation Data'!E31))="","",OFFSET('Sanitation Data'!$E$29,0,10*ROW('Sanitation Data'!E31)))</f>
        <v/>
      </c>
      <c r="CR37" s="399" t="str">
        <f ca="1">+IF(OFFSET('Sanitation Data'!$E$30,0,10*ROW('Sanitation Data'!E31))="","",OFFSET('Sanitation Data'!$E$30,0,10*ROW('Sanitation Data'!E31)))</f>
        <v/>
      </c>
      <c r="CS37" s="399" t="str">
        <f ca="1">+IF(OFFSET('Sanitation Data'!$E$31,0,10*ROW('Sanitation Data'!E31))="","",OFFSET('Sanitation Data'!$E$31,0,10*ROW('Sanitation Data'!E31)))</f>
        <v/>
      </c>
      <c r="CT37" s="399" t="str">
        <f ca="1">+IF(OFFSET('Sanitation Data'!$E$32,0,10*ROW('Sanitation Data'!E31))="","",OFFSET('Sanitation Data'!$E$32,0,10*ROW('Sanitation Data'!E31)))</f>
        <v/>
      </c>
      <c r="CU37" s="399" t="str">
        <f ca="1">+IF(OFFSET('Sanitation Data'!$F$28,0,10*ROW('Sanitation Data'!F31))="","",OFFSET('Sanitation Data'!$F$28,0,10*ROW('Sanitation Data'!F31)))</f>
        <v/>
      </c>
      <c r="CV37" s="399" t="str">
        <f ca="1">+IF(OFFSET('Sanitation Data'!$F$29,0,10*ROW('Sanitation Data'!F31))="","",OFFSET('Sanitation Data'!$F$29,0,10*ROW('Sanitation Data'!F31)))</f>
        <v/>
      </c>
      <c r="CW37" s="399" t="str">
        <f ca="1">+IF(OFFSET('Sanitation Data'!$F$30,0,10*ROW('Sanitation Data'!F31))="","",OFFSET('Sanitation Data'!$F$30,0,10*ROW('Sanitation Data'!F31)))</f>
        <v/>
      </c>
      <c r="CX37" s="399" t="str">
        <f ca="1">+IF(OFFSET('Sanitation Data'!$F$31,0,10*ROW('Sanitation Data'!F31))="","",OFFSET('Sanitation Data'!$F$31,0,10*ROW('Sanitation Data'!F31)))</f>
        <v/>
      </c>
      <c r="CY37" s="399" t="str">
        <f ca="1">+IF(OFFSET('Sanitation Data'!$F$32,0,10*ROW('Sanitation Data'!F31))="","",OFFSET('Sanitation Data'!$F$32,0,10*ROW('Sanitation Data'!F31)))</f>
        <v/>
      </c>
      <c r="CZ37" s="399" t="str">
        <f ca="1">+IF(OFFSET('Sanitation Data'!$G$28,0,10*ROW('Sanitation Data'!G31))="","",OFFSET('Sanitation Data'!$G$28,0,10*ROW('Sanitation Data'!G31)))</f>
        <v/>
      </c>
      <c r="DA37" s="399" t="str">
        <f ca="1">+IF(OFFSET('Sanitation Data'!$G$29,0,10*ROW('Sanitation Data'!G31))="","",OFFSET('Sanitation Data'!$G$29,0,10*ROW('Sanitation Data'!G31)))</f>
        <v/>
      </c>
      <c r="DB37" s="399" t="str">
        <f ca="1">+IF(OFFSET('Sanitation Data'!$G$30,0,10*ROW('Sanitation Data'!G31))="","",OFFSET('Sanitation Data'!$G$30,0,10*ROW('Sanitation Data'!G31)))</f>
        <v/>
      </c>
      <c r="DC37" s="399" t="str">
        <f ca="1">+IF(OFFSET('Sanitation Data'!$G$31,0,10*ROW('Sanitation Data'!G31))="","",OFFSET('Sanitation Data'!$G$31,0,10*ROW('Sanitation Data'!G31)))</f>
        <v/>
      </c>
      <c r="DD37" s="399" t="str">
        <f ca="1">+IF(OFFSET('Sanitation Data'!$G$32,0,10*ROW('Sanitation Data'!G31))="","",OFFSET('Sanitation Data'!$G$32,0,10*ROW('Sanitation Data'!G31)))</f>
        <v/>
      </c>
      <c r="DE37" s="399" t="str">
        <f ca="1">+IF(OFFSET('Sanitation Data'!$H$28,0,10*ROW('Sanitation Data'!H31))="","",OFFSET('Sanitation Data'!$H$28,0,10*ROW('Sanitation Data'!H31)))</f>
        <v/>
      </c>
      <c r="DF37" s="399" t="str">
        <f ca="1">+IF(OFFSET('Sanitation Data'!$H$29,0,10*ROW('Sanitation Data'!H31))="","",OFFSET('Sanitation Data'!$H$29,0,10*ROW('Sanitation Data'!H31)))</f>
        <v/>
      </c>
      <c r="DG37" s="399" t="str">
        <f ca="1">+IF(OFFSET('Sanitation Data'!$H$30,0,10*ROW('Sanitation Data'!H31))="","",OFFSET('Sanitation Data'!$H$30,0,10*ROW('Sanitation Data'!H31)))</f>
        <v/>
      </c>
      <c r="DH37" s="399" t="str">
        <f ca="1">+IF(OFFSET('Sanitation Data'!$H$31,0,10*ROW('Sanitation Data'!H31))="","",OFFSET('Sanitation Data'!$H$31,0,10*ROW('Sanitation Data'!H31)))</f>
        <v/>
      </c>
      <c r="DI37" s="399" t="str">
        <f ca="1">+IF(OFFSET('Sanitation Data'!$H$32,0,10*ROW('Sanitation Data'!H31))="","",OFFSET('Sanitation Data'!$H$32,0,10*ROW('Sanitation Data'!H31)))</f>
        <v/>
      </c>
      <c r="DJ37" s="399" t="str">
        <f ca="1">+IF(OFFSET('Sanitation Data'!$I$28,0,10*ROW('Sanitation Data'!I31))="","",OFFSET('Sanitation Data'!$I$28,0,10*ROW('Sanitation Data'!I31)))</f>
        <v/>
      </c>
      <c r="DK37" s="399" t="str">
        <f ca="1">+IF(OFFSET('Sanitation Data'!$I$29,0,10*ROW('Sanitation Data'!I31))="","",OFFSET('Sanitation Data'!$I$29,0,10*ROW('Sanitation Data'!I31)))</f>
        <v/>
      </c>
      <c r="DL37" s="399" t="str">
        <f ca="1">+IF(OFFSET('Sanitation Data'!$I$30,0,10*ROW('Sanitation Data'!I31))="","",OFFSET('Sanitation Data'!$I$30,0,10*ROW('Sanitation Data'!I31)))</f>
        <v/>
      </c>
      <c r="DM37" s="399" t="str">
        <f ca="1">+IF(OFFSET('Sanitation Data'!$I$31,0,10*ROW('Sanitation Data'!I31))="","",OFFSET('Sanitation Data'!$I$31,0,10*ROW('Sanitation Data'!I31)))</f>
        <v/>
      </c>
      <c r="DN37" s="399" t="str">
        <f ca="1">+IF(OFFSET('Sanitation Data'!$I$32,0,10*ROW('Sanitation Data'!I31))="","",OFFSET('Sanitation Data'!$I$32,0,10*ROW('Sanitation Data'!I31)))</f>
        <v/>
      </c>
      <c r="DO37" s="399" t="str">
        <f ca="1">+IF(OFFSET('Hygiene Data'!$D$11,0,10*ROW('Hygiene Data'!D31))="","",OFFSET('Hygiene Data'!$D$11,0,10*ROW('Hygiene Data'!D31)))</f>
        <v/>
      </c>
      <c r="DP37" s="399" t="str">
        <f ca="1">+IF(OFFSET('Hygiene Data'!$D$12,0,10*ROW('Hygiene Data'!D31))="","",OFFSET('Hygiene Data'!$D$12,0,10*ROW('Hygiene Data'!D31)))</f>
        <v/>
      </c>
      <c r="DQ37" s="399" t="str">
        <f ca="1">+IF(OFFSET('Hygiene Data'!$D$13,0,10*ROW('Hygiene Data'!D31))="","",OFFSET('Hygiene Data'!$D$13,0,10*ROW('Hygiene Data'!D31)))</f>
        <v/>
      </c>
      <c r="DR37" s="399" t="str">
        <f ca="1">+IF(OFFSET('Hygiene Data'!$E$11,0,10*ROW('Hygiene Data'!E31))="","",OFFSET('Hygiene Data'!$E$11,0,10*ROW('Hygiene Data'!E31)))</f>
        <v/>
      </c>
      <c r="DS37" s="399" t="str">
        <f ca="1">+IF(OFFSET('Hygiene Data'!$E$12,0,10*ROW('Hygiene Data'!E31))="","",OFFSET('Hygiene Data'!$E$12,0,10*ROW('Hygiene Data'!E31)))</f>
        <v/>
      </c>
      <c r="DT37" s="399" t="str">
        <f ca="1">+IF(OFFSET('Hygiene Data'!$E$13,0,10*ROW('Hygiene Data'!E31))="","",OFFSET('Hygiene Data'!$E$13,0,10*ROW('Hygiene Data'!E31)))</f>
        <v/>
      </c>
      <c r="DU37" s="399" t="str">
        <f ca="1">+IF(OFFSET('Hygiene Data'!$F$11,0,10*ROW('Hygiene Data'!F31))="","",OFFSET('Hygiene Data'!$F$11,0,10*ROW('Hygiene Data'!F31)))</f>
        <v/>
      </c>
      <c r="DV37" s="399" t="str">
        <f ca="1">+IF(OFFSET('Hygiene Data'!$F$12,0,10*ROW('Hygiene Data'!F31))="","",OFFSET('Hygiene Data'!$F$12,0,10*ROW('Hygiene Data'!F31)))</f>
        <v/>
      </c>
      <c r="DW37" s="399" t="str">
        <f ca="1">+IF(OFFSET('Hygiene Data'!$F$13,0,10*ROW('Hygiene Data'!F31))="","",OFFSET('Hygiene Data'!$F$13,0,10*ROW('Hygiene Data'!F31)))</f>
        <v/>
      </c>
      <c r="DX37" s="399" t="str">
        <f ca="1">+IF(OFFSET('Hygiene Data'!$G$11,0,10*ROW('Hygiene Data'!G31))="","",OFFSET('Hygiene Data'!$G$11,0,10*ROW('Hygiene Data'!G31)))</f>
        <v/>
      </c>
      <c r="DY37" s="399" t="str">
        <f ca="1">+IF(OFFSET('Hygiene Data'!$G$12,0,10*ROW('Hygiene Data'!G31))="","",OFFSET('Hygiene Data'!$G$12,0,10*ROW('Hygiene Data'!G31)))</f>
        <v/>
      </c>
      <c r="DZ37" s="399" t="str">
        <f ca="1">+IF(OFFSET('Hygiene Data'!$G$13,0,10*ROW('Hygiene Data'!G31))="","",OFFSET('Hygiene Data'!$G$13,0,10*ROW('Hygiene Data'!G31)))</f>
        <v/>
      </c>
      <c r="EA37" s="399" t="str">
        <f ca="1">+IF(OFFSET('Hygiene Data'!$H$11,0,10*ROW('Hygiene Data'!H31))="","",OFFSET('Hygiene Data'!$H$11,0,10*ROW('Hygiene Data'!H31)))</f>
        <v/>
      </c>
      <c r="EB37" s="399" t="str">
        <f ca="1">+IF(OFFSET('Hygiene Data'!$H$12,0,10*ROW('Hygiene Data'!H31))="","",OFFSET('Hygiene Data'!$H$12,0,10*ROW('Hygiene Data'!H31)))</f>
        <v/>
      </c>
      <c r="EC37" s="399" t="str">
        <f ca="1">+IF(OFFSET('Hygiene Data'!$H$13,0,10*ROW('Hygiene Data'!H31))="","",OFFSET('Hygiene Data'!$H$13,0,10*ROW('Hygiene Data'!H31)))</f>
        <v/>
      </c>
      <c r="ED37" s="399" t="str">
        <f ca="1">+IF(OFFSET('Hygiene Data'!$I$11,0,10*ROW('Hygiene Data'!I31))="","",OFFSET('Hygiene Data'!$I$11,0,10*ROW('Hygiene Data'!I31)))</f>
        <v/>
      </c>
      <c r="EE37" s="399" t="str">
        <f ca="1">+IF(OFFSET('Hygiene Data'!$I$12,0,10*ROW('Hygiene Data'!I31))="","",OFFSET('Hygiene Data'!$I$12,0,10*ROW('Hygiene Data'!I31)))</f>
        <v/>
      </c>
      <c r="EF37" s="399" t="str">
        <f ca="1">+IF(OFFSET('Hygiene Data'!$I$13,0,10*ROW('Hygiene Data'!I31))="","",OFFSET('Hygiene Data'!$I$13,0,10*ROW('Hygiene Data'!I31)))</f>
        <v/>
      </c>
    </row>
    <row r="38" spans="1:136" x14ac:dyDescent="0.25">
      <c r="A38" s="508" t="str">
        <f ca="1">+IF(OFFSET('Water Data'!$B$2,0,10*ROW('Water Data'!E32))="","",OFFSET('Water Data'!$B$2,0,10*ROW('Water Data'!E32)))</f>
        <v/>
      </c>
      <c r="B38" s="50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35" t="str">
        <f t="shared" ca="1" si="0"/>
        <v/>
      </c>
      <c r="D38" s="53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3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3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3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3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3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3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3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3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3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3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3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3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3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3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3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3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3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3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3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3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3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3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3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3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3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3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3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3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3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3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3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3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3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3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3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3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3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3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3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3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3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3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3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3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3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3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3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3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1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3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3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3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3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3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3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3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3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3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3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3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3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3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3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3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3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99" t="str">
        <f ca="1">+IF(OFFSET('Water Data'!$D$27,0,10*ROW('Water Data'!D32))="","",OFFSET('Water Data'!$D$27,0,10*ROW('Water Data'!D32)))</f>
        <v/>
      </c>
      <c r="BT38" s="399" t="str">
        <f ca="1">+IF(OFFSET('Water Data'!$D$28,0,10*ROW('Water Data'!D32))="","",OFFSET('Water Data'!$D$28,0,10*ROW('Water Data'!D32)))</f>
        <v/>
      </c>
      <c r="BU38" s="399" t="str">
        <f ca="1">+IF(OFFSET('Water Data'!$D$29,0,10*ROW('Water Data'!D32))="","",OFFSET('Water Data'!$D$29,0,10*ROW('Water Data'!D32)))</f>
        <v/>
      </c>
      <c r="BV38" s="399" t="str">
        <f ca="1">+IF(OFFSET('Water Data'!$E$27,0,10*ROW('Water Data'!E32))="","",OFFSET('Water Data'!$E$27,0,10*ROW('Water Data'!E32)))</f>
        <v/>
      </c>
      <c r="BW38" s="399" t="str">
        <f ca="1">+IF(OFFSET('Water Data'!$E$28,0,10*ROW('Water Data'!E32))="","",OFFSET('Water Data'!$E$28,0,10*ROW('Water Data'!E32)))</f>
        <v/>
      </c>
      <c r="BX38" s="399" t="str">
        <f ca="1">+IF(OFFSET('Water Data'!$E$29,0,10*ROW('Water Data'!E32))="","",OFFSET('Water Data'!$E$29,0,10*ROW('Water Data'!E32)))</f>
        <v/>
      </c>
      <c r="BY38" s="399" t="str">
        <f ca="1">+IF(OFFSET('Water Data'!$F$27,0,10*ROW('Water Data'!F32))="","",OFFSET('Water Data'!$F$27,0,10*ROW('Water Data'!F32)))</f>
        <v/>
      </c>
      <c r="BZ38" s="399" t="str">
        <f ca="1">+IF(OFFSET('Water Data'!$F$28,0,10*ROW('Water Data'!F32))="","",OFFSET('Water Data'!$F$28,0,10*ROW('Water Data'!F32)))</f>
        <v/>
      </c>
      <c r="CA38" s="399" t="str">
        <f ca="1">+IF(OFFSET('Water Data'!$F$29,0,10*ROW('Water Data'!F32))="","",OFFSET('Water Data'!$F$29,0,10*ROW('Water Data'!F32)))</f>
        <v/>
      </c>
      <c r="CB38" s="399" t="str">
        <f ca="1">+IF(OFFSET('Water Data'!$G$27,0,10*ROW('Water Data'!G32))="","",OFFSET('Water Data'!$G$27,0,10*ROW('Water Data'!G32)))</f>
        <v/>
      </c>
      <c r="CC38" s="399" t="str">
        <f ca="1">+IF(OFFSET('Water Data'!$G$28,0,10*ROW('Water Data'!G32))="","",OFFSET('Water Data'!$G$28,0,10*ROW('Water Data'!G32)))</f>
        <v/>
      </c>
      <c r="CD38" s="399" t="str">
        <f ca="1">+IF(OFFSET('Water Data'!$G$29,0,10*ROW('Water Data'!G32))="","",OFFSET('Water Data'!$G$29,0,10*ROW('Water Data'!G32)))</f>
        <v/>
      </c>
      <c r="CE38" s="399" t="str">
        <f ca="1">+IF(OFFSET('Water Data'!$H$27,0,10*ROW('Water Data'!H32))="","",OFFSET('Water Data'!$H$27,0,10*ROW('Water Data'!H32)))</f>
        <v/>
      </c>
      <c r="CF38" s="399" t="str">
        <f ca="1">+IF(OFFSET('Water Data'!$H$28,0,10*ROW('Water Data'!H32))="","",OFFSET('Water Data'!$H$28,0,10*ROW('Water Data'!H32)))</f>
        <v/>
      </c>
      <c r="CG38" s="399" t="str">
        <f ca="1">+IF(OFFSET('Water Data'!$H$29,0,10*ROW('Water Data'!H32))="","",OFFSET('Water Data'!$H$29,0,10*ROW('Water Data'!H32)))</f>
        <v/>
      </c>
      <c r="CH38" s="399" t="str">
        <f ca="1">+IF(OFFSET('Water Data'!$I$27,0,10*ROW('Water Data'!I32))="","",OFFSET('Water Data'!$I$27,0,10*ROW('Water Data'!I32)))</f>
        <v/>
      </c>
      <c r="CI38" s="399" t="str">
        <f ca="1">+IF(OFFSET('Water Data'!$I$28,0,10*ROW('Water Data'!I32))="","",OFFSET('Water Data'!$I$28,0,10*ROW('Water Data'!I32)))</f>
        <v/>
      </c>
      <c r="CJ38" s="399" t="str">
        <f ca="1">+IF(OFFSET('Water Data'!$I$29,0,10*ROW('Water Data'!I32))="","",OFFSET('Water Data'!$I$29,0,10*ROW('Water Data'!I32)))</f>
        <v/>
      </c>
      <c r="CK38" s="399" t="str">
        <f ca="1">+IF(OFFSET('Sanitation Data'!$D$28,0,10*ROW('Sanitation Data'!D32))="","",OFFSET('Sanitation Data'!$D$28,0,10*ROW('Sanitation Data'!D32)))</f>
        <v/>
      </c>
      <c r="CL38" s="399" t="str">
        <f ca="1">+IF(OFFSET('Sanitation Data'!$D$29,0,10*ROW('Sanitation Data'!D32))="","",OFFSET('Sanitation Data'!$D$29,0,10*ROW('Sanitation Data'!D32)))</f>
        <v/>
      </c>
      <c r="CM38" s="399" t="str">
        <f ca="1">+IF(OFFSET('Sanitation Data'!$D$30,0,10*ROW('Sanitation Data'!D32))="","",OFFSET('Sanitation Data'!$D$30,0,10*ROW('Sanitation Data'!D32)))</f>
        <v/>
      </c>
      <c r="CN38" s="399" t="str">
        <f ca="1">+IF(OFFSET('Sanitation Data'!$D$31,0,10*ROW('Sanitation Data'!D32))="","",OFFSET('Sanitation Data'!$D$31,0,10*ROW('Sanitation Data'!D32)))</f>
        <v/>
      </c>
      <c r="CO38" s="399" t="str">
        <f ca="1">+IF(OFFSET('Sanitation Data'!$D$32,0,10*ROW('Sanitation Data'!D32))="","",OFFSET('Sanitation Data'!$D$32,0,10*ROW('Sanitation Data'!D32)))</f>
        <v/>
      </c>
      <c r="CP38" s="399" t="str">
        <f ca="1">+IF(OFFSET('Sanitation Data'!$E$28,0,10*ROW('Sanitation Data'!E32))="","",OFFSET('Sanitation Data'!$E$28,0,10*ROW('Sanitation Data'!E32)))</f>
        <v/>
      </c>
      <c r="CQ38" s="399" t="str">
        <f ca="1">+IF(OFFSET('Sanitation Data'!$E$29,0,10*ROW('Sanitation Data'!E32))="","",OFFSET('Sanitation Data'!$E$29,0,10*ROW('Sanitation Data'!E32)))</f>
        <v/>
      </c>
      <c r="CR38" s="399" t="str">
        <f ca="1">+IF(OFFSET('Sanitation Data'!$E$30,0,10*ROW('Sanitation Data'!E32))="","",OFFSET('Sanitation Data'!$E$30,0,10*ROW('Sanitation Data'!E32)))</f>
        <v/>
      </c>
      <c r="CS38" s="399" t="str">
        <f ca="1">+IF(OFFSET('Sanitation Data'!$E$31,0,10*ROW('Sanitation Data'!E32))="","",OFFSET('Sanitation Data'!$E$31,0,10*ROW('Sanitation Data'!E32)))</f>
        <v/>
      </c>
      <c r="CT38" s="399" t="str">
        <f ca="1">+IF(OFFSET('Sanitation Data'!$E$32,0,10*ROW('Sanitation Data'!E32))="","",OFFSET('Sanitation Data'!$E$32,0,10*ROW('Sanitation Data'!E32)))</f>
        <v/>
      </c>
      <c r="CU38" s="399" t="str">
        <f ca="1">+IF(OFFSET('Sanitation Data'!$F$28,0,10*ROW('Sanitation Data'!F32))="","",OFFSET('Sanitation Data'!$F$28,0,10*ROW('Sanitation Data'!F32)))</f>
        <v/>
      </c>
      <c r="CV38" s="399" t="str">
        <f ca="1">+IF(OFFSET('Sanitation Data'!$F$29,0,10*ROW('Sanitation Data'!F32))="","",OFFSET('Sanitation Data'!$F$29,0,10*ROW('Sanitation Data'!F32)))</f>
        <v/>
      </c>
      <c r="CW38" s="399" t="str">
        <f ca="1">+IF(OFFSET('Sanitation Data'!$F$30,0,10*ROW('Sanitation Data'!F32))="","",OFFSET('Sanitation Data'!$F$30,0,10*ROW('Sanitation Data'!F32)))</f>
        <v/>
      </c>
      <c r="CX38" s="399" t="str">
        <f ca="1">+IF(OFFSET('Sanitation Data'!$F$31,0,10*ROW('Sanitation Data'!F32))="","",OFFSET('Sanitation Data'!$F$31,0,10*ROW('Sanitation Data'!F32)))</f>
        <v/>
      </c>
      <c r="CY38" s="399" t="str">
        <f ca="1">+IF(OFFSET('Sanitation Data'!$F$32,0,10*ROW('Sanitation Data'!F32))="","",OFFSET('Sanitation Data'!$F$32,0,10*ROW('Sanitation Data'!F32)))</f>
        <v/>
      </c>
      <c r="CZ38" s="399" t="str">
        <f ca="1">+IF(OFFSET('Sanitation Data'!$G$28,0,10*ROW('Sanitation Data'!G32))="","",OFFSET('Sanitation Data'!$G$28,0,10*ROW('Sanitation Data'!G32)))</f>
        <v/>
      </c>
      <c r="DA38" s="399" t="str">
        <f ca="1">+IF(OFFSET('Sanitation Data'!$G$29,0,10*ROW('Sanitation Data'!G32))="","",OFFSET('Sanitation Data'!$G$29,0,10*ROW('Sanitation Data'!G32)))</f>
        <v/>
      </c>
      <c r="DB38" s="399" t="str">
        <f ca="1">+IF(OFFSET('Sanitation Data'!$G$30,0,10*ROW('Sanitation Data'!G32))="","",OFFSET('Sanitation Data'!$G$30,0,10*ROW('Sanitation Data'!G32)))</f>
        <v/>
      </c>
      <c r="DC38" s="399" t="str">
        <f ca="1">+IF(OFFSET('Sanitation Data'!$G$31,0,10*ROW('Sanitation Data'!G32))="","",OFFSET('Sanitation Data'!$G$31,0,10*ROW('Sanitation Data'!G32)))</f>
        <v/>
      </c>
      <c r="DD38" s="399" t="str">
        <f ca="1">+IF(OFFSET('Sanitation Data'!$G$32,0,10*ROW('Sanitation Data'!G32))="","",OFFSET('Sanitation Data'!$G$32,0,10*ROW('Sanitation Data'!G32)))</f>
        <v/>
      </c>
      <c r="DE38" s="399" t="str">
        <f ca="1">+IF(OFFSET('Sanitation Data'!$H$28,0,10*ROW('Sanitation Data'!H32))="","",OFFSET('Sanitation Data'!$H$28,0,10*ROW('Sanitation Data'!H32)))</f>
        <v/>
      </c>
      <c r="DF38" s="399" t="str">
        <f ca="1">+IF(OFFSET('Sanitation Data'!$H$29,0,10*ROW('Sanitation Data'!H32))="","",OFFSET('Sanitation Data'!$H$29,0,10*ROW('Sanitation Data'!H32)))</f>
        <v/>
      </c>
      <c r="DG38" s="399" t="str">
        <f ca="1">+IF(OFFSET('Sanitation Data'!$H$30,0,10*ROW('Sanitation Data'!H32))="","",OFFSET('Sanitation Data'!$H$30,0,10*ROW('Sanitation Data'!H32)))</f>
        <v/>
      </c>
      <c r="DH38" s="399" t="str">
        <f ca="1">+IF(OFFSET('Sanitation Data'!$H$31,0,10*ROW('Sanitation Data'!H32))="","",OFFSET('Sanitation Data'!$H$31,0,10*ROW('Sanitation Data'!H32)))</f>
        <v/>
      </c>
      <c r="DI38" s="399" t="str">
        <f ca="1">+IF(OFFSET('Sanitation Data'!$H$32,0,10*ROW('Sanitation Data'!H32))="","",OFFSET('Sanitation Data'!$H$32,0,10*ROW('Sanitation Data'!H32)))</f>
        <v/>
      </c>
      <c r="DJ38" s="399" t="str">
        <f ca="1">+IF(OFFSET('Sanitation Data'!$I$28,0,10*ROW('Sanitation Data'!I32))="","",OFFSET('Sanitation Data'!$I$28,0,10*ROW('Sanitation Data'!I32)))</f>
        <v/>
      </c>
      <c r="DK38" s="399" t="str">
        <f ca="1">+IF(OFFSET('Sanitation Data'!$I$29,0,10*ROW('Sanitation Data'!I32))="","",OFFSET('Sanitation Data'!$I$29,0,10*ROW('Sanitation Data'!I32)))</f>
        <v/>
      </c>
      <c r="DL38" s="399" t="str">
        <f ca="1">+IF(OFFSET('Sanitation Data'!$I$30,0,10*ROW('Sanitation Data'!I32))="","",OFFSET('Sanitation Data'!$I$30,0,10*ROW('Sanitation Data'!I32)))</f>
        <v/>
      </c>
      <c r="DM38" s="399" t="str">
        <f ca="1">+IF(OFFSET('Sanitation Data'!$I$31,0,10*ROW('Sanitation Data'!I32))="","",OFFSET('Sanitation Data'!$I$31,0,10*ROW('Sanitation Data'!I32)))</f>
        <v/>
      </c>
      <c r="DN38" s="399" t="str">
        <f ca="1">+IF(OFFSET('Sanitation Data'!$I$32,0,10*ROW('Sanitation Data'!I32))="","",OFFSET('Sanitation Data'!$I$32,0,10*ROW('Sanitation Data'!I32)))</f>
        <v/>
      </c>
      <c r="DO38" s="399" t="str">
        <f ca="1">+IF(OFFSET('Hygiene Data'!$D$11,0,10*ROW('Hygiene Data'!D32))="","",OFFSET('Hygiene Data'!$D$11,0,10*ROW('Hygiene Data'!D32)))</f>
        <v/>
      </c>
      <c r="DP38" s="399" t="str">
        <f ca="1">+IF(OFFSET('Hygiene Data'!$D$12,0,10*ROW('Hygiene Data'!D32))="","",OFFSET('Hygiene Data'!$D$12,0,10*ROW('Hygiene Data'!D32)))</f>
        <v/>
      </c>
      <c r="DQ38" s="399" t="str">
        <f ca="1">+IF(OFFSET('Hygiene Data'!$D$13,0,10*ROW('Hygiene Data'!D32))="","",OFFSET('Hygiene Data'!$D$13,0,10*ROW('Hygiene Data'!D32)))</f>
        <v/>
      </c>
      <c r="DR38" s="399" t="str">
        <f ca="1">+IF(OFFSET('Hygiene Data'!$E$11,0,10*ROW('Hygiene Data'!E32))="","",OFFSET('Hygiene Data'!$E$11,0,10*ROW('Hygiene Data'!E32)))</f>
        <v/>
      </c>
      <c r="DS38" s="399" t="str">
        <f ca="1">+IF(OFFSET('Hygiene Data'!$E$12,0,10*ROW('Hygiene Data'!E32))="","",OFFSET('Hygiene Data'!$E$12,0,10*ROW('Hygiene Data'!E32)))</f>
        <v/>
      </c>
      <c r="DT38" s="399" t="str">
        <f ca="1">+IF(OFFSET('Hygiene Data'!$E$13,0,10*ROW('Hygiene Data'!E32))="","",OFFSET('Hygiene Data'!$E$13,0,10*ROW('Hygiene Data'!E32)))</f>
        <v/>
      </c>
      <c r="DU38" s="399" t="str">
        <f ca="1">+IF(OFFSET('Hygiene Data'!$F$11,0,10*ROW('Hygiene Data'!F32))="","",OFFSET('Hygiene Data'!$F$11,0,10*ROW('Hygiene Data'!F32)))</f>
        <v/>
      </c>
      <c r="DV38" s="399" t="str">
        <f ca="1">+IF(OFFSET('Hygiene Data'!$F$12,0,10*ROW('Hygiene Data'!F32))="","",OFFSET('Hygiene Data'!$F$12,0,10*ROW('Hygiene Data'!F32)))</f>
        <v/>
      </c>
      <c r="DW38" s="399" t="str">
        <f ca="1">+IF(OFFSET('Hygiene Data'!$F$13,0,10*ROW('Hygiene Data'!F32))="","",OFFSET('Hygiene Data'!$F$13,0,10*ROW('Hygiene Data'!F32)))</f>
        <v/>
      </c>
      <c r="DX38" s="399" t="str">
        <f ca="1">+IF(OFFSET('Hygiene Data'!$G$11,0,10*ROW('Hygiene Data'!G32))="","",OFFSET('Hygiene Data'!$G$11,0,10*ROW('Hygiene Data'!G32)))</f>
        <v/>
      </c>
      <c r="DY38" s="399" t="str">
        <f ca="1">+IF(OFFSET('Hygiene Data'!$G$12,0,10*ROW('Hygiene Data'!G32))="","",OFFSET('Hygiene Data'!$G$12,0,10*ROW('Hygiene Data'!G32)))</f>
        <v/>
      </c>
      <c r="DZ38" s="399" t="str">
        <f ca="1">+IF(OFFSET('Hygiene Data'!$G$13,0,10*ROW('Hygiene Data'!G32))="","",OFFSET('Hygiene Data'!$G$13,0,10*ROW('Hygiene Data'!G32)))</f>
        <v/>
      </c>
      <c r="EA38" s="399" t="str">
        <f ca="1">+IF(OFFSET('Hygiene Data'!$H$11,0,10*ROW('Hygiene Data'!H32))="","",OFFSET('Hygiene Data'!$H$11,0,10*ROW('Hygiene Data'!H32)))</f>
        <v/>
      </c>
      <c r="EB38" s="399" t="str">
        <f ca="1">+IF(OFFSET('Hygiene Data'!$H$12,0,10*ROW('Hygiene Data'!H32))="","",OFFSET('Hygiene Data'!$H$12,0,10*ROW('Hygiene Data'!H32)))</f>
        <v/>
      </c>
      <c r="EC38" s="399" t="str">
        <f ca="1">+IF(OFFSET('Hygiene Data'!$H$13,0,10*ROW('Hygiene Data'!H32))="","",OFFSET('Hygiene Data'!$H$13,0,10*ROW('Hygiene Data'!H32)))</f>
        <v/>
      </c>
      <c r="ED38" s="399" t="str">
        <f ca="1">+IF(OFFSET('Hygiene Data'!$I$11,0,10*ROW('Hygiene Data'!I32))="","",OFFSET('Hygiene Data'!$I$11,0,10*ROW('Hygiene Data'!I32)))</f>
        <v/>
      </c>
      <c r="EE38" s="399" t="str">
        <f ca="1">+IF(OFFSET('Hygiene Data'!$I$12,0,10*ROW('Hygiene Data'!I32))="","",OFFSET('Hygiene Data'!$I$12,0,10*ROW('Hygiene Data'!I32)))</f>
        <v/>
      </c>
      <c r="EF38" s="399" t="str">
        <f ca="1">+IF(OFFSET('Hygiene Data'!$I$13,0,10*ROW('Hygiene Data'!I32))="","",OFFSET('Hygiene Data'!$I$13,0,10*ROW('Hygiene Data'!I32)))</f>
        <v/>
      </c>
    </row>
    <row r="39" spans="1:136" x14ac:dyDescent="0.25">
      <c r="A39" s="508" t="str">
        <f ca="1">+IF(OFFSET('Water Data'!$B$2,0,10*ROW('Water Data'!E33))="","",OFFSET('Water Data'!$B$2,0,10*ROW('Water Data'!E33)))</f>
        <v/>
      </c>
      <c r="B39" s="50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35" t="str">
        <f t="shared" ca="1" si="0"/>
        <v/>
      </c>
      <c r="D39" s="53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3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3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3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3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3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3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3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3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3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3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3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3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3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3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3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3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3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3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3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3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3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3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3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3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3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3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3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3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3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3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3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3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3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3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3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3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3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3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3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3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3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3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3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3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3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3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3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3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1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3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3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3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3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3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3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3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3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3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3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3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3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3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3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3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3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99" t="str">
        <f ca="1">+IF(OFFSET('Water Data'!$D$27,0,10*ROW('Water Data'!D33))="","",OFFSET('Water Data'!$D$27,0,10*ROW('Water Data'!D33)))</f>
        <v/>
      </c>
      <c r="BT39" s="399" t="str">
        <f ca="1">+IF(OFFSET('Water Data'!$D$28,0,10*ROW('Water Data'!D33))="","",OFFSET('Water Data'!$D$28,0,10*ROW('Water Data'!D33)))</f>
        <v/>
      </c>
      <c r="BU39" s="399" t="str">
        <f ca="1">+IF(OFFSET('Water Data'!$D$29,0,10*ROW('Water Data'!D33))="","",OFFSET('Water Data'!$D$29,0,10*ROW('Water Data'!D33)))</f>
        <v/>
      </c>
      <c r="BV39" s="399" t="str">
        <f ca="1">+IF(OFFSET('Water Data'!$E$27,0,10*ROW('Water Data'!E33))="","",OFFSET('Water Data'!$E$27,0,10*ROW('Water Data'!E33)))</f>
        <v/>
      </c>
      <c r="BW39" s="399" t="str">
        <f ca="1">+IF(OFFSET('Water Data'!$E$28,0,10*ROW('Water Data'!E33))="","",OFFSET('Water Data'!$E$28,0,10*ROW('Water Data'!E33)))</f>
        <v/>
      </c>
      <c r="BX39" s="399" t="str">
        <f ca="1">+IF(OFFSET('Water Data'!$E$29,0,10*ROW('Water Data'!E33))="","",OFFSET('Water Data'!$E$29,0,10*ROW('Water Data'!E33)))</f>
        <v/>
      </c>
      <c r="BY39" s="399" t="str">
        <f ca="1">+IF(OFFSET('Water Data'!$F$27,0,10*ROW('Water Data'!F33))="","",OFFSET('Water Data'!$F$27,0,10*ROW('Water Data'!F33)))</f>
        <v/>
      </c>
      <c r="BZ39" s="399" t="str">
        <f ca="1">+IF(OFFSET('Water Data'!$F$28,0,10*ROW('Water Data'!F33))="","",OFFSET('Water Data'!$F$28,0,10*ROW('Water Data'!F33)))</f>
        <v/>
      </c>
      <c r="CA39" s="399" t="str">
        <f ca="1">+IF(OFFSET('Water Data'!$F$29,0,10*ROW('Water Data'!F33))="","",OFFSET('Water Data'!$F$29,0,10*ROW('Water Data'!F33)))</f>
        <v/>
      </c>
      <c r="CB39" s="399" t="str">
        <f ca="1">+IF(OFFSET('Water Data'!$G$27,0,10*ROW('Water Data'!G33))="","",OFFSET('Water Data'!$G$27,0,10*ROW('Water Data'!G33)))</f>
        <v/>
      </c>
      <c r="CC39" s="399" t="str">
        <f ca="1">+IF(OFFSET('Water Data'!$G$28,0,10*ROW('Water Data'!G33))="","",OFFSET('Water Data'!$G$28,0,10*ROW('Water Data'!G33)))</f>
        <v/>
      </c>
      <c r="CD39" s="399" t="str">
        <f ca="1">+IF(OFFSET('Water Data'!$G$29,0,10*ROW('Water Data'!G33))="","",OFFSET('Water Data'!$G$29,0,10*ROW('Water Data'!G33)))</f>
        <v/>
      </c>
      <c r="CE39" s="399" t="str">
        <f ca="1">+IF(OFFSET('Water Data'!$H$27,0,10*ROW('Water Data'!H33))="","",OFFSET('Water Data'!$H$27,0,10*ROW('Water Data'!H33)))</f>
        <v/>
      </c>
      <c r="CF39" s="399" t="str">
        <f ca="1">+IF(OFFSET('Water Data'!$H$28,0,10*ROW('Water Data'!H33))="","",OFFSET('Water Data'!$H$28,0,10*ROW('Water Data'!H33)))</f>
        <v/>
      </c>
      <c r="CG39" s="399" t="str">
        <f ca="1">+IF(OFFSET('Water Data'!$H$29,0,10*ROW('Water Data'!H33))="","",OFFSET('Water Data'!$H$29,0,10*ROW('Water Data'!H33)))</f>
        <v/>
      </c>
      <c r="CH39" s="399" t="str">
        <f ca="1">+IF(OFFSET('Water Data'!$I$27,0,10*ROW('Water Data'!I33))="","",OFFSET('Water Data'!$I$27,0,10*ROW('Water Data'!I33)))</f>
        <v/>
      </c>
      <c r="CI39" s="399" t="str">
        <f ca="1">+IF(OFFSET('Water Data'!$I$28,0,10*ROW('Water Data'!I33))="","",OFFSET('Water Data'!$I$28,0,10*ROW('Water Data'!I33)))</f>
        <v/>
      </c>
      <c r="CJ39" s="399" t="str">
        <f ca="1">+IF(OFFSET('Water Data'!$I$29,0,10*ROW('Water Data'!I33))="","",OFFSET('Water Data'!$I$29,0,10*ROW('Water Data'!I33)))</f>
        <v/>
      </c>
      <c r="CK39" s="399" t="str">
        <f ca="1">+IF(OFFSET('Sanitation Data'!$D$28,0,10*ROW('Sanitation Data'!D33))="","",OFFSET('Sanitation Data'!$D$28,0,10*ROW('Sanitation Data'!D33)))</f>
        <v/>
      </c>
      <c r="CL39" s="399" t="str">
        <f ca="1">+IF(OFFSET('Sanitation Data'!$D$29,0,10*ROW('Sanitation Data'!D33))="","",OFFSET('Sanitation Data'!$D$29,0,10*ROW('Sanitation Data'!D33)))</f>
        <v/>
      </c>
      <c r="CM39" s="399" t="str">
        <f ca="1">+IF(OFFSET('Sanitation Data'!$D$30,0,10*ROW('Sanitation Data'!D33))="","",OFFSET('Sanitation Data'!$D$30,0,10*ROW('Sanitation Data'!D33)))</f>
        <v/>
      </c>
      <c r="CN39" s="399" t="str">
        <f ca="1">+IF(OFFSET('Sanitation Data'!$D$31,0,10*ROW('Sanitation Data'!D33))="","",OFFSET('Sanitation Data'!$D$31,0,10*ROW('Sanitation Data'!D33)))</f>
        <v/>
      </c>
      <c r="CO39" s="399" t="str">
        <f ca="1">+IF(OFFSET('Sanitation Data'!$D$32,0,10*ROW('Sanitation Data'!D33))="","",OFFSET('Sanitation Data'!$D$32,0,10*ROW('Sanitation Data'!D33)))</f>
        <v/>
      </c>
      <c r="CP39" s="399" t="str">
        <f ca="1">+IF(OFFSET('Sanitation Data'!$E$28,0,10*ROW('Sanitation Data'!E33))="","",OFFSET('Sanitation Data'!$E$28,0,10*ROW('Sanitation Data'!E33)))</f>
        <v/>
      </c>
      <c r="CQ39" s="399" t="str">
        <f ca="1">+IF(OFFSET('Sanitation Data'!$E$29,0,10*ROW('Sanitation Data'!E33))="","",OFFSET('Sanitation Data'!$E$29,0,10*ROW('Sanitation Data'!E33)))</f>
        <v/>
      </c>
      <c r="CR39" s="399" t="str">
        <f ca="1">+IF(OFFSET('Sanitation Data'!$E$30,0,10*ROW('Sanitation Data'!E33))="","",OFFSET('Sanitation Data'!$E$30,0,10*ROW('Sanitation Data'!E33)))</f>
        <v/>
      </c>
      <c r="CS39" s="399" t="str">
        <f ca="1">+IF(OFFSET('Sanitation Data'!$E$31,0,10*ROW('Sanitation Data'!E33))="","",OFFSET('Sanitation Data'!$E$31,0,10*ROW('Sanitation Data'!E33)))</f>
        <v/>
      </c>
      <c r="CT39" s="399" t="str">
        <f ca="1">+IF(OFFSET('Sanitation Data'!$E$32,0,10*ROW('Sanitation Data'!E33))="","",OFFSET('Sanitation Data'!$E$32,0,10*ROW('Sanitation Data'!E33)))</f>
        <v/>
      </c>
      <c r="CU39" s="399" t="str">
        <f ca="1">+IF(OFFSET('Sanitation Data'!$F$28,0,10*ROW('Sanitation Data'!F33))="","",OFFSET('Sanitation Data'!$F$28,0,10*ROW('Sanitation Data'!F33)))</f>
        <v/>
      </c>
      <c r="CV39" s="399" t="str">
        <f ca="1">+IF(OFFSET('Sanitation Data'!$F$29,0,10*ROW('Sanitation Data'!F33))="","",OFFSET('Sanitation Data'!$F$29,0,10*ROW('Sanitation Data'!F33)))</f>
        <v/>
      </c>
      <c r="CW39" s="399" t="str">
        <f ca="1">+IF(OFFSET('Sanitation Data'!$F$30,0,10*ROW('Sanitation Data'!F33))="","",OFFSET('Sanitation Data'!$F$30,0,10*ROW('Sanitation Data'!F33)))</f>
        <v/>
      </c>
      <c r="CX39" s="399" t="str">
        <f ca="1">+IF(OFFSET('Sanitation Data'!$F$31,0,10*ROW('Sanitation Data'!F33))="","",OFFSET('Sanitation Data'!$F$31,0,10*ROW('Sanitation Data'!F33)))</f>
        <v/>
      </c>
      <c r="CY39" s="399" t="str">
        <f ca="1">+IF(OFFSET('Sanitation Data'!$F$32,0,10*ROW('Sanitation Data'!F33))="","",OFFSET('Sanitation Data'!$F$32,0,10*ROW('Sanitation Data'!F33)))</f>
        <v/>
      </c>
      <c r="CZ39" s="399" t="str">
        <f ca="1">+IF(OFFSET('Sanitation Data'!$G$28,0,10*ROW('Sanitation Data'!G33))="","",OFFSET('Sanitation Data'!$G$28,0,10*ROW('Sanitation Data'!G33)))</f>
        <v/>
      </c>
      <c r="DA39" s="399" t="str">
        <f ca="1">+IF(OFFSET('Sanitation Data'!$G$29,0,10*ROW('Sanitation Data'!G33))="","",OFFSET('Sanitation Data'!$G$29,0,10*ROW('Sanitation Data'!G33)))</f>
        <v/>
      </c>
      <c r="DB39" s="399" t="str">
        <f ca="1">+IF(OFFSET('Sanitation Data'!$G$30,0,10*ROW('Sanitation Data'!G33))="","",OFFSET('Sanitation Data'!$G$30,0,10*ROW('Sanitation Data'!G33)))</f>
        <v/>
      </c>
      <c r="DC39" s="399" t="str">
        <f ca="1">+IF(OFFSET('Sanitation Data'!$G$31,0,10*ROW('Sanitation Data'!G33))="","",OFFSET('Sanitation Data'!$G$31,0,10*ROW('Sanitation Data'!G33)))</f>
        <v/>
      </c>
      <c r="DD39" s="399" t="str">
        <f ca="1">+IF(OFFSET('Sanitation Data'!$G$32,0,10*ROW('Sanitation Data'!G33))="","",OFFSET('Sanitation Data'!$G$32,0,10*ROW('Sanitation Data'!G33)))</f>
        <v/>
      </c>
      <c r="DE39" s="399" t="str">
        <f ca="1">+IF(OFFSET('Sanitation Data'!$H$28,0,10*ROW('Sanitation Data'!H33))="","",OFFSET('Sanitation Data'!$H$28,0,10*ROW('Sanitation Data'!H33)))</f>
        <v/>
      </c>
      <c r="DF39" s="399" t="str">
        <f ca="1">+IF(OFFSET('Sanitation Data'!$H$29,0,10*ROW('Sanitation Data'!H33))="","",OFFSET('Sanitation Data'!$H$29,0,10*ROW('Sanitation Data'!H33)))</f>
        <v/>
      </c>
      <c r="DG39" s="399" t="str">
        <f ca="1">+IF(OFFSET('Sanitation Data'!$H$30,0,10*ROW('Sanitation Data'!H33))="","",OFFSET('Sanitation Data'!$H$30,0,10*ROW('Sanitation Data'!H33)))</f>
        <v/>
      </c>
      <c r="DH39" s="399" t="str">
        <f ca="1">+IF(OFFSET('Sanitation Data'!$H$31,0,10*ROW('Sanitation Data'!H33))="","",OFFSET('Sanitation Data'!$H$31,0,10*ROW('Sanitation Data'!H33)))</f>
        <v/>
      </c>
      <c r="DI39" s="399" t="str">
        <f ca="1">+IF(OFFSET('Sanitation Data'!$H$32,0,10*ROW('Sanitation Data'!H33))="","",OFFSET('Sanitation Data'!$H$32,0,10*ROW('Sanitation Data'!H33)))</f>
        <v/>
      </c>
      <c r="DJ39" s="399" t="str">
        <f ca="1">+IF(OFFSET('Sanitation Data'!$I$28,0,10*ROW('Sanitation Data'!I33))="","",OFFSET('Sanitation Data'!$I$28,0,10*ROW('Sanitation Data'!I33)))</f>
        <v/>
      </c>
      <c r="DK39" s="399" t="str">
        <f ca="1">+IF(OFFSET('Sanitation Data'!$I$29,0,10*ROW('Sanitation Data'!I33))="","",OFFSET('Sanitation Data'!$I$29,0,10*ROW('Sanitation Data'!I33)))</f>
        <v/>
      </c>
      <c r="DL39" s="399" t="str">
        <f ca="1">+IF(OFFSET('Sanitation Data'!$I$30,0,10*ROW('Sanitation Data'!I33))="","",OFFSET('Sanitation Data'!$I$30,0,10*ROW('Sanitation Data'!I33)))</f>
        <v/>
      </c>
      <c r="DM39" s="399" t="str">
        <f ca="1">+IF(OFFSET('Sanitation Data'!$I$31,0,10*ROW('Sanitation Data'!I33))="","",OFFSET('Sanitation Data'!$I$31,0,10*ROW('Sanitation Data'!I33)))</f>
        <v/>
      </c>
      <c r="DN39" s="399" t="str">
        <f ca="1">+IF(OFFSET('Sanitation Data'!$I$32,0,10*ROW('Sanitation Data'!I33))="","",OFFSET('Sanitation Data'!$I$32,0,10*ROW('Sanitation Data'!I33)))</f>
        <v/>
      </c>
      <c r="DO39" s="399" t="str">
        <f ca="1">+IF(OFFSET('Hygiene Data'!$D$11,0,10*ROW('Hygiene Data'!D33))="","",OFFSET('Hygiene Data'!$D$11,0,10*ROW('Hygiene Data'!D33)))</f>
        <v/>
      </c>
      <c r="DP39" s="399" t="str">
        <f ca="1">+IF(OFFSET('Hygiene Data'!$D$12,0,10*ROW('Hygiene Data'!D33))="","",OFFSET('Hygiene Data'!$D$12,0,10*ROW('Hygiene Data'!D33)))</f>
        <v/>
      </c>
      <c r="DQ39" s="399" t="str">
        <f ca="1">+IF(OFFSET('Hygiene Data'!$D$13,0,10*ROW('Hygiene Data'!D33))="","",OFFSET('Hygiene Data'!$D$13,0,10*ROW('Hygiene Data'!D33)))</f>
        <v/>
      </c>
      <c r="DR39" s="399" t="str">
        <f ca="1">+IF(OFFSET('Hygiene Data'!$E$11,0,10*ROW('Hygiene Data'!E33))="","",OFFSET('Hygiene Data'!$E$11,0,10*ROW('Hygiene Data'!E33)))</f>
        <v/>
      </c>
      <c r="DS39" s="399" t="str">
        <f ca="1">+IF(OFFSET('Hygiene Data'!$E$12,0,10*ROW('Hygiene Data'!E33))="","",OFFSET('Hygiene Data'!$E$12,0,10*ROW('Hygiene Data'!E33)))</f>
        <v/>
      </c>
      <c r="DT39" s="399" t="str">
        <f ca="1">+IF(OFFSET('Hygiene Data'!$E$13,0,10*ROW('Hygiene Data'!E33))="","",OFFSET('Hygiene Data'!$E$13,0,10*ROW('Hygiene Data'!E33)))</f>
        <v/>
      </c>
      <c r="DU39" s="399" t="str">
        <f ca="1">+IF(OFFSET('Hygiene Data'!$F$11,0,10*ROW('Hygiene Data'!F33))="","",OFFSET('Hygiene Data'!$F$11,0,10*ROW('Hygiene Data'!F33)))</f>
        <v/>
      </c>
      <c r="DV39" s="399" t="str">
        <f ca="1">+IF(OFFSET('Hygiene Data'!$F$12,0,10*ROW('Hygiene Data'!F33))="","",OFFSET('Hygiene Data'!$F$12,0,10*ROW('Hygiene Data'!F33)))</f>
        <v/>
      </c>
      <c r="DW39" s="399" t="str">
        <f ca="1">+IF(OFFSET('Hygiene Data'!$F$13,0,10*ROW('Hygiene Data'!F33))="","",OFFSET('Hygiene Data'!$F$13,0,10*ROW('Hygiene Data'!F33)))</f>
        <v/>
      </c>
      <c r="DX39" s="399" t="str">
        <f ca="1">+IF(OFFSET('Hygiene Data'!$G$11,0,10*ROW('Hygiene Data'!G33))="","",OFFSET('Hygiene Data'!$G$11,0,10*ROW('Hygiene Data'!G33)))</f>
        <v/>
      </c>
      <c r="DY39" s="399" t="str">
        <f ca="1">+IF(OFFSET('Hygiene Data'!$G$12,0,10*ROW('Hygiene Data'!G33))="","",OFFSET('Hygiene Data'!$G$12,0,10*ROW('Hygiene Data'!G33)))</f>
        <v/>
      </c>
      <c r="DZ39" s="399" t="str">
        <f ca="1">+IF(OFFSET('Hygiene Data'!$G$13,0,10*ROW('Hygiene Data'!G33))="","",OFFSET('Hygiene Data'!$G$13,0,10*ROW('Hygiene Data'!G33)))</f>
        <v/>
      </c>
      <c r="EA39" s="399" t="str">
        <f ca="1">+IF(OFFSET('Hygiene Data'!$H$11,0,10*ROW('Hygiene Data'!H33))="","",OFFSET('Hygiene Data'!$H$11,0,10*ROW('Hygiene Data'!H33)))</f>
        <v/>
      </c>
      <c r="EB39" s="399" t="str">
        <f ca="1">+IF(OFFSET('Hygiene Data'!$H$12,0,10*ROW('Hygiene Data'!H33))="","",OFFSET('Hygiene Data'!$H$12,0,10*ROW('Hygiene Data'!H33)))</f>
        <v/>
      </c>
      <c r="EC39" s="399" t="str">
        <f ca="1">+IF(OFFSET('Hygiene Data'!$H$13,0,10*ROW('Hygiene Data'!H33))="","",OFFSET('Hygiene Data'!$H$13,0,10*ROW('Hygiene Data'!H33)))</f>
        <v/>
      </c>
      <c r="ED39" s="399" t="str">
        <f ca="1">+IF(OFFSET('Hygiene Data'!$I$11,0,10*ROW('Hygiene Data'!I33))="","",OFFSET('Hygiene Data'!$I$11,0,10*ROW('Hygiene Data'!I33)))</f>
        <v/>
      </c>
      <c r="EE39" s="399" t="str">
        <f ca="1">+IF(OFFSET('Hygiene Data'!$I$12,0,10*ROW('Hygiene Data'!I33))="","",OFFSET('Hygiene Data'!$I$12,0,10*ROW('Hygiene Data'!I33)))</f>
        <v/>
      </c>
      <c r="EF39" s="399" t="str">
        <f ca="1">+IF(OFFSET('Hygiene Data'!$I$13,0,10*ROW('Hygiene Data'!I33))="","",OFFSET('Hygiene Data'!$I$13,0,10*ROW('Hygiene Data'!I33)))</f>
        <v/>
      </c>
    </row>
    <row r="40" spans="1:136" x14ac:dyDescent="0.25">
      <c r="A40" s="508" t="str">
        <f ca="1">+IF(OFFSET('Water Data'!$B$2,0,10*ROW('Water Data'!E34))="","",OFFSET('Water Data'!$B$2,0,10*ROW('Water Data'!E34)))</f>
        <v/>
      </c>
      <c r="B40" s="50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35" t="str">
        <f t="shared" ca="1" si="0"/>
        <v/>
      </c>
      <c r="D40" s="53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3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3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3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3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3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3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3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3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3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3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3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3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3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3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3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3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3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3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3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3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3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3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3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3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3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3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3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3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3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3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3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3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3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3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3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3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3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3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3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3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3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3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3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3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3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3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3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3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1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3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3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3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3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3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3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3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3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3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3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3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3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3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3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3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3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99" t="str">
        <f ca="1">+IF(OFFSET('Water Data'!$D$27,0,10*ROW('Water Data'!D34))="","",OFFSET('Water Data'!$D$27,0,10*ROW('Water Data'!D34)))</f>
        <v/>
      </c>
      <c r="BT40" s="399" t="str">
        <f ca="1">+IF(OFFSET('Water Data'!$D$28,0,10*ROW('Water Data'!D34))="","",OFFSET('Water Data'!$D$28,0,10*ROW('Water Data'!D34)))</f>
        <v/>
      </c>
      <c r="BU40" s="399" t="str">
        <f ca="1">+IF(OFFSET('Water Data'!$D$29,0,10*ROW('Water Data'!D34))="","",OFFSET('Water Data'!$D$29,0,10*ROW('Water Data'!D34)))</f>
        <v/>
      </c>
      <c r="BV40" s="399" t="str">
        <f ca="1">+IF(OFFSET('Water Data'!$E$27,0,10*ROW('Water Data'!E34))="","",OFFSET('Water Data'!$E$27,0,10*ROW('Water Data'!E34)))</f>
        <v/>
      </c>
      <c r="BW40" s="399" t="str">
        <f ca="1">+IF(OFFSET('Water Data'!$E$28,0,10*ROW('Water Data'!E34))="","",OFFSET('Water Data'!$E$28,0,10*ROW('Water Data'!E34)))</f>
        <v/>
      </c>
      <c r="BX40" s="399" t="str">
        <f ca="1">+IF(OFFSET('Water Data'!$E$29,0,10*ROW('Water Data'!E34))="","",OFFSET('Water Data'!$E$29,0,10*ROW('Water Data'!E34)))</f>
        <v/>
      </c>
      <c r="BY40" s="399" t="str">
        <f ca="1">+IF(OFFSET('Water Data'!$F$27,0,10*ROW('Water Data'!F34))="","",OFFSET('Water Data'!$F$27,0,10*ROW('Water Data'!F34)))</f>
        <v/>
      </c>
      <c r="BZ40" s="399" t="str">
        <f ca="1">+IF(OFFSET('Water Data'!$F$28,0,10*ROW('Water Data'!F34))="","",OFFSET('Water Data'!$F$28,0,10*ROW('Water Data'!F34)))</f>
        <v/>
      </c>
      <c r="CA40" s="399" t="str">
        <f ca="1">+IF(OFFSET('Water Data'!$F$29,0,10*ROW('Water Data'!F34))="","",OFFSET('Water Data'!$F$29,0,10*ROW('Water Data'!F34)))</f>
        <v/>
      </c>
      <c r="CB40" s="399" t="str">
        <f ca="1">+IF(OFFSET('Water Data'!$G$27,0,10*ROW('Water Data'!G34))="","",OFFSET('Water Data'!$G$27,0,10*ROW('Water Data'!G34)))</f>
        <v/>
      </c>
      <c r="CC40" s="399" t="str">
        <f ca="1">+IF(OFFSET('Water Data'!$G$28,0,10*ROW('Water Data'!G34))="","",OFFSET('Water Data'!$G$28,0,10*ROW('Water Data'!G34)))</f>
        <v/>
      </c>
      <c r="CD40" s="399" t="str">
        <f ca="1">+IF(OFFSET('Water Data'!$G$29,0,10*ROW('Water Data'!G34))="","",OFFSET('Water Data'!$G$29,0,10*ROW('Water Data'!G34)))</f>
        <v/>
      </c>
      <c r="CE40" s="399" t="str">
        <f ca="1">+IF(OFFSET('Water Data'!$H$27,0,10*ROW('Water Data'!H34))="","",OFFSET('Water Data'!$H$27,0,10*ROW('Water Data'!H34)))</f>
        <v/>
      </c>
      <c r="CF40" s="399" t="str">
        <f ca="1">+IF(OFFSET('Water Data'!$H$28,0,10*ROW('Water Data'!H34))="","",OFFSET('Water Data'!$H$28,0,10*ROW('Water Data'!H34)))</f>
        <v/>
      </c>
      <c r="CG40" s="399" t="str">
        <f ca="1">+IF(OFFSET('Water Data'!$H$29,0,10*ROW('Water Data'!H34))="","",OFFSET('Water Data'!$H$29,0,10*ROW('Water Data'!H34)))</f>
        <v/>
      </c>
      <c r="CH40" s="399" t="str">
        <f ca="1">+IF(OFFSET('Water Data'!$I$27,0,10*ROW('Water Data'!I34))="","",OFFSET('Water Data'!$I$27,0,10*ROW('Water Data'!I34)))</f>
        <v/>
      </c>
      <c r="CI40" s="399" t="str">
        <f ca="1">+IF(OFFSET('Water Data'!$I$28,0,10*ROW('Water Data'!I34))="","",OFFSET('Water Data'!$I$28,0,10*ROW('Water Data'!I34)))</f>
        <v/>
      </c>
      <c r="CJ40" s="399" t="str">
        <f ca="1">+IF(OFFSET('Water Data'!$I$29,0,10*ROW('Water Data'!I34))="","",OFFSET('Water Data'!$I$29,0,10*ROW('Water Data'!I34)))</f>
        <v/>
      </c>
      <c r="CK40" s="399" t="str">
        <f ca="1">+IF(OFFSET('Sanitation Data'!$D$28,0,10*ROW('Sanitation Data'!D34))="","",OFFSET('Sanitation Data'!$D$28,0,10*ROW('Sanitation Data'!D34)))</f>
        <v/>
      </c>
      <c r="CL40" s="399" t="str">
        <f ca="1">+IF(OFFSET('Sanitation Data'!$D$29,0,10*ROW('Sanitation Data'!D34))="","",OFFSET('Sanitation Data'!$D$29,0,10*ROW('Sanitation Data'!D34)))</f>
        <v/>
      </c>
      <c r="CM40" s="399" t="str">
        <f ca="1">+IF(OFFSET('Sanitation Data'!$D$30,0,10*ROW('Sanitation Data'!D34))="","",OFFSET('Sanitation Data'!$D$30,0,10*ROW('Sanitation Data'!D34)))</f>
        <v/>
      </c>
      <c r="CN40" s="399" t="str">
        <f ca="1">+IF(OFFSET('Sanitation Data'!$D$31,0,10*ROW('Sanitation Data'!D34))="","",OFFSET('Sanitation Data'!$D$31,0,10*ROW('Sanitation Data'!D34)))</f>
        <v/>
      </c>
      <c r="CO40" s="399" t="str">
        <f ca="1">+IF(OFFSET('Sanitation Data'!$D$32,0,10*ROW('Sanitation Data'!D34))="","",OFFSET('Sanitation Data'!$D$32,0,10*ROW('Sanitation Data'!D34)))</f>
        <v/>
      </c>
      <c r="CP40" s="399" t="str">
        <f ca="1">+IF(OFFSET('Sanitation Data'!$E$28,0,10*ROW('Sanitation Data'!E34))="","",OFFSET('Sanitation Data'!$E$28,0,10*ROW('Sanitation Data'!E34)))</f>
        <v/>
      </c>
      <c r="CQ40" s="399" t="str">
        <f ca="1">+IF(OFFSET('Sanitation Data'!$E$29,0,10*ROW('Sanitation Data'!E34))="","",OFFSET('Sanitation Data'!$E$29,0,10*ROW('Sanitation Data'!E34)))</f>
        <v/>
      </c>
      <c r="CR40" s="399" t="str">
        <f ca="1">+IF(OFFSET('Sanitation Data'!$E$30,0,10*ROW('Sanitation Data'!E34))="","",OFFSET('Sanitation Data'!$E$30,0,10*ROW('Sanitation Data'!E34)))</f>
        <v/>
      </c>
      <c r="CS40" s="399" t="str">
        <f ca="1">+IF(OFFSET('Sanitation Data'!$E$31,0,10*ROW('Sanitation Data'!E34))="","",OFFSET('Sanitation Data'!$E$31,0,10*ROW('Sanitation Data'!E34)))</f>
        <v/>
      </c>
      <c r="CT40" s="399" t="str">
        <f ca="1">+IF(OFFSET('Sanitation Data'!$E$32,0,10*ROW('Sanitation Data'!E34))="","",OFFSET('Sanitation Data'!$E$32,0,10*ROW('Sanitation Data'!E34)))</f>
        <v/>
      </c>
      <c r="CU40" s="399" t="str">
        <f ca="1">+IF(OFFSET('Sanitation Data'!$F$28,0,10*ROW('Sanitation Data'!F34))="","",OFFSET('Sanitation Data'!$F$28,0,10*ROW('Sanitation Data'!F34)))</f>
        <v/>
      </c>
      <c r="CV40" s="399" t="str">
        <f ca="1">+IF(OFFSET('Sanitation Data'!$F$29,0,10*ROW('Sanitation Data'!F34))="","",OFFSET('Sanitation Data'!$F$29,0,10*ROW('Sanitation Data'!F34)))</f>
        <v/>
      </c>
      <c r="CW40" s="399" t="str">
        <f ca="1">+IF(OFFSET('Sanitation Data'!$F$30,0,10*ROW('Sanitation Data'!F34))="","",OFFSET('Sanitation Data'!$F$30,0,10*ROW('Sanitation Data'!F34)))</f>
        <v/>
      </c>
      <c r="CX40" s="399" t="str">
        <f ca="1">+IF(OFFSET('Sanitation Data'!$F$31,0,10*ROW('Sanitation Data'!F34))="","",OFFSET('Sanitation Data'!$F$31,0,10*ROW('Sanitation Data'!F34)))</f>
        <v/>
      </c>
      <c r="CY40" s="399" t="str">
        <f ca="1">+IF(OFFSET('Sanitation Data'!$F$32,0,10*ROW('Sanitation Data'!F34))="","",OFFSET('Sanitation Data'!$F$32,0,10*ROW('Sanitation Data'!F34)))</f>
        <v/>
      </c>
      <c r="CZ40" s="399" t="str">
        <f ca="1">+IF(OFFSET('Sanitation Data'!$G$28,0,10*ROW('Sanitation Data'!G34))="","",OFFSET('Sanitation Data'!$G$28,0,10*ROW('Sanitation Data'!G34)))</f>
        <v/>
      </c>
      <c r="DA40" s="399" t="str">
        <f ca="1">+IF(OFFSET('Sanitation Data'!$G$29,0,10*ROW('Sanitation Data'!G34))="","",OFFSET('Sanitation Data'!$G$29,0,10*ROW('Sanitation Data'!G34)))</f>
        <v/>
      </c>
      <c r="DB40" s="399" t="str">
        <f ca="1">+IF(OFFSET('Sanitation Data'!$G$30,0,10*ROW('Sanitation Data'!G34))="","",OFFSET('Sanitation Data'!$G$30,0,10*ROW('Sanitation Data'!G34)))</f>
        <v/>
      </c>
      <c r="DC40" s="399" t="str">
        <f ca="1">+IF(OFFSET('Sanitation Data'!$G$31,0,10*ROW('Sanitation Data'!G34))="","",OFFSET('Sanitation Data'!$G$31,0,10*ROW('Sanitation Data'!G34)))</f>
        <v/>
      </c>
      <c r="DD40" s="399" t="str">
        <f ca="1">+IF(OFFSET('Sanitation Data'!$G$32,0,10*ROW('Sanitation Data'!G34))="","",OFFSET('Sanitation Data'!$G$32,0,10*ROW('Sanitation Data'!G34)))</f>
        <v/>
      </c>
      <c r="DE40" s="399" t="str">
        <f ca="1">+IF(OFFSET('Sanitation Data'!$H$28,0,10*ROW('Sanitation Data'!H34))="","",OFFSET('Sanitation Data'!$H$28,0,10*ROW('Sanitation Data'!H34)))</f>
        <v/>
      </c>
      <c r="DF40" s="399" t="str">
        <f ca="1">+IF(OFFSET('Sanitation Data'!$H$29,0,10*ROW('Sanitation Data'!H34))="","",OFFSET('Sanitation Data'!$H$29,0,10*ROW('Sanitation Data'!H34)))</f>
        <v/>
      </c>
      <c r="DG40" s="399" t="str">
        <f ca="1">+IF(OFFSET('Sanitation Data'!$H$30,0,10*ROW('Sanitation Data'!H34))="","",OFFSET('Sanitation Data'!$H$30,0,10*ROW('Sanitation Data'!H34)))</f>
        <v/>
      </c>
      <c r="DH40" s="399" t="str">
        <f ca="1">+IF(OFFSET('Sanitation Data'!$H$31,0,10*ROW('Sanitation Data'!H34))="","",OFFSET('Sanitation Data'!$H$31,0,10*ROW('Sanitation Data'!H34)))</f>
        <v/>
      </c>
      <c r="DI40" s="399" t="str">
        <f ca="1">+IF(OFFSET('Sanitation Data'!$H$32,0,10*ROW('Sanitation Data'!H34))="","",OFFSET('Sanitation Data'!$H$32,0,10*ROW('Sanitation Data'!H34)))</f>
        <v/>
      </c>
      <c r="DJ40" s="399" t="str">
        <f ca="1">+IF(OFFSET('Sanitation Data'!$I$28,0,10*ROW('Sanitation Data'!I34))="","",OFFSET('Sanitation Data'!$I$28,0,10*ROW('Sanitation Data'!I34)))</f>
        <v/>
      </c>
      <c r="DK40" s="399" t="str">
        <f ca="1">+IF(OFFSET('Sanitation Data'!$I$29,0,10*ROW('Sanitation Data'!I34))="","",OFFSET('Sanitation Data'!$I$29,0,10*ROW('Sanitation Data'!I34)))</f>
        <v/>
      </c>
      <c r="DL40" s="399" t="str">
        <f ca="1">+IF(OFFSET('Sanitation Data'!$I$30,0,10*ROW('Sanitation Data'!I34))="","",OFFSET('Sanitation Data'!$I$30,0,10*ROW('Sanitation Data'!I34)))</f>
        <v/>
      </c>
      <c r="DM40" s="399" t="str">
        <f ca="1">+IF(OFFSET('Sanitation Data'!$I$31,0,10*ROW('Sanitation Data'!I34))="","",OFFSET('Sanitation Data'!$I$31,0,10*ROW('Sanitation Data'!I34)))</f>
        <v/>
      </c>
      <c r="DN40" s="399" t="str">
        <f ca="1">+IF(OFFSET('Sanitation Data'!$I$32,0,10*ROW('Sanitation Data'!I34))="","",OFFSET('Sanitation Data'!$I$32,0,10*ROW('Sanitation Data'!I34)))</f>
        <v/>
      </c>
      <c r="DO40" s="399" t="str">
        <f ca="1">+IF(OFFSET('Hygiene Data'!$D$11,0,10*ROW('Hygiene Data'!D34))="","",OFFSET('Hygiene Data'!$D$11,0,10*ROW('Hygiene Data'!D34)))</f>
        <v/>
      </c>
      <c r="DP40" s="399" t="str">
        <f ca="1">+IF(OFFSET('Hygiene Data'!$D$12,0,10*ROW('Hygiene Data'!D34))="","",OFFSET('Hygiene Data'!$D$12,0,10*ROW('Hygiene Data'!D34)))</f>
        <v/>
      </c>
      <c r="DQ40" s="399" t="str">
        <f ca="1">+IF(OFFSET('Hygiene Data'!$D$13,0,10*ROW('Hygiene Data'!D34))="","",OFFSET('Hygiene Data'!$D$13,0,10*ROW('Hygiene Data'!D34)))</f>
        <v/>
      </c>
      <c r="DR40" s="399" t="str">
        <f ca="1">+IF(OFFSET('Hygiene Data'!$E$11,0,10*ROW('Hygiene Data'!E34))="","",OFFSET('Hygiene Data'!$E$11,0,10*ROW('Hygiene Data'!E34)))</f>
        <v/>
      </c>
      <c r="DS40" s="399" t="str">
        <f ca="1">+IF(OFFSET('Hygiene Data'!$E$12,0,10*ROW('Hygiene Data'!E34))="","",OFFSET('Hygiene Data'!$E$12,0,10*ROW('Hygiene Data'!E34)))</f>
        <v/>
      </c>
      <c r="DT40" s="399" t="str">
        <f ca="1">+IF(OFFSET('Hygiene Data'!$E$13,0,10*ROW('Hygiene Data'!E34))="","",OFFSET('Hygiene Data'!$E$13,0,10*ROW('Hygiene Data'!E34)))</f>
        <v/>
      </c>
      <c r="DU40" s="399" t="str">
        <f ca="1">+IF(OFFSET('Hygiene Data'!$F$11,0,10*ROW('Hygiene Data'!F34))="","",OFFSET('Hygiene Data'!$F$11,0,10*ROW('Hygiene Data'!F34)))</f>
        <v/>
      </c>
      <c r="DV40" s="399" t="str">
        <f ca="1">+IF(OFFSET('Hygiene Data'!$F$12,0,10*ROW('Hygiene Data'!F34))="","",OFFSET('Hygiene Data'!$F$12,0,10*ROW('Hygiene Data'!F34)))</f>
        <v/>
      </c>
      <c r="DW40" s="399" t="str">
        <f ca="1">+IF(OFFSET('Hygiene Data'!$F$13,0,10*ROW('Hygiene Data'!F34))="","",OFFSET('Hygiene Data'!$F$13,0,10*ROW('Hygiene Data'!F34)))</f>
        <v/>
      </c>
      <c r="DX40" s="399" t="str">
        <f ca="1">+IF(OFFSET('Hygiene Data'!$G$11,0,10*ROW('Hygiene Data'!G34))="","",OFFSET('Hygiene Data'!$G$11,0,10*ROW('Hygiene Data'!G34)))</f>
        <v/>
      </c>
      <c r="DY40" s="399" t="str">
        <f ca="1">+IF(OFFSET('Hygiene Data'!$G$12,0,10*ROW('Hygiene Data'!G34))="","",OFFSET('Hygiene Data'!$G$12,0,10*ROW('Hygiene Data'!G34)))</f>
        <v/>
      </c>
      <c r="DZ40" s="399" t="str">
        <f ca="1">+IF(OFFSET('Hygiene Data'!$G$13,0,10*ROW('Hygiene Data'!G34))="","",OFFSET('Hygiene Data'!$G$13,0,10*ROW('Hygiene Data'!G34)))</f>
        <v/>
      </c>
      <c r="EA40" s="399" t="str">
        <f ca="1">+IF(OFFSET('Hygiene Data'!$H$11,0,10*ROW('Hygiene Data'!H34))="","",OFFSET('Hygiene Data'!$H$11,0,10*ROW('Hygiene Data'!H34)))</f>
        <v/>
      </c>
      <c r="EB40" s="399" t="str">
        <f ca="1">+IF(OFFSET('Hygiene Data'!$H$12,0,10*ROW('Hygiene Data'!H34))="","",OFFSET('Hygiene Data'!$H$12,0,10*ROW('Hygiene Data'!H34)))</f>
        <v/>
      </c>
      <c r="EC40" s="399" t="str">
        <f ca="1">+IF(OFFSET('Hygiene Data'!$H$13,0,10*ROW('Hygiene Data'!H34))="","",OFFSET('Hygiene Data'!$H$13,0,10*ROW('Hygiene Data'!H34)))</f>
        <v/>
      </c>
      <c r="ED40" s="399" t="str">
        <f ca="1">+IF(OFFSET('Hygiene Data'!$I$11,0,10*ROW('Hygiene Data'!I34))="","",OFFSET('Hygiene Data'!$I$11,0,10*ROW('Hygiene Data'!I34)))</f>
        <v/>
      </c>
      <c r="EE40" s="399" t="str">
        <f ca="1">+IF(OFFSET('Hygiene Data'!$I$12,0,10*ROW('Hygiene Data'!I34))="","",OFFSET('Hygiene Data'!$I$12,0,10*ROW('Hygiene Data'!I34)))</f>
        <v/>
      </c>
      <c r="EF40" s="399" t="str">
        <f ca="1">+IF(OFFSET('Hygiene Data'!$I$13,0,10*ROW('Hygiene Data'!I34))="","",OFFSET('Hygiene Data'!$I$13,0,10*ROW('Hygiene Data'!I34)))</f>
        <v/>
      </c>
    </row>
    <row r="41" spans="1:136" x14ac:dyDescent="0.25">
      <c r="A41" s="508" t="str">
        <f ca="1">+IF(OFFSET('Water Data'!$B$2,0,10*ROW('Water Data'!E35))="","",OFFSET('Water Data'!$B$2,0,10*ROW('Water Data'!E35)))</f>
        <v/>
      </c>
      <c r="B41" s="50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35" t="str">
        <f t="shared" ca="1" si="0"/>
        <v/>
      </c>
      <c r="D41" s="53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3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3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3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3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3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3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3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3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3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3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3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3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3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3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3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3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3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3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3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3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3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3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3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3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3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3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3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3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3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3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3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3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3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3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3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3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3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3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3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3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3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3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3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3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3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3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3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3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1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3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3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3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3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3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3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3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3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3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3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3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3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3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3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3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3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99" t="str">
        <f ca="1">+IF(OFFSET('Water Data'!$D$27,0,10*ROW('Water Data'!D35))="","",OFFSET('Water Data'!$D$27,0,10*ROW('Water Data'!D35)))</f>
        <v/>
      </c>
      <c r="BT41" s="399" t="str">
        <f ca="1">+IF(OFFSET('Water Data'!$D$28,0,10*ROW('Water Data'!D35))="","",OFFSET('Water Data'!$D$28,0,10*ROW('Water Data'!D35)))</f>
        <v/>
      </c>
      <c r="BU41" s="399" t="str">
        <f ca="1">+IF(OFFSET('Water Data'!$D$29,0,10*ROW('Water Data'!D35))="","",OFFSET('Water Data'!$D$29,0,10*ROW('Water Data'!D35)))</f>
        <v/>
      </c>
      <c r="BV41" s="399" t="str">
        <f ca="1">+IF(OFFSET('Water Data'!$E$27,0,10*ROW('Water Data'!E35))="","",OFFSET('Water Data'!$E$27,0,10*ROW('Water Data'!E35)))</f>
        <v/>
      </c>
      <c r="BW41" s="399" t="str">
        <f ca="1">+IF(OFFSET('Water Data'!$E$28,0,10*ROW('Water Data'!E35))="","",OFFSET('Water Data'!$E$28,0,10*ROW('Water Data'!E35)))</f>
        <v/>
      </c>
      <c r="BX41" s="399" t="str">
        <f ca="1">+IF(OFFSET('Water Data'!$E$29,0,10*ROW('Water Data'!E35))="","",OFFSET('Water Data'!$E$29,0,10*ROW('Water Data'!E35)))</f>
        <v/>
      </c>
      <c r="BY41" s="399" t="str">
        <f ca="1">+IF(OFFSET('Water Data'!$F$27,0,10*ROW('Water Data'!F35))="","",OFFSET('Water Data'!$F$27,0,10*ROW('Water Data'!F35)))</f>
        <v/>
      </c>
      <c r="BZ41" s="399" t="str">
        <f ca="1">+IF(OFFSET('Water Data'!$F$28,0,10*ROW('Water Data'!F35))="","",OFFSET('Water Data'!$F$28,0,10*ROW('Water Data'!F35)))</f>
        <v/>
      </c>
      <c r="CA41" s="399" t="str">
        <f ca="1">+IF(OFFSET('Water Data'!$F$29,0,10*ROW('Water Data'!F35))="","",OFFSET('Water Data'!$F$29,0,10*ROW('Water Data'!F35)))</f>
        <v/>
      </c>
      <c r="CB41" s="399" t="str">
        <f ca="1">+IF(OFFSET('Water Data'!$G$27,0,10*ROW('Water Data'!G35))="","",OFFSET('Water Data'!$G$27,0,10*ROW('Water Data'!G35)))</f>
        <v/>
      </c>
      <c r="CC41" s="399" t="str">
        <f ca="1">+IF(OFFSET('Water Data'!$G$28,0,10*ROW('Water Data'!G35))="","",OFFSET('Water Data'!$G$28,0,10*ROW('Water Data'!G35)))</f>
        <v/>
      </c>
      <c r="CD41" s="399" t="str">
        <f ca="1">+IF(OFFSET('Water Data'!$G$29,0,10*ROW('Water Data'!G35))="","",OFFSET('Water Data'!$G$29,0,10*ROW('Water Data'!G35)))</f>
        <v/>
      </c>
      <c r="CE41" s="399" t="str">
        <f ca="1">+IF(OFFSET('Water Data'!$H$27,0,10*ROW('Water Data'!H35))="","",OFFSET('Water Data'!$H$27,0,10*ROW('Water Data'!H35)))</f>
        <v/>
      </c>
      <c r="CF41" s="399" t="str">
        <f ca="1">+IF(OFFSET('Water Data'!$H$28,0,10*ROW('Water Data'!H35))="","",OFFSET('Water Data'!$H$28,0,10*ROW('Water Data'!H35)))</f>
        <v/>
      </c>
      <c r="CG41" s="399" t="str">
        <f ca="1">+IF(OFFSET('Water Data'!$H$29,0,10*ROW('Water Data'!H35))="","",OFFSET('Water Data'!$H$29,0,10*ROW('Water Data'!H35)))</f>
        <v/>
      </c>
      <c r="CH41" s="399" t="str">
        <f ca="1">+IF(OFFSET('Water Data'!$I$27,0,10*ROW('Water Data'!I35))="","",OFFSET('Water Data'!$I$27,0,10*ROW('Water Data'!I35)))</f>
        <v/>
      </c>
      <c r="CI41" s="399" t="str">
        <f ca="1">+IF(OFFSET('Water Data'!$I$28,0,10*ROW('Water Data'!I35))="","",OFFSET('Water Data'!$I$28,0,10*ROW('Water Data'!I35)))</f>
        <v/>
      </c>
      <c r="CJ41" s="399" t="str">
        <f ca="1">+IF(OFFSET('Water Data'!$I$29,0,10*ROW('Water Data'!I35))="","",OFFSET('Water Data'!$I$29,0,10*ROW('Water Data'!I35)))</f>
        <v/>
      </c>
      <c r="CK41" s="399" t="str">
        <f ca="1">+IF(OFFSET('Sanitation Data'!$D$28,0,10*ROW('Sanitation Data'!D35))="","",OFFSET('Sanitation Data'!$D$28,0,10*ROW('Sanitation Data'!D35)))</f>
        <v/>
      </c>
      <c r="CL41" s="399" t="str">
        <f ca="1">+IF(OFFSET('Sanitation Data'!$D$29,0,10*ROW('Sanitation Data'!D35))="","",OFFSET('Sanitation Data'!$D$29,0,10*ROW('Sanitation Data'!D35)))</f>
        <v/>
      </c>
      <c r="CM41" s="399" t="str">
        <f ca="1">+IF(OFFSET('Sanitation Data'!$D$30,0,10*ROW('Sanitation Data'!D35))="","",OFFSET('Sanitation Data'!$D$30,0,10*ROW('Sanitation Data'!D35)))</f>
        <v/>
      </c>
      <c r="CN41" s="399" t="str">
        <f ca="1">+IF(OFFSET('Sanitation Data'!$D$31,0,10*ROW('Sanitation Data'!D35))="","",OFFSET('Sanitation Data'!$D$31,0,10*ROW('Sanitation Data'!D35)))</f>
        <v/>
      </c>
      <c r="CO41" s="399" t="str">
        <f ca="1">+IF(OFFSET('Sanitation Data'!$D$32,0,10*ROW('Sanitation Data'!D35))="","",OFFSET('Sanitation Data'!$D$32,0,10*ROW('Sanitation Data'!D35)))</f>
        <v/>
      </c>
      <c r="CP41" s="399" t="str">
        <f ca="1">+IF(OFFSET('Sanitation Data'!$E$28,0,10*ROW('Sanitation Data'!E35))="","",OFFSET('Sanitation Data'!$E$28,0,10*ROW('Sanitation Data'!E35)))</f>
        <v/>
      </c>
      <c r="CQ41" s="399" t="str">
        <f ca="1">+IF(OFFSET('Sanitation Data'!$E$29,0,10*ROW('Sanitation Data'!E35))="","",OFFSET('Sanitation Data'!$E$29,0,10*ROW('Sanitation Data'!E35)))</f>
        <v/>
      </c>
      <c r="CR41" s="399" t="str">
        <f ca="1">+IF(OFFSET('Sanitation Data'!$E$30,0,10*ROW('Sanitation Data'!E35))="","",OFFSET('Sanitation Data'!$E$30,0,10*ROW('Sanitation Data'!E35)))</f>
        <v/>
      </c>
      <c r="CS41" s="399" t="str">
        <f ca="1">+IF(OFFSET('Sanitation Data'!$E$31,0,10*ROW('Sanitation Data'!E35))="","",OFFSET('Sanitation Data'!$E$31,0,10*ROW('Sanitation Data'!E35)))</f>
        <v/>
      </c>
      <c r="CT41" s="399" t="str">
        <f ca="1">+IF(OFFSET('Sanitation Data'!$E$32,0,10*ROW('Sanitation Data'!E35))="","",OFFSET('Sanitation Data'!$E$32,0,10*ROW('Sanitation Data'!E35)))</f>
        <v/>
      </c>
      <c r="CU41" s="399" t="str">
        <f ca="1">+IF(OFFSET('Sanitation Data'!$F$28,0,10*ROW('Sanitation Data'!F35))="","",OFFSET('Sanitation Data'!$F$28,0,10*ROW('Sanitation Data'!F35)))</f>
        <v/>
      </c>
      <c r="CV41" s="399" t="str">
        <f ca="1">+IF(OFFSET('Sanitation Data'!$F$29,0,10*ROW('Sanitation Data'!F35))="","",OFFSET('Sanitation Data'!$F$29,0,10*ROW('Sanitation Data'!F35)))</f>
        <v/>
      </c>
      <c r="CW41" s="399" t="str">
        <f ca="1">+IF(OFFSET('Sanitation Data'!$F$30,0,10*ROW('Sanitation Data'!F35))="","",OFFSET('Sanitation Data'!$F$30,0,10*ROW('Sanitation Data'!F35)))</f>
        <v/>
      </c>
      <c r="CX41" s="399" t="str">
        <f ca="1">+IF(OFFSET('Sanitation Data'!$F$31,0,10*ROW('Sanitation Data'!F35))="","",OFFSET('Sanitation Data'!$F$31,0,10*ROW('Sanitation Data'!F35)))</f>
        <v/>
      </c>
      <c r="CY41" s="399" t="str">
        <f ca="1">+IF(OFFSET('Sanitation Data'!$F$32,0,10*ROW('Sanitation Data'!F35))="","",OFFSET('Sanitation Data'!$F$32,0,10*ROW('Sanitation Data'!F35)))</f>
        <v/>
      </c>
      <c r="CZ41" s="399" t="str">
        <f ca="1">+IF(OFFSET('Sanitation Data'!$G$28,0,10*ROW('Sanitation Data'!G35))="","",OFFSET('Sanitation Data'!$G$28,0,10*ROW('Sanitation Data'!G35)))</f>
        <v/>
      </c>
      <c r="DA41" s="399" t="str">
        <f ca="1">+IF(OFFSET('Sanitation Data'!$G$29,0,10*ROW('Sanitation Data'!G35))="","",OFFSET('Sanitation Data'!$G$29,0,10*ROW('Sanitation Data'!G35)))</f>
        <v/>
      </c>
      <c r="DB41" s="399" t="str">
        <f ca="1">+IF(OFFSET('Sanitation Data'!$G$30,0,10*ROW('Sanitation Data'!G35))="","",OFFSET('Sanitation Data'!$G$30,0,10*ROW('Sanitation Data'!G35)))</f>
        <v/>
      </c>
      <c r="DC41" s="399" t="str">
        <f ca="1">+IF(OFFSET('Sanitation Data'!$G$31,0,10*ROW('Sanitation Data'!G35))="","",OFFSET('Sanitation Data'!$G$31,0,10*ROW('Sanitation Data'!G35)))</f>
        <v/>
      </c>
      <c r="DD41" s="399" t="str">
        <f ca="1">+IF(OFFSET('Sanitation Data'!$G$32,0,10*ROW('Sanitation Data'!G35))="","",OFFSET('Sanitation Data'!$G$32,0,10*ROW('Sanitation Data'!G35)))</f>
        <v/>
      </c>
      <c r="DE41" s="399" t="str">
        <f ca="1">+IF(OFFSET('Sanitation Data'!$H$28,0,10*ROW('Sanitation Data'!H35))="","",OFFSET('Sanitation Data'!$H$28,0,10*ROW('Sanitation Data'!H35)))</f>
        <v/>
      </c>
      <c r="DF41" s="399" t="str">
        <f ca="1">+IF(OFFSET('Sanitation Data'!$H$29,0,10*ROW('Sanitation Data'!H35))="","",OFFSET('Sanitation Data'!$H$29,0,10*ROW('Sanitation Data'!H35)))</f>
        <v/>
      </c>
      <c r="DG41" s="399" t="str">
        <f ca="1">+IF(OFFSET('Sanitation Data'!$H$30,0,10*ROW('Sanitation Data'!H35))="","",OFFSET('Sanitation Data'!$H$30,0,10*ROW('Sanitation Data'!H35)))</f>
        <v/>
      </c>
      <c r="DH41" s="399" t="str">
        <f ca="1">+IF(OFFSET('Sanitation Data'!$H$31,0,10*ROW('Sanitation Data'!H35))="","",OFFSET('Sanitation Data'!$H$31,0,10*ROW('Sanitation Data'!H35)))</f>
        <v/>
      </c>
      <c r="DI41" s="399" t="str">
        <f ca="1">+IF(OFFSET('Sanitation Data'!$H$32,0,10*ROW('Sanitation Data'!H35))="","",OFFSET('Sanitation Data'!$H$32,0,10*ROW('Sanitation Data'!H35)))</f>
        <v/>
      </c>
      <c r="DJ41" s="399" t="str">
        <f ca="1">+IF(OFFSET('Sanitation Data'!$I$28,0,10*ROW('Sanitation Data'!I35))="","",OFFSET('Sanitation Data'!$I$28,0,10*ROW('Sanitation Data'!I35)))</f>
        <v/>
      </c>
      <c r="DK41" s="399" t="str">
        <f ca="1">+IF(OFFSET('Sanitation Data'!$I$29,0,10*ROW('Sanitation Data'!I35))="","",OFFSET('Sanitation Data'!$I$29,0,10*ROW('Sanitation Data'!I35)))</f>
        <v/>
      </c>
      <c r="DL41" s="399" t="str">
        <f ca="1">+IF(OFFSET('Sanitation Data'!$I$30,0,10*ROW('Sanitation Data'!I35))="","",OFFSET('Sanitation Data'!$I$30,0,10*ROW('Sanitation Data'!I35)))</f>
        <v/>
      </c>
      <c r="DM41" s="399" t="str">
        <f ca="1">+IF(OFFSET('Sanitation Data'!$I$31,0,10*ROW('Sanitation Data'!I35))="","",OFFSET('Sanitation Data'!$I$31,0,10*ROW('Sanitation Data'!I35)))</f>
        <v/>
      </c>
      <c r="DN41" s="399" t="str">
        <f ca="1">+IF(OFFSET('Sanitation Data'!$I$32,0,10*ROW('Sanitation Data'!I35))="","",OFFSET('Sanitation Data'!$I$32,0,10*ROW('Sanitation Data'!I35)))</f>
        <v/>
      </c>
      <c r="DO41" s="399" t="str">
        <f ca="1">+IF(OFFSET('Hygiene Data'!$D$11,0,10*ROW('Hygiene Data'!D35))="","",OFFSET('Hygiene Data'!$D$11,0,10*ROW('Hygiene Data'!D35)))</f>
        <v/>
      </c>
      <c r="DP41" s="399" t="str">
        <f ca="1">+IF(OFFSET('Hygiene Data'!$D$12,0,10*ROW('Hygiene Data'!D35))="","",OFFSET('Hygiene Data'!$D$12,0,10*ROW('Hygiene Data'!D35)))</f>
        <v/>
      </c>
      <c r="DQ41" s="399" t="str">
        <f ca="1">+IF(OFFSET('Hygiene Data'!$D$13,0,10*ROW('Hygiene Data'!D35))="","",OFFSET('Hygiene Data'!$D$13,0,10*ROW('Hygiene Data'!D35)))</f>
        <v/>
      </c>
      <c r="DR41" s="399" t="str">
        <f ca="1">+IF(OFFSET('Hygiene Data'!$E$11,0,10*ROW('Hygiene Data'!E35))="","",OFFSET('Hygiene Data'!$E$11,0,10*ROW('Hygiene Data'!E35)))</f>
        <v/>
      </c>
      <c r="DS41" s="399" t="str">
        <f ca="1">+IF(OFFSET('Hygiene Data'!$E$12,0,10*ROW('Hygiene Data'!E35))="","",OFFSET('Hygiene Data'!$E$12,0,10*ROW('Hygiene Data'!E35)))</f>
        <v/>
      </c>
      <c r="DT41" s="399" t="str">
        <f ca="1">+IF(OFFSET('Hygiene Data'!$E$13,0,10*ROW('Hygiene Data'!E35))="","",OFFSET('Hygiene Data'!$E$13,0,10*ROW('Hygiene Data'!E35)))</f>
        <v/>
      </c>
      <c r="DU41" s="399" t="str">
        <f ca="1">+IF(OFFSET('Hygiene Data'!$F$11,0,10*ROW('Hygiene Data'!F35))="","",OFFSET('Hygiene Data'!$F$11,0,10*ROW('Hygiene Data'!F35)))</f>
        <v/>
      </c>
      <c r="DV41" s="399" t="str">
        <f ca="1">+IF(OFFSET('Hygiene Data'!$F$12,0,10*ROW('Hygiene Data'!F35))="","",OFFSET('Hygiene Data'!$F$12,0,10*ROW('Hygiene Data'!F35)))</f>
        <v/>
      </c>
      <c r="DW41" s="399" t="str">
        <f ca="1">+IF(OFFSET('Hygiene Data'!$F$13,0,10*ROW('Hygiene Data'!F35))="","",OFFSET('Hygiene Data'!$F$13,0,10*ROW('Hygiene Data'!F35)))</f>
        <v/>
      </c>
      <c r="DX41" s="399" t="str">
        <f ca="1">+IF(OFFSET('Hygiene Data'!$G$11,0,10*ROW('Hygiene Data'!G35))="","",OFFSET('Hygiene Data'!$G$11,0,10*ROW('Hygiene Data'!G35)))</f>
        <v/>
      </c>
      <c r="DY41" s="399" t="str">
        <f ca="1">+IF(OFFSET('Hygiene Data'!$G$12,0,10*ROW('Hygiene Data'!G35))="","",OFFSET('Hygiene Data'!$G$12,0,10*ROW('Hygiene Data'!G35)))</f>
        <v/>
      </c>
      <c r="DZ41" s="399" t="str">
        <f ca="1">+IF(OFFSET('Hygiene Data'!$G$13,0,10*ROW('Hygiene Data'!G35))="","",OFFSET('Hygiene Data'!$G$13,0,10*ROW('Hygiene Data'!G35)))</f>
        <v/>
      </c>
      <c r="EA41" s="399" t="str">
        <f ca="1">+IF(OFFSET('Hygiene Data'!$H$11,0,10*ROW('Hygiene Data'!H35))="","",OFFSET('Hygiene Data'!$H$11,0,10*ROW('Hygiene Data'!H35)))</f>
        <v/>
      </c>
      <c r="EB41" s="399" t="str">
        <f ca="1">+IF(OFFSET('Hygiene Data'!$H$12,0,10*ROW('Hygiene Data'!H35))="","",OFFSET('Hygiene Data'!$H$12,0,10*ROW('Hygiene Data'!H35)))</f>
        <v/>
      </c>
      <c r="EC41" s="399" t="str">
        <f ca="1">+IF(OFFSET('Hygiene Data'!$H$13,0,10*ROW('Hygiene Data'!H35))="","",OFFSET('Hygiene Data'!$H$13,0,10*ROW('Hygiene Data'!H35)))</f>
        <v/>
      </c>
      <c r="ED41" s="399" t="str">
        <f ca="1">+IF(OFFSET('Hygiene Data'!$I$11,0,10*ROW('Hygiene Data'!I35))="","",OFFSET('Hygiene Data'!$I$11,0,10*ROW('Hygiene Data'!I35)))</f>
        <v/>
      </c>
      <c r="EE41" s="399" t="str">
        <f ca="1">+IF(OFFSET('Hygiene Data'!$I$12,0,10*ROW('Hygiene Data'!I35))="","",OFFSET('Hygiene Data'!$I$12,0,10*ROW('Hygiene Data'!I35)))</f>
        <v/>
      </c>
      <c r="EF41" s="399" t="str">
        <f ca="1">+IF(OFFSET('Hygiene Data'!$I$13,0,10*ROW('Hygiene Data'!I35))="","",OFFSET('Hygiene Data'!$I$13,0,10*ROW('Hygiene Data'!I35)))</f>
        <v/>
      </c>
    </row>
    <row r="42" spans="1:136" x14ac:dyDescent="0.25">
      <c r="A42" s="508" t="str">
        <f ca="1">+IF(OFFSET('Water Data'!$B$2,0,10*ROW('Water Data'!E36))="","",OFFSET('Water Data'!$B$2,0,10*ROW('Water Data'!E36)))</f>
        <v/>
      </c>
      <c r="B42" s="50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35" t="str">
        <f t="shared" ca="1" si="0"/>
        <v/>
      </c>
      <c r="D42" s="53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3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3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3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3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3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3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3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3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3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3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3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3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3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3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3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3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3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3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3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3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3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3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3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3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3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3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3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3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3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3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3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3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3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3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3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3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3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3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3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3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3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3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3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3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3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3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3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3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1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3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3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3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3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3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3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3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3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3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3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3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3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3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3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3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3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99" t="str">
        <f ca="1">+IF(OFFSET('Water Data'!$D$27,0,10*ROW('Water Data'!D36))="","",OFFSET('Water Data'!$D$27,0,10*ROW('Water Data'!D36)))</f>
        <v/>
      </c>
      <c r="BT42" s="399" t="str">
        <f ca="1">+IF(OFFSET('Water Data'!$D$28,0,10*ROW('Water Data'!D36))="","",OFFSET('Water Data'!$D$28,0,10*ROW('Water Data'!D36)))</f>
        <v/>
      </c>
      <c r="BU42" s="399" t="str">
        <f ca="1">+IF(OFFSET('Water Data'!$D$29,0,10*ROW('Water Data'!D36))="","",OFFSET('Water Data'!$D$29,0,10*ROW('Water Data'!D36)))</f>
        <v/>
      </c>
      <c r="BV42" s="399" t="str">
        <f ca="1">+IF(OFFSET('Water Data'!$E$27,0,10*ROW('Water Data'!E36))="","",OFFSET('Water Data'!$E$27,0,10*ROW('Water Data'!E36)))</f>
        <v/>
      </c>
      <c r="BW42" s="399" t="str">
        <f ca="1">+IF(OFFSET('Water Data'!$E$28,0,10*ROW('Water Data'!E36))="","",OFFSET('Water Data'!$E$28,0,10*ROW('Water Data'!E36)))</f>
        <v/>
      </c>
      <c r="BX42" s="399" t="str">
        <f ca="1">+IF(OFFSET('Water Data'!$E$29,0,10*ROW('Water Data'!E36))="","",OFFSET('Water Data'!$E$29,0,10*ROW('Water Data'!E36)))</f>
        <v/>
      </c>
      <c r="BY42" s="399" t="str">
        <f ca="1">+IF(OFFSET('Water Data'!$F$27,0,10*ROW('Water Data'!F36))="","",OFFSET('Water Data'!$F$27,0,10*ROW('Water Data'!F36)))</f>
        <v/>
      </c>
      <c r="BZ42" s="399" t="str">
        <f ca="1">+IF(OFFSET('Water Data'!$F$28,0,10*ROW('Water Data'!F36))="","",OFFSET('Water Data'!$F$28,0,10*ROW('Water Data'!F36)))</f>
        <v/>
      </c>
      <c r="CA42" s="399" t="str">
        <f ca="1">+IF(OFFSET('Water Data'!$F$29,0,10*ROW('Water Data'!F36))="","",OFFSET('Water Data'!$F$29,0,10*ROW('Water Data'!F36)))</f>
        <v/>
      </c>
      <c r="CB42" s="399" t="str">
        <f ca="1">+IF(OFFSET('Water Data'!$G$27,0,10*ROW('Water Data'!G36))="","",OFFSET('Water Data'!$G$27,0,10*ROW('Water Data'!G36)))</f>
        <v/>
      </c>
      <c r="CC42" s="399" t="str">
        <f ca="1">+IF(OFFSET('Water Data'!$G$28,0,10*ROW('Water Data'!G36))="","",OFFSET('Water Data'!$G$28,0,10*ROW('Water Data'!G36)))</f>
        <v/>
      </c>
      <c r="CD42" s="399" t="str">
        <f ca="1">+IF(OFFSET('Water Data'!$G$29,0,10*ROW('Water Data'!G36))="","",OFFSET('Water Data'!$G$29,0,10*ROW('Water Data'!G36)))</f>
        <v/>
      </c>
      <c r="CE42" s="399" t="str">
        <f ca="1">+IF(OFFSET('Water Data'!$H$27,0,10*ROW('Water Data'!H36))="","",OFFSET('Water Data'!$H$27,0,10*ROW('Water Data'!H36)))</f>
        <v/>
      </c>
      <c r="CF42" s="399" t="str">
        <f ca="1">+IF(OFFSET('Water Data'!$H$28,0,10*ROW('Water Data'!H36))="","",OFFSET('Water Data'!$H$28,0,10*ROW('Water Data'!H36)))</f>
        <v/>
      </c>
      <c r="CG42" s="399" t="str">
        <f ca="1">+IF(OFFSET('Water Data'!$H$29,0,10*ROW('Water Data'!H36))="","",OFFSET('Water Data'!$H$29,0,10*ROW('Water Data'!H36)))</f>
        <v/>
      </c>
      <c r="CH42" s="399" t="str">
        <f ca="1">+IF(OFFSET('Water Data'!$I$27,0,10*ROW('Water Data'!I36))="","",OFFSET('Water Data'!$I$27,0,10*ROW('Water Data'!I36)))</f>
        <v/>
      </c>
      <c r="CI42" s="399" t="str">
        <f ca="1">+IF(OFFSET('Water Data'!$I$28,0,10*ROW('Water Data'!I36))="","",OFFSET('Water Data'!$I$28,0,10*ROW('Water Data'!I36)))</f>
        <v/>
      </c>
      <c r="CJ42" s="399" t="str">
        <f ca="1">+IF(OFFSET('Water Data'!$I$29,0,10*ROW('Water Data'!I36))="","",OFFSET('Water Data'!$I$29,0,10*ROW('Water Data'!I36)))</f>
        <v/>
      </c>
      <c r="CK42" s="399" t="str">
        <f ca="1">+IF(OFFSET('Sanitation Data'!$D$28,0,10*ROW('Sanitation Data'!D36))="","",OFFSET('Sanitation Data'!$D$28,0,10*ROW('Sanitation Data'!D36)))</f>
        <v/>
      </c>
      <c r="CL42" s="399" t="str">
        <f ca="1">+IF(OFFSET('Sanitation Data'!$D$29,0,10*ROW('Sanitation Data'!D36))="","",OFFSET('Sanitation Data'!$D$29,0,10*ROW('Sanitation Data'!D36)))</f>
        <v/>
      </c>
      <c r="CM42" s="399" t="str">
        <f ca="1">+IF(OFFSET('Sanitation Data'!$D$30,0,10*ROW('Sanitation Data'!D36))="","",OFFSET('Sanitation Data'!$D$30,0,10*ROW('Sanitation Data'!D36)))</f>
        <v/>
      </c>
      <c r="CN42" s="399" t="str">
        <f ca="1">+IF(OFFSET('Sanitation Data'!$D$31,0,10*ROW('Sanitation Data'!D36))="","",OFFSET('Sanitation Data'!$D$31,0,10*ROW('Sanitation Data'!D36)))</f>
        <v/>
      </c>
      <c r="CO42" s="399" t="str">
        <f ca="1">+IF(OFFSET('Sanitation Data'!$D$32,0,10*ROW('Sanitation Data'!D36))="","",OFFSET('Sanitation Data'!$D$32,0,10*ROW('Sanitation Data'!D36)))</f>
        <v/>
      </c>
      <c r="CP42" s="399" t="str">
        <f ca="1">+IF(OFFSET('Sanitation Data'!$E$28,0,10*ROW('Sanitation Data'!E36))="","",OFFSET('Sanitation Data'!$E$28,0,10*ROW('Sanitation Data'!E36)))</f>
        <v/>
      </c>
      <c r="CQ42" s="399" t="str">
        <f ca="1">+IF(OFFSET('Sanitation Data'!$E$29,0,10*ROW('Sanitation Data'!E36))="","",OFFSET('Sanitation Data'!$E$29,0,10*ROW('Sanitation Data'!E36)))</f>
        <v/>
      </c>
      <c r="CR42" s="399" t="str">
        <f ca="1">+IF(OFFSET('Sanitation Data'!$E$30,0,10*ROW('Sanitation Data'!E36))="","",OFFSET('Sanitation Data'!$E$30,0,10*ROW('Sanitation Data'!E36)))</f>
        <v/>
      </c>
      <c r="CS42" s="399" t="str">
        <f ca="1">+IF(OFFSET('Sanitation Data'!$E$31,0,10*ROW('Sanitation Data'!E36))="","",OFFSET('Sanitation Data'!$E$31,0,10*ROW('Sanitation Data'!E36)))</f>
        <v/>
      </c>
      <c r="CT42" s="399" t="str">
        <f ca="1">+IF(OFFSET('Sanitation Data'!$E$32,0,10*ROW('Sanitation Data'!E36))="","",OFFSET('Sanitation Data'!$E$32,0,10*ROW('Sanitation Data'!E36)))</f>
        <v/>
      </c>
      <c r="CU42" s="399" t="str">
        <f ca="1">+IF(OFFSET('Sanitation Data'!$F$28,0,10*ROW('Sanitation Data'!F36))="","",OFFSET('Sanitation Data'!$F$28,0,10*ROW('Sanitation Data'!F36)))</f>
        <v/>
      </c>
      <c r="CV42" s="399" t="str">
        <f ca="1">+IF(OFFSET('Sanitation Data'!$F$29,0,10*ROW('Sanitation Data'!F36))="","",OFFSET('Sanitation Data'!$F$29,0,10*ROW('Sanitation Data'!F36)))</f>
        <v/>
      </c>
      <c r="CW42" s="399" t="str">
        <f ca="1">+IF(OFFSET('Sanitation Data'!$F$30,0,10*ROW('Sanitation Data'!F36))="","",OFFSET('Sanitation Data'!$F$30,0,10*ROW('Sanitation Data'!F36)))</f>
        <v/>
      </c>
      <c r="CX42" s="399" t="str">
        <f ca="1">+IF(OFFSET('Sanitation Data'!$F$31,0,10*ROW('Sanitation Data'!F36))="","",OFFSET('Sanitation Data'!$F$31,0,10*ROW('Sanitation Data'!F36)))</f>
        <v/>
      </c>
      <c r="CY42" s="399" t="str">
        <f ca="1">+IF(OFFSET('Sanitation Data'!$F$32,0,10*ROW('Sanitation Data'!F36))="","",OFFSET('Sanitation Data'!$F$32,0,10*ROW('Sanitation Data'!F36)))</f>
        <v/>
      </c>
      <c r="CZ42" s="399" t="str">
        <f ca="1">+IF(OFFSET('Sanitation Data'!$G$28,0,10*ROW('Sanitation Data'!G36))="","",OFFSET('Sanitation Data'!$G$28,0,10*ROW('Sanitation Data'!G36)))</f>
        <v/>
      </c>
      <c r="DA42" s="399" t="str">
        <f ca="1">+IF(OFFSET('Sanitation Data'!$G$29,0,10*ROW('Sanitation Data'!G36))="","",OFFSET('Sanitation Data'!$G$29,0,10*ROW('Sanitation Data'!G36)))</f>
        <v/>
      </c>
      <c r="DB42" s="399" t="str">
        <f ca="1">+IF(OFFSET('Sanitation Data'!$G$30,0,10*ROW('Sanitation Data'!G36))="","",OFFSET('Sanitation Data'!$G$30,0,10*ROW('Sanitation Data'!G36)))</f>
        <v/>
      </c>
      <c r="DC42" s="399" t="str">
        <f ca="1">+IF(OFFSET('Sanitation Data'!$G$31,0,10*ROW('Sanitation Data'!G36))="","",OFFSET('Sanitation Data'!$G$31,0,10*ROW('Sanitation Data'!G36)))</f>
        <v/>
      </c>
      <c r="DD42" s="399" t="str">
        <f ca="1">+IF(OFFSET('Sanitation Data'!$G$32,0,10*ROW('Sanitation Data'!G36))="","",OFFSET('Sanitation Data'!$G$32,0,10*ROW('Sanitation Data'!G36)))</f>
        <v/>
      </c>
      <c r="DE42" s="399" t="str">
        <f ca="1">+IF(OFFSET('Sanitation Data'!$H$28,0,10*ROW('Sanitation Data'!H36))="","",OFFSET('Sanitation Data'!$H$28,0,10*ROW('Sanitation Data'!H36)))</f>
        <v/>
      </c>
      <c r="DF42" s="399" t="str">
        <f ca="1">+IF(OFFSET('Sanitation Data'!$H$29,0,10*ROW('Sanitation Data'!H36))="","",OFFSET('Sanitation Data'!$H$29,0,10*ROW('Sanitation Data'!H36)))</f>
        <v/>
      </c>
      <c r="DG42" s="399" t="str">
        <f ca="1">+IF(OFFSET('Sanitation Data'!$H$30,0,10*ROW('Sanitation Data'!H36))="","",OFFSET('Sanitation Data'!$H$30,0,10*ROW('Sanitation Data'!H36)))</f>
        <v/>
      </c>
      <c r="DH42" s="399" t="str">
        <f ca="1">+IF(OFFSET('Sanitation Data'!$H$31,0,10*ROW('Sanitation Data'!H36))="","",OFFSET('Sanitation Data'!$H$31,0,10*ROW('Sanitation Data'!H36)))</f>
        <v/>
      </c>
      <c r="DI42" s="399" t="str">
        <f ca="1">+IF(OFFSET('Sanitation Data'!$H$32,0,10*ROW('Sanitation Data'!H36))="","",OFFSET('Sanitation Data'!$H$32,0,10*ROW('Sanitation Data'!H36)))</f>
        <v/>
      </c>
      <c r="DJ42" s="399" t="str">
        <f ca="1">+IF(OFFSET('Sanitation Data'!$I$28,0,10*ROW('Sanitation Data'!I36))="","",OFFSET('Sanitation Data'!$I$28,0,10*ROW('Sanitation Data'!I36)))</f>
        <v/>
      </c>
      <c r="DK42" s="399" t="str">
        <f ca="1">+IF(OFFSET('Sanitation Data'!$I$29,0,10*ROW('Sanitation Data'!I36))="","",OFFSET('Sanitation Data'!$I$29,0,10*ROW('Sanitation Data'!I36)))</f>
        <v/>
      </c>
      <c r="DL42" s="399" t="str">
        <f ca="1">+IF(OFFSET('Sanitation Data'!$I$30,0,10*ROW('Sanitation Data'!I36))="","",OFFSET('Sanitation Data'!$I$30,0,10*ROW('Sanitation Data'!I36)))</f>
        <v/>
      </c>
      <c r="DM42" s="399" t="str">
        <f ca="1">+IF(OFFSET('Sanitation Data'!$I$31,0,10*ROW('Sanitation Data'!I36))="","",OFFSET('Sanitation Data'!$I$31,0,10*ROW('Sanitation Data'!I36)))</f>
        <v/>
      </c>
      <c r="DN42" s="399" t="str">
        <f ca="1">+IF(OFFSET('Sanitation Data'!$I$32,0,10*ROW('Sanitation Data'!I36))="","",OFFSET('Sanitation Data'!$I$32,0,10*ROW('Sanitation Data'!I36)))</f>
        <v/>
      </c>
      <c r="DO42" s="399" t="str">
        <f ca="1">+IF(OFFSET('Hygiene Data'!$D$11,0,10*ROW('Hygiene Data'!D36))="","",OFFSET('Hygiene Data'!$D$11,0,10*ROW('Hygiene Data'!D36)))</f>
        <v/>
      </c>
      <c r="DP42" s="399" t="str">
        <f ca="1">+IF(OFFSET('Hygiene Data'!$D$12,0,10*ROW('Hygiene Data'!D36))="","",OFFSET('Hygiene Data'!$D$12,0,10*ROW('Hygiene Data'!D36)))</f>
        <v/>
      </c>
      <c r="DQ42" s="399" t="str">
        <f ca="1">+IF(OFFSET('Hygiene Data'!$D$13,0,10*ROW('Hygiene Data'!D36))="","",OFFSET('Hygiene Data'!$D$13,0,10*ROW('Hygiene Data'!D36)))</f>
        <v/>
      </c>
      <c r="DR42" s="399" t="str">
        <f ca="1">+IF(OFFSET('Hygiene Data'!$E$11,0,10*ROW('Hygiene Data'!E36))="","",OFFSET('Hygiene Data'!$E$11,0,10*ROW('Hygiene Data'!E36)))</f>
        <v/>
      </c>
      <c r="DS42" s="399" t="str">
        <f ca="1">+IF(OFFSET('Hygiene Data'!$E$12,0,10*ROW('Hygiene Data'!E36))="","",OFFSET('Hygiene Data'!$E$12,0,10*ROW('Hygiene Data'!E36)))</f>
        <v/>
      </c>
      <c r="DT42" s="399" t="str">
        <f ca="1">+IF(OFFSET('Hygiene Data'!$E$13,0,10*ROW('Hygiene Data'!E36))="","",OFFSET('Hygiene Data'!$E$13,0,10*ROW('Hygiene Data'!E36)))</f>
        <v/>
      </c>
      <c r="DU42" s="399" t="str">
        <f ca="1">+IF(OFFSET('Hygiene Data'!$F$11,0,10*ROW('Hygiene Data'!F36))="","",OFFSET('Hygiene Data'!$F$11,0,10*ROW('Hygiene Data'!F36)))</f>
        <v/>
      </c>
      <c r="DV42" s="399" t="str">
        <f ca="1">+IF(OFFSET('Hygiene Data'!$F$12,0,10*ROW('Hygiene Data'!F36))="","",OFFSET('Hygiene Data'!$F$12,0,10*ROW('Hygiene Data'!F36)))</f>
        <v/>
      </c>
      <c r="DW42" s="399" t="str">
        <f ca="1">+IF(OFFSET('Hygiene Data'!$F$13,0,10*ROW('Hygiene Data'!F36))="","",OFFSET('Hygiene Data'!$F$13,0,10*ROW('Hygiene Data'!F36)))</f>
        <v/>
      </c>
      <c r="DX42" s="399" t="str">
        <f ca="1">+IF(OFFSET('Hygiene Data'!$G$11,0,10*ROW('Hygiene Data'!G36))="","",OFFSET('Hygiene Data'!$G$11,0,10*ROW('Hygiene Data'!G36)))</f>
        <v/>
      </c>
      <c r="DY42" s="399" t="str">
        <f ca="1">+IF(OFFSET('Hygiene Data'!$G$12,0,10*ROW('Hygiene Data'!G36))="","",OFFSET('Hygiene Data'!$G$12,0,10*ROW('Hygiene Data'!G36)))</f>
        <v/>
      </c>
      <c r="DZ42" s="399" t="str">
        <f ca="1">+IF(OFFSET('Hygiene Data'!$G$13,0,10*ROW('Hygiene Data'!G36))="","",OFFSET('Hygiene Data'!$G$13,0,10*ROW('Hygiene Data'!G36)))</f>
        <v/>
      </c>
      <c r="EA42" s="399" t="str">
        <f ca="1">+IF(OFFSET('Hygiene Data'!$H$11,0,10*ROW('Hygiene Data'!H36))="","",OFFSET('Hygiene Data'!$H$11,0,10*ROW('Hygiene Data'!H36)))</f>
        <v/>
      </c>
      <c r="EB42" s="399" t="str">
        <f ca="1">+IF(OFFSET('Hygiene Data'!$H$12,0,10*ROW('Hygiene Data'!H36))="","",OFFSET('Hygiene Data'!$H$12,0,10*ROW('Hygiene Data'!H36)))</f>
        <v/>
      </c>
      <c r="EC42" s="399" t="str">
        <f ca="1">+IF(OFFSET('Hygiene Data'!$H$13,0,10*ROW('Hygiene Data'!H36))="","",OFFSET('Hygiene Data'!$H$13,0,10*ROW('Hygiene Data'!H36)))</f>
        <v/>
      </c>
      <c r="ED42" s="399" t="str">
        <f ca="1">+IF(OFFSET('Hygiene Data'!$I$11,0,10*ROW('Hygiene Data'!I36))="","",OFFSET('Hygiene Data'!$I$11,0,10*ROW('Hygiene Data'!I36)))</f>
        <v/>
      </c>
      <c r="EE42" s="399" t="str">
        <f ca="1">+IF(OFFSET('Hygiene Data'!$I$12,0,10*ROW('Hygiene Data'!I36))="","",OFFSET('Hygiene Data'!$I$12,0,10*ROW('Hygiene Data'!I36)))</f>
        <v/>
      </c>
      <c r="EF42" s="399" t="str">
        <f ca="1">+IF(OFFSET('Hygiene Data'!$I$13,0,10*ROW('Hygiene Data'!I36))="","",OFFSET('Hygiene Data'!$I$13,0,10*ROW('Hygiene Data'!I36)))</f>
        <v/>
      </c>
    </row>
    <row r="43" spans="1:136" x14ac:dyDescent="0.25">
      <c r="A43" s="508" t="str">
        <f ca="1">+IF(OFFSET('Water Data'!$B$2,0,10*ROW('Water Data'!E37))="","",OFFSET('Water Data'!$B$2,0,10*ROW('Water Data'!E37)))</f>
        <v/>
      </c>
      <c r="B43" s="50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35" t="str">
        <f t="shared" ca="1" si="0"/>
        <v/>
      </c>
      <c r="D43" s="53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3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3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3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3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3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3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3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3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3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3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3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3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3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3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3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3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3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3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3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3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3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3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3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3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3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3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3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3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3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3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3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3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3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3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3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3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3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3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3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3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3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3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3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3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3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3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3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3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1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3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3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3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3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3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3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3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3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3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3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3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3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3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3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3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3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99" t="str">
        <f ca="1">+IF(OFFSET('Water Data'!$D$27,0,10*ROW('Water Data'!D37))="","",OFFSET('Water Data'!$D$27,0,10*ROW('Water Data'!D37)))</f>
        <v/>
      </c>
      <c r="BT43" s="399" t="str">
        <f ca="1">+IF(OFFSET('Water Data'!$D$28,0,10*ROW('Water Data'!D37))="","",OFFSET('Water Data'!$D$28,0,10*ROW('Water Data'!D37)))</f>
        <v/>
      </c>
      <c r="BU43" s="399" t="str">
        <f ca="1">+IF(OFFSET('Water Data'!$D$29,0,10*ROW('Water Data'!D37))="","",OFFSET('Water Data'!$D$29,0,10*ROW('Water Data'!D37)))</f>
        <v/>
      </c>
      <c r="BV43" s="399" t="str">
        <f ca="1">+IF(OFFSET('Water Data'!$E$27,0,10*ROW('Water Data'!E37))="","",OFFSET('Water Data'!$E$27,0,10*ROW('Water Data'!E37)))</f>
        <v/>
      </c>
      <c r="BW43" s="399" t="str">
        <f ca="1">+IF(OFFSET('Water Data'!$E$28,0,10*ROW('Water Data'!E37))="","",OFFSET('Water Data'!$E$28,0,10*ROW('Water Data'!E37)))</f>
        <v/>
      </c>
      <c r="BX43" s="399" t="str">
        <f ca="1">+IF(OFFSET('Water Data'!$E$29,0,10*ROW('Water Data'!E37))="","",OFFSET('Water Data'!$E$29,0,10*ROW('Water Data'!E37)))</f>
        <v/>
      </c>
      <c r="BY43" s="399" t="str">
        <f ca="1">+IF(OFFSET('Water Data'!$F$27,0,10*ROW('Water Data'!F37))="","",OFFSET('Water Data'!$F$27,0,10*ROW('Water Data'!F37)))</f>
        <v/>
      </c>
      <c r="BZ43" s="399" t="str">
        <f ca="1">+IF(OFFSET('Water Data'!$F$28,0,10*ROW('Water Data'!F37))="","",OFFSET('Water Data'!$F$28,0,10*ROW('Water Data'!F37)))</f>
        <v/>
      </c>
      <c r="CA43" s="399" t="str">
        <f ca="1">+IF(OFFSET('Water Data'!$F$29,0,10*ROW('Water Data'!F37))="","",OFFSET('Water Data'!$F$29,0,10*ROW('Water Data'!F37)))</f>
        <v/>
      </c>
      <c r="CB43" s="399" t="str">
        <f ca="1">+IF(OFFSET('Water Data'!$G$27,0,10*ROW('Water Data'!G37))="","",OFFSET('Water Data'!$G$27,0,10*ROW('Water Data'!G37)))</f>
        <v/>
      </c>
      <c r="CC43" s="399" t="str">
        <f ca="1">+IF(OFFSET('Water Data'!$G$28,0,10*ROW('Water Data'!G37))="","",OFFSET('Water Data'!$G$28,0,10*ROW('Water Data'!G37)))</f>
        <v/>
      </c>
      <c r="CD43" s="399" t="str">
        <f ca="1">+IF(OFFSET('Water Data'!$G$29,0,10*ROW('Water Data'!G37))="","",OFFSET('Water Data'!$G$29,0,10*ROW('Water Data'!G37)))</f>
        <v/>
      </c>
      <c r="CE43" s="399" t="str">
        <f ca="1">+IF(OFFSET('Water Data'!$H$27,0,10*ROW('Water Data'!H37))="","",OFFSET('Water Data'!$H$27,0,10*ROW('Water Data'!H37)))</f>
        <v/>
      </c>
      <c r="CF43" s="399" t="str">
        <f ca="1">+IF(OFFSET('Water Data'!$H$28,0,10*ROW('Water Data'!H37))="","",OFFSET('Water Data'!$H$28,0,10*ROW('Water Data'!H37)))</f>
        <v/>
      </c>
      <c r="CG43" s="399" t="str">
        <f ca="1">+IF(OFFSET('Water Data'!$H$29,0,10*ROW('Water Data'!H37))="","",OFFSET('Water Data'!$H$29,0,10*ROW('Water Data'!H37)))</f>
        <v/>
      </c>
      <c r="CH43" s="399" t="str">
        <f ca="1">+IF(OFFSET('Water Data'!$I$27,0,10*ROW('Water Data'!I37))="","",OFFSET('Water Data'!$I$27,0,10*ROW('Water Data'!I37)))</f>
        <v/>
      </c>
      <c r="CI43" s="399" t="str">
        <f ca="1">+IF(OFFSET('Water Data'!$I$28,0,10*ROW('Water Data'!I37))="","",OFFSET('Water Data'!$I$28,0,10*ROW('Water Data'!I37)))</f>
        <v/>
      </c>
      <c r="CJ43" s="399" t="str">
        <f ca="1">+IF(OFFSET('Water Data'!$I$29,0,10*ROW('Water Data'!I37))="","",OFFSET('Water Data'!$I$29,0,10*ROW('Water Data'!I37)))</f>
        <v/>
      </c>
      <c r="CK43" s="399" t="str">
        <f ca="1">+IF(OFFSET('Sanitation Data'!$D$28,0,10*ROW('Sanitation Data'!D37))="","",OFFSET('Sanitation Data'!$D$28,0,10*ROW('Sanitation Data'!D37)))</f>
        <v/>
      </c>
      <c r="CL43" s="399" t="str">
        <f ca="1">+IF(OFFSET('Sanitation Data'!$D$29,0,10*ROW('Sanitation Data'!D37))="","",OFFSET('Sanitation Data'!$D$29,0,10*ROW('Sanitation Data'!D37)))</f>
        <v/>
      </c>
      <c r="CM43" s="399" t="str">
        <f ca="1">+IF(OFFSET('Sanitation Data'!$D$30,0,10*ROW('Sanitation Data'!D37))="","",OFFSET('Sanitation Data'!$D$30,0,10*ROW('Sanitation Data'!D37)))</f>
        <v/>
      </c>
      <c r="CN43" s="399" t="str">
        <f ca="1">+IF(OFFSET('Sanitation Data'!$D$31,0,10*ROW('Sanitation Data'!D37))="","",OFFSET('Sanitation Data'!$D$31,0,10*ROW('Sanitation Data'!D37)))</f>
        <v/>
      </c>
      <c r="CO43" s="399" t="str">
        <f ca="1">+IF(OFFSET('Sanitation Data'!$D$32,0,10*ROW('Sanitation Data'!D37))="","",OFFSET('Sanitation Data'!$D$32,0,10*ROW('Sanitation Data'!D37)))</f>
        <v/>
      </c>
      <c r="CP43" s="399" t="str">
        <f ca="1">+IF(OFFSET('Sanitation Data'!$E$28,0,10*ROW('Sanitation Data'!E37))="","",OFFSET('Sanitation Data'!$E$28,0,10*ROW('Sanitation Data'!E37)))</f>
        <v/>
      </c>
      <c r="CQ43" s="399" t="str">
        <f ca="1">+IF(OFFSET('Sanitation Data'!$E$29,0,10*ROW('Sanitation Data'!E37))="","",OFFSET('Sanitation Data'!$E$29,0,10*ROW('Sanitation Data'!E37)))</f>
        <v/>
      </c>
      <c r="CR43" s="399" t="str">
        <f ca="1">+IF(OFFSET('Sanitation Data'!$E$30,0,10*ROW('Sanitation Data'!E37))="","",OFFSET('Sanitation Data'!$E$30,0,10*ROW('Sanitation Data'!E37)))</f>
        <v/>
      </c>
      <c r="CS43" s="399" t="str">
        <f ca="1">+IF(OFFSET('Sanitation Data'!$E$31,0,10*ROW('Sanitation Data'!E37))="","",OFFSET('Sanitation Data'!$E$31,0,10*ROW('Sanitation Data'!E37)))</f>
        <v/>
      </c>
      <c r="CT43" s="399" t="str">
        <f ca="1">+IF(OFFSET('Sanitation Data'!$E$32,0,10*ROW('Sanitation Data'!E37))="","",OFFSET('Sanitation Data'!$E$32,0,10*ROW('Sanitation Data'!E37)))</f>
        <v/>
      </c>
      <c r="CU43" s="399" t="str">
        <f ca="1">+IF(OFFSET('Sanitation Data'!$F$28,0,10*ROW('Sanitation Data'!F37))="","",OFFSET('Sanitation Data'!$F$28,0,10*ROW('Sanitation Data'!F37)))</f>
        <v/>
      </c>
      <c r="CV43" s="399" t="str">
        <f ca="1">+IF(OFFSET('Sanitation Data'!$F$29,0,10*ROW('Sanitation Data'!F37))="","",OFFSET('Sanitation Data'!$F$29,0,10*ROW('Sanitation Data'!F37)))</f>
        <v/>
      </c>
      <c r="CW43" s="399" t="str">
        <f ca="1">+IF(OFFSET('Sanitation Data'!$F$30,0,10*ROW('Sanitation Data'!F37))="","",OFFSET('Sanitation Data'!$F$30,0,10*ROW('Sanitation Data'!F37)))</f>
        <v/>
      </c>
      <c r="CX43" s="399" t="str">
        <f ca="1">+IF(OFFSET('Sanitation Data'!$F$31,0,10*ROW('Sanitation Data'!F37))="","",OFFSET('Sanitation Data'!$F$31,0,10*ROW('Sanitation Data'!F37)))</f>
        <v/>
      </c>
      <c r="CY43" s="399" t="str">
        <f ca="1">+IF(OFFSET('Sanitation Data'!$F$32,0,10*ROW('Sanitation Data'!F37))="","",OFFSET('Sanitation Data'!$F$32,0,10*ROW('Sanitation Data'!F37)))</f>
        <v/>
      </c>
      <c r="CZ43" s="399" t="str">
        <f ca="1">+IF(OFFSET('Sanitation Data'!$G$28,0,10*ROW('Sanitation Data'!G37))="","",OFFSET('Sanitation Data'!$G$28,0,10*ROW('Sanitation Data'!G37)))</f>
        <v/>
      </c>
      <c r="DA43" s="399" t="str">
        <f ca="1">+IF(OFFSET('Sanitation Data'!$G$29,0,10*ROW('Sanitation Data'!G37))="","",OFFSET('Sanitation Data'!$G$29,0,10*ROW('Sanitation Data'!G37)))</f>
        <v/>
      </c>
      <c r="DB43" s="399" t="str">
        <f ca="1">+IF(OFFSET('Sanitation Data'!$G$30,0,10*ROW('Sanitation Data'!G37))="","",OFFSET('Sanitation Data'!$G$30,0,10*ROW('Sanitation Data'!G37)))</f>
        <v/>
      </c>
      <c r="DC43" s="399" t="str">
        <f ca="1">+IF(OFFSET('Sanitation Data'!$G$31,0,10*ROW('Sanitation Data'!G37))="","",OFFSET('Sanitation Data'!$G$31,0,10*ROW('Sanitation Data'!G37)))</f>
        <v/>
      </c>
      <c r="DD43" s="399" t="str">
        <f ca="1">+IF(OFFSET('Sanitation Data'!$G$32,0,10*ROW('Sanitation Data'!G37))="","",OFFSET('Sanitation Data'!$G$32,0,10*ROW('Sanitation Data'!G37)))</f>
        <v/>
      </c>
      <c r="DE43" s="399" t="str">
        <f ca="1">+IF(OFFSET('Sanitation Data'!$H$28,0,10*ROW('Sanitation Data'!H37))="","",OFFSET('Sanitation Data'!$H$28,0,10*ROW('Sanitation Data'!H37)))</f>
        <v/>
      </c>
      <c r="DF43" s="399" t="str">
        <f ca="1">+IF(OFFSET('Sanitation Data'!$H$29,0,10*ROW('Sanitation Data'!H37))="","",OFFSET('Sanitation Data'!$H$29,0,10*ROW('Sanitation Data'!H37)))</f>
        <v/>
      </c>
      <c r="DG43" s="399" t="str">
        <f ca="1">+IF(OFFSET('Sanitation Data'!$H$30,0,10*ROW('Sanitation Data'!H37))="","",OFFSET('Sanitation Data'!$H$30,0,10*ROW('Sanitation Data'!H37)))</f>
        <v/>
      </c>
      <c r="DH43" s="399" t="str">
        <f ca="1">+IF(OFFSET('Sanitation Data'!$H$31,0,10*ROW('Sanitation Data'!H37))="","",OFFSET('Sanitation Data'!$H$31,0,10*ROW('Sanitation Data'!H37)))</f>
        <v/>
      </c>
      <c r="DI43" s="399" t="str">
        <f ca="1">+IF(OFFSET('Sanitation Data'!$H$32,0,10*ROW('Sanitation Data'!H37))="","",OFFSET('Sanitation Data'!$H$32,0,10*ROW('Sanitation Data'!H37)))</f>
        <v/>
      </c>
      <c r="DJ43" s="399" t="str">
        <f ca="1">+IF(OFFSET('Sanitation Data'!$I$28,0,10*ROW('Sanitation Data'!I37))="","",OFFSET('Sanitation Data'!$I$28,0,10*ROW('Sanitation Data'!I37)))</f>
        <v/>
      </c>
      <c r="DK43" s="399" t="str">
        <f ca="1">+IF(OFFSET('Sanitation Data'!$I$29,0,10*ROW('Sanitation Data'!I37))="","",OFFSET('Sanitation Data'!$I$29,0,10*ROW('Sanitation Data'!I37)))</f>
        <v/>
      </c>
      <c r="DL43" s="399" t="str">
        <f ca="1">+IF(OFFSET('Sanitation Data'!$I$30,0,10*ROW('Sanitation Data'!I37))="","",OFFSET('Sanitation Data'!$I$30,0,10*ROW('Sanitation Data'!I37)))</f>
        <v/>
      </c>
      <c r="DM43" s="399" t="str">
        <f ca="1">+IF(OFFSET('Sanitation Data'!$I$31,0,10*ROW('Sanitation Data'!I37))="","",OFFSET('Sanitation Data'!$I$31,0,10*ROW('Sanitation Data'!I37)))</f>
        <v/>
      </c>
      <c r="DN43" s="399" t="str">
        <f ca="1">+IF(OFFSET('Sanitation Data'!$I$32,0,10*ROW('Sanitation Data'!I37))="","",OFFSET('Sanitation Data'!$I$32,0,10*ROW('Sanitation Data'!I37)))</f>
        <v/>
      </c>
      <c r="DO43" s="399" t="str">
        <f ca="1">+IF(OFFSET('Hygiene Data'!$D$11,0,10*ROW('Hygiene Data'!D37))="","",OFFSET('Hygiene Data'!$D$11,0,10*ROW('Hygiene Data'!D37)))</f>
        <v/>
      </c>
      <c r="DP43" s="399" t="str">
        <f ca="1">+IF(OFFSET('Hygiene Data'!$D$12,0,10*ROW('Hygiene Data'!D37))="","",OFFSET('Hygiene Data'!$D$12,0,10*ROW('Hygiene Data'!D37)))</f>
        <v/>
      </c>
      <c r="DQ43" s="399" t="str">
        <f ca="1">+IF(OFFSET('Hygiene Data'!$D$13,0,10*ROW('Hygiene Data'!D37))="","",OFFSET('Hygiene Data'!$D$13,0,10*ROW('Hygiene Data'!D37)))</f>
        <v/>
      </c>
      <c r="DR43" s="399" t="str">
        <f ca="1">+IF(OFFSET('Hygiene Data'!$E$11,0,10*ROW('Hygiene Data'!E37))="","",OFFSET('Hygiene Data'!$E$11,0,10*ROW('Hygiene Data'!E37)))</f>
        <v/>
      </c>
      <c r="DS43" s="399" t="str">
        <f ca="1">+IF(OFFSET('Hygiene Data'!$E$12,0,10*ROW('Hygiene Data'!E37))="","",OFFSET('Hygiene Data'!$E$12,0,10*ROW('Hygiene Data'!E37)))</f>
        <v/>
      </c>
      <c r="DT43" s="399" t="str">
        <f ca="1">+IF(OFFSET('Hygiene Data'!$E$13,0,10*ROW('Hygiene Data'!E37))="","",OFFSET('Hygiene Data'!$E$13,0,10*ROW('Hygiene Data'!E37)))</f>
        <v/>
      </c>
      <c r="DU43" s="399" t="str">
        <f ca="1">+IF(OFFSET('Hygiene Data'!$F$11,0,10*ROW('Hygiene Data'!F37))="","",OFFSET('Hygiene Data'!$F$11,0,10*ROW('Hygiene Data'!F37)))</f>
        <v/>
      </c>
      <c r="DV43" s="399" t="str">
        <f ca="1">+IF(OFFSET('Hygiene Data'!$F$12,0,10*ROW('Hygiene Data'!F37))="","",OFFSET('Hygiene Data'!$F$12,0,10*ROW('Hygiene Data'!F37)))</f>
        <v/>
      </c>
      <c r="DW43" s="399" t="str">
        <f ca="1">+IF(OFFSET('Hygiene Data'!$F$13,0,10*ROW('Hygiene Data'!F37))="","",OFFSET('Hygiene Data'!$F$13,0,10*ROW('Hygiene Data'!F37)))</f>
        <v/>
      </c>
      <c r="DX43" s="399" t="str">
        <f ca="1">+IF(OFFSET('Hygiene Data'!$G$11,0,10*ROW('Hygiene Data'!G37))="","",OFFSET('Hygiene Data'!$G$11,0,10*ROW('Hygiene Data'!G37)))</f>
        <v/>
      </c>
      <c r="DY43" s="399" t="str">
        <f ca="1">+IF(OFFSET('Hygiene Data'!$G$12,0,10*ROW('Hygiene Data'!G37))="","",OFFSET('Hygiene Data'!$G$12,0,10*ROW('Hygiene Data'!G37)))</f>
        <v/>
      </c>
      <c r="DZ43" s="399" t="str">
        <f ca="1">+IF(OFFSET('Hygiene Data'!$G$13,0,10*ROW('Hygiene Data'!G37))="","",OFFSET('Hygiene Data'!$G$13,0,10*ROW('Hygiene Data'!G37)))</f>
        <v/>
      </c>
      <c r="EA43" s="399" t="str">
        <f ca="1">+IF(OFFSET('Hygiene Data'!$H$11,0,10*ROW('Hygiene Data'!H37))="","",OFFSET('Hygiene Data'!$H$11,0,10*ROW('Hygiene Data'!H37)))</f>
        <v/>
      </c>
      <c r="EB43" s="399" t="str">
        <f ca="1">+IF(OFFSET('Hygiene Data'!$H$12,0,10*ROW('Hygiene Data'!H37))="","",OFFSET('Hygiene Data'!$H$12,0,10*ROW('Hygiene Data'!H37)))</f>
        <v/>
      </c>
      <c r="EC43" s="399" t="str">
        <f ca="1">+IF(OFFSET('Hygiene Data'!$H$13,0,10*ROW('Hygiene Data'!H37))="","",OFFSET('Hygiene Data'!$H$13,0,10*ROW('Hygiene Data'!H37)))</f>
        <v/>
      </c>
      <c r="ED43" s="399" t="str">
        <f ca="1">+IF(OFFSET('Hygiene Data'!$I$11,0,10*ROW('Hygiene Data'!I37))="","",OFFSET('Hygiene Data'!$I$11,0,10*ROW('Hygiene Data'!I37)))</f>
        <v/>
      </c>
      <c r="EE43" s="399" t="str">
        <f ca="1">+IF(OFFSET('Hygiene Data'!$I$12,0,10*ROW('Hygiene Data'!I37))="","",OFFSET('Hygiene Data'!$I$12,0,10*ROW('Hygiene Data'!I37)))</f>
        <v/>
      </c>
      <c r="EF43" s="399" t="str">
        <f ca="1">+IF(OFFSET('Hygiene Data'!$I$13,0,10*ROW('Hygiene Data'!I37))="","",OFFSET('Hygiene Data'!$I$13,0,10*ROW('Hygiene Data'!I37)))</f>
        <v/>
      </c>
    </row>
    <row r="44" spans="1:136" x14ac:dyDescent="0.25">
      <c r="A44" s="508" t="str">
        <f ca="1">+IF(OFFSET('Water Data'!$B$2,0,10*ROW('Water Data'!E38))="","",OFFSET('Water Data'!$B$2,0,10*ROW('Water Data'!E38)))</f>
        <v/>
      </c>
      <c r="B44" s="50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35" t="str">
        <f t="shared" ca="1" si="0"/>
        <v/>
      </c>
      <c r="D44" s="53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3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3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3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3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3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3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3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3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3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3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3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3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3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3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3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3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3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3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3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3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3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3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3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3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3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3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3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3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3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3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3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3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3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3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3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3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3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3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3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3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3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3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3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3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3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3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3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3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1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3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3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3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3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3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3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3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3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3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3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3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3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3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3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3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3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99" t="str">
        <f ca="1">+IF(OFFSET('Water Data'!$D$27,0,10*ROW('Water Data'!D38))="","",OFFSET('Water Data'!$D$27,0,10*ROW('Water Data'!D38)))</f>
        <v/>
      </c>
      <c r="BT44" s="399" t="str">
        <f ca="1">+IF(OFFSET('Water Data'!$D$28,0,10*ROW('Water Data'!D38))="","",OFFSET('Water Data'!$D$28,0,10*ROW('Water Data'!D38)))</f>
        <v/>
      </c>
      <c r="BU44" s="399" t="str">
        <f ca="1">+IF(OFFSET('Water Data'!$D$29,0,10*ROW('Water Data'!D38))="","",OFFSET('Water Data'!$D$29,0,10*ROW('Water Data'!D38)))</f>
        <v/>
      </c>
      <c r="BV44" s="399" t="str">
        <f ca="1">+IF(OFFSET('Water Data'!$E$27,0,10*ROW('Water Data'!E38))="","",OFFSET('Water Data'!$E$27,0,10*ROW('Water Data'!E38)))</f>
        <v/>
      </c>
      <c r="BW44" s="399" t="str">
        <f ca="1">+IF(OFFSET('Water Data'!$E$28,0,10*ROW('Water Data'!E38))="","",OFFSET('Water Data'!$E$28,0,10*ROW('Water Data'!E38)))</f>
        <v/>
      </c>
      <c r="BX44" s="399" t="str">
        <f ca="1">+IF(OFFSET('Water Data'!$E$29,0,10*ROW('Water Data'!E38))="","",OFFSET('Water Data'!$E$29,0,10*ROW('Water Data'!E38)))</f>
        <v/>
      </c>
      <c r="BY44" s="399" t="str">
        <f ca="1">+IF(OFFSET('Water Data'!$F$27,0,10*ROW('Water Data'!F38))="","",OFFSET('Water Data'!$F$27,0,10*ROW('Water Data'!F38)))</f>
        <v/>
      </c>
      <c r="BZ44" s="399" t="str">
        <f ca="1">+IF(OFFSET('Water Data'!$F$28,0,10*ROW('Water Data'!F38))="","",OFFSET('Water Data'!$F$28,0,10*ROW('Water Data'!F38)))</f>
        <v/>
      </c>
      <c r="CA44" s="399" t="str">
        <f ca="1">+IF(OFFSET('Water Data'!$F$29,0,10*ROW('Water Data'!F38))="","",OFFSET('Water Data'!$F$29,0,10*ROW('Water Data'!F38)))</f>
        <v/>
      </c>
      <c r="CB44" s="399" t="str">
        <f ca="1">+IF(OFFSET('Water Data'!$G$27,0,10*ROW('Water Data'!G38))="","",OFFSET('Water Data'!$G$27,0,10*ROW('Water Data'!G38)))</f>
        <v/>
      </c>
      <c r="CC44" s="399" t="str">
        <f ca="1">+IF(OFFSET('Water Data'!$G$28,0,10*ROW('Water Data'!G38))="","",OFFSET('Water Data'!$G$28,0,10*ROW('Water Data'!G38)))</f>
        <v/>
      </c>
      <c r="CD44" s="399" t="str">
        <f ca="1">+IF(OFFSET('Water Data'!$G$29,0,10*ROW('Water Data'!G38))="","",OFFSET('Water Data'!$G$29,0,10*ROW('Water Data'!G38)))</f>
        <v/>
      </c>
      <c r="CE44" s="399" t="str">
        <f ca="1">+IF(OFFSET('Water Data'!$H$27,0,10*ROW('Water Data'!H38))="","",OFFSET('Water Data'!$H$27,0,10*ROW('Water Data'!H38)))</f>
        <v/>
      </c>
      <c r="CF44" s="399" t="str">
        <f ca="1">+IF(OFFSET('Water Data'!$H$28,0,10*ROW('Water Data'!H38))="","",OFFSET('Water Data'!$H$28,0,10*ROW('Water Data'!H38)))</f>
        <v/>
      </c>
      <c r="CG44" s="399" t="str">
        <f ca="1">+IF(OFFSET('Water Data'!$H$29,0,10*ROW('Water Data'!H38))="","",OFFSET('Water Data'!$H$29,0,10*ROW('Water Data'!H38)))</f>
        <v/>
      </c>
      <c r="CH44" s="399" t="str">
        <f ca="1">+IF(OFFSET('Water Data'!$I$27,0,10*ROW('Water Data'!I38))="","",OFFSET('Water Data'!$I$27,0,10*ROW('Water Data'!I38)))</f>
        <v/>
      </c>
      <c r="CI44" s="399" t="str">
        <f ca="1">+IF(OFFSET('Water Data'!$I$28,0,10*ROW('Water Data'!I38))="","",OFFSET('Water Data'!$I$28,0,10*ROW('Water Data'!I38)))</f>
        <v/>
      </c>
      <c r="CJ44" s="399" t="str">
        <f ca="1">+IF(OFFSET('Water Data'!$I$29,0,10*ROW('Water Data'!I38))="","",OFFSET('Water Data'!$I$29,0,10*ROW('Water Data'!I38)))</f>
        <v/>
      </c>
      <c r="CK44" s="399" t="str">
        <f ca="1">+IF(OFFSET('Sanitation Data'!$D$28,0,10*ROW('Sanitation Data'!D38))="","",OFFSET('Sanitation Data'!$D$28,0,10*ROW('Sanitation Data'!D38)))</f>
        <v/>
      </c>
      <c r="CL44" s="399" t="str">
        <f ca="1">+IF(OFFSET('Sanitation Data'!$D$29,0,10*ROW('Sanitation Data'!D38))="","",OFFSET('Sanitation Data'!$D$29,0,10*ROW('Sanitation Data'!D38)))</f>
        <v/>
      </c>
      <c r="CM44" s="399" t="str">
        <f ca="1">+IF(OFFSET('Sanitation Data'!$D$30,0,10*ROW('Sanitation Data'!D38))="","",OFFSET('Sanitation Data'!$D$30,0,10*ROW('Sanitation Data'!D38)))</f>
        <v/>
      </c>
      <c r="CN44" s="399" t="str">
        <f ca="1">+IF(OFFSET('Sanitation Data'!$D$31,0,10*ROW('Sanitation Data'!D38))="","",OFFSET('Sanitation Data'!$D$31,0,10*ROW('Sanitation Data'!D38)))</f>
        <v/>
      </c>
      <c r="CO44" s="399" t="str">
        <f ca="1">+IF(OFFSET('Sanitation Data'!$D$32,0,10*ROW('Sanitation Data'!D38))="","",OFFSET('Sanitation Data'!$D$32,0,10*ROW('Sanitation Data'!D38)))</f>
        <v/>
      </c>
      <c r="CP44" s="399" t="str">
        <f ca="1">+IF(OFFSET('Sanitation Data'!$E$28,0,10*ROW('Sanitation Data'!E38))="","",OFFSET('Sanitation Data'!$E$28,0,10*ROW('Sanitation Data'!E38)))</f>
        <v/>
      </c>
      <c r="CQ44" s="399" t="str">
        <f ca="1">+IF(OFFSET('Sanitation Data'!$E$29,0,10*ROW('Sanitation Data'!E38))="","",OFFSET('Sanitation Data'!$E$29,0,10*ROW('Sanitation Data'!E38)))</f>
        <v/>
      </c>
      <c r="CR44" s="399" t="str">
        <f ca="1">+IF(OFFSET('Sanitation Data'!$E$30,0,10*ROW('Sanitation Data'!E38))="","",OFFSET('Sanitation Data'!$E$30,0,10*ROW('Sanitation Data'!E38)))</f>
        <v/>
      </c>
      <c r="CS44" s="399" t="str">
        <f ca="1">+IF(OFFSET('Sanitation Data'!$E$31,0,10*ROW('Sanitation Data'!E38))="","",OFFSET('Sanitation Data'!$E$31,0,10*ROW('Sanitation Data'!E38)))</f>
        <v/>
      </c>
      <c r="CT44" s="399" t="str">
        <f ca="1">+IF(OFFSET('Sanitation Data'!$E$32,0,10*ROW('Sanitation Data'!E38))="","",OFFSET('Sanitation Data'!$E$32,0,10*ROW('Sanitation Data'!E38)))</f>
        <v/>
      </c>
      <c r="CU44" s="399" t="str">
        <f ca="1">+IF(OFFSET('Sanitation Data'!$F$28,0,10*ROW('Sanitation Data'!F38))="","",OFFSET('Sanitation Data'!$F$28,0,10*ROW('Sanitation Data'!F38)))</f>
        <v/>
      </c>
      <c r="CV44" s="399" t="str">
        <f ca="1">+IF(OFFSET('Sanitation Data'!$F$29,0,10*ROW('Sanitation Data'!F38))="","",OFFSET('Sanitation Data'!$F$29,0,10*ROW('Sanitation Data'!F38)))</f>
        <v/>
      </c>
      <c r="CW44" s="399" t="str">
        <f ca="1">+IF(OFFSET('Sanitation Data'!$F$30,0,10*ROW('Sanitation Data'!F38))="","",OFFSET('Sanitation Data'!$F$30,0,10*ROW('Sanitation Data'!F38)))</f>
        <v/>
      </c>
      <c r="CX44" s="399" t="str">
        <f ca="1">+IF(OFFSET('Sanitation Data'!$F$31,0,10*ROW('Sanitation Data'!F38))="","",OFFSET('Sanitation Data'!$F$31,0,10*ROW('Sanitation Data'!F38)))</f>
        <v/>
      </c>
      <c r="CY44" s="399" t="str">
        <f ca="1">+IF(OFFSET('Sanitation Data'!$F$32,0,10*ROW('Sanitation Data'!F38))="","",OFFSET('Sanitation Data'!$F$32,0,10*ROW('Sanitation Data'!F38)))</f>
        <v/>
      </c>
      <c r="CZ44" s="399" t="str">
        <f ca="1">+IF(OFFSET('Sanitation Data'!$G$28,0,10*ROW('Sanitation Data'!G38))="","",OFFSET('Sanitation Data'!$G$28,0,10*ROW('Sanitation Data'!G38)))</f>
        <v/>
      </c>
      <c r="DA44" s="399" t="str">
        <f ca="1">+IF(OFFSET('Sanitation Data'!$G$29,0,10*ROW('Sanitation Data'!G38))="","",OFFSET('Sanitation Data'!$G$29,0,10*ROW('Sanitation Data'!G38)))</f>
        <v/>
      </c>
      <c r="DB44" s="399" t="str">
        <f ca="1">+IF(OFFSET('Sanitation Data'!$G$30,0,10*ROW('Sanitation Data'!G38))="","",OFFSET('Sanitation Data'!$G$30,0,10*ROW('Sanitation Data'!G38)))</f>
        <v/>
      </c>
      <c r="DC44" s="399" t="str">
        <f ca="1">+IF(OFFSET('Sanitation Data'!$G$31,0,10*ROW('Sanitation Data'!G38))="","",OFFSET('Sanitation Data'!$G$31,0,10*ROW('Sanitation Data'!G38)))</f>
        <v/>
      </c>
      <c r="DD44" s="399" t="str">
        <f ca="1">+IF(OFFSET('Sanitation Data'!$G$32,0,10*ROW('Sanitation Data'!G38))="","",OFFSET('Sanitation Data'!$G$32,0,10*ROW('Sanitation Data'!G38)))</f>
        <v/>
      </c>
      <c r="DE44" s="399" t="str">
        <f ca="1">+IF(OFFSET('Sanitation Data'!$H$28,0,10*ROW('Sanitation Data'!H38))="","",OFFSET('Sanitation Data'!$H$28,0,10*ROW('Sanitation Data'!H38)))</f>
        <v/>
      </c>
      <c r="DF44" s="399" t="str">
        <f ca="1">+IF(OFFSET('Sanitation Data'!$H$29,0,10*ROW('Sanitation Data'!H38))="","",OFFSET('Sanitation Data'!$H$29,0,10*ROW('Sanitation Data'!H38)))</f>
        <v/>
      </c>
      <c r="DG44" s="399" t="str">
        <f ca="1">+IF(OFFSET('Sanitation Data'!$H$30,0,10*ROW('Sanitation Data'!H38))="","",OFFSET('Sanitation Data'!$H$30,0,10*ROW('Sanitation Data'!H38)))</f>
        <v/>
      </c>
      <c r="DH44" s="399" t="str">
        <f ca="1">+IF(OFFSET('Sanitation Data'!$H$31,0,10*ROW('Sanitation Data'!H38))="","",OFFSET('Sanitation Data'!$H$31,0,10*ROW('Sanitation Data'!H38)))</f>
        <v/>
      </c>
      <c r="DI44" s="399" t="str">
        <f ca="1">+IF(OFFSET('Sanitation Data'!$H$32,0,10*ROW('Sanitation Data'!H38))="","",OFFSET('Sanitation Data'!$H$32,0,10*ROW('Sanitation Data'!H38)))</f>
        <v/>
      </c>
      <c r="DJ44" s="399" t="str">
        <f ca="1">+IF(OFFSET('Sanitation Data'!$I$28,0,10*ROW('Sanitation Data'!I38))="","",OFFSET('Sanitation Data'!$I$28,0,10*ROW('Sanitation Data'!I38)))</f>
        <v/>
      </c>
      <c r="DK44" s="399" t="str">
        <f ca="1">+IF(OFFSET('Sanitation Data'!$I$29,0,10*ROW('Sanitation Data'!I38))="","",OFFSET('Sanitation Data'!$I$29,0,10*ROW('Sanitation Data'!I38)))</f>
        <v/>
      </c>
      <c r="DL44" s="399" t="str">
        <f ca="1">+IF(OFFSET('Sanitation Data'!$I$30,0,10*ROW('Sanitation Data'!I38))="","",OFFSET('Sanitation Data'!$I$30,0,10*ROW('Sanitation Data'!I38)))</f>
        <v/>
      </c>
      <c r="DM44" s="399" t="str">
        <f ca="1">+IF(OFFSET('Sanitation Data'!$I$31,0,10*ROW('Sanitation Data'!I38))="","",OFFSET('Sanitation Data'!$I$31,0,10*ROW('Sanitation Data'!I38)))</f>
        <v/>
      </c>
      <c r="DN44" s="399" t="str">
        <f ca="1">+IF(OFFSET('Sanitation Data'!$I$32,0,10*ROW('Sanitation Data'!I38))="","",OFFSET('Sanitation Data'!$I$32,0,10*ROW('Sanitation Data'!I38)))</f>
        <v/>
      </c>
      <c r="DO44" s="399" t="str">
        <f ca="1">+IF(OFFSET('Hygiene Data'!$D$11,0,10*ROW('Hygiene Data'!D38))="","",OFFSET('Hygiene Data'!$D$11,0,10*ROW('Hygiene Data'!D38)))</f>
        <v/>
      </c>
      <c r="DP44" s="399" t="str">
        <f ca="1">+IF(OFFSET('Hygiene Data'!$D$12,0,10*ROW('Hygiene Data'!D38))="","",OFFSET('Hygiene Data'!$D$12,0,10*ROW('Hygiene Data'!D38)))</f>
        <v/>
      </c>
      <c r="DQ44" s="399" t="str">
        <f ca="1">+IF(OFFSET('Hygiene Data'!$D$13,0,10*ROW('Hygiene Data'!D38))="","",OFFSET('Hygiene Data'!$D$13,0,10*ROW('Hygiene Data'!D38)))</f>
        <v/>
      </c>
      <c r="DR44" s="399" t="str">
        <f ca="1">+IF(OFFSET('Hygiene Data'!$E$11,0,10*ROW('Hygiene Data'!E38))="","",OFFSET('Hygiene Data'!$E$11,0,10*ROW('Hygiene Data'!E38)))</f>
        <v/>
      </c>
      <c r="DS44" s="399" t="str">
        <f ca="1">+IF(OFFSET('Hygiene Data'!$E$12,0,10*ROW('Hygiene Data'!E38))="","",OFFSET('Hygiene Data'!$E$12,0,10*ROW('Hygiene Data'!E38)))</f>
        <v/>
      </c>
      <c r="DT44" s="399" t="str">
        <f ca="1">+IF(OFFSET('Hygiene Data'!$E$13,0,10*ROW('Hygiene Data'!E38))="","",OFFSET('Hygiene Data'!$E$13,0,10*ROW('Hygiene Data'!E38)))</f>
        <v/>
      </c>
      <c r="DU44" s="399" t="str">
        <f ca="1">+IF(OFFSET('Hygiene Data'!$F$11,0,10*ROW('Hygiene Data'!F38))="","",OFFSET('Hygiene Data'!$F$11,0,10*ROW('Hygiene Data'!F38)))</f>
        <v/>
      </c>
      <c r="DV44" s="399" t="str">
        <f ca="1">+IF(OFFSET('Hygiene Data'!$F$12,0,10*ROW('Hygiene Data'!F38))="","",OFFSET('Hygiene Data'!$F$12,0,10*ROW('Hygiene Data'!F38)))</f>
        <v/>
      </c>
      <c r="DW44" s="399" t="str">
        <f ca="1">+IF(OFFSET('Hygiene Data'!$F$13,0,10*ROW('Hygiene Data'!F38))="","",OFFSET('Hygiene Data'!$F$13,0,10*ROW('Hygiene Data'!F38)))</f>
        <v/>
      </c>
      <c r="DX44" s="399" t="str">
        <f ca="1">+IF(OFFSET('Hygiene Data'!$G$11,0,10*ROW('Hygiene Data'!G38))="","",OFFSET('Hygiene Data'!$G$11,0,10*ROW('Hygiene Data'!G38)))</f>
        <v/>
      </c>
      <c r="DY44" s="399" t="str">
        <f ca="1">+IF(OFFSET('Hygiene Data'!$G$12,0,10*ROW('Hygiene Data'!G38))="","",OFFSET('Hygiene Data'!$G$12,0,10*ROW('Hygiene Data'!G38)))</f>
        <v/>
      </c>
      <c r="DZ44" s="399" t="str">
        <f ca="1">+IF(OFFSET('Hygiene Data'!$G$13,0,10*ROW('Hygiene Data'!G38))="","",OFFSET('Hygiene Data'!$G$13,0,10*ROW('Hygiene Data'!G38)))</f>
        <v/>
      </c>
      <c r="EA44" s="399" t="str">
        <f ca="1">+IF(OFFSET('Hygiene Data'!$H$11,0,10*ROW('Hygiene Data'!H38))="","",OFFSET('Hygiene Data'!$H$11,0,10*ROW('Hygiene Data'!H38)))</f>
        <v/>
      </c>
      <c r="EB44" s="399" t="str">
        <f ca="1">+IF(OFFSET('Hygiene Data'!$H$12,0,10*ROW('Hygiene Data'!H38))="","",OFFSET('Hygiene Data'!$H$12,0,10*ROW('Hygiene Data'!H38)))</f>
        <v/>
      </c>
      <c r="EC44" s="399" t="str">
        <f ca="1">+IF(OFFSET('Hygiene Data'!$H$13,0,10*ROW('Hygiene Data'!H38))="","",OFFSET('Hygiene Data'!$H$13,0,10*ROW('Hygiene Data'!H38)))</f>
        <v/>
      </c>
      <c r="ED44" s="399" t="str">
        <f ca="1">+IF(OFFSET('Hygiene Data'!$I$11,0,10*ROW('Hygiene Data'!I38))="","",OFFSET('Hygiene Data'!$I$11,0,10*ROW('Hygiene Data'!I38)))</f>
        <v/>
      </c>
      <c r="EE44" s="399" t="str">
        <f ca="1">+IF(OFFSET('Hygiene Data'!$I$12,0,10*ROW('Hygiene Data'!I38))="","",OFFSET('Hygiene Data'!$I$12,0,10*ROW('Hygiene Data'!I38)))</f>
        <v/>
      </c>
      <c r="EF44" s="399" t="str">
        <f ca="1">+IF(OFFSET('Hygiene Data'!$I$13,0,10*ROW('Hygiene Data'!I38))="","",OFFSET('Hygiene Data'!$I$13,0,10*ROW('Hygiene Data'!I38)))</f>
        <v/>
      </c>
    </row>
    <row r="45" spans="1:136" x14ac:dyDescent="0.25">
      <c r="A45" s="508" t="str">
        <f ca="1">+IF(OFFSET('Water Data'!$B$2,0,10*ROW('Water Data'!E39))="","",OFFSET('Water Data'!$B$2,0,10*ROW('Water Data'!E39)))</f>
        <v/>
      </c>
      <c r="B45" s="50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35" t="str">
        <f t="shared" ca="1" si="0"/>
        <v/>
      </c>
      <c r="D45" s="53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3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3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3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3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3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3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3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3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3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3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3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3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3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3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3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3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3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3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3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3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3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3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3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3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3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3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3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3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3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3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3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3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3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3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3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3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3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3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3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3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3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3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3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3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3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3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3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3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1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3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3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3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3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3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3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3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3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3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3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3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3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3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3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3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3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99" t="str">
        <f ca="1">+IF(OFFSET('Water Data'!$D$27,0,10*ROW('Water Data'!D39))="","",OFFSET('Water Data'!$D$27,0,10*ROW('Water Data'!D39)))</f>
        <v/>
      </c>
      <c r="BT45" s="399" t="str">
        <f ca="1">+IF(OFFSET('Water Data'!$D$28,0,10*ROW('Water Data'!D39))="","",OFFSET('Water Data'!$D$28,0,10*ROW('Water Data'!D39)))</f>
        <v/>
      </c>
      <c r="BU45" s="399" t="str">
        <f ca="1">+IF(OFFSET('Water Data'!$D$29,0,10*ROW('Water Data'!D39))="","",OFFSET('Water Data'!$D$29,0,10*ROW('Water Data'!D39)))</f>
        <v/>
      </c>
      <c r="BV45" s="399" t="str">
        <f ca="1">+IF(OFFSET('Water Data'!$E$27,0,10*ROW('Water Data'!E39))="","",OFFSET('Water Data'!$E$27,0,10*ROW('Water Data'!E39)))</f>
        <v/>
      </c>
      <c r="BW45" s="399" t="str">
        <f ca="1">+IF(OFFSET('Water Data'!$E$28,0,10*ROW('Water Data'!E39))="","",OFFSET('Water Data'!$E$28,0,10*ROW('Water Data'!E39)))</f>
        <v/>
      </c>
      <c r="BX45" s="399" t="str">
        <f ca="1">+IF(OFFSET('Water Data'!$E$29,0,10*ROW('Water Data'!E39))="","",OFFSET('Water Data'!$E$29,0,10*ROW('Water Data'!E39)))</f>
        <v/>
      </c>
      <c r="BY45" s="399" t="str">
        <f ca="1">+IF(OFFSET('Water Data'!$F$27,0,10*ROW('Water Data'!F39))="","",OFFSET('Water Data'!$F$27,0,10*ROW('Water Data'!F39)))</f>
        <v/>
      </c>
      <c r="BZ45" s="399" t="str">
        <f ca="1">+IF(OFFSET('Water Data'!$F$28,0,10*ROW('Water Data'!F39))="","",OFFSET('Water Data'!$F$28,0,10*ROW('Water Data'!F39)))</f>
        <v/>
      </c>
      <c r="CA45" s="399" t="str">
        <f ca="1">+IF(OFFSET('Water Data'!$F$29,0,10*ROW('Water Data'!F39))="","",OFFSET('Water Data'!$F$29,0,10*ROW('Water Data'!F39)))</f>
        <v/>
      </c>
      <c r="CB45" s="399" t="str">
        <f ca="1">+IF(OFFSET('Water Data'!$G$27,0,10*ROW('Water Data'!G39))="","",OFFSET('Water Data'!$G$27,0,10*ROW('Water Data'!G39)))</f>
        <v/>
      </c>
      <c r="CC45" s="399" t="str">
        <f ca="1">+IF(OFFSET('Water Data'!$G$28,0,10*ROW('Water Data'!G39))="","",OFFSET('Water Data'!$G$28,0,10*ROW('Water Data'!G39)))</f>
        <v/>
      </c>
      <c r="CD45" s="399" t="str">
        <f ca="1">+IF(OFFSET('Water Data'!$G$29,0,10*ROW('Water Data'!G39))="","",OFFSET('Water Data'!$G$29,0,10*ROW('Water Data'!G39)))</f>
        <v/>
      </c>
      <c r="CE45" s="399" t="str">
        <f ca="1">+IF(OFFSET('Water Data'!$H$27,0,10*ROW('Water Data'!H39))="","",OFFSET('Water Data'!$H$27,0,10*ROW('Water Data'!H39)))</f>
        <v/>
      </c>
      <c r="CF45" s="399" t="str">
        <f ca="1">+IF(OFFSET('Water Data'!$H$28,0,10*ROW('Water Data'!H39))="","",OFFSET('Water Data'!$H$28,0,10*ROW('Water Data'!H39)))</f>
        <v/>
      </c>
      <c r="CG45" s="399" t="str">
        <f ca="1">+IF(OFFSET('Water Data'!$H$29,0,10*ROW('Water Data'!H39))="","",OFFSET('Water Data'!$H$29,0,10*ROW('Water Data'!H39)))</f>
        <v/>
      </c>
      <c r="CH45" s="399" t="str">
        <f ca="1">+IF(OFFSET('Water Data'!$I$27,0,10*ROW('Water Data'!I39))="","",OFFSET('Water Data'!$I$27,0,10*ROW('Water Data'!I39)))</f>
        <v/>
      </c>
      <c r="CI45" s="399" t="str">
        <f ca="1">+IF(OFFSET('Water Data'!$I$28,0,10*ROW('Water Data'!I39))="","",OFFSET('Water Data'!$I$28,0,10*ROW('Water Data'!I39)))</f>
        <v/>
      </c>
      <c r="CJ45" s="399" t="str">
        <f ca="1">+IF(OFFSET('Water Data'!$I$29,0,10*ROW('Water Data'!I39))="","",OFFSET('Water Data'!$I$29,0,10*ROW('Water Data'!I39)))</f>
        <v/>
      </c>
      <c r="CK45" s="399" t="str">
        <f ca="1">+IF(OFFSET('Sanitation Data'!$D$28,0,10*ROW('Sanitation Data'!D39))="","",OFFSET('Sanitation Data'!$D$28,0,10*ROW('Sanitation Data'!D39)))</f>
        <v/>
      </c>
      <c r="CL45" s="399" t="str">
        <f ca="1">+IF(OFFSET('Sanitation Data'!$D$29,0,10*ROW('Sanitation Data'!D39))="","",OFFSET('Sanitation Data'!$D$29,0,10*ROW('Sanitation Data'!D39)))</f>
        <v/>
      </c>
      <c r="CM45" s="399" t="str">
        <f ca="1">+IF(OFFSET('Sanitation Data'!$D$30,0,10*ROW('Sanitation Data'!D39))="","",OFFSET('Sanitation Data'!$D$30,0,10*ROW('Sanitation Data'!D39)))</f>
        <v/>
      </c>
      <c r="CN45" s="399" t="str">
        <f ca="1">+IF(OFFSET('Sanitation Data'!$D$31,0,10*ROW('Sanitation Data'!D39))="","",OFFSET('Sanitation Data'!$D$31,0,10*ROW('Sanitation Data'!D39)))</f>
        <v/>
      </c>
      <c r="CO45" s="399" t="str">
        <f ca="1">+IF(OFFSET('Sanitation Data'!$D$32,0,10*ROW('Sanitation Data'!D39))="","",OFFSET('Sanitation Data'!$D$32,0,10*ROW('Sanitation Data'!D39)))</f>
        <v/>
      </c>
      <c r="CP45" s="399" t="str">
        <f ca="1">+IF(OFFSET('Sanitation Data'!$E$28,0,10*ROW('Sanitation Data'!E39))="","",OFFSET('Sanitation Data'!$E$28,0,10*ROW('Sanitation Data'!E39)))</f>
        <v/>
      </c>
      <c r="CQ45" s="399" t="str">
        <f ca="1">+IF(OFFSET('Sanitation Data'!$E$29,0,10*ROW('Sanitation Data'!E39))="","",OFFSET('Sanitation Data'!$E$29,0,10*ROW('Sanitation Data'!E39)))</f>
        <v/>
      </c>
      <c r="CR45" s="399" t="str">
        <f ca="1">+IF(OFFSET('Sanitation Data'!$E$30,0,10*ROW('Sanitation Data'!E39))="","",OFFSET('Sanitation Data'!$E$30,0,10*ROW('Sanitation Data'!E39)))</f>
        <v/>
      </c>
      <c r="CS45" s="399" t="str">
        <f ca="1">+IF(OFFSET('Sanitation Data'!$E$31,0,10*ROW('Sanitation Data'!E39))="","",OFFSET('Sanitation Data'!$E$31,0,10*ROW('Sanitation Data'!E39)))</f>
        <v/>
      </c>
      <c r="CT45" s="399" t="str">
        <f ca="1">+IF(OFFSET('Sanitation Data'!$E$32,0,10*ROW('Sanitation Data'!E39))="","",OFFSET('Sanitation Data'!$E$32,0,10*ROW('Sanitation Data'!E39)))</f>
        <v/>
      </c>
      <c r="CU45" s="399" t="str">
        <f ca="1">+IF(OFFSET('Sanitation Data'!$F$28,0,10*ROW('Sanitation Data'!F39))="","",OFFSET('Sanitation Data'!$F$28,0,10*ROW('Sanitation Data'!F39)))</f>
        <v/>
      </c>
      <c r="CV45" s="399" t="str">
        <f ca="1">+IF(OFFSET('Sanitation Data'!$F$29,0,10*ROW('Sanitation Data'!F39))="","",OFFSET('Sanitation Data'!$F$29,0,10*ROW('Sanitation Data'!F39)))</f>
        <v/>
      </c>
      <c r="CW45" s="399" t="str">
        <f ca="1">+IF(OFFSET('Sanitation Data'!$F$30,0,10*ROW('Sanitation Data'!F39))="","",OFFSET('Sanitation Data'!$F$30,0,10*ROW('Sanitation Data'!F39)))</f>
        <v/>
      </c>
      <c r="CX45" s="399" t="str">
        <f ca="1">+IF(OFFSET('Sanitation Data'!$F$31,0,10*ROW('Sanitation Data'!F39))="","",OFFSET('Sanitation Data'!$F$31,0,10*ROW('Sanitation Data'!F39)))</f>
        <v/>
      </c>
      <c r="CY45" s="399" t="str">
        <f ca="1">+IF(OFFSET('Sanitation Data'!$F$32,0,10*ROW('Sanitation Data'!F39))="","",OFFSET('Sanitation Data'!$F$32,0,10*ROW('Sanitation Data'!F39)))</f>
        <v/>
      </c>
      <c r="CZ45" s="399" t="str">
        <f ca="1">+IF(OFFSET('Sanitation Data'!$G$28,0,10*ROW('Sanitation Data'!G39))="","",OFFSET('Sanitation Data'!$G$28,0,10*ROW('Sanitation Data'!G39)))</f>
        <v/>
      </c>
      <c r="DA45" s="399" t="str">
        <f ca="1">+IF(OFFSET('Sanitation Data'!$G$29,0,10*ROW('Sanitation Data'!G39))="","",OFFSET('Sanitation Data'!$G$29,0,10*ROW('Sanitation Data'!G39)))</f>
        <v/>
      </c>
      <c r="DB45" s="399" t="str">
        <f ca="1">+IF(OFFSET('Sanitation Data'!$G$30,0,10*ROW('Sanitation Data'!G39))="","",OFFSET('Sanitation Data'!$G$30,0,10*ROW('Sanitation Data'!G39)))</f>
        <v/>
      </c>
      <c r="DC45" s="399" t="str">
        <f ca="1">+IF(OFFSET('Sanitation Data'!$G$31,0,10*ROW('Sanitation Data'!G39))="","",OFFSET('Sanitation Data'!$G$31,0,10*ROW('Sanitation Data'!G39)))</f>
        <v/>
      </c>
      <c r="DD45" s="399" t="str">
        <f ca="1">+IF(OFFSET('Sanitation Data'!$G$32,0,10*ROW('Sanitation Data'!G39))="","",OFFSET('Sanitation Data'!$G$32,0,10*ROW('Sanitation Data'!G39)))</f>
        <v/>
      </c>
      <c r="DE45" s="399" t="str">
        <f ca="1">+IF(OFFSET('Sanitation Data'!$H$28,0,10*ROW('Sanitation Data'!H39))="","",OFFSET('Sanitation Data'!$H$28,0,10*ROW('Sanitation Data'!H39)))</f>
        <v/>
      </c>
      <c r="DF45" s="399" t="str">
        <f ca="1">+IF(OFFSET('Sanitation Data'!$H$29,0,10*ROW('Sanitation Data'!H39))="","",OFFSET('Sanitation Data'!$H$29,0,10*ROW('Sanitation Data'!H39)))</f>
        <v/>
      </c>
      <c r="DG45" s="399" t="str">
        <f ca="1">+IF(OFFSET('Sanitation Data'!$H$30,0,10*ROW('Sanitation Data'!H39))="","",OFFSET('Sanitation Data'!$H$30,0,10*ROW('Sanitation Data'!H39)))</f>
        <v/>
      </c>
      <c r="DH45" s="399" t="str">
        <f ca="1">+IF(OFFSET('Sanitation Data'!$H$31,0,10*ROW('Sanitation Data'!H39))="","",OFFSET('Sanitation Data'!$H$31,0,10*ROW('Sanitation Data'!H39)))</f>
        <v/>
      </c>
      <c r="DI45" s="399" t="str">
        <f ca="1">+IF(OFFSET('Sanitation Data'!$H$32,0,10*ROW('Sanitation Data'!H39))="","",OFFSET('Sanitation Data'!$H$32,0,10*ROW('Sanitation Data'!H39)))</f>
        <v/>
      </c>
      <c r="DJ45" s="399" t="str">
        <f ca="1">+IF(OFFSET('Sanitation Data'!$I$28,0,10*ROW('Sanitation Data'!I39))="","",OFFSET('Sanitation Data'!$I$28,0,10*ROW('Sanitation Data'!I39)))</f>
        <v/>
      </c>
      <c r="DK45" s="399" t="str">
        <f ca="1">+IF(OFFSET('Sanitation Data'!$I$29,0,10*ROW('Sanitation Data'!I39))="","",OFFSET('Sanitation Data'!$I$29,0,10*ROW('Sanitation Data'!I39)))</f>
        <v/>
      </c>
      <c r="DL45" s="399" t="str">
        <f ca="1">+IF(OFFSET('Sanitation Data'!$I$30,0,10*ROW('Sanitation Data'!I39))="","",OFFSET('Sanitation Data'!$I$30,0,10*ROW('Sanitation Data'!I39)))</f>
        <v/>
      </c>
      <c r="DM45" s="399" t="str">
        <f ca="1">+IF(OFFSET('Sanitation Data'!$I$31,0,10*ROW('Sanitation Data'!I39))="","",OFFSET('Sanitation Data'!$I$31,0,10*ROW('Sanitation Data'!I39)))</f>
        <v/>
      </c>
      <c r="DN45" s="399" t="str">
        <f ca="1">+IF(OFFSET('Sanitation Data'!$I$32,0,10*ROW('Sanitation Data'!I39))="","",OFFSET('Sanitation Data'!$I$32,0,10*ROW('Sanitation Data'!I39)))</f>
        <v/>
      </c>
      <c r="DO45" s="399" t="str">
        <f ca="1">+IF(OFFSET('Hygiene Data'!$D$11,0,10*ROW('Hygiene Data'!D39))="","",OFFSET('Hygiene Data'!$D$11,0,10*ROW('Hygiene Data'!D39)))</f>
        <v/>
      </c>
      <c r="DP45" s="399" t="str">
        <f ca="1">+IF(OFFSET('Hygiene Data'!$D$12,0,10*ROW('Hygiene Data'!D39))="","",OFFSET('Hygiene Data'!$D$12,0,10*ROW('Hygiene Data'!D39)))</f>
        <v/>
      </c>
      <c r="DQ45" s="399" t="str">
        <f ca="1">+IF(OFFSET('Hygiene Data'!$D$13,0,10*ROW('Hygiene Data'!D39))="","",OFFSET('Hygiene Data'!$D$13,0,10*ROW('Hygiene Data'!D39)))</f>
        <v/>
      </c>
      <c r="DR45" s="399" t="str">
        <f ca="1">+IF(OFFSET('Hygiene Data'!$E$11,0,10*ROW('Hygiene Data'!E39))="","",OFFSET('Hygiene Data'!$E$11,0,10*ROW('Hygiene Data'!E39)))</f>
        <v/>
      </c>
      <c r="DS45" s="399" t="str">
        <f ca="1">+IF(OFFSET('Hygiene Data'!$E$12,0,10*ROW('Hygiene Data'!E39))="","",OFFSET('Hygiene Data'!$E$12,0,10*ROW('Hygiene Data'!E39)))</f>
        <v/>
      </c>
      <c r="DT45" s="399" t="str">
        <f ca="1">+IF(OFFSET('Hygiene Data'!$E$13,0,10*ROW('Hygiene Data'!E39))="","",OFFSET('Hygiene Data'!$E$13,0,10*ROW('Hygiene Data'!E39)))</f>
        <v/>
      </c>
      <c r="DU45" s="399" t="str">
        <f ca="1">+IF(OFFSET('Hygiene Data'!$F$11,0,10*ROW('Hygiene Data'!F39))="","",OFFSET('Hygiene Data'!$F$11,0,10*ROW('Hygiene Data'!F39)))</f>
        <v/>
      </c>
      <c r="DV45" s="399" t="str">
        <f ca="1">+IF(OFFSET('Hygiene Data'!$F$12,0,10*ROW('Hygiene Data'!F39))="","",OFFSET('Hygiene Data'!$F$12,0,10*ROW('Hygiene Data'!F39)))</f>
        <v/>
      </c>
      <c r="DW45" s="399" t="str">
        <f ca="1">+IF(OFFSET('Hygiene Data'!$F$13,0,10*ROW('Hygiene Data'!F39))="","",OFFSET('Hygiene Data'!$F$13,0,10*ROW('Hygiene Data'!F39)))</f>
        <v/>
      </c>
      <c r="DX45" s="399" t="str">
        <f ca="1">+IF(OFFSET('Hygiene Data'!$G$11,0,10*ROW('Hygiene Data'!G39))="","",OFFSET('Hygiene Data'!$G$11,0,10*ROW('Hygiene Data'!G39)))</f>
        <v/>
      </c>
      <c r="DY45" s="399" t="str">
        <f ca="1">+IF(OFFSET('Hygiene Data'!$G$12,0,10*ROW('Hygiene Data'!G39))="","",OFFSET('Hygiene Data'!$G$12,0,10*ROW('Hygiene Data'!G39)))</f>
        <v/>
      </c>
      <c r="DZ45" s="399" t="str">
        <f ca="1">+IF(OFFSET('Hygiene Data'!$G$13,0,10*ROW('Hygiene Data'!G39))="","",OFFSET('Hygiene Data'!$G$13,0,10*ROW('Hygiene Data'!G39)))</f>
        <v/>
      </c>
      <c r="EA45" s="399" t="str">
        <f ca="1">+IF(OFFSET('Hygiene Data'!$H$11,0,10*ROW('Hygiene Data'!H39))="","",OFFSET('Hygiene Data'!$H$11,0,10*ROW('Hygiene Data'!H39)))</f>
        <v/>
      </c>
      <c r="EB45" s="399" t="str">
        <f ca="1">+IF(OFFSET('Hygiene Data'!$H$12,0,10*ROW('Hygiene Data'!H39))="","",OFFSET('Hygiene Data'!$H$12,0,10*ROW('Hygiene Data'!H39)))</f>
        <v/>
      </c>
      <c r="EC45" s="399" t="str">
        <f ca="1">+IF(OFFSET('Hygiene Data'!$H$13,0,10*ROW('Hygiene Data'!H39))="","",OFFSET('Hygiene Data'!$H$13,0,10*ROW('Hygiene Data'!H39)))</f>
        <v/>
      </c>
      <c r="ED45" s="399" t="str">
        <f ca="1">+IF(OFFSET('Hygiene Data'!$I$11,0,10*ROW('Hygiene Data'!I39))="","",OFFSET('Hygiene Data'!$I$11,0,10*ROW('Hygiene Data'!I39)))</f>
        <v/>
      </c>
      <c r="EE45" s="399" t="str">
        <f ca="1">+IF(OFFSET('Hygiene Data'!$I$12,0,10*ROW('Hygiene Data'!I39))="","",OFFSET('Hygiene Data'!$I$12,0,10*ROW('Hygiene Data'!I39)))</f>
        <v/>
      </c>
      <c r="EF45" s="399" t="str">
        <f ca="1">+IF(OFFSET('Hygiene Data'!$I$13,0,10*ROW('Hygiene Data'!I39))="","",OFFSET('Hygiene Data'!$I$13,0,10*ROW('Hygiene Data'!I39)))</f>
        <v/>
      </c>
    </row>
    <row r="46" spans="1:136" x14ac:dyDescent="0.25">
      <c r="A46" s="508" t="str">
        <f ca="1">+IF(OFFSET('Water Data'!$B$2,0,10*ROW('Water Data'!E40))="","",OFFSET('Water Data'!$B$2,0,10*ROW('Water Data'!E40)))</f>
        <v/>
      </c>
      <c r="B46" s="50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35" t="str">
        <f t="shared" ca="1" si="0"/>
        <v/>
      </c>
      <c r="D46" s="53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3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3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3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3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3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3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3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3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3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3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3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3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3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3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3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3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3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3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3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3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3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3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3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3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3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3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3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3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3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3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3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3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3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3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3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3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3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3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3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3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3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3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3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3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3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3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3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3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1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3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3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3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3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3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3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3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3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3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3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3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3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3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3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3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3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99" t="str">
        <f ca="1">+IF(OFFSET('Water Data'!$D$27,0,10*ROW('Water Data'!D40))="","",OFFSET('Water Data'!$D$27,0,10*ROW('Water Data'!D40)))</f>
        <v/>
      </c>
      <c r="BT46" s="399" t="str">
        <f ca="1">+IF(OFFSET('Water Data'!$D$28,0,10*ROW('Water Data'!D40))="","",OFFSET('Water Data'!$D$28,0,10*ROW('Water Data'!D40)))</f>
        <v/>
      </c>
      <c r="BU46" s="399" t="str">
        <f ca="1">+IF(OFFSET('Water Data'!$D$29,0,10*ROW('Water Data'!D40))="","",OFFSET('Water Data'!$D$29,0,10*ROW('Water Data'!D40)))</f>
        <v/>
      </c>
      <c r="BV46" s="399" t="str">
        <f ca="1">+IF(OFFSET('Water Data'!$E$27,0,10*ROW('Water Data'!E40))="","",OFFSET('Water Data'!$E$27,0,10*ROW('Water Data'!E40)))</f>
        <v/>
      </c>
      <c r="BW46" s="399" t="str">
        <f ca="1">+IF(OFFSET('Water Data'!$E$28,0,10*ROW('Water Data'!E40))="","",OFFSET('Water Data'!$E$28,0,10*ROW('Water Data'!E40)))</f>
        <v/>
      </c>
      <c r="BX46" s="399" t="str">
        <f ca="1">+IF(OFFSET('Water Data'!$E$29,0,10*ROW('Water Data'!E40))="","",OFFSET('Water Data'!$E$29,0,10*ROW('Water Data'!E40)))</f>
        <v/>
      </c>
      <c r="BY46" s="399" t="str">
        <f ca="1">+IF(OFFSET('Water Data'!$F$27,0,10*ROW('Water Data'!F40))="","",OFFSET('Water Data'!$F$27,0,10*ROW('Water Data'!F40)))</f>
        <v/>
      </c>
      <c r="BZ46" s="399" t="str">
        <f ca="1">+IF(OFFSET('Water Data'!$F$28,0,10*ROW('Water Data'!F40))="","",OFFSET('Water Data'!$F$28,0,10*ROW('Water Data'!F40)))</f>
        <v/>
      </c>
      <c r="CA46" s="399" t="str">
        <f ca="1">+IF(OFFSET('Water Data'!$F$29,0,10*ROW('Water Data'!F40))="","",OFFSET('Water Data'!$F$29,0,10*ROW('Water Data'!F40)))</f>
        <v/>
      </c>
      <c r="CB46" s="399" t="str">
        <f ca="1">+IF(OFFSET('Water Data'!$G$27,0,10*ROW('Water Data'!G40))="","",OFFSET('Water Data'!$G$27,0,10*ROW('Water Data'!G40)))</f>
        <v/>
      </c>
      <c r="CC46" s="399" t="str">
        <f ca="1">+IF(OFFSET('Water Data'!$G$28,0,10*ROW('Water Data'!G40))="","",OFFSET('Water Data'!$G$28,0,10*ROW('Water Data'!G40)))</f>
        <v/>
      </c>
      <c r="CD46" s="399" t="str">
        <f ca="1">+IF(OFFSET('Water Data'!$G$29,0,10*ROW('Water Data'!G40))="","",OFFSET('Water Data'!$G$29,0,10*ROW('Water Data'!G40)))</f>
        <v/>
      </c>
      <c r="CE46" s="399" t="str">
        <f ca="1">+IF(OFFSET('Water Data'!$H$27,0,10*ROW('Water Data'!H40))="","",OFFSET('Water Data'!$H$27,0,10*ROW('Water Data'!H40)))</f>
        <v/>
      </c>
      <c r="CF46" s="399" t="str">
        <f ca="1">+IF(OFFSET('Water Data'!$H$28,0,10*ROW('Water Data'!H40))="","",OFFSET('Water Data'!$H$28,0,10*ROW('Water Data'!H40)))</f>
        <v/>
      </c>
      <c r="CG46" s="399" t="str">
        <f ca="1">+IF(OFFSET('Water Data'!$H$29,0,10*ROW('Water Data'!H40))="","",OFFSET('Water Data'!$H$29,0,10*ROW('Water Data'!H40)))</f>
        <v/>
      </c>
      <c r="CH46" s="399" t="str">
        <f ca="1">+IF(OFFSET('Water Data'!$I$27,0,10*ROW('Water Data'!I40))="","",OFFSET('Water Data'!$I$27,0,10*ROW('Water Data'!I40)))</f>
        <v/>
      </c>
      <c r="CI46" s="399" t="str">
        <f ca="1">+IF(OFFSET('Water Data'!$I$28,0,10*ROW('Water Data'!I40))="","",OFFSET('Water Data'!$I$28,0,10*ROW('Water Data'!I40)))</f>
        <v/>
      </c>
      <c r="CJ46" s="399" t="str">
        <f ca="1">+IF(OFFSET('Water Data'!$I$29,0,10*ROW('Water Data'!I40))="","",OFFSET('Water Data'!$I$29,0,10*ROW('Water Data'!I40)))</f>
        <v/>
      </c>
      <c r="CK46" s="399" t="str">
        <f ca="1">+IF(OFFSET('Sanitation Data'!$D$28,0,10*ROW('Sanitation Data'!D40))="","",OFFSET('Sanitation Data'!$D$28,0,10*ROW('Sanitation Data'!D40)))</f>
        <v/>
      </c>
      <c r="CL46" s="399" t="str">
        <f ca="1">+IF(OFFSET('Sanitation Data'!$D$29,0,10*ROW('Sanitation Data'!D40))="","",OFFSET('Sanitation Data'!$D$29,0,10*ROW('Sanitation Data'!D40)))</f>
        <v/>
      </c>
      <c r="CM46" s="399" t="str">
        <f ca="1">+IF(OFFSET('Sanitation Data'!$D$30,0,10*ROW('Sanitation Data'!D40))="","",OFFSET('Sanitation Data'!$D$30,0,10*ROW('Sanitation Data'!D40)))</f>
        <v/>
      </c>
      <c r="CN46" s="399" t="str">
        <f ca="1">+IF(OFFSET('Sanitation Data'!$D$31,0,10*ROW('Sanitation Data'!D40))="","",OFFSET('Sanitation Data'!$D$31,0,10*ROW('Sanitation Data'!D40)))</f>
        <v/>
      </c>
      <c r="CO46" s="399" t="str">
        <f ca="1">+IF(OFFSET('Sanitation Data'!$D$32,0,10*ROW('Sanitation Data'!D40))="","",OFFSET('Sanitation Data'!$D$32,0,10*ROW('Sanitation Data'!D40)))</f>
        <v/>
      </c>
      <c r="CP46" s="399" t="str">
        <f ca="1">+IF(OFFSET('Sanitation Data'!$E$28,0,10*ROW('Sanitation Data'!E40))="","",OFFSET('Sanitation Data'!$E$28,0,10*ROW('Sanitation Data'!E40)))</f>
        <v/>
      </c>
      <c r="CQ46" s="399" t="str">
        <f ca="1">+IF(OFFSET('Sanitation Data'!$E$29,0,10*ROW('Sanitation Data'!E40))="","",OFFSET('Sanitation Data'!$E$29,0,10*ROW('Sanitation Data'!E40)))</f>
        <v/>
      </c>
      <c r="CR46" s="399" t="str">
        <f ca="1">+IF(OFFSET('Sanitation Data'!$E$30,0,10*ROW('Sanitation Data'!E40))="","",OFFSET('Sanitation Data'!$E$30,0,10*ROW('Sanitation Data'!E40)))</f>
        <v/>
      </c>
      <c r="CS46" s="399" t="str">
        <f ca="1">+IF(OFFSET('Sanitation Data'!$E$31,0,10*ROW('Sanitation Data'!E40))="","",OFFSET('Sanitation Data'!$E$31,0,10*ROW('Sanitation Data'!E40)))</f>
        <v/>
      </c>
      <c r="CT46" s="399" t="str">
        <f ca="1">+IF(OFFSET('Sanitation Data'!$E$32,0,10*ROW('Sanitation Data'!E40))="","",OFFSET('Sanitation Data'!$E$32,0,10*ROW('Sanitation Data'!E40)))</f>
        <v/>
      </c>
      <c r="CU46" s="399" t="str">
        <f ca="1">+IF(OFFSET('Sanitation Data'!$F$28,0,10*ROW('Sanitation Data'!F40))="","",OFFSET('Sanitation Data'!$F$28,0,10*ROW('Sanitation Data'!F40)))</f>
        <v/>
      </c>
      <c r="CV46" s="399" t="str">
        <f ca="1">+IF(OFFSET('Sanitation Data'!$F$29,0,10*ROW('Sanitation Data'!F40))="","",OFFSET('Sanitation Data'!$F$29,0,10*ROW('Sanitation Data'!F40)))</f>
        <v/>
      </c>
      <c r="CW46" s="399" t="str">
        <f ca="1">+IF(OFFSET('Sanitation Data'!$F$30,0,10*ROW('Sanitation Data'!F40))="","",OFFSET('Sanitation Data'!$F$30,0,10*ROW('Sanitation Data'!F40)))</f>
        <v/>
      </c>
      <c r="CX46" s="399" t="str">
        <f ca="1">+IF(OFFSET('Sanitation Data'!$F$31,0,10*ROW('Sanitation Data'!F40))="","",OFFSET('Sanitation Data'!$F$31,0,10*ROW('Sanitation Data'!F40)))</f>
        <v/>
      </c>
      <c r="CY46" s="399" t="str">
        <f ca="1">+IF(OFFSET('Sanitation Data'!$F$32,0,10*ROW('Sanitation Data'!F40))="","",OFFSET('Sanitation Data'!$F$32,0,10*ROW('Sanitation Data'!F40)))</f>
        <v/>
      </c>
      <c r="CZ46" s="399" t="str">
        <f ca="1">+IF(OFFSET('Sanitation Data'!$G$28,0,10*ROW('Sanitation Data'!G40))="","",OFFSET('Sanitation Data'!$G$28,0,10*ROW('Sanitation Data'!G40)))</f>
        <v/>
      </c>
      <c r="DA46" s="399" t="str">
        <f ca="1">+IF(OFFSET('Sanitation Data'!$G$29,0,10*ROW('Sanitation Data'!G40))="","",OFFSET('Sanitation Data'!$G$29,0,10*ROW('Sanitation Data'!G40)))</f>
        <v/>
      </c>
      <c r="DB46" s="399" t="str">
        <f ca="1">+IF(OFFSET('Sanitation Data'!$G$30,0,10*ROW('Sanitation Data'!G40))="","",OFFSET('Sanitation Data'!$G$30,0,10*ROW('Sanitation Data'!G40)))</f>
        <v/>
      </c>
      <c r="DC46" s="399" t="str">
        <f ca="1">+IF(OFFSET('Sanitation Data'!$G$31,0,10*ROW('Sanitation Data'!G40))="","",OFFSET('Sanitation Data'!$G$31,0,10*ROW('Sanitation Data'!G40)))</f>
        <v/>
      </c>
      <c r="DD46" s="399" t="str">
        <f ca="1">+IF(OFFSET('Sanitation Data'!$G$32,0,10*ROW('Sanitation Data'!G40))="","",OFFSET('Sanitation Data'!$G$32,0,10*ROW('Sanitation Data'!G40)))</f>
        <v/>
      </c>
      <c r="DE46" s="399" t="str">
        <f ca="1">+IF(OFFSET('Sanitation Data'!$H$28,0,10*ROW('Sanitation Data'!H40))="","",OFFSET('Sanitation Data'!$H$28,0,10*ROW('Sanitation Data'!H40)))</f>
        <v/>
      </c>
      <c r="DF46" s="399" t="str">
        <f ca="1">+IF(OFFSET('Sanitation Data'!$H$29,0,10*ROW('Sanitation Data'!H40))="","",OFFSET('Sanitation Data'!$H$29,0,10*ROW('Sanitation Data'!H40)))</f>
        <v/>
      </c>
      <c r="DG46" s="399" t="str">
        <f ca="1">+IF(OFFSET('Sanitation Data'!$H$30,0,10*ROW('Sanitation Data'!H40))="","",OFFSET('Sanitation Data'!$H$30,0,10*ROW('Sanitation Data'!H40)))</f>
        <v/>
      </c>
      <c r="DH46" s="399" t="str">
        <f ca="1">+IF(OFFSET('Sanitation Data'!$H$31,0,10*ROW('Sanitation Data'!H40))="","",OFFSET('Sanitation Data'!$H$31,0,10*ROW('Sanitation Data'!H40)))</f>
        <v/>
      </c>
      <c r="DI46" s="399" t="str">
        <f ca="1">+IF(OFFSET('Sanitation Data'!$H$32,0,10*ROW('Sanitation Data'!H40))="","",OFFSET('Sanitation Data'!$H$32,0,10*ROW('Sanitation Data'!H40)))</f>
        <v/>
      </c>
      <c r="DJ46" s="399" t="str">
        <f ca="1">+IF(OFFSET('Sanitation Data'!$I$28,0,10*ROW('Sanitation Data'!I40))="","",OFFSET('Sanitation Data'!$I$28,0,10*ROW('Sanitation Data'!I40)))</f>
        <v/>
      </c>
      <c r="DK46" s="399" t="str">
        <f ca="1">+IF(OFFSET('Sanitation Data'!$I$29,0,10*ROW('Sanitation Data'!I40))="","",OFFSET('Sanitation Data'!$I$29,0,10*ROW('Sanitation Data'!I40)))</f>
        <v/>
      </c>
      <c r="DL46" s="399" t="str">
        <f ca="1">+IF(OFFSET('Sanitation Data'!$I$30,0,10*ROW('Sanitation Data'!I40))="","",OFFSET('Sanitation Data'!$I$30,0,10*ROW('Sanitation Data'!I40)))</f>
        <v/>
      </c>
      <c r="DM46" s="399" t="str">
        <f ca="1">+IF(OFFSET('Sanitation Data'!$I$31,0,10*ROW('Sanitation Data'!I40))="","",OFFSET('Sanitation Data'!$I$31,0,10*ROW('Sanitation Data'!I40)))</f>
        <v/>
      </c>
      <c r="DN46" s="399" t="str">
        <f ca="1">+IF(OFFSET('Sanitation Data'!$I$32,0,10*ROW('Sanitation Data'!I40))="","",OFFSET('Sanitation Data'!$I$32,0,10*ROW('Sanitation Data'!I40)))</f>
        <v/>
      </c>
      <c r="DO46" s="399" t="str">
        <f ca="1">+IF(OFFSET('Hygiene Data'!$D$11,0,10*ROW('Hygiene Data'!D40))="","",OFFSET('Hygiene Data'!$D$11,0,10*ROW('Hygiene Data'!D40)))</f>
        <v/>
      </c>
      <c r="DP46" s="399" t="str">
        <f ca="1">+IF(OFFSET('Hygiene Data'!$D$12,0,10*ROW('Hygiene Data'!D40))="","",OFFSET('Hygiene Data'!$D$12,0,10*ROW('Hygiene Data'!D40)))</f>
        <v/>
      </c>
      <c r="DQ46" s="399" t="str">
        <f ca="1">+IF(OFFSET('Hygiene Data'!$D$13,0,10*ROW('Hygiene Data'!D40))="","",OFFSET('Hygiene Data'!$D$13,0,10*ROW('Hygiene Data'!D40)))</f>
        <v/>
      </c>
      <c r="DR46" s="399" t="str">
        <f ca="1">+IF(OFFSET('Hygiene Data'!$E$11,0,10*ROW('Hygiene Data'!E40))="","",OFFSET('Hygiene Data'!$E$11,0,10*ROW('Hygiene Data'!E40)))</f>
        <v/>
      </c>
      <c r="DS46" s="399" t="str">
        <f ca="1">+IF(OFFSET('Hygiene Data'!$E$12,0,10*ROW('Hygiene Data'!E40))="","",OFFSET('Hygiene Data'!$E$12,0,10*ROW('Hygiene Data'!E40)))</f>
        <v/>
      </c>
      <c r="DT46" s="399" t="str">
        <f ca="1">+IF(OFFSET('Hygiene Data'!$E$13,0,10*ROW('Hygiene Data'!E40))="","",OFFSET('Hygiene Data'!$E$13,0,10*ROW('Hygiene Data'!E40)))</f>
        <v/>
      </c>
      <c r="DU46" s="399" t="str">
        <f ca="1">+IF(OFFSET('Hygiene Data'!$F$11,0,10*ROW('Hygiene Data'!F40))="","",OFFSET('Hygiene Data'!$F$11,0,10*ROW('Hygiene Data'!F40)))</f>
        <v/>
      </c>
      <c r="DV46" s="399" t="str">
        <f ca="1">+IF(OFFSET('Hygiene Data'!$F$12,0,10*ROW('Hygiene Data'!F40))="","",OFFSET('Hygiene Data'!$F$12,0,10*ROW('Hygiene Data'!F40)))</f>
        <v/>
      </c>
      <c r="DW46" s="399" t="str">
        <f ca="1">+IF(OFFSET('Hygiene Data'!$F$13,0,10*ROW('Hygiene Data'!F40))="","",OFFSET('Hygiene Data'!$F$13,0,10*ROW('Hygiene Data'!F40)))</f>
        <v/>
      </c>
      <c r="DX46" s="399" t="str">
        <f ca="1">+IF(OFFSET('Hygiene Data'!$G$11,0,10*ROW('Hygiene Data'!G40))="","",OFFSET('Hygiene Data'!$G$11,0,10*ROW('Hygiene Data'!G40)))</f>
        <v/>
      </c>
      <c r="DY46" s="399" t="str">
        <f ca="1">+IF(OFFSET('Hygiene Data'!$G$12,0,10*ROW('Hygiene Data'!G40))="","",OFFSET('Hygiene Data'!$G$12,0,10*ROW('Hygiene Data'!G40)))</f>
        <v/>
      </c>
      <c r="DZ46" s="399" t="str">
        <f ca="1">+IF(OFFSET('Hygiene Data'!$G$13,0,10*ROW('Hygiene Data'!G40))="","",OFFSET('Hygiene Data'!$G$13,0,10*ROW('Hygiene Data'!G40)))</f>
        <v/>
      </c>
      <c r="EA46" s="399" t="str">
        <f ca="1">+IF(OFFSET('Hygiene Data'!$H$11,0,10*ROW('Hygiene Data'!H40))="","",OFFSET('Hygiene Data'!$H$11,0,10*ROW('Hygiene Data'!H40)))</f>
        <v/>
      </c>
      <c r="EB46" s="399" t="str">
        <f ca="1">+IF(OFFSET('Hygiene Data'!$H$12,0,10*ROW('Hygiene Data'!H40))="","",OFFSET('Hygiene Data'!$H$12,0,10*ROW('Hygiene Data'!H40)))</f>
        <v/>
      </c>
      <c r="EC46" s="399" t="str">
        <f ca="1">+IF(OFFSET('Hygiene Data'!$H$13,0,10*ROW('Hygiene Data'!H40))="","",OFFSET('Hygiene Data'!$H$13,0,10*ROW('Hygiene Data'!H40)))</f>
        <v/>
      </c>
      <c r="ED46" s="399" t="str">
        <f ca="1">+IF(OFFSET('Hygiene Data'!$I$11,0,10*ROW('Hygiene Data'!I40))="","",OFFSET('Hygiene Data'!$I$11,0,10*ROW('Hygiene Data'!I40)))</f>
        <v/>
      </c>
      <c r="EE46" s="399" t="str">
        <f ca="1">+IF(OFFSET('Hygiene Data'!$I$12,0,10*ROW('Hygiene Data'!I40))="","",OFFSET('Hygiene Data'!$I$12,0,10*ROW('Hygiene Data'!I40)))</f>
        <v/>
      </c>
      <c r="EF46" s="399" t="str">
        <f ca="1">+IF(OFFSET('Hygiene Data'!$I$13,0,10*ROW('Hygiene Data'!I40))="","",OFFSET('Hygiene Data'!$I$13,0,10*ROW('Hygiene Data'!I40)))</f>
        <v/>
      </c>
    </row>
    <row r="47" spans="1:136" x14ac:dyDescent="0.25">
      <c r="A47" s="508" t="str">
        <f ca="1">+IF(OFFSET('Water Data'!$B$2,0,10*ROW('Water Data'!E41))="","",OFFSET('Water Data'!$B$2,0,10*ROW('Water Data'!E41)))</f>
        <v/>
      </c>
      <c r="B47" s="50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35" t="str">
        <f t="shared" ca="1" si="0"/>
        <v/>
      </c>
      <c r="D47" s="53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3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3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3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3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3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3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3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3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3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3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3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3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3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3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3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3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3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3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3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3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3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3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3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3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3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3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3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3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3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3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3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3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3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3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3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3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3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3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3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3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3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3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3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3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3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3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3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3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1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3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3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3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3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3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3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3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3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3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3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3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3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3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3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3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3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99" t="str">
        <f ca="1">+IF(OFFSET('Water Data'!$D$27,0,10*ROW('Water Data'!D41))="","",OFFSET('Water Data'!$D$27,0,10*ROW('Water Data'!D41)))</f>
        <v/>
      </c>
      <c r="BT47" s="399" t="str">
        <f ca="1">+IF(OFFSET('Water Data'!$D$28,0,10*ROW('Water Data'!D41))="","",OFFSET('Water Data'!$D$28,0,10*ROW('Water Data'!D41)))</f>
        <v/>
      </c>
      <c r="BU47" s="399" t="str">
        <f ca="1">+IF(OFFSET('Water Data'!$D$29,0,10*ROW('Water Data'!D41))="","",OFFSET('Water Data'!$D$29,0,10*ROW('Water Data'!D41)))</f>
        <v/>
      </c>
      <c r="BV47" s="399" t="str">
        <f ca="1">+IF(OFFSET('Water Data'!$E$27,0,10*ROW('Water Data'!E41))="","",OFFSET('Water Data'!$E$27,0,10*ROW('Water Data'!E41)))</f>
        <v/>
      </c>
      <c r="BW47" s="399" t="str">
        <f ca="1">+IF(OFFSET('Water Data'!$E$28,0,10*ROW('Water Data'!E41))="","",OFFSET('Water Data'!$E$28,0,10*ROW('Water Data'!E41)))</f>
        <v/>
      </c>
      <c r="BX47" s="399" t="str">
        <f ca="1">+IF(OFFSET('Water Data'!$E$29,0,10*ROW('Water Data'!E41))="","",OFFSET('Water Data'!$E$29,0,10*ROW('Water Data'!E41)))</f>
        <v/>
      </c>
      <c r="BY47" s="399" t="str">
        <f ca="1">+IF(OFFSET('Water Data'!$F$27,0,10*ROW('Water Data'!F41))="","",OFFSET('Water Data'!$F$27,0,10*ROW('Water Data'!F41)))</f>
        <v/>
      </c>
      <c r="BZ47" s="399" t="str">
        <f ca="1">+IF(OFFSET('Water Data'!$F$28,0,10*ROW('Water Data'!F41))="","",OFFSET('Water Data'!$F$28,0,10*ROW('Water Data'!F41)))</f>
        <v/>
      </c>
      <c r="CA47" s="399" t="str">
        <f ca="1">+IF(OFFSET('Water Data'!$F$29,0,10*ROW('Water Data'!F41))="","",OFFSET('Water Data'!$F$29,0,10*ROW('Water Data'!F41)))</f>
        <v/>
      </c>
      <c r="CB47" s="399" t="str">
        <f ca="1">+IF(OFFSET('Water Data'!$G$27,0,10*ROW('Water Data'!G41))="","",OFFSET('Water Data'!$G$27,0,10*ROW('Water Data'!G41)))</f>
        <v/>
      </c>
      <c r="CC47" s="399" t="str">
        <f ca="1">+IF(OFFSET('Water Data'!$G$28,0,10*ROW('Water Data'!G41))="","",OFFSET('Water Data'!$G$28,0,10*ROW('Water Data'!G41)))</f>
        <v/>
      </c>
      <c r="CD47" s="399" t="str">
        <f ca="1">+IF(OFFSET('Water Data'!$G$29,0,10*ROW('Water Data'!G41))="","",OFFSET('Water Data'!$G$29,0,10*ROW('Water Data'!G41)))</f>
        <v/>
      </c>
      <c r="CE47" s="399" t="str">
        <f ca="1">+IF(OFFSET('Water Data'!$H$27,0,10*ROW('Water Data'!H41))="","",OFFSET('Water Data'!$H$27,0,10*ROW('Water Data'!H41)))</f>
        <v/>
      </c>
      <c r="CF47" s="399" t="str">
        <f ca="1">+IF(OFFSET('Water Data'!$H$28,0,10*ROW('Water Data'!H41))="","",OFFSET('Water Data'!$H$28,0,10*ROW('Water Data'!H41)))</f>
        <v/>
      </c>
      <c r="CG47" s="399" t="str">
        <f ca="1">+IF(OFFSET('Water Data'!$H$29,0,10*ROW('Water Data'!H41))="","",OFFSET('Water Data'!$H$29,0,10*ROW('Water Data'!H41)))</f>
        <v/>
      </c>
      <c r="CH47" s="399" t="str">
        <f ca="1">+IF(OFFSET('Water Data'!$I$27,0,10*ROW('Water Data'!I41))="","",OFFSET('Water Data'!$I$27,0,10*ROW('Water Data'!I41)))</f>
        <v/>
      </c>
      <c r="CI47" s="399" t="str">
        <f ca="1">+IF(OFFSET('Water Data'!$I$28,0,10*ROW('Water Data'!I41))="","",OFFSET('Water Data'!$I$28,0,10*ROW('Water Data'!I41)))</f>
        <v/>
      </c>
      <c r="CJ47" s="399" t="str">
        <f ca="1">+IF(OFFSET('Water Data'!$I$29,0,10*ROW('Water Data'!I41))="","",OFFSET('Water Data'!$I$29,0,10*ROW('Water Data'!I41)))</f>
        <v/>
      </c>
      <c r="CK47" s="399" t="str">
        <f ca="1">+IF(OFFSET('Sanitation Data'!$D$28,0,10*ROW('Sanitation Data'!D41))="","",OFFSET('Sanitation Data'!$D$28,0,10*ROW('Sanitation Data'!D41)))</f>
        <v/>
      </c>
      <c r="CL47" s="399" t="str">
        <f ca="1">+IF(OFFSET('Sanitation Data'!$D$29,0,10*ROW('Sanitation Data'!D41))="","",OFFSET('Sanitation Data'!$D$29,0,10*ROW('Sanitation Data'!D41)))</f>
        <v/>
      </c>
      <c r="CM47" s="399" t="str">
        <f ca="1">+IF(OFFSET('Sanitation Data'!$D$30,0,10*ROW('Sanitation Data'!D41))="","",OFFSET('Sanitation Data'!$D$30,0,10*ROW('Sanitation Data'!D41)))</f>
        <v/>
      </c>
      <c r="CN47" s="399" t="str">
        <f ca="1">+IF(OFFSET('Sanitation Data'!$D$31,0,10*ROW('Sanitation Data'!D41))="","",OFFSET('Sanitation Data'!$D$31,0,10*ROW('Sanitation Data'!D41)))</f>
        <v/>
      </c>
      <c r="CO47" s="399" t="str">
        <f ca="1">+IF(OFFSET('Sanitation Data'!$D$32,0,10*ROW('Sanitation Data'!D41))="","",OFFSET('Sanitation Data'!$D$32,0,10*ROW('Sanitation Data'!D41)))</f>
        <v/>
      </c>
      <c r="CP47" s="399" t="str">
        <f ca="1">+IF(OFFSET('Sanitation Data'!$E$28,0,10*ROW('Sanitation Data'!E41))="","",OFFSET('Sanitation Data'!$E$28,0,10*ROW('Sanitation Data'!E41)))</f>
        <v/>
      </c>
      <c r="CQ47" s="399" t="str">
        <f ca="1">+IF(OFFSET('Sanitation Data'!$E$29,0,10*ROW('Sanitation Data'!E41))="","",OFFSET('Sanitation Data'!$E$29,0,10*ROW('Sanitation Data'!E41)))</f>
        <v/>
      </c>
      <c r="CR47" s="399" t="str">
        <f ca="1">+IF(OFFSET('Sanitation Data'!$E$30,0,10*ROW('Sanitation Data'!E41))="","",OFFSET('Sanitation Data'!$E$30,0,10*ROW('Sanitation Data'!E41)))</f>
        <v/>
      </c>
      <c r="CS47" s="399" t="str">
        <f ca="1">+IF(OFFSET('Sanitation Data'!$E$31,0,10*ROW('Sanitation Data'!E41))="","",OFFSET('Sanitation Data'!$E$31,0,10*ROW('Sanitation Data'!E41)))</f>
        <v/>
      </c>
      <c r="CT47" s="399" t="str">
        <f ca="1">+IF(OFFSET('Sanitation Data'!$E$32,0,10*ROW('Sanitation Data'!E41))="","",OFFSET('Sanitation Data'!$E$32,0,10*ROW('Sanitation Data'!E41)))</f>
        <v/>
      </c>
      <c r="CU47" s="399" t="str">
        <f ca="1">+IF(OFFSET('Sanitation Data'!$F$28,0,10*ROW('Sanitation Data'!F41))="","",OFFSET('Sanitation Data'!$F$28,0,10*ROW('Sanitation Data'!F41)))</f>
        <v/>
      </c>
      <c r="CV47" s="399" t="str">
        <f ca="1">+IF(OFFSET('Sanitation Data'!$F$29,0,10*ROW('Sanitation Data'!F41))="","",OFFSET('Sanitation Data'!$F$29,0,10*ROW('Sanitation Data'!F41)))</f>
        <v/>
      </c>
      <c r="CW47" s="399" t="str">
        <f ca="1">+IF(OFFSET('Sanitation Data'!$F$30,0,10*ROW('Sanitation Data'!F41))="","",OFFSET('Sanitation Data'!$F$30,0,10*ROW('Sanitation Data'!F41)))</f>
        <v/>
      </c>
      <c r="CX47" s="399" t="str">
        <f ca="1">+IF(OFFSET('Sanitation Data'!$F$31,0,10*ROW('Sanitation Data'!F41))="","",OFFSET('Sanitation Data'!$F$31,0,10*ROW('Sanitation Data'!F41)))</f>
        <v/>
      </c>
      <c r="CY47" s="399" t="str">
        <f ca="1">+IF(OFFSET('Sanitation Data'!$F$32,0,10*ROW('Sanitation Data'!F41))="","",OFFSET('Sanitation Data'!$F$32,0,10*ROW('Sanitation Data'!F41)))</f>
        <v/>
      </c>
      <c r="CZ47" s="399" t="str">
        <f ca="1">+IF(OFFSET('Sanitation Data'!$G$28,0,10*ROW('Sanitation Data'!G41))="","",OFFSET('Sanitation Data'!$G$28,0,10*ROW('Sanitation Data'!G41)))</f>
        <v/>
      </c>
      <c r="DA47" s="399" t="str">
        <f ca="1">+IF(OFFSET('Sanitation Data'!$G$29,0,10*ROW('Sanitation Data'!G41))="","",OFFSET('Sanitation Data'!$G$29,0,10*ROW('Sanitation Data'!G41)))</f>
        <v/>
      </c>
      <c r="DB47" s="399" t="str">
        <f ca="1">+IF(OFFSET('Sanitation Data'!$G$30,0,10*ROW('Sanitation Data'!G41))="","",OFFSET('Sanitation Data'!$G$30,0,10*ROW('Sanitation Data'!G41)))</f>
        <v/>
      </c>
      <c r="DC47" s="399" t="str">
        <f ca="1">+IF(OFFSET('Sanitation Data'!$G$31,0,10*ROW('Sanitation Data'!G41))="","",OFFSET('Sanitation Data'!$G$31,0,10*ROW('Sanitation Data'!G41)))</f>
        <v/>
      </c>
      <c r="DD47" s="399" t="str">
        <f ca="1">+IF(OFFSET('Sanitation Data'!$G$32,0,10*ROW('Sanitation Data'!G41))="","",OFFSET('Sanitation Data'!$G$32,0,10*ROW('Sanitation Data'!G41)))</f>
        <v/>
      </c>
      <c r="DE47" s="399" t="str">
        <f ca="1">+IF(OFFSET('Sanitation Data'!$H$28,0,10*ROW('Sanitation Data'!H41))="","",OFFSET('Sanitation Data'!$H$28,0,10*ROW('Sanitation Data'!H41)))</f>
        <v/>
      </c>
      <c r="DF47" s="399" t="str">
        <f ca="1">+IF(OFFSET('Sanitation Data'!$H$29,0,10*ROW('Sanitation Data'!H41))="","",OFFSET('Sanitation Data'!$H$29,0,10*ROW('Sanitation Data'!H41)))</f>
        <v/>
      </c>
      <c r="DG47" s="399" t="str">
        <f ca="1">+IF(OFFSET('Sanitation Data'!$H$30,0,10*ROW('Sanitation Data'!H41))="","",OFFSET('Sanitation Data'!$H$30,0,10*ROW('Sanitation Data'!H41)))</f>
        <v/>
      </c>
      <c r="DH47" s="399" t="str">
        <f ca="1">+IF(OFFSET('Sanitation Data'!$H$31,0,10*ROW('Sanitation Data'!H41))="","",OFFSET('Sanitation Data'!$H$31,0,10*ROW('Sanitation Data'!H41)))</f>
        <v/>
      </c>
      <c r="DI47" s="399" t="str">
        <f ca="1">+IF(OFFSET('Sanitation Data'!$H$32,0,10*ROW('Sanitation Data'!H41))="","",OFFSET('Sanitation Data'!$H$32,0,10*ROW('Sanitation Data'!H41)))</f>
        <v/>
      </c>
      <c r="DJ47" s="399" t="str">
        <f ca="1">+IF(OFFSET('Sanitation Data'!$I$28,0,10*ROW('Sanitation Data'!I41))="","",OFFSET('Sanitation Data'!$I$28,0,10*ROW('Sanitation Data'!I41)))</f>
        <v/>
      </c>
      <c r="DK47" s="399" t="str">
        <f ca="1">+IF(OFFSET('Sanitation Data'!$I$29,0,10*ROW('Sanitation Data'!I41))="","",OFFSET('Sanitation Data'!$I$29,0,10*ROW('Sanitation Data'!I41)))</f>
        <v/>
      </c>
      <c r="DL47" s="399" t="str">
        <f ca="1">+IF(OFFSET('Sanitation Data'!$I$30,0,10*ROW('Sanitation Data'!I41))="","",OFFSET('Sanitation Data'!$I$30,0,10*ROW('Sanitation Data'!I41)))</f>
        <v/>
      </c>
      <c r="DM47" s="399" t="str">
        <f ca="1">+IF(OFFSET('Sanitation Data'!$I$31,0,10*ROW('Sanitation Data'!I41))="","",OFFSET('Sanitation Data'!$I$31,0,10*ROW('Sanitation Data'!I41)))</f>
        <v/>
      </c>
      <c r="DN47" s="399" t="str">
        <f ca="1">+IF(OFFSET('Sanitation Data'!$I$32,0,10*ROW('Sanitation Data'!I41))="","",OFFSET('Sanitation Data'!$I$32,0,10*ROW('Sanitation Data'!I41)))</f>
        <v/>
      </c>
      <c r="DO47" s="399" t="str">
        <f ca="1">+IF(OFFSET('Hygiene Data'!$D$11,0,10*ROW('Hygiene Data'!D41))="","",OFFSET('Hygiene Data'!$D$11,0,10*ROW('Hygiene Data'!D41)))</f>
        <v/>
      </c>
      <c r="DP47" s="399" t="str">
        <f ca="1">+IF(OFFSET('Hygiene Data'!$D$12,0,10*ROW('Hygiene Data'!D41))="","",OFFSET('Hygiene Data'!$D$12,0,10*ROW('Hygiene Data'!D41)))</f>
        <v/>
      </c>
      <c r="DQ47" s="399" t="str">
        <f ca="1">+IF(OFFSET('Hygiene Data'!$D$13,0,10*ROW('Hygiene Data'!D41))="","",OFFSET('Hygiene Data'!$D$13,0,10*ROW('Hygiene Data'!D41)))</f>
        <v/>
      </c>
      <c r="DR47" s="399" t="str">
        <f ca="1">+IF(OFFSET('Hygiene Data'!$E$11,0,10*ROW('Hygiene Data'!E41))="","",OFFSET('Hygiene Data'!$E$11,0,10*ROW('Hygiene Data'!E41)))</f>
        <v/>
      </c>
      <c r="DS47" s="399" t="str">
        <f ca="1">+IF(OFFSET('Hygiene Data'!$E$12,0,10*ROW('Hygiene Data'!E41))="","",OFFSET('Hygiene Data'!$E$12,0,10*ROW('Hygiene Data'!E41)))</f>
        <v/>
      </c>
      <c r="DT47" s="399" t="str">
        <f ca="1">+IF(OFFSET('Hygiene Data'!$E$13,0,10*ROW('Hygiene Data'!E41))="","",OFFSET('Hygiene Data'!$E$13,0,10*ROW('Hygiene Data'!E41)))</f>
        <v/>
      </c>
      <c r="DU47" s="399" t="str">
        <f ca="1">+IF(OFFSET('Hygiene Data'!$F$11,0,10*ROW('Hygiene Data'!F41))="","",OFFSET('Hygiene Data'!$F$11,0,10*ROW('Hygiene Data'!F41)))</f>
        <v/>
      </c>
      <c r="DV47" s="399" t="str">
        <f ca="1">+IF(OFFSET('Hygiene Data'!$F$12,0,10*ROW('Hygiene Data'!F41))="","",OFFSET('Hygiene Data'!$F$12,0,10*ROW('Hygiene Data'!F41)))</f>
        <v/>
      </c>
      <c r="DW47" s="399" t="str">
        <f ca="1">+IF(OFFSET('Hygiene Data'!$F$13,0,10*ROW('Hygiene Data'!F41))="","",OFFSET('Hygiene Data'!$F$13,0,10*ROW('Hygiene Data'!F41)))</f>
        <v/>
      </c>
      <c r="DX47" s="399" t="str">
        <f ca="1">+IF(OFFSET('Hygiene Data'!$G$11,0,10*ROW('Hygiene Data'!G41))="","",OFFSET('Hygiene Data'!$G$11,0,10*ROW('Hygiene Data'!G41)))</f>
        <v/>
      </c>
      <c r="DY47" s="399" t="str">
        <f ca="1">+IF(OFFSET('Hygiene Data'!$G$12,0,10*ROW('Hygiene Data'!G41))="","",OFFSET('Hygiene Data'!$G$12,0,10*ROW('Hygiene Data'!G41)))</f>
        <v/>
      </c>
      <c r="DZ47" s="399" t="str">
        <f ca="1">+IF(OFFSET('Hygiene Data'!$G$13,0,10*ROW('Hygiene Data'!G41))="","",OFFSET('Hygiene Data'!$G$13,0,10*ROW('Hygiene Data'!G41)))</f>
        <v/>
      </c>
      <c r="EA47" s="399" t="str">
        <f ca="1">+IF(OFFSET('Hygiene Data'!$H$11,0,10*ROW('Hygiene Data'!H41))="","",OFFSET('Hygiene Data'!$H$11,0,10*ROW('Hygiene Data'!H41)))</f>
        <v/>
      </c>
      <c r="EB47" s="399" t="str">
        <f ca="1">+IF(OFFSET('Hygiene Data'!$H$12,0,10*ROW('Hygiene Data'!H41))="","",OFFSET('Hygiene Data'!$H$12,0,10*ROW('Hygiene Data'!H41)))</f>
        <v/>
      </c>
      <c r="EC47" s="399" t="str">
        <f ca="1">+IF(OFFSET('Hygiene Data'!$H$13,0,10*ROW('Hygiene Data'!H41))="","",OFFSET('Hygiene Data'!$H$13,0,10*ROW('Hygiene Data'!H41)))</f>
        <v/>
      </c>
      <c r="ED47" s="399" t="str">
        <f ca="1">+IF(OFFSET('Hygiene Data'!$I$11,0,10*ROW('Hygiene Data'!I41))="","",OFFSET('Hygiene Data'!$I$11,0,10*ROW('Hygiene Data'!I41)))</f>
        <v/>
      </c>
      <c r="EE47" s="399" t="str">
        <f ca="1">+IF(OFFSET('Hygiene Data'!$I$12,0,10*ROW('Hygiene Data'!I41))="","",OFFSET('Hygiene Data'!$I$12,0,10*ROW('Hygiene Data'!I41)))</f>
        <v/>
      </c>
      <c r="EF47" s="399" t="str">
        <f ca="1">+IF(OFFSET('Hygiene Data'!$I$13,0,10*ROW('Hygiene Data'!I41))="","",OFFSET('Hygiene Data'!$I$13,0,10*ROW('Hygiene Data'!I41)))</f>
        <v/>
      </c>
    </row>
    <row r="48" spans="1:136" x14ac:dyDescent="0.25">
      <c r="A48" s="508" t="str">
        <f ca="1">+IF(OFFSET('Water Data'!$B$2,0,10*ROW('Water Data'!E42))="","",OFFSET('Water Data'!$B$2,0,10*ROW('Water Data'!E42)))</f>
        <v/>
      </c>
      <c r="B48" s="50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35" t="str">
        <f t="shared" ca="1" si="0"/>
        <v/>
      </c>
      <c r="D48" s="53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3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3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3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3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3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3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3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3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3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3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3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3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3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3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3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3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3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3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3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3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3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3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3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3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3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3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3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3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3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3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3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3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3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3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3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3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3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3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3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3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3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3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3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3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3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3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3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3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1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3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3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3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3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3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3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3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3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3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3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3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3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3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3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3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3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99" t="str">
        <f ca="1">+IF(OFFSET('Water Data'!$D$27,0,10*ROW('Water Data'!D42))="","",OFFSET('Water Data'!$D$27,0,10*ROW('Water Data'!D42)))</f>
        <v/>
      </c>
      <c r="BT48" s="399" t="str">
        <f ca="1">+IF(OFFSET('Water Data'!$D$28,0,10*ROW('Water Data'!D42))="","",OFFSET('Water Data'!$D$28,0,10*ROW('Water Data'!D42)))</f>
        <v/>
      </c>
      <c r="BU48" s="399" t="str">
        <f ca="1">+IF(OFFSET('Water Data'!$D$29,0,10*ROW('Water Data'!D42))="","",OFFSET('Water Data'!$D$29,0,10*ROW('Water Data'!D42)))</f>
        <v/>
      </c>
      <c r="BV48" s="399" t="str">
        <f ca="1">+IF(OFFSET('Water Data'!$E$27,0,10*ROW('Water Data'!E42))="","",OFFSET('Water Data'!$E$27,0,10*ROW('Water Data'!E42)))</f>
        <v/>
      </c>
      <c r="BW48" s="399" t="str">
        <f ca="1">+IF(OFFSET('Water Data'!$E$28,0,10*ROW('Water Data'!E42))="","",OFFSET('Water Data'!$E$28,0,10*ROW('Water Data'!E42)))</f>
        <v/>
      </c>
      <c r="BX48" s="399" t="str">
        <f ca="1">+IF(OFFSET('Water Data'!$E$29,0,10*ROW('Water Data'!E42))="","",OFFSET('Water Data'!$E$29,0,10*ROW('Water Data'!E42)))</f>
        <v/>
      </c>
      <c r="BY48" s="399" t="str">
        <f ca="1">+IF(OFFSET('Water Data'!$F$27,0,10*ROW('Water Data'!F42))="","",OFFSET('Water Data'!$F$27,0,10*ROW('Water Data'!F42)))</f>
        <v/>
      </c>
      <c r="BZ48" s="399" t="str">
        <f ca="1">+IF(OFFSET('Water Data'!$F$28,0,10*ROW('Water Data'!F42))="","",OFFSET('Water Data'!$F$28,0,10*ROW('Water Data'!F42)))</f>
        <v/>
      </c>
      <c r="CA48" s="399" t="str">
        <f ca="1">+IF(OFFSET('Water Data'!$F$29,0,10*ROW('Water Data'!F42))="","",OFFSET('Water Data'!$F$29,0,10*ROW('Water Data'!F42)))</f>
        <v/>
      </c>
      <c r="CB48" s="399" t="str">
        <f ca="1">+IF(OFFSET('Water Data'!$G$27,0,10*ROW('Water Data'!G42))="","",OFFSET('Water Data'!$G$27,0,10*ROW('Water Data'!G42)))</f>
        <v/>
      </c>
      <c r="CC48" s="399" t="str">
        <f ca="1">+IF(OFFSET('Water Data'!$G$28,0,10*ROW('Water Data'!G42))="","",OFFSET('Water Data'!$G$28,0,10*ROW('Water Data'!G42)))</f>
        <v/>
      </c>
      <c r="CD48" s="399" t="str">
        <f ca="1">+IF(OFFSET('Water Data'!$G$29,0,10*ROW('Water Data'!G42))="","",OFFSET('Water Data'!$G$29,0,10*ROW('Water Data'!G42)))</f>
        <v/>
      </c>
      <c r="CE48" s="399" t="str">
        <f ca="1">+IF(OFFSET('Water Data'!$H$27,0,10*ROW('Water Data'!H42))="","",OFFSET('Water Data'!$H$27,0,10*ROW('Water Data'!H42)))</f>
        <v/>
      </c>
      <c r="CF48" s="399" t="str">
        <f ca="1">+IF(OFFSET('Water Data'!$H$28,0,10*ROW('Water Data'!H42))="","",OFFSET('Water Data'!$H$28,0,10*ROW('Water Data'!H42)))</f>
        <v/>
      </c>
      <c r="CG48" s="399" t="str">
        <f ca="1">+IF(OFFSET('Water Data'!$H$29,0,10*ROW('Water Data'!H42))="","",OFFSET('Water Data'!$H$29,0,10*ROW('Water Data'!H42)))</f>
        <v/>
      </c>
      <c r="CH48" s="399" t="str">
        <f ca="1">+IF(OFFSET('Water Data'!$I$27,0,10*ROW('Water Data'!I42))="","",OFFSET('Water Data'!$I$27,0,10*ROW('Water Data'!I42)))</f>
        <v/>
      </c>
      <c r="CI48" s="399" t="str">
        <f ca="1">+IF(OFFSET('Water Data'!$I$28,0,10*ROW('Water Data'!I42))="","",OFFSET('Water Data'!$I$28,0,10*ROW('Water Data'!I42)))</f>
        <v/>
      </c>
      <c r="CJ48" s="399" t="str">
        <f ca="1">+IF(OFFSET('Water Data'!$I$29,0,10*ROW('Water Data'!I42))="","",OFFSET('Water Data'!$I$29,0,10*ROW('Water Data'!I42)))</f>
        <v/>
      </c>
      <c r="CK48" s="399" t="str">
        <f ca="1">+IF(OFFSET('Sanitation Data'!$D$28,0,10*ROW('Sanitation Data'!D42))="","",OFFSET('Sanitation Data'!$D$28,0,10*ROW('Sanitation Data'!D42)))</f>
        <v/>
      </c>
      <c r="CL48" s="399" t="str">
        <f ca="1">+IF(OFFSET('Sanitation Data'!$D$29,0,10*ROW('Sanitation Data'!D42))="","",OFFSET('Sanitation Data'!$D$29,0,10*ROW('Sanitation Data'!D42)))</f>
        <v/>
      </c>
      <c r="CM48" s="399" t="str">
        <f ca="1">+IF(OFFSET('Sanitation Data'!$D$30,0,10*ROW('Sanitation Data'!D42))="","",OFFSET('Sanitation Data'!$D$30,0,10*ROW('Sanitation Data'!D42)))</f>
        <v/>
      </c>
      <c r="CN48" s="399" t="str">
        <f ca="1">+IF(OFFSET('Sanitation Data'!$D$31,0,10*ROW('Sanitation Data'!D42))="","",OFFSET('Sanitation Data'!$D$31,0,10*ROW('Sanitation Data'!D42)))</f>
        <v/>
      </c>
      <c r="CO48" s="399" t="str">
        <f ca="1">+IF(OFFSET('Sanitation Data'!$D$32,0,10*ROW('Sanitation Data'!D42))="","",OFFSET('Sanitation Data'!$D$32,0,10*ROW('Sanitation Data'!D42)))</f>
        <v/>
      </c>
      <c r="CP48" s="399" t="str">
        <f ca="1">+IF(OFFSET('Sanitation Data'!$E$28,0,10*ROW('Sanitation Data'!E42))="","",OFFSET('Sanitation Data'!$E$28,0,10*ROW('Sanitation Data'!E42)))</f>
        <v/>
      </c>
      <c r="CQ48" s="399" t="str">
        <f ca="1">+IF(OFFSET('Sanitation Data'!$E$29,0,10*ROW('Sanitation Data'!E42))="","",OFFSET('Sanitation Data'!$E$29,0,10*ROW('Sanitation Data'!E42)))</f>
        <v/>
      </c>
      <c r="CR48" s="399" t="str">
        <f ca="1">+IF(OFFSET('Sanitation Data'!$E$30,0,10*ROW('Sanitation Data'!E42))="","",OFFSET('Sanitation Data'!$E$30,0,10*ROW('Sanitation Data'!E42)))</f>
        <v/>
      </c>
      <c r="CS48" s="399" t="str">
        <f ca="1">+IF(OFFSET('Sanitation Data'!$E$31,0,10*ROW('Sanitation Data'!E42))="","",OFFSET('Sanitation Data'!$E$31,0,10*ROW('Sanitation Data'!E42)))</f>
        <v/>
      </c>
      <c r="CT48" s="399" t="str">
        <f ca="1">+IF(OFFSET('Sanitation Data'!$E$32,0,10*ROW('Sanitation Data'!E42))="","",OFFSET('Sanitation Data'!$E$32,0,10*ROW('Sanitation Data'!E42)))</f>
        <v/>
      </c>
      <c r="CU48" s="399" t="str">
        <f ca="1">+IF(OFFSET('Sanitation Data'!$F$28,0,10*ROW('Sanitation Data'!F42))="","",OFFSET('Sanitation Data'!$F$28,0,10*ROW('Sanitation Data'!F42)))</f>
        <v/>
      </c>
      <c r="CV48" s="399" t="str">
        <f ca="1">+IF(OFFSET('Sanitation Data'!$F$29,0,10*ROW('Sanitation Data'!F42))="","",OFFSET('Sanitation Data'!$F$29,0,10*ROW('Sanitation Data'!F42)))</f>
        <v/>
      </c>
      <c r="CW48" s="399" t="str">
        <f ca="1">+IF(OFFSET('Sanitation Data'!$F$30,0,10*ROW('Sanitation Data'!F42))="","",OFFSET('Sanitation Data'!$F$30,0,10*ROW('Sanitation Data'!F42)))</f>
        <v/>
      </c>
      <c r="CX48" s="399" t="str">
        <f ca="1">+IF(OFFSET('Sanitation Data'!$F$31,0,10*ROW('Sanitation Data'!F42))="","",OFFSET('Sanitation Data'!$F$31,0,10*ROW('Sanitation Data'!F42)))</f>
        <v/>
      </c>
      <c r="CY48" s="399" t="str">
        <f ca="1">+IF(OFFSET('Sanitation Data'!$F$32,0,10*ROW('Sanitation Data'!F42))="","",OFFSET('Sanitation Data'!$F$32,0,10*ROW('Sanitation Data'!F42)))</f>
        <v/>
      </c>
      <c r="CZ48" s="399" t="str">
        <f ca="1">+IF(OFFSET('Sanitation Data'!$G$28,0,10*ROW('Sanitation Data'!G42))="","",OFFSET('Sanitation Data'!$G$28,0,10*ROW('Sanitation Data'!G42)))</f>
        <v/>
      </c>
      <c r="DA48" s="399" t="str">
        <f ca="1">+IF(OFFSET('Sanitation Data'!$G$29,0,10*ROW('Sanitation Data'!G42))="","",OFFSET('Sanitation Data'!$G$29,0,10*ROW('Sanitation Data'!G42)))</f>
        <v/>
      </c>
      <c r="DB48" s="399" t="str">
        <f ca="1">+IF(OFFSET('Sanitation Data'!$G$30,0,10*ROW('Sanitation Data'!G42))="","",OFFSET('Sanitation Data'!$G$30,0,10*ROW('Sanitation Data'!G42)))</f>
        <v/>
      </c>
      <c r="DC48" s="399" t="str">
        <f ca="1">+IF(OFFSET('Sanitation Data'!$G$31,0,10*ROW('Sanitation Data'!G42))="","",OFFSET('Sanitation Data'!$G$31,0,10*ROW('Sanitation Data'!G42)))</f>
        <v/>
      </c>
      <c r="DD48" s="399" t="str">
        <f ca="1">+IF(OFFSET('Sanitation Data'!$G$32,0,10*ROW('Sanitation Data'!G42))="","",OFFSET('Sanitation Data'!$G$32,0,10*ROW('Sanitation Data'!G42)))</f>
        <v/>
      </c>
      <c r="DE48" s="399" t="str">
        <f ca="1">+IF(OFFSET('Sanitation Data'!$H$28,0,10*ROW('Sanitation Data'!H42))="","",OFFSET('Sanitation Data'!$H$28,0,10*ROW('Sanitation Data'!H42)))</f>
        <v/>
      </c>
      <c r="DF48" s="399" t="str">
        <f ca="1">+IF(OFFSET('Sanitation Data'!$H$29,0,10*ROW('Sanitation Data'!H42))="","",OFFSET('Sanitation Data'!$H$29,0,10*ROW('Sanitation Data'!H42)))</f>
        <v/>
      </c>
      <c r="DG48" s="399" t="str">
        <f ca="1">+IF(OFFSET('Sanitation Data'!$H$30,0,10*ROW('Sanitation Data'!H42))="","",OFFSET('Sanitation Data'!$H$30,0,10*ROW('Sanitation Data'!H42)))</f>
        <v/>
      </c>
      <c r="DH48" s="399" t="str">
        <f ca="1">+IF(OFFSET('Sanitation Data'!$H$31,0,10*ROW('Sanitation Data'!H42))="","",OFFSET('Sanitation Data'!$H$31,0,10*ROW('Sanitation Data'!H42)))</f>
        <v/>
      </c>
      <c r="DI48" s="399" t="str">
        <f ca="1">+IF(OFFSET('Sanitation Data'!$H$32,0,10*ROW('Sanitation Data'!H42))="","",OFFSET('Sanitation Data'!$H$32,0,10*ROW('Sanitation Data'!H42)))</f>
        <v/>
      </c>
      <c r="DJ48" s="399" t="str">
        <f ca="1">+IF(OFFSET('Sanitation Data'!$I$28,0,10*ROW('Sanitation Data'!I42))="","",OFFSET('Sanitation Data'!$I$28,0,10*ROW('Sanitation Data'!I42)))</f>
        <v/>
      </c>
      <c r="DK48" s="399" t="str">
        <f ca="1">+IF(OFFSET('Sanitation Data'!$I$29,0,10*ROW('Sanitation Data'!I42))="","",OFFSET('Sanitation Data'!$I$29,0,10*ROW('Sanitation Data'!I42)))</f>
        <v/>
      </c>
      <c r="DL48" s="399" t="str">
        <f ca="1">+IF(OFFSET('Sanitation Data'!$I$30,0,10*ROW('Sanitation Data'!I42))="","",OFFSET('Sanitation Data'!$I$30,0,10*ROW('Sanitation Data'!I42)))</f>
        <v/>
      </c>
      <c r="DM48" s="399" t="str">
        <f ca="1">+IF(OFFSET('Sanitation Data'!$I$31,0,10*ROW('Sanitation Data'!I42))="","",OFFSET('Sanitation Data'!$I$31,0,10*ROW('Sanitation Data'!I42)))</f>
        <v/>
      </c>
      <c r="DN48" s="399" t="str">
        <f ca="1">+IF(OFFSET('Sanitation Data'!$I$32,0,10*ROW('Sanitation Data'!I42))="","",OFFSET('Sanitation Data'!$I$32,0,10*ROW('Sanitation Data'!I42)))</f>
        <v/>
      </c>
      <c r="DO48" s="399" t="str">
        <f ca="1">+IF(OFFSET('Hygiene Data'!$D$11,0,10*ROW('Hygiene Data'!D42))="","",OFFSET('Hygiene Data'!$D$11,0,10*ROW('Hygiene Data'!D42)))</f>
        <v/>
      </c>
      <c r="DP48" s="399" t="str">
        <f ca="1">+IF(OFFSET('Hygiene Data'!$D$12,0,10*ROW('Hygiene Data'!D42))="","",OFFSET('Hygiene Data'!$D$12,0,10*ROW('Hygiene Data'!D42)))</f>
        <v/>
      </c>
      <c r="DQ48" s="399" t="str">
        <f ca="1">+IF(OFFSET('Hygiene Data'!$D$13,0,10*ROW('Hygiene Data'!D42))="","",OFFSET('Hygiene Data'!$D$13,0,10*ROW('Hygiene Data'!D42)))</f>
        <v/>
      </c>
      <c r="DR48" s="399" t="str">
        <f ca="1">+IF(OFFSET('Hygiene Data'!$E$11,0,10*ROW('Hygiene Data'!E42))="","",OFFSET('Hygiene Data'!$E$11,0,10*ROW('Hygiene Data'!E42)))</f>
        <v/>
      </c>
      <c r="DS48" s="399" t="str">
        <f ca="1">+IF(OFFSET('Hygiene Data'!$E$12,0,10*ROW('Hygiene Data'!E42))="","",OFFSET('Hygiene Data'!$E$12,0,10*ROW('Hygiene Data'!E42)))</f>
        <v/>
      </c>
      <c r="DT48" s="399" t="str">
        <f ca="1">+IF(OFFSET('Hygiene Data'!$E$13,0,10*ROW('Hygiene Data'!E42))="","",OFFSET('Hygiene Data'!$E$13,0,10*ROW('Hygiene Data'!E42)))</f>
        <v/>
      </c>
      <c r="DU48" s="399" t="str">
        <f ca="1">+IF(OFFSET('Hygiene Data'!$F$11,0,10*ROW('Hygiene Data'!F42))="","",OFFSET('Hygiene Data'!$F$11,0,10*ROW('Hygiene Data'!F42)))</f>
        <v/>
      </c>
      <c r="DV48" s="399" t="str">
        <f ca="1">+IF(OFFSET('Hygiene Data'!$F$12,0,10*ROW('Hygiene Data'!F42))="","",OFFSET('Hygiene Data'!$F$12,0,10*ROW('Hygiene Data'!F42)))</f>
        <v/>
      </c>
      <c r="DW48" s="399" t="str">
        <f ca="1">+IF(OFFSET('Hygiene Data'!$F$13,0,10*ROW('Hygiene Data'!F42))="","",OFFSET('Hygiene Data'!$F$13,0,10*ROW('Hygiene Data'!F42)))</f>
        <v/>
      </c>
      <c r="DX48" s="399" t="str">
        <f ca="1">+IF(OFFSET('Hygiene Data'!$G$11,0,10*ROW('Hygiene Data'!G42))="","",OFFSET('Hygiene Data'!$G$11,0,10*ROW('Hygiene Data'!G42)))</f>
        <v/>
      </c>
      <c r="DY48" s="399" t="str">
        <f ca="1">+IF(OFFSET('Hygiene Data'!$G$12,0,10*ROW('Hygiene Data'!G42))="","",OFFSET('Hygiene Data'!$G$12,0,10*ROW('Hygiene Data'!G42)))</f>
        <v/>
      </c>
      <c r="DZ48" s="399" t="str">
        <f ca="1">+IF(OFFSET('Hygiene Data'!$G$13,0,10*ROW('Hygiene Data'!G42))="","",OFFSET('Hygiene Data'!$G$13,0,10*ROW('Hygiene Data'!G42)))</f>
        <v/>
      </c>
      <c r="EA48" s="399" t="str">
        <f ca="1">+IF(OFFSET('Hygiene Data'!$H$11,0,10*ROW('Hygiene Data'!H42))="","",OFFSET('Hygiene Data'!$H$11,0,10*ROW('Hygiene Data'!H42)))</f>
        <v/>
      </c>
      <c r="EB48" s="399" t="str">
        <f ca="1">+IF(OFFSET('Hygiene Data'!$H$12,0,10*ROW('Hygiene Data'!H42))="","",OFFSET('Hygiene Data'!$H$12,0,10*ROW('Hygiene Data'!H42)))</f>
        <v/>
      </c>
      <c r="EC48" s="399" t="str">
        <f ca="1">+IF(OFFSET('Hygiene Data'!$H$13,0,10*ROW('Hygiene Data'!H42))="","",OFFSET('Hygiene Data'!$H$13,0,10*ROW('Hygiene Data'!H42)))</f>
        <v/>
      </c>
      <c r="ED48" s="399" t="str">
        <f ca="1">+IF(OFFSET('Hygiene Data'!$I$11,0,10*ROW('Hygiene Data'!I42))="","",OFFSET('Hygiene Data'!$I$11,0,10*ROW('Hygiene Data'!I42)))</f>
        <v/>
      </c>
      <c r="EE48" s="399" t="str">
        <f ca="1">+IF(OFFSET('Hygiene Data'!$I$12,0,10*ROW('Hygiene Data'!I42))="","",OFFSET('Hygiene Data'!$I$12,0,10*ROW('Hygiene Data'!I42)))</f>
        <v/>
      </c>
      <c r="EF48" s="399" t="str">
        <f ca="1">+IF(OFFSET('Hygiene Data'!$I$13,0,10*ROW('Hygiene Data'!I42))="","",OFFSET('Hygiene Data'!$I$13,0,10*ROW('Hygiene Data'!I42)))</f>
        <v/>
      </c>
    </row>
    <row r="49" spans="1:136" x14ac:dyDescent="0.25">
      <c r="A49" s="508" t="str">
        <f ca="1">+IF(OFFSET('Water Data'!$B$2,0,10*ROW('Water Data'!E43))="","",OFFSET('Water Data'!$B$2,0,10*ROW('Water Data'!E43)))</f>
        <v/>
      </c>
      <c r="B49" s="50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35" t="str">
        <f t="shared" ca="1" si="0"/>
        <v/>
      </c>
      <c r="D49" s="53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3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3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3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3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3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3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3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3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3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3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3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3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3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3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3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3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3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3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3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3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3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3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3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3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3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3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3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3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3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3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3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3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3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3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3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3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3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3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3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3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3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3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3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3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3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3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3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3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1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3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3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3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3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3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3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3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3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3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3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3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3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3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3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3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3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99" t="str">
        <f ca="1">+IF(OFFSET('Water Data'!$D$27,0,10*ROW('Water Data'!D43))="","",OFFSET('Water Data'!$D$27,0,10*ROW('Water Data'!D43)))</f>
        <v/>
      </c>
      <c r="BT49" s="399" t="str">
        <f ca="1">+IF(OFFSET('Water Data'!$D$28,0,10*ROW('Water Data'!D43))="","",OFFSET('Water Data'!$D$28,0,10*ROW('Water Data'!D43)))</f>
        <v/>
      </c>
      <c r="BU49" s="399" t="str">
        <f ca="1">+IF(OFFSET('Water Data'!$D$29,0,10*ROW('Water Data'!D43))="","",OFFSET('Water Data'!$D$29,0,10*ROW('Water Data'!D43)))</f>
        <v/>
      </c>
      <c r="BV49" s="399" t="str">
        <f ca="1">+IF(OFFSET('Water Data'!$E$27,0,10*ROW('Water Data'!E43))="","",OFFSET('Water Data'!$E$27,0,10*ROW('Water Data'!E43)))</f>
        <v/>
      </c>
      <c r="BW49" s="399" t="str">
        <f ca="1">+IF(OFFSET('Water Data'!$E$28,0,10*ROW('Water Data'!E43))="","",OFFSET('Water Data'!$E$28,0,10*ROW('Water Data'!E43)))</f>
        <v/>
      </c>
      <c r="BX49" s="399" t="str">
        <f ca="1">+IF(OFFSET('Water Data'!$E$29,0,10*ROW('Water Data'!E43))="","",OFFSET('Water Data'!$E$29,0,10*ROW('Water Data'!E43)))</f>
        <v/>
      </c>
      <c r="BY49" s="399" t="str">
        <f ca="1">+IF(OFFSET('Water Data'!$F$27,0,10*ROW('Water Data'!F43))="","",OFFSET('Water Data'!$F$27,0,10*ROW('Water Data'!F43)))</f>
        <v/>
      </c>
      <c r="BZ49" s="399" t="str">
        <f ca="1">+IF(OFFSET('Water Data'!$F$28,0,10*ROW('Water Data'!F43))="","",OFFSET('Water Data'!$F$28,0,10*ROW('Water Data'!F43)))</f>
        <v/>
      </c>
      <c r="CA49" s="399" t="str">
        <f ca="1">+IF(OFFSET('Water Data'!$F$29,0,10*ROW('Water Data'!F43))="","",OFFSET('Water Data'!$F$29,0,10*ROW('Water Data'!F43)))</f>
        <v/>
      </c>
      <c r="CB49" s="399" t="str">
        <f ca="1">+IF(OFFSET('Water Data'!$G$27,0,10*ROW('Water Data'!G43))="","",OFFSET('Water Data'!$G$27,0,10*ROW('Water Data'!G43)))</f>
        <v/>
      </c>
      <c r="CC49" s="399" t="str">
        <f ca="1">+IF(OFFSET('Water Data'!$G$28,0,10*ROW('Water Data'!G43))="","",OFFSET('Water Data'!$G$28,0,10*ROW('Water Data'!G43)))</f>
        <v/>
      </c>
      <c r="CD49" s="399" t="str">
        <f ca="1">+IF(OFFSET('Water Data'!$G$29,0,10*ROW('Water Data'!G43))="","",OFFSET('Water Data'!$G$29,0,10*ROW('Water Data'!G43)))</f>
        <v/>
      </c>
      <c r="CE49" s="399" t="str">
        <f ca="1">+IF(OFFSET('Water Data'!$H$27,0,10*ROW('Water Data'!H43))="","",OFFSET('Water Data'!$H$27,0,10*ROW('Water Data'!H43)))</f>
        <v/>
      </c>
      <c r="CF49" s="399" t="str">
        <f ca="1">+IF(OFFSET('Water Data'!$H$28,0,10*ROW('Water Data'!H43))="","",OFFSET('Water Data'!$H$28,0,10*ROW('Water Data'!H43)))</f>
        <v/>
      </c>
      <c r="CG49" s="399" t="str">
        <f ca="1">+IF(OFFSET('Water Data'!$H$29,0,10*ROW('Water Data'!H43))="","",OFFSET('Water Data'!$H$29,0,10*ROW('Water Data'!H43)))</f>
        <v/>
      </c>
      <c r="CH49" s="399" t="str">
        <f ca="1">+IF(OFFSET('Water Data'!$I$27,0,10*ROW('Water Data'!I43))="","",OFFSET('Water Data'!$I$27,0,10*ROW('Water Data'!I43)))</f>
        <v/>
      </c>
      <c r="CI49" s="399" t="str">
        <f ca="1">+IF(OFFSET('Water Data'!$I$28,0,10*ROW('Water Data'!I43))="","",OFFSET('Water Data'!$I$28,0,10*ROW('Water Data'!I43)))</f>
        <v/>
      </c>
      <c r="CJ49" s="399" t="str">
        <f ca="1">+IF(OFFSET('Water Data'!$I$29,0,10*ROW('Water Data'!I43))="","",OFFSET('Water Data'!$I$29,0,10*ROW('Water Data'!I43)))</f>
        <v/>
      </c>
      <c r="CK49" s="399" t="str">
        <f ca="1">+IF(OFFSET('Sanitation Data'!$D$28,0,10*ROW('Sanitation Data'!D43))="","",OFFSET('Sanitation Data'!$D$28,0,10*ROW('Sanitation Data'!D43)))</f>
        <v/>
      </c>
      <c r="CL49" s="399" t="str">
        <f ca="1">+IF(OFFSET('Sanitation Data'!$D$29,0,10*ROW('Sanitation Data'!D43))="","",OFFSET('Sanitation Data'!$D$29,0,10*ROW('Sanitation Data'!D43)))</f>
        <v/>
      </c>
      <c r="CM49" s="399" t="str">
        <f ca="1">+IF(OFFSET('Sanitation Data'!$D$30,0,10*ROW('Sanitation Data'!D43))="","",OFFSET('Sanitation Data'!$D$30,0,10*ROW('Sanitation Data'!D43)))</f>
        <v/>
      </c>
      <c r="CN49" s="399" t="str">
        <f ca="1">+IF(OFFSET('Sanitation Data'!$D$31,0,10*ROW('Sanitation Data'!D43))="","",OFFSET('Sanitation Data'!$D$31,0,10*ROW('Sanitation Data'!D43)))</f>
        <v/>
      </c>
      <c r="CO49" s="399" t="str">
        <f ca="1">+IF(OFFSET('Sanitation Data'!$D$32,0,10*ROW('Sanitation Data'!D43))="","",OFFSET('Sanitation Data'!$D$32,0,10*ROW('Sanitation Data'!D43)))</f>
        <v/>
      </c>
      <c r="CP49" s="399" t="str">
        <f ca="1">+IF(OFFSET('Sanitation Data'!$E$28,0,10*ROW('Sanitation Data'!E43))="","",OFFSET('Sanitation Data'!$E$28,0,10*ROW('Sanitation Data'!E43)))</f>
        <v/>
      </c>
      <c r="CQ49" s="399" t="str">
        <f ca="1">+IF(OFFSET('Sanitation Data'!$E$29,0,10*ROW('Sanitation Data'!E43))="","",OFFSET('Sanitation Data'!$E$29,0,10*ROW('Sanitation Data'!E43)))</f>
        <v/>
      </c>
      <c r="CR49" s="399" t="str">
        <f ca="1">+IF(OFFSET('Sanitation Data'!$E$30,0,10*ROW('Sanitation Data'!E43))="","",OFFSET('Sanitation Data'!$E$30,0,10*ROW('Sanitation Data'!E43)))</f>
        <v/>
      </c>
      <c r="CS49" s="399" t="str">
        <f ca="1">+IF(OFFSET('Sanitation Data'!$E$31,0,10*ROW('Sanitation Data'!E43))="","",OFFSET('Sanitation Data'!$E$31,0,10*ROW('Sanitation Data'!E43)))</f>
        <v/>
      </c>
      <c r="CT49" s="399" t="str">
        <f ca="1">+IF(OFFSET('Sanitation Data'!$E$32,0,10*ROW('Sanitation Data'!E43))="","",OFFSET('Sanitation Data'!$E$32,0,10*ROW('Sanitation Data'!E43)))</f>
        <v/>
      </c>
      <c r="CU49" s="399" t="str">
        <f ca="1">+IF(OFFSET('Sanitation Data'!$F$28,0,10*ROW('Sanitation Data'!F43))="","",OFFSET('Sanitation Data'!$F$28,0,10*ROW('Sanitation Data'!F43)))</f>
        <v/>
      </c>
      <c r="CV49" s="399" t="str">
        <f ca="1">+IF(OFFSET('Sanitation Data'!$F$29,0,10*ROW('Sanitation Data'!F43))="","",OFFSET('Sanitation Data'!$F$29,0,10*ROW('Sanitation Data'!F43)))</f>
        <v/>
      </c>
      <c r="CW49" s="399" t="str">
        <f ca="1">+IF(OFFSET('Sanitation Data'!$F$30,0,10*ROW('Sanitation Data'!F43))="","",OFFSET('Sanitation Data'!$F$30,0,10*ROW('Sanitation Data'!F43)))</f>
        <v/>
      </c>
      <c r="CX49" s="399" t="str">
        <f ca="1">+IF(OFFSET('Sanitation Data'!$F$31,0,10*ROW('Sanitation Data'!F43))="","",OFFSET('Sanitation Data'!$F$31,0,10*ROW('Sanitation Data'!F43)))</f>
        <v/>
      </c>
      <c r="CY49" s="399" t="str">
        <f ca="1">+IF(OFFSET('Sanitation Data'!$F$32,0,10*ROW('Sanitation Data'!F43))="","",OFFSET('Sanitation Data'!$F$32,0,10*ROW('Sanitation Data'!F43)))</f>
        <v/>
      </c>
      <c r="CZ49" s="399" t="str">
        <f ca="1">+IF(OFFSET('Sanitation Data'!$G$28,0,10*ROW('Sanitation Data'!G43))="","",OFFSET('Sanitation Data'!$G$28,0,10*ROW('Sanitation Data'!G43)))</f>
        <v/>
      </c>
      <c r="DA49" s="399" t="str">
        <f ca="1">+IF(OFFSET('Sanitation Data'!$G$29,0,10*ROW('Sanitation Data'!G43))="","",OFFSET('Sanitation Data'!$G$29,0,10*ROW('Sanitation Data'!G43)))</f>
        <v/>
      </c>
      <c r="DB49" s="399" t="str">
        <f ca="1">+IF(OFFSET('Sanitation Data'!$G$30,0,10*ROW('Sanitation Data'!G43))="","",OFFSET('Sanitation Data'!$G$30,0,10*ROW('Sanitation Data'!G43)))</f>
        <v/>
      </c>
      <c r="DC49" s="399" t="str">
        <f ca="1">+IF(OFFSET('Sanitation Data'!$G$31,0,10*ROW('Sanitation Data'!G43))="","",OFFSET('Sanitation Data'!$G$31,0,10*ROW('Sanitation Data'!G43)))</f>
        <v/>
      </c>
      <c r="DD49" s="399" t="str">
        <f ca="1">+IF(OFFSET('Sanitation Data'!$G$32,0,10*ROW('Sanitation Data'!G43))="","",OFFSET('Sanitation Data'!$G$32,0,10*ROW('Sanitation Data'!G43)))</f>
        <v/>
      </c>
      <c r="DE49" s="399" t="str">
        <f ca="1">+IF(OFFSET('Sanitation Data'!$H$28,0,10*ROW('Sanitation Data'!H43))="","",OFFSET('Sanitation Data'!$H$28,0,10*ROW('Sanitation Data'!H43)))</f>
        <v/>
      </c>
      <c r="DF49" s="399" t="str">
        <f ca="1">+IF(OFFSET('Sanitation Data'!$H$29,0,10*ROW('Sanitation Data'!H43))="","",OFFSET('Sanitation Data'!$H$29,0,10*ROW('Sanitation Data'!H43)))</f>
        <v/>
      </c>
      <c r="DG49" s="399" t="str">
        <f ca="1">+IF(OFFSET('Sanitation Data'!$H$30,0,10*ROW('Sanitation Data'!H43))="","",OFFSET('Sanitation Data'!$H$30,0,10*ROW('Sanitation Data'!H43)))</f>
        <v/>
      </c>
      <c r="DH49" s="399" t="str">
        <f ca="1">+IF(OFFSET('Sanitation Data'!$H$31,0,10*ROW('Sanitation Data'!H43))="","",OFFSET('Sanitation Data'!$H$31,0,10*ROW('Sanitation Data'!H43)))</f>
        <v/>
      </c>
      <c r="DI49" s="399" t="str">
        <f ca="1">+IF(OFFSET('Sanitation Data'!$H$32,0,10*ROW('Sanitation Data'!H43))="","",OFFSET('Sanitation Data'!$H$32,0,10*ROW('Sanitation Data'!H43)))</f>
        <v/>
      </c>
      <c r="DJ49" s="399" t="str">
        <f ca="1">+IF(OFFSET('Sanitation Data'!$I$28,0,10*ROW('Sanitation Data'!I43))="","",OFFSET('Sanitation Data'!$I$28,0,10*ROW('Sanitation Data'!I43)))</f>
        <v/>
      </c>
      <c r="DK49" s="399" t="str">
        <f ca="1">+IF(OFFSET('Sanitation Data'!$I$29,0,10*ROW('Sanitation Data'!I43))="","",OFFSET('Sanitation Data'!$I$29,0,10*ROW('Sanitation Data'!I43)))</f>
        <v/>
      </c>
      <c r="DL49" s="399" t="str">
        <f ca="1">+IF(OFFSET('Sanitation Data'!$I$30,0,10*ROW('Sanitation Data'!I43))="","",OFFSET('Sanitation Data'!$I$30,0,10*ROW('Sanitation Data'!I43)))</f>
        <v/>
      </c>
      <c r="DM49" s="399" t="str">
        <f ca="1">+IF(OFFSET('Sanitation Data'!$I$31,0,10*ROW('Sanitation Data'!I43))="","",OFFSET('Sanitation Data'!$I$31,0,10*ROW('Sanitation Data'!I43)))</f>
        <v/>
      </c>
      <c r="DN49" s="399" t="str">
        <f ca="1">+IF(OFFSET('Sanitation Data'!$I$32,0,10*ROW('Sanitation Data'!I43))="","",OFFSET('Sanitation Data'!$I$32,0,10*ROW('Sanitation Data'!I43)))</f>
        <v/>
      </c>
      <c r="DO49" s="399" t="str">
        <f ca="1">+IF(OFFSET('Hygiene Data'!$D$11,0,10*ROW('Hygiene Data'!D43))="","",OFFSET('Hygiene Data'!$D$11,0,10*ROW('Hygiene Data'!D43)))</f>
        <v/>
      </c>
      <c r="DP49" s="399" t="str">
        <f ca="1">+IF(OFFSET('Hygiene Data'!$D$12,0,10*ROW('Hygiene Data'!D43))="","",OFFSET('Hygiene Data'!$D$12,0,10*ROW('Hygiene Data'!D43)))</f>
        <v/>
      </c>
      <c r="DQ49" s="399" t="str">
        <f ca="1">+IF(OFFSET('Hygiene Data'!$D$13,0,10*ROW('Hygiene Data'!D43))="","",OFFSET('Hygiene Data'!$D$13,0,10*ROW('Hygiene Data'!D43)))</f>
        <v/>
      </c>
      <c r="DR49" s="399" t="str">
        <f ca="1">+IF(OFFSET('Hygiene Data'!$E$11,0,10*ROW('Hygiene Data'!E43))="","",OFFSET('Hygiene Data'!$E$11,0,10*ROW('Hygiene Data'!E43)))</f>
        <v/>
      </c>
      <c r="DS49" s="399" t="str">
        <f ca="1">+IF(OFFSET('Hygiene Data'!$E$12,0,10*ROW('Hygiene Data'!E43))="","",OFFSET('Hygiene Data'!$E$12,0,10*ROW('Hygiene Data'!E43)))</f>
        <v/>
      </c>
      <c r="DT49" s="399" t="str">
        <f ca="1">+IF(OFFSET('Hygiene Data'!$E$13,0,10*ROW('Hygiene Data'!E43))="","",OFFSET('Hygiene Data'!$E$13,0,10*ROW('Hygiene Data'!E43)))</f>
        <v/>
      </c>
      <c r="DU49" s="399" t="str">
        <f ca="1">+IF(OFFSET('Hygiene Data'!$F$11,0,10*ROW('Hygiene Data'!F43))="","",OFFSET('Hygiene Data'!$F$11,0,10*ROW('Hygiene Data'!F43)))</f>
        <v/>
      </c>
      <c r="DV49" s="399" t="str">
        <f ca="1">+IF(OFFSET('Hygiene Data'!$F$12,0,10*ROW('Hygiene Data'!F43))="","",OFFSET('Hygiene Data'!$F$12,0,10*ROW('Hygiene Data'!F43)))</f>
        <v/>
      </c>
      <c r="DW49" s="399" t="str">
        <f ca="1">+IF(OFFSET('Hygiene Data'!$F$13,0,10*ROW('Hygiene Data'!F43))="","",OFFSET('Hygiene Data'!$F$13,0,10*ROW('Hygiene Data'!F43)))</f>
        <v/>
      </c>
      <c r="DX49" s="399" t="str">
        <f ca="1">+IF(OFFSET('Hygiene Data'!$G$11,0,10*ROW('Hygiene Data'!G43))="","",OFFSET('Hygiene Data'!$G$11,0,10*ROW('Hygiene Data'!G43)))</f>
        <v/>
      </c>
      <c r="DY49" s="399" t="str">
        <f ca="1">+IF(OFFSET('Hygiene Data'!$G$12,0,10*ROW('Hygiene Data'!G43))="","",OFFSET('Hygiene Data'!$G$12,0,10*ROW('Hygiene Data'!G43)))</f>
        <v/>
      </c>
      <c r="DZ49" s="399" t="str">
        <f ca="1">+IF(OFFSET('Hygiene Data'!$G$13,0,10*ROW('Hygiene Data'!G43))="","",OFFSET('Hygiene Data'!$G$13,0,10*ROW('Hygiene Data'!G43)))</f>
        <v/>
      </c>
      <c r="EA49" s="399" t="str">
        <f ca="1">+IF(OFFSET('Hygiene Data'!$H$11,0,10*ROW('Hygiene Data'!H43))="","",OFFSET('Hygiene Data'!$H$11,0,10*ROW('Hygiene Data'!H43)))</f>
        <v/>
      </c>
      <c r="EB49" s="399" t="str">
        <f ca="1">+IF(OFFSET('Hygiene Data'!$H$12,0,10*ROW('Hygiene Data'!H43))="","",OFFSET('Hygiene Data'!$H$12,0,10*ROW('Hygiene Data'!H43)))</f>
        <v/>
      </c>
      <c r="EC49" s="399" t="str">
        <f ca="1">+IF(OFFSET('Hygiene Data'!$H$13,0,10*ROW('Hygiene Data'!H43))="","",OFFSET('Hygiene Data'!$H$13,0,10*ROW('Hygiene Data'!H43)))</f>
        <v/>
      </c>
      <c r="ED49" s="399" t="str">
        <f ca="1">+IF(OFFSET('Hygiene Data'!$I$11,0,10*ROW('Hygiene Data'!I43))="","",OFFSET('Hygiene Data'!$I$11,0,10*ROW('Hygiene Data'!I43)))</f>
        <v/>
      </c>
      <c r="EE49" s="399" t="str">
        <f ca="1">+IF(OFFSET('Hygiene Data'!$I$12,0,10*ROW('Hygiene Data'!I43))="","",OFFSET('Hygiene Data'!$I$12,0,10*ROW('Hygiene Data'!I43)))</f>
        <v/>
      </c>
      <c r="EF49" s="399" t="str">
        <f ca="1">+IF(OFFSET('Hygiene Data'!$I$13,0,10*ROW('Hygiene Data'!I43))="","",OFFSET('Hygiene Data'!$I$13,0,10*ROW('Hygiene Data'!I43)))</f>
        <v/>
      </c>
    </row>
    <row r="50" spans="1:136" x14ac:dyDescent="0.25">
      <c r="A50" s="508" t="str">
        <f ca="1">+IF(OFFSET('Water Data'!$B$2,0,10*ROW('Water Data'!E44))="","",OFFSET('Water Data'!$B$2,0,10*ROW('Water Data'!E44)))</f>
        <v/>
      </c>
      <c r="B50" s="50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35" t="str">
        <f t="shared" ca="1" si="0"/>
        <v/>
      </c>
      <c r="D50" s="53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3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3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3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3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3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3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3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3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3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3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3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3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3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3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3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3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3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3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3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3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3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3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3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3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3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3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3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3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3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3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3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3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3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3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3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3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3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3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3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3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3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3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3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3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3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3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3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3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1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3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3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3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3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3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3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3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3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3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3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3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3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3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3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3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3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99" t="str">
        <f ca="1">+IF(OFFSET('Water Data'!$D$27,0,10*ROW('Water Data'!D44))="","",OFFSET('Water Data'!$D$27,0,10*ROW('Water Data'!D44)))</f>
        <v/>
      </c>
      <c r="BT50" s="399" t="str">
        <f ca="1">+IF(OFFSET('Water Data'!$D$28,0,10*ROW('Water Data'!D44))="","",OFFSET('Water Data'!$D$28,0,10*ROW('Water Data'!D44)))</f>
        <v/>
      </c>
      <c r="BU50" s="399" t="str">
        <f ca="1">+IF(OFFSET('Water Data'!$D$29,0,10*ROW('Water Data'!D44))="","",OFFSET('Water Data'!$D$29,0,10*ROW('Water Data'!D44)))</f>
        <v/>
      </c>
      <c r="BV50" s="399" t="str">
        <f ca="1">+IF(OFFSET('Water Data'!$E$27,0,10*ROW('Water Data'!E44))="","",OFFSET('Water Data'!$E$27,0,10*ROW('Water Data'!E44)))</f>
        <v/>
      </c>
      <c r="BW50" s="399" t="str">
        <f ca="1">+IF(OFFSET('Water Data'!$E$28,0,10*ROW('Water Data'!E44))="","",OFFSET('Water Data'!$E$28,0,10*ROW('Water Data'!E44)))</f>
        <v/>
      </c>
      <c r="BX50" s="399" t="str">
        <f ca="1">+IF(OFFSET('Water Data'!$E$29,0,10*ROW('Water Data'!E44))="","",OFFSET('Water Data'!$E$29,0,10*ROW('Water Data'!E44)))</f>
        <v/>
      </c>
      <c r="BY50" s="399" t="str">
        <f ca="1">+IF(OFFSET('Water Data'!$F$27,0,10*ROW('Water Data'!F44))="","",OFFSET('Water Data'!$F$27,0,10*ROW('Water Data'!F44)))</f>
        <v/>
      </c>
      <c r="BZ50" s="399" t="str">
        <f ca="1">+IF(OFFSET('Water Data'!$F$28,0,10*ROW('Water Data'!F44))="","",OFFSET('Water Data'!$F$28,0,10*ROW('Water Data'!F44)))</f>
        <v/>
      </c>
      <c r="CA50" s="399" t="str">
        <f ca="1">+IF(OFFSET('Water Data'!$F$29,0,10*ROW('Water Data'!F44))="","",OFFSET('Water Data'!$F$29,0,10*ROW('Water Data'!F44)))</f>
        <v/>
      </c>
      <c r="CB50" s="399" t="str">
        <f ca="1">+IF(OFFSET('Water Data'!$G$27,0,10*ROW('Water Data'!G44))="","",OFFSET('Water Data'!$G$27,0,10*ROW('Water Data'!G44)))</f>
        <v/>
      </c>
      <c r="CC50" s="399" t="str">
        <f ca="1">+IF(OFFSET('Water Data'!$G$28,0,10*ROW('Water Data'!G44))="","",OFFSET('Water Data'!$G$28,0,10*ROW('Water Data'!G44)))</f>
        <v/>
      </c>
      <c r="CD50" s="399" t="str">
        <f ca="1">+IF(OFFSET('Water Data'!$G$29,0,10*ROW('Water Data'!G44))="","",OFFSET('Water Data'!$G$29,0,10*ROW('Water Data'!G44)))</f>
        <v/>
      </c>
      <c r="CE50" s="399" t="str">
        <f ca="1">+IF(OFFSET('Water Data'!$H$27,0,10*ROW('Water Data'!H44))="","",OFFSET('Water Data'!$H$27,0,10*ROW('Water Data'!H44)))</f>
        <v/>
      </c>
      <c r="CF50" s="399" t="str">
        <f ca="1">+IF(OFFSET('Water Data'!$H$28,0,10*ROW('Water Data'!H44))="","",OFFSET('Water Data'!$H$28,0,10*ROW('Water Data'!H44)))</f>
        <v/>
      </c>
      <c r="CG50" s="399" t="str">
        <f ca="1">+IF(OFFSET('Water Data'!$H$29,0,10*ROW('Water Data'!H44))="","",OFFSET('Water Data'!$H$29,0,10*ROW('Water Data'!H44)))</f>
        <v/>
      </c>
      <c r="CH50" s="399" t="str">
        <f ca="1">+IF(OFFSET('Water Data'!$I$27,0,10*ROW('Water Data'!I44))="","",OFFSET('Water Data'!$I$27,0,10*ROW('Water Data'!I44)))</f>
        <v/>
      </c>
      <c r="CI50" s="399" t="str">
        <f ca="1">+IF(OFFSET('Water Data'!$I$28,0,10*ROW('Water Data'!I44))="","",OFFSET('Water Data'!$I$28,0,10*ROW('Water Data'!I44)))</f>
        <v/>
      </c>
      <c r="CJ50" s="399" t="str">
        <f ca="1">+IF(OFFSET('Water Data'!$I$29,0,10*ROW('Water Data'!I44))="","",OFFSET('Water Data'!$I$29,0,10*ROW('Water Data'!I44)))</f>
        <v/>
      </c>
      <c r="CK50" s="399" t="str">
        <f ca="1">+IF(OFFSET('Sanitation Data'!$D$28,0,10*ROW('Sanitation Data'!D44))="","",OFFSET('Sanitation Data'!$D$28,0,10*ROW('Sanitation Data'!D44)))</f>
        <v/>
      </c>
      <c r="CL50" s="399" t="str">
        <f ca="1">+IF(OFFSET('Sanitation Data'!$D$29,0,10*ROW('Sanitation Data'!D44))="","",OFFSET('Sanitation Data'!$D$29,0,10*ROW('Sanitation Data'!D44)))</f>
        <v/>
      </c>
      <c r="CM50" s="399" t="str">
        <f ca="1">+IF(OFFSET('Sanitation Data'!$D$30,0,10*ROW('Sanitation Data'!D44))="","",OFFSET('Sanitation Data'!$D$30,0,10*ROW('Sanitation Data'!D44)))</f>
        <v/>
      </c>
      <c r="CN50" s="399" t="str">
        <f ca="1">+IF(OFFSET('Sanitation Data'!$D$31,0,10*ROW('Sanitation Data'!D44))="","",OFFSET('Sanitation Data'!$D$31,0,10*ROW('Sanitation Data'!D44)))</f>
        <v/>
      </c>
      <c r="CO50" s="399" t="str">
        <f ca="1">+IF(OFFSET('Sanitation Data'!$D$32,0,10*ROW('Sanitation Data'!D44))="","",OFFSET('Sanitation Data'!$D$32,0,10*ROW('Sanitation Data'!D44)))</f>
        <v/>
      </c>
      <c r="CP50" s="399" t="str">
        <f ca="1">+IF(OFFSET('Sanitation Data'!$E$28,0,10*ROW('Sanitation Data'!E44))="","",OFFSET('Sanitation Data'!$E$28,0,10*ROW('Sanitation Data'!E44)))</f>
        <v/>
      </c>
      <c r="CQ50" s="399" t="str">
        <f ca="1">+IF(OFFSET('Sanitation Data'!$E$29,0,10*ROW('Sanitation Data'!E44))="","",OFFSET('Sanitation Data'!$E$29,0,10*ROW('Sanitation Data'!E44)))</f>
        <v/>
      </c>
      <c r="CR50" s="399" t="str">
        <f ca="1">+IF(OFFSET('Sanitation Data'!$E$30,0,10*ROW('Sanitation Data'!E44))="","",OFFSET('Sanitation Data'!$E$30,0,10*ROW('Sanitation Data'!E44)))</f>
        <v/>
      </c>
      <c r="CS50" s="399" t="str">
        <f ca="1">+IF(OFFSET('Sanitation Data'!$E$31,0,10*ROW('Sanitation Data'!E44))="","",OFFSET('Sanitation Data'!$E$31,0,10*ROW('Sanitation Data'!E44)))</f>
        <v/>
      </c>
      <c r="CT50" s="399" t="str">
        <f ca="1">+IF(OFFSET('Sanitation Data'!$E$32,0,10*ROW('Sanitation Data'!E44))="","",OFFSET('Sanitation Data'!$E$32,0,10*ROW('Sanitation Data'!E44)))</f>
        <v/>
      </c>
      <c r="CU50" s="399" t="str">
        <f ca="1">+IF(OFFSET('Sanitation Data'!$F$28,0,10*ROW('Sanitation Data'!F44))="","",OFFSET('Sanitation Data'!$F$28,0,10*ROW('Sanitation Data'!F44)))</f>
        <v/>
      </c>
      <c r="CV50" s="399" t="str">
        <f ca="1">+IF(OFFSET('Sanitation Data'!$F$29,0,10*ROW('Sanitation Data'!F44))="","",OFFSET('Sanitation Data'!$F$29,0,10*ROW('Sanitation Data'!F44)))</f>
        <v/>
      </c>
      <c r="CW50" s="399" t="str">
        <f ca="1">+IF(OFFSET('Sanitation Data'!$F$30,0,10*ROW('Sanitation Data'!F44))="","",OFFSET('Sanitation Data'!$F$30,0,10*ROW('Sanitation Data'!F44)))</f>
        <v/>
      </c>
      <c r="CX50" s="399" t="str">
        <f ca="1">+IF(OFFSET('Sanitation Data'!$F$31,0,10*ROW('Sanitation Data'!F44))="","",OFFSET('Sanitation Data'!$F$31,0,10*ROW('Sanitation Data'!F44)))</f>
        <v/>
      </c>
      <c r="CY50" s="399" t="str">
        <f ca="1">+IF(OFFSET('Sanitation Data'!$F$32,0,10*ROW('Sanitation Data'!F44))="","",OFFSET('Sanitation Data'!$F$32,0,10*ROW('Sanitation Data'!F44)))</f>
        <v/>
      </c>
      <c r="CZ50" s="399" t="str">
        <f ca="1">+IF(OFFSET('Sanitation Data'!$G$28,0,10*ROW('Sanitation Data'!G44))="","",OFFSET('Sanitation Data'!$G$28,0,10*ROW('Sanitation Data'!G44)))</f>
        <v/>
      </c>
      <c r="DA50" s="399" t="str">
        <f ca="1">+IF(OFFSET('Sanitation Data'!$G$29,0,10*ROW('Sanitation Data'!G44))="","",OFFSET('Sanitation Data'!$G$29,0,10*ROW('Sanitation Data'!G44)))</f>
        <v/>
      </c>
      <c r="DB50" s="399" t="str">
        <f ca="1">+IF(OFFSET('Sanitation Data'!$G$30,0,10*ROW('Sanitation Data'!G44))="","",OFFSET('Sanitation Data'!$G$30,0,10*ROW('Sanitation Data'!G44)))</f>
        <v/>
      </c>
      <c r="DC50" s="399" t="str">
        <f ca="1">+IF(OFFSET('Sanitation Data'!$G$31,0,10*ROW('Sanitation Data'!G44))="","",OFFSET('Sanitation Data'!$G$31,0,10*ROW('Sanitation Data'!G44)))</f>
        <v/>
      </c>
      <c r="DD50" s="399" t="str">
        <f ca="1">+IF(OFFSET('Sanitation Data'!$G$32,0,10*ROW('Sanitation Data'!G44))="","",OFFSET('Sanitation Data'!$G$32,0,10*ROW('Sanitation Data'!G44)))</f>
        <v/>
      </c>
      <c r="DE50" s="399" t="str">
        <f ca="1">+IF(OFFSET('Sanitation Data'!$H$28,0,10*ROW('Sanitation Data'!H44))="","",OFFSET('Sanitation Data'!$H$28,0,10*ROW('Sanitation Data'!H44)))</f>
        <v/>
      </c>
      <c r="DF50" s="399" t="str">
        <f ca="1">+IF(OFFSET('Sanitation Data'!$H$29,0,10*ROW('Sanitation Data'!H44))="","",OFFSET('Sanitation Data'!$H$29,0,10*ROW('Sanitation Data'!H44)))</f>
        <v/>
      </c>
      <c r="DG50" s="399" t="str">
        <f ca="1">+IF(OFFSET('Sanitation Data'!$H$30,0,10*ROW('Sanitation Data'!H44))="","",OFFSET('Sanitation Data'!$H$30,0,10*ROW('Sanitation Data'!H44)))</f>
        <v/>
      </c>
      <c r="DH50" s="399" t="str">
        <f ca="1">+IF(OFFSET('Sanitation Data'!$H$31,0,10*ROW('Sanitation Data'!H44))="","",OFFSET('Sanitation Data'!$H$31,0,10*ROW('Sanitation Data'!H44)))</f>
        <v/>
      </c>
      <c r="DI50" s="399" t="str">
        <f ca="1">+IF(OFFSET('Sanitation Data'!$H$32,0,10*ROW('Sanitation Data'!H44))="","",OFFSET('Sanitation Data'!$H$32,0,10*ROW('Sanitation Data'!H44)))</f>
        <v/>
      </c>
      <c r="DJ50" s="399" t="str">
        <f ca="1">+IF(OFFSET('Sanitation Data'!$I$28,0,10*ROW('Sanitation Data'!I44))="","",OFFSET('Sanitation Data'!$I$28,0,10*ROW('Sanitation Data'!I44)))</f>
        <v/>
      </c>
      <c r="DK50" s="399" t="str">
        <f ca="1">+IF(OFFSET('Sanitation Data'!$I$29,0,10*ROW('Sanitation Data'!I44))="","",OFFSET('Sanitation Data'!$I$29,0,10*ROW('Sanitation Data'!I44)))</f>
        <v/>
      </c>
      <c r="DL50" s="399" t="str">
        <f ca="1">+IF(OFFSET('Sanitation Data'!$I$30,0,10*ROW('Sanitation Data'!I44))="","",OFFSET('Sanitation Data'!$I$30,0,10*ROW('Sanitation Data'!I44)))</f>
        <v/>
      </c>
      <c r="DM50" s="399" t="str">
        <f ca="1">+IF(OFFSET('Sanitation Data'!$I$31,0,10*ROW('Sanitation Data'!I44))="","",OFFSET('Sanitation Data'!$I$31,0,10*ROW('Sanitation Data'!I44)))</f>
        <v/>
      </c>
      <c r="DN50" s="399" t="str">
        <f ca="1">+IF(OFFSET('Sanitation Data'!$I$32,0,10*ROW('Sanitation Data'!I44))="","",OFFSET('Sanitation Data'!$I$32,0,10*ROW('Sanitation Data'!I44)))</f>
        <v/>
      </c>
      <c r="DO50" s="399" t="str">
        <f ca="1">+IF(OFFSET('Hygiene Data'!$D$11,0,10*ROW('Hygiene Data'!D44))="","",OFFSET('Hygiene Data'!$D$11,0,10*ROW('Hygiene Data'!D44)))</f>
        <v/>
      </c>
      <c r="DP50" s="399" t="str">
        <f ca="1">+IF(OFFSET('Hygiene Data'!$D$12,0,10*ROW('Hygiene Data'!D44))="","",OFFSET('Hygiene Data'!$D$12,0,10*ROW('Hygiene Data'!D44)))</f>
        <v/>
      </c>
      <c r="DQ50" s="399" t="str">
        <f ca="1">+IF(OFFSET('Hygiene Data'!$D$13,0,10*ROW('Hygiene Data'!D44))="","",OFFSET('Hygiene Data'!$D$13,0,10*ROW('Hygiene Data'!D44)))</f>
        <v/>
      </c>
      <c r="DR50" s="399" t="str">
        <f ca="1">+IF(OFFSET('Hygiene Data'!$E$11,0,10*ROW('Hygiene Data'!E44))="","",OFFSET('Hygiene Data'!$E$11,0,10*ROW('Hygiene Data'!E44)))</f>
        <v/>
      </c>
      <c r="DS50" s="399" t="str">
        <f ca="1">+IF(OFFSET('Hygiene Data'!$E$12,0,10*ROW('Hygiene Data'!E44))="","",OFFSET('Hygiene Data'!$E$12,0,10*ROW('Hygiene Data'!E44)))</f>
        <v/>
      </c>
      <c r="DT50" s="399" t="str">
        <f ca="1">+IF(OFFSET('Hygiene Data'!$E$13,0,10*ROW('Hygiene Data'!E44))="","",OFFSET('Hygiene Data'!$E$13,0,10*ROW('Hygiene Data'!E44)))</f>
        <v/>
      </c>
      <c r="DU50" s="399" t="str">
        <f ca="1">+IF(OFFSET('Hygiene Data'!$F$11,0,10*ROW('Hygiene Data'!F44))="","",OFFSET('Hygiene Data'!$F$11,0,10*ROW('Hygiene Data'!F44)))</f>
        <v/>
      </c>
      <c r="DV50" s="399" t="str">
        <f ca="1">+IF(OFFSET('Hygiene Data'!$F$12,0,10*ROW('Hygiene Data'!F44))="","",OFFSET('Hygiene Data'!$F$12,0,10*ROW('Hygiene Data'!F44)))</f>
        <v/>
      </c>
      <c r="DW50" s="399" t="str">
        <f ca="1">+IF(OFFSET('Hygiene Data'!$F$13,0,10*ROW('Hygiene Data'!F44))="","",OFFSET('Hygiene Data'!$F$13,0,10*ROW('Hygiene Data'!F44)))</f>
        <v/>
      </c>
      <c r="DX50" s="399" t="str">
        <f ca="1">+IF(OFFSET('Hygiene Data'!$G$11,0,10*ROW('Hygiene Data'!G44))="","",OFFSET('Hygiene Data'!$G$11,0,10*ROW('Hygiene Data'!G44)))</f>
        <v/>
      </c>
      <c r="DY50" s="399" t="str">
        <f ca="1">+IF(OFFSET('Hygiene Data'!$G$12,0,10*ROW('Hygiene Data'!G44))="","",OFFSET('Hygiene Data'!$G$12,0,10*ROW('Hygiene Data'!G44)))</f>
        <v/>
      </c>
      <c r="DZ50" s="399" t="str">
        <f ca="1">+IF(OFFSET('Hygiene Data'!$G$13,0,10*ROW('Hygiene Data'!G44))="","",OFFSET('Hygiene Data'!$G$13,0,10*ROW('Hygiene Data'!G44)))</f>
        <v/>
      </c>
      <c r="EA50" s="399" t="str">
        <f ca="1">+IF(OFFSET('Hygiene Data'!$H$11,0,10*ROW('Hygiene Data'!H44))="","",OFFSET('Hygiene Data'!$H$11,0,10*ROW('Hygiene Data'!H44)))</f>
        <v/>
      </c>
      <c r="EB50" s="399" t="str">
        <f ca="1">+IF(OFFSET('Hygiene Data'!$H$12,0,10*ROW('Hygiene Data'!H44))="","",OFFSET('Hygiene Data'!$H$12,0,10*ROW('Hygiene Data'!H44)))</f>
        <v/>
      </c>
      <c r="EC50" s="399" t="str">
        <f ca="1">+IF(OFFSET('Hygiene Data'!$H$13,0,10*ROW('Hygiene Data'!H44))="","",OFFSET('Hygiene Data'!$H$13,0,10*ROW('Hygiene Data'!H44)))</f>
        <v/>
      </c>
      <c r="ED50" s="399" t="str">
        <f ca="1">+IF(OFFSET('Hygiene Data'!$I$11,0,10*ROW('Hygiene Data'!I44))="","",OFFSET('Hygiene Data'!$I$11,0,10*ROW('Hygiene Data'!I44)))</f>
        <v/>
      </c>
      <c r="EE50" s="399" t="str">
        <f ca="1">+IF(OFFSET('Hygiene Data'!$I$12,0,10*ROW('Hygiene Data'!I44))="","",OFFSET('Hygiene Data'!$I$12,0,10*ROW('Hygiene Data'!I44)))</f>
        <v/>
      </c>
      <c r="EF50" s="399" t="str">
        <f ca="1">+IF(OFFSET('Hygiene Data'!$I$13,0,10*ROW('Hygiene Data'!I44))="","",OFFSET('Hygiene Data'!$I$13,0,10*ROW('Hygiene Data'!I44)))</f>
        <v/>
      </c>
    </row>
    <row r="51" spans="1:136" x14ac:dyDescent="0.25">
      <c r="A51" s="508" t="str">
        <f ca="1">+IF(OFFSET('Water Data'!$B$2,0,10*ROW('Water Data'!E45))="","",OFFSET('Water Data'!$B$2,0,10*ROW('Water Data'!E45)))</f>
        <v/>
      </c>
      <c r="B51" s="50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35" t="str">
        <f t="shared" ca="1" si="0"/>
        <v/>
      </c>
      <c r="D51" s="53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3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3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3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3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3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3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3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3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3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3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3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3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3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3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3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3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3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3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3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3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3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3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3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3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3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3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3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3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3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3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3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3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3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3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3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3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3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3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3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3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3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3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3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3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3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3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3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3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1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3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3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3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3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3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3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3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3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3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3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3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3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3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3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3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3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99" t="str">
        <f ca="1">+IF(OFFSET('Water Data'!$D$27,0,10*ROW('Water Data'!D45))="","",OFFSET('Water Data'!$D$27,0,10*ROW('Water Data'!D45)))</f>
        <v/>
      </c>
      <c r="BT51" s="399" t="str">
        <f ca="1">+IF(OFFSET('Water Data'!$D$28,0,10*ROW('Water Data'!D45))="","",OFFSET('Water Data'!$D$28,0,10*ROW('Water Data'!D45)))</f>
        <v/>
      </c>
      <c r="BU51" s="399" t="str">
        <f ca="1">+IF(OFFSET('Water Data'!$D$29,0,10*ROW('Water Data'!D45))="","",OFFSET('Water Data'!$D$29,0,10*ROW('Water Data'!D45)))</f>
        <v/>
      </c>
      <c r="BV51" s="399" t="str">
        <f ca="1">+IF(OFFSET('Water Data'!$E$27,0,10*ROW('Water Data'!E45))="","",OFFSET('Water Data'!$E$27,0,10*ROW('Water Data'!E45)))</f>
        <v/>
      </c>
      <c r="BW51" s="399" t="str">
        <f ca="1">+IF(OFFSET('Water Data'!$E$28,0,10*ROW('Water Data'!E45))="","",OFFSET('Water Data'!$E$28,0,10*ROW('Water Data'!E45)))</f>
        <v/>
      </c>
      <c r="BX51" s="399" t="str">
        <f ca="1">+IF(OFFSET('Water Data'!$E$29,0,10*ROW('Water Data'!E45))="","",OFFSET('Water Data'!$E$29,0,10*ROW('Water Data'!E45)))</f>
        <v/>
      </c>
      <c r="BY51" s="399" t="str">
        <f ca="1">+IF(OFFSET('Water Data'!$F$27,0,10*ROW('Water Data'!F45))="","",OFFSET('Water Data'!$F$27,0,10*ROW('Water Data'!F45)))</f>
        <v/>
      </c>
      <c r="BZ51" s="399" t="str">
        <f ca="1">+IF(OFFSET('Water Data'!$F$28,0,10*ROW('Water Data'!F45))="","",OFFSET('Water Data'!$F$28,0,10*ROW('Water Data'!F45)))</f>
        <v/>
      </c>
      <c r="CA51" s="399" t="str">
        <f ca="1">+IF(OFFSET('Water Data'!$F$29,0,10*ROW('Water Data'!F45))="","",OFFSET('Water Data'!$F$29,0,10*ROW('Water Data'!F45)))</f>
        <v/>
      </c>
      <c r="CB51" s="399" t="str">
        <f ca="1">+IF(OFFSET('Water Data'!$G$27,0,10*ROW('Water Data'!G45))="","",OFFSET('Water Data'!$G$27,0,10*ROW('Water Data'!G45)))</f>
        <v/>
      </c>
      <c r="CC51" s="399" t="str">
        <f ca="1">+IF(OFFSET('Water Data'!$G$28,0,10*ROW('Water Data'!G45))="","",OFFSET('Water Data'!$G$28,0,10*ROW('Water Data'!G45)))</f>
        <v/>
      </c>
      <c r="CD51" s="399" t="str">
        <f ca="1">+IF(OFFSET('Water Data'!$G$29,0,10*ROW('Water Data'!G45))="","",OFFSET('Water Data'!$G$29,0,10*ROW('Water Data'!G45)))</f>
        <v/>
      </c>
      <c r="CE51" s="399" t="str">
        <f ca="1">+IF(OFFSET('Water Data'!$H$27,0,10*ROW('Water Data'!H45))="","",OFFSET('Water Data'!$H$27,0,10*ROW('Water Data'!H45)))</f>
        <v/>
      </c>
      <c r="CF51" s="399" t="str">
        <f ca="1">+IF(OFFSET('Water Data'!$H$28,0,10*ROW('Water Data'!H45))="","",OFFSET('Water Data'!$H$28,0,10*ROW('Water Data'!H45)))</f>
        <v/>
      </c>
      <c r="CG51" s="399" t="str">
        <f ca="1">+IF(OFFSET('Water Data'!$H$29,0,10*ROW('Water Data'!H45))="","",OFFSET('Water Data'!$H$29,0,10*ROW('Water Data'!H45)))</f>
        <v/>
      </c>
      <c r="CH51" s="399" t="str">
        <f ca="1">+IF(OFFSET('Water Data'!$I$27,0,10*ROW('Water Data'!I45))="","",OFFSET('Water Data'!$I$27,0,10*ROW('Water Data'!I45)))</f>
        <v/>
      </c>
      <c r="CI51" s="399" t="str">
        <f ca="1">+IF(OFFSET('Water Data'!$I$28,0,10*ROW('Water Data'!I45))="","",OFFSET('Water Data'!$I$28,0,10*ROW('Water Data'!I45)))</f>
        <v/>
      </c>
      <c r="CJ51" s="399" t="str">
        <f ca="1">+IF(OFFSET('Water Data'!$I$29,0,10*ROW('Water Data'!I45))="","",OFFSET('Water Data'!$I$29,0,10*ROW('Water Data'!I45)))</f>
        <v/>
      </c>
      <c r="CK51" s="399" t="str">
        <f ca="1">+IF(OFFSET('Sanitation Data'!$D$28,0,10*ROW('Sanitation Data'!D45))="","",OFFSET('Sanitation Data'!$D$28,0,10*ROW('Sanitation Data'!D45)))</f>
        <v/>
      </c>
      <c r="CL51" s="399" t="str">
        <f ca="1">+IF(OFFSET('Sanitation Data'!$D$29,0,10*ROW('Sanitation Data'!D45))="","",OFFSET('Sanitation Data'!$D$29,0,10*ROW('Sanitation Data'!D45)))</f>
        <v/>
      </c>
      <c r="CM51" s="399" t="str">
        <f ca="1">+IF(OFFSET('Sanitation Data'!$D$30,0,10*ROW('Sanitation Data'!D45))="","",OFFSET('Sanitation Data'!$D$30,0,10*ROW('Sanitation Data'!D45)))</f>
        <v/>
      </c>
      <c r="CN51" s="399" t="str">
        <f ca="1">+IF(OFFSET('Sanitation Data'!$D$31,0,10*ROW('Sanitation Data'!D45))="","",OFFSET('Sanitation Data'!$D$31,0,10*ROW('Sanitation Data'!D45)))</f>
        <v/>
      </c>
      <c r="CO51" s="399" t="str">
        <f ca="1">+IF(OFFSET('Sanitation Data'!$D$32,0,10*ROW('Sanitation Data'!D45))="","",OFFSET('Sanitation Data'!$D$32,0,10*ROW('Sanitation Data'!D45)))</f>
        <v/>
      </c>
      <c r="CP51" s="399" t="str">
        <f ca="1">+IF(OFFSET('Sanitation Data'!$E$28,0,10*ROW('Sanitation Data'!E45))="","",OFFSET('Sanitation Data'!$E$28,0,10*ROW('Sanitation Data'!E45)))</f>
        <v/>
      </c>
      <c r="CQ51" s="399" t="str">
        <f ca="1">+IF(OFFSET('Sanitation Data'!$E$29,0,10*ROW('Sanitation Data'!E45))="","",OFFSET('Sanitation Data'!$E$29,0,10*ROW('Sanitation Data'!E45)))</f>
        <v/>
      </c>
      <c r="CR51" s="399" t="str">
        <f ca="1">+IF(OFFSET('Sanitation Data'!$E$30,0,10*ROW('Sanitation Data'!E45))="","",OFFSET('Sanitation Data'!$E$30,0,10*ROW('Sanitation Data'!E45)))</f>
        <v/>
      </c>
      <c r="CS51" s="399" t="str">
        <f ca="1">+IF(OFFSET('Sanitation Data'!$E$31,0,10*ROW('Sanitation Data'!E45))="","",OFFSET('Sanitation Data'!$E$31,0,10*ROW('Sanitation Data'!E45)))</f>
        <v/>
      </c>
      <c r="CT51" s="399" t="str">
        <f ca="1">+IF(OFFSET('Sanitation Data'!$E$32,0,10*ROW('Sanitation Data'!E45))="","",OFFSET('Sanitation Data'!$E$32,0,10*ROW('Sanitation Data'!E45)))</f>
        <v/>
      </c>
      <c r="CU51" s="399" t="str">
        <f ca="1">+IF(OFFSET('Sanitation Data'!$F$28,0,10*ROW('Sanitation Data'!F45))="","",OFFSET('Sanitation Data'!$F$28,0,10*ROW('Sanitation Data'!F45)))</f>
        <v/>
      </c>
      <c r="CV51" s="399" t="str">
        <f ca="1">+IF(OFFSET('Sanitation Data'!$F$29,0,10*ROW('Sanitation Data'!F45))="","",OFFSET('Sanitation Data'!$F$29,0,10*ROW('Sanitation Data'!F45)))</f>
        <v/>
      </c>
      <c r="CW51" s="399" t="str">
        <f ca="1">+IF(OFFSET('Sanitation Data'!$F$30,0,10*ROW('Sanitation Data'!F45))="","",OFFSET('Sanitation Data'!$F$30,0,10*ROW('Sanitation Data'!F45)))</f>
        <v/>
      </c>
      <c r="CX51" s="399" t="str">
        <f ca="1">+IF(OFFSET('Sanitation Data'!$F$31,0,10*ROW('Sanitation Data'!F45))="","",OFFSET('Sanitation Data'!$F$31,0,10*ROW('Sanitation Data'!F45)))</f>
        <v/>
      </c>
      <c r="CY51" s="399" t="str">
        <f ca="1">+IF(OFFSET('Sanitation Data'!$F$32,0,10*ROW('Sanitation Data'!F45))="","",OFFSET('Sanitation Data'!$F$32,0,10*ROW('Sanitation Data'!F45)))</f>
        <v/>
      </c>
      <c r="CZ51" s="399" t="str">
        <f ca="1">+IF(OFFSET('Sanitation Data'!$G$28,0,10*ROW('Sanitation Data'!G45))="","",OFFSET('Sanitation Data'!$G$28,0,10*ROW('Sanitation Data'!G45)))</f>
        <v/>
      </c>
      <c r="DA51" s="399" t="str">
        <f ca="1">+IF(OFFSET('Sanitation Data'!$G$29,0,10*ROW('Sanitation Data'!G45))="","",OFFSET('Sanitation Data'!$G$29,0,10*ROW('Sanitation Data'!G45)))</f>
        <v/>
      </c>
      <c r="DB51" s="399" t="str">
        <f ca="1">+IF(OFFSET('Sanitation Data'!$G$30,0,10*ROW('Sanitation Data'!G45))="","",OFFSET('Sanitation Data'!$G$30,0,10*ROW('Sanitation Data'!G45)))</f>
        <v/>
      </c>
      <c r="DC51" s="399" t="str">
        <f ca="1">+IF(OFFSET('Sanitation Data'!$G$31,0,10*ROW('Sanitation Data'!G45))="","",OFFSET('Sanitation Data'!$G$31,0,10*ROW('Sanitation Data'!G45)))</f>
        <v/>
      </c>
      <c r="DD51" s="399" t="str">
        <f ca="1">+IF(OFFSET('Sanitation Data'!$G$32,0,10*ROW('Sanitation Data'!G45))="","",OFFSET('Sanitation Data'!$G$32,0,10*ROW('Sanitation Data'!G45)))</f>
        <v/>
      </c>
      <c r="DE51" s="399" t="str">
        <f ca="1">+IF(OFFSET('Sanitation Data'!$H$28,0,10*ROW('Sanitation Data'!H45))="","",OFFSET('Sanitation Data'!$H$28,0,10*ROW('Sanitation Data'!H45)))</f>
        <v/>
      </c>
      <c r="DF51" s="399" t="str">
        <f ca="1">+IF(OFFSET('Sanitation Data'!$H$29,0,10*ROW('Sanitation Data'!H45))="","",OFFSET('Sanitation Data'!$H$29,0,10*ROW('Sanitation Data'!H45)))</f>
        <v/>
      </c>
      <c r="DG51" s="399" t="str">
        <f ca="1">+IF(OFFSET('Sanitation Data'!$H$30,0,10*ROW('Sanitation Data'!H45))="","",OFFSET('Sanitation Data'!$H$30,0,10*ROW('Sanitation Data'!H45)))</f>
        <v/>
      </c>
      <c r="DH51" s="399" t="str">
        <f ca="1">+IF(OFFSET('Sanitation Data'!$H$31,0,10*ROW('Sanitation Data'!H45))="","",OFFSET('Sanitation Data'!$H$31,0,10*ROW('Sanitation Data'!H45)))</f>
        <v/>
      </c>
      <c r="DI51" s="399" t="str">
        <f ca="1">+IF(OFFSET('Sanitation Data'!$H$32,0,10*ROW('Sanitation Data'!H45))="","",OFFSET('Sanitation Data'!$H$32,0,10*ROW('Sanitation Data'!H45)))</f>
        <v/>
      </c>
      <c r="DJ51" s="399" t="str">
        <f ca="1">+IF(OFFSET('Sanitation Data'!$I$28,0,10*ROW('Sanitation Data'!I45))="","",OFFSET('Sanitation Data'!$I$28,0,10*ROW('Sanitation Data'!I45)))</f>
        <v/>
      </c>
      <c r="DK51" s="399" t="str">
        <f ca="1">+IF(OFFSET('Sanitation Data'!$I$29,0,10*ROW('Sanitation Data'!I45))="","",OFFSET('Sanitation Data'!$I$29,0,10*ROW('Sanitation Data'!I45)))</f>
        <v/>
      </c>
      <c r="DL51" s="399" t="str">
        <f ca="1">+IF(OFFSET('Sanitation Data'!$I$30,0,10*ROW('Sanitation Data'!I45))="","",OFFSET('Sanitation Data'!$I$30,0,10*ROW('Sanitation Data'!I45)))</f>
        <v/>
      </c>
      <c r="DM51" s="399" t="str">
        <f ca="1">+IF(OFFSET('Sanitation Data'!$I$31,0,10*ROW('Sanitation Data'!I45))="","",OFFSET('Sanitation Data'!$I$31,0,10*ROW('Sanitation Data'!I45)))</f>
        <v/>
      </c>
      <c r="DN51" s="399" t="str">
        <f ca="1">+IF(OFFSET('Sanitation Data'!$I$32,0,10*ROW('Sanitation Data'!I45))="","",OFFSET('Sanitation Data'!$I$32,0,10*ROW('Sanitation Data'!I45)))</f>
        <v/>
      </c>
      <c r="DO51" s="399" t="str">
        <f ca="1">+IF(OFFSET('Hygiene Data'!$D$11,0,10*ROW('Hygiene Data'!D45))="","",OFFSET('Hygiene Data'!$D$11,0,10*ROW('Hygiene Data'!D45)))</f>
        <v/>
      </c>
      <c r="DP51" s="399" t="str">
        <f ca="1">+IF(OFFSET('Hygiene Data'!$D$12,0,10*ROW('Hygiene Data'!D45))="","",OFFSET('Hygiene Data'!$D$12,0,10*ROW('Hygiene Data'!D45)))</f>
        <v/>
      </c>
      <c r="DQ51" s="399" t="str">
        <f ca="1">+IF(OFFSET('Hygiene Data'!$D$13,0,10*ROW('Hygiene Data'!D45))="","",OFFSET('Hygiene Data'!$D$13,0,10*ROW('Hygiene Data'!D45)))</f>
        <v/>
      </c>
      <c r="DR51" s="399" t="str">
        <f ca="1">+IF(OFFSET('Hygiene Data'!$E$11,0,10*ROW('Hygiene Data'!E45))="","",OFFSET('Hygiene Data'!$E$11,0,10*ROW('Hygiene Data'!E45)))</f>
        <v/>
      </c>
      <c r="DS51" s="399" t="str">
        <f ca="1">+IF(OFFSET('Hygiene Data'!$E$12,0,10*ROW('Hygiene Data'!E45))="","",OFFSET('Hygiene Data'!$E$12,0,10*ROW('Hygiene Data'!E45)))</f>
        <v/>
      </c>
      <c r="DT51" s="399" t="str">
        <f ca="1">+IF(OFFSET('Hygiene Data'!$E$13,0,10*ROW('Hygiene Data'!E45))="","",OFFSET('Hygiene Data'!$E$13,0,10*ROW('Hygiene Data'!E45)))</f>
        <v/>
      </c>
      <c r="DU51" s="399" t="str">
        <f ca="1">+IF(OFFSET('Hygiene Data'!$F$11,0,10*ROW('Hygiene Data'!F45))="","",OFFSET('Hygiene Data'!$F$11,0,10*ROW('Hygiene Data'!F45)))</f>
        <v/>
      </c>
      <c r="DV51" s="399" t="str">
        <f ca="1">+IF(OFFSET('Hygiene Data'!$F$12,0,10*ROW('Hygiene Data'!F45))="","",OFFSET('Hygiene Data'!$F$12,0,10*ROW('Hygiene Data'!F45)))</f>
        <v/>
      </c>
      <c r="DW51" s="399" t="str">
        <f ca="1">+IF(OFFSET('Hygiene Data'!$F$13,0,10*ROW('Hygiene Data'!F45))="","",OFFSET('Hygiene Data'!$F$13,0,10*ROW('Hygiene Data'!F45)))</f>
        <v/>
      </c>
      <c r="DX51" s="399" t="str">
        <f ca="1">+IF(OFFSET('Hygiene Data'!$G$11,0,10*ROW('Hygiene Data'!G45))="","",OFFSET('Hygiene Data'!$G$11,0,10*ROW('Hygiene Data'!G45)))</f>
        <v/>
      </c>
      <c r="DY51" s="399" t="str">
        <f ca="1">+IF(OFFSET('Hygiene Data'!$G$12,0,10*ROW('Hygiene Data'!G45))="","",OFFSET('Hygiene Data'!$G$12,0,10*ROW('Hygiene Data'!G45)))</f>
        <v/>
      </c>
      <c r="DZ51" s="399" t="str">
        <f ca="1">+IF(OFFSET('Hygiene Data'!$G$13,0,10*ROW('Hygiene Data'!G45))="","",OFFSET('Hygiene Data'!$G$13,0,10*ROW('Hygiene Data'!G45)))</f>
        <v/>
      </c>
      <c r="EA51" s="399" t="str">
        <f ca="1">+IF(OFFSET('Hygiene Data'!$H$11,0,10*ROW('Hygiene Data'!H45))="","",OFFSET('Hygiene Data'!$H$11,0,10*ROW('Hygiene Data'!H45)))</f>
        <v/>
      </c>
      <c r="EB51" s="399" t="str">
        <f ca="1">+IF(OFFSET('Hygiene Data'!$H$12,0,10*ROW('Hygiene Data'!H45))="","",OFFSET('Hygiene Data'!$H$12,0,10*ROW('Hygiene Data'!H45)))</f>
        <v/>
      </c>
      <c r="EC51" s="399" t="str">
        <f ca="1">+IF(OFFSET('Hygiene Data'!$H$13,0,10*ROW('Hygiene Data'!H45))="","",OFFSET('Hygiene Data'!$H$13,0,10*ROW('Hygiene Data'!H45)))</f>
        <v/>
      </c>
      <c r="ED51" s="399" t="str">
        <f ca="1">+IF(OFFSET('Hygiene Data'!$I$11,0,10*ROW('Hygiene Data'!I45))="","",OFFSET('Hygiene Data'!$I$11,0,10*ROW('Hygiene Data'!I45)))</f>
        <v/>
      </c>
      <c r="EE51" s="399" t="str">
        <f ca="1">+IF(OFFSET('Hygiene Data'!$I$12,0,10*ROW('Hygiene Data'!I45))="","",OFFSET('Hygiene Data'!$I$12,0,10*ROW('Hygiene Data'!I45)))</f>
        <v/>
      </c>
      <c r="EF51" s="399" t="str">
        <f ca="1">+IF(OFFSET('Hygiene Data'!$I$13,0,10*ROW('Hygiene Data'!I45))="","",OFFSET('Hygiene Data'!$I$13,0,10*ROW('Hygiene Data'!I45)))</f>
        <v/>
      </c>
    </row>
    <row r="52" spans="1:136" x14ac:dyDescent="0.25">
      <c r="A52" s="508" t="str">
        <f ca="1">+IF(OFFSET('Water Data'!$B$2,0,10*ROW('Water Data'!E46))="","",OFFSET('Water Data'!$B$2,0,10*ROW('Water Data'!E46)))</f>
        <v/>
      </c>
      <c r="B52" s="50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35" t="str">
        <f t="shared" ca="1" si="0"/>
        <v/>
      </c>
      <c r="D52" s="53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3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3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3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3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3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3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3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3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3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3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3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3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3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3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3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3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3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3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3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3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3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3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3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3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3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3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3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3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3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3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3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3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3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3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3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3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3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3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3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3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3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3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3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3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3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3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3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3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1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3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3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3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3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3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3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3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3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3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3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3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3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3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3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3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3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99" t="str">
        <f ca="1">+IF(OFFSET('Water Data'!$D$27,0,10*ROW('Water Data'!D46))="","",OFFSET('Water Data'!$D$27,0,10*ROW('Water Data'!D46)))</f>
        <v/>
      </c>
      <c r="BT52" s="399" t="str">
        <f ca="1">+IF(OFFSET('Water Data'!$D$28,0,10*ROW('Water Data'!D46))="","",OFFSET('Water Data'!$D$28,0,10*ROW('Water Data'!D46)))</f>
        <v/>
      </c>
      <c r="BU52" s="399" t="str">
        <f ca="1">+IF(OFFSET('Water Data'!$D$29,0,10*ROW('Water Data'!D46))="","",OFFSET('Water Data'!$D$29,0,10*ROW('Water Data'!D46)))</f>
        <v/>
      </c>
      <c r="BV52" s="399" t="str">
        <f ca="1">+IF(OFFSET('Water Data'!$E$27,0,10*ROW('Water Data'!E46))="","",OFFSET('Water Data'!$E$27,0,10*ROW('Water Data'!E46)))</f>
        <v/>
      </c>
      <c r="BW52" s="399" t="str">
        <f ca="1">+IF(OFFSET('Water Data'!$E$28,0,10*ROW('Water Data'!E46))="","",OFFSET('Water Data'!$E$28,0,10*ROW('Water Data'!E46)))</f>
        <v/>
      </c>
      <c r="BX52" s="399" t="str">
        <f ca="1">+IF(OFFSET('Water Data'!$E$29,0,10*ROW('Water Data'!E46))="","",OFFSET('Water Data'!$E$29,0,10*ROW('Water Data'!E46)))</f>
        <v/>
      </c>
      <c r="BY52" s="399" t="str">
        <f ca="1">+IF(OFFSET('Water Data'!$F$27,0,10*ROW('Water Data'!F46))="","",OFFSET('Water Data'!$F$27,0,10*ROW('Water Data'!F46)))</f>
        <v/>
      </c>
      <c r="BZ52" s="399" t="str">
        <f ca="1">+IF(OFFSET('Water Data'!$F$28,0,10*ROW('Water Data'!F46))="","",OFFSET('Water Data'!$F$28,0,10*ROW('Water Data'!F46)))</f>
        <v/>
      </c>
      <c r="CA52" s="399" t="str">
        <f ca="1">+IF(OFFSET('Water Data'!$F$29,0,10*ROW('Water Data'!F46))="","",OFFSET('Water Data'!$F$29,0,10*ROW('Water Data'!F46)))</f>
        <v/>
      </c>
      <c r="CB52" s="399" t="str">
        <f ca="1">+IF(OFFSET('Water Data'!$G$27,0,10*ROW('Water Data'!G46))="","",OFFSET('Water Data'!$G$27,0,10*ROW('Water Data'!G46)))</f>
        <v/>
      </c>
      <c r="CC52" s="399" t="str">
        <f ca="1">+IF(OFFSET('Water Data'!$G$28,0,10*ROW('Water Data'!G46))="","",OFFSET('Water Data'!$G$28,0,10*ROW('Water Data'!G46)))</f>
        <v/>
      </c>
      <c r="CD52" s="399" t="str">
        <f ca="1">+IF(OFFSET('Water Data'!$G$29,0,10*ROW('Water Data'!G46))="","",OFFSET('Water Data'!$G$29,0,10*ROW('Water Data'!G46)))</f>
        <v/>
      </c>
      <c r="CE52" s="399" t="str">
        <f ca="1">+IF(OFFSET('Water Data'!$H$27,0,10*ROW('Water Data'!H46))="","",OFFSET('Water Data'!$H$27,0,10*ROW('Water Data'!H46)))</f>
        <v/>
      </c>
      <c r="CF52" s="399" t="str">
        <f ca="1">+IF(OFFSET('Water Data'!$H$28,0,10*ROW('Water Data'!H46))="","",OFFSET('Water Data'!$H$28,0,10*ROW('Water Data'!H46)))</f>
        <v/>
      </c>
      <c r="CG52" s="399" t="str">
        <f ca="1">+IF(OFFSET('Water Data'!$H$29,0,10*ROW('Water Data'!H46))="","",OFFSET('Water Data'!$H$29,0,10*ROW('Water Data'!H46)))</f>
        <v/>
      </c>
      <c r="CH52" s="399" t="str">
        <f ca="1">+IF(OFFSET('Water Data'!$I$27,0,10*ROW('Water Data'!I46))="","",OFFSET('Water Data'!$I$27,0,10*ROW('Water Data'!I46)))</f>
        <v/>
      </c>
      <c r="CI52" s="399" t="str">
        <f ca="1">+IF(OFFSET('Water Data'!$I$28,0,10*ROW('Water Data'!I46))="","",OFFSET('Water Data'!$I$28,0,10*ROW('Water Data'!I46)))</f>
        <v/>
      </c>
      <c r="CJ52" s="399" t="str">
        <f ca="1">+IF(OFFSET('Water Data'!$I$29,0,10*ROW('Water Data'!I46))="","",OFFSET('Water Data'!$I$29,0,10*ROW('Water Data'!I46)))</f>
        <v/>
      </c>
      <c r="CK52" s="399" t="str">
        <f ca="1">+IF(OFFSET('Sanitation Data'!$D$28,0,10*ROW('Sanitation Data'!D46))="","",OFFSET('Sanitation Data'!$D$28,0,10*ROW('Sanitation Data'!D46)))</f>
        <v/>
      </c>
      <c r="CL52" s="399" t="str">
        <f ca="1">+IF(OFFSET('Sanitation Data'!$D$29,0,10*ROW('Sanitation Data'!D46))="","",OFFSET('Sanitation Data'!$D$29,0,10*ROW('Sanitation Data'!D46)))</f>
        <v/>
      </c>
      <c r="CM52" s="399" t="str">
        <f ca="1">+IF(OFFSET('Sanitation Data'!$D$30,0,10*ROW('Sanitation Data'!D46))="","",OFFSET('Sanitation Data'!$D$30,0,10*ROW('Sanitation Data'!D46)))</f>
        <v/>
      </c>
      <c r="CN52" s="399" t="str">
        <f ca="1">+IF(OFFSET('Sanitation Data'!$D$31,0,10*ROW('Sanitation Data'!D46))="","",OFFSET('Sanitation Data'!$D$31,0,10*ROW('Sanitation Data'!D46)))</f>
        <v/>
      </c>
      <c r="CO52" s="399" t="str">
        <f ca="1">+IF(OFFSET('Sanitation Data'!$D$32,0,10*ROW('Sanitation Data'!D46))="","",OFFSET('Sanitation Data'!$D$32,0,10*ROW('Sanitation Data'!D46)))</f>
        <v/>
      </c>
      <c r="CP52" s="399" t="str">
        <f ca="1">+IF(OFFSET('Sanitation Data'!$E$28,0,10*ROW('Sanitation Data'!E46))="","",OFFSET('Sanitation Data'!$E$28,0,10*ROW('Sanitation Data'!E46)))</f>
        <v/>
      </c>
      <c r="CQ52" s="399" t="str">
        <f ca="1">+IF(OFFSET('Sanitation Data'!$E$29,0,10*ROW('Sanitation Data'!E46))="","",OFFSET('Sanitation Data'!$E$29,0,10*ROW('Sanitation Data'!E46)))</f>
        <v/>
      </c>
      <c r="CR52" s="399" t="str">
        <f ca="1">+IF(OFFSET('Sanitation Data'!$E$30,0,10*ROW('Sanitation Data'!E46))="","",OFFSET('Sanitation Data'!$E$30,0,10*ROW('Sanitation Data'!E46)))</f>
        <v/>
      </c>
      <c r="CS52" s="399" t="str">
        <f ca="1">+IF(OFFSET('Sanitation Data'!$E$31,0,10*ROW('Sanitation Data'!E46))="","",OFFSET('Sanitation Data'!$E$31,0,10*ROW('Sanitation Data'!E46)))</f>
        <v/>
      </c>
      <c r="CT52" s="399" t="str">
        <f ca="1">+IF(OFFSET('Sanitation Data'!$E$32,0,10*ROW('Sanitation Data'!E46))="","",OFFSET('Sanitation Data'!$E$32,0,10*ROW('Sanitation Data'!E46)))</f>
        <v/>
      </c>
      <c r="CU52" s="399" t="str">
        <f ca="1">+IF(OFFSET('Sanitation Data'!$F$28,0,10*ROW('Sanitation Data'!F46))="","",OFFSET('Sanitation Data'!$F$28,0,10*ROW('Sanitation Data'!F46)))</f>
        <v/>
      </c>
      <c r="CV52" s="399" t="str">
        <f ca="1">+IF(OFFSET('Sanitation Data'!$F$29,0,10*ROW('Sanitation Data'!F46))="","",OFFSET('Sanitation Data'!$F$29,0,10*ROW('Sanitation Data'!F46)))</f>
        <v/>
      </c>
      <c r="CW52" s="399" t="str">
        <f ca="1">+IF(OFFSET('Sanitation Data'!$F$30,0,10*ROW('Sanitation Data'!F46))="","",OFFSET('Sanitation Data'!$F$30,0,10*ROW('Sanitation Data'!F46)))</f>
        <v/>
      </c>
      <c r="CX52" s="399" t="str">
        <f ca="1">+IF(OFFSET('Sanitation Data'!$F$31,0,10*ROW('Sanitation Data'!F46))="","",OFFSET('Sanitation Data'!$F$31,0,10*ROW('Sanitation Data'!F46)))</f>
        <v/>
      </c>
      <c r="CY52" s="399" t="str">
        <f ca="1">+IF(OFFSET('Sanitation Data'!$F$32,0,10*ROW('Sanitation Data'!F46))="","",OFFSET('Sanitation Data'!$F$32,0,10*ROW('Sanitation Data'!F46)))</f>
        <v/>
      </c>
      <c r="CZ52" s="399" t="str">
        <f ca="1">+IF(OFFSET('Sanitation Data'!$G$28,0,10*ROW('Sanitation Data'!G46))="","",OFFSET('Sanitation Data'!$G$28,0,10*ROW('Sanitation Data'!G46)))</f>
        <v/>
      </c>
      <c r="DA52" s="399" t="str">
        <f ca="1">+IF(OFFSET('Sanitation Data'!$G$29,0,10*ROW('Sanitation Data'!G46))="","",OFFSET('Sanitation Data'!$G$29,0,10*ROW('Sanitation Data'!G46)))</f>
        <v/>
      </c>
      <c r="DB52" s="399" t="str">
        <f ca="1">+IF(OFFSET('Sanitation Data'!$G$30,0,10*ROW('Sanitation Data'!G46))="","",OFFSET('Sanitation Data'!$G$30,0,10*ROW('Sanitation Data'!G46)))</f>
        <v/>
      </c>
      <c r="DC52" s="399" t="str">
        <f ca="1">+IF(OFFSET('Sanitation Data'!$G$31,0,10*ROW('Sanitation Data'!G46))="","",OFFSET('Sanitation Data'!$G$31,0,10*ROW('Sanitation Data'!G46)))</f>
        <v/>
      </c>
      <c r="DD52" s="399" t="str">
        <f ca="1">+IF(OFFSET('Sanitation Data'!$G$32,0,10*ROW('Sanitation Data'!G46))="","",OFFSET('Sanitation Data'!$G$32,0,10*ROW('Sanitation Data'!G46)))</f>
        <v/>
      </c>
      <c r="DE52" s="399" t="str">
        <f ca="1">+IF(OFFSET('Sanitation Data'!$H$28,0,10*ROW('Sanitation Data'!H46))="","",OFFSET('Sanitation Data'!$H$28,0,10*ROW('Sanitation Data'!H46)))</f>
        <v/>
      </c>
      <c r="DF52" s="399" t="str">
        <f ca="1">+IF(OFFSET('Sanitation Data'!$H$29,0,10*ROW('Sanitation Data'!H46))="","",OFFSET('Sanitation Data'!$H$29,0,10*ROW('Sanitation Data'!H46)))</f>
        <v/>
      </c>
      <c r="DG52" s="399" t="str">
        <f ca="1">+IF(OFFSET('Sanitation Data'!$H$30,0,10*ROW('Sanitation Data'!H46))="","",OFFSET('Sanitation Data'!$H$30,0,10*ROW('Sanitation Data'!H46)))</f>
        <v/>
      </c>
      <c r="DH52" s="399" t="str">
        <f ca="1">+IF(OFFSET('Sanitation Data'!$H$31,0,10*ROW('Sanitation Data'!H46))="","",OFFSET('Sanitation Data'!$H$31,0,10*ROW('Sanitation Data'!H46)))</f>
        <v/>
      </c>
      <c r="DI52" s="399" t="str">
        <f ca="1">+IF(OFFSET('Sanitation Data'!$H$32,0,10*ROW('Sanitation Data'!H46))="","",OFFSET('Sanitation Data'!$H$32,0,10*ROW('Sanitation Data'!H46)))</f>
        <v/>
      </c>
      <c r="DJ52" s="399" t="str">
        <f ca="1">+IF(OFFSET('Sanitation Data'!$I$28,0,10*ROW('Sanitation Data'!I46))="","",OFFSET('Sanitation Data'!$I$28,0,10*ROW('Sanitation Data'!I46)))</f>
        <v/>
      </c>
      <c r="DK52" s="399" t="str">
        <f ca="1">+IF(OFFSET('Sanitation Data'!$I$29,0,10*ROW('Sanitation Data'!I46))="","",OFFSET('Sanitation Data'!$I$29,0,10*ROW('Sanitation Data'!I46)))</f>
        <v/>
      </c>
      <c r="DL52" s="399" t="str">
        <f ca="1">+IF(OFFSET('Sanitation Data'!$I$30,0,10*ROW('Sanitation Data'!I46))="","",OFFSET('Sanitation Data'!$I$30,0,10*ROW('Sanitation Data'!I46)))</f>
        <v/>
      </c>
      <c r="DM52" s="399" t="str">
        <f ca="1">+IF(OFFSET('Sanitation Data'!$I$31,0,10*ROW('Sanitation Data'!I46))="","",OFFSET('Sanitation Data'!$I$31,0,10*ROW('Sanitation Data'!I46)))</f>
        <v/>
      </c>
      <c r="DN52" s="399" t="str">
        <f ca="1">+IF(OFFSET('Sanitation Data'!$I$32,0,10*ROW('Sanitation Data'!I46))="","",OFFSET('Sanitation Data'!$I$32,0,10*ROW('Sanitation Data'!I46)))</f>
        <v/>
      </c>
      <c r="DO52" s="399" t="str">
        <f ca="1">+IF(OFFSET('Hygiene Data'!$D$11,0,10*ROW('Hygiene Data'!D46))="","",OFFSET('Hygiene Data'!$D$11,0,10*ROW('Hygiene Data'!D46)))</f>
        <v/>
      </c>
      <c r="DP52" s="399" t="str">
        <f ca="1">+IF(OFFSET('Hygiene Data'!$D$12,0,10*ROW('Hygiene Data'!D46))="","",OFFSET('Hygiene Data'!$D$12,0,10*ROW('Hygiene Data'!D46)))</f>
        <v/>
      </c>
      <c r="DQ52" s="399" t="str">
        <f ca="1">+IF(OFFSET('Hygiene Data'!$D$13,0,10*ROW('Hygiene Data'!D46))="","",OFFSET('Hygiene Data'!$D$13,0,10*ROW('Hygiene Data'!D46)))</f>
        <v/>
      </c>
      <c r="DR52" s="399" t="str">
        <f ca="1">+IF(OFFSET('Hygiene Data'!$E$11,0,10*ROW('Hygiene Data'!E46))="","",OFFSET('Hygiene Data'!$E$11,0,10*ROW('Hygiene Data'!E46)))</f>
        <v/>
      </c>
      <c r="DS52" s="399" t="str">
        <f ca="1">+IF(OFFSET('Hygiene Data'!$E$12,0,10*ROW('Hygiene Data'!E46))="","",OFFSET('Hygiene Data'!$E$12,0,10*ROW('Hygiene Data'!E46)))</f>
        <v/>
      </c>
      <c r="DT52" s="399" t="str">
        <f ca="1">+IF(OFFSET('Hygiene Data'!$E$13,0,10*ROW('Hygiene Data'!E46))="","",OFFSET('Hygiene Data'!$E$13,0,10*ROW('Hygiene Data'!E46)))</f>
        <v/>
      </c>
      <c r="DU52" s="399" t="str">
        <f ca="1">+IF(OFFSET('Hygiene Data'!$F$11,0,10*ROW('Hygiene Data'!F46))="","",OFFSET('Hygiene Data'!$F$11,0,10*ROW('Hygiene Data'!F46)))</f>
        <v/>
      </c>
      <c r="DV52" s="399" t="str">
        <f ca="1">+IF(OFFSET('Hygiene Data'!$F$12,0,10*ROW('Hygiene Data'!F46))="","",OFFSET('Hygiene Data'!$F$12,0,10*ROW('Hygiene Data'!F46)))</f>
        <v/>
      </c>
      <c r="DW52" s="399" t="str">
        <f ca="1">+IF(OFFSET('Hygiene Data'!$F$13,0,10*ROW('Hygiene Data'!F46))="","",OFFSET('Hygiene Data'!$F$13,0,10*ROW('Hygiene Data'!F46)))</f>
        <v/>
      </c>
      <c r="DX52" s="399" t="str">
        <f ca="1">+IF(OFFSET('Hygiene Data'!$G$11,0,10*ROW('Hygiene Data'!G46))="","",OFFSET('Hygiene Data'!$G$11,0,10*ROW('Hygiene Data'!G46)))</f>
        <v/>
      </c>
      <c r="DY52" s="399" t="str">
        <f ca="1">+IF(OFFSET('Hygiene Data'!$G$12,0,10*ROW('Hygiene Data'!G46))="","",OFFSET('Hygiene Data'!$G$12,0,10*ROW('Hygiene Data'!G46)))</f>
        <v/>
      </c>
      <c r="DZ52" s="399" t="str">
        <f ca="1">+IF(OFFSET('Hygiene Data'!$G$13,0,10*ROW('Hygiene Data'!G46))="","",OFFSET('Hygiene Data'!$G$13,0,10*ROW('Hygiene Data'!G46)))</f>
        <v/>
      </c>
      <c r="EA52" s="399" t="str">
        <f ca="1">+IF(OFFSET('Hygiene Data'!$H$11,0,10*ROW('Hygiene Data'!H46))="","",OFFSET('Hygiene Data'!$H$11,0,10*ROW('Hygiene Data'!H46)))</f>
        <v/>
      </c>
      <c r="EB52" s="399" t="str">
        <f ca="1">+IF(OFFSET('Hygiene Data'!$H$12,0,10*ROW('Hygiene Data'!H46))="","",OFFSET('Hygiene Data'!$H$12,0,10*ROW('Hygiene Data'!H46)))</f>
        <v/>
      </c>
      <c r="EC52" s="399" t="str">
        <f ca="1">+IF(OFFSET('Hygiene Data'!$H$13,0,10*ROW('Hygiene Data'!H46))="","",OFFSET('Hygiene Data'!$H$13,0,10*ROW('Hygiene Data'!H46)))</f>
        <v/>
      </c>
      <c r="ED52" s="399" t="str">
        <f ca="1">+IF(OFFSET('Hygiene Data'!$I$11,0,10*ROW('Hygiene Data'!I46))="","",OFFSET('Hygiene Data'!$I$11,0,10*ROW('Hygiene Data'!I46)))</f>
        <v/>
      </c>
      <c r="EE52" s="399" t="str">
        <f ca="1">+IF(OFFSET('Hygiene Data'!$I$12,0,10*ROW('Hygiene Data'!I46))="","",OFFSET('Hygiene Data'!$I$12,0,10*ROW('Hygiene Data'!I46)))</f>
        <v/>
      </c>
      <c r="EF52" s="399" t="str">
        <f ca="1">+IF(OFFSET('Hygiene Data'!$I$13,0,10*ROW('Hygiene Data'!I46))="","",OFFSET('Hygiene Data'!$I$13,0,10*ROW('Hygiene Data'!I46)))</f>
        <v/>
      </c>
    </row>
    <row r="53" spans="1:136" x14ac:dyDescent="0.25">
      <c r="A53" s="508" t="str">
        <f ca="1">+IF(OFFSET('Water Data'!$B$2,0,10*ROW('Water Data'!E47))="","",OFFSET('Water Data'!$B$2,0,10*ROW('Water Data'!E47)))</f>
        <v/>
      </c>
      <c r="B53" s="50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35" t="str">
        <f t="shared" ca="1" si="0"/>
        <v/>
      </c>
      <c r="D53" s="53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3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3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3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3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3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3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3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3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3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3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3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3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3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3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3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3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3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3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3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3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3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3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3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3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3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3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3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3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3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3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3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3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3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3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3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3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3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3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3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3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3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3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3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3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3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3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3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3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1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3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3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3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3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3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3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3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3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3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3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3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3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3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3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3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3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99" t="str">
        <f ca="1">+IF(OFFSET('Water Data'!$D$27,0,10*ROW('Water Data'!D47))="","",OFFSET('Water Data'!$D$27,0,10*ROW('Water Data'!D47)))</f>
        <v/>
      </c>
      <c r="BT53" s="399" t="str">
        <f ca="1">+IF(OFFSET('Water Data'!$D$28,0,10*ROW('Water Data'!D47))="","",OFFSET('Water Data'!$D$28,0,10*ROW('Water Data'!D47)))</f>
        <v/>
      </c>
      <c r="BU53" s="399" t="str">
        <f ca="1">+IF(OFFSET('Water Data'!$D$29,0,10*ROW('Water Data'!D47))="","",OFFSET('Water Data'!$D$29,0,10*ROW('Water Data'!D47)))</f>
        <v/>
      </c>
      <c r="BV53" s="399" t="str">
        <f ca="1">+IF(OFFSET('Water Data'!$E$27,0,10*ROW('Water Data'!E47))="","",OFFSET('Water Data'!$E$27,0,10*ROW('Water Data'!E47)))</f>
        <v/>
      </c>
      <c r="BW53" s="399" t="str">
        <f ca="1">+IF(OFFSET('Water Data'!$E$28,0,10*ROW('Water Data'!E47))="","",OFFSET('Water Data'!$E$28,0,10*ROW('Water Data'!E47)))</f>
        <v/>
      </c>
      <c r="BX53" s="399" t="str">
        <f ca="1">+IF(OFFSET('Water Data'!$E$29,0,10*ROW('Water Data'!E47))="","",OFFSET('Water Data'!$E$29,0,10*ROW('Water Data'!E47)))</f>
        <v/>
      </c>
      <c r="BY53" s="399" t="str">
        <f ca="1">+IF(OFFSET('Water Data'!$F$27,0,10*ROW('Water Data'!F47))="","",OFFSET('Water Data'!$F$27,0,10*ROW('Water Data'!F47)))</f>
        <v/>
      </c>
      <c r="BZ53" s="399" t="str">
        <f ca="1">+IF(OFFSET('Water Data'!$F$28,0,10*ROW('Water Data'!F47))="","",OFFSET('Water Data'!$F$28,0,10*ROW('Water Data'!F47)))</f>
        <v/>
      </c>
      <c r="CA53" s="399" t="str">
        <f ca="1">+IF(OFFSET('Water Data'!$F$29,0,10*ROW('Water Data'!F47))="","",OFFSET('Water Data'!$F$29,0,10*ROW('Water Data'!F47)))</f>
        <v/>
      </c>
      <c r="CB53" s="399" t="str">
        <f ca="1">+IF(OFFSET('Water Data'!$G$27,0,10*ROW('Water Data'!G47))="","",OFFSET('Water Data'!$G$27,0,10*ROW('Water Data'!G47)))</f>
        <v/>
      </c>
      <c r="CC53" s="399" t="str">
        <f ca="1">+IF(OFFSET('Water Data'!$G$28,0,10*ROW('Water Data'!G47))="","",OFFSET('Water Data'!$G$28,0,10*ROW('Water Data'!G47)))</f>
        <v/>
      </c>
      <c r="CD53" s="399" t="str">
        <f ca="1">+IF(OFFSET('Water Data'!$G$29,0,10*ROW('Water Data'!G47))="","",OFFSET('Water Data'!$G$29,0,10*ROW('Water Data'!G47)))</f>
        <v/>
      </c>
      <c r="CE53" s="399" t="str">
        <f ca="1">+IF(OFFSET('Water Data'!$H$27,0,10*ROW('Water Data'!H47))="","",OFFSET('Water Data'!$H$27,0,10*ROW('Water Data'!H47)))</f>
        <v/>
      </c>
      <c r="CF53" s="399" t="str">
        <f ca="1">+IF(OFFSET('Water Data'!$H$28,0,10*ROW('Water Data'!H47))="","",OFFSET('Water Data'!$H$28,0,10*ROW('Water Data'!H47)))</f>
        <v/>
      </c>
      <c r="CG53" s="399" t="str">
        <f ca="1">+IF(OFFSET('Water Data'!$H$29,0,10*ROW('Water Data'!H47))="","",OFFSET('Water Data'!$H$29,0,10*ROW('Water Data'!H47)))</f>
        <v/>
      </c>
      <c r="CH53" s="399" t="str">
        <f ca="1">+IF(OFFSET('Water Data'!$I$27,0,10*ROW('Water Data'!I47))="","",OFFSET('Water Data'!$I$27,0,10*ROW('Water Data'!I47)))</f>
        <v/>
      </c>
      <c r="CI53" s="399" t="str">
        <f ca="1">+IF(OFFSET('Water Data'!$I$28,0,10*ROW('Water Data'!I47))="","",OFFSET('Water Data'!$I$28,0,10*ROW('Water Data'!I47)))</f>
        <v/>
      </c>
      <c r="CJ53" s="399" t="str">
        <f ca="1">+IF(OFFSET('Water Data'!$I$29,0,10*ROW('Water Data'!I47))="","",OFFSET('Water Data'!$I$29,0,10*ROW('Water Data'!I47)))</f>
        <v/>
      </c>
      <c r="CK53" s="399" t="str">
        <f ca="1">+IF(OFFSET('Sanitation Data'!$D$28,0,10*ROW('Sanitation Data'!D47))="","",OFFSET('Sanitation Data'!$D$28,0,10*ROW('Sanitation Data'!D47)))</f>
        <v/>
      </c>
      <c r="CL53" s="399" t="str">
        <f ca="1">+IF(OFFSET('Sanitation Data'!$D$29,0,10*ROW('Sanitation Data'!D47))="","",OFFSET('Sanitation Data'!$D$29,0,10*ROW('Sanitation Data'!D47)))</f>
        <v/>
      </c>
      <c r="CM53" s="399" t="str">
        <f ca="1">+IF(OFFSET('Sanitation Data'!$D$30,0,10*ROW('Sanitation Data'!D47))="","",OFFSET('Sanitation Data'!$D$30,0,10*ROW('Sanitation Data'!D47)))</f>
        <v/>
      </c>
      <c r="CN53" s="399" t="str">
        <f ca="1">+IF(OFFSET('Sanitation Data'!$D$31,0,10*ROW('Sanitation Data'!D47))="","",OFFSET('Sanitation Data'!$D$31,0,10*ROW('Sanitation Data'!D47)))</f>
        <v/>
      </c>
      <c r="CO53" s="399" t="str">
        <f ca="1">+IF(OFFSET('Sanitation Data'!$D$32,0,10*ROW('Sanitation Data'!D47))="","",OFFSET('Sanitation Data'!$D$32,0,10*ROW('Sanitation Data'!D47)))</f>
        <v/>
      </c>
      <c r="CP53" s="399" t="str">
        <f ca="1">+IF(OFFSET('Sanitation Data'!$E$28,0,10*ROW('Sanitation Data'!E47))="","",OFFSET('Sanitation Data'!$E$28,0,10*ROW('Sanitation Data'!E47)))</f>
        <v/>
      </c>
      <c r="CQ53" s="399" t="str">
        <f ca="1">+IF(OFFSET('Sanitation Data'!$E$29,0,10*ROW('Sanitation Data'!E47))="","",OFFSET('Sanitation Data'!$E$29,0,10*ROW('Sanitation Data'!E47)))</f>
        <v/>
      </c>
      <c r="CR53" s="399" t="str">
        <f ca="1">+IF(OFFSET('Sanitation Data'!$E$30,0,10*ROW('Sanitation Data'!E47))="","",OFFSET('Sanitation Data'!$E$30,0,10*ROW('Sanitation Data'!E47)))</f>
        <v/>
      </c>
      <c r="CS53" s="399" t="str">
        <f ca="1">+IF(OFFSET('Sanitation Data'!$E$31,0,10*ROW('Sanitation Data'!E47))="","",OFFSET('Sanitation Data'!$E$31,0,10*ROW('Sanitation Data'!E47)))</f>
        <v/>
      </c>
      <c r="CT53" s="399" t="str">
        <f ca="1">+IF(OFFSET('Sanitation Data'!$E$32,0,10*ROW('Sanitation Data'!E47))="","",OFFSET('Sanitation Data'!$E$32,0,10*ROW('Sanitation Data'!E47)))</f>
        <v/>
      </c>
      <c r="CU53" s="399" t="str">
        <f ca="1">+IF(OFFSET('Sanitation Data'!$F$28,0,10*ROW('Sanitation Data'!F47))="","",OFFSET('Sanitation Data'!$F$28,0,10*ROW('Sanitation Data'!F47)))</f>
        <v/>
      </c>
      <c r="CV53" s="399" t="str">
        <f ca="1">+IF(OFFSET('Sanitation Data'!$F$29,0,10*ROW('Sanitation Data'!F47))="","",OFFSET('Sanitation Data'!$F$29,0,10*ROW('Sanitation Data'!F47)))</f>
        <v/>
      </c>
      <c r="CW53" s="399" t="str">
        <f ca="1">+IF(OFFSET('Sanitation Data'!$F$30,0,10*ROW('Sanitation Data'!F47))="","",OFFSET('Sanitation Data'!$F$30,0,10*ROW('Sanitation Data'!F47)))</f>
        <v/>
      </c>
      <c r="CX53" s="399" t="str">
        <f ca="1">+IF(OFFSET('Sanitation Data'!$F$31,0,10*ROW('Sanitation Data'!F47))="","",OFFSET('Sanitation Data'!$F$31,0,10*ROW('Sanitation Data'!F47)))</f>
        <v/>
      </c>
      <c r="CY53" s="399" t="str">
        <f ca="1">+IF(OFFSET('Sanitation Data'!$F$32,0,10*ROW('Sanitation Data'!F47))="","",OFFSET('Sanitation Data'!$F$32,0,10*ROW('Sanitation Data'!F47)))</f>
        <v/>
      </c>
      <c r="CZ53" s="399" t="str">
        <f ca="1">+IF(OFFSET('Sanitation Data'!$G$28,0,10*ROW('Sanitation Data'!G47))="","",OFFSET('Sanitation Data'!$G$28,0,10*ROW('Sanitation Data'!G47)))</f>
        <v/>
      </c>
      <c r="DA53" s="399" t="str">
        <f ca="1">+IF(OFFSET('Sanitation Data'!$G$29,0,10*ROW('Sanitation Data'!G47))="","",OFFSET('Sanitation Data'!$G$29,0,10*ROW('Sanitation Data'!G47)))</f>
        <v/>
      </c>
      <c r="DB53" s="399" t="str">
        <f ca="1">+IF(OFFSET('Sanitation Data'!$G$30,0,10*ROW('Sanitation Data'!G47))="","",OFFSET('Sanitation Data'!$G$30,0,10*ROW('Sanitation Data'!G47)))</f>
        <v/>
      </c>
      <c r="DC53" s="399" t="str">
        <f ca="1">+IF(OFFSET('Sanitation Data'!$G$31,0,10*ROW('Sanitation Data'!G47))="","",OFFSET('Sanitation Data'!$G$31,0,10*ROW('Sanitation Data'!G47)))</f>
        <v/>
      </c>
      <c r="DD53" s="399" t="str">
        <f ca="1">+IF(OFFSET('Sanitation Data'!$G$32,0,10*ROW('Sanitation Data'!G47))="","",OFFSET('Sanitation Data'!$G$32,0,10*ROW('Sanitation Data'!G47)))</f>
        <v/>
      </c>
      <c r="DE53" s="399" t="str">
        <f ca="1">+IF(OFFSET('Sanitation Data'!$H$28,0,10*ROW('Sanitation Data'!H47))="","",OFFSET('Sanitation Data'!$H$28,0,10*ROW('Sanitation Data'!H47)))</f>
        <v/>
      </c>
      <c r="DF53" s="399" t="str">
        <f ca="1">+IF(OFFSET('Sanitation Data'!$H$29,0,10*ROW('Sanitation Data'!H47))="","",OFFSET('Sanitation Data'!$H$29,0,10*ROW('Sanitation Data'!H47)))</f>
        <v/>
      </c>
      <c r="DG53" s="399" t="str">
        <f ca="1">+IF(OFFSET('Sanitation Data'!$H$30,0,10*ROW('Sanitation Data'!H47))="","",OFFSET('Sanitation Data'!$H$30,0,10*ROW('Sanitation Data'!H47)))</f>
        <v/>
      </c>
      <c r="DH53" s="399" t="str">
        <f ca="1">+IF(OFFSET('Sanitation Data'!$H$31,0,10*ROW('Sanitation Data'!H47))="","",OFFSET('Sanitation Data'!$H$31,0,10*ROW('Sanitation Data'!H47)))</f>
        <v/>
      </c>
      <c r="DI53" s="399" t="str">
        <f ca="1">+IF(OFFSET('Sanitation Data'!$H$32,0,10*ROW('Sanitation Data'!H47))="","",OFFSET('Sanitation Data'!$H$32,0,10*ROW('Sanitation Data'!H47)))</f>
        <v/>
      </c>
      <c r="DJ53" s="399" t="str">
        <f ca="1">+IF(OFFSET('Sanitation Data'!$I$28,0,10*ROW('Sanitation Data'!I47))="","",OFFSET('Sanitation Data'!$I$28,0,10*ROW('Sanitation Data'!I47)))</f>
        <v/>
      </c>
      <c r="DK53" s="399" t="str">
        <f ca="1">+IF(OFFSET('Sanitation Data'!$I$29,0,10*ROW('Sanitation Data'!I47))="","",OFFSET('Sanitation Data'!$I$29,0,10*ROW('Sanitation Data'!I47)))</f>
        <v/>
      </c>
      <c r="DL53" s="399" t="str">
        <f ca="1">+IF(OFFSET('Sanitation Data'!$I$30,0,10*ROW('Sanitation Data'!I47))="","",OFFSET('Sanitation Data'!$I$30,0,10*ROW('Sanitation Data'!I47)))</f>
        <v/>
      </c>
      <c r="DM53" s="399" t="str">
        <f ca="1">+IF(OFFSET('Sanitation Data'!$I$31,0,10*ROW('Sanitation Data'!I47))="","",OFFSET('Sanitation Data'!$I$31,0,10*ROW('Sanitation Data'!I47)))</f>
        <v/>
      </c>
      <c r="DN53" s="399" t="str">
        <f ca="1">+IF(OFFSET('Sanitation Data'!$I$32,0,10*ROW('Sanitation Data'!I47))="","",OFFSET('Sanitation Data'!$I$32,0,10*ROW('Sanitation Data'!I47)))</f>
        <v/>
      </c>
      <c r="DO53" s="399" t="str">
        <f ca="1">+IF(OFFSET('Hygiene Data'!$D$11,0,10*ROW('Hygiene Data'!D47))="","",OFFSET('Hygiene Data'!$D$11,0,10*ROW('Hygiene Data'!D47)))</f>
        <v/>
      </c>
      <c r="DP53" s="399" t="str">
        <f ca="1">+IF(OFFSET('Hygiene Data'!$D$12,0,10*ROW('Hygiene Data'!D47))="","",OFFSET('Hygiene Data'!$D$12,0,10*ROW('Hygiene Data'!D47)))</f>
        <v/>
      </c>
      <c r="DQ53" s="399" t="str">
        <f ca="1">+IF(OFFSET('Hygiene Data'!$D$13,0,10*ROW('Hygiene Data'!D47))="","",OFFSET('Hygiene Data'!$D$13,0,10*ROW('Hygiene Data'!D47)))</f>
        <v/>
      </c>
      <c r="DR53" s="399" t="str">
        <f ca="1">+IF(OFFSET('Hygiene Data'!$E$11,0,10*ROW('Hygiene Data'!E47))="","",OFFSET('Hygiene Data'!$E$11,0,10*ROW('Hygiene Data'!E47)))</f>
        <v/>
      </c>
      <c r="DS53" s="399" t="str">
        <f ca="1">+IF(OFFSET('Hygiene Data'!$E$12,0,10*ROW('Hygiene Data'!E47))="","",OFFSET('Hygiene Data'!$E$12,0,10*ROW('Hygiene Data'!E47)))</f>
        <v/>
      </c>
      <c r="DT53" s="399" t="str">
        <f ca="1">+IF(OFFSET('Hygiene Data'!$E$13,0,10*ROW('Hygiene Data'!E47))="","",OFFSET('Hygiene Data'!$E$13,0,10*ROW('Hygiene Data'!E47)))</f>
        <v/>
      </c>
      <c r="DU53" s="399" t="str">
        <f ca="1">+IF(OFFSET('Hygiene Data'!$F$11,0,10*ROW('Hygiene Data'!F47))="","",OFFSET('Hygiene Data'!$F$11,0,10*ROW('Hygiene Data'!F47)))</f>
        <v/>
      </c>
      <c r="DV53" s="399" t="str">
        <f ca="1">+IF(OFFSET('Hygiene Data'!$F$12,0,10*ROW('Hygiene Data'!F47))="","",OFFSET('Hygiene Data'!$F$12,0,10*ROW('Hygiene Data'!F47)))</f>
        <v/>
      </c>
      <c r="DW53" s="399" t="str">
        <f ca="1">+IF(OFFSET('Hygiene Data'!$F$13,0,10*ROW('Hygiene Data'!F47))="","",OFFSET('Hygiene Data'!$F$13,0,10*ROW('Hygiene Data'!F47)))</f>
        <v/>
      </c>
      <c r="DX53" s="399" t="str">
        <f ca="1">+IF(OFFSET('Hygiene Data'!$G$11,0,10*ROW('Hygiene Data'!G47))="","",OFFSET('Hygiene Data'!$G$11,0,10*ROW('Hygiene Data'!G47)))</f>
        <v/>
      </c>
      <c r="DY53" s="399" t="str">
        <f ca="1">+IF(OFFSET('Hygiene Data'!$G$12,0,10*ROW('Hygiene Data'!G47))="","",OFFSET('Hygiene Data'!$G$12,0,10*ROW('Hygiene Data'!G47)))</f>
        <v/>
      </c>
      <c r="DZ53" s="399" t="str">
        <f ca="1">+IF(OFFSET('Hygiene Data'!$G$13,0,10*ROW('Hygiene Data'!G47))="","",OFFSET('Hygiene Data'!$G$13,0,10*ROW('Hygiene Data'!G47)))</f>
        <v/>
      </c>
      <c r="EA53" s="399" t="str">
        <f ca="1">+IF(OFFSET('Hygiene Data'!$H$11,0,10*ROW('Hygiene Data'!H47))="","",OFFSET('Hygiene Data'!$H$11,0,10*ROW('Hygiene Data'!H47)))</f>
        <v/>
      </c>
      <c r="EB53" s="399" t="str">
        <f ca="1">+IF(OFFSET('Hygiene Data'!$H$12,0,10*ROW('Hygiene Data'!H47))="","",OFFSET('Hygiene Data'!$H$12,0,10*ROW('Hygiene Data'!H47)))</f>
        <v/>
      </c>
      <c r="EC53" s="399" t="str">
        <f ca="1">+IF(OFFSET('Hygiene Data'!$H$13,0,10*ROW('Hygiene Data'!H47))="","",OFFSET('Hygiene Data'!$H$13,0,10*ROW('Hygiene Data'!H47)))</f>
        <v/>
      </c>
      <c r="ED53" s="399" t="str">
        <f ca="1">+IF(OFFSET('Hygiene Data'!$I$11,0,10*ROW('Hygiene Data'!I47))="","",OFFSET('Hygiene Data'!$I$11,0,10*ROW('Hygiene Data'!I47)))</f>
        <v/>
      </c>
      <c r="EE53" s="399" t="str">
        <f ca="1">+IF(OFFSET('Hygiene Data'!$I$12,0,10*ROW('Hygiene Data'!I47))="","",OFFSET('Hygiene Data'!$I$12,0,10*ROW('Hygiene Data'!I47)))</f>
        <v/>
      </c>
      <c r="EF53" s="399" t="str">
        <f ca="1">+IF(OFFSET('Hygiene Data'!$I$13,0,10*ROW('Hygiene Data'!I47))="","",OFFSET('Hygiene Data'!$I$13,0,10*ROW('Hygiene Data'!I47)))</f>
        <v/>
      </c>
    </row>
    <row r="54" spans="1:136" x14ac:dyDescent="0.25">
      <c r="A54" s="508" t="str">
        <f ca="1">+IF(OFFSET('Water Data'!$B$2,0,10*ROW('Water Data'!E48))="","",OFFSET('Water Data'!$B$2,0,10*ROW('Water Data'!E48)))</f>
        <v/>
      </c>
      <c r="B54" s="50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35" t="str">
        <f t="shared" ca="1" si="0"/>
        <v/>
      </c>
      <c r="D54" s="53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3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3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3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3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3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3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3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3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3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3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3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3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3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3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3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3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3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3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3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3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3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3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3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3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3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3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3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3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3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3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3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3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3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3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3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3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3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3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3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3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3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3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3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3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3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3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3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3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1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3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3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3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3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3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3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3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3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3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3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3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3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3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3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3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3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99" t="str">
        <f ca="1">+IF(OFFSET('Water Data'!$D$27,0,10*ROW('Water Data'!D48))="","",OFFSET('Water Data'!$D$27,0,10*ROW('Water Data'!D48)))</f>
        <v/>
      </c>
      <c r="BT54" s="399" t="str">
        <f ca="1">+IF(OFFSET('Water Data'!$D$28,0,10*ROW('Water Data'!D48))="","",OFFSET('Water Data'!$D$28,0,10*ROW('Water Data'!D48)))</f>
        <v/>
      </c>
      <c r="BU54" s="399" t="str">
        <f ca="1">+IF(OFFSET('Water Data'!$D$29,0,10*ROW('Water Data'!D48))="","",OFFSET('Water Data'!$D$29,0,10*ROW('Water Data'!D48)))</f>
        <v/>
      </c>
      <c r="BV54" s="399" t="str">
        <f ca="1">+IF(OFFSET('Water Data'!$E$27,0,10*ROW('Water Data'!E48))="","",OFFSET('Water Data'!$E$27,0,10*ROW('Water Data'!E48)))</f>
        <v/>
      </c>
      <c r="BW54" s="399" t="str">
        <f ca="1">+IF(OFFSET('Water Data'!$E$28,0,10*ROW('Water Data'!E48))="","",OFFSET('Water Data'!$E$28,0,10*ROW('Water Data'!E48)))</f>
        <v/>
      </c>
      <c r="BX54" s="399" t="str">
        <f ca="1">+IF(OFFSET('Water Data'!$E$29,0,10*ROW('Water Data'!E48))="","",OFFSET('Water Data'!$E$29,0,10*ROW('Water Data'!E48)))</f>
        <v/>
      </c>
      <c r="BY54" s="399" t="str">
        <f ca="1">+IF(OFFSET('Water Data'!$F$27,0,10*ROW('Water Data'!F48))="","",OFFSET('Water Data'!$F$27,0,10*ROW('Water Data'!F48)))</f>
        <v/>
      </c>
      <c r="BZ54" s="399" t="str">
        <f ca="1">+IF(OFFSET('Water Data'!$F$28,0,10*ROW('Water Data'!F48))="","",OFFSET('Water Data'!$F$28,0,10*ROW('Water Data'!F48)))</f>
        <v/>
      </c>
      <c r="CA54" s="399" t="str">
        <f ca="1">+IF(OFFSET('Water Data'!$F$29,0,10*ROW('Water Data'!F48))="","",OFFSET('Water Data'!$F$29,0,10*ROW('Water Data'!F48)))</f>
        <v/>
      </c>
      <c r="CB54" s="399" t="str">
        <f ca="1">+IF(OFFSET('Water Data'!$G$27,0,10*ROW('Water Data'!G48))="","",OFFSET('Water Data'!$G$27,0,10*ROW('Water Data'!G48)))</f>
        <v/>
      </c>
      <c r="CC54" s="399" t="str">
        <f ca="1">+IF(OFFSET('Water Data'!$G$28,0,10*ROW('Water Data'!G48))="","",OFFSET('Water Data'!$G$28,0,10*ROW('Water Data'!G48)))</f>
        <v/>
      </c>
      <c r="CD54" s="399" t="str">
        <f ca="1">+IF(OFFSET('Water Data'!$G$29,0,10*ROW('Water Data'!G48))="","",OFFSET('Water Data'!$G$29,0,10*ROW('Water Data'!G48)))</f>
        <v/>
      </c>
      <c r="CE54" s="399" t="str">
        <f ca="1">+IF(OFFSET('Water Data'!$H$27,0,10*ROW('Water Data'!H48))="","",OFFSET('Water Data'!$H$27,0,10*ROW('Water Data'!H48)))</f>
        <v/>
      </c>
      <c r="CF54" s="399" t="str">
        <f ca="1">+IF(OFFSET('Water Data'!$H$28,0,10*ROW('Water Data'!H48))="","",OFFSET('Water Data'!$H$28,0,10*ROW('Water Data'!H48)))</f>
        <v/>
      </c>
      <c r="CG54" s="399" t="str">
        <f ca="1">+IF(OFFSET('Water Data'!$H$29,0,10*ROW('Water Data'!H48))="","",OFFSET('Water Data'!$H$29,0,10*ROW('Water Data'!H48)))</f>
        <v/>
      </c>
      <c r="CH54" s="399" t="str">
        <f ca="1">+IF(OFFSET('Water Data'!$I$27,0,10*ROW('Water Data'!I48))="","",OFFSET('Water Data'!$I$27,0,10*ROW('Water Data'!I48)))</f>
        <v/>
      </c>
      <c r="CI54" s="399" t="str">
        <f ca="1">+IF(OFFSET('Water Data'!$I$28,0,10*ROW('Water Data'!I48))="","",OFFSET('Water Data'!$I$28,0,10*ROW('Water Data'!I48)))</f>
        <v/>
      </c>
      <c r="CJ54" s="399" t="str">
        <f ca="1">+IF(OFFSET('Water Data'!$I$29,0,10*ROW('Water Data'!I48))="","",OFFSET('Water Data'!$I$29,0,10*ROW('Water Data'!I48)))</f>
        <v/>
      </c>
      <c r="CK54" s="399" t="str">
        <f ca="1">+IF(OFFSET('Sanitation Data'!$D$28,0,10*ROW('Sanitation Data'!D48))="","",OFFSET('Sanitation Data'!$D$28,0,10*ROW('Sanitation Data'!D48)))</f>
        <v/>
      </c>
      <c r="CL54" s="399" t="str">
        <f ca="1">+IF(OFFSET('Sanitation Data'!$D$29,0,10*ROW('Sanitation Data'!D48))="","",OFFSET('Sanitation Data'!$D$29,0,10*ROW('Sanitation Data'!D48)))</f>
        <v/>
      </c>
      <c r="CM54" s="399" t="str">
        <f ca="1">+IF(OFFSET('Sanitation Data'!$D$30,0,10*ROW('Sanitation Data'!D48))="","",OFFSET('Sanitation Data'!$D$30,0,10*ROW('Sanitation Data'!D48)))</f>
        <v/>
      </c>
      <c r="CN54" s="399" t="str">
        <f ca="1">+IF(OFFSET('Sanitation Data'!$D$31,0,10*ROW('Sanitation Data'!D48))="","",OFFSET('Sanitation Data'!$D$31,0,10*ROW('Sanitation Data'!D48)))</f>
        <v/>
      </c>
      <c r="CO54" s="399" t="str">
        <f ca="1">+IF(OFFSET('Sanitation Data'!$D$32,0,10*ROW('Sanitation Data'!D48))="","",OFFSET('Sanitation Data'!$D$32,0,10*ROW('Sanitation Data'!D48)))</f>
        <v/>
      </c>
      <c r="CP54" s="399" t="str">
        <f ca="1">+IF(OFFSET('Sanitation Data'!$E$28,0,10*ROW('Sanitation Data'!E48))="","",OFFSET('Sanitation Data'!$E$28,0,10*ROW('Sanitation Data'!E48)))</f>
        <v/>
      </c>
      <c r="CQ54" s="399" t="str">
        <f ca="1">+IF(OFFSET('Sanitation Data'!$E$29,0,10*ROW('Sanitation Data'!E48))="","",OFFSET('Sanitation Data'!$E$29,0,10*ROW('Sanitation Data'!E48)))</f>
        <v/>
      </c>
      <c r="CR54" s="399" t="str">
        <f ca="1">+IF(OFFSET('Sanitation Data'!$E$30,0,10*ROW('Sanitation Data'!E48))="","",OFFSET('Sanitation Data'!$E$30,0,10*ROW('Sanitation Data'!E48)))</f>
        <v/>
      </c>
      <c r="CS54" s="399" t="str">
        <f ca="1">+IF(OFFSET('Sanitation Data'!$E$31,0,10*ROW('Sanitation Data'!E48))="","",OFFSET('Sanitation Data'!$E$31,0,10*ROW('Sanitation Data'!E48)))</f>
        <v/>
      </c>
      <c r="CT54" s="399" t="str">
        <f ca="1">+IF(OFFSET('Sanitation Data'!$E$32,0,10*ROW('Sanitation Data'!E48))="","",OFFSET('Sanitation Data'!$E$32,0,10*ROW('Sanitation Data'!E48)))</f>
        <v/>
      </c>
      <c r="CU54" s="399" t="str">
        <f ca="1">+IF(OFFSET('Sanitation Data'!$F$28,0,10*ROW('Sanitation Data'!F48))="","",OFFSET('Sanitation Data'!$F$28,0,10*ROW('Sanitation Data'!F48)))</f>
        <v/>
      </c>
      <c r="CV54" s="399" t="str">
        <f ca="1">+IF(OFFSET('Sanitation Data'!$F$29,0,10*ROW('Sanitation Data'!F48))="","",OFFSET('Sanitation Data'!$F$29,0,10*ROW('Sanitation Data'!F48)))</f>
        <v/>
      </c>
      <c r="CW54" s="399" t="str">
        <f ca="1">+IF(OFFSET('Sanitation Data'!$F$30,0,10*ROW('Sanitation Data'!F48))="","",OFFSET('Sanitation Data'!$F$30,0,10*ROW('Sanitation Data'!F48)))</f>
        <v/>
      </c>
      <c r="CX54" s="399" t="str">
        <f ca="1">+IF(OFFSET('Sanitation Data'!$F$31,0,10*ROW('Sanitation Data'!F48))="","",OFFSET('Sanitation Data'!$F$31,0,10*ROW('Sanitation Data'!F48)))</f>
        <v/>
      </c>
      <c r="CY54" s="399" t="str">
        <f ca="1">+IF(OFFSET('Sanitation Data'!$F$32,0,10*ROW('Sanitation Data'!F48))="","",OFFSET('Sanitation Data'!$F$32,0,10*ROW('Sanitation Data'!F48)))</f>
        <v/>
      </c>
      <c r="CZ54" s="399" t="str">
        <f ca="1">+IF(OFFSET('Sanitation Data'!$G$28,0,10*ROW('Sanitation Data'!G48))="","",OFFSET('Sanitation Data'!$G$28,0,10*ROW('Sanitation Data'!G48)))</f>
        <v/>
      </c>
      <c r="DA54" s="399" t="str">
        <f ca="1">+IF(OFFSET('Sanitation Data'!$G$29,0,10*ROW('Sanitation Data'!G48))="","",OFFSET('Sanitation Data'!$G$29,0,10*ROW('Sanitation Data'!G48)))</f>
        <v/>
      </c>
      <c r="DB54" s="399" t="str">
        <f ca="1">+IF(OFFSET('Sanitation Data'!$G$30,0,10*ROW('Sanitation Data'!G48))="","",OFFSET('Sanitation Data'!$G$30,0,10*ROW('Sanitation Data'!G48)))</f>
        <v/>
      </c>
      <c r="DC54" s="399" t="str">
        <f ca="1">+IF(OFFSET('Sanitation Data'!$G$31,0,10*ROW('Sanitation Data'!G48))="","",OFFSET('Sanitation Data'!$G$31,0,10*ROW('Sanitation Data'!G48)))</f>
        <v/>
      </c>
      <c r="DD54" s="399" t="str">
        <f ca="1">+IF(OFFSET('Sanitation Data'!$G$32,0,10*ROW('Sanitation Data'!G48))="","",OFFSET('Sanitation Data'!$G$32,0,10*ROW('Sanitation Data'!G48)))</f>
        <v/>
      </c>
      <c r="DE54" s="399" t="str">
        <f ca="1">+IF(OFFSET('Sanitation Data'!$H$28,0,10*ROW('Sanitation Data'!H48))="","",OFFSET('Sanitation Data'!$H$28,0,10*ROW('Sanitation Data'!H48)))</f>
        <v/>
      </c>
      <c r="DF54" s="399" t="str">
        <f ca="1">+IF(OFFSET('Sanitation Data'!$H$29,0,10*ROW('Sanitation Data'!H48))="","",OFFSET('Sanitation Data'!$H$29,0,10*ROW('Sanitation Data'!H48)))</f>
        <v/>
      </c>
      <c r="DG54" s="399" t="str">
        <f ca="1">+IF(OFFSET('Sanitation Data'!$H$30,0,10*ROW('Sanitation Data'!H48))="","",OFFSET('Sanitation Data'!$H$30,0,10*ROW('Sanitation Data'!H48)))</f>
        <v/>
      </c>
      <c r="DH54" s="399" t="str">
        <f ca="1">+IF(OFFSET('Sanitation Data'!$H$31,0,10*ROW('Sanitation Data'!H48))="","",OFFSET('Sanitation Data'!$H$31,0,10*ROW('Sanitation Data'!H48)))</f>
        <v/>
      </c>
      <c r="DI54" s="399" t="str">
        <f ca="1">+IF(OFFSET('Sanitation Data'!$H$32,0,10*ROW('Sanitation Data'!H48))="","",OFFSET('Sanitation Data'!$H$32,0,10*ROW('Sanitation Data'!H48)))</f>
        <v/>
      </c>
      <c r="DJ54" s="399" t="str">
        <f ca="1">+IF(OFFSET('Sanitation Data'!$I$28,0,10*ROW('Sanitation Data'!I48))="","",OFFSET('Sanitation Data'!$I$28,0,10*ROW('Sanitation Data'!I48)))</f>
        <v/>
      </c>
      <c r="DK54" s="399" t="str">
        <f ca="1">+IF(OFFSET('Sanitation Data'!$I$29,0,10*ROW('Sanitation Data'!I48))="","",OFFSET('Sanitation Data'!$I$29,0,10*ROW('Sanitation Data'!I48)))</f>
        <v/>
      </c>
      <c r="DL54" s="399" t="str">
        <f ca="1">+IF(OFFSET('Sanitation Data'!$I$30,0,10*ROW('Sanitation Data'!I48))="","",OFFSET('Sanitation Data'!$I$30,0,10*ROW('Sanitation Data'!I48)))</f>
        <v/>
      </c>
      <c r="DM54" s="399" t="str">
        <f ca="1">+IF(OFFSET('Sanitation Data'!$I$31,0,10*ROW('Sanitation Data'!I48))="","",OFFSET('Sanitation Data'!$I$31,0,10*ROW('Sanitation Data'!I48)))</f>
        <v/>
      </c>
      <c r="DN54" s="399" t="str">
        <f ca="1">+IF(OFFSET('Sanitation Data'!$I$32,0,10*ROW('Sanitation Data'!I48))="","",OFFSET('Sanitation Data'!$I$32,0,10*ROW('Sanitation Data'!I48)))</f>
        <v/>
      </c>
      <c r="DO54" s="399" t="str">
        <f ca="1">+IF(OFFSET('Hygiene Data'!$D$11,0,10*ROW('Hygiene Data'!D48))="","",OFFSET('Hygiene Data'!$D$11,0,10*ROW('Hygiene Data'!D48)))</f>
        <v/>
      </c>
      <c r="DP54" s="399" t="str">
        <f ca="1">+IF(OFFSET('Hygiene Data'!$D$12,0,10*ROW('Hygiene Data'!D48))="","",OFFSET('Hygiene Data'!$D$12,0,10*ROW('Hygiene Data'!D48)))</f>
        <v/>
      </c>
      <c r="DQ54" s="399" t="str">
        <f ca="1">+IF(OFFSET('Hygiene Data'!$D$13,0,10*ROW('Hygiene Data'!D48))="","",OFFSET('Hygiene Data'!$D$13,0,10*ROW('Hygiene Data'!D48)))</f>
        <v/>
      </c>
      <c r="DR54" s="399" t="str">
        <f ca="1">+IF(OFFSET('Hygiene Data'!$E$11,0,10*ROW('Hygiene Data'!E48))="","",OFFSET('Hygiene Data'!$E$11,0,10*ROW('Hygiene Data'!E48)))</f>
        <v/>
      </c>
      <c r="DS54" s="399" t="str">
        <f ca="1">+IF(OFFSET('Hygiene Data'!$E$12,0,10*ROW('Hygiene Data'!E48))="","",OFFSET('Hygiene Data'!$E$12,0,10*ROW('Hygiene Data'!E48)))</f>
        <v/>
      </c>
      <c r="DT54" s="399" t="str">
        <f ca="1">+IF(OFFSET('Hygiene Data'!$E$13,0,10*ROW('Hygiene Data'!E48))="","",OFFSET('Hygiene Data'!$E$13,0,10*ROW('Hygiene Data'!E48)))</f>
        <v/>
      </c>
      <c r="DU54" s="399" t="str">
        <f ca="1">+IF(OFFSET('Hygiene Data'!$F$11,0,10*ROW('Hygiene Data'!F48))="","",OFFSET('Hygiene Data'!$F$11,0,10*ROW('Hygiene Data'!F48)))</f>
        <v/>
      </c>
      <c r="DV54" s="399" t="str">
        <f ca="1">+IF(OFFSET('Hygiene Data'!$F$12,0,10*ROW('Hygiene Data'!F48))="","",OFFSET('Hygiene Data'!$F$12,0,10*ROW('Hygiene Data'!F48)))</f>
        <v/>
      </c>
      <c r="DW54" s="399" t="str">
        <f ca="1">+IF(OFFSET('Hygiene Data'!$F$13,0,10*ROW('Hygiene Data'!F48))="","",OFFSET('Hygiene Data'!$F$13,0,10*ROW('Hygiene Data'!F48)))</f>
        <v/>
      </c>
      <c r="DX54" s="399" t="str">
        <f ca="1">+IF(OFFSET('Hygiene Data'!$G$11,0,10*ROW('Hygiene Data'!G48))="","",OFFSET('Hygiene Data'!$G$11,0,10*ROW('Hygiene Data'!G48)))</f>
        <v/>
      </c>
      <c r="DY54" s="399" t="str">
        <f ca="1">+IF(OFFSET('Hygiene Data'!$G$12,0,10*ROW('Hygiene Data'!G48))="","",OFFSET('Hygiene Data'!$G$12,0,10*ROW('Hygiene Data'!G48)))</f>
        <v/>
      </c>
      <c r="DZ54" s="399" t="str">
        <f ca="1">+IF(OFFSET('Hygiene Data'!$G$13,0,10*ROW('Hygiene Data'!G48))="","",OFFSET('Hygiene Data'!$G$13,0,10*ROW('Hygiene Data'!G48)))</f>
        <v/>
      </c>
      <c r="EA54" s="399" t="str">
        <f ca="1">+IF(OFFSET('Hygiene Data'!$H$11,0,10*ROW('Hygiene Data'!H48))="","",OFFSET('Hygiene Data'!$H$11,0,10*ROW('Hygiene Data'!H48)))</f>
        <v/>
      </c>
      <c r="EB54" s="399" t="str">
        <f ca="1">+IF(OFFSET('Hygiene Data'!$H$12,0,10*ROW('Hygiene Data'!H48))="","",OFFSET('Hygiene Data'!$H$12,0,10*ROW('Hygiene Data'!H48)))</f>
        <v/>
      </c>
      <c r="EC54" s="399" t="str">
        <f ca="1">+IF(OFFSET('Hygiene Data'!$H$13,0,10*ROW('Hygiene Data'!H48))="","",OFFSET('Hygiene Data'!$H$13,0,10*ROW('Hygiene Data'!H48)))</f>
        <v/>
      </c>
      <c r="ED54" s="399" t="str">
        <f ca="1">+IF(OFFSET('Hygiene Data'!$I$11,0,10*ROW('Hygiene Data'!I48))="","",OFFSET('Hygiene Data'!$I$11,0,10*ROW('Hygiene Data'!I48)))</f>
        <v/>
      </c>
      <c r="EE54" s="399" t="str">
        <f ca="1">+IF(OFFSET('Hygiene Data'!$I$12,0,10*ROW('Hygiene Data'!I48))="","",OFFSET('Hygiene Data'!$I$12,0,10*ROW('Hygiene Data'!I48)))</f>
        <v/>
      </c>
      <c r="EF54" s="399" t="str">
        <f ca="1">+IF(OFFSET('Hygiene Data'!$I$13,0,10*ROW('Hygiene Data'!I48))="","",OFFSET('Hygiene Data'!$I$13,0,10*ROW('Hygiene Data'!I48)))</f>
        <v/>
      </c>
    </row>
    <row r="55" spans="1:136" x14ac:dyDescent="0.25">
      <c r="A55" s="508" t="str">
        <f ca="1">+IF(OFFSET('Water Data'!$B$2,0,10*ROW('Water Data'!E49))="","",OFFSET('Water Data'!$B$2,0,10*ROW('Water Data'!E49)))</f>
        <v/>
      </c>
      <c r="B55" s="50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35" t="str">
        <f t="shared" ca="1" si="0"/>
        <v/>
      </c>
      <c r="D55" s="53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3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3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3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3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3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3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3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3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3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3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3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3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3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3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3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3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3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3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3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3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3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3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3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3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3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3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3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3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3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3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3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3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3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3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3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3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3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3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3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3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3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3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3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3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3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3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3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3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1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3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3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3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3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3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3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3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3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3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3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3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3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3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3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3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3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99" t="str">
        <f ca="1">+IF(OFFSET('Water Data'!$D$27,0,10*ROW('Water Data'!D49))="","",OFFSET('Water Data'!$D$27,0,10*ROW('Water Data'!D49)))</f>
        <v/>
      </c>
      <c r="BT55" s="399" t="str">
        <f ca="1">+IF(OFFSET('Water Data'!$D$28,0,10*ROW('Water Data'!D49))="","",OFFSET('Water Data'!$D$28,0,10*ROW('Water Data'!D49)))</f>
        <v/>
      </c>
      <c r="BU55" s="399" t="str">
        <f ca="1">+IF(OFFSET('Water Data'!$D$29,0,10*ROW('Water Data'!D49))="","",OFFSET('Water Data'!$D$29,0,10*ROW('Water Data'!D49)))</f>
        <v/>
      </c>
      <c r="BV55" s="399" t="str">
        <f ca="1">+IF(OFFSET('Water Data'!$E$27,0,10*ROW('Water Data'!E49))="","",OFFSET('Water Data'!$E$27,0,10*ROW('Water Data'!E49)))</f>
        <v/>
      </c>
      <c r="BW55" s="399" t="str">
        <f ca="1">+IF(OFFSET('Water Data'!$E$28,0,10*ROW('Water Data'!E49))="","",OFFSET('Water Data'!$E$28,0,10*ROW('Water Data'!E49)))</f>
        <v/>
      </c>
      <c r="BX55" s="399" t="str">
        <f ca="1">+IF(OFFSET('Water Data'!$E$29,0,10*ROW('Water Data'!E49))="","",OFFSET('Water Data'!$E$29,0,10*ROW('Water Data'!E49)))</f>
        <v/>
      </c>
      <c r="BY55" s="399" t="str">
        <f ca="1">+IF(OFFSET('Water Data'!$F$27,0,10*ROW('Water Data'!F49))="","",OFFSET('Water Data'!$F$27,0,10*ROW('Water Data'!F49)))</f>
        <v/>
      </c>
      <c r="BZ55" s="399" t="str">
        <f ca="1">+IF(OFFSET('Water Data'!$F$28,0,10*ROW('Water Data'!F49))="","",OFFSET('Water Data'!$F$28,0,10*ROW('Water Data'!F49)))</f>
        <v/>
      </c>
      <c r="CA55" s="399" t="str">
        <f ca="1">+IF(OFFSET('Water Data'!$F$29,0,10*ROW('Water Data'!F49))="","",OFFSET('Water Data'!$F$29,0,10*ROW('Water Data'!F49)))</f>
        <v/>
      </c>
      <c r="CB55" s="399" t="str">
        <f ca="1">+IF(OFFSET('Water Data'!$G$27,0,10*ROW('Water Data'!G49))="","",OFFSET('Water Data'!$G$27,0,10*ROW('Water Data'!G49)))</f>
        <v/>
      </c>
      <c r="CC55" s="399" t="str">
        <f ca="1">+IF(OFFSET('Water Data'!$G$28,0,10*ROW('Water Data'!G49))="","",OFFSET('Water Data'!$G$28,0,10*ROW('Water Data'!G49)))</f>
        <v/>
      </c>
      <c r="CD55" s="399" t="str">
        <f ca="1">+IF(OFFSET('Water Data'!$G$29,0,10*ROW('Water Data'!G49))="","",OFFSET('Water Data'!$G$29,0,10*ROW('Water Data'!G49)))</f>
        <v/>
      </c>
      <c r="CE55" s="399" t="str">
        <f ca="1">+IF(OFFSET('Water Data'!$H$27,0,10*ROW('Water Data'!H49))="","",OFFSET('Water Data'!$H$27,0,10*ROW('Water Data'!H49)))</f>
        <v/>
      </c>
      <c r="CF55" s="399" t="str">
        <f ca="1">+IF(OFFSET('Water Data'!$H$28,0,10*ROW('Water Data'!H49))="","",OFFSET('Water Data'!$H$28,0,10*ROW('Water Data'!H49)))</f>
        <v/>
      </c>
      <c r="CG55" s="399" t="str">
        <f ca="1">+IF(OFFSET('Water Data'!$H$29,0,10*ROW('Water Data'!H49))="","",OFFSET('Water Data'!$H$29,0,10*ROW('Water Data'!H49)))</f>
        <v/>
      </c>
      <c r="CH55" s="399" t="str">
        <f ca="1">+IF(OFFSET('Water Data'!$I$27,0,10*ROW('Water Data'!I49))="","",OFFSET('Water Data'!$I$27,0,10*ROW('Water Data'!I49)))</f>
        <v/>
      </c>
      <c r="CI55" s="399" t="str">
        <f ca="1">+IF(OFFSET('Water Data'!$I$28,0,10*ROW('Water Data'!I49))="","",OFFSET('Water Data'!$I$28,0,10*ROW('Water Data'!I49)))</f>
        <v/>
      </c>
      <c r="CJ55" s="399" t="str">
        <f ca="1">+IF(OFFSET('Water Data'!$I$29,0,10*ROW('Water Data'!I49))="","",OFFSET('Water Data'!$I$29,0,10*ROW('Water Data'!I49)))</f>
        <v/>
      </c>
      <c r="CK55" s="399" t="str">
        <f ca="1">+IF(OFFSET('Sanitation Data'!$D$28,0,10*ROW('Sanitation Data'!D49))="","",OFFSET('Sanitation Data'!$D$28,0,10*ROW('Sanitation Data'!D49)))</f>
        <v/>
      </c>
      <c r="CL55" s="399" t="str">
        <f ca="1">+IF(OFFSET('Sanitation Data'!$D$29,0,10*ROW('Sanitation Data'!D49))="","",OFFSET('Sanitation Data'!$D$29,0,10*ROW('Sanitation Data'!D49)))</f>
        <v/>
      </c>
      <c r="CM55" s="399" t="str">
        <f ca="1">+IF(OFFSET('Sanitation Data'!$D$30,0,10*ROW('Sanitation Data'!D49))="","",OFFSET('Sanitation Data'!$D$30,0,10*ROW('Sanitation Data'!D49)))</f>
        <v/>
      </c>
      <c r="CN55" s="399" t="str">
        <f ca="1">+IF(OFFSET('Sanitation Data'!$D$31,0,10*ROW('Sanitation Data'!D49))="","",OFFSET('Sanitation Data'!$D$31,0,10*ROW('Sanitation Data'!D49)))</f>
        <v/>
      </c>
      <c r="CO55" s="399" t="str">
        <f ca="1">+IF(OFFSET('Sanitation Data'!$D$32,0,10*ROW('Sanitation Data'!D49))="","",OFFSET('Sanitation Data'!$D$32,0,10*ROW('Sanitation Data'!D49)))</f>
        <v/>
      </c>
      <c r="CP55" s="399" t="str">
        <f ca="1">+IF(OFFSET('Sanitation Data'!$E$28,0,10*ROW('Sanitation Data'!E49))="","",OFFSET('Sanitation Data'!$E$28,0,10*ROW('Sanitation Data'!E49)))</f>
        <v/>
      </c>
      <c r="CQ55" s="399" t="str">
        <f ca="1">+IF(OFFSET('Sanitation Data'!$E$29,0,10*ROW('Sanitation Data'!E49))="","",OFFSET('Sanitation Data'!$E$29,0,10*ROW('Sanitation Data'!E49)))</f>
        <v/>
      </c>
      <c r="CR55" s="399" t="str">
        <f ca="1">+IF(OFFSET('Sanitation Data'!$E$30,0,10*ROW('Sanitation Data'!E49))="","",OFFSET('Sanitation Data'!$E$30,0,10*ROW('Sanitation Data'!E49)))</f>
        <v/>
      </c>
      <c r="CS55" s="399" t="str">
        <f ca="1">+IF(OFFSET('Sanitation Data'!$E$31,0,10*ROW('Sanitation Data'!E49))="","",OFFSET('Sanitation Data'!$E$31,0,10*ROW('Sanitation Data'!E49)))</f>
        <v/>
      </c>
      <c r="CT55" s="399" t="str">
        <f ca="1">+IF(OFFSET('Sanitation Data'!$E$32,0,10*ROW('Sanitation Data'!E49))="","",OFFSET('Sanitation Data'!$E$32,0,10*ROW('Sanitation Data'!E49)))</f>
        <v/>
      </c>
      <c r="CU55" s="399" t="str">
        <f ca="1">+IF(OFFSET('Sanitation Data'!$F$28,0,10*ROW('Sanitation Data'!F49))="","",OFFSET('Sanitation Data'!$F$28,0,10*ROW('Sanitation Data'!F49)))</f>
        <v/>
      </c>
      <c r="CV55" s="399" t="str">
        <f ca="1">+IF(OFFSET('Sanitation Data'!$F$29,0,10*ROW('Sanitation Data'!F49))="","",OFFSET('Sanitation Data'!$F$29,0,10*ROW('Sanitation Data'!F49)))</f>
        <v/>
      </c>
      <c r="CW55" s="399" t="str">
        <f ca="1">+IF(OFFSET('Sanitation Data'!$F$30,0,10*ROW('Sanitation Data'!F49))="","",OFFSET('Sanitation Data'!$F$30,0,10*ROW('Sanitation Data'!F49)))</f>
        <v/>
      </c>
      <c r="CX55" s="399" t="str">
        <f ca="1">+IF(OFFSET('Sanitation Data'!$F$31,0,10*ROW('Sanitation Data'!F49))="","",OFFSET('Sanitation Data'!$F$31,0,10*ROW('Sanitation Data'!F49)))</f>
        <v/>
      </c>
      <c r="CY55" s="399" t="str">
        <f ca="1">+IF(OFFSET('Sanitation Data'!$F$32,0,10*ROW('Sanitation Data'!F49))="","",OFFSET('Sanitation Data'!$F$32,0,10*ROW('Sanitation Data'!F49)))</f>
        <v/>
      </c>
      <c r="CZ55" s="399" t="str">
        <f ca="1">+IF(OFFSET('Sanitation Data'!$G$28,0,10*ROW('Sanitation Data'!G49))="","",OFFSET('Sanitation Data'!$G$28,0,10*ROW('Sanitation Data'!G49)))</f>
        <v/>
      </c>
      <c r="DA55" s="399" t="str">
        <f ca="1">+IF(OFFSET('Sanitation Data'!$G$29,0,10*ROW('Sanitation Data'!G49))="","",OFFSET('Sanitation Data'!$G$29,0,10*ROW('Sanitation Data'!G49)))</f>
        <v/>
      </c>
      <c r="DB55" s="399" t="str">
        <f ca="1">+IF(OFFSET('Sanitation Data'!$G$30,0,10*ROW('Sanitation Data'!G49))="","",OFFSET('Sanitation Data'!$G$30,0,10*ROW('Sanitation Data'!G49)))</f>
        <v/>
      </c>
      <c r="DC55" s="399" t="str">
        <f ca="1">+IF(OFFSET('Sanitation Data'!$G$31,0,10*ROW('Sanitation Data'!G49))="","",OFFSET('Sanitation Data'!$G$31,0,10*ROW('Sanitation Data'!G49)))</f>
        <v/>
      </c>
      <c r="DD55" s="399" t="str">
        <f ca="1">+IF(OFFSET('Sanitation Data'!$G$32,0,10*ROW('Sanitation Data'!G49))="","",OFFSET('Sanitation Data'!$G$32,0,10*ROW('Sanitation Data'!G49)))</f>
        <v/>
      </c>
      <c r="DE55" s="399" t="str">
        <f ca="1">+IF(OFFSET('Sanitation Data'!$H$28,0,10*ROW('Sanitation Data'!H49))="","",OFFSET('Sanitation Data'!$H$28,0,10*ROW('Sanitation Data'!H49)))</f>
        <v/>
      </c>
      <c r="DF55" s="399" t="str">
        <f ca="1">+IF(OFFSET('Sanitation Data'!$H$29,0,10*ROW('Sanitation Data'!H49))="","",OFFSET('Sanitation Data'!$H$29,0,10*ROW('Sanitation Data'!H49)))</f>
        <v/>
      </c>
      <c r="DG55" s="399" t="str">
        <f ca="1">+IF(OFFSET('Sanitation Data'!$H$30,0,10*ROW('Sanitation Data'!H49))="","",OFFSET('Sanitation Data'!$H$30,0,10*ROW('Sanitation Data'!H49)))</f>
        <v/>
      </c>
      <c r="DH55" s="399" t="str">
        <f ca="1">+IF(OFFSET('Sanitation Data'!$H$31,0,10*ROW('Sanitation Data'!H49))="","",OFFSET('Sanitation Data'!$H$31,0,10*ROW('Sanitation Data'!H49)))</f>
        <v/>
      </c>
      <c r="DI55" s="399" t="str">
        <f ca="1">+IF(OFFSET('Sanitation Data'!$H$32,0,10*ROW('Sanitation Data'!H49))="","",OFFSET('Sanitation Data'!$H$32,0,10*ROW('Sanitation Data'!H49)))</f>
        <v/>
      </c>
      <c r="DJ55" s="399" t="str">
        <f ca="1">+IF(OFFSET('Sanitation Data'!$I$28,0,10*ROW('Sanitation Data'!I49))="","",OFFSET('Sanitation Data'!$I$28,0,10*ROW('Sanitation Data'!I49)))</f>
        <v/>
      </c>
      <c r="DK55" s="399" t="str">
        <f ca="1">+IF(OFFSET('Sanitation Data'!$I$29,0,10*ROW('Sanitation Data'!I49))="","",OFFSET('Sanitation Data'!$I$29,0,10*ROW('Sanitation Data'!I49)))</f>
        <v/>
      </c>
      <c r="DL55" s="399" t="str">
        <f ca="1">+IF(OFFSET('Sanitation Data'!$I$30,0,10*ROW('Sanitation Data'!I49))="","",OFFSET('Sanitation Data'!$I$30,0,10*ROW('Sanitation Data'!I49)))</f>
        <v/>
      </c>
      <c r="DM55" s="399" t="str">
        <f ca="1">+IF(OFFSET('Sanitation Data'!$I$31,0,10*ROW('Sanitation Data'!I49))="","",OFFSET('Sanitation Data'!$I$31,0,10*ROW('Sanitation Data'!I49)))</f>
        <v/>
      </c>
      <c r="DN55" s="399" t="str">
        <f ca="1">+IF(OFFSET('Sanitation Data'!$I$32,0,10*ROW('Sanitation Data'!I49))="","",OFFSET('Sanitation Data'!$I$32,0,10*ROW('Sanitation Data'!I49)))</f>
        <v/>
      </c>
      <c r="DO55" s="399" t="str">
        <f ca="1">+IF(OFFSET('Hygiene Data'!$D$11,0,10*ROW('Hygiene Data'!D49))="","",OFFSET('Hygiene Data'!$D$11,0,10*ROW('Hygiene Data'!D49)))</f>
        <v/>
      </c>
      <c r="DP55" s="399" t="str">
        <f ca="1">+IF(OFFSET('Hygiene Data'!$D$12,0,10*ROW('Hygiene Data'!D49))="","",OFFSET('Hygiene Data'!$D$12,0,10*ROW('Hygiene Data'!D49)))</f>
        <v/>
      </c>
      <c r="DQ55" s="399" t="str">
        <f ca="1">+IF(OFFSET('Hygiene Data'!$D$13,0,10*ROW('Hygiene Data'!D49))="","",OFFSET('Hygiene Data'!$D$13,0,10*ROW('Hygiene Data'!D49)))</f>
        <v/>
      </c>
      <c r="DR55" s="399" t="str">
        <f ca="1">+IF(OFFSET('Hygiene Data'!$E$11,0,10*ROW('Hygiene Data'!E49))="","",OFFSET('Hygiene Data'!$E$11,0,10*ROW('Hygiene Data'!E49)))</f>
        <v/>
      </c>
      <c r="DS55" s="399" t="str">
        <f ca="1">+IF(OFFSET('Hygiene Data'!$E$12,0,10*ROW('Hygiene Data'!E49))="","",OFFSET('Hygiene Data'!$E$12,0,10*ROW('Hygiene Data'!E49)))</f>
        <v/>
      </c>
      <c r="DT55" s="399" t="str">
        <f ca="1">+IF(OFFSET('Hygiene Data'!$E$13,0,10*ROW('Hygiene Data'!E49))="","",OFFSET('Hygiene Data'!$E$13,0,10*ROW('Hygiene Data'!E49)))</f>
        <v/>
      </c>
      <c r="DU55" s="399" t="str">
        <f ca="1">+IF(OFFSET('Hygiene Data'!$F$11,0,10*ROW('Hygiene Data'!F49))="","",OFFSET('Hygiene Data'!$F$11,0,10*ROW('Hygiene Data'!F49)))</f>
        <v/>
      </c>
      <c r="DV55" s="399" t="str">
        <f ca="1">+IF(OFFSET('Hygiene Data'!$F$12,0,10*ROW('Hygiene Data'!F49))="","",OFFSET('Hygiene Data'!$F$12,0,10*ROW('Hygiene Data'!F49)))</f>
        <v/>
      </c>
      <c r="DW55" s="399" t="str">
        <f ca="1">+IF(OFFSET('Hygiene Data'!$F$13,0,10*ROW('Hygiene Data'!F49))="","",OFFSET('Hygiene Data'!$F$13,0,10*ROW('Hygiene Data'!F49)))</f>
        <v/>
      </c>
      <c r="DX55" s="399" t="str">
        <f ca="1">+IF(OFFSET('Hygiene Data'!$G$11,0,10*ROW('Hygiene Data'!G49))="","",OFFSET('Hygiene Data'!$G$11,0,10*ROW('Hygiene Data'!G49)))</f>
        <v/>
      </c>
      <c r="DY55" s="399" t="str">
        <f ca="1">+IF(OFFSET('Hygiene Data'!$G$12,0,10*ROW('Hygiene Data'!G49))="","",OFFSET('Hygiene Data'!$G$12,0,10*ROW('Hygiene Data'!G49)))</f>
        <v/>
      </c>
      <c r="DZ55" s="399" t="str">
        <f ca="1">+IF(OFFSET('Hygiene Data'!$G$13,0,10*ROW('Hygiene Data'!G49))="","",OFFSET('Hygiene Data'!$G$13,0,10*ROW('Hygiene Data'!G49)))</f>
        <v/>
      </c>
      <c r="EA55" s="399" t="str">
        <f ca="1">+IF(OFFSET('Hygiene Data'!$H$11,0,10*ROW('Hygiene Data'!H49))="","",OFFSET('Hygiene Data'!$H$11,0,10*ROW('Hygiene Data'!H49)))</f>
        <v/>
      </c>
      <c r="EB55" s="399" t="str">
        <f ca="1">+IF(OFFSET('Hygiene Data'!$H$12,0,10*ROW('Hygiene Data'!H49))="","",OFFSET('Hygiene Data'!$H$12,0,10*ROW('Hygiene Data'!H49)))</f>
        <v/>
      </c>
      <c r="EC55" s="399" t="str">
        <f ca="1">+IF(OFFSET('Hygiene Data'!$H$13,0,10*ROW('Hygiene Data'!H49))="","",OFFSET('Hygiene Data'!$H$13,0,10*ROW('Hygiene Data'!H49)))</f>
        <v/>
      </c>
      <c r="ED55" s="399" t="str">
        <f ca="1">+IF(OFFSET('Hygiene Data'!$I$11,0,10*ROW('Hygiene Data'!I49))="","",OFFSET('Hygiene Data'!$I$11,0,10*ROW('Hygiene Data'!I49)))</f>
        <v/>
      </c>
      <c r="EE55" s="399" t="str">
        <f ca="1">+IF(OFFSET('Hygiene Data'!$I$12,0,10*ROW('Hygiene Data'!I49))="","",OFFSET('Hygiene Data'!$I$12,0,10*ROW('Hygiene Data'!I49)))</f>
        <v/>
      </c>
      <c r="EF55" s="399" t="str">
        <f ca="1">+IF(OFFSET('Hygiene Data'!$I$13,0,10*ROW('Hygiene Data'!I49))="","",OFFSET('Hygiene Data'!$I$13,0,10*ROW('Hygiene Data'!I49)))</f>
        <v/>
      </c>
    </row>
    <row r="56" spans="1:136" x14ac:dyDescent="0.25">
      <c r="A56" s="508" t="str">
        <f ca="1">+IF(OFFSET('Water Data'!$B$2,0,10*ROW('Water Data'!E50))="","",OFFSET('Water Data'!$B$2,0,10*ROW('Water Data'!E50)))</f>
        <v/>
      </c>
      <c r="B56" s="50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35" t="str">
        <f t="shared" ca="1" si="0"/>
        <v/>
      </c>
      <c r="D56" s="53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3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3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3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3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3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3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3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3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3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3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3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3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3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3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3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3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3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3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3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3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3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3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3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3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3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3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3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3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3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3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3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3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3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3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3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3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3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3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3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3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3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3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3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3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3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3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3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3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1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3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3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3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3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3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3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3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3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3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3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3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3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3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3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3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3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99" t="str">
        <f ca="1">+IF(OFFSET('Water Data'!$D$27,0,10*ROW('Water Data'!D50))="","",OFFSET('Water Data'!$D$27,0,10*ROW('Water Data'!D50)))</f>
        <v/>
      </c>
      <c r="BT56" s="399" t="str">
        <f ca="1">+IF(OFFSET('Water Data'!$D$28,0,10*ROW('Water Data'!D50))="","",OFFSET('Water Data'!$D$28,0,10*ROW('Water Data'!D50)))</f>
        <v/>
      </c>
      <c r="BU56" s="399" t="str">
        <f ca="1">+IF(OFFSET('Water Data'!$D$29,0,10*ROW('Water Data'!D50))="","",OFFSET('Water Data'!$D$29,0,10*ROW('Water Data'!D50)))</f>
        <v/>
      </c>
      <c r="BV56" s="399" t="str">
        <f ca="1">+IF(OFFSET('Water Data'!$E$27,0,10*ROW('Water Data'!E50))="","",OFFSET('Water Data'!$E$27,0,10*ROW('Water Data'!E50)))</f>
        <v/>
      </c>
      <c r="BW56" s="399" t="str">
        <f ca="1">+IF(OFFSET('Water Data'!$E$28,0,10*ROW('Water Data'!E50))="","",OFFSET('Water Data'!$E$28,0,10*ROW('Water Data'!E50)))</f>
        <v/>
      </c>
      <c r="BX56" s="399" t="str">
        <f ca="1">+IF(OFFSET('Water Data'!$E$29,0,10*ROW('Water Data'!E50))="","",OFFSET('Water Data'!$E$29,0,10*ROW('Water Data'!E50)))</f>
        <v/>
      </c>
      <c r="BY56" s="399" t="str">
        <f ca="1">+IF(OFFSET('Water Data'!$F$27,0,10*ROW('Water Data'!F50))="","",OFFSET('Water Data'!$F$27,0,10*ROW('Water Data'!F50)))</f>
        <v/>
      </c>
      <c r="BZ56" s="399" t="str">
        <f ca="1">+IF(OFFSET('Water Data'!$F$28,0,10*ROW('Water Data'!F50))="","",OFFSET('Water Data'!$F$28,0,10*ROW('Water Data'!F50)))</f>
        <v/>
      </c>
      <c r="CA56" s="399" t="str">
        <f ca="1">+IF(OFFSET('Water Data'!$F$29,0,10*ROW('Water Data'!F50))="","",OFFSET('Water Data'!$F$29,0,10*ROW('Water Data'!F50)))</f>
        <v/>
      </c>
      <c r="CB56" s="399" t="str">
        <f ca="1">+IF(OFFSET('Water Data'!$G$27,0,10*ROW('Water Data'!G50))="","",OFFSET('Water Data'!$G$27,0,10*ROW('Water Data'!G50)))</f>
        <v/>
      </c>
      <c r="CC56" s="399" t="str">
        <f ca="1">+IF(OFFSET('Water Data'!$G$28,0,10*ROW('Water Data'!G50))="","",OFFSET('Water Data'!$G$28,0,10*ROW('Water Data'!G50)))</f>
        <v/>
      </c>
      <c r="CD56" s="399" t="str">
        <f ca="1">+IF(OFFSET('Water Data'!$G$29,0,10*ROW('Water Data'!G50))="","",OFFSET('Water Data'!$G$29,0,10*ROW('Water Data'!G50)))</f>
        <v/>
      </c>
      <c r="CE56" s="399" t="str">
        <f ca="1">+IF(OFFSET('Water Data'!$H$27,0,10*ROW('Water Data'!H50))="","",OFFSET('Water Data'!$H$27,0,10*ROW('Water Data'!H50)))</f>
        <v/>
      </c>
      <c r="CF56" s="399" t="str">
        <f ca="1">+IF(OFFSET('Water Data'!$H$28,0,10*ROW('Water Data'!H50))="","",OFFSET('Water Data'!$H$28,0,10*ROW('Water Data'!H50)))</f>
        <v/>
      </c>
      <c r="CG56" s="399" t="str">
        <f ca="1">+IF(OFFSET('Water Data'!$H$29,0,10*ROW('Water Data'!H50))="","",OFFSET('Water Data'!$H$29,0,10*ROW('Water Data'!H50)))</f>
        <v/>
      </c>
      <c r="CH56" s="399" t="str">
        <f ca="1">+IF(OFFSET('Water Data'!$I$27,0,10*ROW('Water Data'!I50))="","",OFFSET('Water Data'!$I$27,0,10*ROW('Water Data'!I50)))</f>
        <v/>
      </c>
      <c r="CI56" s="399" t="str">
        <f ca="1">+IF(OFFSET('Water Data'!$I$28,0,10*ROW('Water Data'!I50))="","",OFFSET('Water Data'!$I$28,0,10*ROW('Water Data'!I50)))</f>
        <v/>
      </c>
      <c r="CJ56" s="399" t="str">
        <f ca="1">+IF(OFFSET('Water Data'!$I$29,0,10*ROW('Water Data'!I50))="","",OFFSET('Water Data'!$I$29,0,10*ROW('Water Data'!I50)))</f>
        <v/>
      </c>
      <c r="CK56" s="399" t="str">
        <f ca="1">+IF(OFFSET('Sanitation Data'!$D$28,0,10*ROW('Sanitation Data'!D50))="","",OFFSET('Sanitation Data'!$D$28,0,10*ROW('Sanitation Data'!D50)))</f>
        <v/>
      </c>
      <c r="CL56" s="399" t="str">
        <f ca="1">+IF(OFFSET('Sanitation Data'!$D$29,0,10*ROW('Sanitation Data'!D50))="","",OFFSET('Sanitation Data'!$D$29,0,10*ROW('Sanitation Data'!D50)))</f>
        <v/>
      </c>
      <c r="CM56" s="399" t="str">
        <f ca="1">+IF(OFFSET('Sanitation Data'!$D$30,0,10*ROW('Sanitation Data'!D50))="","",OFFSET('Sanitation Data'!$D$30,0,10*ROW('Sanitation Data'!D50)))</f>
        <v/>
      </c>
      <c r="CN56" s="399" t="str">
        <f ca="1">+IF(OFFSET('Sanitation Data'!$D$31,0,10*ROW('Sanitation Data'!D50))="","",OFFSET('Sanitation Data'!$D$31,0,10*ROW('Sanitation Data'!D50)))</f>
        <v/>
      </c>
      <c r="CO56" s="399" t="str">
        <f ca="1">+IF(OFFSET('Sanitation Data'!$D$32,0,10*ROW('Sanitation Data'!D50))="","",OFFSET('Sanitation Data'!$D$32,0,10*ROW('Sanitation Data'!D50)))</f>
        <v/>
      </c>
      <c r="CP56" s="399" t="str">
        <f ca="1">+IF(OFFSET('Sanitation Data'!$E$28,0,10*ROW('Sanitation Data'!E50))="","",OFFSET('Sanitation Data'!$E$28,0,10*ROW('Sanitation Data'!E50)))</f>
        <v/>
      </c>
      <c r="CQ56" s="399" t="str">
        <f ca="1">+IF(OFFSET('Sanitation Data'!$E$29,0,10*ROW('Sanitation Data'!E50))="","",OFFSET('Sanitation Data'!$E$29,0,10*ROW('Sanitation Data'!E50)))</f>
        <v/>
      </c>
      <c r="CR56" s="399" t="str">
        <f ca="1">+IF(OFFSET('Sanitation Data'!$E$30,0,10*ROW('Sanitation Data'!E50))="","",OFFSET('Sanitation Data'!$E$30,0,10*ROW('Sanitation Data'!E50)))</f>
        <v/>
      </c>
      <c r="CS56" s="399" t="str">
        <f ca="1">+IF(OFFSET('Sanitation Data'!$E$31,0,10*ROW('Sanitation Data'!E50))="","",OFFSET('Sanitation Data'!$E$31,0,10*ROW('Sanitation Data'!E50)))</f>
        <v/>
      </c>
      <c r="CT56" s="399" t="str">
        <f ca="1">+IF(OFFSET('Sanitation Data'!$E$32,0,10*ROW('Sanitation Data'!E50))="","",OFFSET('Sanitation Data'!$E$32,0,10*ROW('Sanitation Data'!E50)))</f>
        <v/>
      </c>
      <c r="CU56" s="399" t="str">
        <f ca="1">+IF(OFFSET('Sanitation Data'!$F$28,0,10*ROW('Sanitation Data'!F50))="","",OFFSET('Sanitation Data'!$F$28,0,10*ROW('Sanitation Data'!F50)))</f>
        <v/>
      </c>
      <c r="CV56" s="399" t="str">
        <f ca="1">+IF(OFFSET('Sanitation Data'!$F$29,0,10*ROW('Sanitation Data'!F50))="","",OFFSET('Sanitation Data'!$F$29,0,10*ROW('Sanitation Data'!F50)))</f>
        <v/>
      </c>
      <c r="CW56" s="399" t="str">
        <f ca="1">+IF(OFFSET('Sanitation Data'!$F$30,0,10*ROW('Sanitation Data'!F50))="","",OFFSET('Sanitation Data'!$F$30,0,10*ROW('Sanitation Data'!F50)))</f>
        <v/>
      </c>
      <c r="CX56" s="399" t="str">
        <f ca="1">+IF(OFFSET('Sanitation Data'!$F$31,0,10*ROW('Sanitation Data'!F50))="","",OFFSET('Sanitation Data'!$F$31,0,10*ROW('Sanitation Data'!F50)))</f>
        <v/>
      </c>
      <c r="CY56" s="399" t="str">
        <f ca="1">+IF(OFFSET('Sanitation Data'!$F$32,0,10*ROW('Sanitation Data'!F50))="","",OFFSET('Sanitation Data'!$F$32,0,10*ROW('Sanitation Data'!F50)))</f>
        <v/>
      </c>
      <c r="CZ56" s="399" t="str">
        <f ca="1">+IF(OFFSET('Sanitation Data'!$G$28,0,10*ROW('Sanitation Data'!G50))="","",OFFSET('Sanitation Data'!$G$28,0,10*ROW('Sanitation Data'!G50)))</f>
        <v/>
      </c>
      <c r="DA56" s="399" t="str">
        <f ca="1">+IF(OFFSET('Sanitation Data'!$G$29,0,10*ROW('Sanitation Data'!G50))="","",OFFSET('Sanitation Data'!$G$29,0,10*ROW('Sanitation Data'!G50)))</f>
        <v/>
      </c>
      <c r="DB56" s="399" t="str">
        <f ca="1">+IF(OFFSET('Sanitation Data'!$G$30,0,10*ROW('Sanitation Data'!G50))="","",OFFSET('Sanitation Data'!$G$30,0,10*ROW('Sanitation Data'!G50)))</f>
        <v/>
      </c>
      <c r="DC56" s="399" t="str">
        <f ca="1">+IF(OFFSET('Sanitation Data'!$G$31,0,10*ROW('Sanitation Data'!G50))="","",OFFSET('Sanitation Data'!$G$31,0,10*ROW('Sanitation Data'!G50)))</f>
        <v/>
      </c>
      <c r="DD56" s="399" t="str">
        <f ca="1">+IF(OFFSET('Sanitation Data'!$G$32,0,10*ROW('Sanitation Data'!G50))="","",OFFSET('Sanitation Data'!$G$32,0,10*ROW('Sanitation Data'!G50)))</f>
        <v/>
      </c>
      <c r="DE56" s="399" t="str">
        <f ca="1">+IF(OFFSET('Sanitation Data'!$H$28,0,10*ROW('Sanitation Data'!H50))="","",OFFSET('Sanitation Data'!$H$28,0,10*ROW('Sanitation Data'!H50)))</f>
        <v/>
      </c>
      <c r="DF56" s="399" t="str">
        <f ca="1">+IF(OFFSET('Sanitation Data'!$H$29,0,10*ROW('Sanitation Data'!H50))="","",OFFSET('Sanitation Data'!$H$29,0,10*ROW('Sanitation Data'!H50)))</f>
        <v/>
      </c>
      <c r="DG56" s="399" t="str">
        <f ca="1">+IF(OFFSET('Sanitation Data'!$H$30,0,10*ROW('Sanitation Data'!H50))="","",OFFSET('Sanitation Data'!$H$30,0,10*ROW('Sanitation Data'!H50)))</f>
        <v/>
      </c>
      <c r="DH56" s="399" t="str">
        <f ca="1">+IF(OFFSET('Sanitation Data'!$H$31,0,10*ROW('Sanitation Data'!H50))="","",OFFSET('Sanitation Data'!$H$31,0,10*ROW('Sanitation Data'!H50)))</f>
        <v/>
      </c>
      <c r="DI56" s="399" t="str">
        <f ca="1">+IF(OFFSET('Sanitation Data'!$H$32,0,10*ROW('Sanitation Data'!H50))="","",OFFSET('Sanitation Data'!$H$32,0,10*ROW('Sanitation Data'!H50)))</f>
        <v/>
      </c>
      <c r="DJ56" s="399" t="str">
        <f ca="1">+IF(OFFSET('Sanitation Data'!$I$28,0,10*ROW('Sanitation Data'!I50))="","",OFFSET('Sanitation Data'!$I$28,0,10*ROW('Sanitation Data'!I50)))</f>
        <v/>
      </c>
      <c r="DK56" s="399" t="str">
        <f ca="1">+IF(OFFSET('Sanitation Data'!$I$29,0,10*ROW('Sanitation Data'!I50))="","",OFFSET('Sanitation Data'!$I$29,0,10*ROW('Sanitation Data'!I50)))</f>
        <v/>
      </c>
      <c r="DL56" s="399" t="str">
        <f ca="1">+IF(OFFSET('Sanitation Data'!$I$30,0,10*ROW('Sanitation Data'!I50))="","",OFFSET('Sanitation Data'!$I$30,0,10*ROW('Sanitation Data'!I50)))</f>
        <v/>
      </c>
      <c r="DM56" s="399" t="str">
        <f ca="1">+IF(OFFSET('Sanitation Data'!$I$31,0,10*ROW('Sanitation Data'!I50))="","",OFFSET('Sanitation Data'!$I$31,0,10*ROW('Sanitation Data'!I50)))</f>
        <v/>
      </c>
      <c r="DN56" s="399" t="str">
        <f ca="1">+IF(OFFSET('Sanitation Data'!$I$32,0,10*ROW('Sanitation Data'!I50))="","",OFFSET('Sanitation Data'!$I$32,0,10*ROW('Sanitation Data'!I50)))</f>
        <v/>
      </c>
      <c r="DO56" s="399" t="str">
        <f ca="1">+IF(OFFSET('Hygiene Data'!$D$11,0,10*ROW('Hygiene Data'!D50))="","",OFFSET('Hygiene Data'!$D$11,0,10*ROW('Hygiene Data'!D50)))</f>
        <v/>
      </c>
      <c r="DP56" s="399" t="str">
        <f ca="1">+IF(OFFSET('Hygiene Data'!$D$12,0,10*ROW('Hygiene Data'!D50))="","",OFFSET('Hygiene Data'!$D$12,0,10*ROW('Hygiene Data'!D50)))</f>
        <v/>
      </c>
      <c r="DQ56" s="399" t="str">
        <f ca="1">+IF(OFFSET('Hygiene Data'!$D$13,0,10*ROW('Hygiene Data'!D50))="","",OFFSET('Hygiene Data'!$D$13,0,10*ROW('Hygiene Data'!D50)))</f>
        <v/>
      </c>
      <c r="DR56" s="399" t="str">
        <f ca="1">+IF(OFFSET('Hygiene Data'!$E$11,0,10*ROW('Hygiene Data'!E50))="","",OFFSET('Hygiene Data'!$E$11,0,10*ROW('Hygiene Data'!E50)))</f>
        <v/>
      </c>
      <c r="DS56" s="399" t="str">
        <f ca="1">+IF(OFFSET('Hygiene Data'!$E$12,0,10*ROW('Hygiene Data'!E50))="","",OFFSET('Hygiene Data'!$E$12,0,10*ROW('Hygiene Data'!E50)))</f>
        <v/>
      </c>
      <c r="DT56" s="399" t="str">
        <f ca="1">+IF(OFFSET('Hygiene Data'!$E$13,0,10*ROW('Hygiene Data'!E50))="","",OFFSET('Hygiene Data'!$E$13,0,10*ROW('Hygiene Data'!E50)))</f>
        <v/>
      </c>
      <c r="DU56" s="399" t="str">
        <f ca="1">+IF(OFFSET('Hygiene Data'!$F$11,0,10*ROW('Hygiene Data'!F50))="","",OFFSET('Hygiene Data'!$F$11,0,10*ROW('Hygiene Data'!F50)))</f>
        <v/>
      </c>
      <c r="DV56" s="399" t="str">
        <f ca="1">+IF(OFFSET('Hygiene Data'!$F$12,0,10*ROW('Hygiene Data'!F50))="","",OFFSET('Hygiene Data'!$F$12,0,10*ROW('Hygiene Data'!F50)))</f>
        <v/>
      </c>
      <c r="DW56" s="399" t="str">
        <f ca="1">+IF(OFFSET('Hygiene Data'!$F$13,0,10*ROW('Hygiene Data'!F50))="","",OFFSET('Hygiene Data'!$F$13,0,10*ROW('Hygiene Data'!F50)))</f>
        <v/>
      </c>
      <c r="DX56" s="399" t="str">
        <f ca="1">+IF(OFFSET('Hygiene Data'!$G$11,0,10*ROW('Hygiene Data'!G50))="","",OFFSET('Hygiene Data'!$G$11,0,10*ROW('Hygiene Data'!G50)))</f>
        <v/>
      </c>
      <c r="DY56" s="399" t="str">
        <f ca="1">+IF(OFFSET('Hygiene Data'!$G$12,0,10*ROW('Hygiene Data'!G50))="","",OFFSET('Hygiene Data'!$G$12,0,10*ROW('Hygiene Data'!G50)))</f>
        <v/>
      </c>
      <c r="DZ56" s="399" t="str">
        <f ca="1">+IF(OFFSET('Hygiene Data'!$G$13,0,10*ROW('Hygiene Data'!G50))="","",OFFSET('Hygiene Data'!$G$13,0,10*ROW('Hygiene Data'!G50)))</f>
        <v/>
      </c>
      <c r="EA56" s="399" t="str">
        <f ca="1">+IF(OFFSET('Hygiene Data'!$H$11,0,10*ROW('Hygiene Data'!H50))="","",OFFSET('Hygiene Data'!$H$11,0,10*ROW('Hygiene Data'!H50)))</f>
        <v/>
      </c>
      <c r="EB56" s="399" t="str">
        <f ca="1">+IF(OFFSET('Hygiene Data'!$H$12,0,10*ROW('Hygiene Data'!H50))="","",OFFSET('Hygiene Data'!$H$12,0,10*ROW('Hygiene Data'!H50)))</f>
        <v/>
      </c>
      <c r="EC56" s="399" t="str">
        <f ca="1">+IF(OFFSET('Hygiene Data'!$H$13,0,10*ROW('Hygiene Data'!H50))="","",OFFSET('Hygiene Data'!$H$13,0,10*ROW('Hygiene Data'!H50)))</f>
        <v/>
      </c>
      <c r="ED56" s="399" t="str">
        <f ca="1">+IF(OFFSET('Hygiene Data'!$I$11,0,10*ROW('Hygiene Data'!I50))="","",OFFSET('Hygiene Data'!$I$11,0,10*ROW('Hygiene Data'!I50)))</f>
        <v/>
      </c>
      <c r="EE56" s="399" t="str">
        <f ca="1">+IF(OFFSET('Hygiene Data'!$I$12,0,10*ROW('Hygiene Data'!I50))="","",OFFSET('Hygiene Data'!$I$12,0,10*ROW('Hygiene Data'!I50)))</f>
        <v/>
      </c>
      <c r="EF56" s="399" t="str">
        <f ca="1">+IF(OFFSET('Hygiene Data'!$I$13,0,10*ROW('Hygiene Data'!I50))="","",OFFSET('Hygiene Data'!$I$13,0,10*ROW('Hygiene Data'!I50)))</f>
        <v/>
      </c>
    </row>
    <row r="57" spans="1:136" x14ac:dyDescent="0.25">
      <c r="A57" s="508" t="str">
        <f ca="1">+IF(OFFSET('Water Data'!$B$2,0,10*ROW('Water Data'!E51))="","",OFFSET('Water Data'!$B$2,0,10*ROW('Water Data'!E51)))</f>
        <v/>
      </c>
      <c r="B57" s="50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35" t="str">
        <f t="shared" ca="1" si="0"/>
        <v/>
      </c>
      <c r="D57" s="53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3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3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3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3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3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3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3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3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3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3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3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3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3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3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3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3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3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3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3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3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3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3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3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3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3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3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3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3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3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3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3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3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3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3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3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3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3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3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3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3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3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3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3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3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3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3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3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3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1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3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3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3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3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3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3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3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3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3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3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3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3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3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3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3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3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99" t="str">
        <f ca="1">+IF(OFFSET('Water Data'!$D$27,0,10*ROW('Water Data'!D51))="","",OFFSET('Water Data'!$D$27,0,10*ROW('Water Data'!D51)))</f>
        <v/>
      </c>
      <c r="BT57" s="399" t="str">
        <f ca="1">+IF(OFFSET('Water Data'!$D$28,0,10*ROW('Water Data'!D51))="","",OFFSET('Water Data'!$D$28,0,10*ROW('Water Data'!D51)))</f>
        <v/>
      </c>
      <c r="BU57" s="399" t="str">
        <f ca="1">+IF(OFFSET('Water Data'!$D$29,0,10*ROW('Water Data'!D51))="","",OFFSET('Water Data'!$D$29,0,10*ROW('Water Data'!D51)))</f>
        <v/>
      </c>
      <c r="BV57" s="399" t="str">
        <f ca="1">+IF(OFFSET('Water Data'!$E$27,0,10*ROW('Water Data'!E51))="","",OFFSET('Water Data'!$E$27,0,10*ROW('Water Data'!E51)))</f>
        <v/>
      </c>
      <c r="BW57" s="399" t="str">
        <f ca="1">+IF(OFFSET('Water Data'!$E$28,0,10*ROW('Water Data'!E51))="","",OFFSET('Water Data'!$E$28,0,10*ROW('Water Data'!E51)))</f>
        <v/>
      </c>
      <c r="BX57" s="399" t="str">
        <f ca="1">+IF(OFFSET('Water Data'!$E$29,0,10*ROW('Water Data'!E51))="","",OFFSET('Water Data'!$E$29,0,10*ROW('Water Data'!E51)))</f>
        <v/>
      </c>
      <c r="BY57" s="399" t="str">
        <f ca="1">+IF(OFFSET('Water Data'!$F$27,0,10*ROW('Water Data'!F51))="","",OFFSET('Water Data'!$F$27,0,10*ROW('Water Data'!F51)))</f>
        <v/>
      </c>
      <c r="BZ57" s="399" t="str">
        <f ca="1">+IF(OFFSET('Water Data'!$F$28,0,10*ROW('Water Data'!F51))="","",OFFSET('Water Data'!$F$28,0,10*ROW('Water Data'!F51)))</f>
        <v/>
      </c>
      <c r="CA57" s="399" t="str">
        <f ca="1">+IF(OFFSET('Water Data'!$F$29,0,10*ROW('Water Data'!F51))="","",OFFSET('Water Data'!$F$29,0,10*ROW('Water Data'!F51)))</f>
        <v/>
      </c>
      <c r="CB57" s="399" t="str">
        <f ca="1">+IF(OFFSET('Water Data'!$G$27,0,10*ROW('Water Data'!G51))="","",OFFSET('Water Data'!$G$27,0,10*ROW('Water Data'!G51)))</f>
        <v/>
      </c>
      <c r="CC57" s="399" t="str">
        <f ca="1">+IF(OFFSET('Water Data'!$G$28,0,10*ROW('Water Data'!G51))="","",OFFSET('Water Data'!$G$28,0,10*ROW('Water Data'!G51)))</f>
        <v/>
      </c>
      <c r="CD57" s="399" t="str">
        <f ca="1">+IF(OFFSET('Water Data'!$G$29,0,10*ROW('Water Data'!G51))="","",OFFSET('Water Data'!$G$29,0,10*ROW('Water Data'!G51)))</f>
        <v/>
      </c>
      <c r="CE57" s="399" t="str">
        <f ca="1">+IF(OFFSET('Water Data'!$H$27,0,10*ROW('Water Data'!H51))="","",OFFSET('Water Data'!$H$27,0,10*ROW('Water Data'!H51)))</f>
        <v/>
      </c>
      <c r="CF57" s="399" t="str">
        <f ca="1">+IF(OFFSET('Water Data'!$H$28,0,10*ROW('Water Data'!H51))="","",OFFSET('Water Data'!$H$28,0,10*ROW('Water Data'!H51)))</f>
        <v/>
      </c>
      <c r="CG57" s="399" t="str">
        <f ca="1">+IF(OFFSET('Water Data'!$H$29,0,10*ROW('Water Data'!H51))="","",OFFSET('Water Data'!$H$29,0,10*ROW('Water Data'!H51)))</f>
        <v/>
      </c>
      <c r="CH57" s="399" t="str">
        <f ca="1">+IF(OFFSET('Water Data'!$I$27,0,10*ROW('Water Data'!I51))="","",OFFSET('Water Data'!$I$27,0,10*ROW('Water Data'!I51)))</f>
        <v/>
      </c>
      <c r="CI57" s="399" t="str">
        <f ca="1">+IF(OFFSET('Water Data'!$I$28,0,10*ROW('Water Data'!I51))="","",OFFSET('Water Data'!$I$28,0,10*ROW('Water Data'!I51)))</f>
        <v/>
      </c>
      <c r="CJ57" s="399" t="str">
        <f ca="1">+IF(OFFSET('Water Data'!$I$29,0,10*ROW('Water Data'!I51))="","",OFFSET('Water Data'!$I$29,0,10*ROW('Water Data'!I51)))</f>
        <v/>
      </c>
      <c r="CK57" s="399" t="str">
        <f ca="1">+IF(OFFSET('Sanitation Data'!$D$28,0,10*ROW('Sanitation Data'!D51))="","",OFFSET('Sanitation Data'!$D$28,0,10*ROW('Sanitation Data'!D51)))</f>
        <v/>
      </c>
      <c r="CL57" s="399" t="str">
        <f ca="1">+IF(OFFSET('Sanitation Data'!$D$29,0,10*ROW('Sanitation Data'!D51))="","",OFFSET('Sanitation Data'!$D$29,0,10*ROW('Sanitation Data'!D51)))</f>
        <v/>
      </c>
      <c r="CM57" s="399" t="str">
        <f ca="1">+IF(OFFSET('Sanitation Data'!$D$30,0,10*ROW('Sanitation Data'!D51))="","",OFFSET('Sanitation Data'!$D$30,0,10*ROW('Sanitation Data'!D51)))</f>
        <v/>
      </c>
      <c r="CN57" s="399" t="str">
        <f ca="1">+IF(OFFSET('Sanitation Data'!$D$31,0,10*ROW('Sanitation Data'!D51))="","",OFFSET('Sanitation Data'!$D$31,0,10*ROW('Sanitation Data'!D51)))</f>
        <v/>
      </c>
      <c r="CO57" s="399" t="str">
        <f ca="1">+IF(OFFSET('Sanitation Data'!$D$32,0,10*ROW('Sanitation Data'!D51))="","",OFFSET('Sanitation Data'!$D$32,0,10*ROW('Sanitation Data'!D51)))</f>
        <v/>
      </c>
      <c r="CP57" s="399" t="str">
        <f ca="1">+IF(OFFSET('Sanitation Data'!$E$28,0,10*ROW('Sanitation Data'!E51))="","",OFFSET('Sanitation Data'!$E$28,0,10*ROW('Sanitation Data'!E51)))</f>
        <v/>
      </c>
      <c r="CQ57" s="399" t="str">
        <f ca="1">+IF(OFFSET('Sanitation Data'!$E$29,0,10*ROW('Sanitation Data'!E51))="","",OFFSET('Sanitation Data'!$E$29,0,10*ROW('Sanitation Data'!E51)))</f>
        <v/>
      </c>
      <c r="CR57" s="399" t="str">
        <f ca="1">+IF(OFFSET('Sanitation Data'!$E$30,0,10*ROW('Sanitation Data'!E51))="","",OFFSET('Sanitation Data'!$E$30,0,10*ROW('Sanitation Data'!E51)))</f>
        <v/>
      </c>
      <c r="CS57" s="399" t="str">
        <f ca="1">+IF(OFFSET('Sanitation Data'!$E$31,0,10*ROW('Sanitation Data'!E51))="","",OFFSET('Sanitation Data'!$E$31,0,10*ROW('Sanitation Data'!E51)))</f>
        <v/>
      </c>
      <c r="CT57" s="399" t="str">
        <f ca="1">+IF(OFFSET('Sanitation Data'!$E$32,0,10*ROW('Sanitation Data'!E51))="","",OFFSET('Sanitation Data'!$E$32,0,10*ROW('Sanitation Data'!E51)))</f>
        <v/>
      </c>
      <c r="CU57" s="399" t="str">
        <f ca="1">+IF(OFFSET('Sanitation Data'!$F$28,0,10*ROW('Sanitation Data'!F51))="","",OFFSET('Sanitation Data'!$F$28,0,10*ROW('Sanitation Data'!F51)))</f>
        <v/>
      </c>
      <c r="CV57" s="399" t="str">
        <f ca="1">+IF(OFFSET('Sanitation Data'!$F$29,0,10*ROW('Sanitation Data'!F51))="","",OFFSET('Sanitation Data'!$F$29,0,10*ROW('Sanitation Data'!F51)))</f>
        <v/>
      </c>
      <c r="CW57" s="399" t="str">
        <f ca="1">+IF(OFFSET('Sanitation Data'!$F$30,0,10*ROW('Sanitation Data'!F51))="","",OFFSET('Sanitation Data'!$F$30,0,10*ROW('Sanitation Data'!F51)))</f>
        <v/>
      </c>
      <c r="CX57" s="399" t="str">
        <f ca="1">+IF(OFFSET('Sanitation Data'!$F$31,0,10*ROW('Sanitation Data'!F51))="","",OFFSET('Sanitation Data'!$F$31,0,10*ROW('Sanitation Data'!F51)))</f>
        <v/>
      </c>
      <c r="CY57" s="399" t="str">
        <f ca="1">+IF(OFFSET('Sanitation Data'!$F$32,0,10*ROW('Sanitation Data'!F51))="","",OFFSET('Sanitation Data'!$F$32,0,10*ROW('Sanitation Data'!F51)))</f>
        <v/>
      </c>
      <c r="CZ57" s="399" t="str">
        <f ca="1">+IF(OFFSET('Sanitation Data'!$G$28,0,10*ROW('Sanitation Data'!G51))="","",OFFSET('Sanitation Data'!$G$28,0,10*ROW('Sanitation Data'!G51)))</f>
        <v/>
      </c>
      <c r="DA57" s="399" t="str">
        <f ca="1">+IF(OFFSET('Sanitation Data'!$G$29,0,10*ROW('Sanitation Data'!G51))="","",OFFSET('Sanitation Data'!$G$29,0,10*ROW('Sanitation Data'!G51)))</f>
        <v/>
      </c>
      <c r="DB57" s="399" t="str">
        <f ca="1">+IF(OFFSET('Sanitation Data'!$G$30,0,10*ROW('Sanitation Data'!G51))="","",OFFSET('Sanitation Data'!$G$30,0,10*ROW('Sanitation Data'!G51)))</f>
        <v/>
      </c>
      <c r="DC57" s="399" t="str">
        <f ca="1">+IF(OFFSET('Sanitation Data'!$G$31,0,10*ROW('Sanitation Data'!G51))="","",OFFSET('Sanitation Data'!$G$31,0,10*ROW('Sanitation Data'!G51)))</f>
        <v/>
      </c>
      <c r="DD57" s="399" t="str">
        <f ca="1">+IF(OFFSET('Sanitation Data'!$G$32,0,10*ROW('Sanitation Data'!G51))="","",OFFSET('Sanitation Data'!$G$32,0,10*ROW('Sanitation Data'!G51)))</f>
        <v/>
      </c>
      <c r="DE57" s="399" t="str">
        <f ca="1">+IF(OFFSET('Sanitation Data'!$H$28,0,10*ROW('Sanitation Data'!H51))="","",OFFSET('Sanitation Data'!$H$28,0,10*ROW('Sanitation Data'!H51)))</f>
        <v/>
      </c>
      <c r="DF57" s="399" t="str">
        <f ca="1">+IF(OFFSET('Sanitation Data'!$H$29,0,10*ROW('Sanitation Data'!H51))="","",OFFSET('Sanitation Data'!$H$29,0,10*ROW('Sanitation Data'!H51)))</f>
        <v/>
      </c>
      <c r="DG57" s="399" t="str">
        <f ca="1">+IF(OFFSET('Sanitation Data'!$H$30,0,10*ROW('Sanitation Data'!H51))="","",OFFSET('Sanitation Data'!$H$30,0,10*ROW('Sanitation Data'!H51)))</f>
        <v/>
      </c>
      <c r="DH57" s="399" t="str">
        <f ca="1">+IF(OFFSET('Sanitation Data'!$H$31,0,10*ROW('Sanitation Data'!H51))="","",OFFSET('Sanitation Data'!$H$31,0,10*ROW('Sanitation Data'!H51)))</f>
        <v/>
      </c>
      <c r="DI57" s="399" t="str">
        <f ca="1">+IF(OFFSET('Sanitation Data'!$H$32,0,10*ROW('Sanitation Data'!H51))="","",OFFSET('Sanitation Data'!$H$32,0,10*ROW('Sanitation Data'!H51)))</f>
        <v/>
      </c>
      <c r="DJ57" s="399" t="str">
        <f ca="1">+IF(OFFSET('Sanitation Data'!$I$28,0,10*ROW('Sanitation Data'!I51))="","",OFFSET('Sanitation Data'!$I$28,0,10*ROW('Sanitation Data'!I51)))</f>
        <v/>
      </c>
      <c r="DK57" s="399" t="str">
        <f ca="1">+IF(OFFSET('Sanitation Data'!$I$29,0,10*ROW('Sanitation Data'!I51))="","",OFFSET('Sanitation Data'!$I$29,0,10*ROW('Sanitation Data'!I51)))</f>
        <v/>
      </c>
      <c r="DL57" s="399" t="str">
        <f ca="1">+IF(OFFSET('Sanitation Data'!$I$30,0,10*ROW('Sanitation Data'!I51))="","",OFFSET('Sanitation Data'!$I$30,0,10*ROW('Sanitation Data'!I51)))</f>
        <v/>
      </c>
      <c r="DM57" s="399" t="str">
        <f ca="1">+IF(OFFSET('Sanitation Data'!$I$31,0,10*ROW('Sanitation Data'!I51))="","",OFFSET('Sanitation Data'!$I$31,0,10*ROW('Sanitation Data'!I51)))</f>
        <v/>
      </c>
      <c r="DN57" s="399" t="str">
        <f ca="1">+IF(OFFSET('Sanitation Data'!$I$32,0,10*ROW('Sanitation Data'!I51))="","",OFFSET('Sanitation Data'!$I$32,0,10*ROW('Sanitation Data'!I51)))</f>
        <v/>
      </c>
      <c r="DO57" s="399" t="str">
        <f ca="1">+IF(OFFSET('Hygiene Data'!$D$11,0,10*ROW('Hygiene Data'!D51))="","",OFFSET('Hygiene Data'!$D$11,0,10*ROW('Hygiene Data'!D51)))</f>
        <v/>
      </c>
      <c r="DP57" s="399" t="str">
        <f ca="1">+IF(OFFSET('Hygiene Data'!$D$12,0,10*ROW('Hygiene Data'!D51))="","",OFFSET('Hygiene Data'!$D$12,0,10*ROW('Hygiene Data'!D51)))</f>
        <v/>
      </c>
      <c r="DQ57" s="399" t="str">
        <f ca="1">+IF(OFFSET('Hygiene Data'!$D$13,0,10*ROW('Hygiene Data'!D51))="","",OFFSET('Hygiene Data'!$D$13,0,10*ROW('Hygiene Data'!D51)))</f>
        <v/>
      </c>
      <c r="DR57" s="399" t="str">
        <f ca="1">+IF(OFFSET('Hygiene Data'!$E$11,0,10*ROW('Hygiene Data'!E51))="","",OFFSET('Hygiene Data'!$E$11,0,10*ROW('Hygiene Data'!E51)))</f>
        <v/>
      </c>
      <c r="DS57" s="399" t="str">
        <f ca="1">+IF(OFFSET('Hygiene Data'!$E$12,0,10*ROW('Hygiene Data'!E51))="","",OFFSET('Hygiene Data'!$E$12,0,10*ROW('Hygiene Data'!E51)))</f>
        <v/>
      </c>
      <c r="DT57" s="399" t="str">
        <f ca="1">+IF(OFFSET('Hygiene Data'!$E$13,0,10*ROW('Hygiene Data'!E51))="","",OFFSET('Hygiene Data'!$E$13,0,10*ROW('Hygiene Data'!E51)))</f>
        <v/>
      </c>
      <c r="DU57" s="399" t="str">
        <f ca="1">+IF(OFFSET('Hygiene Data'!$F$11,0,10*ROW('Hygiene Data'!F51))="","",OFFSET('Hygiene Data'!$F$11,0,10*ROW('Hygiene Data'!F51)))</f>
        <v/>
      </c>
      <c r="DV57" s="399" t="str">
        <f ca="1">+IF(OFFSET('Hygiene Data'!$F$12,0,10*ROW('Hygiene Data'!F51))="","",OFFSET('Hygiene Data'!$F$12,0,10*ROW('Hygiene Data'!F51)))</f>
        <v/>
      </c>
      <c r="DW57" s="399" t="str">
        <f ca="1">+IF(OFFSET('Hygiene Data'!$F$13,0,10*ROW('Hygiene Data'!F51))="","",OFFSET('Hygiene Data'!$F$13,0,10*ROW('Hygiene Data'!F51)))</f>
        <v/>
      </c>
      <c r="DX57" s="399" t="str">
        <f ca="1">+IF(OFFSET('Hygiene Data'!$G$11,0,10*ROW('Hygiene Data'!G51))="","",OFFSET('Hygiene Data'!$G$11,0,10*ROW('Hygiene Data'!G51)))</f>
        <v/>
      </c>
      <c r="DY57" s="399" t="str">
        <f ca="1">+IF(OFFSET('Hygiene Data'!$G$12,0,10*ROW('Hygiene Data'!G51))="","",OFFSET('Hygiene Data'!$G$12,0,10*ROW('Hygiene Data'!G51)))</f>
        <v/>
      </c>
      <c r="DZ57" s="399" t="str">
        <f ca="1">+IF(OFFSET('Hygiene Data'!$G$13,0,10*ROW('Hygiene Data'!G51))="","",OFFSET('Hygiene Data'!$G$13,0,10*ROW('Hygiene Data'!G51)))</f>
        <v/>
      </c>
      <c r="EA57" s="399" t="str">
        <f ca="1">+IF(OFFSET('Hygiene Data'!$H$11,0,10*ROW('Hygiene Data'!H51))="","",OFFSET('Hygiene Data'!$H$11,0,10*ROW('Hygiene Data'!H51)))</f>
        <v/>
      </c>
      <c r="EB57" s="399" t="str">
        <f ca="1">+IF(OFFSET('Hygiene Data'!$H$12,0,10*ROW('Hygiene Data'!H51))="","",OFFSET('Hygiene Data'!$H$12,0,10*ROW('Hygiene Data'!H51)))</f>
        <v/>
      </c>
      <c r="EC57" s="399" t="str">
        <f ca="1">+IF(OFFSET('Hygiene Data'!$H$13,0,10*ROW('Hygiene Data'!H51))="","",OFFSET('Hygiene Data'!$H$13,0,10*ROW('Hygiene Data'!H51)))</f>
        <v/>
      </c>
      <c r="ED57" s="399" t="str">
        <f ca="1">+IF(OFFSET('Hygiene Data'!$I$11,0,10*ROW('Hygiene Data'!I51))="","",OFFSET('Hygiene Data'!$I$11,0,10*ROW('Hygiene Data'!I51)))</f>
        <v/>
      </c>
      <c r="EE57" s="399" t="str">
        <f ca="1">+IF(OFFSET('Hygiene Data'!$I$12,0,10*ROW('Hygiene Data'!I51))="","",OFFSET('Hygiene Data'!$I$12,0,10*ROW('Hygiene Data'!I51)))</f>
        <v/>
      </c>
      <c r="EF57" s="399" t="str">
        <f ca="1">+IF(OFFSET('Hygiene Data'!$I$13,0,10*ROW('Hygiene Data'!I51))="","",OFFSET('Hygiene Data'!$I$13,0,10*ROW('Hygiene Data'!I51)))</f>
        <v/>
      </c>
    </row>
    <row r="58" spans="1:136" x14ac:dyDescent="0.25">
      <c r="A58" s="508" t="str">
        <f ca="1">+IF(OFFSET('Water Data'!$B$2,0,10*ROW('Water Data'!E52))="","",OFFSET('Water Data'!$B$2,0,10*ROW('Water Data'!E52)))</f>
        <v/>
      </c>
      <c r="B58" s="50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35" t="str">
        <f t="shared" ca="1" si="0"/>
        <v/>
      </c>
      <c r="D58" s="53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3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3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3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3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3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3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3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3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3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3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3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3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3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3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3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3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3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3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3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3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3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3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3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3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3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3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3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3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3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3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3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3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3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3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3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3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3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3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3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3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3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3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3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3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3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3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3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3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1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3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3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3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3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3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3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3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3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3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3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3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3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3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3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3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3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99" t="str">
        <f ca="1">+IF(OFFSET('Water Data'!$D$27,0,10*ROW('Water Data'!D52))="","",OFFSET('Water Data'!$D$27,0,10*ROW('Water Data'!D52)))</f>
        <v/>
      </c>
      <c r="BT58" s="399" t="str">
        <f ca="1">+IF(OFFSET('Water Data'!$D$28,0,10*ROW('Water Data'!D52))="","",OFFSET('Water Data'!$D$28,0,10*ROW('Water Data'!D52)))</f>
        <v/>
      </c>
      <c r="BU58" s="399" t="str">
        <f ca="1">+IF(OFFSET('Water Data'!$D$29,0,10*ROW('Water Data'!D52))="","",OFFSET('Water Data'!$D$29,0,10*ROW('Water Data'!D52)))</f>
        <v/>
      </c>
      <c r="BV58" s="399" t="str">
        <f ca="1">+IF(OFFSET('Water Data'!$E$27,0,10*ROW('Water Data'!E52))="","",OFFSET('Water Data'!$E$27,0,10*ROW('Water Data'!E52)))</f>
        <v/>
      </c>
      <c r="BW58" s="399" t="str">
        <f ca="1">+IF(OFFSET('Water Data'!$E$28,0,10*ROW('Water Data'!E52))="","",OFFSET('Water Data'!$E$28,0,10*ROW('Water Data'!E52)))</f>
        <v/>
      </c>
      <c r="BX58" s="399" t="str">
        <f ca="1">+IF(OFFSET('Water Data'!$E$29,0,10*ROW('Water Data'!E52))="","",OFFSET('Water Data'!$E$29,0,10*ROW('Water Data'!E52)))</f>
        <v/>
      </c>
      <c r="BY58" s="399" t="str">
        <f ca="1">+IF(OFFSET('Water Data'!$F$27,0,10*ROW('Water Data'!F52))="","",OFFSET('Water Data'!$F$27,0,10*ROW('Water Data'!F52)))</f>
        <v/>
      </c>
      <c r="BZ58" s="399" t="str">
        <f ca="1">+IF(OFFSET('Water Data'!$F$28,0,10*ROW('Water Data'!F52))="","",OFFSET('Water Data'!$F$28,0,10*ROW('Water Data'!F52)))</f>
        <v/>
      </c>
      <c r="CA58" s="399" t="str">
        <f ca="1">+IF(OFFSET('Water Data'!$F$29,0,10*ROW('Water Data'!F52))="","",OFFSET('Water Data'!$F$29,0,10*ROW('Water Data'!F52)))</f>
        <v/>
      </c>
      <c r="CB58" s="399" t="str">
        <f ca="1">+IF(OFFSET('Water Data'!$G$27,0,10*ROW('Water Data'!G52))="","",OFFSET('Water Data'!$G$27,0,10*ROW('Water Data'!G52)))</f>
        <v/>
      </c>
      <c r="CC58" s="399" t="str">
        <f ca="1">+IF(OFFSET('Water Data'!$G$28,0,10*ROW('Water Data'!G52))="","",OFFSET('Water Data'!$G$28,0,10*ROW('Water Data'!G52)))</f>
        <v/>
      </c>
      <c r="CD58" s="399" t="str">
        <f ca="1">+IF(OFFSET('Water Data'!$G$29,0,10*ROW('Water Data'!G52))="","",OFFSET('Water Data'!$G$29,0,10*ROW('Water Data'!G52)))</f>
        <v/>
      </c>
      <c r="CE58" s="399" t="str">
        <f ca="1">+IF(OFFSET('Water Data'!$H$27,0,10*ROW('Water Data'!H52))="","",OFFSET('Water Data'!$H$27,0,10*ROW('Water Data'!H52)))</f>
        <v/>
      </c>
      <c r="CF58" s="399" t="str">
        <f ca="1">+IF(OFFSET('Water Data'!$H$28,0,10*ROW('Water Data'!H52))="","",OFFSET('Water Data'!$H$28,0,10*ROW('Water Data'!H52)))</f>
        <v/>
      </c>
      <c r="CG58" s="399" t="str">
        <f ca="1">+IF(OFFSET('Water Data'!$H$29,0,10*ROW('Water Data'!H52))="","",OFFSET('Water Data'!$H$29,0,10*ROW('Water Data'!H52)))</f>
        <v/>
      </c>
      <c r="CH58" s="399" t="str">
        <f ca="1">+IF(OFFSET('Water Data'!$I$27,0,10*ROW('Water Data'!I52))="","",OFFSET('Water Data'!$I$27,0,10*ROW('Water Data'!I52)))</f>
        <v/>
      </c>
      <c r="CI58" s="399" t="str">
        <f ca="1">+IF(OFFSET('Water Data'!$I$28,0,10*ROW('Water Data'!I52))="","",OFFSET('Water Data'!$I$28,0,10*ROW('Water Data'!I52)))</f>
        <v/>
      </c>
      <c r="CJ58" s="399" t="str">
        <f ca="1">+IF(OFFSET('Water Data'!$I$29,0,10*ROW('Water Data'!I52))="","",OFFSET('Water Data'!$I$29,0,10*ROW('Water Data'!I52)))</f>
        <v/>
      </c>
      <c r="CK58" s="399" t="str">
        <f ca="1">+IF(OFFSET('Sanitation Data'!$D$28,0,10*ROW('Sanitation Data'!D52))="","",OFFSET('Sanitation Data'!$D$28,0,10*ROW('Sanitation Data'!D52)))</f>
        <v/>
      </c>
      <c r="CL58" s="399" t="str">
        <f ca="1">+IF(OFFSET('Sanitation Data'!$D$29,0,10*ROW('Sanitation Data'!D52))="","",OFFSET('Sanitation Data'!$D$29,0,10*ROW('Sanitation Data'!D52)))</f>
        <v/>
      </c>
      <c r="CM58" s="399" t="str">
        <f ca="1">+IF(OFFSET('Sanitation Data'!$D$30,0,10*ROW('Sanitation Data'!D52))="","",OFFSET('Sanitation Data'!$D$30,0,10*ROW('Sanitation Data'!D52)))</f>
        <v/>
      </c>
      <c r="CN58" s="399" t="str">
        <f ca="1">+IF(OFFSET('Sanitation Data'!$D$31,0,10*ROW('Sanitation Data'!D52))="","",OFFSET('Sanitation Data'!$D$31,0,10*ROW('Sanitation Data'!D52)))</f>
        <v/>
      </c>
      <c r="CO58" s="399" t="str">
        <f ca="1">+IF(OFFSET('Sanitation Data'!$D$32,0,10*ROW('Sanitation Data'!D52))="","",OFFSET('Sanitation Data'!$D$32,0,10*ROW('Sanitation Data'!D52)))</f>
        <v/>
      </c>
      <c r="CP58" s="399" t="str">
        <f ca="1">+IF(OFFSET('Sanitation Data'!$E$28,0,10*ROW('Sanitation Data'!E52))="","",OFFSET('Sanitation Data'!$E$28,0,10*ROW('Sanitation Data'!E52)))</f>
        <v/>
      </c>
      <c r="CQ58" s="399" t="str">
        <f ca="1">+IF(OFFSET('Sanitation Data'!$E$29,0,10*ROW('Sanitation Data'!E52))="","",OFFSET('Sanitation Data'!$E$29,0,10*ROW('Sanitation Data'!E52)))</f>
        <v/>
      </c>
      <c r="CR58" s="399" t="str">
        <f ca="1">+IF(OFFSET('Sanitation Data'!$E$30,0,10*ROW('Sanitation Data'!E52))="","",OFFSET('Sanitation Data'!$E$30,0,10*ROW('Sanitation Data'!E52)))</f>
        <v/>
      </c>
      <c r="CS58" s="399" t="str">
        <f ca="1">+IF(OFFSET('Sanitation Data'!$E$31,0,10*ROW('Sanitation Data'!E52))="","",OFFSET('Sanitation Data'!$E$31,0,10*ROW('Sanitation Data'!E52)))</f>
        <v/>
      </c>
      <c r="CT58" s="399" t="str">
        <f ca="1">+IF(OFFSET('Sanitation Data'!$E$32,0,10*ROW('Sanitation Data'!E52))="","",OFFSET('Sanitation Data'!$E$32,0,10*ROW('Sanitation Data'!E52)))</f>
        <v/>
      </c>
      <c r="CU58" s="399" t="str">
        <f ca="1">+IF(OFFSET('Sanitation Data'!$F$28,0,10*ROW('Sanitation Data'!F52))="","",OFFSET('Sanitation Data'!$F$28,0,10*ROW('Sanitation Data'!F52)))</f>
        <v/>
      </c>
      <c r="CV58" s="399" t="str">
        <f ca="1">+IF(OFFSET('Sanitation Data'!$F$29,0,10*ROW('Sanitation Data'!F52))="","",OFFSET('Sanitation Data'!$F$29,0,10*ROW('Sanitation Data'!F52)))</f>
        <v/>
      </c>
      <c r="CW58" s="399" t="str">
        <f ca="1">+IF(OFFSET('Sanitation Data'!$F$30,0,10*ROW('Sanitation Data'!F52))="","",OFFSET('Sanitation Data'!$F$30,0,10*ROW('Sanitation Data'!F52)))</f>
        <v/>
      </c>
      <c r="CX58" s="399" t="str">
        <f ca="1">+IF(OFFSET('Sanitation Data'!$F$31,0,10*ROW('Sanitation Data'!F52))="","",OFFSET('Sanitation Data'!$F$31,0,10*ROW('Sanitation Data'!F52)))</f>
        <v/>
      </c>
      <c r="CY58" s="399" t="str">
        <f ca="1">+IF(OFFSET('Sanitation Data'!$F$32,0,10*ROW('Sanitation Data'!F52))="","",OFFSET('Sanitation Data'!$F$32,0,10*ROW('Sanitation Data'!F52)))</f>
        <v/>
      </c>
      <c r="CZ58" s="399" t="str">
        <f ca="1">+IF(OFFSET('Sanitation Data'!$G$28,0,10*ROW('Sanitation Data'!G52))="","",OFFSET('Sanitation Data'!$G$28,0,10*ROW('Sanitation Data'!G52)))</f>
        <v/>
      </c>
      <c r="DA58" s="399" t="str">
        <f ca="1">+IF(OFFSET('Sanitation Data'!$G$29,0,10*ROW('Sanitation Data'!G52))="","",OFFSET('Sanitation Data'!$G$29,0,10*ROW('Sanitation Data'!G52)))</f>
        <v/>
      </c>
      <c r="DB58" s="399" t="str">
        <f ca="1">+IF(OFFSET('Sanitation Data'!$G$30,0,10*ROW('Sanitation Data'!G52))="","",OFFSET('Sanitation Data'!$G$30,0,10*ROW('Sanitation Data'!G52)))</f>
        <v/>
      </c>
      <c r="DC58" s="399" t="str">
        <f ca="1">+IF(OFFSET('Sanitation Data'!$G$31,0,10*ROW('Sanitation Data'!G52))="","",OFFSET('Sanitation Data'!$G$31,0,10*ROW('Sanitation Data'!G52)))</f>
        <v/>
      </c>
      <c r="DD58" s="399" t="str">
        <f ca="1">+IF(OFFSET('Sanitation Data'!$G$32,0,10*ROW('Sanitation Data'!G52))="","",OFFSET('Sanitation Data'!$G$32,0,10*ROW('Sanitation Data'!G52)))</f>
        <v/>
      </c>
      <c r="DE58" s="399" t="str">
        <f ca="1">+IF(OFFSET('Sanitation Data'!$H$28,0,10*ROW('Sanitation Data'!H52))="","",OFFSET('Sanitation Data'!$H$28,0,10*ROW('Sanitation Data'!H52)))</f>
        <v/>
      </c>
      <c r="DF58" s="399" t="str">
        <f ca="1">+IF(OFFSET('Sanitation Data'!$H$29,0,10*ROW('Sanitation Data'!H52))="","",OFFSET('Sanitation Data'!$H$29,0,10*ROW('Sanitation Data'!H52)))</f>
        <v/>
      </c>
      <c r="DG58" s="399" t="str">
        <f ca="1">+IF(OFFSET('Sanitation Data'!$H$30,0,10*ROW('Sanitation Data'!H52))="","",OFFSET('Sanitation Data'!$H$30,0,10*ROW('Sanitation Data'!H52)))</f>
        <v/>
      </c>
      <c r="DH58" s="399" t="str">
        <f ca="1">+IF(OFFSET('Sanitation Data'!$H$31,0,10*ROW('Sanitation Data'!H52))="","",OFFSET('Sanitation Data'!$H$31,0,10*ROW('Sanitation Data'!H52)))</f>
        <v/>
      </c>
      <c r="DI58" s="399" t="str">
        <f ca="1">+IF(OFFSET('Sanitation Data'!$H$32,0,10*ROW('Sanitation Data'!H52))="","",OFFSET('Sanitation Data'!$H$32,0,10*ROW('Sanitation Data'!H52)))</f>
        <v/>
      </c>
      <c r="DJ58" s="399" t="str">
        <f ca="1">+IF(OFFSET('Sanitation Data'!$I$28,0,10*ROW('Sanitation Data'!I52))="","",OFFSET('Sanitation Data'!$I$28,0,10*ROW('Sanitation Data'!I52)))</f>
        <v/>
      </c>
      <c r="DK58" s="399" t="str">
        <f ca="1">+IF(OFFSET('Sanitation Data'!$I$29,0,10*ROW('Sanitation Data'!I52))="","",OFFSET('Sanitation Data'!$I$29,0,10*ROW('Sanitation Data'!I52)))</f>
        <v/>
      </c>
      <c r="DL58" s="399" t="str">
        <f ca="1">+IF(OFFSET('Sanitation Data'!$I$30,0,10*ROW('Sanitation Data'!I52))="","",OFFSET('Sanitation Data'!$I$30,0,10*ROW('Sanitation Data'!I52)))</f>
        <v/>
      </c>
      <c r="DM58" s="399" t="str">
        <f ca="1">+IF(OFFSET('Sanitation Data'!$I$31,0,10*ROW('Sanitation Data'!I52))="","",OFFSET('Sanitation Data'!$I$31,0,10*ROW('Sanitation Data'!I52)))</f>
        <v/>
      </c>
      <c r="DN58" s="399" t="str">
        <f ca="1">+IF(OFFSET('Sanitation Data'!$I$32,0,10*ROW('Sanitation Data'!I52))="","",OFFSET('Sanitation Data'!$I$32,0,10*ROW('Sanitation Data'!I52)))</f>
        <v/>
      </c>
      <c r="DO58" s="399" t="str">
        <f ca="1">+IF(OFFSET('Hygiene Data'!$D$11,0,10*ROW('Hygiene Data'!D52))="","",OFFSET('Hygiene Data'!$D$11,0,10*ROW('Hygiene Data'!D52)))</f>
        <v/>
      </c>
      <c r="DP58" s="399" t="str">
        <f ca="1">+IF(OFFSET('Hygiene Data'!$D$12,0,10*ROW('Hygiene Data'!D52))="","",OFFSET('Hygiene Data'!$D$12,0,10*ROW('Hygiene Data'!D52)))</f>
        <v/>
      </c>
      <c r="DQ58" s="399" t="str">
        <f ca="1">+IF(OFFSET('Hygiene Data'!$D$13,0,10*ROW('Hygiene Data'!D52))="","",OFFSET('Hygiene Data'!$D$13,0,10*ROW('Hygiene Data'!D52)))</f>
        <v/>
      </c>
      <c r="DR58" s="399" t="str">
        <f ca="1">+IF(OFFSET('Hygiene Data'!$E$11,0,10*ROW('Hygiene Data'!E52))="","",OFFSET('Hygiene Data'!$E$11,0,10*ROW('Hygiene Data'!E52)))</f>
        <v/>
      </c>
      <c r="DS58" s="399" t="str">
        <f ca="1">+IF(OFFSET('Hygiene Data'!$E$12,0,10*ROW('Hygiene Data'!E52))="","",OFFSET('Hygiene Data'!$E$12,0,10*ROW('Hygiene Data'!E52)))</f>
        <v/>
      </c>
      <c r="DT58" s="399" t="str">
        <f ca="1">+IF(OFFSET('Hygiene Data'!$E$13,0,10*ROW('Hygiene Data'!E52))="","",OFFSET('Hygiene Data'!$E$13,0,10*ROW('Hygiene Data'!E52)))</f>
        <v/>
      </c>
      <c r="DU58" s="399" t="str">
        <f ca="1">+IF(OFFSET('Hygiene Data'!$F$11,0,10*ROW('Hygiene Data'!F52))="","",OFFSET('Hygiene Data'!$F$11,0,10*ROW('Hygiene Data'!F52)))</f>
        <v/>
      </c>
      <c r="DV58" s="399" t="str">
        <f ca="1">+IF(OFFSET('Hygiene Data'!$F$12,0,10*ROW('Hygiene Data'!F52))="","",OFFSET('Hygiene Data'!$F$12,0,10*ROW('Hygiene Data'!F52)))</f>
        <v/>
      </c>
      <c r="DW58" s="399" t="str">
        <f ca="1">+IF(OFFSET('Hygiene Data'!$F$13,0,10*ROW('Hygiene Data'!F52))="","",OFFSET('Hygiene Data'!$F$13,0,10*ROW('Hygiene Data'!F52)))</f>
        <v/>
      </c>
      <c r="DX58" s="399" t="str">
        <f ca="1">+IF(OFFSET('Hygiene Data'!$G$11,0,10*ROW('Hygiene Data'!G52))="","",OFFSET('Hygiene Data'!$G$11,0,10*ROW('Hygiene Data'!G52)))</f>
        <v/>
      </c>
      <c r="DY58" s="399" t="str">
        <f ca="1">+IF(OFFSET('Hygiene Data'!$G$12,0,10*ROW('Hygiene Data'!G52))="","",OFFSET('Hygiene Data'!$G$12,0,10*ROW('Hygiene Data'!G52)))</f>
        <v/>
      </c>
      <c r="DZ58" s="399" t="str">
        <f ca="1">+IF(OFFSET('Hygiene Data'!$G$13,0,10*ROW('Hygiene Data'!G52))="","",OFFSET('Hygiene Data'!$G$13,0,10*ROW('Hygiene Data'!G52)))</f>
        <v/>
      </c>
      <c r="EA58" s="399" t="str">
        <f ca="1">+IF(OFFSET('Hygiene Data'!$H$11,0,10*ROW('Hygiene Data'!H52))="","",OFFSET('Hygiene Data'!$H$11,0,10*ROW('Hygiene Data'!H52)))</f>
        <v/>
      </c>
      <c r="EB58" s="399" t="str">
        <f ca="1">+IF(OFFSET('Hygiene Data'!$H$12,0,10*ROW('Hygiene Data'!H52))="","",OFFSET('Hygiene Data'!$H$12,0,10*ROW('Hygiene Data'!H52)))</f>
        <v/>
      </c>
      <c r="EC58" s="399" t="str">
        <f ca="1">+IF(OFFSET('Hygiene Data'!$H$13,0,10*ROW('Hygiene Data'!H52))="","",OFFSET('Hygiene Data'!$H$13,0,10*ROW('Hygiene Data'!H52)))</f>
        <v/>
      </c>
      <c r="ED58" s="399" t="str">
        <f ca="1">+IF(OFFSET('Hygiene Data'!$I$11,0,10*ROW('Hygiene Data'!I52))="","",OFFSET('Hygiene Data'!$I$11,0,10*ROW('Hygiene Data'!I52)))</f>
        <v/>
      </c>
      <c r="EE58" s="399" t="str">
        <f ca="1">+IF(OFFSET('Hygiene Data'!$I$12,0,10*ROW('Hygiene Data'!I52))="","",OFFSET('Hygiene Data'!$I$12,0,10*ROW('Hygiene Data'!I52)))</f>
        <v/>
      </c>
      <c r="EF58" s="399" t="str">
        <f ca="1">+IF(OFFSET('Hygiene Data'!$I$13,0,10*ROW('Hygiene Data'!I52))="","",OFFSET('Hygiene Data'!$I$13,0,10*ROW('Hygiene Data'!I52)))</f>
        <v/>
      </c>
    </row>
    <row r="59" spans="1:136" x14ac:dyDescent="0.25">
      <c r="A59" s="508" t="str">
        <f ca="1">+IF(OFFSET('Water Data'!$B$2,0,10*ROW('Water Data'!E53))="","",OFFSET('Water Data'!$B$2,0,10*ROW('Water Data'!E53)))</f>
        <v/>
      </c>
      <c r="B59" s="50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35" t="str">
        <f t="shared" ca="1" si="0"/>
        <v/>
      </c>
      <c r="D59" s="53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3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3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3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3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3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3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3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3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3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3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3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3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3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3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3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3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3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3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3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3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3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3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3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3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3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3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3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3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3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3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3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3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3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3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3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3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3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3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3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3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3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3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3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3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3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3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3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3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1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3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3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3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3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3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3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3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3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3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3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3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3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3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3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3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3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99" t="str">
        <f ca="1">+IF(OFFSET('Water Data'!$D$27,0,10*ROW('Water Data'!D53))="","",OFFSET('Water Data'!$D$27,0,10*ROW('Water Data'!D53)))</f>
        <v/>
      </c>
      <c r="BT59" s="399" t="str">
        <f ca="1">+IF(OFFSET('Water Data'!$D$28,0,10*ROW('Water Data'!D53))="","",OFFSET('Water Data'!$D$28,0,10*ROW('Water Data'!D53)))</f>
        <v/>
      </c>
      <c r="BU59" s="399" t="str">
        <f ca="1">+IF(OFFSET('Water Data'!$D$29,0,10*ROW('Water Data'!D53))="","",OFFSET('Water Data'!$D$29,0,10*ROW('Water Data'!D53)))</f>
        <v/>
      </c>
      <c r="BV59" s="399" t="str">
        <f ca="1">+IF(OFFSET('Water Data'!$E$27,0,10*ROW('Water Data'!E53))="","",OFFSET('Water Data'!$E$27,0,10*ROW('Water Data'!E53)))</f>
        <v/>
      </c>
      <c r="BW59" s="399" t="str">
        <f ca="1">+IF(OFFSET('Water Data'!$E$28,0,10*ROW('Water Data'!E53))="","",OFFSET('Water Data'!$E$28,0,10*ROW('Water Data'!E53)))</f>
        <v/>
      </c>
      <c r="BX59" s="399" t="str">
        <f ca="1">+IF(OFFSET('Water Data'!$E$29,0,10*ROW('Water Data'!E53))="","",OFFSET('Water Data'!$E$29,0,10*ROW('Water Data'!E53)))</f>
        <v/>
      </c>
      <c r="BY59" s="399" t="str">
        <f ca="1">+IF(OFFSET('Water Data'!$F$27,0,10*ROW('Water Data'!F53))="","",OFFSET('Water Data'!$F$27,0,10*ROW('Water Data'!F53)))</f>
        <v/>
      </c>
      <c r="BZ59" s="399" t="str">
        <f ca="1">+IF(OFFSET('Water Data'!$F$28,0,10*ROW('Water Data'!F53))="","",OFFSET('Water Data'!$F$28,0,10*ROW('Water Data'!F53)))</f>
        <v/>
      </c>
      <c r="CA59" s="399" t="str">
        <f ca="1">+IF(OFFSET('Water Data'!$F$29,0,10*ROW('Water Data'!F53))="","",OFFSET('Water Data'!$F$29,0,10*ROW('Water Data'!F53)))</f>
        <v/>
      </c>
      <c r="CB59" s="399" t="str">
        <f ca="1">+IF(OFFSET('Water Data'!$G$27,0,10*ROW('Water Data'!G53))="","",OFFSET('Water Data'!$G$27,0,10*ROW('Water Data'!G53)))</f>
        <v/>
      </c>
      <c r="CC59" s="399" t="str">
        <f ca="1">+IF(OFFSET('Water Data'!$G$28,0,10*ROW('Water Data'!G53))="","",OFFSET('Water Data'!$G$28,0,10*ROW('Water Data'!G53)))</f>
        <v/>
      </c>
      <c r="CD59" s="399" t="str">
        <f ca="1">+IF(OFFSET('Water Data'!$G$29,0,10*ROW('Water Data'!G53))="","",OFFSET('Water Data'!$G$29,0,10*ROW('Water Data'!G53)))</f>
        <v/>
      </c>
      <c r="CE59" s="399" t="str">
        <f ca="1">+IF(OFFSET('Water Data'!$H$27,0,10*ROW('Water Data'!H53))="","",OFFSET('Water Data'!$H$27,0,10*ROW('Water Data'!H53)))</f>
        <v/>
      </c>
      <c r="CF59" s="399" t="str">
        <f ca="1">+IF(OFFSET('Water Data'!$H$28,0,10*ROW('Water Data'!H53))="","",OFFSET('Water Data'!$H$28,0,10*ROW('Water Data'!H53)))</f>
        <v/>
      </c>
      <c r="CG59" s="399" t="str">
        <f ca="1">+IF(OFFSET('Water Data'!$H$29,0,10*ROW('Water Data'!H53))="","",OFFSET('Water Data'!$H$29,0,10*ROW('Water Data'!H53)))</f>
        <v/>
      </c>
      <c r="CH59" s="399" t="str">
        <f ca="1">+IF(OFFSET('Water Data'!$I$27,0,10*ROW('Water Data'!I53))="","",OFFSET('Water Data'!$I$27,0,10*ROW('Water Data'!I53)))</f>
        <v/>
      </c>
      <c r="CI59" s="399" t="str">
        <f ca="1">+IF(OFFSET('Water Data'!$I$28,0,10*ROW('Water Data'!I53))="","",OFFSET('Water Data'!$I$28,0,10*ROW('Water Data'!I53)))</f>
        <v/>
      </c>
      <c r="CJ59" s="399" t="str">
        <f ca="1">+IF(OFFSET('Water Data'!$I$29,0,10*ROW('Water Data'!I53))="","",OFFSET('Water Data'!$I$29,0,10*ROW('Water Data'!I53)))</f>
        <v/>
      </c>
      <c r="CK59" s="399" t="str">
        <f ca="1">+IF(OFFSET('Sanitation Data'!$D$28,0,10*ROW('Sanitation Data'!D53))="","",OFFSET('Sanitation Data'!$D$28,0,10*ROW('Sanitation Data'!D53)))</f>
        <v/>
      </c>
      <c r="CL59" s="399" t="str">
        <f ca="1">+IF(OFFSET('Sanitation Data'!$D$29,0,10*ROW('Sanitation Data'!D53))="","",OFFSET('Sanitation Data'!$D$29,0,10*ROW('Sanitation Data'!D53)))</f>
        <v/>
      </c>
      <c r="CM59" s="399" t="str">
        <f ca="1">+IF(OFFSET('Sanitation Data'!$D$30,0,10*ROW('Sanitation Data'!D53))="","",OFFSET('Sanitation Data'!$D$30,0,10*ROW('Sanitation Data'!D53)))</f>
        <v/>
      </c>
      <c r="CN59" s="399" t="str">
        <f ca="1">+IF(OFFSET('Sanitation Data'!$D$31,0,10*ROW('Sanitation Data'!D53))="","",OFFSET('Sanitation Data'!$D$31,0,10*ROW('Sanitation Data'!D53)))</f>
        <v/>
      </c>
      <c r="CO59" s="399" t="str">
        <f ca="1">+IF(OFFSET('Sanitation Data'!$D$32,0,10*ROW('Sanitation Data'!D53))="","",OFFSET('Sanitation Data'!$D$32,0,10*ROW('Sanitation Data'!D53)))</f>
        <v/>
      </c>
      <c r="CP59" s="399" t="str">
        <f ca="1">+IF(OFFSET('Sanitation Data'!$E$28,0,10*ROW('Sanitation Data'!E53))="","",OFFSET('Sanitation Data'!$E$28,0,10*ROW('Sanitation Data'!E53)))</f>
        <v/>
      </c>
      <c r="CQ59" s="399" t="str">
        <f ca="1">+IF(OFFSET('Sanitation Data'!$E$29,0,10*ROW('Sanitation Data'!E53))="","",OFFSET('Sanitation Data'!$E$29,0,10*ROW('Sanitation Data'!E53)))</f>
        <v/>
      </c>
      <c r="CR59" s="399" t="str">
        <f ca="1">+IF(OFFSET('Sanitation Data'!$E$30,0,10*ROW('Sanitation Data'!E53))="","",OFFSET('Sanitation Data'!$E$30,0,10*ROW('Sanitation Data'!E53)))</f>
        <v/>
      </c>
      <c r="CS59" s="399" t="str">
        <f ca="1">+IF(OFFSET('Sanitation Data'!$E$31,0,10*ROW('Sanitation Data'!E53))="","",OFFSET('Sanitation Data'!$E$31,0,10*ROW('Sanitation Data'!E53)))</f>
        <v/>
      </c>
      <c r="CT59" s="399" t="str">
        <f ca="1">+IF(OFFSET('Sanitation Data'!$E$32,0,10*ROW('Sanitation Data'!E53))="","",OFFSET('Sanitation Data'!$E$32,0,10*ROW('Sanitation Data'!E53)))</f>
        <v/>
      </c>
      <c r="CU59" s="399" t="str">
        <f ca="1">+IF(OFFSET('Sanitation Data'!$F$28,0,10*ROW('Sanitation Data'!F53))="","",OFFSET('Sanitation Data'!$F$28,0,10*ROW('Sanitation Data'!F53)))</f>
        <v/>
      </c>
      <c r="CV59" s="399" t="str">
        <f ca="1">+IF(OFFSET('Sanitation Data'!$F$29,0,10*ROW('Sanitation Data'!F53))="","",OFFSET('Sanitation Data'!$F$29,0,10*ROW('Sanitation Data'!F53)))</f>
        <v/>
      </c>
      <c r="CW59" s="399" t="str">
        <f ca="1">+IF(OFFSET('Sanitation Data'!$F$30,0,10*ROW('Sanitation Data'!F53))="","",OFFSET('Sanitation Data'!$F$30,0,10*ROW('Sanitation Data'!F53)))</f>
        <v/>
      </c>
      <c r="CX59" s="399" t="str">
        <f ca="1">+IF(OFFSET('Sanitation Data'!$F$31,0,10*ROW('Sanitation Data'!F53))="","",OFFSET('Sanitation Data'!$F$31,0,10*ROW('Sanitation Data'!F53)))</f>
        <v/>
      </c>
      <c r="CY59" s="399" t="str">
        <f ca="1">+IF(OFFSET('Sanitation Data'!$F$32,0,10*ROW('Sanitation Data'!F53))="","",OFFSET('Sanitation Data'!$F$32,0,10*ROW('Sanitation Data'!F53)))</f>
        <v/>
      </c>
      <c r="CZ59" s="399" t="str">
        <f ca="1">+IF(OFFSET('Sanitation Data'!$G$28,0,10*ROW('Sanitation Data'!G53))="","",OFFSET('Sanitation Data'!$G$28,0,10*ROW('Sanitation Data'!G53)))</f>
        <v/>
      </c>
      <c r="DA59" s="399" t="str">
        <f ca="1">+IF(OFFSET('Sanitation Data'!$G$29,0,10*ROW('Sanitation Data'!G53))="","",OFFSET('Sanitation Data'!$G$29,0,10*ROW('Sanitation Data'!G53)))</f>
        <v/>
      </c>
      <c r="DB59" s="399" t="str">
        <f ca="1">+IF(OFFSET('Sanitation Data'!$G$30,0,10*ROW('Sanitation Data'!G53))="","",OFFSET('Sanitation Data'!$G$30,0,10*ROW('Sanitation Data'!G53)))</f>
        <v/>
      </c>
      <c r="DC59" s="399" t="str">
        <f ca="1">+IF(OFFSET('Sanitation Data'!$G$31,0,10*ROW('Sanitation Data'!G53))="","",OFFSET('Sanitation Data'!$G$31,0,10*ROW('Sanitation Data'!G53)))</f>
        <v/>
      </c>
      <c r="DD59" s="399" t="str">
        <f ca="1">+IF(OFFSET('Sanitation Data'!$G$32,0,10*ROW('Sanitation Data'!G53))="","",OFFSET('Sanitation Data'!$G$32,0,10*ROW('Sanitation Data'!G53)))</f>
        <v/>
      </c>
      <c r="DE59" s="399" t="str">
        <f ca="1">+IF(OFFSET('Sanitation Data'!$H$28,0,10*ROW('Sanitation Data'!H53))="","",OFFSET('Sanitation Data'!$H$28,0,10*ROW('Sanitation Data'!H53)))</f>
        <v/>
      </c>
      <c r="DF59" s="399" t="str">
        <f ca="1">+IF(OFFSET('Sanitation Data'!$H$29,0,10*ROW('Sanitation Data'!H53))="","",OFFSET('Sanitation Data'!$H$29,0,10*ROW('Sanitation Data'!H53)))</f>
        <v/>
      </c>
      <c r="DG59" s="399" t="str">
        <f ca="1">+IF(OFFSET('Sanitation Data'!$H$30,0,10*ROW('Sanitation Data'!H53))="","",OFFSET('Sanitation Data'!$H$30,0,10*ROW('Sanitation Data'!H53)))</f>
        <v/>
      </c>
      <c r="DH59" s="399" t="str">
        <f ca="1">+IF(OFFSET('Sanitation Data'!$H$31,0,10*ROW('Sanitation Data'!H53))="","",OFFSET('Sanitation Data'!$H$31,0,10*ROW('Sanitation Data'!H53)))</f>
        <v/>
      </c>
      <c r="DI59" s="399" t="str">
        <f ca="1">+IF(OFFSET('Sanitation Data'!$H$32,0,10*ROW('Sanitation Data'!H53))="","",OFFSET('Sanitation Data'!$H$32,0,10*ROW('Sanitation Data'!H53)))</f>
        <v/>
      </c>
      <c r="DJ59" s="399" t="str">
        <f ca="1">+IF(OFFSET('Sanitation Data'!$I$28,0,10*ROW('Sanitation Data'!I53))="","",OFFSET('Sanitation Data'!$I$28,0,10*ROW('Sanitation Data'!I53)))</f>
        <v/>
      </c>
      <c r="DK59" s="399" t="str">
        <f ca="1">+IF(OFFSET('Sanitation Data'!$I$29,0,10*ROW('Sanitation Data'!I53))="","",OFFSET('Sanitation Data'!$I$29,0,10*ROW('Sanitation Data'!I53)))</f>
        <v/>
      </c>
      <c r="DL59" s="399" t="str">
        <f ca="1">+IF(OFFSET('Sanitation Data'!$I$30,0,10*ROW('Sanitation Data'!I53))="","",OFFSET('Sanitation Data'!$I$30,0,10*ROW('Sanitation Data'!I53)))</f>
        <v/>
      </c>
      <c r="DM59" s="399" t="str">
        <f ca="1">+IF(OFFSET('Sanitation Data'!$I$31,0,10*ROW('Sanitation Data'!I53))="","",OFFSET('Sanitation Data'!$I$31,0,10*ROW('Sanitation Data'!I53)))</f>
        <v/>
      </c>
      <c r="DN59" s="399" t="str">
        <f ca="1">+IF(OFFSET('Sanitation Data'!$I$32,0,10*ROW('Sanitation Data'!I53))="","",OFFSET('Sanitation Data'!$I$32,0,10*ROW('Sanitation Data'!I53)))</f>
        <v/>
      </c>
      <c r="DO59" s="399" t="str">
        <f ca="1">+IF(OFFSET('Hygiene Data'!$D$11,0,10*ROW('Hygiene Data'!D53))="","",OFFSET('Hygiene Data'!$D$11,0,10*ROW('Hygiene Data'!D53)))</f>
        <v/>
      </c>
      <c r="DP59" s="399" t="str">
        <f ca="1">+IF(OFFSET('Hygiene Data'!$D$12,0,10*ROW('Hygiene Data'!D53))="","",OFFSET('Hygiene Data'!$D$12,0,10*ROW('Hygiene Data'!D53)))</f>
        <v/>
      </c>
      <c r="DQ59" s="399" t="str">
        <f ca="1">+IF(OFFSET('Hygiene Data'!$D$13,0,10*ROW('Hygiene Data'!D53))="","",OFFSET('Hygiene Data'!$D$13,0,10*ROW('Hygiene Data'!D53)))</f>
        <v/>
      </c>
      <c r="DR59" s="399" t="str">
        <f ca="1">+IF(OFFSET('Hygiene Data'!$E$11,0,10*ROW('Hygiene Data'!E53))="","",OFFSET('Hygiene Data'!$E$11,0,10*ROW('Hygiene Data'!E53)))</f>
        <v/>
      </c>
      <c r="DS59" s="399" t="str">
        <f ca="1">+IF(OFFSET('Hygiene Data'!$E$12,0,10*ROW('Hygiene Data'!E53))="","",OFFSET('Hygiene Data'!$E$12,0,10*ROW('Hygiene Data'!E53)))</f>
        <v/>
      </c>
      <c r="DT59" s="399" t="str">
        <f ca="1">+IF(OFFSET('Hygiene Data'!$E$13,0,10*ROW('Hygiene Data'!E53))="","",OFFSET('Hygiene Data'!$E$13,0,10*ROW('Hygiene Data'!E53)))</f>
        <v/>
      </c>
      <c r="DU59" s="399" t="str">
        <f ca="1">+IF(OFFSET('Hygiene Data'!$F$11,0,10*ROW('Hygiene Data'!F53))="","",OFFSET('Hygiene Data'!$F$11,0,10*ROW('Hygiene Data'!F53)))</f>
        <v/>
      </c>
      <c r="DV59" s="399" t="str">
        <f ca="1">+IF(OFFSET('Hygiene Data'!$F$12,0,10*ROW('Hygiene Data'!F53))="","",OFFSET('Hygiene Data'!$F$12,0,10*ROW('Hygiene Data'!F53)))</f>
        <v/>
      </c>
      <c r="DW59" s="399" t="str">
        <f ca="1">+IF(OFFSET('Hygiene Data'!$F$13,0,10*ROW('Hygiene Data'!F53))="","",OFFSET('Hygiene Data'!$F$13,0,10*ROW('Hygiene Data'!F53)))</f>
        <v/>
      </c>
      <c r="DX59" s="399" t="str">
        <f ca="1">+IF(OFFSET('Hygiene Data'!$G$11,0,10*ROW('Hygiene Data'!G53))="","",OFFSET('Hygiene Data'!$G$11,0,10*ROW('Hygiene Data'!G53)))</f>
        <v/>
      </c>
      <c r="DY59" s="399" t="str">
        <f ca="1">+IF(OFFSET('Hygiene Data'!$G$12,0,10*ROW('Hygiene Data'!G53))="","",OFFSET('Hygiene Data'!$G$12,0,10*ROW('Hygiene Data'!G53)))</f>
        <v/>
      </c>
      <c r="DZ59" s="399" t="str">
        <f ca="1">+IF(OFFSET('Hygiene Data'!$G$13,0,10*ROW('Hygiene Data'!G53))="","",OFFSET('Hygiene Data'!$G$13,0,10*ROW('Hygiene Data'!G53)))</f>
        <v/>
      </c>
      <c r="EA59" s="399" t="str">
        <f ca="1">+IF(OFFSET('Hygiene Data'!$H$11,0,10*ROW('Hygiene Data'!H53))="","",OFFSET('Hygiene Data'!$H$11,0,10*ROW('Hygiene Data'!H53)))</f>
        <v/>
      </c>
      <c r="EB59" s="399" t="str">
        <f ca="1">+IF(OFFSET('Hygiene Data'!$H$12,0,10*ROW('Hygiene Data'!H53))="","",OFFSET('Hygiene Data'!$H$12,0,10*ROW('Hygiene Data'!H53)))</f>
        <v/>
      </c>
      <c r="EC59" s="399" t="str">
        <f ca="1">+IF(OFFSET('Hygiene Data'!$H$13,0,10*ROW('Hygiene Data'!H53))="","",OFFSET('Hygiene Data'!$H$13,0,10*ROW('Hygiene Data'!H53)))</f>
        <v/>
      </c>
      <c r="ED59" s="399" t="str">
        <f ca="1">+IF(OFFSET('Hygiene Data'!$I$11,0,10*ROW('Hygiene Data'!I53))="","",OFFSET('Hygiene Data'!$I$11,0,10*ROW('Hygiene Data'!I53)))</f>
        <v/>
      </c>
      <c r="EE59" s="399" t="str">
        <f ca="1">+IF(OFFSET('Hygiene Data'!$I$12,0,10*ROW('Hygiene Data'!I53))="","",OFFSET('Hygiene Data'!$I$12,0,10*ROW('Hygiene Data'!I53)))</f>
        <v/>
      </c>
      <c r="EF59" s="399" t="str">
        <f ca="1">+IF(OFFSET('Hygiene Data'!$I$13,0,10*ROW('Hygiene Data'!I53))="","",OFFSET('Hygiene Data'!$I$13,0,10*ROW('Hygiene Data'!I53)))</f>
        <v/>
      </c>
    </row>
    <row r="60" spans="1:136" x14ac:dyDescent="0.25">
      <c r="A60" s="508" t="str">
        <f ca="1">+IF(OFFSET('Water Data'!$B$2,0,10*ROW('Water Data'!E54))="","",OFFSET('Water Data'!$B$2,0,10*ROW('Water Data'!E54)))</f>
        <v/>
      </c>
      <c r="B60" s="50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35" t="str">
        <f t="shared" ca="1" si="0"/>
        <v/>
      </c>
      <c r="D60" s="53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3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3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3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3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3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3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3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3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3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3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3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3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3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3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3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3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3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3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3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3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3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3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3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3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3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3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3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3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3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3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3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3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3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3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3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3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3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3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3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3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3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3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3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3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3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3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3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3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1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3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3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3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3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3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3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3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3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3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3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3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3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3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3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3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3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99" t="str">
        <f ca="1">+IF(OFFSET('Water Data'!$D$27,0,10*ROW('Water Data'!D54))="","",OFFSET('Water Data'!$D$27,0,10*ROW('Water Data'!D54)))</f>
        <v/>
      </c>
      <c r="BT60" s="399" t="str">
        <f ca="1">+IF(OFFSET('Water Data'!$D$28,0,10*ROW('Water Data'!D54))="","",OFFSET('Water Data'!$D$28,0,10*ROW('Water Data'!D54)))</f>
        <v/>
      </c>
      <c r="BU60" s="399" t="str">
        <f ca="1">+IF(OFFSET('Water Data'!$D$29,0,10*ROW('Water Data'!D54))="","",OFFSET('Water Data'!$D$29,0,10*ROW('Water Data'!D54)))</f>
        <v/>
      </c>
      <c r="BV60" s="399" t="str">
        <f ca="1">+IF(OFFSET('Water Data'!$E$27,0,10*ROW('Water Data'!E54))="","",OFFSET('Water Data'!$E$27,0,10*ROW('Water Data'!E54)))</f>
        <v/>
      </c>
      <c r="BW60" s="399" t="str">
        <f ca="1">+IF(OFFSET('Water Data'!$E$28,0,10*ROW('Water Data'!E54))="","",OFFSET('Water Data'!$E$28,0,10*ROW('Water Data'!E54)))</f>
        <v/>
      </c>
      <c r="BX60" s="399" t="str">
        <f ca="1">+IF(OFFSET('Water Data'!$E$29,0,10*ROW('Water Data'!E54))="","",OFFSET('Water Data'!$E$29,0,10*ROW('Water Data'!E54)))</f>
        <v/>
      </c>
      <c r="BY60" s="399" t="str">
        <f ca="1">+IF(OFFSET('Water Data'!$F$27,0,10*ROW('Water Data'!F54))="","",OFFSET('Water Data'!$F$27,0,10*ROW('Water Data'!F54)))</f>
        <v/>
      </c>
      <c r="BZ60" s="399" t="str">
        <f ca="1">+IF(OFFSET('Water Data'!$F$28,0,10*ROW('Water Data'!F54))="","",OFFSET('Water Data'!$F$28,0,10*ROW('Water Data'!F54)))</f>
        <v/>
      </c>
      <c r="CA60" s="399" t="str">
        <f ca="1">+IF(OFFSET('Water Data'!$F$29,0,10*ROW('Water Data'!F54))="","",OFFSET('Water Data'!$F$29,0,10*ROW('Water Data'!F54)))</f>
        <v/>
      </c>
      <c r="CB60" s="399" t="str">
        <f ca="1">+IF(OFFSET('Water Data'!$G$27,0,10*ROW('Water Data'!G54))="","",OFFSET('Water Data'!$G$27,0,10*ROW('Water Data'!G54)))</f>
        <v/>
      </c>
      <c r="CC60" s="399" t="str">
        <f ca="1">+IF(OFFSET('Water Data'!$G$28,0,10*ROW('Water Data'!G54))="","",OFFSET('Water Data'!$G$28,0,10*ROW('Water Data'!G54)))</f>
        <v/>
      </c>
      <c r="CD60" s="399" t="str">
        <f ca="1">+IF(OFFSET('Water Data'!$G$29,0,10*ROW('Water Data'!G54))="","",OFFSET('Water Data'!$G$29,0,10*ROW('Water Data'!G54)))</f>
        <v/>
      </c>
      <c r="CE60" s="399" t="str">
        <f ca="1">+IF(OFFSET('Water Data'!$H$27,0,10*ROW('Water Data'!H54))="","",OFFSET('Water Data'!$H$27,0,10*ROW('Water Data'!H54)))</f>
        <v/>
      </c>
      <c r="CF60" s="399" t="str">
        <f ca="1">+IF(OFFSET('Water Data'!$H$28,0,10*ROW('Water Data'!H54))="","",OFFSET('Water Data'!$H$28,0,10*ROW('Water Data'!H54)))</f>
        <v/>
      </c>
      <c r="CG60" s="399" t="str">
        <f ca="1">+IF(OFFSET('Water Data'!$H$29,0,10*ROW('Water Data'!H54))="","",OFFSET('Water Data'!$H$29,0,10*ROW('Water Data'!H54)))</f>
        <v/>
      </c>
      <c r="CH60" s="399" t="str">
        <f ca="1">+IF(OFFSET('Water Data'!$I$27,0,10*ROW('Water Data'!I54))="","",OFFSET('Water Data'!$I$27,0,10*ROW('Water Data'!I54)))</f>
        <v/>
      </c>
      <c r="CI60" s="399" t="str">
        <f ca="1">+IF(OFFSET('Water Data'!$I$28,0,10*ROW('Water Data'!I54))="","",OFFSET('Water Data'!$I$28,0,10*ROW('Water Data'!I54)))</f>
        <v/>
      </c>
      <c r="CJ60" s="399" t="str">
        <f ca="1">+IF(OFFSET('Water Data'!$I$29,0,10*ROW('Water Data'!I54))="","",OFFSET('Water Data'!$I$29,0,10*ROW('Water Data'!I54)))</f>
        <v/>
      </c>
      <c r="CK60" s="399" t="str">
        <f ca="1">+IF(OFFSET('Sanitation Data'!$D$28,0,10*ROW('Sanitation Data'!D54))="","",OFFSET('Sanitation Data'!$D$28,0,10*ROW('Sanitation Data'!D54)))</f>
        <v/>
      </c>
      <c r="CL60" s="399" t="str">
        <f ca="1">+IF(OFFSET('Sanitation Data'!$D$29,0,10*ROW('Sanitation Data'!D54))="","",OFFSET('Sanitation Data'!$D$29,0,10*ROW('Sanitation Data'!D54)))</f>
        <v/>
      </c>
      <c r="CM60" s="399" t="str">
        <f ca="1">+IF(OFFSET('Sanitation Data'!$D$30,0,10*ROW('Sanitation Data'!D54))="","",OFFSET('Sanitation Data'!$D$30,0,10*ROW('Sanitation Data'!D54)))</f>
        <v/>
      </c>
      <c r="CN60" s="399" t="str">
        <f ca="1">+IF(OFFSET('Sanitation Data'!$D$31,0,10*ROW('Sanitation Data'!D54))="","",OFFSET('Sanitation Data'!$D$31,0,10*ROW('Sanitation Data'!D54)))</f>
        <v/>
      </c>
      <c r="CO60" s="399" t="str">
        <f ca="1">+IF(OFFSET('Sanitation Data'!$D$32,0,10*ROW('Sanitation Data'!D54))="","",OFFSET('Sanitation Data'!$D$32,0,10*ROW('Sanitation Data'!D54)))</f>
        <v/>
      </c>
      <c r="CP60" s="399" t="str">
        <f ca="1">+IF(OFFSET('Sanitation Data'!$E$28,0,10*ROW('Sanitation Data'!E54))="","",OFFSET('Sanitation Data'!$E$28,0,10*ROW('Sanitation Data'!E54)))</f>
        <v/>
      </c>
      <c r="CQ60" s="399" t="str">
        <f ca="1">+IF(OFFSET('Sanitation Data'!$E$29,0,10*ROW('Sanitation Data'!E54))="","",OFFSET('Sanitation Data'!$E$29,0,10*ROW('Sanitation Data'!E54)))</f>
        <v/>
      </c>
      <c r="CR60" s="399" t="str">
        <f ca="1">+IF(OFFSET('Sanitation Data'!$E$30,0,10*ROW('Sanitation Data'!E54))="","",OFFSET('Sanitation Data'!$E$30,0,10*ROW('Sanitation Data'!E54)))</f>
        <v/>
      </c>
      <c r="CS60" s="399" t="str">
        <f ca="1">+IF(OFFSET('Sanitation Data'!$E$31,0,10*ROW('Sanitation Data'!E54))="","",OFFSET('Sanitation Data'!$E$31,0,10*ROW('Sanitation Data'!E54)))</f>
        <v/>
      </c>
      <c r="CT60" s="399" t="str">
        <f ca="1">+IF(OFFSET('Sanitation Data'!$E$32,0,10*ROW('Sanitation Data'!E54))="","",OFFSET('Sanitation Data'!$E$32,0,10*ROW('Sanitation Data'!E54)))</f>
        <v/>
      </c>
      <c r="CU60" s="399" t="str">
        <f ca="1">+IF(OFFSET('Sanitation Data'!$F$28,0,10*ROW('Sanitation Data'!F54))="","",OFFSET('Sanitation Data'!$F$28,0,10*ROW('Sanitation Data'!F54)))</f>
        <v/>
      </c>
      <c r="CV60" s="399" t="str">
        <f ca="1">+IF(OFFSET('Sanitation Data'!$F$29,0,10*ROW('Sanitation Data'!F54))="","",OFFSET('Sanitation Data'!$F$29,0,10*ROW('Sanitation Data'!F54)))</f>
        <v/>
      </c>
      <c r="CW60" s="399" t="str">
        <f ca="1">+IF(OFFSET('Sanitation Data'!$F$30,0,10*ROW('Sanitation Data'!F54))="","",OFFSET('Sanitation Data'!$F$30,0,10*ROW('Sanitation Data'!F54)))</f>
        <v/>
      </c>
      <c r="CX60" s="399" t="str">
        <f ca="1">+IF(OFFSET('Sanitation Data'!$F$31,0,10*ROW('Sanitation Data'!F54))="","",OFFSET('Sanitation Data'!$F$31,0,10*ROW('Sanitation Data'!F54)))</f>
        <v/>
      </c>
      <c r="CY60" s="399" t="str">
        <f ca="1">+IF(OFFSET('Sanitation Data'!$F$32,0,10*ROW('Sanitation Data'!F54))="","",OFFSET('Sanitation Data'!$F$32,0,10*ROW('Sanitation Data'!F54)))</f>
        <v/>
      </c>
      <c r="CZ60" s="399" t="str">
        <f ca="1">+IF(OFFSET('Sanitation Data'!$G$28,0,10*ROW('Sanitation Data'!G54))="","",OFFSET('Sanitation Data'!$G$28,0,10*ROW('Sanitation Data'!G54)))</f>
        <v/>
      </c>
      <c r="DA60" s="399" t="str">
        <f ca="1">+IF(OFFSET('Sanitation Data'!$G$29,0,10*ROW('Sanitation Data'!G54))="","",OFFSET('Sanitation Data'!$G$29,0,10*ROW('Sanitation Data'!G54)))</f>
        <v/>
      </c>
      <c r="DB60" s="399" t="str">
        <f ca="1">+IF(OFFSET('Sanitation Data'!$G$30,0,10*ROW('Sanitation Data'!G54))="","",OFFSET('Sanitation Data'!$G$30,0,10*ROW('Sanitation Data'!G54)))</f>
        <v/>
      </c>
      <c r="DC60" s="399" t="str">
        <f ca="1">+IF(OFFSET('Sanitation Data'!$G$31,0,10*ROW('Sanitation Data'!G54))="","",OFFSET('Sanitation Data'!$G$31,0,10*ROW('Sanitation Data'!G54)))</f>
        <v/>
      </c>
      <c r="DD60" s="399" t="str">
        <f ca="1">+IF(OFFSET('Sanitation Data'!$G$32,0,10*ROW('Sanitation Data'!G54))="","",OFFSET('Sanitation Data'!$G$32,0,10*ROW('Sanitation Data'!G54)))</f>
        <v/>
      </c>
      <c r="DE60" s="399" t="str">
        <f ca="1">+IF(OFFSET('Sanitation Data'!$H$28,0,10*ROW('Sanitation Data'!H54))="","",OFFSET('Sanitation Data'!$H$28,0,10*ROW('Sanitation Data'!H54)))</f>
        <v/>
      </c>
      <c r="DF60" s="399" t="str">
        <f ca="1">+IF(OFFSET('Sanitation Data'!$H$29,0,10*ROW('Sanitation Data'!H54))="","",OFFSET('Sanitation Data'!$H$29,0,10*ROW('Sanitation Data'!H54)))</f>
        <v/>
      </c>
      <c r="DG60" s="399" t="str">
        <f ca="1">+IF(OFFSET('Sanitation Data'!$H$30,0,10*ROW('Sanitation Data'!H54))="","",OFFSET('Sanitation Data'!$H$30,0,10*ROW('Sanitation Data'!H54)))</f>
        <v/>
      </c>
      <c r="DH60" s="399" t="str">
        <f ca="1">+IF(OFFSET('Sanitation Data'!$H$31,0,10*ROW('Sanitation Data'!H54))="","",OFFSET('Sanitation Data'!$H$31,0,10*ROW('Sanitation Data'!H54)))</f>
        <v/>
      </c>
      <c r="DI60" s="399" t="str">
        <f ca="1">+IF(OFFSET('Sanitation Data'!$H$32,0,10*ROW('Sanitation Data'!H54))="","",OFFSET('Sanitation Data'!$H$32,0,10*ROW('Sanitation Data'!H54)))</f>
        <v/>
      </c>
      <c r="DJ60" s="399" t="str">
        <f ca="1">+IF(OFFSET('Sanitation Data'!$I$28,0,10*ROW('Sanitation Data'!I54))="","",OFFSET('Sanitation Data'!$I$28,0,10*ROW('Sanitation Data'!I54)))</f>
        <v/>
      </c>
      <c r="DK60" s="399" t="str">
        <f ca="1">+IF(OFFSET('Sanitation Data'!$I$29,0,10*ROW('Sanitation Data'!I54))="","",OFFSET('Sanitation Data'!$I$29,0,10*ROW('Sanitation Data'!I54)))</f>
        <v/>
      </c>
      <c r="DL60" s="399" t="str">
        <f ca="1">+IF(OFFSET('Sanitation Data'!$I$30,0,10*ROW('Sanitation Data'!I54))="","",OFFSET('Sanitation Data'!$I$30,0,10*ROW('Sanitation Data'!I54)))</f>
        <v/>
      </c>
      <c r="DM60" s="399" t="str">
        <f ca="1">+IF(OFFSET('Sanitation Data'!$I$31,0,10*ROW('Sanitation Data'!I54))="","",OFFSET('Sanitation Data'!$I$31,0,10*ROW('Sanitation Data'!I54)))</f>
        <v/>
      </c>
      <c r="DN60" s="399" t="str">
        <f ca="1">+IF(OFFSET('Sanitation Data'!$I$32,0,10*ROW('Sanitation Data'!I54))="","",OFFSET('Sanitation Data'!$I$32,0,10*ROW('Sanitation Data'!I54)))</f>
        <v/>
      </c>
      <c r="DO60" s="399" t="str">
        <f ca="1">+IF(OFFSET('Hygiene Data'!$D$11,0,10*ROW('Hygiene Data'!D54))="","",OFFSET('Hygiene Data'!$D$11,0,10*ROW('Hygiene Data'!D54)))</f>
        <v/>
      </c>
      <c r="DP60" s="399" t="str">
        <f ca="1">+IF(OFFSET('Hygiene Data'!$D$12,0,10*ROW('Hygiene Data'!D54))="","",OFFSET('Hygiene Data'!$D$12,0,10*ROW('Hygiene Data'!D54)))</f>
        <v/>
      </c>
      <c r="DQ60" s="399" t="str">
        <f ca="1">+IF(OFFSET('Hygiene Data'!$D$13,0,10*ROW('Hygiene Data'!D54))="","",OFFSET('Hygiene Data'!$D$13,0,10*ROW('Hygiene Data'!D54)))</f>
        <v/>
      </c>
      <c r="DR60" s="399" t="str">
        <f ca="1">+IF(OFFSET('Hygiene Data'!$E$11,0,10*ROW('Hygiene Data'!E54))="","",OFFSET('Hygiene Data'!$E$11,0,10*ROW('Hygiene Data'!E54)))</f>
        <v/>
      </c>
      <c r="DS60" s="399" t="str">
        <f ca="1">+IF(OFFSET('Hygiene Data'!$E$12,0,10*ROW('Hygiene Data'!E54))="","",OFFSET('Hygiene Data'!$E$12,0,10*ROW('Hygiene Data'!E54)))</f>
        <v/>
      </c>
      <c r="DT60" s="399" t="str">
        <f ca="1">+IF(OFFSET('Hygiene Data'!$E$13,0,10*ROW('Hygiene Data'!E54))="","",OFFSET('Hygiene Data'!$E$13,0,10*ROW('Hygiene Data'!E54)))</f>
        <v/>
      </c>
      <c r="DU60" s="399" t="str">
        <f ca="1">+IF(OFFSET('Hygiene Data'!$F$11,0,10*ROW('Hygiene Data'!F54))="","",OFFSET('Hygiene Data'!$F$11,0,10*ROW('Hygiene Data'!F54)))</f>
        <v/>
      </c>
      <c r="DV60" s="399" t="str">
        <f ca="1">+IF(OFFSET('Hygiene Data'!$F$12,0,10*ROW('Hygiene Data'!F54))="","",OFFSET('Hygiene Data'!$F$12,0,10*ROW('Hygiene Data'!F54)))</f>
        <v/>
      </c>
      <c r="DW60" s="399" t="str">
        <f ca="1">+IF(OFFSET('Hygiene Data'!$F$13,0,10*ROW('Hygiene Data'!F54))="","",OFFSET('Hygiene Data'!$F$13,0,10*ROW('Hygiene Data'!F54)))</f>
        <v/>
      </c>
      <c r="DX60" s="399" t="str">
        <f ca="1">+IF(OFFSET('Hygiene Data'!$G$11,0,10*ROW('Hygiene Data'!G54))="","",OFFSET('Hygiene Data'!$G$11,0,10*ROW('Hygiene Data'!G54)))</f>
        <v/>
      </c>
      <c r="DY60" s="399" t="str">
        <f ca="1">+IF(OFFSET('Hygiene Data'!$G$12,0,10*ROW('Hygiene Data'!G54))="","",OFFSET('Hygiene Data'!$G$12,0,10*ROW('Hygiene Data'!G54)))</f>
        <v/>
      </c>
      <c r="DZ60" s="399" t="str">
        <f ca="1">+IF(OFFSET('Hygiene Data'!$G$13,0,10*ROW('Hygiene Data'!G54))="","",OFFSET('Hygiene Data'!$G$13,0,10*ROW('Hygiene Data'!G54)))</f>
        <v/>
      </c>
      <c r="EA60" s="399" t="str">
        <f ca="1">+IF(OFFSET('Hygiene Data'!$H$11,0,10*ROW('Hygiene Data'!H54))="","",OFFSET('Hygiene Data'!$H$11,0,10*ROW('Hygiene Data'!H54)))</f>
        <v/>
      </c>
      <c r="EB60" s="399" t="str">
        <f ca="1">+IF(OFFSET('Hygiene Data'!$H$12,0,10*ROW('Hygiene Data'!H54))="","",OFFSET('Hygiene Data'!$H$12,0,10*ROW('Hygiene Data'!H54)))</f>
        <v/>
      </c>
      <c r="EC60" s="399" t="str">
        <f ca="1">+IF(OFFSET('Hygiene Data'!$H$13,0,10*ROW('Hygiene Data'!H54))="","",OFFSET('Hygiene Data'!$H$13,0,10*ROW('Hygiene Data'!H54)))</f>
        <v/>
      </c>
      <c r="ED60" s="399" t="str">
        <f ca="1">+IF(OFFSET('Hygiene Data'!$I$11,0,10*ROW('Hygiene Data'!I54))="","",OFFSET('Hygiene Data'!$I$11,0,10*ROW('Hygiene Data'!I54)))</f>
        <v/>
      </c>
      <c r="EE60" s="399" t="str">
        <f ca="1">+IF(OFFSET('Hygiene Data'!$I$12,0,10*ROW('Hygiene Data'!I54))="","",OFFSET('Hygiene Data'!$I$12,0,10*ROW('Hygiene Data'!I54)))</f>
        <v/>
      </c>
      <c r="EF60" s="399" t="str">
        <f ca="1">+IF(OFFSET('Hygiene Data'!$I$13,0,10*ROW('Hygiene Data'!I54))="","",OFFSET('Hygiene Data'!$I$13,0,10*ROW('Hygiene Data'!I54)))</f>
        <v/>
      </c>
    </row>
    <row r="61" spans="1:136" x14ac:dyDescent="0.25">
      <c r="A61" s="508" t="str">
        <f ca="1">+IF(OFFSET('Water Data'!$B$2,0,10*ROW('Water Data'!E55))="","",OFFSET('Water Data'!$B$2,0,10*ROW('Water Data'!E55)))</f>
        <v/>
      </c>
      <c r="B61" s="50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35" t="str">
        <f t="shared" ca="1" si="0"/>
        <v/>
      </c>
      <c r="D61" s="53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3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3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3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3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3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3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3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3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3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3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3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3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3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3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3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3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3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3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3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3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3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3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3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3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3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3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3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3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3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3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3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3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3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3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3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3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3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3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3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3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3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3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3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3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3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3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3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3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1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3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3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3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3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3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3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3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3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3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3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3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3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3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3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3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3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99" t="str">
        <f ca="1">+IF(OFFSET('Water Data'!$D$27,0,10*ROW('Water Data'!D55))="","",OFFSET('Water Data'!$D$27,0,10*ROW('Water Data'!D55)))</f>
        <v/>
      </c>
      <c r="BT61" s="399" t="str">
        <f ca="1">+IF(OFFSET('Water Data'!$D$28,0,10*ROW('Water Data'!D55))="","",OFFSET('Water Data'!$D$28,0,10*ROW('Water Data'!D55)))</f>
        <v/>
      </c>
      <c r="BU61" s="399" t="str">
        <f ca="1">+IF(OFFSET('Water Data'!$D$29,0,10*ROW('Water Data'!D55))="","",OFFSET('Water Data'!$D$29,0,10*ROW('Water Data'!D55)))</f>
        <v/>
      </c>
      <c r="BV61" s="399" t="str">
        <f ca="1">+IF(OFFSET('Water Data'!$E$27,0,10*ROW('Water Data'!E55))="","",OFFSET('Water Data'!$E$27,0,10*ROW('Water Data'!E55)))</f>
        <v/>
      </c>
      <c r="BW61" s="399" t="str">
        <f ca="1">+IF(OFFSET('Water Data'!$E$28,0,10*ROW('Water Data'!E55))="","",OFFSET('Water Data'!$E$28,0,10*ROW('Water Data'!E55)))</f>
        <v/>
      </c>
      <c r="BX61" s="399" t="str">
        <f ca="1">+IF(OFFSET('Water Data'!$E$29,0,10*ROW('Water Data'!E55))="","",OFFSET('Water Data'!$E$29,0,10*ROW('Water Data'!E55)))</f>
        <v/>
      </c>
      <c r="BY61" s="399" t="str">
        <f ca="1">+IF(OFFSET('Water Data'!$F$27,0,10*ROW('Water Data'!F55))="","",OFFSET('Water Data'!$F$27,0,10*ROW('Water Data'!F55)))</f>
        <v/>
      </c>
      <c r="BZ61" s="399" t="str">
        <f ca="1">+IF(OFFSET('Water Data'!$F$28,0,10*ROW('Water Data'!F55))="","",OFFSET('Water Data'!$F$28,0,10*ROW('Water Data'!F55)))</f>
        <v/>
      </c>
      <c r="CA61" s="399" t="str">
        <f ca="1">+IF(OFFSET('Water Data'!$F$29,0,10*ROW('Water Data'!F55))="","",OFFSET('Water Data'!$F$29,0,10*ROW('Water Data'!F55)))</f>
        <v/>
      </c>
      <c r="CB61" s="399" t="str">
        <f ca="1">+IF(OFFSET('Water Data'!$G$27,0,10*ROW('Water Data'!G55))="","",OFFSET('Water Data'!$G$27,0,10*ROW('Water Data'!G55)))</f>
        <v/>
      </c>
      <c r="CC61" s="399" t="str">
        <f ca="1">+IF(OFFSET('Water Data'!$G$28,0,10*ROW('Water Data'!G55))="","",OFFSET('Water Data'!$G$28,0,10*ROW('Water Data'!G55)))</f>
        <v/>
      </c>
      <c r="CD61" s="399" t="str">
        <f ca="1">+IF(OFFSET('Water Data'!$G$29,0,10*ROW('Water Data'!G55))="","",OFFSET('Water Data'!$G$29,0,10*ROW('Water Data'!G55)))</f>
        <v/>
      </c>
      <c r="CE61" s="399" t="str">
        <f ca="1">+IF(OFFSET('Water Data'!$H$27,0,10*ROW('Water Data'!H55))="","",OFFSET('Water Data'!$H$27,0,10*ROW('Water Data'!H55)))</f>
        <v/>
      </c>
      <c r="CF61" s="399" t="str">
        <f ca="1">+IF(OFFSET('Water Data'!$H$28,0,10*ROW('Water Data'!H55))="","",OFFSET('Water Data'!$H$28,0,10*ROW('Water Data'!H55)))</f>
        <v/>
      </c>
      <c r="CG61" s="399" t="str">
        <f ca="1">+IF(OFFSET('Water Data'!$H$29,0,10*ROW('Water Data'!H55))="","",OFFSET('Water Data'!$H$29,0,10*ROW('Water Data'!H55)))</f>
        <v/>
      </c>
      <c r="CH61" s="399" t="str">
        <f ca="1">+IF(OFFSET('Water Data'!$I$27,0,10*ROW('Water Data'!I55))="","",OFFSET('Water Data'!$I$27,0,10*ROW('Water Data'!I55)))</f>
        <v/>
      </c>
      <c r="CI61" s="399" t="str">
        <f ca="1">+IF(OFFSET('Water Data'!$I$28,0,10*ROW('Water Data'!I55))="","",OFFSET('Water Data'!$I$28,0,10*ROW('Water Data'!I55)))</f>
        <v/>
      </c>
      <c r="CJ61" s="399" t="str">
        <f ca="1">+IF(OFFSET('Water Data'!$I$29,0,10*ROW('Water Data'!I55))="","",OFFSET('Water Data'!$I$29,0,10*ROW('Water Data'!I55)))</f>
        <v/>
      </c>
      <c r="CK61" s="399" t="str">
        <f ca="1">+IF(OFFSET('Sanitation Data'!$D$28,0,10*ROW('Sanitation Data'!D55))="","",OFFSET('Sanitation Data'!$D$28,0,10*ROW('Sanitation Data'!D55)))</f>
        <v/>
      </c>
      <c r="CL61" s="399" t="str">
        <f ca="1">+IF(OFFSET('Sanitation Data'!$D$29,0,10*ROW('Sanitation Data'!D55))="","",OFFSET('Sanitation Data'!$D$29,0,10*ROW('Sanitation Data'!D55)))</f>
        <v/>
      </c>
      <c r="CM61" s="399" t="str">
        <f ca="1">+IF(OFFSET('Sanitation Data'!$D$30,0,10*ROW('Sanitation Data'!D55))="","",OFFSET('Sanitation Data'!$D$30,0,10*ROW('Sanitation Data'!D55)))</f>
        <v/>
      </c>
      <c r="CN61" s="399" t="str">
        <f ca="1">+IF(OFFSET('Sanitation Data'!$D$31,0,10*ROW('Sanitation Data'!D55))="","",OFFSET('Sanitation Data'!$D$31,0,10*ROW('Sanitation Data'!D55)))</f>
        <v/>
      </c>
      <c r="CO61" s="399" t="str">
        <f ca="1">+IF(OFFSET('Sanitation Data'!$D$32,0,10*ROW('Sanitation Data'!D55))="","",OFFSET('Sanitation Data'!$D$32,0,10*ROW('Sanitation Data'!D55)))</f>
        <v/>
      </c>
      <c r="CP61" s="399" t="str">
        <f ca="1">+IF(OFFSET('Sanitation Data'!$E$28,0,10*ROW('Sanitation Data'!E55))="","",OFFSET('Sanitation Data'!$E$28,0,10*ROW('Sanitation Data'!E55)))</f>
        <v/>
      </c>
      <c r="CQ61" s="399" t="str">
        <f ca="1">+IF(OFFSET('Sanitation Data'!$E$29,0,10*ROW('Sanitation Data'!E55))="","",OFFSET('Sanitation Data'!$E$29,0,10*ROW('Sanitation Data'!E55)))</f>
        <v/>
      </c>
      <c r="CR61" s="399" t="str">
        <f ca="1">+IF(OFFSET('Sanitation Data'!$E$30,0,10*ROW('Sanitation Data'!E55))="","",OFFSET('Sanitation Data'!$E$30,0,10*ROW('Sanitation Data'!E55)))</f>
        <v/>
      </c>
      <c r="CS61" s="399" t="str">
        <f ca="1">+IF(OFFSET('Sanitation Data'!$E$31,0,10*ROW('Sanitation Data'!E55))="","",OFFSET('Sanitation Data'!$E$31,0,10*ROW('Sanitation Data'!E55)))</f>
        <v/>
      </c>
      <c r="CT61" s="399" t="str">
        <f ca="1">+IF(OFFSET('Sanitation Data'!$E$32,0,10*ROW('Sanitation Data'!E55))="","",OFFSET('Sanitation Data'!$E$32,0,10*ROW('Sanitation Data'!E55)))</f>
        <v/>
      </c>
      <c r="CU61" s="399" t="str">
        <f ca="1">+IF(OFFSET('Sanitation Data'!$F$28,0,10*ROW('Sanitation Data'!F55))="","",OFFSET('Sanitation Data'!$F$28,0,10*ROW('Sanitation Data'!F55)))</f>
        <v/>
      </c>
      <c r="CV61" s="399" t="str">
        <f ca="1">+IF(OFFSET('Sanitation Data'!$F$29,0,10*ROW('Sanitation Data'!F55))="","",OFFSET('Sanitation Data'!$F$29,0,10*ROW('Sanitation Data'!F55)))</f>
        <v/>
      </c>
      <c r="CW61" s="399" t="str">
        <f ca="1">+IF(OFFSET('Sanitation Data'!$F$30,0,10*ROW('Sanitation Data'!F55))="","",OFFSET('Sanitation Data'!$F$30,0,10*ROW('Sanitation Data'!F55)))</f>
        <v/>
      </c>
      <c r="CX61" s="399" t="str">
        <f ca="1">+IF(OFFSET('Sanitation Data'!$F$31,0,10*ROW('Sanitation Data'!F55))="","",OFFSET('Sanitation Data'!$F$31,0,10*ROW('Sanitation Data'!F55)))</f>
        <v/>
      </c>
      <c r="CY61" s="399" t="str">
        <f ca="1">+IF(OFFSET('Sanitation Data'!$F$32,0,10*ROW('Sanitation Data'!F55))="","",OFFSET('Sanitation Data'!$F$32,0,10*ROW('Sanitation Data'!F55)))</f>
        <v/>
      </c>
      <c r="CZ61" s="399" t="str">
        <f ca="1">+IF(OFFSET('Sanitation Data'!$G$28,0,10*ROW('Sanitation Data'!G55))="","",OFFSET('Sanitation Data'!$G$28,0,10*ROW('Sanitation Data'!G55)))</f>
        <v/>
      </c>
      <c r="DA61" s="399" t="str">
        <f ca="1">+IF(OFFSET('Sanitation Data'!$G$29,0,10*ROW('Sanitation Data'!G55))="","",OFFSET('Sanitation Data'!$G$29,0,10*ROW('Sanitation Data'!G55)))</f>
        <v/>
      </c>
      <c r="DB61" s="399" t="str">
        <f ca="1">+IF(OFFSET('Sanitation Data'!$G$30,0,10*ROW('Sanitation Data'!G55))="","",OFFSET('Sanitation Data'!$G$30,0,10*ROW('Sanitation Data'!G55)))</f>
        <v/>
      </c>
      <c r="DC61" s="399" t="str">
        <f ca="1">+IF(OFFSET('Sanitation Data'!$G$31,0,10*ROW('Sanitation Data'!G55))="","",OFFSET('Sanitation Data'!$G$31,0,10*ROW('Sanitation Data'!G55)))</f>
        <v/>
      </c>
      <c r="DD61" s="399" t="str">
        <f ca="1">+IF(OFFSET('Sanitation Data'!$G$32,0,10*ROW('Sanitation Data'!G55))="","",OFFSET('Sanitation Data'!$G$32,0,10*ROW('Sanitation Data'!G55)))</f>
        <v/>
      </c>
      <c r="DE61" s="399" t="str">
        <f ca="1">+IF(OFFSET('Sanitation Data'!$H$28,0,10*ROW('Sanitation Data'!H55))="","",OFFSET('Sanitation Data'!$H$28,0,10*ROW('Sanitation Data'!H55)))</f>
        <v/>
      </c>
      <c r="DF61" s="399" t="str">
        <f ca="1">+IF(OFFSET('Sanitation Data'!$H$29,0,10*ROW('Sanitation Data'!H55))="","",OFFSET('Sanitation Data'!$H$29,0,10*ROW('Sanitation Data'!H55)))</f>
        <v/>
      </c>
      <c r="DG61" s="399" t="str">
        <f ca="1">+IF(OFFSET('Sanitation Data'!$H$30,0,10*ROW('Sanitation Data'!H55))="","",OFFSET('Sanitation Data'!$H$30,0,10*ROW('Sanitation Data'!H55)))</f>
        <v/>
      </c>
      <c r="DH61" s="399" t="str">
        <f ca="1">+IF(OFFSET('Sanitation Data'!$H$31,0,10*ROW('Sanitation Data'!H55))="","",OFFSET('Sanitation Data'!$H$31,0,10*ROW('Sanitation Data'!H55)))</f>
        <v/>
      </c>
      <c r="DI61" s="399" t="str">
        <f ca="1">+IF(OFFSET('Sanitation Data'!$H$32,0,10*ROW('Sanitation Data'!H55))="","",OFFSET('Sanitation Data'!$H$32,0,10*ROW('Sanitation Data'!H55)))</f>
        <v/>
      </c>
      <c r="DJ61" s="399" t="str">
        <f ca="1">+IF(OFFSET('Sanitation Data'!$I$28,0,10*ROW('Sanitation Data'!I55))="","",OFFSET('Sanitation Data'!$I$28,0,10*ROW('Sanitation Data'!I55)))</f>
        <v/>
      </c>
      <c r="DK61" s="399" t="str">
        <f ca="1">+IF(OFFSET('Sanitation Data'!$I$29,0,10*ROW('Sanitation Data'!I55))="","",OFFSET('Sanitation Data'!$I$29,0,10*ROW('Sanitation Data'!I55)))</f>
        <v/>
      </c>
      <c r="DL61" s="399" t="str">
        <f ca="1">+IF(OFFSET('Sanitation Data'!$I$30,0,10*ROW('Sanitation Data'!I55))="","",OFFSET('Sanitation Data'!$I$30,0,10*ROW('Sanitation Data'!I55)))</f>
        <v/>
      </c>
      <c r="DM61" s="399" t="str">
        <f ca="1">+IF(OFFSET('Sanitation Data'!$I$31,0,10*ROW('Sanitation Data'!I55))="","",OFFSET('Sanitation Data'!$I$31,0,10*ROW('Sanitation Data'!I55)))</f>
        <v/>
      </c>
      <c r="DN61" s="399" t="str">
        <f ca="1">+IF(OFFSET('Sanitation Data'!$I$32,0,10*ROW('Sanitation Data'!I55))="","",OFFSET('Sanitation Data'!$I$32,0,10*ROW('Sanitation Data'!I55)))</f>
        <v/>
      </c>
      <c r="DO61" s="399" t="str">
        <f ca="1">+IF(OFFSET('Hygiene Data'!$D$11,0,10*ROW('Hygiene Data'!D55))="","",OFFSET('Hygiene Data'!$D$11,0,10*ROW('Hygiene Data'!D55)))</f>
        <v/>
      </c>
      <c r="DP61" s="399" t="str">
        <f ca="1">+IF(OFFSET('Hygiene Data'!$D$12,0,10*ROW('Hygiene Data'!D55))="","",OFFSET('Hygiene Data'!$D$12,0,10*ROW('Hygiene Data'!D55)))</f>
        <v/>
      </c>
      <c r="DQ61" s="399" t="str">
        <f ca="1">+IF(OFFSET('Hygiene Data'!$D$13,0,10*ROW('Hygiene Data'!D55))="","",OFFSET('Hygiene Data'!$D$13,0,10*ROW('Hygiene Data'!D55)))</f>
        <v/>
      </c>
      <c r="DR61" s="399" t="str">
        <f ca="1">+IF(OFFSET('Hygiene Data'!$E$11,0,10*ROW('Hygiene Data'!E55))="","",OFFSET('Hygiene Data'!$E$11,0,10*ROW('Hygiene Data'!E55)))</f>
        <v/>
      </c>
      <c r="DS61" s="399" t="str">
        <f ca="1">+IF(OFFSET('Hygiene Data'!$E$12,0,10*ROW('Hygiene Data'!E55))="","",OFFSET('Hygiene Data'!$E$12,0,10*ROW('Hygiene Data'!E55)))</f>
        <v/>
      </c>
      <c r="DT61" s="399" t="str">
        <f ca="1">+IF(OFFSET('Hygiene Data'!$E$13,0,10*ROW('Hygiene Data'!E55))="","",OFFSET('Hygiene Data'!$E$13,0,10*ROW('Hygiene Data'!E55)))</f>
        <v/>
      </c>
      <c r="DU61" s="399" t="str">
        <f ca="1">+IF(OFFSET('Hygiene Data'!$F$11,0,10*ROW('Hygiene Data'!F55))="","",OFFSET('Hygiene Data'!$F$11,0,10*ROW('Hygiene Data'!F55)))</f>
        <v/>
      </c>
      <c r="DV61" s="399" t="str">
        <f ca="1">+IF(OFFSET('Hygiene Data'!$F$12,0,10*ROW('Hygiene Data'!F55))="","",OFFSET('Hygiene Data'!$F$12,0,10*ROW('Hygiene Data'!F55)))</f>
        <v/>
      </c>
      <c r="DW61" s="399" t="str">
        <f ca="1">+IF(OFFSET('Hygiene Data'!$F$13,0,10*ROW('Hygiene Data'!F55))="","",OFFSET('Hygiene Data'!$F$13,0,10*ROW('Hygiene Data'!F55)))</f>
        <v/>
      </c>
      <c r="DX61" s="399" t="str">
        <f ca="1">+IF(OFFSET('Hygiene Data'!$G$11,0,10*ROW('Hygiene Data'!G55))="","",OFFSET('Hygiene Data'!$G$11,0,10*ROW('Hygiene Data'!G55)))</f>
        <v/>
      </c>
      <c r="DY61" s="399" t="str">
        <f ca="1">+IF(OFFSET('Hygiene Data'!$G$12,0,10*ROW('Hygiene Data'!G55))="","",OFFSET('Hygiene Data'!$G$12,0,10*ROW('Hygiene Data'!G55)))</f>
        <v/>
      </c>
      <c r="DZ61" s="399" t="str">
        <f ca="1">+IF(OFFSET('Hygiene Data'!$G$13,0,10*ROW('Hygiene Data'!G55))="","",OFFSET('Hygiene Data'!$G$13,0,10*ROW('Hygiene Data'!G55)))</f>
        <v/>
      </c>
      <c r="EA61" s="399" t="str">
        <f ca="1">+IF(OFFSET('Hygiene Data'!$H$11,0,10*ROW('Hygiene Data'!H55))="","",OFFSET('Hygiene Data'!$H$11,0,10*ROW('Hygiene Data'!H55)))</f>
        <v/>
      </c>
      <c r="EB61" s="399" t="str">
        <f ca="1">+IF(OFFSET('Hygiene Data'!$H$12,0,10*ROW('Hygiene Data'!H55))="","",OFFSET('Hygiene Data'!$H$12,0,10*ROW('Hygiene Data'!H55)))</f>
        <v/>
      </c>
      <c r="EC61" s="399" t="str">
        <f ca="1">+IF(OFFSET('Hygiene Data'!$H$13,0,10*ROW('Hygiene Data'!H55))="","",OFFSET('Hygiene Data'!$H$13,0,10*ROW('Hygiene Data'!H55)))</f>
        <v/>
      </c>
      <c r="ED61" s="399" t="str">
        <f ca="1">+IF(OFFSET('Hygiene Data'!$I$11,0,10*ROW('Hygiene Data'!I55))="","",OFFSET('Hygiene Data'!$I$11,0,10*ROW('Hygiene Data'!I55)))</f>
        <v/>
      </c>
      <c r="EE61" s="399" t="str">
        <f ca="1">+IF(OFFSET('Hygiene Data'!$I$12,0,10*ROW('Hygiene Data'!I55))="","",OFFSET('Hygiene Data'!$I$12,0,10*ROW('Hygiene Data'!I55)))</f>
        <v/>
      </c>
      <c r="EF61" s="399" t="str">
        <f ca="1">+IF(OFFSET('Hygiene Data'!$I$13,0,10*ROW('Hygiene Data'!I55))="","",OFFSET('Hygiene Data'!$I$13,0,10*ROW('Hygiene Data'!I55)))</f>
        <v/>
      </c>
    </row>
    <row r="62" spans="1:136" x14ac:dyDescent="0.25">
      <c r="A62" s="508" t="str">
        <f ca="1">+IF(OFFSET('Water Data'!$B$2,0,10*ROW('Water Data'!E56))="","",OFFSET('Water Data'!$B$2,0,10*ROW('Water Data'!E56)))</f>
        <v/>
      </c>
      <c r="B62" s="50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35" t="str">
        <f t="shared" ca="1" si="0"/>
        <v/>
      </c>
      <c r="D62" s="53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3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3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3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3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3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3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3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3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3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3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3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3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3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3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3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3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3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3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3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3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3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3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3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3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3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3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3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3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3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3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3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3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3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3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3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3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3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3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3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3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3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3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3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3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3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3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3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3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1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3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3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3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3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3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3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3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3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3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3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3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3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3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3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3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3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99" t="str">
        <f ca="1">+IF(OFFSET('Water Data'!$D$27,0,10*ROW('Water Data'!D56))="","",OFFSET('Water Data'!$D$27,0,10*ROW('Water Data'!D56)))</f>
        <v/>
      </c>
      <c r="BT62" s="399" t="str">
        <f ca="1">+IF(OFFSET('Water Data'!$D$28,0,10*ROW('Water Data'!D56))="","",OFFSET('Water Data'!$D$28,0,10*ROW('Water Data'!D56)))</f>
        <v/>
      </c>
      <c r="BU62" s="399" t="str">
        <f ca="1">+IF(OFFSET('Water Data'!$D$29,0,10*ROW('Water Data'!D56))="","",OFFSET('Water Data'!$D$29,0,10*ROW('Water Data'!D56)))</f>
        <v/>
      </c>
      <c r="BV62" s="399" t="str">
        <f ca="1">+IF(OFFSET('Water Data'!$E$27,0,10*ROW('Water Data'!E56))="","",OFFSET('Water Data'!$E$27,0,10*ROW('Water Data'!E56)))</f>
        <v/>
      </c>
      <c r="BW62" s="399" t="str">
        <f ca="1">+IF(OFFSET('Water Data'!$E$28,0,10*ROW('Water Data'!E56))="","",OFFSET('Water Data'!$E$28,0,10*ROW('Water Data'!E56)))</f>
        <v/>
      </c>
      <c r="BX62" s="399" t="str">
        <f ca="1">+IF(OFFSET('Water Data'!$E$29,0,10*ROW('Water Data'!E56))="","",OFFSET('Water Data'!$E$29,0,10*ROW('Water Data'!E56)))</f>
        <v/>
      </c>
      <c r="BY62" s="399" t="str">
        <f ca="1">+IF(OFFSET('Water Data'!$F$27,0,10*ROW('Water Data'!F56))="","",OFFSET('Water Data'!$F$27,0,10*ROW('Water Data'!F56)))</f>
        <v/>
      </c>
      <c r="BZ62" s="399" t="str">
        <f ca="1">+IF(OFFSET('Water Data'!$F$28,0,10*ROW('Water Data'!F56))="","",OFFSET('Water Data'!$F$28,0,10*ROW('Water Data'!F56)))</f>
        <v/>
      </c>
      <c r="CA62" s="399" t="str">
        <f ca="1">+IF(OFFSET('Water Data'!$F$29,0,10*ROW('Water Data'!F56))="","",OFFSET('Water Data'!$F$29,0,10*ROW('Water Data'!F56)))</f>
        <v/>
      </c>
      <c r="CB62" s="399" t="str">
        <f ca="1">+IF(OFFSET('Water Data'!$G$27,0,10*ROW('Water Data'!G56))="","",OFFSET('Water Data'!$G$27,0,10*ROW('Water Data'!G56)))</f>
        <v/>
      </c>
      <c r="CC62" s="399" t="str">
        <f ca="1">+IF(OFFSET('Water Data'!$G$28,0,10*ROW('Water Data'!G56))="","",OFFSET('Water Data'!$G$28,0,10*ROW('Water Data'!G56)))</f>
        <v/>
      </c>
      <c r="CD62" s="399" t="str">
        <f ca="1">+IF(OFFSET('Water Data'!$G$29,0,10*ROW('Water Data'!G56))="","",OFFSET('Water Data'!$G$29,0,10*ROW('Water Data'!G56)))</f>
        <v/>
      </c>
      <c r="CE62" s="399" t="str">
        <f ca="1">+IF(OFFSET('Water Data'!$H$27,0,10*ROW('Water Data'!H56))="","",OFFSET('Water Data'!$H$27,0,10*ROW('Water Data'!H56)))</f>
        <v/>
      </c>
      <c r="CF62" s="399" t="str">
        <f ca="1">+IF(OFFSET('Water Data'!$H$28,0,10*ROW('Water Data'!H56))="","",OFFSET('Water Data'!$H$28,0,10*ROW('Water Data'!H56)))</f>
        <v/>
      </c>
      <c r="CG62" s="399" t="str">
        <f ca="1">+IF(OFFSET('Water Data'!$H$29,0,10*ROW('Water Data'!H56))="","",OFFSET('Water Data'!$H$29,0,10*ROW('Water Data'!H56)))</f>
        <v/>
      </c>
      <c r="CH62" s="399" t="str">
        <f ca="1">+IF(OFFSET('Water Data'!$I$27,0,10*ROW('Water Data'!I56))="","",OFFSET('Water Data'!$I$27,0,10*ROW('Water Data'!I56)))</f>
        <v/>
      </c>
      <c r="CI62" s="399" t="str">
        <f ca="1">+IF(OFFSET('Water Data'!$I$28,0,10*ROW('Water Data'!I56))="","",OFFSET('Water Data'!$I$28,0,10*ROW('Water Data'!I56)))</f>
        <v/>
      </c>
      <c r="CJ62" s="399" t="str">
        <f ca="1">+IF(OFFSET('Water Data'!$I$29,0,10*ROW('Water Data'!I56))="","",OFFSET('Water Data'!$I$29,0,10*ROW('Water Data'!I56)))</f>
        <v/>
      </c>
      <c r="CK62" s="399" t="str">
        <f ca="1">+IF(OFFSET('Sanitation Data'!$D$28,0,10*ROW('Sanitation Data'!D56))="","",OFFSET('Sanitation Data'!$D$28,0,10*ROW('Sanitation Data'!D56)))</f>
        <v/>
      </c>
      <c r="CL62" s="399" t="str">
        <f ca="1">+IF(OFFSET('Sanitation Data'!$D$29,0,10*ROW('Sanitation Data'!D56))="","",OFFSET('Sanitation Data'!$D$29,0,10*ROW('Sanitation Data'!D56)))</f>
        <v/>
      </c>
      <c r="CM62" s="399" t="str">
        <f ca="1">+IF(OFFSET('Sanitation Data'!$D$30,0,10*ROW('Sanitation Data'!D56))="","",OFFSET('Sanitation Data'!$D$30,0,10*ROW('Sanitation Data'!D56)))</f>
        <v/>
      </c>
      <c r="CN62" s="399" t="str">
        <f ca="1">+IF(OFFSET('Sanitation Data'!$D$31,0,10*ROW('Sanitation Data'!D56))="","",OFFSET('Sanitation Data'!$D$31,0,10*ROW('Sanitation Data'!D56)))</f>
        <v/>
      </c>
      <c r="CO62" s="399" t="str">
        <f ca="1">+IF(OFFSET('Sanitation Data'!$D$32,0,10*ROW('Sanitation Data'!D56))="","",OFFSET('Sanitation Data'!$D$32,0,10*ROW('Sanitation Data'!D56)))</f>
        <v/>
      </c>
      <c r="CP62" s="399" t="str">
        <f ca="1">+IF(OFFSET('Sanitation Data'!$E$28,0,10*ROW('Sanitation Data'!E56))="","",OFFSET('Sanitation Data'!$E$28,0,10*ROW('Sanitation Data'!E56)))</f>
        <v/>
      </c>
      <c r="CQ62" s="399" t="str">
        <f ca="1">+IF(OFFSET('Sanitation Data'!$E$29,0,10*ROW('Sanitation Data'!E56))="","",OFFSET('Sanitation Data'!$E$29,0,10*ROW('Sanitation Data'!E56)))</f>
        <v/>
      </c>
      <c r="CR62" s="399" t="str">
        <f ca="1">+IF(OFFSET('Sanitation Data'!$E$30,0,10*ROW('Sanitation Data'!E56))="","",OFFSET('Sanitation Data'!$E$30,0,10*ROW('Sanitation Data'!E56)))</f>
        <v/>
      </c>
      <c r="CS62" s="399" t="str">
        <f ca="1">+IF(OFFSET('Sanitation Data'!$E$31,0,10*ROW('Sanitation Data'!E56))="","",OFFSET('Sanitation Data'!$E$31,0,10*ROW('Sanitation Data'!E56)))</f>
        <v/>
      </c>
      <c r="CT62" s="399" t="str">
        <f ca="1">+IF(OFFSET('Sanitation Data'!$E$32,0,10*ROW('Sanitation Data'!E56))="","",OFFSET('Sanitation Data'!$E$32,0,10*ROW('Sanitation Data'!E56)))</f>
        <v/>
      </c>
      <c r="CU62" s="399" t="str">
        <f ca="1">+IF(OFFSET('Sanitation Data'!$F$28,0,10*ROW('Sanitation Data'!F56))="","",OFFSET('Sanitation Data'!$F$28,0,10*ROW('Sanitation Data'!F56)))</f>
        <v/>
      </c>
      <c r="CV62" s="399" t="str">
        <f ca="1">+IF(OFFSET('Sanitation Data'!$F$29,0,10*ROW('Sanitation Data'!F56))="","",OFFSET('Sanitation Data'!$F$29,0,10*ROW('Sanitation Data'!F56)))</f>
        <v/>
      </c>
      <c r="CW62" s="399" t="str">
        <f ca="1">+IF(OFFSET('Sanitation Data'!$F$30,0,10*ROW('Sanitation Data'!F56))="","",OFFSET('Sanitation Data'!$F$30,0,10*ROW('Sanitation Data'!F56)))</f>
        <v/>
      </c>
      <c r="CX62" s="399" t="str">
        <f ca="1">+IF(OFFSET('Sanitation Data'!$F$31,0,10*ROW('Sanitation Data'!F56))="","",OFFSET('Sanitation Data'!$F$31,0,10*ROW('Sanitation Data'!F56)))</f>
        <v/>
      </c>
      <c r="CY62" s="399" t="str">
        <f ca="1">+IF(OFFSET('Sanitation Data'!$F$32,0,10*ROW('Sanitation Data'!F56))="","",OFFSET('Sanitation Data'!$F$32,0,10*ROW('Sanitation Data'!F56)))</f>
        <v/>
      </c>
      <c r="CZ62" s="399" t="str">
        <f ca="1">+IF(OFFSET('Sanitation Data'!$G$28,0,10*ROW('Sanitation Data'!G56))="","",OFFSET('Sanitation Data'!$G$28,0,10*ROW('Sanitation Data'!G56)))</f>
        <v/>
      </c>
      <c r="DA62" s="399" t="str">
        <f ca="1">+IF(OFFSET('Sanitation Data'!$G$29,0,10*ROW('Sanitation Data'!G56))="","",OFFSET('Sanitation Data'!$G$29,0,10*ROW('Sanitation Data'!G56)))</f>
        <v/>
      </c>
      <c r="DB62" s="399" t="str">
        <f ca="1">+IF(OFFSET('Sanitation Data'!$G$30,0,10*ROW('Sanitation Data'!G56))="","",OFFSET('Sanitation Data'!$G$30,0,10*ROW('Sanitation Data'!G56)))</f>
        <v/>
      </c>
      <c r="DC62" s="399" t="str">
        <f ca="1">+IF(OFFSET('Sanitation Data'!$G$31,0,10*ROW('Sanitation Data'!G56))="","",OFFSET('Sanitation Data'!$G$31,0,10*ROW('Sanitation Data'!G56)))</f>
        <v/>
      </c>
      <c r="DD62" s="399" t="str">
        <f ca="1">+IF(OFFSET('Sanitation Data'!$G$32,0,10*ROW('Sanitation Data'!G56))="","",OFFSET('Sanitation Data'!$G$32,0,10*ROW('Sanitation Data'!G56)))</f>
        <v/>
      </c>
      <c r="DE62" s="399" t="str">
        <f ca="1">+IF(OFFSET('Sanitation Data'!$H$28,0,10*ROW('Sanitation Data'!H56))="","",OFFSET('Sanitation Data'!$H$28,0,10*ROW('Sanitation Data'!H56)))</f>
        <v/>
      </c>
      <c r="DF62" s="399" t="str">
        <f ca="1">+IF(OFFSET('Sanitation Data'!$H$29,0,10*ROW('Sanitation Data'!H56))="","",OFFSET('Sanitation Data'!$H$29,0,10*ROW('Sanitation Data'!H56)))</f>
        <v/>
      </c>
      <c r="DG62" s="399" t="str">
        <f ca="1">+IF(OFFSET('Sanitation Data'!$H$30,0,10*ROW('Sanitation Data'!H56))="","",OFFSET('Sanitation Data'!$H$30,0,10*ROW('Sanitation Data'!H56)))</f>
        <v/>
      </c>
      <c r="DH62" s="399" t="str">
        <f ca="1">+IF(OFFSET('Sanitation Data'!$H$31,0,10*ROW('Sanitation Data'!H56))="","",OFFSET('Sanitation Data'!$H$31,0,10*ROW('Sanitation Data'!H56)))</f>
        <v/>
      </c>
      <c r="DI62" s="399" t="str">
        <f ca="1">+IF(OFFSET('Sanitation Data'!$H$32,0,10*ROW('Sanitation Data'!H56))="","",OFFSET('Sanitation Data'!$H$32,0,10*ROW('Sanitation Data'!H56)))</f>
        <v/>
      </c>
      <c r="DJ62" s="399" t="str">
        <f ca="1">+IF(OFFSET('Sanitation Data'!$I$28,0,10*ROW('Sanitation Data'!I56))="","",OFFSET('Sanitation Data'!$I$28,0,10*ROW('Sanitation Data'!I56)))</f>
        <v/>
      </c>
      <c r="DK62" s="399" t="str">
        <f ca="1">+IF(OFFSET('Sanitation Data'!$I$29,0,10*ROW('Sanitation Data'!I56))="","",OFFSET('Sanitation Data'!$I$29,0,10*ROW('Sanitation Data'!I56)))</f>
        <v/>
      </c>
      <c r="DL62" s="399" t="str">
        <f ca="1">+IF(OFFSET('Sanitation Data'!$I$30,0,10*ROW('Sanitation Data'!I56))="","",OFFSET('Sanitation Data'!$I$30,0,10*ROW('Sanitation Data'!I56)))</f>
        <v/>
      </c>
      <c r="DM62" s="399" t="str">
        <f ca="1">+IF(OFFSET('Sanitation Data'!$I$31,0,10*ROW('Sanitation Data'!I56))="","",OFFSET('Sanitation Data'!$I$31,0,10*ROW('Sanitation Data'!I56)))</f>
        <v/>
      </c>
      <c r="DN62" s="399" t="str">
        <f ca="1">+IF(OFFSET('Sanitation Data'!$I$32,0,10*ROW('Sanitation Data'!I56))="","",OFFSET('Sanitation Data'!$I$32,0,10*ROW('Sanitation Data'!I56)))</f>
        <v/>
      </c>
      <c r="DO62" s="399" t="str">
        <f ca="1">+IF(OFFSET('Hygiene Data'!$D$11,0,10*ROW('Hygiene Data'!D56))="","",OFFSET('Hygiene Data'!$D$11,0,10*ROW('Hygiene Data'!D56)))</f>
        <v/>
      </c>
      <c r="DP62" s="399" t="str">
        <f ca="1">+IF(OFFSET('Hygiene Data'!$D$12,0,10*ROW('Hygiene Data'!D56))="","",OFFSET('Hygiene Data'!$D$12,0,10*ROW('Hygiene Data'!D56)))</f>
        <v/>
      </c>
      <c r="DQ62" s="399" t="str">
        <f ca="1">+IF(OFFSET('Hygiene Data'!$D$13,0,10*ROW('Hygiene Data'!D56))="","",OFFSET('Hygiene Data'!$D$13,0,10*ROW('Hygiene Data'!D56)))</f>
        <v/>
      </c>
      <c r="DR62" s="399" t="str">
        <f ca="1">+IF(OFFSET('Hygiene Data'!$E$11,0,10*ROW('Hygiene Data'!E56))="","",OFFSET('Hygiene Data'!$E$11,0,10*ROW('Hygiene Data'!E56)))</f>
        <v/>
      </c>
      <c r="DS62" s="399" t="str">
        <f ca="1">+IF(OFFSET('Hygiene Data'!$E$12,0,10*ROW('Hygiene Data'!E56))="","",OFFSET('Hygiene Data'!$E$12,0,10*ROW('Hygiene Data'!E56)))</f>
        <v/>
      </c>
      <c r="DT62" s="399" t="str">
        <f ca="1">+IF(OFFSET('Hygiene Data'!$E$13,0,10*ROW('Hygiene Data'!E56))="","",OFFSET('Hygiene Data'!$E$13,0,10*ROW('Hygiene Data'!E56)))</f>
        <v/>
      </c>
      <c r="DU62" s="399" t="str">
        <f ca="1">+IF(OFFSET('Hygiene Data'!$F$11,0,10*ROW('Hygiene Data'!F56))="","",OFFSET('Hygiene Data'!$F$11,0,10*ROW('Hygiene Data'!F56)))</f>
        <v/>
      </c>
      <c r="DV62" s="399" t="str">
        <f ca="1">+IF(OFFSET('Hygiene Data'!$F$12,0,10*ROW('Hygiene Data'!F56))="","",OFFSET('Hygiene Data'!$F$12,0,10*ROW('Hygiene Data'!F56)))</f>
        <v/>
      </c>
      <c r="DW62" s="399" t="str">
        <f ca="1">+IF(OFFSET('Hygiene Data'!$F$13,0,10*ROW('Hygiene Data'!F56))="","",OFFSET('Hygiene Data'!$F$13,0,10*ROW('Hygiene Data'!F56)))</f>
        <v/>
      </c>
      <c r="DX62" s="399" t="str">
        <f ca="1">+IF(OFFSET('Hygiene Data'!$G$11,0,10*ROW('Hygiene Data'!G56))="","",OFFSET('Hygiene Data'!$G$11,0,10*ROW('Hygiene Data'!G56)))</f>
        <v/>
      </c>
      <c r="DY62" s="399" t="str">
        <f ca="1">+IF(OFFSET('Hygiene Data'!$G$12,0,10*ROW('Hygiene Data'!G56))="","",OFFSET('Hygiene Data'!$G$12,0,10*ROW('Hygiene Data'!G56)))</f>
        <v/>
      </c>
      <c r="DZ62" s="399" t="str">
        <f ca="1">+IF(OFFSET('Hygiene Data'!$G$13,0,10*ROW('Hygiene Data'!G56))="","",OFFSET('Hygiene Data'!$G$13,0,10*ROW('Hygiene Data'!G56)))</f>
        <v/>
      </c>
      <c r="EA62" s="399" t="str">
        <f ca="1">+IF(OFFSET('Hygiene Data'!$H$11,0,10*ROW('Hygiene Data'!H56))="","",OFFSET('Hygiene Data'!$H$11,0,10*ROW('Hygiene Data'!H56)))</f>
        <v/>
      </c>
      <c r="EB62" s="399" t="str">
        <f ca="1">+IF(OFFSET('Hygiene Data'!$H$12,0,10*ROW('Hygiene Data'!H56))="","",OFFSET('Hygiene Data'!$H$12,0,10*ROW('Hygiene Data'!H56)))</f>
        <v/>
      </c>
      <c r="EC62" s="399" t="str">
        <f ca="1">+IF(OFFSET('Hygiene Data'!$H$13,0,10*ROW('Hygiene Data'!H56))="","",OFFSET('Hygiene Data'!$H$13,0,10*ROW('Hygiene Data'!H56)))</f>
        <v/>
      </c>
      <c r="ED62" s="399" t="str">
        <f ca="1">+IF(OFFSET('Hygiene Data'!$I$11,0,10*ROW('Hygiene Data'!I56))="","",OFFSET('Hygiene Data'!$I$11,0,10*ROW('Hygiene Data'!I56)))</f>
        <v/>
      </c>
      <c r="EE62" s="399" t="str">
        <f ca="1">+IF(OFFSET('Hygiene Data'!$I$12,0,10*ROW('Hygiene Data'!I56))="","",OFFSET('Hygiene Data'!$I$12,0,10*ROW('Hygiene Data'!I56)))</f>
        <v/>
      </c>
      <c r="EF62" s="399" t="str">
        <f ca="1">+IF(OFFSET('Hygiene Data'!$I$13,0,10*ROW('Hygiene Data'!I56))="","",OFFSET('Hygiene Data'!$I$13,0,10*ROW('Hygiene Data'!I56)))</f>
        <v/>
      </c>
    </row>
    <row r="63" spans="1:136" x14ac:dyDescent="0.25">
      <c r="A63" s="508" t="str">
        <f ca="1">+IF(OFFSET('Water Data'!$B$2,0,10*ROW('Water Data'!E57))="","",OFFSET('Water Data'!$B$2,0,10*ROW('Water Data'!E57)))</f>
        <v/>
      </c>
      <c r="B63" s="50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35" t="str">
        <f t="shared" ca="1" si="0"/>
        <v/>
      </c>
      <c r="D63" s="53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3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3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3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3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3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3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3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3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3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3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3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3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3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3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3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3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3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3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3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3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3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3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3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3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3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3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3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3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3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3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3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3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3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3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3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3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3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3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3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3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3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3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3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3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3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3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3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3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1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3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3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3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3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3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3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3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3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3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3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3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3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3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3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3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3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99" t="str">
        <f ca="1">+IF(OFFSET('Water Data'!$D$27,0,10*ROW('Water Data'!D57))="","",OFFSET('Water Data'!$D$27,0,10*ROW('Water Data'!D57)))</f>
        <v/>
      </c>
      <c r="BT63" s="399" t="str">
        <f ca="1">+IF(OFFSET('Water Data'!$D$28,0,10*ROW('Water Data'!D57))="","",OFFSET('Water Data'!$D$28,0,10*ROW('Water Data'!D57)))</f>
        <v/>
      </c>
      <c r="BU63" s="399" t="str">
        <f ca="1">+IF(OFFSET('Water Data'!$D$29,0,10*ROW('Water Data'!D57))="","",OFFSET('Water Data'!$D$29,0,10*ROW('Water Data'!D57)))</f>
        <v/>
      </c>
      <c r="BV63" s="399" t="str">
        <f ca="1">+IF(OFFSET('Water Data'!$E$27,0,10*ROW('Water Data'!E57))="","",OFFSET('Water Data'!$E$27,0,10*ROW('Water Data'!E57)))</f>
        <v/>
      </c>
      <c r="BW63" s="399" t="str">
        <f ca="1">+IF(OFFSET('Water Data'!$E$28,0,10*ROW('Water Data'!E57))="","",OFFSET('Water Data'!$E$28,0,10*ROW('Water Data'!E57)))</f>
        <v/>
      </c>
      <c r="BX63" s="399" t="str">
        <f ca="1">+IF(OFFSET('Water Data'!$E$29,0,10*ROW('Water Data'!E57))="","",OFFSET('Water Data'!$E$29,0,10*ROW('Water Data'!E57)))</f>
        <v/>
      </c>
      <c r="BY63" s="399" t="str">
        <f ca="1">+IF(OFFSET('Water Data'!$F$27,0,10*ROW('Water Data'!F57))="","",OFFSET('Water Data'!$F$27,0,10*ROW('Water Data'!F57)))</f>
        <v/>
      </c>
      <c r="BZ63" s="399" t="str">
        <f ca="1">+IF(OFFSET('Water Data'!$F$28,0,10*ROW('Water Data'!F57))="","",OFFSET('Water Data'!$F$28,0,10*ROW('Water Data'!F57)))</f>
        <v/>
      </c>
      <c r="CA63" s="399" t="str">
        <f ca="1">+IF(OFFSET('Water Data'!$F$29,0,10*ROW('Water Data'!F57))="","",OFFSET('Water Data'!$F$29,0,10*ROW('Water Data'!F57)))</f>
        <v/>
      </c>
      <c r="CB63" s="399" t="str">
        <f ca="1">+IF(OFFSET('Water Data'!$G$27,0,10*ROW('Water Data'!G57))="","",OFFSET('Water Data'!$G$27,0,10*ROW('Water Data'!G57)))</f>
        <v/>
      </c>
      <c r="CC63" s="399" t="str">
        <f ca="1">+IF(OFFSET('Water Data'!$G$28,0,10*ROW('Water Data'!G57))="","",OFFSET('Water Data'!$G$28,0,10*ROW('Water Data'!G57)))</f>
        <v/>
      </c>
      <c r="CD63" s="399" t="str">
        <f ca="1">+IF(OFFSET('Water Data'!$G$29,0,10*ROW('Water Data'!G57))="","",OFFSET('Water Data'!$G$29,0,10*ROW('Water Data'!G57)))</f>
        <v/>
      </c>
      <c r="CE63" s="399" t="str">
        <f ca="1">+IF(OFFSET('Water Data'!$H$27,0,10*ROW('Water Data'!H57))="","",OFFSET('Water Data'!$H$27,0,10*ROW('Water Data'!H57)))</f>
        <v/>
      </c>
      <c r="CF63" s="399" t="str">
        <f ca="1">+IF(OFFSET('Water Data'!$H$28,0,10*ROW('Water Data'!H57))="","",OFFSET('Water Data'!$H$28,0,10*ROW('Water Data'!H57)))</f>
        <v/>
      </c>
      <c r="CG63" s="399" t="str">
        <f ca="1">+IF(OFFSET('Water Data'!$H$29,0,10*ROW('Water Data'!H57))="","",OFFSET('Water Data'!$H$29,0,10*ROW('Water Data'!H57)))</f>
        <v/>
      </c>
      <c r="CH63" s="399" t="str">
        <f ca="1">+IF(OFFSET('Water Data'!$I$27,0,10*ROW('Water Data'!I57))="","",OFFSET('Water Data'!$I$27,0,10*ROW('Water Data'!I57)))</f>
        <v/>
      </c>
      <c r="CI63" s="399" t="str">
        <f ca="1">+IF(OFFSET('Water Data'!$I$28,0,10*ROW('Water Data'!I57))="","",OFFSET('Water Data'!$I$28,0,10*ROW('Water Data'!I57)))</f>
        <v/>
      </c>
      <c r="CJ63" s="399" t="str">
        <f ca="1">+IF(OFFSET('Water Data'!$I$29,0,10*ROW('Water Data'!I57))="","",OFFSET('Water Data'!$I$29,0,10*ROW('Water Data'!I57)))</f>
        <v/>
      </c>
      <c r="CK63" s="399" t="str">
        <f ca="1">+IF(OFFSET('Sanitation Data'!$D$28,0,10*ROW('Sanitation Data'!D57))="","",OFFSET('Sanitation Data'!$D$28,0,10*ROW('Sanitation Data'!D57)))</f>
        <v/>
      </c>
      <c r="CL63" s="399" t="str">
        <f ca="1">+IF(OFFSET('Sanitation Data'!$D$29,0,10*ROW('Sanitation Data'!D57))="","",OFFSET('Sanitation Data'!$D$29,0,10*ROW('Sanitation Data'!D57)))</f>
        <v/>
      </c>
      <c r="CM63" s="399" t="str">
        <f ca="1">+IF(OFFSET('Sanitation Data'!$D$30,0,10*ROW('Sanitation Data'!D57))="","",OFFSET('Sanitation Data'!$D$30,0,10*ROW('Sanitation Data'!D57)))</f>
        <v/>
      </c>
      <c r="CN63" s="399" t="str">
        <f ca="1">+IF(OFFSET('Sanitation Data'!$D$31,0,10*ROW('Sanitation Data'!D57))="","",OFFSET('Sanitation Data'!$D$31,0,10*ROW('Sanitation Data'!D57)))</f>
        <v/>
      </c>
      <c r="CO63" s="399" t="str">
        <f ca="1">+IF(OFFSET('Sanitation Data'!$D$32,0,10*ROW('Sanitation Data'!D57))="","",OFFSET('Sanitation Data'!$D$32,0,10*ROW('Sanitation Data'!D57)))</f>
        <v/>
      </c>
      <c r="CP63" s="399" t="str">
        <f ca="1">+IF(OFFSET('Sanitation Data'!$E$28,0,10*ROW('Sanitation Data'!E57))="","",OFFSET('Sanitation Data'!$E$28,0,10*ROW('Sanitation Data'!E57)))</f>
        <v/>
      </c>
      <c r="CQ63" s="399" t="str">
        <f ca="1">+IF(OFFSET('Sanitation Data'!$E$29,0,10*ROW('Sanitation Data'!E57))="","",OFFSET('Sanitation Data'!$E$29,0,10*ROW('Sanitation Data'!E57)))</f>
        <v/>
      </c>
      <c r="CR63" s="399" t="str">
        <f ca="1">+IF(OFFSET('Sanitation Data'!$E$30,0,10*ROW('Sanitation Data'!E57))="","",OFFSET('Sanitation Data'!$E$30,0,10*ROW('Sanitation Data'!E57)))</f>
        <v/>
      </c>
      <c r="CS63" s="399" t="str">
        <f ca="1">+IF(OFFSET('Sanitation Data'!$E$31,0,10*ROW('Sanitation Data'!E57))="","",OFFSET('Sanitation Data'!$E$31,0,10*ROW('Sanitation Data'!E57)))</f>
        <v/>
      </c>
      <c r="CT63" s="399" t="str">
        <f ca="1">+IF(OFFSET('Sanitation Data'!$E$32,0,10*ROW('Sanitation Data'!E57))="","",OFFSET('Sanitation Data'!$E$32,0,10*ROW('Sanitation Data'!E57)))</f>
        <v/>
      </c>
      <c r="CU63" s="399" t="str">
        <f ca="1">+IF(OFFSET('Sanitation Data'!$F$28,0,10*ROW('Sanitation Data'!F57))="","",OFFSET('Sanitation Data'!$F$28,0,10*ROW('Sanitation Data'!F57)))</f>
        <v/>
      </c>
      <c r="CV63" s="399" t="str">
        <f ca="1">+IF(OFFSET('Sanitation Data'!$F$29,0,10*ROW('Sanitation Data'!F57))="","",OFFSET('Sanitation Data'!$F$29,0,10*ROW('Sanitation Data'!F57)))</f>
        <v/>
      </c>
      <c r="CW63" s="399" t="str">
        <f ca="1">+IF(OFFSET('Sanitation Data'!$F$30,0,10*ROW('Sanitation Data'!F57))="","",OFFSET('Sanitation Data'!$F$30,0,10*ROW('Sanitation Data'!F57)))</f>
        <v/>
      </c>
      <c r="CX63" s="399" t="str">
        <f ca="1">+IF(OFFSET('Sanitation Data'!$F$31,0,10*ROW('Sanitation Data'!F57))="","",OFFSET('Sanitation Data'!$F$31,0,10*ROW('Sanitation Data'!F57)))</f>
        <v/>
      </c>
      <c r="CY63" s="399" t="str">
        <f ca="1">+IF(OFFSET('Sanitation Data'!$F$32,0,10*ROW('Sanitation Data'!F57))="","",OFFSET('Sanitation Data'!$F$32,0,10*ROW('Sanitation Data'!F57)))</f>
        <v/>
      </c>
      <c r="CZ63" s="399" t="str">
        <f ca="1">+IF(OFFSET('Sanitation Data'!$G$28,0,10*ROW('Sanitation Data'!G57))="","",OFFSET('Sanitation Data'!$G$28,0,10*ROW('Sanitation Data'!G57)))</f>
        <v/>
      </c>
      <c r="DA63" s="399" t="str">
        <f ca="1">+IF(OFFSET('Sanitation Data'!$G$29,0,10*ROW('Sanitation Data'!G57))="","",OFFSET('Sanitation Data'!$G$29,0,10*ROW('Sanitation Data'!G57)))</f>
        <v/>
      </c>
      <c r="DB63" s="399" t="str">
        <f ca="1">+IF(OFFSET('Sanitation Data'!$G$30,0,10*ROW('Sanitation Data'!G57))="","",OFFSET('Sanitation Data'!$G$30,0,10*ROW('Sanitation Data'!G57)))</f>
        <v/>
      </c>
      <c r="DC63" s="399" t="str">
        <f ca="1">+IF(OFFSET('Sanitation Data'!$G$31,0,10*ROW('Sanitation Data'!G57))="","",OFFSET('Sanitation Data'!$G$31,0,10*ROW('Sanitation Data'!G57)))</f>
        <v/>
      </c>
      <c r="DD63" s="399" t="str">
        <f ca="1">+IF(OFFSET('Sanitation Data'!$G$32,0,10*ROW('Sanitation Data'!G57))="","",OFFSET('Sanitation Data'!$G$32,0,10*ROW('Sanitation Data'!G57)))</f>
        <v/>
      </c>
      <c r="DE63" s="399" t="str">
        <f ca="1">+IF(OFFSET('Sanitation Data'!$H$28,0,10*ROW('Sanitation Data'!H57))="","",OFFSET('Sanitation Data'!$H$28,0,10*ROW('Sanitation Data'!H57)))</f>
        <v/>
      </c>
      <c r="DF63" s="399" t="str">
        <f ca="1">+IF(OFFSET('Sanitation Data'!$H$29,0,10*ROW('Sanitation Data'!H57))="","",OFFSET('Sanitation Data'!$H$29,0,10*ROW('Sanitation Data'!H57)))</f>
        <v/>
      </c>
      <c r="DG63" s="399" t="str">
        <f ca="1">+IF(OFFSET('Sanitation Data'!$H$30,0,10*ROW('Sanitation Data'!H57))="","",OFFSET('Sanitation Data'!$H$30,0,10*ROW('Sanitation Data'!H57)))</f>
        <v/>
      </c>
      <c r="DH63" s="399" t="str">
        <f ca="1">+IF(OFFSET('Sanitation Data'!$H$31,0,10*ROW('Sanitation Data'!H57))="","",OFFSET('Sanitation Data'!$H$31,0,10*ROW('Sanitation Data'!H57)))</f>
        <v/>
      </c>
      <c r="DI63" s="399" t="str">
        <f ca="1">+IF(OFFSET('Sanitation Data'!$H$32,0,10*ROW('Sanitation Data'!H57))="","",OFFSET('Sanitation Data'!$H$32,0,10*ROW('Sanitation Data'!H57)))</f>
        <v/>
      </c>
      <c r="DJ63" s="399" t="str">
        <f ca="1">+IF(OFFSET('Sanitation Data'!$I$28,0,10*ROW('Sanitation Data'!I57))="","",OFFSET('Sanitation Data'!$I$28,0,10*ROW('Sanitation Data'!I57)))</f>
        <v/>
      </c>
      <c r="DK63" s="399" t="str">
        <f ca="1">+IF(OFFSET('Sanitation Data'!$I$29,0,10*ROW('Sanitation Data'!I57))="","",OFFSET('Sanitation Data'!$I$29,0,10*ROW('Sanitation Data'!I57)))</f>
        <v/>
      </c>
      <c r="DL63" s="399" t="str">
        <f ca="1">+IF(OFFSET('Sanitation Data'!$I$30,0,10*ROW('Sanitation Data'!I57))="","",OFFSET('Sanitation Data'!$I$30,0,10*ROW('Sanitation Data'!I57)))</f>
        <v/>
      </c>
      <c r="DM63" s="399" t="str">
        <f ca="1">+IF(OFFSET('Sanitation Data'!$I$31,0,10*ROW('Sanitation Data'!I57))="","",OFFSET('Sanitation Data'!$I$31,0,10*ROW('Sanitation Data'!I57)))</f>
        <v/>
      </c>
      <c r="DN63" s="399" t="str">
        <f ca="1">+IF(OFFSET('Sanitation Data'!$I$32,0,10*ROW('Sanitation Data'!I57))="","",OFFSET('Sanitation Data'!$I$32,0,10*ROW('Sanitation Data'!I57)))</f>
        <v/>
      </c>
      <c r="DO63" s="399" t="str">
        <f ca="1">+IF(OFFSET('Hygiene Data'!$D$11,0,10*ROW('Hygiene Data'!D57))="","",OFFSET('Hygiene Data'!$D$11,0,10*ROW('Hygiene Data'!D57)))</f>
        <v/>
      </c>
      <c r="DP63" s="399" t="str">
        <f ca="1">+IF(OFFSET('Hygiene Data'!$D$12,0,10*ROW('Hygiene Data'!D57))="","",OFFSET('Hygiene Data'!$D$12,0,10*ROW('Hygiene Data'!D57)))</f>
        <v/>
      </c>
      <c r="DQ63" s="399" t="str">
        <f ca="1">+IF(OFFSET('Hygiene Data'!$D$13,0,10*ROW('Hygiene Data'!D57))="","",OFFSET('Hygiene Data'!$D$13,0,10*ROW('Hygiene Data'!D57)))</f>
        <v/>
      </c>
      <c r="DR63" s="399" t="str">
        <f ca="1">+IF(OFFSET('Hygiene Data'!$E$11,0,10*ROW('Hygiene Data'!E57))="","",OFFSET('Hygiene Data'!$E$11,0,10*ROW('Hygiene Data'!E57)))</f>
        <v/>
      </c>
      <c r="DS63" s="399" t="str">
        <f ca="1">+IF(OFFSET('Hygiene Data'!$E$12,0,10*ROW('Hygiene Data'!E57))="","",OFFSET('Hygiene Data'!$E$12,0,10*ROW('Hygiene Data'!E57)))</f>
        <v/>
      </c>
      <c r="DT63" s="399" t="str">
        <f ca="1">+IF(OFFSET('Hygiene Data'!$E$13,0,10*ROW('Hygiene Data'!E57))="","",OFFSET('Hygiene Data'!$E$13,0,10*ROW('Hygiene Data'!E57)))</f>
        <v/>
      </c>
      <c r="DU63" s="399" t="str">
        <f ca="1">+IF(OFFSET('Hygiene Data'!$F$11,0,10*ROW('Hygiene Data'!F57))="","",OFFSET('Hygiene Data'!$F$11,0,10*ROW('Hygiene Data'!F57)))</f>
        <v/>
      </c>
      <c r="DV63" s="399" t="str">
        <f ca="1">+IF(OFFSET('Hygiene Data'!$F$12,0,10*ROW('Hygiene Data'!F57))="","",OFFSET('Hygiene Data'!$F$12,0,10*ROW('Hygiene Data'!F57)))</f>
        <v/>
      </c>
      <c r="DW63" s="399" t="str">
        <f ca="1">+IF(OFFSET('Hygiene Data'!$F$13,0,10*ROW('Hygiene Data'!F57))="","",OFFSET('Hygiene Data'!$F$13,0,10*ROW('Hygiene Data'!F57)))</f>
        <v/>
      </c>
      <c r="DX63" s="399" t="str">
        <f ca="1">+IF(OFFSET('Hygiene Data'!$G$11,0,10*ROW('Hygiene Data'!G57))="","",OFFSET('Hygiene Data'!$G$11,0,10*ROW('Hygiene Data'!G57)))</f>
        <v/>
      </c>
      <c r="DY63" s="399" t="str">
        <f ca="1">+IF(OFFSET('Hygiene Data'!$G$12,0,10*ROW('Hygiene Data'!G57))="","",OFFSET('Hygiene Data'!$G$12,0,10*ROW('Hygiene Data'!G57)))</f>
        <v/>
      </c>
      <c r="DZ63" s="399" t="str">
        <f ca="1">+IF(OFFSET('Hygiene Data'!$G$13,0,10*ROW('Hygiene Data'!G57))="","",OFFSET('Hygiene Data'!$G$13,0,10*ROW('Hygiene Data'!G57)))</f>
        <v/>
      </c>
      <c r="EA63" s="399" t="str">
        <f ca="1">+IF(OFFSET('Hygiene Data'!$H$11,0,10*ROW('Hygiene Data'!H57))="","",OFFSET('Hygiene Data'!$H$11,0,10*ROW('Hygiene Data'!H57)))</f>
        <v/>
      </c>
      <c r="EB63" s="399" t="str">
        <f ca="1">+IF(OFFSET('Hygiene Data'!$H$12,0,10*ROW('Hygiene Data'!H57))="","",OFFSET('Hygiene Data'!$H$12,0,10*ROW('Hygiene Data'!H57)))</f>
        <v/>
      </c>
      <c r="EC63" s="399" t="str">
        <f ca="1">+IF(OFFSET('Hygiene Data'!$H$13,0,10*ROW('Hygiene Data'!H57))="","",OFFSET('Hygiene Data'!$H$13,0,10*ROW('Hygiene Data'!H57)))</f>
        <v/>
      </c>
      <c r="ED63" s="399" t="str">
        <f ca="1">+IF(OFFSET('Hygiene Data'!$I$11,0,10*ROW('Hygiene Data'!I57))="","",OFFSET('Hygiene Data'!$I$11,0,10*ROW('Hygiene Data'!I57)))</f>
        <v/>
      </c>
      <c r="EE63" s="399" t="str">
        <f ca="1">+IF(OFFSET('Hygiene Data'!$I$12,0,10*ROW('Hygiene Data'!I57))="","",OFFSET('Hygiene Data'!$I$12,0,10*ROW('Hygiene Data'!I57)))</f>
        <v/>
      </c>
      <c r="EF63" s="399" t="str">
        <f ca="1">+IF(OFFSET('Hygiene Data'!$I$13,0,10*ROW('Hygiene Data'!I57))="","",OFFSET('Hygiene Data'!$I$13,0,10*ROW('Hygiene Data'!I57)))</f>
        <v/>
      </c>
    </row>
    <row r="64" spans="1:136" x14ac:dyDescent="0.25">
      <c r="A64" s="508" t="str">
        <f ca="1">+IF(OFFSET('Water Data'!$B$2,0,10*ROW('Water Data'!E58))="","",OFFSET('Water Data'!$B$2,0,10*ROW('Water Data'!E58)))</f>
        <v/>
      </c>
      <c r="B64" s="50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35" t="str">
        <f t="shared" ca="1" si="0"/>
        <v/>
      </c>
      <c r="D64" s="53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3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3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3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3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3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3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3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3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3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3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3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3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3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3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3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3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3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3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3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3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3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3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3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3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3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3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3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3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3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3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3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3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3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3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3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3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3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3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3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3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3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3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3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3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3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3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3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3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1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3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3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3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3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3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3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3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3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3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3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3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3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3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3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3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3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99" t="str">
        <f ca="1">+IF(OFFSET('Water Data'!$D$27,0,10*ROW('Water Data'!D58))="","",OFFSET('Water Data'!$D$27,0,10*ROW('Water Data'!D58)))</f>
        <v/>
      </c>
      <c r="BT64" s="399" t="str">
        <f ca="1">+IF(OFFSET('Water Data'!$D$28,0,10*ROW('Water Data'!D58))="","",OFFSET('Water Data'!$D$28,0,10*ROW('Water Data'!D58)))</f>
        <v/>
      </c>
      <c r="BU64" s="399" t="str">
        <f ca="1">+IF(OFFSET('Water Data'!$D$29,0,10*ROW('Water Data'!D58))="","",OFFSET('Water Data'!$D$29,0,10*ROW('Water Data'!D58)))</f>
        <v/>
      </c>
      <c r="BV64" s="399" t="str">
        <f ca="1">+IF(OFFSET('Water Data'!$E$27,0,10*ROW('Water Data'!E58))="","",OFFSET('Water Data'!$E$27,0,10*ROW('Water Data'!E58)))</f>
        <v/>
      </c>
      <c r="BW64" s="399" t="str">
        <f ca="1">+IF(OFFSET('Water Data'!$E$28,0,10*ROW('Water Data'!E58))="","",OFFSET('Water Data'!$E$28,0,10*ROW('Water Data'!E58)))</f>
        <v/>
      </c>
      <c r="BX64" s="399" t="str">
        <f ca="1">+IF(OFFSET('Water Data'!$E$29,0,10*ROW('Water Data'!E58))="","",OFFSET('Water Data'!$E$29,0,10*ROW('Water Data'!E58)))</f>
        <v/>
      </c>
      <c r="BY64" s="399" t="str">
        <f ca="1">+IF(OFFSET('Water Data'!$F$27,0,10*ROW('Water Data'!F58))="","",OFFSET('Water Data'!$F$27,0,10*ROW('Water Data'!F58)))</f>
        <v/>
      </c>
      <c r="BZ64" s="399" t="str">
        <f ca="1">+IF(OFFSET('Water Data'!$F$28,0,10*ROW('Water Data'!F58))="","",OFFSET('Water Data'!$F$28,0,10*ROW('Water Data'!F58)))</f>
        <v/>
      </c>
      <c r="CA64" s="399" t="str">
        <f ca="1">+IF(OFFSET('Water Data'!$F$29,0,10*ROW('Water Data'!F58))="","",OFFSET('Water Data'!$F$29,0,10*ROW('Water Data'!F58)))</f>
        <v/>
      </c>
      <c r="CB64" s="399" t="str">
        <f ca="1">+IF(OFFSET('Water Data'!$G$27,0,10*ROW('Water Data'!G58))="","",OFFSET('Water Data'!$G$27,0,10*ROW('Water Data'!G58)))</f>
        <v/>
      </c>
      <c r="CC64" s="399" t="str">
        <f ca="1">+IF(OFFSET('Water Data'!$G$28,0,10*ROW('Water Data'!G58))="","",OFFSET('Water Data'!$G$28,0,10*ROW('Water Data'!G58)))</f>
        <v/>
      </c>
      <c r="CD64" s="399" t="str">
        <f ca="1">+IF(OFFSET('Water Data'!$G$29,0,10*ROW('Water Data'!G58))="","",OFFSET('Water Data'!$G$29,0,10*ROW('Water Data'!G58)))</f>
        <v/>
      </c>
      <c r="CE64" s="399" t="str">
        <f ca="1">+IF(OFFSET('Water Data'!$H$27,0,10*ROW('Water Data'!H58))="","",OFFSET('Water Data'!$H$27,0,10*ROW('Water Data'!H58)))</f>
        <v/>
      </c>
      <c r="CF64" s="399" t="str">
        <f ca="1">+IF(OFFSET('Water Data'!$H$28,0,10*ROW('Water Data'!H58))="","",OFFSET('Water Data'!$H$28,0,10*ROW('Water Data'!H58)))</f>
        <v/>
      </c>
      <c r="CG64" s="399" t="str">
        <f ca="1">+IF(OFFSET('Water Data'!$H$29,0,10*ROW('Water Data'!H58))="","",OFFSET('Water Data'!$H$29,0,10*ROW('Water Data'!H58)))</f>
        <v/>
      </c>
      <c r="CH64" s="399" t="str">
        <f ca="1">+IF(OFFSET('Water Data'!$I$27,0,10*ROW('Water Data'!I58))="","",OFFSET('Water Data'!$I$27,0,10*ROW('Water Data'!I58)))</f>
        <v/>
      </c>
      <c r="CI64" s="399" t="str">
        <f ca="1">+IF(OFFSET('Water Data'!$I$28,0,10*ROW('Water Data'!I58))="","",OFFSET('Water Data'!$I$28,0,10*ROW('Water Data'!I58)))</f>
        <v/>
      </c>
      <c r="CJ64" s="399" t="str">
        <f ca="1">+IF(OFFSET('Water Data'!$I$29,0,10*ROW('Water Data'!I58))="","",OFFSET('Water Data'!$I$29,0,10*ROW('Water Data'!I58)))</f>
        <v/>
      </c>
      <c r="CK64" s="399" t="str">
        <f ca="1">+IF(OFFSET('Sanitation Data'!$D$28,0,10*ROW('Sanitation Data'!D58))="","",OFFSET('Sanitation Data'!$D$28,0,10*ROW('Sanitation Data'!D58)))</f>
        <v/>
      </c>
      <c r="CL64" s="399" t="str">
        <f ca="1">+IF(OFFSET('Sanitation Data'!$D$29,0,10*ROW('Sanitation Data'!D58))="","",OFFSET('Sanitation Data'!$D$29,0,10*ROW('Sanitation Data'!D58)))</f>
        <v/>
      </c>
      <c r="CM64" s="399" t="str">
        <f ca="1">+IF(OFFSET('Sanitation Data'!$D$30,0,10*ROW('Sanitation Data'!D58))="","",OFFSET('Sanitation Data'!$D$30,0,10*ROW('Sanitation Data'!D58)))</f>
        <v/>
      </c>
      <c r="CN64" s="399" t="str">
        <f ca="1">+IF(OFFSET('Sanitation Data'!$D$31,0,10*ROW('Sanitation Data'!D58))="","",OFFSET('Sanitation Data'!$D$31,0,10*ROW('Sanitation Data'!D58)))</f>
        <v/>
      </c>
      <c r="CO64" s="399" t="str">
        <f ca="1">+IF(OFFSET('Sanitation Data'!$D$32,0,10*ROW('Sanitation Data'!D58))="","",OFFSET('Sanitation Data'!$D$32,0,10*ROW('Sanitation Data'!D58)))</f>
        <v/>
      </c>
      <c r="CP64" s="399" t="str">
        <f ca="1">+IF(OFFSET('Sanitation Data'!$E$28,0,10*ROW('Sanitation Data'!E58))="","",OFFSET('Sanitation Data'!$E$28,0,10*ROW('Sanitation Data'!E58)))</f>
        <v/>
      </c>
      <c r="CQ64" s="399" t="str">
        <f ca="1">+IF(OFFSET('Sanitation Data'!$E$29,0,10*ROW('Sanitation Data'!E58))="","",OFFSET('Sanitation Data'!$E$29,0,10*ROW('Sanitation Data'!E58)))</f>
        <v/>
      </c>
      <c r="CR64" s="399" t="str">
        <f ca="1">+IF(OFFSET('Sanitation Data'!$E$30,0,10*ROW('Sanitation Data'!E58))="","",OFFSET('Sanitation Data'!$E$30,0,10*ROW('Sanitation Data'!E58)))</f>
        <v/>
      </c>
      <c r="CS64" s="399" t="str">
        <f ca="1">+IF(OFFSET('Sanitation Data'!$E$31,0,10*ROW('Sanitation Data'!E58))="","",OFFSET('Sanitation Data'!$E$31,0,10*ROW('Sanitation Data'!E58)))</f>
        <v/>
      </c>
      <c r="CT64" s="399" t="str">
        <f ca="1">+IF(OFFSET('Sanitation Data'!$E$32,0,10*ROW('Sanitation Data'!E58))="","",OFFSET('Sanitation Data'!$E$32,0,10*ROW('Sanitation Data'!E58)))</f>
        <v/>
      </c>
      <c r="CU64" s="399" t="str">
        <f ca="1">+IF(OFFSET('Sanitation Data'!$F$28,0,10*ROW('Sanitation Data'!F58))="","",OFFSET('Sanitation Data'!$F$28,0,10*ROW('Sanitation Data'!F58)))</f>
        <v/>
      </c>
      <c r="CV64" s="399" t="str">
        <f ca="1">+IF(OFFSET('Sanitation Data'!$F$29,0,10*ROW('Sanitation Data'!F58))="","",OFFSET('Sanitation Data'!$F$29,0,10*ROW('Sanitation Data'!F58)))</f>
        <v/>
      </c>
      <c r="CW64" s="399" t="str">
        <f ca="1">+IF(OFFSET('Sanitation Data'!$F$30,0,10*ROW('Sanitation Data'!F58))="","",OFFSET('Sanitation Data'!$F$30,0,10*ROW('Sanitation Data'!F58)))</f>
        <v/>
      </c>
      <c r="CX64" s="399" t="str">
        <f ca="1">+IF(OFFSET('Sanitation Data'!$F$31,0,10*ROW('Sanitation Data'!F58))="","",OFFSET('Sanitation Data'!$F$31,0,10*ROW('Sanitation Data'!F58)))</f>
        <v/>
      </c>
      <c r="CY64" s="399" t="str">
        <f ca="1">+IF(OFFSET('Sanitation Data'!$F$32,0,10*ROW('Sanitation Data'!F58))="","",OFFSET('Sanitation Data'!$F$32,0,10*ROW('Sanitation Data'!F58)))</f>
        <v/>
      </c>
      <c r="CZ64" s="399" t="str">
        <f ca="1">+IF(OFFSET('Sanitation Data'!$G$28,0,10*ROW('Sanitation Data'!G58))="","",OFFSET('Sanitation Data'!$G$28,0,10*ROW('Sanitation Data'!G58)))</f>
        <v/>
      </c>
      <c r="DA64" s="399" t="str">
        <f ca="1">+IF(OFFSET('Sanitation Data'!$G$29,0,10*ROW('Sanitation Data'!G58))="","",OFFSET('Sanitation Data'!$G$29,0,10*ROW('Sanitation Data'!G58)))</f>
        <v/>
      </c>
      <c r="DB64" s="399" t="str">
        <f ca="1">+IF(OFFSET('Sanitation Data'!$G$30,0,10*ROW('Sanitation Data'!G58))="","",OFFSET('Sanitation Data'!$G$30,0,10*ROW('Sanitation Data'!G58)))</f>
        <v/>
      </c>
      <c r="DC64" s="399" t="str">
        <f ca="1">+IF(OFFSET('Sanitation Data'!$G$31,0,10*ROW('Sanitation Data'!G58))="","",OFFSET('Sanitation Data'!$G$31,0,10*ROW('Sanitation Data'!G58)))</f>
        <v/>
      </c>
      <c r="DD64" s="399" t="str">
        <f ca="1">+IF(OFFSET('Sanitation Data'!$G$32,0,10*ROW('Sanitation Data'!G58))="","",OFFSET('Sanitation Data'!$G$32,0,10*ROW('Sanitation Data'!G58)))</f>
        <v/>
      </c>
      <c r="DE64" s="399" t="str">
        <f ca="1">+IF(OFFSET('Sanitation Data'!$H$28,0,10*ROW('Sanitation Data'!H58))="","",OFFSET('Sanitation Data'!$H$28,0,10*ROW('Sanitation Data'!H58)))</f>
        <v/>
      </c>
      <c r="DF64" s="399" t="str">
        <f ca="1">+IF(OFFSET('Sanitation Data'!$H$29,0,10*ROW('Sanitation Data'!H58))="","",OFFSET('Sanitation Data'!$H$29,0,10*ROW('Sanitation Data'!H58)))</f>
        <v/>
      </c>
      <c r="DG64" s="399" t="str">
        <f ca="1">+IF(OFFSET('Sanitation Data'!$H$30,0,10*ROW('Sanitation Data'!H58))="","",OFFSET('Sanitation Data'!$H$30,0,10*ROW('Sanitation Data'!H58)))</f>
        <v/>
      </c>
      <c r="DH64" s="399" t="str">
        <f ca="1">+IF(OFFSET('Sanitation Data'!$H$31,0,10*ROW('Sanitation Data'!H58))="","",OFFSET('Sanitation Data'!$H$31,0,10*ROW('Sanitation Data'!H58)))</f>
        <v/>
      </c>
      <c r="DI64" s="399" t="str">
        <f ca="1">+IF(OFFSET('Sanitation Data'!$H$32,0,10*ROW('Sanitation Data'!H58))="","",OFFSET('Sanitation Data'!$H$32,0,10*ROW('Sanitation Data'!H58)))</f>
        <v/>
      </c>
      <c r="DJ64" s="399" t="str">
        <f ca="1">+IF(OFFSET('Sanitation Data'!$I$28,0,10*ROW('Sanitation Data'!I58))="","",OFFSET('Sanitation Data'!$I$28,0,10*ROW('Sanitation Data'!I58)))</f>
        <v/>
      </c>
      <c r="DK64" s="399" t="str">
        <f ca="1">+IF(OFFSET('Sanitation Data'!$I$29,0,10*ROW('Sanitation Data'!I58))="","",OFFSET('Sanitation Data'!$I$29,0,10*ROW('Sanitation Data'!I58)))</f>
        <v/>
      </c>
      <c r="DL64" s="399" t="str">
        <f ca="1">+IF(OFFSET('Sanitation Data'!$I$30,0,10*ROW('Sanitation Data'!I58))="","",OFFSET('Sanitation Data'!$I$30,0,10*ROW('Sanitation Data'!I58)))</f>
        <v/>
      </c>
      <c r="DM64" s="399" t="str">
        <f ca="1">+IF(OFFSET('Sanitation Data'!$I$31,0,10*ROW('Sanitation Data'!I58))="","",OFFSET('Sanitation Data'!$I$31,0,10*ROW('Sanitation Data'!I58)))</f>
        <v/>
      </c>
      <c r="DN64" s="399" t="str">
        <f ca="1">+IF(OFFSET('Sanitation Data'!$I$32,0,10*ROW('Sanitation Data'!I58))="","",OFFSET('Sanitation Data'!$I$32,0,10*ROW('Sanitation Data'!I58)))</f>
        <v/>
      </c>
      <c r="DO64" s="399" t="str">
        <f ca="1">+IF(OFFSET('Hygiene Data'!$D$11,0,10*ROW('Hygiene Data'!D58))="","",OFFSET('Hygiene Data'!$D$11,0,10*ROW('Hygiene Data'!D58)))</f>
        <v/>
      </c>
      <c r="DP64" s="399" t="str">
        <f ca="1">+IF(OFFSET('Hygiene Data'!$D$12,0,10*ROW('Hygiene Data'!D58))="","",OFFSET('Hygiene Data'!$D$12,0,10*ROW('Hygiene Data'!D58)))</f>
        <v/>
      </c>
      <c r="DQ64" s="399" t="str">
        <f ca="1">+IF(OFFSET('Hygiene Data'!$D$13,0,10*ROW('Hygiene Data'!D58))="","",OFFSET('Hygiene Data'!$D$13,0,10*ROW('Hygiene Data'!D58)))</f>
        <v/>
      </c>
      <c r="DR64" s="399" t="str">
        <f ca="1">+IF(OFFSET('Hygiene Data'!$E$11,0,10*ROW('Hygiene Data'!E58))="","",OFFSET('Hygiene Data'!$E$11,0,10*ROW('Hygiene Data'!E58)))</f>
        <v/>
      </c>
      <c r="DS64" s="399" t="str">
        <f ca="1">+IF(OFFSET('Hygiene Data'!$E$12,0,10*ROW('Hygiene Data'!E58))="","",OFFSET('Hygiene Data'!$E$12,0,10*ROW('Hygiene Data'!E58)))</f>
        <v/>
      </c>
      <c r="DT64" s="399" t="str">
        <f ca="1">+IF(OFFSET('Hygiene Data'!$E$13,0,10*ROW('Hygiene Data'!E58))="","",OFFSET('Hygiene Data'!$E$13,0,10*ROW('Hygiene Data'!E58)))</f>
        <v/>
      </c>
      <c r="DU64" s="399" t="str">
        <f ca="1">+IF(OFFSET('Hygiene Data'!$F$11,0,10*ROW('Hygiene Data'!F58))="","",OFFSET('Hygiene Data'!$F$11,0,10*ROW('Hygiene Data'!F58)))</f>
        <v/>
      </c>
      <c r="DV64" s="399" t="str">
        <f ca="1">+IF(OFFSET('Hygiene Data'!$F$12,0,10*ROW('Hygiene Data'!F58))="","",OFFSET('Hygiene Data'!$F$12,0,10*ROW('Hygiene Data'!F58)))</f>
        <v/>
      </c>
      <c r="DW64" s="399" t="str">
        <f ca="1">+IF(OFFSET('Hygiene Data'!$F$13,0,10*ROW('Hygiene Data'!F58))="","",OFFSET('Hygiene Data'!$F$13,0,10*ROW('Hygiene Data'!F58)))</f>
        <v/>
      </c>
      <c r="DX64" s="399" t="str">
        <f ca="1">+IF(OFFSET('Hygiene Data'!$G$11,0,10*ROW('Hygiene Data'!G58))="","",OFFSET('Hygiene Data'!$G$11,0,10*ROW('Hygiene Data'!G58)))</f>
        <v/>
      </c>
      <c r="DY64" s="399" t="str">
        <f ca="1">+IF(OFFSET('Hygiene Data'!$G$12,0,10*ROW('Hygiene Data'!G58))="","",OFFSET('Hygiene Data'!$G$12,0,10*ROW('Hygiene Data'!G58)))</f>
        <v/>
      </c>
      <c r="DZ64" s="399" t="str">
        <f ca="1">+IF(OFFSET('Hygiene Data'!$G$13,0,10*ROW('Hygiene Data'!G58))="","",OFFSET('Hygiene Data'!$G$13,0,10*ROW('Hygiene Data'!G58)))</f>
        <v/>
      </c>
      <c r="EA64" s="399" t="str">
        <f ca="1">+IF(OFFSET('Hygiene Data'!$H$11,0,10*ROW('Hygiene Data'!H58))="","",OFFSET('Hygiene Data'!$H$11,0,10*ROW('Hygiene Data'!H58)))</f>
        <v/>
      </c>
      <c r="EB64" s="399" t="str">
        <f ca="1">+IF(OFFSET('Hygiene Data'!$H$12,0,10*ROW('Hygiene Data'!H58))="","",OFFSET('Hygiene Data'!$H$12,0,10*ROW('Hygiene Data'!H58)))</f>
        <v/>
      </c>
      <c r="EC64" s="399" t="str">
        <f ca="1">+IF(OFFSET('Hygiene Data'!$H$13,0,10*ROW('Hygiene Data'!H58))="","",OFFSET('Hygiene Data'!$H$13,0,10*ROW('Hygiene Data'!H58)))</f>
        <v/>
      </c>
      <c r="ED64" s="399" t="str">
        <f ca="1">+IF(OFFSET('Hygiene Data'!$I$11,0,10*ROW('Hygiene Data'!I58))="","",OFFSET('Hygiene Data'!$I$11,0,10*ROW('Hygiene Data'!I58)))</f>
        <v/>
      </c>
      <c r="EE64" s="399" t="str">
        <f ca="1">+IF(OFFSET('Hygiene Data'!$I$12,0,10*ROW('Hygiene Data'!I58))="","",OFFSET('Hygiene Data'!$I$12,0,10*ROW('Hygiene Data'!I58)))</f>
        <v/>
      </c>
      <c r="EF64" s="399" t="str">
        <f ca="1">+IF(OFFSET('Hygiene Data'!$I$13,0,10*ROW('Hygiene Data'!I58))="","",OFFSET('Hygiene Data'!$I$13,0,10*ROW('Hygiene Data'!I58)))</f>
        <v/>
      </c>
    </row>
    <row r="65" spans="1:136" x14ac:dyDescent="0.25">
      <c r="A65" s="508" t="str">
        <f ca="1">+IF(OFFSET('Water Data'!$B$2,0,10*ROW('Water Data'!E59))="","",OFFSET('Water Data'!$B$2,0,10*ROW('Water Data'!E59)))</f>
        <v/>
      </c>
      <c r="B65" s="50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35" t="str">
        <f t="shared" ca="1" si="0"/>
        <v/>
      </c>
      <c r="D65" s="53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3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3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3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3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3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3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3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3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3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3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3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3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3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3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3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3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3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3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3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3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3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3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3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3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3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3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3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3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3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3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3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3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3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3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3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3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3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3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3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3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3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3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3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3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3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3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3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3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1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3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3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3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3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3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3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3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3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3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3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3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3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3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3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3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3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99" t="str">
        <f ca="1">+IF(OFFSET('Water Data'!$D$27,0,10*ROW('Water Data'!D59))="","",OFFSET('Water Data'!$D$27,0,10*ROW('Water Data'!D59)))</f>
        <v/>
      </c>
      <c r="BT65" s="399" t="str">
        <f ca="1">+IF(OFFSET('Water Data'!$D$28,0,10*ROW('Water Data'!D59))="","",OFFSET('Water Data'!$D$28,0,10*ROW('Water Data'!D59)))</f>
        <v/>
      </c>
      <c r="BU65" s="399" t="str">
        <f ca="1">+IF(OFFSET('Water Data'!$D$29,0,10*ROW('Water Data'!D59))="","",OFFSET('Water Data'!$D$29,0,10*ROW('Water Data'!D59)))</f>
        <v/>
      </c>
      <c r="BV65" s="399" t="str">
        <f ca="1">+IF(OFFSET('Water Data'!$E$27,0,10*ROW('Water Data'!E59))="","",OFFSET('Water Data'!$E$27,0,10*ROW('Water Data'!E59)))</f>
        <v/>
      </c>
      <c r="BW65" s="399" t="str">
        <f ca="1">+IF(OFFSET('Water Data'!$E$28,0,10*ROW('Water Data'!E59))="","",OFFSET('Water Data'!$E$28,0,10*ROW('Water Data'!E59)))</f>
        <v/>
      </c>
      <c r="BX65" s="399" t="str">
        <f ca="1">+IF(OFFSET('Water Data'!$E$29,0,10*ROW('Water Data'!E59))="","",OFFSET('Water Data'!$E$29,0,10*ROW('Water Data'!E59)))</f>
        <v/>
      </c>
      <c r="BY65" s="399" t="str">
        <f ca="1">+IF(OFFSET('Water Data'!$F$27,0,10*ROW('Water Data'!F59))="","",OFFSET('Water Data'!$F$27,0,10*ROW('Water Data'!F59)))</f>
        <v/>
      </c>
      <c r="BZ65" s="399" t="str">
        <f ca="1">+IF(OFFSET('Water Data'!$F$28,0,10*ROW('Water Data'!F59))="","",OFFSET('Water Data'!$F$28,0,10*ROW('Water Data'!F59)))</f>
        <v/>
      </c>
      <c r="CA65" s="399" t="str">
        <f ca="1">+IF(OFFSET('Water Data'!$F$29,0,10*ROW('Water Data'!F59))="","",OFFSET('Water Data'!$F$29,0,10*ROW('Water Data'!F59)))</f>
        <v/>
      </c>
      <c r="CB65" s="399" t="str">
        <f ca="1">+IF(OFFSET('Water Data'!$G$27,0,10*ROW('Water Data'!G59))="","",OFFSET('Water Data'!$G$27,0,10*ROW('Water Data'!G59)))</f>
        <v/>
      </c>
      <c r="CC65" s="399" t="str">
        <f ca="1">+IF(OFFSET('Water Data'!$G$28,0,10*ROW('Water Data'!G59))="","",OFFSET('Water Data'!$G$28,0,10*ROW('Water Data'!G59)))</f>
        <v/>
      </c>
      <c r="CD65" s="399" t="str">
        <f ca="1">+IF(OFFSET('Water Data'!$G$29,0,10*ROW('Water Data'!G59))="","",OFFSET('Water Data'!$G$29,0,10*ROW('Water Data'!G59)))</f>
        <v/>
      </c>
      <c r="CE65" s="399" t="str">
        <f ca="1">+IF(OFFSET('Water Data'!$H$27,0,10*ROW('Water Data'!H59))="","",OFFSET('Water Data'!$H$27,0,10*ROW('Water Data'!H59)))</f>
        <v/>
      </c>
      <c r="CF65" s="399" t="str">
        <f ca="1">+IF(OFFSET('Water Data'!$H$28,0,10*ROW('Water Data'!H59))="","",OFFSET('Water Data'!$H$28,0,10*ROW('Water Data'!H59)))</f>
        <v/>
      </c>
      <c r="CG65" s="399" t="str">
        <f ca="1">+IF(OFFSET('Water Data'!$H$29,0,10*ROW('Water Data'!H59))="","",OFFSET('Water Data'!$H$29,0,10*ROW('Water Data'!H59)))</f>
        <v/>
      </c>
      <c r="CH65" s="399" t="str">
        <f ca="1">+IF(OFFSET('Water Data'!$I$27,0,10*ROW('Water Data'!I59))="","",OFFSET('Water Data'!$I$27,0,10*ROW('Water Data'!I59)))</f>
        <v/>
      </c>
      <c r="CI65" s="399" t="str">
        <f ca="1">+IF(OFFSET('Water Data'!$I$28,0,10*ROW('Water Data'!I59))="","",OFFSET('Water Data'!$I$28,0,10*ROW('Water Data'!I59)))</f>
        <v/>
      </c>
      <c r="CJ65" s="399" t="str">
        <f ca="1">+IF(OFFSET('Water Data'!$I$29,0,10*ROW('Water Data'!I59))="","",OFFSET('Water Data'!$I$29,0,10*ROW('Water Data'!I59)))</f>
        <v/>
      </c>
      <c r="CK65" s="399" t="str">
        <f ca="1">+IF(OFFSET('Sanitation Data'!$D$28,0,10*ROW('Sanitation Data'!D59))="","",OFFSET('Sanitation Data'!$D$28,0,10*ROW('Sanitation Data'!D59)))</f>
        <v/>
      </c>
      <c r="CL65" s="399" t="str">
        <f ca="1">+IF(OFFSET('Sanitation Data'!$D$29,0,10*ROW('Sanitation Data'!D59))="","",OFFSET('Sanitation Data'!$D$29,0,10*ROW('Sanitation Data'!D59)))</f>
        <v/>
      </c>
      <c r="CM65" s="399" t="str">
        <f ca="1">+IF(OFFSET('Sanitation Data'!$D$30,0,10*ROW('Sanitation Data'!D59))="","",OFFSET('Sanitation Data'!$D$30,0,10*ROW('Sanitation Data'!D59)))</f>
        <v/>
      </c>
      <c r="CN65" s="399" t="str">
        <f ca="1">+IF(OFFSET('Sanitation Data'!$D$31,0,10*ROW('Sanitation Data'!D59))="","",OFFSET('Sanitation Data'!$D$31,0,10*ROW('Sanitation Data'!D59)))</f>
        <v/>
      </c>
      <c r="CO65" s="399" t="str">
        <f ca="1">+IF(OFFSET('Sanitation Data'!$D$32,0,10*ROW('Sanitation Data'!D59))="","",OFFSET('Sanitation Data'!$D$32,0,10*ROW('Sanitation Data'!D59)))</f>
        <v/>
      </c>
      <c r="CP65" s="399" t="str">
        <f ca="1">+IF(OFFSET('Sanitation Data'!$E$28,0,10*ROW('Sanitation Data'!E59))="","",OFFSET('Sanitation Data'!$E$28,0,10*ROW('Sanitation Data'!E59)))</f>
        <v/>
      </c>
      <c r="CQ65" s="399" t="str">
        <f ca="1">+IF(OFFSET('Sanitation Data'!$E$29,0,10*ROW('Sanitation Data'!E59))="","",OFFSET('Sanitation Data'!$E$29,0,10*ROW('Sanitation Data'!E59)))</f>
        <v/>
      </c>
      <c r="CR65" s="399" t="str">
        <f ca="1">+IF(OFFSET('Sanitation Data'!$E$30,0,10*ROW('Sanitation Data'!E59))="","",OFFSET('Sanitation Data'!$E$30,0,10*ROW('Sanitation Data'!E59)))</f>
        <v/>
      </c>
      <c r="CS65" s="399" t="str">
        <f ca="1">+IF(OFFSET('Sanitation Data'!$E$31,0,10*ROW('Sanitation Data'!E59))="","",OFFSET('Sanitation Data'!$E$31,0,10*ROW('Sanitation Data'!E59)))</f>
        <v/>
      </c>
      <c r="CT65" s="399" t="str">
        <f ca="1">+IF(OFFSET('Sanitation Data'!$E$32,0,10*ROW('Sanitation Data'!E59))="","",OFFSET('Sanitation Data'!$E$32,0,10*ROW('Sanitation Data'!E59)))</f>
        <v/>
      </c>
      <c r="CU65" s="399" t="str">
        <f ca="1">+IF(OFFSET('Sanitation Data'!$F$28,0,10*ROW('Sanitation Data'!F59))="","",OFFSET('Sanitation Data'!$F$28,0,10*ROW('Sanitation Data'!F59)))</f>
        <v/>
      </c>
      <c r="CV65" s="399" t="str">
        <f ca="1">+IF(OFFSET('Sanitation Data'!$F$29,0,10*ROW('Sanitation Data'!F59))="","",OFFSET('Sanitation Data'!$F$29,0,10*ROW('Sanitation Data'!F59)))</f>
        <v/>
      </c>
      <c r="CW65" s="399" t="str">
        <f ca="1">+IF(OFFSET('Sanitation Data'!$F$30,0,10*ROW('Sanitation Data'!F59))="","",OFFSET('Sanitation Data'!$F$30,0,10*ROW('Sanitation Data'!F59)))</f>
        <v/>
      </c>
      <c r="CX65" s="399" t="str">
        <f ca="1">+IF(OFFSET('Sanitation Data'!$F$31,0,10*ROW('Sanitation Data'!F59))="","",OFFSET('Sanitation Data'!$F$31,0,10*ROW('Sanitation Data'!F59)))</f>
        <v/>
      </c>
      <c r="CY65" s="399" t="str">
        <f ca="1">+IF(OFFSET('Sanitation Data'!$F$32,0,10*ROW('Sanitation Data'!F59))="","",OFFSET('Sanitation Data'!$F$32,0,10*ROW('Sanitation Data'!F59)))</f>
        <v/>
      </c>
      <c r="CZ65" s="399" t="str">
        <f ca="1">+IF(OFFSET('Sanitation Data'!$G$28,0,10*ROW('Sanitation Data'!G59))="","",OFFSET('Sanitation Data'!$G$28,0,10*ROW('Sanitation Data'!G59)))</f>
        <v/>
      </c>
      <c r="DA65" s="399" t="str">
        <f ca="1">+IF(OFFSET('Sanitation Data'!$G$29,0,10*ROW('Sanitation Data'!G59))="","",OFFSET('Sanitation Data'!$G$29,0,10*ROW('Sanitation Data'!G59)))</f>
        <v/>
      </c>
      <c r="DB65" s="399" t="str">
        <f ca="1">+IF(OFFSET('Sanitation Data'!$G$30,0,10*ROW('Sanitation Data'!G59))="","",OFFSET('Sanitation Data'!$G$30,0,10*ROW('Sanitation Data'!G59)))</f>
        <v/>
      </c>
      <c r="DC65" s="399" t="str">
        <f ca="1">+IF(OFFSET('Sanitation Data'!$G$31,0,10*ROW('Sanitation Data'!G59))="","",OFFSET('Sanitation Data'!$G$31,0,10*ROW('Sanitation Data'!G59)))</f>
        <v/>
      </c>
      <c r="DD65" s="399" t="str">
        <f ca="1">+IF(OFFSET('Sanitation Data'!$G$32,0,10*ROW('Sanitation Data'!G59))="","",OFFSET('Sanitation Data'!$G$32,0,10*ROW('Sanitation Data'!G59)))</f>
        <v/>
      </c>
      <c r="DE65" s="399" t="str">
        <f ca="1">+IF(OFFSET('Sanitation Data'!$H$28,0,10*ROW('Sanitation Data'!H59))="","",OFFSET('Sanitation Data'!$H$28,0,10*ROW('Sanitation Data'!H59)))</f>
        <v/>
      </c>
      <c r="DF65" s="399" t="str">
        <f ca="1">+IF(OFFSET('Sanitation Data'!$H$29,0,10*ROW('Sanitation Data'!H59))="","",OFFSET('Sanitation Data'!$H$29,0,10*ROW('Sanitation Data'!H59)))</f>
        <v/>
      </c>
      <c r="DG65" s="399" t="str">
        <f ca="1">+IF(OFFSET('Sanitation Data'!$H$30,0,10*ROW('Sanitation Data'!H59))="","",OFFSET('Sanitation Data'!$H$30,0,10*ROW('Sanitation Data'!H59)))</f>
        <v/>
      </c>
      <c r="DH65" s="399" t="str">
        <f ca="1">+IF(OFFSET('Sanitation Data'!$H$31,0,10*ROW('Sanitation Data'!H59))="","",OFFSET('Sanitation Data'!$H$31,0,10*ROW('Sanitation Data'!H59)))</f>
        <v/>
      </c>
      <c r="DI65" s="399" t="str">
        <f ca="1">+IF(OFFSET('Sanitation Data'!$H$32,0,10*ROW('Sanitation Data'!H59))="","",OFFSET('Sanitation Data'!$H$32,0,10*ROW('Sanitation Data'!H59)))</f>
        <v/>
      </c>
      <c r="DJ65" s="399" t="str">
        <f ca="1">+IF(OFFSET('Sanitation Data'!$I$28,0,10*ROW('Sanitation Data'!I59))="","",OFFSET('Sanitation Data'!$I$28,0,10*ROW('Sanitation Data'!I59)))</f>
        <v/>
      </c>
      <c r="DK65" s="399" t="str">
        <f ca="1">+IF(OFFSET('Sanitation Data'!$I$29,0,10*ROW('Sanitation Data'!I59))="","",OFFSET('Sanitation Data'!$I$29,0,10*ROW('Sanitation Data'!I59)))</f>
        <v/>
      </c>
      <c r="DL65" s="399" t="str">
        <f ca="1">+IF(OFFSET('Sanitation Data'!$I$30,0,10*ROW('Sanitation Data'!I59))="","",OFFSET('Sanitation Data'!$I$30,0,10*ROW('Sanitation Data'!I59)))</f>
        <v/>
      </c>
      <c r="DM65" s="399" t="str">
        <f ca="1">+IF(OFFSET('Sanitation Data'!$I$31,0,10*ROW('Sanitation Data'!I59))="","",OFFSET('Sanitation Data'!$I$31,0,10*ROW('Sanitation Data'!I59)))</f>
        <v/>
      </c>
      <c r="DN65" s="399" t="str">
        <f ca="1">+IF(OFFSET('Sanitation Data'!$I$32,0,10*ROW('Sanitation Data'!I59))="","",OFFSET('Sanitation Data'!$I$32,0,10*ROW('Sanitation Data'!I59)))</f>
        <v/>
      </c>
      <c r="DO65" s="399" t="str">
        <f ca="1">+IF(OFFSET('Hygiene Data'!$D$11,0,10*ROW('Hygiene Data'!D59))="","",OFFSET('Hygiene Data'!$D$11,0,10*ROW('Hygiene Data'!D59)))</f>
        <v/>
      </c>
      <c r="DP65" s="399" t="str">
        <f ca="1">+IF(OFFSET('Hygiene Data'!$D$12,0,10*ROW('Hygiene Data'!D59))="","",OFFSET('Hygiene Data'!$D$12,0,10*ROW('Hygiene Data'!D59)))</f>
        <v/>
      </c>
      <c r="DQ65" s="399" t="str">
        <f ca="1">+IF(OFFSET('Hygiene Data'!$D$13,0,10*ROW('Hygiene Data'!D59))="","",OFFSET('Hygiene Data'!$D$13,0,10*ROW('Hygiene Data'!D59)))</f>
        <v/>
      </c>
      <c r="DR65" s="399" t="str">
        <f ca="1">+IF(OFFSET('Hygiene Data'!$E$11,0,10*ROW('Hygiene Data'!E59))="","",OFFSET('Hygiene Data'!$E$11,0,10*ROW('Hygiene Data'!E59)))</f>
        <v/>
      </c>
      <c r="DS65" s="399" t="str">
        <f ca="1">+IF(OFFSET('Hygiene Data'!$E$12,0,10*ROW('Hygiene Data'!E59))="","",OFFSET('Hygiene Data'!$E$12,0,10*ROW('Hygiene Data'!E59)))</f>
        <v/>
      </c>
      <c r="DT65" s="399" t="str">
        <f ca="1">+IF(OFFSET('Hygiene Data'!$E$13,0,10*ROW('Hygiene Data'!E59))="","",OFFSET('Hygiene Data'!$E$13,0,10*ROW('Hygiene Data'!E59)))</f>
        <v/>
      </c>
      <c r="DU65" s="399" t="str">
        <f ca="1">+IF(OFFSET('Hygiene Data'!$F$11,0,10*ROW('Hygiene Data'!F59))="","",OFFSET('Hygiene Data'!$F$11,0,10*ROW('Hygiene Data'!F59)))</f>
        <v/>
      </c>
      <c r="DV65" s="399" t="str">
        <f ca="1">+IF(OFFSET('Hygiene Data'!$F$12,0,10*ROW('Hygiene Data'!F59))="","",OFFSET('Hygiene Data'!$F$12,0,10*ROW('Hygiene Data'!F59)))</f>
        <v/>
      </c>
      <c r="DW65" s="399" t="str">
        <f ca="1">+IF(OFFSET('Hygiene Data'!$F$13,0,10*ROW('Hygiene Data'!F59))="","",OFFSET('Hygiene Data'!$F$13,0,10*ROW('Hygiene Data'!F59)))</f>
        <v/>
      </c>
      <c r="DX65" s="399" t="str">
        <f ca="1">+IF(OFFSET('Hygiene Data'!$G$11,0,10*ROW('Hygiene Data'!G59))="","",OFFSET('Hygiene Data'!$G$11,0,10*ROW('Hygiene Data'!G59)))</f>
        <v/>
      </c>
      <c r="DY65" s="399" t="str">
        <f ca="1">+IF(OFFSET('Hygiene Data'!$G$12,0,10*ROW('Hygiene Data'!G59))="","",OFFSET('Hygiene Data'!$G$12,0,10*ROW('Hygiene Data'!G59)))</f>
        <v/>
      </c>
      <c r="DZ65" s="399" t="str">
        <f ca="1">+IF(OFFSET('Hygiene Data'!$G$13,0,10*ROW('Hygiene Data'!G59))="","",OFFSET('Hygiene Data'!$G$13,0,10*ROW('Hygiene Data'!G59)))</f>
        <v/>
      </c>
      <c r="EA65" s="399" t="str">
        <f ca="1">+IF(OFFSET('Hygiene Data'!$H$11,0,10*ROW('Hygiene Data'!H59))="","",OFFSET('Hygiene Data'!$H$11,0,10*ROW('Hygiene Data'!H59)))</f>
        <v/>
      </c>
      <c r="EB65" s="399" t="str">
        <f ca="1">+IF(OFFSET('Hygiene Data'!$H$12,0,10*ROW('Hygiene Data'!H59))="","",OFFSET('Hygiene Data'!$H$12,0,10*ROW('Hygiene Data'!H59)))</f>
        <v/>
      </c>
      <c r="EC65" s="399" t="str">
        <f ca="1">+IF(OFFSET('Hygiene Data'!$H$13,0,10*ROW('Hygiene Data'!H59))="","",OFFSET('Hygiene Data'!$H$13,0,10*ROW('Hygiene Data'!H59)))</f>
        <v/>
      </c>
      <c r="ED65" s="399" t="str">
        <f ca="1">+IF(OFFSET('Hygiene Data'!$I$11,0,10*ROW('Hygiene Data'!I59))="","",OFFSET('Hygiene Data'!$I$11,0,10*ROW('Hygiene Data'!I59)))</f>
        <v/>
      </c>
      <c r="EE65" s="399" t="str">
        <f ca="1">+IF(OFFSET('Hygiene Data'!$I$12,0,10*ROW('Hygiene Data'!I59))="","",OFFSET('Hygiene Data'!$I$12,0,10*ROW('Hygiene Data'!I59)))</f>
        <v/>
      </c>
      <c r="EF65" s="399" t="str">
        <f ca="1">+IF(OFFSET('Hygiene Data'!$I$13,0,10*ROW('Hygiene Data'!I59))="","",OFFSET('Hygiene Data'!$I$13,0,10*ROW('Hygiene Data'!I59)))</f>
        <v/>
      </c>
    </row>
    <row r="66" spans="1:136" x14ac:dyDescent="0.25">
      <c r="A66" s="508" t="str">
        <f ca="1">+IF(OFFSET('Water Data'!$B$2,0,10*ROW('Water Data'!E60))="","",OFFSET('Water Data'!$B$2,0,10*ROW('Water Data'!E60)))</f>
        <v/>
      </c>
      <c r="B66" s="50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35" t="str">
        <f t="shared" ca="1" si="0"/>
        <v/>
      </c>
      <c r="D66" s="53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3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3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3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3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3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3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3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3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3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3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3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3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3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3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3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3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3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3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3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3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3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3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3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3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3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3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3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3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3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3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3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3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3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3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3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3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3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3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3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3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3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3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3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3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3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3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3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3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1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3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3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3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3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3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3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3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3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3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3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3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3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3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3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3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3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99" t="str">
        <f ca="1">+IF(OFFSET('Water Data'!$D$27,0,10*ROW('Water Data'!D60))="","",OFFSET('Water Data'!$D$27,0,10*ROW('Water Data'!D60)))</f>
        <v/>
      </c>
      <c r="BT66" s="399" t="str">
        <f ca="1">+IF(OFFSET('Water Data'!$D$28,0,10*ROW('Water Data'!D60))="","",OFFSET('Water Data'!$D$28,0,10*ROW('Water Data'!D60)))</f>
        <v/>
      </c>
      <c r="BU66" s="399" t="str">
        <f ca="1">+IF(OFFSET('Water Data'!$D$29,0,10*ROW('Water Data'!D60))="","",OFFSET('Water Data'!$D$29,0,10*ROW('Water Data'!D60)))</f>
        <v/>
      </c>
      <c r="BV66" s="399" t="str">
        <f ca="1">+IF(OFFSET('Water Data'!$E$27,0,10*ROW('Water Data'!E60))="","",OFFSET('Water Data'!$E$27,0,10*ROW('Water Data'!E60)))</f>
        <v/>
      </c>
      <c r="BW66" s="399" t="str">
        <f ca="1">+IF(OFFSET('Water Data'!$E$28,0,10*ROW('Water Data'!E60))="","",OFFSET('Water Data'!$E$28,0,10*ROW('Water Data'!E60)))</f>
        <v/>
      </c>
      <c r="BX66" s="399" t="str">
        <f ca="1">+IF(OFFSET('Water Data'!$E$29,0,10*ROW('Water Data'!E60))="","",OFFSET('Water Data'!$E$29,0,10*ROW('Water Data'!E60)))</f>
        <v/>
      </c>
      <c r="BY66" s="399" t="str">
        <f ca="1">+IF(OFFSET('Water Data'!$F$27,0,10*ROW('Water Data'!F60))="","",OFFSET('Water Data'!$F$27,0,10*ROW('Water Data'!F60)))</f>
        <v/>
      </c>
      <c r="BZ66" s="399" t="str">
        <f ca="1">+IF(OFFSET('Water Data'!$F$28,0,10*ROW('Water Data'!F60))="","",OFFSET('Water Data'!$F$28,0,10*ROW('Water Data'!F60)))</f>
        <v/>
      </c>
      <c r="CA66" s="399" t="str">
        <f ca="1">+IF(OFFSET('Water Data'!$F$29,0,10*ROW('Water Data'!F60))="","",OFFSET('Water Data'!$F$29,0,10*ROW('Water Data'!F60)))</f>
        <v/>
      </c>
      <c r="CB66" s="399" t="str">
        <f ca="1">+IF(OFFSET('Water Data'!$G$27,0,10*ROW('Water Data'!G60))="","",OFFSET('Water Data'!$G$27,0,10*ROW('Water Data'!G60)))</f>
        <v/>
      </c>
      <c r="CC66" s="399" t="str">
        <f ca="1">+IF(OFFSET('Water Data'!$G$28,0,10*ROW('Water Data'!G60))="","",OFFSET('Water Data'!$G$28,0,10*ROW('Water Data'!G60)))</f>
        <v/>
      </c>
      <c r="CD66" s="399" t="str">
        <f ca="1">+IF(OFFSET('Water Data'!$G$29,0,10*ROW('Water Data'!G60))="","",OFFSET('Water Data'!$G$29,0,10*ROW('Water Data'!G60)))</f>
        <v/>
      </c>
      <c r="CE66" s="399" t="str">
        <f ca="1">+IF(OFFSET('Water Data'!$H$27,0,10*ROW('Water Data'!H60))="","",OFFSET('Water Data'!$H$27,0,10*ROW('Water Data'!H60)))</f>
        <v/>
      </c>
      <c r="CF66" s="399" t="str">
        <f ca="1">+IF(OFFSET('Water Data'!$H$28,0,10*ROW('Water Data'!H60))="","",OFFSET('Water Data'!$H$28,0,10*ROW('Water Data'!H60)))</f>
        <v/>
      </c>
      <c r="CG66" s="399" t="str">
        <f ca="1">+IF(OFFSET('Water Data'!$H$29,0,10*ROW('Water Data'!H60))="","",OFFSET('Water Data'!$H$29,0,10*ROW('Water Data'!H60)))</f>
        <v/>
      </c>
      <c r="CH66" s="399" t="str">
        <f ca="1">+IF(OFFSET('Water Data'!$I$27,0,10*ROW('Water Data'!I60))="","",OFFSET('Water Data'!$I$27,0,10*ROW('Water Data'!I60)))</f>
        <v/>
      </c>
      <c r="CI66" s="399" t="str">
        <f ca="1">+IF(OFFSET('Water Data'!$I$28,0,10*ROW('Water Data'!I60))="","",OFFSET('Water Data'!$I$28,0,10*ROW('Water Data'!I60)))</f>
        <v/>
      </c>
      <c r="CJ66" s="399" t="str">
        <f ca="1">+IF(OFFSET('Water Data'!$I$29,0,10*ROW('Water Data'!I60))="","",OFFSET('Water Data'!$I$29,0,10*ROW('Water Data'!I60)))</f>
        <v/>
      </c>
      <c r="CK66" s="399" t="str">
        <f ca="1">+IF(OFFSET('Sanitation Data'!$D$28,0,10*ROW('Sanitation Data'!D60))="","",OFFSET('Sanitation Data'!$D$28,0,10*ROW('Sanitation Data'!D60)))</f>
        <v/>
      </c>
      <c r="CL66" s="399" t="str">
        <f ca="1">+IF(OFFSET('Sanitation Data'!$D$29,0,10*ROW('Sanitation Data'!D60))="","",OFFSET('Sanitation Data'!$D$29,0,10*ROW('Sanitation Data'!D60)))</f>
        <v/>
      </c>
      <c r="CM66" s="399" t="str">
        <f ca="1">+IF(OFFSET('Sanitation Data'!$D$30,0,10*ROW('Sanitation Data'!D60))="","",OFFSET('Sanitation Data'!$D$30,0,10*ROW('Sanitation Data'!D60)))</f>
        <v/>
      </c>
      <c r="CN66" s="399" t="str">
        <f ca="1">+IF(OFFSET('Sanitation Data'!$D$31,0,10*ROW('Sanitation Data'!D60))="","",OFFSET('Sanitation Data'!$D$31,0,10*ROW('Sanitation Data'!D60)))</f>
        <v/>
      </c>
      <c r="CO66" s="399" t="str">
        <f ca="1">+IF(OFFSET('Sanitation Data'!$D$32,0,10*ROW('Sanitation Data'!D60))="","",OFFSET('Sanitation Data'!$D$32,0,10*ROW('Sanitation Data'!D60)))</f>
        <v/>
      </c>
      <c r="CP66" s="399" t="str">
        <f ca="1">+IF(OFFSET('Sanitation Data'!$E$28,0,10*ROW('Sanitation Data'!E60))="","",OFFSET('Sanitation Data'!$E$28,0,10*ROW('Sanitation Data'!E60)))</f>
        <v/>
      </c>
      <c r="CQ66" s="399" t="str">
        <f ca="1">+IF(OFFSET('Sanitation Data'!$E$29,0,10*ROW('Sanitation Data'!E60))="","",OFFSET('Sanitation Data'!$E$29,0,10*ROW('Sanitation Data'!E60)))</f>
        <v/>
      </c>
      <c r="CR66" s="399" t="str">
        <f ca="1">+IF(OFFSET('Sanitation Data'!$E$30,0,10*ROW('Sanitation Data'!E60))="","",OFFSET('Sanitation Data'!$E$30,0,10*ROW('Sanitation Data'!E60)))</f>
        <v/>
      </c>
      <c r="CS66" s="399" t="str">
        <f ca="1">+IF(OFFSET('Sanitation Data'!$E$31,0,10*ROW('Sanitation Data'!E60))="","",OFFSET('Sanitation Data'!$E$31,0,10*ROW('Sanitation Data'!E60)))</f>
        <v/>
      </c>
      <c r="CT66" s="399" t="str">
        <f ca="1">+IF(OFFSET('Sanitation Data'!$E$32,0,10*ROW('Sanitation Data'!E60))="","",OFFSET('Sanitation Data'!$E$32,0,10*ROW('Sanitation Data'!E60)))</f>
        <v/>
      </c>
      <c r="CU66" s="399" t="str">
        <f ca="1">+IF(OFFSET('Sanitation Data'!$F$28,0,10*ROW('Sanitation Data'!F60))="","",OFFSET('Sanitation Data'!$F$28,0,10*ROW('Sanitation Data'!F60)))</f>
        <v/>
      </c>
      <c r="CV66" s="399" t="str">
        <f ca="1">+IF(OFFSET('Sanitation Data'!$F$29,0,10*ROW('Sanitation Data'!F60))="","",OFFSET('Sanitation Data'!$F$29,0,10*ROW('Sanitation Data'!F60)))</f>
        <v/>
      </c>
      <c r="CW66" s="399" t="str">
        <f ca="1">+IF(OFFSET('Sanitation Data'!$F$30,0,10*ROW('Sanitation Data'!F60))="","",OFFSET('Sanitation Data'!$F$30,0,10*ROW('Sanitation Data'!F60)))</f>
        <v/>
      </c>
      <c r="CX66" s="399" t="str">
        <f ca="1">+IF(OFFSET('Sanitation Data'!$F$31,0,10*ROW('Sanitation Data'!F60))="","",OFFSET('Sanitation Data'!$F$31,0,10*ROW('Sanitation Data'!F60)))</f>
        <v/>
      </c>
      <c r="CY66" s="399" t="str">
        <f ca="1">+IF(OFFSET('Sanitation Data'!$F$32,0,10*ROW('Sanitation Data'!F60))="","",OFFSET('Sanitation Data'!$F$32,0,10*ROW('Sanitation Data'!F60)))</f>
        <v/>
      </c>
      <c r="CZ66" s="399" t="str">
        <f ca="1">+IF(OFFSET('Sanitation Data'!$G$28,0,10*ROW('Sanitation Data'!G60))="","",OFFSET('Sanitation Data'!$G$28,0,10*ROW('Sanitation Data'!G60)))</f>
        <v/>
      </c>
      <c r="DA66" s="399" t="str">
        <f ca="1">+IF(OFFSET('Sanitation Data'!$G$29,0,10*ROW('Sanitation Data'!G60))="","",OFFSET('Sanitation Data'!$G$29,0,10*ROW('Sanitation Data'!G60)))</f>
        <v/>
      </c>
      <c r="DB66" s="399" t="str">
        <f ca="1">+IF(OFFSET('Sanitation Data'!$G$30,0,10*ROW('Sanitation Data'!G60))="","",OFFSET('Sanitation Data'!$G$30,0,10*ROW('Sanitation Data'!G60)))</f>
        <v/>
      </c>
      <c r="DC66" s="399" t="str">
        <f ca="1">+IF(OFFSET('Sanitation Data'!$G$31,0,10*ROW('Sanitation Data'!G60))="","",OFFSET('Sanitation Data'!$G$31,0,10*ROW('Sanitation Data'!G60)))</f>
        <v/>
      </c>
      <c r="DD66" s="399" t="str">
        <f ca="1">+IF(OFFSET('Sanitation Data'!$G$32,0,10*ROW('Sanitation Data'!G60))="","",OFFSET('Sanitation Data'!$G$32,0,10*ROW('Sanitation Data'!G60)))</f>
        <v/>
      </c>
      <c r="DE66" s="399" t="str">
        <f ca="1">+IF(OFFSET('Sanitation Data'!$H$28,0,10*ROW('Sanitation Data'!H60))="","",OFFSET('Sanitation Data'!$H$28,0,10*ROW('Sanitation Data'!H60)))</f>
        <v/>
      </c>
      <c r="DF66" s="399" t="str">
        <f ca="1">+IF(OFFSET('Sanitation Data'!$H$29,0,10*ROW('Sanitation Data'!H60))="","",OFFSET('Sanitation Data'!$H$29,0,10*ROW('Sanitation Data'!H60)))</f>
        <v/>
      </c>
      <c r="DG66" s="399" t="str">
        <f ca="1">+IF(OFFSET('Sanitation Data'!$H$30,0,10*ROW('Sanitation Data'!H60))="","",OFFSET('Sanitation Data'!$H$30,0,10*ROW('Sanitation Data'!H60)))</f>
        <v/>
      </c>
      <c r="DH66" s="399" t="str">
        <f ca="1">+IF(OFFSET('Sanitation Data'!$H$31,0,10*ROW('Sanitation Data'!H60))="","",OFFSET('Sanitation Data'!$H$31,0,10*ROW('Sanitation Data'!H60)))</f>
        <v/>
      </c>
      <c r="DI66" s="399" t="str">
        <f ca="1">+IF(OFFSET('Sanitation Data'!$H$32,0,10*ROW('Sanitation Data'!H60))="","",OFFSET('Sanitation Data'!$H$32,0,10*ROW('Sanitation Data'!H60)))</f>
        <v/>
      </c>
      <c r="DJ66" s="399" t="str">
        <f ca="1">+IF(OFFSET('Sanitation Data'!$I$28,0,10*ROW('Sanitation Data'!I60))="","",OFFSET('Sanitation Data'!$I$28,0,10*ROW('Sanitation Data'!I60)))</f>
        <v/>
      </c>
      <c r="DK66" s="399" t="str">
        <f ca="1">+IF(OFFSET('Sanitation Data'!$I$29,0,10*ROW('Sanitation Data'!I60))="","",OFFSET('Sanitation Data'!$I$29,0,10*ROW('Sanitation Data'!I60)))</f>
        <v/>
      </c>
      <c r="DL66" s="399" t="str">
        <f ca="1">+IF(OFFSET('Sanitation Data'!$I$30,0,10*ROW('Sanitation Data'!I60))="","",OFFSET('Sanitation Data'!$I$30,0,10*ROW('Sanitation Data'!I60)))</f>
        <v/>
      </c>
      <c r="DM66" s="399" t="str">
        <f ca="1">+IF(OFFSET('Sanitation Data'!$I$31,0,10*ROW('Sanitation Data'!I60))="","",OFFSET('Sanitation Data'!$I$31,0,10*ROW('Sanitation Data'!I60)))</f>
        <v/>
      </c>
      <c r="DN66" s="399" t="str">
        <f ca="1">+IF(OFFSET('Sanitation Data'!$I$32,0,10*ROW('Sanitation Data'!I60))="","",OFFSET('Sanitation Data'!$I$32,0,10*ROW('Sanitation Data'!I60)))</f>
        <v/>
      </c>
      <c r="DO66" s="399" t="str">
        <f ca="1">+IF(OFFSET('Hygiene Data'!$D$11,0,10*ROW('Hygiene Data'!D60))="","",OFFSET('Hygiene Data'!$D$11,0,10*ROW('Hygiene Data'!D60)))</f>
        <v/>
      </c>
      <c r="DP66" s="399" t="str">
        <f ca="1">+IF(OFFSET('Hygiene Data'!$D$12,0,10*ROW('Hygiene Data'!D60))="","",OFFSET('Hygiene Data'!$D$12,0,10*ROW('Hygiene Data'!D60)))</f>
        <v/>
      </c>
      <c r="DQ66" s="399" t="str">
        <f ca="1">+IF(OFFSET('Hygiene Data'!$D$13,0,10*ROW('Hygiene Data'!D60))="","",OFFSET('Hygiene Data'!$D$13,0,10*ROW('Hygiene Data'!D60)))</f>
        <v/>
      </c>
      <c r="DR66" s="399" t="str">
        <f ca="1">+IF(OFFSET('Hygiene Data'!$E$11,0,10*ROW('Hygiene Data'!E60))="","",OFFSET('Hygiene Data'!$E$11,0,10*ROW('Hygiene Data'!E60)))</f>
        <v/>
      </c>
      <c r="DS66" s="399" t="str">
        <f ca="1">+IF(OFFSET('Hygiene Data'!$E$12,0,10*ROW('Hygiene Data'!E60))="","",OFFSET('Hygiene Data'!$E$12,0,10*ROW('Hygiene Data'!E60)))</f>
        <v/>
      </c>
      <c r="DT66" s="399" t="str">
        <f ca="1">+IF(OFFSET('Hygiene Data'!$E$13,0,10*ROW('Hygiene Data'!E60))="","",OFFSET('Hygiene Data'!$E$13,0,10*ROW('Hygiene Data'!E60)))</f>
        <v/>
      </c>
      <c r="DU66" s="399" t="str">
        <f ca="1">+IF(OFFSET('Hygiene Data'!$F$11,0,10*ROW('Hygiene Data'!F60))="","",OFFSET('Hygiene Data'!$F$11,0,10*ROW('Hygiene Data'!F60)))</f>
        <v/>
      </c>
      <c r="DV66" s="399" t="str">
        <f ca="1">+IF(OFFSET('Hygiene Data'!$F$12,0,10*ROW('Hygiene Data'!F60))="","",OFFSET('Hygiene Data'!$F$12,0,10*ROW('Hygiene Data'!F60)))</f>
        <v/>
      </c>
      <c r="DW66" s="399" t="str">
        <f ca="1">+IF(OFFSET('Hygiene Data'!$F$13,0,10*ROW('Hygiene Data'!F60))="","",OFFSET('Hygiene Data'!$F$13,0,10*ROW('Hygiene Data'!F60)))</f>
        <v/>
      </c>
      <c r="DX66" s="399" t="str">
        <f ca="1">+IF(OFFSET('Hygiene Data'!$G$11,0,10*ROW('Hygiene Data'!G60))="","",OFFSET('Hygiene Data'!$G$11,0,10*ROW('Hygiene Data'!G60)))</f>
        <v/>
      </c>
      <c r="DY66" s="399" t="str">
        <f ca="1">+IF(OFFSET('Hygiene Data'!$G$12,0,10*ROW('Hygiene Data'!G60))="","",OFFSET('Hygiene Data'!$G$12,0,10*ROW('Hygiene Data'!G60)))</f>
        <v/>
      </c>
      <c r="DZ66" s="399" t="str">
        <f ca="1">+IF(OFFSET('Hygiene Data'!$G$13,0,10*ROW('Hygiene Data'!G60))="","",OFFSET('Hygiene Data'!$G$13,0,10*ROW('Hygiene Data'!G60)))</f>
        <v/>
      </c>
      <c r="EA66" s="399" t="str">
        <f ca="1">+IF(OFFSET('Hygiene Data'!$H$11,0,10*ROW('Hygiene Data'!H60))="","",OFFSET('Hygiene Data'!$H$11,0,10*ROW('Hygiene Data'!H60)))</f>
        <v/>
      </c>
      <c r="EB66" s="399" t="str">
        <f ca="1">+IF(OFFSET('Hygiene Data'!$H$12,0,10*ROW('Hygiene Data'!H60))="","",OFFSET('Hygiene Data'!$H$12,0,10*ROW('Hygiene Data'!H60)))</f>
        <v/>
      </c>
      <c r="EC66" s="399" t="str">
        <f ca="1">+IF(OFFSET('Hygiene Data'!$H$13,0,10*ROW('Hygiene Data'!H60))="","",OFFSET('Hygiene Data'!$H$13,0,10*ROW('Hygiene Data'!H60)))</f>
        <v/>
      </c>
      <c r="ED66" s="399" t="str">
        <f ca="1">+IF(OFFSET('Hygiene Data'!$I$11,0,10*ROW('Hygiene Data'!I60))="","",OFFSET('Hygiene Data'!$I$11,0,10*ROW('Hygiene Data'!I60)))</f>
        <v/>
      </c>
      <c r="EE66" s="399" t="str">
        <f ca="1">+IF(OFFSET('Hygiene Data'!$I$12,0,10*ROW('Hygiene Data'!I60))="","",OFFSET('Hygiene Data'!$I$12,0,10*ROW('Hygiene Data'!I60)))</f>
        <v/>
      </c>
      <c r="EF66" s="399" t="str">
        <f ca="1">+IF(OFFSET('Hygiene Data'!$I$13,0,10*ROW('Hygiene Data'!I60))="","",OFFSET('Hygiene Data'!$I$13,0,10*ROW('Hygiene Data'!I60)))</f>
        <v/>
      </c>
    </row>
    <row r="67" spans="1:136" x14ac:dyDescent="0.25">
      <c r="A67" s="508" t="str">
        <f ca="1">+IF(OFFSET('Water Data'!$B$2,0,10*ROW('Water Data'!E61))="","",OFFSET('Water Data'!$B$2,0,10*ROW('Water Data'!E61)))</f>
        <v/>
      </c>
      <c r="B67" s="50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35" t="str">
        <f t="shared" ca="1" si="0"/>
        <v/>
      </c>
      <c r="D67" s="53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3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3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3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3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3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3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3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3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3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3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3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3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3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3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3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3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3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3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3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3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3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3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3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3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3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3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3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3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3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3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3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3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3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3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3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3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3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3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3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3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3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3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3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3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3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3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3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3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1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3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3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3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3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3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3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3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3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3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3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3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3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3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3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3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3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99" t="str">
        <f ca="1">+IF(OFFSET('Water Data'!$D$27,0,10*ROW('Water Data'!D61))="","",OFFSET('Water Data'!$D$27,0,10*ROW('Water Data'!D61)))</f>
        <v/>
      </c>
      <c r="BT67" s="399" t="str">
        <f ca="1">+IF(OFFSET('Water Data'!$D$28,0,10*ROW('Water Data'!D61))="","",OFFSET('Water Data'!$D$28,0,10*ROW('Water Data'!D61)))</f>
        <v/>
      </c>
      <c r="BU67" s="399" t="str">
        <f ca="1">+IF(OFFSET('Water Data'!$D$29,0,10*ROW('Water Data'!D61))="","",OFFSET('Water Data'!$D$29,0,10*ROW('Water Data'!D61)))</f>
        <v/>
      </c>
      <c r="BV67" s="399" t="str">
        <f ca="1">+IF(OFFSET('Water Data'!$E$27,0,10*ROW('Water Data'!E61))="","",OFFSET('Water Data'!$E$27,0,10*ROW('Water Data'!E61)))</f>
        <v/>
      </c>
      <c r="BW67" s="399" t="str">
        <f ca="1">+IF(OFFSET('Water Data'!$E$28,0,10*ROW('Water Data'!E61))="","",OFFSET('Water Data'!$E$28,0,10*ROW('Water Data'!E61)))</f>
        <v/>
      </c>
      <c r="BX67" s="399" t="str">
        <f ca="1">+IF(OFFSET('Water Data'!$E$29,0,10*ROW('Water Data'!E61))="","",OFFSET('Water Data'!$E$29,0,10*ROW('Water Data'!E61)))</f>
        <v/>
      </c>
      <c r="BY67" s="399" t="str">
        <f ca="1">+IF(OFFSET('Water Data'!$F$27,0,10*ROW('Water Data'!F61))="","",OFFSET('Water Data'!$F$27,0,10*ROW('Water Data'!F61)))</f>
        <v/>
      </c>
      <c r="BZ67" s="399" t="str">
        <f ca="1">+IF(OFFSET('Water Data'!$F$28,0,10*ROW('Water Data'!F61))="","",OFFSET('Water Data'!$F$28,0,10*ROW('Water Data'!F61)))</f>
        <v/>
      </c>
      <c r="CA67" s="399" t="str">
        <f ca="1">+IF(OFFSET('Water Data'!$F$29,0,10*ROW('Water Data'!F61))="","",OFFSET('Water Data'!$F$29,0,10*ROW('Water Data'!F61)))</f>
        <v/>
      </c>
      <c r="CB67" s="399" t="str">
        <f ca="1">+IF(OFFSET('Water Data'!$G$27,0,10*ROW('Water Data'!G61))="","",OFFSET('Water Data'!$G$27,0,10*ROW('Water Data'!G61)))</f>
        <v/>
      </c>
      <c r="CC67" s="399" t="str">
        <f ca="1">+IF(OFFSET('Water Data'!$G$28,0,10*ROW('Water Data'!G61))="","",OFFSET('Water Data'!$G$28,0,10*ROW('Water Data'!G61)))</f>
        <v/>
      </c>
      <c r="CD67" s="399" t="str">
        <f ca="1">+IF(OFFSET('Water Data'!$G$29,0,10*ROW('Water Data'!G61))="","",OFFSET('Water Data'!$G$29,0,10*ROW('Water Data'!G61)))</f>
        <v/>
      </c>
      <c r="CE67" s="399" t="str">
        <f ca="1">+IF(OFFSET('Water Data'!$H$27,0,10*ROW('Water Data'!H61))="","",OFFSET('Water Data'!$H$27,0,10*ROW('Water Data'!H61)))</f>
        <v/>
      </c>
      <c r="CF67" s="399" t="str">
        <f ca="1">+IF(OFFSET('Water Data'!$H$28,0,10*ROW('Water Data'!H61))="","",OFFSET('Water Data'!$H$28,0,10*ROW('Water Data'!H61)))</f>
        <v/>
      </c>
      <c r="CG67" s="399" t="str">
        <f ca="1">+IF(OFFSET('Water Data'!$H$29,0,10*ROW('Water Data'!H61))="","",OFFSET('Water Data'!$H$29,0,10*ROW('Water Data'!H61)))</f>
        <v/>
      </c>
      <c r="CH67" s="399" t="str">
        <f ca="1">+IF(OFFSET('Water Data'!$I$27,0,10*ROW('Water Data'!I61))="","",OFFSET('Water Data'!$I$27,0,10*ROW('Water Data'!I61)))</f>
        <v/>
      </c>
      <c r="CI67" s="399" t="str">
        <f ca="1">+IF(OFFSET('Water Data'!$I$28,0,10*ROW('Water Data'!I61))="","",OFFSET('Water Data'!$I$28,0,10*ROW('Water Data'!I61)))</f>
        <v/>
      </c>
      <c r="CJ67" s="399" t="str">
        <f ca="1">+IF(OFFSET('Water Data'!$I$29,0,10*ROW('Water Data'!I61))="","",OFFSET('Water Data'!$I$29,0,10*ROW('Water Data'!I61)))</f>
        <v/>
      </c>
      <c r="CK67" s="399" t="str">
        <f ca="1">+IF(OFFSET('Sanitation Data'!$D$28,0,10*ROW('Sanitation Data'!D61))="","",OFFSET('Sanitation Data'!$D$28,0,10*ROW('Sanitation Data'!D61)))</f>
        <v/>
      </c>
      <c r="CL67" s="399" t="str">
        <f ca="1">+IF(OFFSET('Sanitation Data'!$D$29,0,10*ROW('Sanitation Data'!D61))="","",OFFSET('Sanitation Data'!$D$29,0,10*ROW('Sanitation Data'!D61)))</f>
        <v/>
      </c>
      <c r="CM67" s="399" t="str">
        <f ca="1">+IF(OFFSET('Sanitation Data'!$D$30,0,10*ROW('Sanitation Data'!D61))="","",OFFSET('Sanitation Data'!$D$30,0,10*ROW('Sanitation Data'!D61)))</f>
        <v/>
      </c>
      <c r="CN67" s="399" t="str">
        <f ca="1">+IF(OFFSET('Sanitation Data'!$D$31,0,10*ROW('Sanitation Data'!D61))="","",OFFSET('Sanitation Data'!$D$31,0,10*ROW('Sanitation Data'!D61)))</f>
        <v/>
      </c>
      <c r="CO67" s="399" t="str">
        <f ca="1">+IF(OFFSET('Sanitation Data'!$D$32,0,10*ROW('Sanitation Data'!D61))="","",OFFSET('Sanitation Data'!$D$32,0,10*ROW('Sanitation Data'!D61)))</f>
        <v/>
      </c>
      <c r="CP67" s="399" t="str">
        <f ca="1">+IF(OFFSET('Sanitation Data'!$E$28,0,10*ROW('Sanitation Data'!E61))="","",OFFSET('Sanitation Data'!$E$28,0,10*ROW('Sanitation Data'!E61)))</f>
        <v/>
      </c>
      <c r="CQ67" s="399" t="str">
        <f ca="1">+IF(OFFSET('Sanitation Data'!$E$29,0,10*ROW('Sanitation Data'!E61))="","",OFFSET('Sanitation Data'!$E$29,0,10*ROW('Sanitation Data'!E61)))</f>
        <v/>
      </c>
      <c r="CR67" s="399" t="str">
        <f ca="1">+IF(OFFSET('Sanitation Data'!$E$30,0,10*ROW('Sanitation Data'!E61))="","",OFFSET('Sanitation Data'!$E$30,0,10*ROW('Sanitation Data'!E61)))</f>
        <v/>
      </c>
      <c r="CS67" s="399" t="str">
        <f ca="1">+IF(OFFSET('Sanitation Data'!$E$31,0,10*ROW('Sanitation Data'!E61))="","",OFFSET('Sanitation Data'!$E$31,0,10*ROW('Sanitation Data'!E61)))</f>
        <v/>
      </c>
      <c r="CT67" s="399" t="str">
        <f ca="1">+IF(OFFSET('Sanitation Data'!$E$32,0,10*ROW('Sanitation Data'!E61))="","",OFFSET('Sanitation Data'!$E$32,0,10*ROW('Sanitation Data'!E61)))</f>
        <v/>
      </c>
      <c r="CU67" s="399" t="str">
        <f ca="1">+IF(OFFSET('Sanitation Data'!$F$28,0,10*ROW('Sanitation Data'!F61))="","",OFFSET('Sanitation Data'!$F$28,0,10*ROW('Sanitation Data'!F61)))</f>
        <v/>
      </c>
      <c r="CV67" s="399" t="str">
        <f ca="1">+IF(OFFSET('Sanitation Data'!$F$29,0,10*ROW('Sanitation Data'!F61))="","",OFFSET('Sanitation Data'!$F$29,0,10*ROW('Sanitation Data'!F61)))</f>
        <v/>
      </c>
      <c r="CW67" s="399" t="str">
        <f ca="1">+IF(OFFSET('Sanitation Data'!$F$30,0,10*ROW('Sanitation Data'!F61))="","",OFFSET('Sanitation Data'!$F$30,0,10*ROW('Sanitation Data'!F61)))</f>
        <v/>
      </c>
      <c r="CX67" s="399" t="str">
        <f ca="1">+IF(OFFSET('Sanitation Data'!$F$31,0,10*ROW('Sanitation Data'!F61))="","",OFFSET('Sanitation Data'!$F$31,0,10*ROW('Sanitation Data'!F61)))</f>
        <v/>
      </c>
      <c r="CY67" s="399" t="str">
        <f ca="1">+IF(OFFSET('Sanitation Data'!$F$32,0,10*ROW('Sanitation Data'!F61))="","",OFFSET('Sanitation Data'!$F$32,0,10*ROW('Sanitation Data'!F61)))</f>
        <v/>
      </c>
      <c r="CZ67" s="399" t="str">
        <f ca="1">+IF(OFFSET('Sanitation Data'!$G$28,0,10*ROW('Sanitation Data'!G61))="","",OFFSET('Sanitation Data'!$G$28,0,10*ROW('Sanitation Data'!G61)))</f>
        <v/>
      </c>
      <c r="DA67" s="399" t="str">
        <f ca="1">+IF(OFFSET('Sanitation Data'!$G$29,0,10*ROW('Sanitation Data'!G61))="","",OFFSET('Sanitation Data'!$G$29,0,10*ROW('Sanitation Data'!G61)))</f>
        <v/>
      </c>
      <c r="DB67" s="399" t="str">
        <f ca="1">+IF(OFFSET('Sanitation Data'!$G$30,0,10*ROW('Sanitation Data'!G61))="","",OFFSET('Sanitation Data'!$G$30,0,10*ROW('Sanitation Data'!G61)))</f>
        <v/>
      </c>
      <c r="DC67" s="399" t="str">
        <f ca="1">+IF(OFFSET('Sanitation Data'!$G$31,0,10*ROW('Sanitation Data'!G61))="","",OFFSET('Sanitation Data'!$G$31,0,10*ROW('Sanitation Data'!G61)))</f>
        <v/>
      </c>
      <c r="DD67" s="399" t="str">
        <f ca="1">+IF(OFFSET('Sanitation Data'!$G$32,0,10*ROW('Sanitation Data'!G61))="","",OFFSET('Sanitation Data'!$G$32,0,10*ROW('Sanitation Data'!G61)))</f>
        <v/>
      </c>
      <c r="DE67" s="399" t="str">
        <f ca="1">+IF(OFFSET('Sanitation Data'!$H$28,0,10*ROW('Sanitation Data'!H61))="","",OFFSET('Sanitation Data'!$H$28,0,10*ROW('Sanitation Data'!H61)))</f>
        <v/>
      </c>
      <c r="DF67" s="399" t="str">
        <f ca="1">+IF(OFFSET('Sanitation Data'!$H$29,0,10*ROW('Sanitation Data'!H61))="","",OFFSET('Sanitation Data'!$H$29,0,10*ROW('Sanitation Data'!H61)))</f>
        <v/>
      </c>
      <c r="DG67" s="399" t="str">
        <f ca="1">+IF(OFFSET('Sanitation Data'!$H$30,0,10*ROW('Sanitation Data'!H61))="","",OFFSET('Sanitation Data'!$H$30,0,10*ROW('Sanitation Data'!H61)))</f>
        <v/>
      </c>
      <c r="DH67" s="399" t="str">
        <f ca="1">+IF(OFFSET('Sanitation Data'!$H$31,0,10*ROW('Sanitation Data'!H61))="","",OFFSET('Sanitation Data'!$H$31,0,10*ROW('Sanitation Data'!H61)))</f>
        <v/>
      </c>
      <c r="DI67" s="399" t="str">
        <f ca="1">+IF(OFFSET('Sanitation Data'!$H$32,0,10*ROW('Sanitation Data'!H61))="","",OFFSET('Sanitation Data'!$H$32,0,10*ROW('Sanitation Data'!H61)))</f>
        <v/>
      </c>
      <c r="DJ67" s="399" t="str">
        <f ca="1">+IF(OFFSET('Sanitation Data'!$I$28,0,10*ROW('Sanitation Data'!I61))="","",OFFSET('Sanitation Data'!$I$28,0,10*ROW('Sanitation Data'!I61)))</f>
        <v/>
      </c>
      <c r="DK67" s="399" t="str">
        <f ca="1">+IF(OFFSET('Sanitation Data'!$I$29,0,10*ROW('Sanitation Data'!I61))="","",OFFSET('Sanitation Data'!$I$29,0,10*ROW('Sanitation Data'!I61)))</f>
        <v/>
      </c>
      <c r="DL67" s="399" t="str">
        <f ca="1">+IF(OFFSET('Sanitation Data'!$I$30,0,10*ROW('Sanitation Data'!I61))="","",OFFSET('Sanitation Data'!$I$30,0,10*ROW('Sanitation Data'!I61)))</f>
        <v/>
      </c>
      <c r="DM67" s="399" t="str">
        <f ca="1">+IF(OFFSET('Sanitation Data'!$I$31,0,10*ROW('Sanitation Data'!I61))="","",OFFSET('Sanitation Data'!$I$31,0,10*ROW('Sanitation Data'!I61)))</f>
        <v/>
      </c>
      <c r="DN67" s="399" t="str">
        <f ca="1">+IF(OFFSET('Sanitation Data'!$I$32,0,10*ROW('Sanitation Data'!I61))="","",OFFSET('Sanitation Data'!$I$32,0,10*ROW('Sanitation Data'!I61)))</f>
        <v/>
      </c>
      <c r="DO67" s="399" t="str">
        <f ca="1">+IF(OFFSET('Hygiene Data'!$D$11,0,10*ROW('Hygiene Data'!D61))="","",OFFSET('Hygiene Data'!$D$11,0,10*ROW('Hygiene Data'!D61)))</f>
        <v/>
      </c>
      <c r="DP67" s="399" t="str">
        <f ca="1">+IF(OFFSET('Hygiene Data'!$D$12,0,10*ROW('Hygiene Data'!D61))="","",OFFSET('Hygiene Data'!$D$12,0,10*ROW('Hygiene Data'!D61)))</f>
        <v/>
      </c>
      <c r="DQ67" s="399" t="str">
        <f ca="1">+IF(OFFSET('Hygiene Data'!$D$13,0,10*ROW('Hygiene Data'!D61))="","",OFFSET('Hygiene Data'!$D$13,0,10*ROW('Hygiene Data'!D61)))</f>
        <v/>
      </c>
      <c r="DR67" s="399" t="str">
        <f ca="1">+IF(OFFSET('Hygiene Data'!$E$11,0,10*ROW('Hygiene Data'!E61))="","",OFFSET('Hygiene Data'!$E$11,0,10*ROW('Hygiene Data'!E61)))</f>
        <v/>
      </c>
      <c r="DS67" s="399" t="str">
        <f ca="1">+IF(OFFSET('Hygiene Data'!$E$12,0,10*ROW('Hygiene Data'!E61))="","",OFFSET('Hygiene Data'!$E$12,0,10*ROW('Hygiene Data'!E61)))</f>
        <v/>
      </c>
      <c r="DT67" s="399" t="str">
        <f ca="1">+IF(OFFSET('Hygiene Data'!$E$13,0,10*ROW('Hygiene Data'!E61))="","",OFFSET('Hygiene Data'!$E$13,0,10*ROW('Hygiene Data'!E61)))</f>
        <v/>
      </c>
      <c r="DU67" s="399" t="str">
        <f ca="1">+IF(OFFSET('Hygiene Data'!$F$11,0,10*ROW('Hygiene Data'!F61))="","",OFFSET('Hygiene Data'!$F$11,0,10*ROW('Hygiene Data'!F61)))</f>
        <v/>
      </c>
      <c r="DV67" s="399" t="str">
        <f ca="1">+IF(OFFSET('Hygiene Data'!$F$12,0,10*ROW('Hygiene Data'!F61))="","",OFFSET('Hygiene Data'!$F$12,0,10*ROW('Hygiene Data'!F61)))</f>
        <v/>
      </c>
      <c r="DW67" s="399" t="str">
        <f ca="1">+IF(OFFSET('Hygiene Data'!$F$13,0,10*ROW('Hygiene Data'!F61))="","",OFFSET('Hygiene Data'!$F$13,0,10*ROW('Hygiene Data'!F61)))</f>
        <v/>
      </c>
      <c r="DX67" s="399" t="str">
        <f ca="1">+IF(OFFSET('Hygiene Data'!$G$11,0,10*ROW('Hygiene Data'!G61))="","",OFFSET('Hygiene Data'!$G$11,0,10*ROW('Hygiene Data'!G61)))</f>
        <v/>
      </c>
      <c r="DY67" s="399" t="str">
        <f ca="1">+IF(OFFSET('Hygiene Data'!$G$12,0,10*ROW('Hygiene Data'!G61))="","",OFFSET('Hygiene Data'!$G$12,0,10*ROW('Hygiene Data'!G61)))</f>
        <v/>
      </c>
      <c r="DZ67" s="399" t="str">
        <f ca="1">+IF(OFFSET('Hygiene Data'!$G$13,0,10*ROW('Hygiene Data'!G61))="","",OFFSET('Hygiene Data'!$G$13,0,10*ROW('Hygiene Data'!G61)))</f>
        <v/>
      </c>
      <c r="EA67" s="399" t="str">
        <f ca="1">+IF(OFFSET('Hygiene Data'!$H$11,0,10*ROW('Hygiene Data'!H61))="","",OFFSET('Hygiene Data'!$H$11,0,10*ROW('Hygiene Data'!H61)))</f>
        <v/>
      </c>
      <c r="EB67" s="399" t="str">
        <f ca="1">+IF(OFFSET('Hygiene Data'!$H$12,0,10*ROW('Hygiene Data'!H61))="","",OFFSET('Hygiene Data'!$H$12,0,10*ROW('Hygiene Data'!H61)))</f>
        <v/>
      </c>
      <c r="EC67" s="399" t="str">
        <f ca="1">+IF(OFFSET('Hygiene Data'!$H$13,0,10*ROW('Hygiene Data'!H61))="","",OFFSET('Hygiene Data'!$H$13,0,10*ROW('Hygiene Data'!H61)))</f>
        <v/>
      </c>
      <c r="ED67" s="399" t="str">
        <f ca="1">+IF(OFFSET('Hygiene Data'!$I$11,0,10*ROW('Hygiene Data'!I61))="","",OFFSET('Hygiene Data'!$I$11,0,10*ROW('Hygiene Data'!I61)))</f>
        <v/>
      </c>
      <c r="EE67" s="399" t="str">
        <f ca="1">+IF(OFFSET('Hygiene Data'!$I$12,0,10*ROW('Hygiene Data'!I61))="","",OFFSET('Hygiene Data'!$I$12,0,10*ROW('Hygiene Data'!I61)))</f>
        <v/>
      </c>
      <c r="EF67" s="399" t="str">
        <f ca="1">+IF(OFFSET('Hygiene Data'!$I$13,0,10*ROW('Hygiene Data'!I61))="","",OFFSET('Hygiene Data'!$I$13,0,10*ROW('Hygiene Data'!I61)))</f>
        <v/>
      </c>
    </row>
    <row r="68" spans="1:136" x14ac:dyDescent="0.25">
      <c r="A68" s="508" t="str">
        <f ca="1">+IF(OFFSET('Water Data'!$B$2,0,10*ROW('Water Data'!E62))="","",OFFSET('Water Data'!$B$2,0,10*ROW('Water Data'!E62)))</f>
        <v/>
      </c>
      <c r="B68" s="50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35" t="str">
        <f t="shared" ca="1" si="0"/>
        <v/>
      </c>
      <c r="D68" s="53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3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3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3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3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3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3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3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3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3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3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3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3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3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3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3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3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3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3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3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3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3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3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3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3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3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3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3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3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3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3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3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3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3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3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3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3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3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3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3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3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3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3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3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3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3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3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3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3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1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3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3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3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3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3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3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3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3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3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3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3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3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3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3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3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3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99" t="str">
        <f ca="1">+IF(OFFSET('Water Data'!$D$27,0,10*ROW('Water Data'!D62))="","",OFFSET('Water Data'!$D$27,0,10*ROW('Water Data'!D62)))</f>
        <v/>
      </c>
      <c r="BT68" s="399" t="str">
        <f ca="1">+IF(OFFSET('Water Data'!$D$28,0,10*ROW('Water Data'!D62))="","",OFFSET('Water Data'!$D$28,0,10*ROW('Water Data'!D62)))</f>
        <v/>
      </c>
      <c r="BU68" s="399" t="str">
        <f ca="1">+IF(OFFSET('Water Data'!$D$29,0,10*ROW('Water Data'!D62))="","",OFFSET('Water Data'!$D$29,0,10*ROW('Water Data'!D62)))</f>
        <v/>
      </c>
      <c r="BV68" s="399" t="str">
        <f ca="1">+IF(OFFSET('Water Data'!$E$27,0,10*ROW('Water Data'!E62))="","",OFFSET('Water Data'!$E$27,0,10*ROW('Water Data'!E62)))</f>
        <v/>
      </c>
      <c r="BW68" s="399" t="str">
        <f ca="1">+IF(OFFSET('Water Data'!$E$28,0,10*ROW('Water Data'!E62))="","",OFFSET('Water Data'!$E$28,0,10*ROW('Water Data'!E62)))</f>
        <v/>
      </c>
      <c r="BX68" s="399" t="str">
        <f ca="1">+IF(OFFSET('Water Data'!$E$29,0,10*ROW('Water Data'!E62))="","",OFFSET('Water Data'!$E$29,0,10*ROW('Water Data'!E62)))</f>
        <v/>
      </c>
      <c r="BY68" s="399" t="str">
        <f ca="1">+IF(OFFSET('Water Data'!$F$27,0,10*ROW('Water Data'!F62))="","",OFFSET('Water Data'!$F$27,0,10*ROW('Water Data'!F62)))</f>
        <v/>
      </c>
      <c r="BZ68" s="399" t="str">
        <f ca="1">+IF(OFFSET('Water Data'!$F$28,0,10*ROW('Water Data'!F62))="","",OFFSET('Water Data'!$F$28,0,10*ROW('Water Data'!F62)))</f>
        <v/>
      </c>
      <c r="CA68" s="399" t="str">
        <f ca="1">+IF(OFFSET('Water Data'!$F$29,0,10*ROW('Water Data'!F62))="","",OFFSET('Water Data'!$F$29,0,10*ROW('Water Data'!F62)))</f>
        <v/>
      </c>
      <c r="CB68" s="399" t="str">
        <f ca="1">+IF(OFFSET('Water Data'!$G$27,0,10*ROW('Water Data'!G62))="","",OFFSET('Water Data'!$G$27,0,10*ROW('Water Data'!G62)))</f>
        <v/>
      </c>
      <c r="CC68" s="399" t="str">
        <f ca="1">+IF(OFFSET('Water Data'!$G$28,0,10*ROW('Water Data'!G62))="","",OFFSET('Water Data'!$G$28,0,10*ROW('Water Data'!G62)))</f>
        <v/>
      </c>
      <c r="CD68" s="399" t="str">
        <f ca="1">+IF(OFFSET('Water Data'!$G$29,0,10*ROW('Water Data'!G62))="","",OFFSET('Water Data'!$G$29,0,10*ROW('Water Data'!G62)))</f>
        <v/>
      </c>
      <c r="CE68" s="399" t="str">
        <f ca="1">+IF(OFFSET('Water Data'!$H$27,0,10*ROW('Water Data'!H62))="","",OFFSET('Water Data'!$H$27,0,10*ROW('Water Data'!H62)))</f>
        <v/>
      </c>
      <c r="CF68" s="399" t="str">
        <f ca="1">+IF(OFFSET('Water Data'!$H$28,0,10*ROW('Water Data'!H62))="","",OFFSET('Water Data'!$H$28,0,10*ROW('Water Data'!H62)))</f>
        <v/>
      </c>
      <c r="CG68" s="399" t="str">
        <f ca="1">+IF(OFFSET('Water Data'!$H$29,0,10*ROW('Water Data'!H62))="","",OFFSET('Water Data'!$H$29,0,10*ROW('Water Data'!H62)))</f>
        <v/>
      </c>
      <c r="CH68" s="399" t="str">
        <f ca="1">+IF(OFFSET('Water Data'!$I$27,0,10*ROW('Water Data'!I62))="","",OFFSET('Water Data'!$I$27,0,10*ROW('Water Data'!I62)))</f>
        <v/>
      </c>
      <c r="CI68" s="399" t="str">
        <f ca="1">+IF(OFFSET('Water Data'!$I$28,0,10*ROW('Water Data'!I62))="","",OFFSET('Water Data'!$I$28,0,10*ROW('Water Data'!I62)))</f>
        <v/>
      </c>
      <c r="CJ68" s="399" t="str">
        <f ca="1">+IF(OFFSET('Water Data'!$I$29,0,10*ROW('Water Data'!I62))="","",OFFSET('Water Data'!$I$29,0,10*ROW('Water Data'!I62)))</f>
        <v/>
      </c>
      <c r="CK68" s="399" t="str">
        <f ca="1">+IF(OFFSET('Sanitation Data'!$D$28,0,10*ROW('Sanitation Data'!D62))="","",OFFSET('Sanitation Data'!$D$28,0,10*ROW('Sanitation Data'!D62)))</f>
        <v/>
      </c>
      <c r="CL68" s="399" t="str">
        <f ca="1">+IF(OFFSET('Sanitation Data'!$D$29,0,10*ROW('Sanitation Data'!D62))="","",OFFSET('Sanitation Data'!$D$29,0,10*ROW('Sanitation Data'!D62)))</f>
        <v/>
      </c>
      <c r="CM68" s="399" t="str">
        <f ca="1">+IF(OFFSET('Sanitation Data'!$D$30,0,10*ROW('Sanitation Data'!D62))="","",OFFSET('Sanitation Data'!$D$30,0,10*ROW('Sanitation Data'!D62)))</f>
        <v/>
      </c>
      <c r="CN68" s="399" t="str">
        <f ca="1">+IF(OFFSET('Sanitation Data'!$D$31,0,10*ROW('Sanitation Data'!D62))="","",OFFSET('Sanitation Data'!$D$31,0,10*ROW('Sanitation Data'!D62)))</f>
        <v/>
      </c>
      <c r="CO68" s="399" t="str">
        <f ca="1">+IF(OFFSET('Sanitation Data'!$D$32,0,10*ROW('Sanitation Data'!D62))="","",OFFSET('Sanitation Data'!$D$32,0,10*ROW('Sanitation Data'!D62)))</f>
        <v/>
      </c>
      <c r="CP68" s="399" t="str">
        <f ca="1">+IF(OFFSET('Sanitation Data'!$E$28,0,10*ROW('Sanitation Data'!E62))="","",OFFSET('Sanitation Data'!$E$28,0,10*ROW('Sanitation Data'!E62)))</f>
        <v/>
      </c>
      <c r="CQ68" s="399" t="str">
        <f ca="1">+IF(OFFSET('Sanitation Data'!$E$29,0,10*ROW('Sanitation Data'!E62))="","",OFFSET('Sanitation Data'!$E$29,0,10*ROW('Sanitation Data'!E62)))</f>
        <v/>
      </c>
      <c r="CR68" s="399" t="str">
        <f ca="1">+IF(OFFSET('Sanitation Data'!$E$30,0,10*ROW('Sanitation Data'!E62))="","",OFFSET('Sanitation Data'!$E$30,0,10*ROW('Sanitation Data'!E62)))</f>
        <v/>
      </c>
      <c r="CS68" s="399" t="str">
        <f ca="1">+IF(OFFSET('Sanitation Data'!$E$31,0,10*ROW('Sanitation Data'!E62))="","",OFFSET('Sanitation Data'!$E$31,0,10*ROW('Sanitation Data'!E62)))</f>
        <v/>
      </c>
      <c r="CT68" s="399" t="str">
        <f ca="1">+IF(OFFSET('Sanitation Data'!$E$32,0,10*ROW('Sanitation Data'!E62))="","",OFFSET('Sanitation Data'!$E$32,0,10*ROW('Sanitation Data'!E62)))</f>
        <v/>
      </c>
      <c r="CU68" s="399" t="str">
        <f ca="1">+IF(OFFSET('Sanitation Data'!$F$28,0,10*ROW('Sanitation Data'!F62))="","",OFFSET('Sanitation Data'!$F$28,0,10*ROW('Sanitation Data'!F62)))</f>
        <v/>
      </c>
      <c r="CV68" s="399" t="str">
        <f ca="1">+IF(OFFSET('Sanitation Data'!$F$29,0,10*ROW('Sanitation Data'!F62))="","",OFFSET('Sanitation Data'!$F$29,0,10*ROW('Sanitation Data'!F62)))</f>
        <v/>
      </c>
      <c r="CW68" s="399" t="str">
        <f ca="1">+IF(OFFSET('Sanitation Data'!$F$30,0,10*ROW('Sanitation Data'!F62))="","",OFFSET('Sanitation Data'!$F$30,0,10*ROW('Sanitation Data'!F62)))</f>
        <v/>
      </c>
      <c r="CX68" s="399" t="str">
        <f ca="1">+IF(OFFSET('Sanitation Data'!$F$31,0,10*ROW('Sanitation Data'!F62))="","",OFFSET('Sanitation Data'!$F$31,0,10*ROW('Sanitation Data'!F62)))</f>
        <v/>
      </c>
      <c r="CY68" s="399" t="str">
        <f ca="1">+IF(OFFSET('Sanitation Data'!$F$32,0,10*ROW('Sanitation Data'!F62))="","",OFFSET('Sanitation Data'!$F$32,0,10*ROW('Sanitation Data'!F62)))</f>
        <v/>
      </c>
      <c r="CZ68" s="399" t="str">
        <f ca="1">+IF(OFFSET('Sanitation Data'!$G$28,0,10*ROW('Sanitation Data'!G62))="","",OFFSET('Sanitation Data'!$G$28,0,10*ROW('Sanitation Data'!G62)))</f>
        <v/>
      </c>
      <c r="DA68" s="399" t="str">
        <f ca="1">+IF(OFFSET('Sanitation Data'!$G$29,0,10*ROW('Sanitation Data'!G62))="","",OFFSET('Sanitation Data'!$G$29,0,10*ROW('Sanitation Data'!G62)))</f>
        <v/>
      </c>
      <c r="DB68" s="399" t="str">
        <f ca="1">+IF(OFFSET('Sanitation Data'!$G$30,0,10*ROW('Sanitation Data'!G62))="","",OFFSET('Sanitation Data'!$G$30,0,10*ROW('Sanitation Data'!G62)))</f>
        <v/>
      </c>
      <c r="DC68" s="399" t="str">
        <f ca="1">+IF(OFFSET('Sanitation Data'!$G$31,0,10*ROW('Sanitation Data'!G62))="","",OFFSET('Sanitation Data'!$G$31,0,10*ROW('Sanitation Data'!G62)))</f>
        <v/>
      </c>
      <c r="DD68" s="399" t="str">
        <f ca="1">+IF(OFFSET('Sanitation Data'!$G$32,0,10*ROW('Sanitation Data'!G62))="","",OFFSET('Sanitation Data'!$G$32,0,10*ROW('Sanitation Data'!G62)))</f>
        <v/>
      </c>
      <c r="DE68" s="399" t="str">
        <f ca="1">+IF(OFFSET('Sanitation Data'!$H$28,0,10*ROW('Sanitation Data'!H62))="","",OFFSET('Sanitation Data'!$H$28,0,10*ROW('Sanitation Data'!H62)))</f>
        <v/>
      </c>
      <c r="DF68" s="399" t="str">
        <f ca="1">+IF(OFFSET('Sanitation Data'!$H$29,0,10*ROW('Sanitation Data'!H62))="","",OFFSET('Sanitation Data'!$H$29,0,10*ROW('Sanitation Data'!H62)))</f>
        <v/>
      </c>
      <c r="DG68" s="399" t="str">
        <f ca="1">+IF(OFFSET('Sanitation Data'!$H$30,0,10*ROW('Sanitation Data'!H62))="","",OFFSET('Sanitation Data'!$H$30,0,10*ROW('Sanitation Data'!H62)))</f>
        <v/>
      </c>
      <c r="DH68" s="399" t="str">
        <f ca="1">+IF(OFFSET('Sanitation Data'!$H$31,0,10*ROW('Sanitation Data'!H62))="","",OFFSET('Sanitation Data'!$H$31,0,10*ROW('Sanitation Data'!H62)))</f>
        <v/>
      </c>
      <c r="DI68" s="399" t="str">
        <f ca="1">+IF(OFFSET('Sanitation Data'!$H$32,0,10*ROW('Sanitation Data'!H62))="","",OFFSET('Sanitation Data'!$H$32,0,10*ROW('Sanitation Data'!H62)))</f>
        <v/>
      </c>
      <c r="DJ68" s="399" t="str">
        <f ca="1">+IF(OFFSET('Sanitation Data'!$I$28,0,10*ROW('Sanitation Data'!I62))="","",OFFSET('Sanitation Data'!$I$28,0,10*ROW('Sanitation Data'!I62)))</f>
        <v/>
      </c>
      <c r="DK68" s="399" t="str">
        <f ca="1">+IF(OFFSET('Sanitation Data'!$I$29,0,10*ROW('Sanitation Data'!I62))="","",OFFSET('Sanitation Data'!$I$29,0,10*ROW('Sanitation Data'!I62)))</f>
        <v/>
      </c>
      <c r="DL68" s="399" t="str">
        <f ca="1">+IF(OFFSET('Sanitation Data'!$I$30,0,10*ROW('Sanitation Data'!I62))="","",OFFSET('Sanitation Data'!$I$30,0,10*ROW('Sanitation Data'!I62)))</f>
        <v/>
      </c>
      <c r="DM68" s="399" t="str">
        <f ca="1">+IF(OFFSET('Sanitation Data'!$I$31,0,10*ROW('Sanitation Data'!I62))="","",OFFSET('Sanitation Data'!$I$31,0,10*ROW('Sanitation Data'!I62)))</f>
        <v/>
      </c>
      <c r="DN68" s="399" t="str">
        <f ca="1">+IF(OFFSET('Sanitation Data'!$I$32,0,10*ROW('Sanitation Data'!I62))="","",OFFSET('Sanitation Data'!$I$32,0,10*ROW('Sanitation Data'!I62)))</f>
        <v/>
      </c>
      <c r="DO68" s="399" t="str">
        <f ca="1">+IF(OFFSET('Hygiene Data'!$D$11,0,10*ROW('Hygiene Data'!D62))="","",OFFSET('Hygiene Data'!$D$11,0,10*ROW('Hygiene Data'!D62)))</f>
        <v/>
      </c>
      <c r="DP68" s="399" t="str">
        <f ca="1">+IF(OFFSET('Hygiene Data'!$D$12,0,10*ROW('Hygiene Data'!D62))="","",OFFSET('Hygiene Data'!$D$12,0,10*ROW('Hygiene Data'!D62)))</f>
        <v/>
      </c>
      <c r="DQ68" s="399" t="str">
        <f ca="1">+IF(OFFSET('Hygiene Data'!$D$13,0,10*ROW('Hygiene Data'!D62))="","",OFFSET('Hygiene Data'!$D$13,0,10*ROW('Hygiene Data'!D62)))</f>
        <v/>
      </c>
      <c r="DR68" s="399" t="str">
        <f ca="1">+IF(OFFSET('Hygiene Data'!$E$11,0,10*ROW('Hygiene Data'!E62))="","",OFFSET('Hygiene Data'!$E$11,0,10*ROW('Hygiene Data'!E62)))</f>
        <v/>
      </c>
      <c r="DS68" s="399" t="str">
        <f ca="1">+IF(OFFSET('Hygiene Data'!$E$12,0,10*ROW('Hygiene Data'!E62))="","",OFFSET('Hygiene Data'!$E$12,0,10*ROW('Hygiene Data'!E62)))</f>
        <v/>
      </c>
      <c r="DT68" s="399" t="str">
        <f ca="1">+IF(OFFSET('Hygiene Data'!$E$13,0,10*ROW('Hygiene Data'!E62))="","",OFFSET('Hygiene Data'!$E$13,0,10*ROW('Hygiene Data'!E62)))</f>
        <v/>
      </c>
      <c r="DU68" s="399" t="str">
        <f ca="1">+IF(OFFSET('Hygiene Data'!$F$11,0,10*ROW('Hygiene Data'!F62))="","",OFFSET('Hygiene Data'!$F$11,0,10*ROW('Hygiene Data'!F62)))</f>
        <v/>
      </c>
      <c r="DV68" s="399" t="str">
        <f ca="1">+IF(OFFSET('Hygiene Data'!$F$12,0,10*ROW('Hygiene Data'!F62))="","",OFFSET('Hygiene Data'!$F$12,0,10*ROW('Hygiene Data'!F62)))</f>
        <v/>
      </c>
      <c r="DW68" s="399" t="str">
        <f ca="1">+IF(OFFSET('Hygiene Data'!$F$13,0,10*ROW('Hygiene Data'!F62))="","",OFFSET('Hygiene Data'!$F$13,0,10*ROW('Hygiene Data'!F62)))</f>
        <v/>
      </c>
      <c r="DX68" s="399" t="str">
        <f ca="1">+IF(OFFSET('Hygiene Data'!$G$11,0,10*ROW('Hygiene Data'!G62))="","",OFFSET('Hygiene Data'!$G$11,0,10*ROW('Hygiene Data'!G62)))</f>
        <v/>
      </c>
      <c r="DY68" s="399" t="str">
        <f ca="1">+IF(OFFSET('Hygiene Data'!$G$12,0,10*ROW('Hygiene Data'!G62))="","",OFFSET('Hygiene Data'!$G$12,0,10*ROW('Hygiene Data'!G62)))</f>
        <v/>
      </c>
      <c r="DZ68" s="399" t="str">
        <f ca="1">+IF(OFFSET('Hygiene Data'!$G$13,0,10*ROW('Hygiene Data'!G62))="","",OFFSET('Hygiene Data'!$G$13,0,10*ROW('Hygiene Data'!G62)))</f>
        <v/>
      </c>
      <c r="EA68" s="399" t="str">
        <f ca="1">+IF(OFFSET('Hygiene Data'!$H$11,0,10*ROW('Hygiene Data'!H62))="","",OFFSET('Hygiene Data'!$H$11,0,10*ROW('Hygiene Data'!H62)))</f>
        <v/>
      </c>
      <c r="EB68" s="399" t="str">
        <f ca="1">+IF(OFFSET('Hygiene Data'!$H$12,0,10*ROW('Hygiene Data'!H62))="","",OFFSET('Hygiene Data'!$H$12,0,10*ROW('Hygiene Data'!H62)))</f>
        <v/>
      </c>
      <c r="EC68" s="399" t="str">
        <f ca="1">+IF(OFFSET('Hygiene Data'!$H$13,0,10*ROW('Hygiene Data'!H62))="","",OFFSET('Hygiene Data'!$H$13,0,10*ROW('Hygiene Data'!H62)))</f>
        <v/>
      </c>
      <c r="ED68" s="399" t="str">
        <f ca="1">+IF(OFFSET('Hygiene Data'!$I$11,0,10*ROW('Hygiene Data'!I62))="","",OFFSET('Hygiene Data'!$I$11,0,10*ROW('Hygiene Data'!I62)))</f>
        <v/>
      </c>
      <c r="EE68" s="399" t="str">
        <f ca="1">+IF(OFFSET('Hygiene Data'!$I$12,0,10*ROW('Hygiene Data'!I62))="","",OFFSET('Hygiene Data'!$I$12,0,10*ROW('Hygiene Data'!I62)))</f>
        <v/>
      </c>
      <c r="EF68" s="399" t="str">
        <f ca="1">+IF(OFFSET('Hygiene Data'!$I$13,0,10*ROW('Hygiene Data'!I62))="","",OFFSET('Hygiene Data'!$I$13,0,10*ROW('Hygiene Data'!I62)))</f>
        <v/>
      </c>
    </row>
    <row r="69" spans="1:136" x14ac:dyDescent="0.25">
      <c r="A69" s="508" t="str">
        <f ca="1">+IF(OFFSET('Water Data'!$B$2,0,10*ROW('Water Data'!E63))="","",OFFSET('Water Data'!$B$2,0,10*ROW('Water Data'!E63)))</f>
        <v/>
      </c>
      <c r="B69" s="50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35" t="str">
        <f t="shared" ca="1" si="0"/>
        <v/>
      </c>
      <c r="D69" s="53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3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3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3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3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3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3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3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3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3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3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3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3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3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3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3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3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3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3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3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3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3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3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3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3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3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3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3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3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3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3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3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3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3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3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3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3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3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3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3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3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3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3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3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3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3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3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3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3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1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3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3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3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3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3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3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3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3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3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3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3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3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3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3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3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3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99" t="str">
        <f ca="1">+IF(OFFSET('Water Data'!$D$27,0,10*ROW('Water Data'!D63))="","",OFFSET('Water Data'!$D$27,0,10*ROW('Water Data'!D63)))</f>
        <v/>
      </c>
      <c r="BT69" s="399" t="str">
        <f ca="1">+IF(OFFSET('Water Data'!$D$28,0,10*ROW('Water Data'!D63))="","",OFFSET('Water Data'!$D$28,0,10*ROW('Water Data'!D63)))</f>
        <v/>
      </c>
      <c r="BU69" s="399" t="str">
        <f ca="1">+IF(OFFSET('Water Data'!$D$29,0,10*ROW('Water Data'!D63))="","",OFFSET('Water Data'!$D$29,0,10*ROW('Water Data'!D63)))</f>
        <v/>
      </c>
      <c r="BV69" s="399" t="str">
        <f ca="1">+IF(OFFSET('Water Data'!$E$27,0,10*ROW('Water Data'!E63))="","",OFFSET('Water Data'!$E$27,0,10*ROW('Water Data'!E63)))</f>
        <v/>
      </c>
      <c r="BW69" s="399" t="str">
        <f ca="1">+IF(OFFSET('Water Data'!$E$28,0,10*ROW('Water Data'!E63))="","",OFFSET('Water Data'!$E$28,0,10*ROW('Water Data'!E63)))</f>
        <v/>
      </c>
      <c r="BX69" s="399" t="str">
        <f ca="1">+IF(OFFSET('Water Data'!$E$29,0,10*ROW('Water Data'!E63))="","",OFFSET('Water Data'!$E$29,0,10*ROW('Water Data'!E63)))</f>
        <v/>
      </c>
      <c r="BY69" s="399" t="str">
        <f ca="1">+IF(OFFSET('Water Data'!$F$27,0,10*ROW('Water Data'!F63))="","",OFFSET('Water Data'!$F$27,0,10*ROW('Water Data'!F63)))</f>
        <v/>
      </c>
      <c r="BZ69" s="399" t="str">
        <f ca="1">+IF(OFFSET('Water Data'!$F$28,0,10*ROW('Water Data'!F63))="","",OFFSET('Water Data'!$F$28,0,10*ROW('Water Data'!F63)))</f>
        <v/>
      </c>
      <c r="CA69" s="399" t="str">
        <f ca="1">+IF(OFFSET('Water Data'!$F$29,0,10*ROW('Water Data'!F63))="","",OFFSET('Water Data'!$F$29,0,10*ROW('Water Data'!F63)))</f>
        <v/>
      </c>
      <c r="CB69" s="399" t="str">
        <f ca="1">+IF(OFFSET('Water Data'!$G$27,0,10*ROW('Water Data'!G63))="","",OFFSET('Water Data'!$G$27,0,10*ROW('Water Data'!G63)))</f>
        <v/>
      </c>
      <c r="CC69" s="399" t="str">
        <f ca="1">+IF(OFFSET('Water Data'!$G$28,0,10*ROW('Water Data'!G63))="","",OFFSET('Water Data'!$G$28,0,10*ROW('Water Data'!G63)))</f>
        <v/>
      </c>
      <c r="CD69" s="399" t="str">
        <f ca="1">+IF(OFFSET('Water Data'!$G$29,0,10*ROW('Water Data'!G63))="","",OFFSET('Water Data'!$G$29,0,10*ROW('Water Data'!G63)))</f>
        <v/>
      </c>
      <c r="CE69" s="399" t="str">
        <f ca="1">+IF(OFFSET('Water Data'!$H$27,0,10*ROW('Water Data'!H63))="","",OFFSET('Water Data'!$H$27,0,10*ROW('Water Data'!H63)))</f>
        <v/>
      </c>
      <c r="CF69" s="399" t="str">
        <f ca="1">+IF(OFFSET('Water Data'!$H$28,0,10*ROW('Water Data'!H63))="","",OFFSET('Water Data'!$H$28,0,10*ROW('Water Data'!H63)))</f>
        <v/>
      </c>
      <c r="CG69" s="399" t="str">
        <f ca="1">+IF(OFFSET('Water Data'!$H$29,0,10*ROW('Water Data'!H63))="","",OFFSET('Water Data'!$H$29,0,10*ROW('Water Data'!H63)))</f>
        <v/>
      </c>
      <c r="CH69" s="399" t="str">
        <f ca="1">+IF(OFFSET('Water Data'!$I$27,0,10*ROW('Water Data'!I63))="","",OFFSET('Water Data'!$I$27,0,10*ROW('Water Data'!I63)))</f>
        <v/>
      </c>
      <c r="CI69" s="399" t="str">
        <f ca="1">+IF(OFFSET('Water Data'!$I$28,0,10*ROW('Water Data'!I63))="","",OFFSET('Water Data'!$I$28,0,10*ROW('Water Data'!I63)))</f>
        <v/>
      </c>
      <c r="CJ69" s="399" t="str">
        <f ca="1">+IF(OFFSET('Water Data'!$I$29,0,10*ROW('Water Data'!I63))="","",OFFSET('Water Data'!$I$29,0,10*ROW('Water Data'!I63)))</f>
        <v/>
      </c>
      <c r="CK69" s="399" t="str">
        <f ca="1">+IF(OFFSET('Sanitation Data'!$D$28,0,10*ROW('Sanitation Data'!D63))="","",OFFSET('Sanitation Data'!$D$28,0,10*ROW('Sanitation Data'!D63)))</f>
        <v/>
      </c>
      <c r="CL69" s="399" t="str">
        <f ca="1">+IF(OFFSET('Sanitation Data'!$D$29,0,10*ROW('Sanitation Data'!D63))="","",OFFSET('Sanitation Data'!$D$29,0,10*ROW('Sanitation Data'!D63)))</f>
        <v/>
      </c>
      <c r="CM69" s="399" t="str">
        <f ca="1">+IF(OFFSET('Sanitation Data'!$D$30,0,10*ROW('Sanitation Data'!D63))="","",OFFSET('Sanitation Data'!$D$30,0,10*ROW('Sanitation Data'!D63)))</f>
        <v/>
      </c>
      <c r="CN69" s="399" t="str">
        <f ca="1">+IF(OFFSET('Sanitation Data'!$D$31,0,10*ROW('Sanitation Data'!D63))="","",OFFSET('Sanitation Data'!$D$31,0,10*ROW('Sanitation Data'!D63)))</f>
        <v/>
      </c>
      <c r="CO69" s="399" t="str">
        <f ca="1">+IF(OFFSET('Sanitation Data'!$D$32,0,10*ROW('Sanitation Data'!D63))="","",OFFSET('Sanitation Data'!$D$32,0,10*ROW('Sanitation Data'!D63)))</f>
        <v/>
      </c>
      <c r="CP69" s="399" t="str">
        <f ca="1">+IF(OFFSET('Sanitation Data'!$E$28,0,10*ROW('Sanitation Data'!E63))="","",OFFSET('Sanitation Data'!$E$28,0,10*ROW('Sanitation Data'!E63)))</f>
        <v/>
      </c>
      <c r="CQ69" s="399" t="str">
        <f ca="1">+IF(OFFSET('Sanitation Data'!$E$29,0,10*ROW('Sanitation Data'!E63))="","",OFFSET('Sanitation Data'!$E$29,0,10*ROW('Sanitation Data'!E63)))</f>
        <v/>
      </c>
      <c r="CR69" s="399" t="str">
        <f ca="1">+IF(OFFSET('Sanitation Data'!$E$30,0,10*ROW('Sanitation Data'!E63))="","",OFFSET('Sanitation Data'!$E$30,0,10*ROW('Sanitation Data'!E63)))</f>
        <v/>
      </c>
      <c r="CS69" s="399" t="str">
        <f ca="1">+IF(OFFSET('Sanitation Data'!$E$31,0,10*ROW('Sanitation Data'!E63))="","",OFFSET('Sanitation Data'!$E$31,0,10*ROW('Sanitation Data'!E63)))</f>
        <v/>
      </c>
      <c r="CT69" s="399" t="str">
        <f ca="1">+IF(OFFSET('Sanitation Data'!$E$32,0,10*ROW('Sanitation Data'!E63))="","",OFFSET('Sanitation Data'!$E$32,0,10*ROW('Sanitation Data'!E63)))</f>
        <v/>
      </c>
      <c r="CU69" s="399" t="str">
        <f ca="1">+IF(OFFSET('Sanitation Data'!$F$28,0,10*ROW('Sanitation Data'!F63))="","",OFFSET('Sanitation Data'!$F$28,0,10*ROW('Sanitation Data'!F63)))</f>
        <v/>
      </c>
      <c r="CV69" s="399" t="str">
        <f ca="1">+IF(OFFSET('Sanitation Data'!$F$29,0,10*ROW('Sanitation Data'!F63))="","",OFFSET('Sanitation Data'!$F$29,0,10*ROW('Sanitation Data'!F63)))</f>
        <v/>
      </c>
      <c r="CW69" s="399" t="str">
        <f ca="1">+IF(OFFSET('Sanitation Data'!$F$30,0,10*ROW('Sanitation Data'!F63))="","",OFFSET('Sanitation Data'!$F$30,0,10*ROW('Sanitation Data'!F63)))</f>
        <v/>
      </c>
      <c r="CX69" s="399" t="str">
        <f ca="1">+IF(OFFSET('Sanitation Data'!$F$31,0,10*ROW('Sanitation Data'!F63))="","",OFFSET('Sanitation Data'!$F$31,0,10*ROW('Sanitation Data'!F63)))</f>
        <v/>
      </c>
      <c r="CY69" s="399" t="str">
        <f ca="1">+IF(OFFSET('Sanitation Data'!$F$32,0,10*ROW('Sanitation Data'!F63))="","",OFFSET('Sanitation Data'!$F$32,0,10*ROW('Sanitation Data'!F63)))</f>
        <v/>
      </c>
      <c r="CZ69" s="399" t="str">
        <f ca="1">+IF(OFFSET('Sanitation Data'!$G$28,0,10*ROW('Sanitation Data'!G63))="","",OFFSET('Sanitation Data'!$G$28,0,10*ROW('Sanitation Data'!G63)))</f>
        <v/>
      </c>
      <c r="DA69" s="399" t="str">
        <f ca="1">+IF(OFFSET('Sanitation Data'!$G$29,0,10*ROW('Sanitation Data'!G63))="","",OFFSET('Sanitation Data'!$G$29,0,10*ROW('Sanitation Data'!G63)))</f>
        <v/>
      </c>
      <c r="DB69" s="399" t="str">
        <f ca="1">+IF(OFFSET('Sanitation Data'!$G$30,0,10*ROW('Sanitation Data'!G63))="","",OFFSET('Sanitation Data'!$G$30,0,10*ROW('Sanitation Data'!G63)))</f>
        <v/>
      </c>
      <c r="DC69" s="399" t="str">
        <f ca="1">+IF(OFFSET('Sanitation Data'!$G$31,0,10*ROW('Sanitation Data'!G63))="","",OFFSET('Sanitation Data'!$G$31,0,10*ROW('Sanitation Data'!G63)))</f>
        <v/>
      </c>
      <c r="DD69" s="399" t="str">
        <f ca="1">+IF(OFFSET('Sanitation Data'!$G$32,0,10*ROW('Sanitation Data'!G63))="","",OFFSET('Sanitation Data'!$G$32,0,10*ROW('Sanitation Data'!G63)))</f>
        <v/>
      </c>
      <c r="DE69" s="399" t="str">
        <f ca="1">+IF(OFFSET('Sanitation Data'!$H$28,0,10*ROW('Sanitation Data'!H63))="","",OFFSET('Sanitation Data'!$H$28,0,10*ROW('Sanitation Data'!H63)))</f>
        <v/>
      </c>
      <c r="DF69" s="399" t="str">
        <f ca="1">+IF(OFFSET('Sanitation Data'!$H$29,0,10*ROW('Sanitation Data'!H63))="","",OFFSET('Sanitation Data'!$H$29,0,10*ROW('Sanitation Data'!H63)))</f>
        <v/>
      </c>
      <c r="DG69" s="399" t="str">
        <f ca="1">+IF(OFFSET('Sanitation Data'!$H$30,0,10*ROW('Sanitation Data'!H63))="","",OFFSET('Sanitation Data'!$H$30,0,10*ROW('Sanitation Data'!H63)))</f>
        <v/>
      </c>
      <c r="DH69" s="399" t="str">
        <f ca="1">+IF(OFFSET('Sanitation Data'!$H$31,0,10*ROW('Sanitation Data'!H63))="","",OFFSET('Sanitation Data'!$H$31,0,10*ROW('Sanitation Data'!H63)))</f>
        <v/>
      </c>
      <c r="DI69" s="399" t="str">
        <f ca="1">+IF(OFFSET('Sanitation Data'!$H$32,0,10*ROW('Sanitation Data'!H63))="","",OFFSET('Sanitation Data'!$H$32,0,10*ROW('Sanitation Data'!H63)))</f>
        <v/>
      </c>
      <c r="DJ69" s="399" t="str">
        <f ca="1">+IF(OFFSET('Sanitation Data'!$I$28,0,10*ROW('Sanitation Data'!I63))="","",OFFSET('Sanitation Data'!$I$28,0,10*ROW('Sanitation Data'!I63)))</f>
        <v/>
      </c>
      <c r="DK69" s="399" t="str">
        <f ca="1">+IF(OFFSET('Sanitation Data'!$I$29,0,10*ROW('Sanitation Data'!I63))="","",OFFSET('Sanitation Data'!$I$29,0,10*ROW('Sanitation Data'!I63)))</f>
        <v/>
      </c>
      <c r="DL69" s="399" t="str">
        <f ca="1">+IF(OFFSET('Sanitation Data'!$I$30,0,10*ROW('Sanitation Data'!I63))="","",OFFSET('Sanitation Data'!$I$30,0,10*ROW('Sanitation Data'!I63)))</f>
        <v/>
      </c>
      <c r="DM69" s="399" t="str">
        <f ca="1">+IF(OFFSET('Sanitation Data'!$I$31,0,10*ROW('Sanitation Data'!I63))="","",OFFSET('Sanitation Data'!$I$31,0,10*ROW('Sanitation Data'!I63)))</f>
        <v/>
      </c>
      <c r="DN69" s="399" t="str">
        <f ca="1">+IF(OFFSET('Sanitation Data'!$I$32,0,10*ROW('Sanitation Data'!I63))="","",OFFSET('Sanitation Data'!$I$32,0,10*ROW('Sanitation Data'!I63)))</f>
        <v/>
      </c>
      <c r="DO69" s="399" t="str">
        <f ca="1">+IF(OFFSET('Hygiene Data'!$D$11,0,10*ROW('Hygiene Data'!D63))="","",OFFSET('Hygiene Data'!$D$11,0,10*ROW('Hygiene Data'!D63)))</f>
        <v/>
      </c>
      <c r="DP69" s="399" t="str">
        <f ca="1">+IF(OFFSET('Hygiene Data'!$D$12,0,10*ROW('Hygiene Data'!D63))="","",OFFSET('Hygiene Data'!$D$12,0,10*ROW('Hygiene Data'!D63)))</f>
        <v/>
      </c>
      <c r="DQ69" s="399" t="str">
        <f ca="1">+IF(OFFSET('Hygiene Data'!$D$13,0,10*ROW('Hygiene Data'!D63))="","",OFFSET('Hygiene Data'!$D$13,0,10*ROW('Hygiene Data'!D63)))</f>
        <v/>
      </c>
      <c r="DR69" s="399" t="str">
        <f ca="1">+IF(OFFSET('Hygiene Data'!$E$11,0,10*ROW('Hygiene Data'!E63))="","",OFFSET('Hygiene Data'!$E$11,0,10*ROW('Hygiene Data'!E63)))</f>
        <v/>
      </c>
      <c r="DS69" s="399" t="str">
        <f ca="1">+IF(OFFSET('Hygiene Data'!$E$12,0,10*ROW('Hygiene Data'!E63))="","",OFFSET('Hygiene Data'!$E$12,0,10*ROW('Hygiene Data'!E63)))</f>
        <v/>
      </c>
      <c r="DT69" s="399" t="str">
        <f ca="1">+IF(OFFSET('Hygiene Data'!$E$13,0,10*ROW('Hygiene Data'!E63))="","",OFFSET('Hygiene Data'!$E$13,0,10*ROW('Hygiene Data'!E63)))</f>
        <v/>
      </c>
      <c r="DU69" s="399" t="str">
        <f ca="1">+IF(OFFSET('Hygiene Data'!$F$11,0,10*ROW('Hygiene Data'!F63))="","",OFFSET('Hygiene Data'!$F$11,0,10*ROW('Hygiene Data'!F63)))</f>
        <v/>
      </c>
      <c r="DV69" s="399" t="str">
        <f ca="1">+IF(OFFSET('Hygiene Data'!$F$12,0,10*ROW('Hygiene Data'!F63))="","",OFFSET('Hygiene Data'!$F$12,0,10*ROW('Hygiene Data'!F63)))</f>
        <v/>
      </c>
      <c r="DW69" s="399" t="str">
        <f ca="1">+IF(OFFSET('Hygiene Data'!$F$13,0,10*ROW('Hygiene Data'!F63))="","",OFFSET('Hygiene Data'!$F$13,0,10*ROW('Hygiene Data'!F63)))</f>
        <v/>
      </c>
      <c r="DX69" s="399" t="str">
        <f ca="1">+IF(OFFSET('Hygiene Data'!$G$11,0,10*ROW('Hygiene Data'!G63))="","",OFFSET('Hygiene Data'!$G$11,0,10*ROW('Hygiene Data'!G63)))</f>
        <v/>
      </c>
      <c r="DY69" s="399" t="str">
        <f ca="1">+IF(OFFSET('Hygiene Data'!$G$12,0,10*ROW('Hygiene Data'!G63))="","",OFFSET('Hygiene Data'!$G$12,0,10*ROW('Hygiene Data'!G63)))</f>
        <v/>
      </c>
      <c r="DZ69" s="399" t="str">
        <f ca="1">+IF(OFFSET('Hygiene Data'!$G$13,0,10*ROW('Hygiene Data'!G63))="","",OFFSET('Hygiene Data'!$G$13,0,10*ROW('Hygiene Data'!G63)))</f>
        <v/>
      </c>
      <c r="EA69" s="399" t="str">
        <f ca="1">+IF(OFFSET('Hygiene Data'!$H$11,0,10*ROW('Hygiene Data'!H63))="","",OFFSET('Hygiene Data'!$H$11,0,10*ROW('Hygiene Data'!H63)))</f>
        <v/>
      </c>
      <c r="EB69" s="399" t="str">
        <f ca="1">+IF(OFFSET('Hygiene Data'!$H$12,0,10*ROW('Hygiene Data'!H63))="","",OFFSET('Hygiene Data'!$H$12,0,10*ROW('Hygiene Data'!H63)))</f>
        <v/>
      </c>
      <c r="EC69" s="399" t="str">
        <f ca="1">+IF(OFFSET('Hygiene Data'!$H$13,0,10*ROW('Hygiene Data'!H63))="","",OFFSET('Hygiene Data'!$H$13,0,10*ROW('Hygiene Data'!H63)))</f>
        <v/>
      </c>
      <c r="ED69" s="399" t="str">
        <f ca="1">+IF(OFFSET('Hygiene Data'!$I$11,0,10*ROW('Hygiene Data'!I63))="","",OFFSET('Hygiene Data'!$I$11,0,10*ROW('Hygiene Data'!I63)))</f>
        <v/>
      </c>
      <c r="EE69" s="399" t="str">
        <f ca="1">+IF(OFFSET('Hygiene Data'!$I$12,0,10*ROW('Hygiene Data'!I63))="","",OFFSET('Hygiene Data'!$I$12,0,10*ROW('Hygiene Data'!I63)))</f>
        <v/>
      </c>
      <c r="EF69" s="399" t="str">
        <f ca="1">+IF(OFFSET('Hygiene Data'!$I$13,0,10*ROW('Hygiene Data'!I63))="","",OFFSET('Hygiene Data'!$I$13,0,10*ROW('Hygiene Data'!I63)))</f>
        <v/>
      </c>
    </row>
    <row r="70" spans="1:136" x14ac:dyDescent="0.25">
      <c r="A70" s="508" t="str">
        <f ca="1">+IF(OFFSET('Water Data'!$B$2,0,10*ROW('Water Data'!E64))="","",OFFSET('Water Data'!$B$2,0,10*ROW('Water Data'!E64)))</f>
        <v/>
      </c>
      <c r="B70" s="50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35" t="str">
        <f t="shared" ca="1" si="0"/>
        <v/>
      </c>
      <c r="D70" s="53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3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3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3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3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3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3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3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3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3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3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3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3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3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3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3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3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3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3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3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3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3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3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3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3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3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3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3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3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3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3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3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3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3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3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3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3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3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3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3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3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3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3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3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3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3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3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3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3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1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3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3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3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3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3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3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3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3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3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3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3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3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3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3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3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3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99" t="str">
        <f ca="1">+IF(OFFSET('Water Data'!$D$27,0,10*ROW('Water Data'!D64))="","",OFFSET('Water Data'!$D$27,0,10*ROW('Water Data'!D64)))</f>
        <v/>
      </c>
      <c r="BT70" s="399" t="str">
        <f ca="1">+IF(OFFSET('Water Data'!$D$28,0,10*ROW('Water Data'!D64))="","",OFFSET('Water Data'!$D$28,0,10*ROW('Water Data'!D64)))</f>
        <v/>
      </c>
      <c r="BU70" s="399" t="str">
        <f ca="1">+IF(OFFSET('Water Data'!$D$29,0,10*ROW('Water Data'!D64))="","",OFFSET('Water Data'!$D$29,0,10*ROW('Water Data'!D64)))</f>
        <v/>
      </c>
      <c r="BV70" s="399" t="str">
        <f ca="1">+IF(OFFSET('Water Data'!$E$27,0,10*ROW('Water Data'!E64))="","",OFFSET('Water Data'!$E$27,0,10*ROW('Water Data'!E64)))</f>
        <v/>
      </c>
      <c r="BW70" s="399" t="str">
        <f ca="1">+IF(OFFSET('Water Data'!$E$28,0,10*ROW('Water Data'!E64))="","",OFFSET('Water Data'!$E$28,0,10*ROW('Water Data'!E64)))</f>
        <v/>
      </c>
      <c r="BX70" s="399" t="str">
        <f ca="1">+IF(OFFSET('Water Data'!$E$29,0,10*ROW('Water Data'!E64))="","",OFFSET('Water Data'!$E$29,0,10*ROW('Water Data'!E64)))</f>
        <v/>
      </c>
      <c r="BY70" s="399" t="str">
        <f ca="1">+IF(OFFSET('Water Data'!$F$27,0,10*ROW('Water Data'!F64))="","",OFFSET('Water Data'!$F$27,0,10*ROW('Water Data'!F64)))</f>
        <v/>
      </c>
      <c r="BZ70" s="399" t="str">
        <f ca="1">+IF(OFFSET('Water Data'!$F$28,0,10*ROW('Water Data'!F64))="","",OFFSET('Water Data'!$F$28,0,10*ROW('Water Data'!F64)))</f>
        <v/>
      </c>
      <c r="CA70" s="399" t="str">
        <f ca="1">+IF(OFFSET('Water Data'!$F$29,0,10*ROW('Water Data'!F64))="","",OFFSET('Water Data'!$F$29,0,10*ROW('Water Data'!F64)))</f>
        <v/>
      </c>
      <c r="CB70" s="399" t="str">
        <f ca="1">+IF(OFFSET('Water Data'!$G$27,0,10*ROW('Water Data'!G64))="","",OFFSET('Water Data'!$G$27,0,10*ROW('Water Data'!G64)))</f>
        <v/>
      </c>
      <c r="CC70" s="399" t="str">
        <f ca="1">+IF(OFFSET('Water Data'!$G$28,0,10*ROW('Water Data'!G64))="","",OFFSET('Water Data'!$G$28,0,10*ROW('Water Data'!G64)))</f>
        <v/>
      </c>
      <c r="CD70" s="399" t="str">
        <f ca="1">+IF(OFFSET('Water Data'!$G$29,0,10*ROW('Water Data'!G64))="","",OFFSET('Water Data'!$G$29,0,10*ROW('Water Data'!G64)))</f>
        <v/>
      </c>
      <c r="CE70" s="399" t="str">
        <f ca="1">+IF(OFFSET('Water Data'!$H$27,0,10*ROW('Water Data'!H64))="","",OFFSET('Water Data'!$H$27,0,10*ROW('Water Data'!H64)))</f>
        <v/>
      </c>
      <c r="CF70" s="399" t="str">
        <f ca="1">+IF(OFFSET('Water Data'!$H$28,0,10*ROW('Water Data'!H64))="","",OFFSET('Water Data'!$H$28,0,10*ROW('Water Data'!H64)))</f>
        <v/>
      </c>
      <c r="CG70" s="399" t="str">
        <f ca="1">+IF(OFFSET('Water Data'!$H$29,0,10*ROW('Water Data'!H64))="","",OFFSET('Water Data'!$H$29,0,10*ROW('Water Data'!H64)))</f>
        <v/>
      </c>
      <c r="CH70" s="399" t="str">
        <f ca="1">+IF(OFFSET('Water Data'!$I$27,0,10*ROW('Water Data'!I64))="","",OFFSET('Water Data'!$I$27,0,10*ROW('Water Data'!I64)))</f>
        <v/>
      </c>
      <c r="CI70" s="399" t="str">
        <f ca="1">+IF(OFFSET('Water Data'!$I$28,0,10*ROW('Water Data'!I64))="","",OFFSET('Water Data'!$I$28,0,10*ROW('Water Data'!I64)))</f>
        <v/>
      </c>
      <c r="CJ70" s="399" t="str">
        <f ca="1">+IF(OFFSET('Water Data'!$I$29,0,10*ROW('Water Data'!I64))="","",OFFSET('Water Data'!$I$29,0,10*ROW('Water Data'!I64)))</f>
        <v/>
      </c>
      <c r="CK70" s="399" t="str">
        <f ca="1">+IF(OFFSET('Sanitation Data'!$D$28,0,10*ROW('Sanitation Data'!D64))="","",OFFSET('Sanitation Data'!$D$28,0,10*ROW('Sanitation Data'!D64)))</f>
        <v/>
      </c>
      <c r="CL70" s="399" t="str">
        <f ca="1">+IF(OFFSET('Sanitation Data'!$D$29,0,10*ROW('Sanitation Data'!D64))="","",OFFSET('Sanitation Data'!$D$29,0,10*ROW('Sanitation Data'!D64)))</f>
        <v/>
      </c>
      <c r="CM70" s="399" t="str">
        <f ca="1">+IF(OFFSET('Sanitation Data'!$D$30,0,10*ROW('Sanitation Data'!D64))="","",OFFSET('Sanitation Data'!$D$30,0,10*ROW('Sanitation Data'!D64)))</f>
        <v/>
      </c>
      <c r="CN70" s="399" t="str">
        <f ca="1">+IF(OFFSET('Sanitation Data'!$D$31,0,10*ROW('Sanitation Data'!D64))="","",OFFSET('Sanitation Data'!$D$31,0,10*ROW('Sanitation Data'!D64)))</f>
        <v/>
      </c>
      <c r="CO70" s="399" t="str">
        <f ca="1">+IF(OFFSET('Sanitation Data'!$D$32,0,10*ROW('Sanitation Data'!D64))="","",OFFSET('Sanitation Data'!$D$32,0,10*ROW('Sanitation Data'!D64)))</f>
        <v/>
      </c>
      <c r="CP70" s="399" t="str">
        <f ca="1">+IF(OFFSET('Sanitation Data'!$E$28,0,10*ROW('Sanitation Data'!E64))="","",OFFSET('Sanitation Data'!$E$28,0,10*ROW('Sanitation Data'!E64)))</f>
        <v/>
      </c>
      <c r="CQ70" s="399" t="str">
        <f ca="1">+IF(OFFSET('Sanitation Data'!$E$29,0,10*ROW('Sanitation Data'!E64))="","",OFFSET('Sanitation Data'!$E$29,0,10*ROW('Sanitation Data'!E64)))</f>
        <v/>
      </c>
      <c r="CR70" s="399" t="str">
        <f ca="1">+IF(OFFSET('Sanitation Data'!$E$30,0,10*ROW('Sanitation Data'!E64))="","",OFFSET('Sanitation Data'!$E$30,0,10*ROW('Sanitation Data'!E64)))</f>
        <v/>
      </c>
      <c r="CS70" s="399" t="str">
        <f ca="1">+IF(OFFSET('Sanitation Data'!$E$31,0,10*ROW('Sanitation Data'!E64))="","",OFFSET('Sanitation Data'!$E$31,0,10*ROW('Sanitation Data'!E64)))</f>
        <v/>
      </c>
      <c r="CT70" s="399" t="str">
        <f ca="1">+IF(OFFSET('Sanitation Data'!$E$32,0,10*ROW('Sanitation Data'!E64))="","",OFFSET('Sanitation Data'!$E$32,0,10*ROW('Sanitation Data'!E64)))</f>
        <v/>
      </c>
      <c r="CU70" s="399" t="str">
        <f ca="1">+IF(OFFSET('Sanitation Data'!$F$28,0,10*ROW('Sanitation Data'!F64))="","",OFFSET('Sanitation Data'!$F$28,0,10*ROW('Sanitation Data'!F64)))</f>
        <v/>
      </c>
      <c r="CV70" s="399" t="str">
        <f ca="1">+IF(OFFSET('Sanitation Data'!$F$29,0,10*ROW('Sanitation Data'!F64))="","",OFFSET('Sanitation Data'!$F$29,0,10*ROW('Sanitation Data'!F64)))</f>
        <v/>
      </c>
      <c r="CW70" s="399" t="str">
        <f ca="1">+IF(OFFSET('Sanitation Data'!$F$30,0,10*ROW('Sanitation Data'!F64))="","",OFFSET('Sanitation Data'!$F$30,0,10*ROW('Sanitation Data'!F64)))</f>
        <v/>
      </c>
      <c r="CX70" s="399" t="str">
        <f ca="1">+IF(OFFSET('Sanitation Data'!$F$31,0,10*ROW('Sanitation Data'!F64))="","",OFFSET('Sanitation Data'!$F$31,0,10*ROW('Sanitation Data'!F64)))</f>
        <v/>
      </c>
      <c r="CY70" s="399" t="str">
        <f ca="1">+IF(OFFSET('Sanitation Data'!$F$32,0,10*ROW('Sanitation Data'!F64))="","",OFFSET('Sanitation Data'!$F$32,0,10*ROW('Sanitation Data'!F64)))</f>
        <v/>
      </c>
      <c r="CZ70" s="399" t="str">
        <f ca="1">+IF(OFFSET('Sanitation Data'!$G$28,0,10*ROW('Sanitation Data'!G64))="","",OFFSET('Sanitation Data'!$G$28,0,10*ROW('Sanitation Data'!G64)))</f>
        <v/>
      </c>
      <c r="DA70" s="399" t="str">
        <f ca="1">+IF(OFFSET('Sanitation Data'!$G$29,0,10*ROW('Sanitation Data'!G64))="","",OFFSET('Sanitation Data'!$G$29,0,10*ROW('Sanitation Data'!G64)))</f>
        <v/>
      </c>
      <c r="DB70" s="399" t="str">
        <f ca="1">+IF(OFFSET('Sanitation Data'!$G$30,0,10*ROW('Sanitation Data'!G64))="","",OFFSET('Sanitation Data'!$G$30,0,10*ROW('Sanitation Data'!G64)))</f>
        <v/>
      </c>
      <c r="DC70" s="399" t="str">
        <f ca="1">+IF(OFFSET('Sanitation Data'!$G$31,0,10*ROW('Sanitation Data'!G64))="","",OFFSET('Sanitation Data'!$G$31,0,10*ROW('Sanitation Data'!G64)))</f>
        <v/>
      </c>
      <c r="DD70" s="399" t="str">
        <f ca="1">+IF(OFFSET('Sanitation Data'!$G$32,0,10*ROW('Sanitation Data'!G64))="","",OFFSET('Sanitation Data'!$G$32,0,10*ROW('Sanitation Data'!G64)))</f>
        <v/>
      </c>
      <c r="DE70" s="399" t="str">
        <f ca="1">+IF(OFFSET('Sanitation Data'!$H$28,0,10*ROW('Sanitation Data'!H64))="","",OFFSET('Sanitation Data'!$H$28,0,10*ROW('Sanitation Data'!H64)))</f>
        <v/>
      </c>
      <c r="DF70" s="399" t="str">
        <f ca="1">+IF(OFFSET('Sanitation Data'!$H$29,0,10*ROW('Sanitation Data'!H64))="","",OFFSET('Sanitation Data'!$H$29,0,10*ROW('Sanitation Data'!H64)))</f>
        <v/>
      </c>
      <c r="DG70" s="399" t="str">
        <f ca="1">+IF(OFFSET('Sanitation Data'!$H$30,0,10*ROW('Sanitation Data'!H64))="","",OFFSET('Sanitation Data'!$H$30,0,10*ROW('Sanitation Data'!H64)))</f>
        <v/>
      </c>
      <c r="DH70" s="399" t="str">
        <f ca="1">+IF(OFFSET('Sanitation Data'!$H$31,0,10*ROW('Sanitation Data'!H64))="","",OFFSET('Sanitation Data'!$H$31,0,10*ROW('Sanitation Data'!H64)))</f>
        <v/>
      </c>
      <c r="DI70" s="399" t="str">
        <f ca="1">+IF(OFFSET('Sanitation Data'!$H$32,0,10*ROW('Sanitation Data'!H64))="","",OFFSET('Sanitation Data'!$H$32,0,10*ROW('Sanitation Data'!H64)))</f>
        <v/>
      </c>
      <c r="DJ70" s="399" t="str">
        <f ca="1">+IF(OFFSET('Sanitation Data'!$I$28,0,10*ROW('Sanitation Data'!I64))="","",OFFSET('Sanitation Data'!$I$28,0,10*ROW('Sanitation Data'!I64)))</f>
        <v/>
      </c>
      <c r="DK70" s="399" t="str">
        <f ca="1">+IF(OFFSET('Sanitation Data'!$I$29,0,10*ROW('Sanitation Data'!I64))="","",OFFSET('Sanitation Data'!$I$29,0,10*ROW('Sanitation Data'!I64)))</f>
        <v/>
      </c>
      <c r="DL70" s="399" t="str">
        <f ca="1">+IF(OFFSET('Sanitation Data'!$I$30,0,10*ROW('Sanitation Data'!I64))="","",OFFSET('Sanitation Data'!$I$30,0,10*ROW('Sanitation Data'!I64)))</f>
        <v/>
      </c>
      <c r="DM70" s="399" t="str">
        <f ca="1">+IF(OFFSET('Sanitation Data'!$I$31,0,10*ROW('Sanitation Data'!I64))="","",OFFSET('Sanitation Data'!$I$31,0,10*ROW('Sanitation Data'!I64)))</f>
        <v/>
      </c>
      <c r="DN70" s="399" t="str">
        <f ca="1">+IF(OFFSET('Sanitation Data'!$I$32,0,10*ROW('Sanitation Data'!I64))="","",OFFSET('Sanitation Data'!$I$32,0,10*ROW('Sanitation Data'!I64)))</f>
        <v/>
      </c>
      <c r="DO70" s="399" t="str">
        <f ca="1">+IF(OFFSET('Hygiene Data'!$D$11,0,10*ROW('Hygiene Data'!D64))="","",OFFSET('Hygiene Data'!$D$11,0,10*ROW('Hygiene Data'!D64)))</f>
        <v/>
      </c>
      <c r="DP70" s="399" t="str">
        <f ca="1">+IF(OFFSET('Hygiene Data'!$D$12,0,10*ROW('Hygiene Data'!D64))="","",OFFSET('Hygiene Data'!$D$12,0,10*ROW('Hygiene Data'!D64)))</f>
        <v/>
      </c>
      <c r="DQ70" s="399" t="str">
        <f ca="1">+IF(OFFSET('Hygiene Data'!$D$13,0,10*ROW('Hygiene Data'!D64))="","",OFFSET('Hygiene Data'!$D$13,0,10*ROW('Hygiene Data'!D64)))</f>
        <v/>
      </c>
      <c r="DR70" s="399" t="str">
        <f ca="1">+IF(OFFSET('Hygiene Data'!$E$11,0,10*ROW('Hygiene Data'!E64))="","",OFFSET('Hygiene Data'!$E$11,0,10*ROW('Hygiene Data'!E64)))</f>
        <v/>
      </c>
      <c r="DS70" s="399" t="str">
        <f ca="1">+IF(OFFSET('Hygiene Data'!$E$12,0,10*ROW('Hygiene Data'!E64))="","",OFFSET('Hygiene Data'!$E$12,0,10*ROW('Hygiene Data'!E64)))</f>
        <v/>
      </c>
      <c r="DT70" s="399" t="str">
        <f ca="1">+IF(OFFSET('Hygiene Data'!$E$13,0,10*ROW('Hygiene Data'!E64))="","",OFFSET('Hygiene Data'!$E$13,0,10*ROW('Hygiene Data'!E64)))</f>
        <v/>
      </c>
      <c r="DU70" s="399" t="str">
        <f ca="1">+IF(OFFSET('Hygiene Data'!$F$11,0,10*ROW('Hygiene Data'!F64))="","",OFFSET('Hygiene Data'!$F$11,0,10*ROW('Hygiene Data'!F64)))</f>
        <v/>
      </c>
      <c r="DV70" s="399" t="str">
        <f ca="1">+IF(OFFSET('Hygiene Data'!$F$12,0,10*ROW('Hygiene Data'!F64))="","",OFFSET('Hygiene Data'!$F$12,0,10*ROW('Hygiene Data'!F64)))</f>
        <v/>
      </c>
      <c r="DW70" s="399" t="str">
        <f ca="1">+IF(OFFSET('Hygiene Data'!$F$13,0,10*ROW('Hygiene Data'!F64))="","",OFFSET('Hygiene Data'!$F$13,0,10*ROW('Hygiene Data'!F64)))</f>
        <v/>
      </c>
      <c r="DX70" s="399" t="str">
        <f ca="1">+IF(OFFSET('Hygiene Data'!$G$11,0,10*ROW('Hygiene Data'!G64))="","",OFFSET('Hygiene Data'!$G$11,0,10*ROW('Hygiene Data'!G64)))</f>
        <v/>
      </c>
      <c r="DY70" s="399" t="str">
        <f ca="1">+IF(OFFSET('Hygiene Data'!$G$12,0,10*ROW('Hygiene Data'!G64))="","",OFFSET('Hygiene Data'!$G$12,0,10*ROW('Hygiene Data'!G64)))</f>
        <v/>
      </c>
      <c r="DZ70" s="399" t="str">
        <f ca="1">+IF(OFFSET('Hygiene Data'!$G$13,0,10*ROW('Hygiene Data'!G64))="","",OFFSET('Hygiene Data'!$G$13,0,10*ROW('Hygiene Data'!G64)))</f>
        <v/>
      </c>
      <c r="EA70" s="399" t="str">
        <f ca="1">+IF(OFFSET('Hygiene Data'!$H$11,0,10*ROW('Hygiene Data'!H64))="","",OFFSET('Hygiene Data'!$H$11,0,10*ROW('Hygiene Data'!H64)))</f>
        <v/>
      </c>
      <c r="EB70" s="399" t="str">
        <f ca="1">+IF(OFFSET('Hygiene Data'!$H$12,0,10*ROW('Hygiene Data'!H64))="","",OFFSET('Hygiene Data'!$H$12,0,10*ROW('Hygiene Data'!H64)))</f>
        <v/>
      </c>
      <c r="EC70" s="399" t="str">
        <f ca="1">+IF(OFFSET('Hygiene Data'!$H$13,0,10*ROW('Hygiene Data'!H64))="","",OFFSET('Hygiene Data'!$H$13,0,10*ROW('Hygiene Data'!H64)))</f>
        <v/>
      </c>
      <c r="ED70" s="399" t="str">
        <f ca="1">+IF(OFFSET('Hygiene Data'!$I$11,0,10*ROW('Hygiene Data'!I64))="","",OFFSET('Hygiene Data'!$I$11,0,10*ROW('Hygiene Data'!I64)))</f>
        <v/>
      </c>
      <c r="EE70" s="399" t="str">
        <f ca="1">+IF(OFFSET('Hygiene Data'!$I$12,0,10*ROW('Hygiene Data'!I64))="","",OFFSET('Hygiene Data'!$I$12,0,10*ROW('Hygiene Data'!I64)))</f>
        <v/>
      </c>
      <c r="EF70" s="399" t="str">
        <f ca="1">+IF(OFFSET('Hygiene Data'!$I$13,0,10*ROW('Hygiene Data'!I64))="","",OFFSET('Hygiene Data'!$I$13,0,10*ROW('Hygiene Data'!I64)))</f>
        <v/>
      </c>
    </row>
    <row r="71" spans="1:136" x14ac:dyDescent="0.25">
      <c r="A71" s="508" t="str">
        <f ca="1">+IF(OFFSET('Water Data'!$B$2,0,10*ROW('Water Data'!E65))="","",OFFSET('Water Data'!$B$2,0,10*ROW('Water Data'!E65)))</f>
        <v/>
      </c>
      <c r="B71" s="50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35" t="str">
        <f t="shared" ref="C71:C134" ca="1" si="1">+IF(ISNUMBER(VALUE(MID(A71,5,4))), VALUE(MID(A71, 5,4)),"")</f>
        <v/>
      </c>
      <c r="D71" s="53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3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3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3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3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3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3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3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3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3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3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3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3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3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3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3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3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3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3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3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3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3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3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3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3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3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3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3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3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3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3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3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3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3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3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3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3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3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3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3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3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3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3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3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3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3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3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3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3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1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3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3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3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3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3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3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3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3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3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3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3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3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3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3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3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3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99" t="str">
        <f ca="1">+IF(OFFSET('Water Data'!$D$27,0,10*ROW('Water Data'!D65))="","",OFFSET('Water Data'!$D$27,0,10*ROW('Water Data'!D65)))</f>
        <v/>
      </c>
      <c r="BT71" s="399" t="str">
        <f ca="1">+IF(OFFSET('Water Data'!$D$28,0,10*ROW('Water Data'!D65))="","",OFFSET('Water Data'!$D$28,0,10*ROW('Water Data'!D65)))</f>
        <v/>
      </c>
      <c r="BU71" s="399" t="str">
        <f ca="1">+IF(OFFSET('Water Data'!$D$29,0,10*ROW('Water Data'!D65))="","",OFFSET('Water Data'!$D$29,0,10*ROW('Water Data'!D65)))</f>
        <v/>
      </c>
      <c r="BV71" s="399" t="str">
        <f ca="1">+IF(OFFSET('Water Data'!$E$27,0,10*ROW('Water Data'!E65))="","",OFFSET('Water Data'!$E$27,0,10*ROW('Water Data'!E65)))</f>
        <v/>
      </c>
      <c r="BW71" s="399" t="str">
        <f ca="1">+IF(OFFSET('Water Data'!$E$28,0,10*ROW('Water Data'!E65))="","",OFFSET('Water Data'!$E$28,0,10*ROW('Water Data'!E65)))</f>
        <v/>
      </c>
      <c r="BX71" s="399" t="str">
        <f ca="1">+IF(OFFSET('Water Data'!$E$29,0,10*ROW('Water Data'!E65))="","",OFFSET('Water Data'!$E$29,0,10*ROW('Water Data'!E65)))</f>
        <v/>
      </c>
      <c r="BY71" s="399" t="str">
        <f ca="1">+IF(OFFSET('Water Data'!$F$27,0,10*ROW('Water Data'!F65))="","",OFFSET('Water Data'!$F$27,0,10*ROW('Water Data'!F65)))</f>
        <v/>
      </c>
      <c r="BZ71" s="399" t="str">
        <f ca="1">+IF(OFFSET('Water Data'!$F$28,0,10*ROW('Water Data'!F65))="","",OFFSET('Water Data'!$F$28,0,10*ROW('Water Data'!F65)))</f>
        <v/>
      </c>
      <c r="CA71" s="399" t="str">
        <f ca="1">+IF(OFFSET('Water Data'!$F$29,0,10*ROW('Water Data'!F65))="","",OFFSET('Water Data'!$F$29,0,10*ROW('Water Data'!F65)))</f>
        <v/>
      </c>
      <c r="CB71" s="399" t="str">
        <f ca="1">+IF(OFFSET('Water Data'!$G$27,0,10*ROW('Water Data'!G65))="","",OFFSET('Water Data'!$G$27,0,10*ROW('Water Data'!G65)))</f>
        <v/>
      </c>
      <c r="CC71" s="399" t="str">
        <f ca="1">+IF(OFFSET('Water Data'!$G$28,0,10*ROW('Water Data'!G65))="","",OFFSET('Water Data'!$G$28,0,10*ROW('Water Data'!G65)))</f>
        <v/>
      </c>
      <c r="CD71" s="399" t="str">
        <f ca="1">+IF(OFFSET('Water Data'!$G$29,0,10*ROW('Water Data'!G65))="","",OFFSET('Water Data'!$G$29,0,10*ROW('Water Data'!G65)))</f>
        <v/>
      </c>
      <c r="CE71" s="399" t="str">
        <f ca="1">+IF(OFFSET('Water Data'!$H$27,0,10*ROW('Water Data'!H65))="","",OFFSET('Water Data'!$H$27,0,10*ROW('Water Data'!H65)))</f>
        <v/>
      </c>
      <c r="CF71" s="399" t="str">
        <f ca="1">+IF(OFFSET('Water Data'!$H$28,0,10*ROW('Water Data'!H65))="","",OFFSET('Water Data'!$H$28,0,10*ROW('Water Data'!H65)))</f>
        <v/>
      </c>
      <c r="CG71" s="399" t="str">
        <f ca="1">+IF(OFFSET('Water Data'!$H$29,0,10*ROW('Water Data'!H65))="","",OFFSET('Water Data'!$H$29,0,10*ROW('Water Data'!H65)))</f>
        <v/>
      </c>
      <c r="CH71" s="399" t="str">
        <f ca="1">+IF(OFFSET('Water Data'!$I$27,0,10*ROW('Water Data'!I65))="","",OFFSET('Water Data'!$I$27,0,10*ROW('Water Data'!I65)))</f>
        <v/>
      </c>
      <c r="CI71" s="399" t="str">
        <f ca="1">+IF(OFFSET('Water Data'!$I$28,0,10*ROW('Water Data'!I65))="","",OFFSET('Water Data'!$I$28,0,10*ROW('Water Data'!I65)))</f>
        <v/>
      </c>
      <c r="CJ71" s="399" t="str">
        <f ca="1">+IF(OFFSET('Water Data'!$I$29,0,10*ROW('Water Data'!I65))="","",OFFSET('Water Data'!$I$29,0,10*ROW('Water Data'!I65)))</f>
        <v/>
      </c>
      <c r="CK71" s="399" t="str">
        <f ca="1">+IF(OFFSET('Sanitation Data'!$D$28,0,10*ROW('Sanitation Data'!D65))="","",OFFSET('Sanitation Data'!$D$28,0,10*ROW('Sanitation Data'!D65)))</f>
        <v/>
      </c>
      <c r="CL71" s="399" t="str">
        <f ca="1">+IF(OFFSET('Sanitation Data'!$D$29,0,10*ROW('Sanitation Data'!D65))="","",OFFSET('Sanitation Data'!$D$29,0,10*ROW('Sanitation Data'!D65)))</f>
        <v/>
      </c>
      <c r="CM71" s="399" t="str">
        <f ca="1">+IF(OFFSET('Sanitation Data'!$D$30,0,10*ROW('Sanitation Data'!D65))="","",OFFSET('Sanitation Data'!$D$30,0,10*ROW('Sanitation Data'!D65)))</f>
        <v/>
      </c>
      <c r="CN71" s="399" t="str">
        <f ca="1">+IF(OFFSET('Sanitation Data'!$D$31,0,10*ROW('Sanitation Data'!D65))="","",OFFSET('Sanitation Data'!$D$31,0,10*ROW('Sanitation Data'!D65)))</f>
        <v/>
      </c>
      <c r="CO71" s="399" t="str">
        <f ca="1">+IF(OFFSET('Sanitation Data'!$D$32,0,10*ROW('Sanitation Data'!D65))="","",OFFSET('Sanitation Data'!$D$32,0,10*ROW('Sanitation Data'!D65)))</f>
        <v/>
      </c>
      <c r="CP71" s="399" t="str">
        <f ca="1">+IF(OFFSET('Sanitation Data'!$E$28,0,10*ROW('Sanitation Data'!E65))="","",OFFSET('Sanitation Data'!$E$28,0,10*ROW('Sanitation Data'!E65)))</f>
        <v/>
      </c>
      <c r="CQ71" s="399" t="str">
        <f ca="1">+IF(OFFSET('Sanitation Data'!$E$29,0,10*ROW('Sanitation Data'!E65))="","",OFFSET('Sanitation Data'!$E$29,0,10*ROW('Sanitation Data'!E65)))</f>
        <v/>
      </c>
      <c r="CR71" s="399" t="str">
        <f ca="1">+IF(OFFSET('Sanitation Data'!$E$30,0,10*ROW('Sanitation Data'!E65))="","",OFFSET('Sanitation Data'!$E$30,0,10*ROW('Sanitation Data'!E65)))</f>
        <v/>
      </c>
      <c r="CS71" s="399" t="str">
        <f ca="1">+IF(OFFSET('Sanitation Data'!$E$31,0,10*ROW('Sanitation Data'!E65))="","",OFFSET('Sanitation Data'!$E$31,0,10*ROW('Sanitation Data'!E65)))</f>
        <v/>
      </c>
      <c r="CT71" s="399" t="str">
        <f ca="1">+IF(OFFSET('Sanitation Data'!$E$32,0,10*ROW('Sanitation Data'!E65))="","",OFFSET('Sanitation Data'!$E$32,0,10*ROW('Sanitation Data'!E65)))</f>
        <v/>
      </c>
      <c r="CU71" s="399" t="str">
        <f ca="1">+IF(OFFSET('Sanitation Data'!$F$28,0,10*ROW('Sanitation Data'!F65))="","",OFFSET('Sanitation Data'!$F$28,0,10*ROW('Sanitation Data'!F65)))</f>
        <v/>
      </c>
      <c r="CV71" s="399" t="str">
        <f ca="1">+IF(OFFSET('Sanitation Data'!$F$29,0,10*ROW('Sanitation Data'!F65))="","",OFFSET('Sanitation Data'!$F$29,0,10*ROW('Sanitation Data'!F65)))</f>
        <v/>
      </c>
      <c r="CW71" s="399" t="str">
        <f ca="1">+IF(OFFSET('Sanitation Data'!$F$30,0,10*ROW('Sanitation Data'!F65))="","",OFFSET('Sanitation Data'!$F$30,0,10*ROW('Sanitation Data'!F65)))</f>
        <v/>
      </c>
      <c r="CX71" s="399" t="str">
        <f ca="1">+IF(OFFSET('Sanitation Data'!$F$31,0,10*ROW('Sanitation Data'!F65))="","",OFFSET('Sanitation Data'!$F$31,0,10*ROW('Sanitation Data'!F65)))</f>
        <v/>
      </c>
      <c r="CY71" s="399" t="str">
        <f ca="1">+IF(OFFSET('Sanitation Data'!$F$32,0,10*ROW('Sanitation Data'!F65))="","",OFFSET('Sanitation Data'!$F$32,0,10*ROW('Sanitation Data'!F65)))</f>
        <v/>
      </c>
      <c r="CZ71" s="399" t="str">
        <f ca="1">+IF(OFFSET('Sanitation Data'!$G$28,0,10*ROW('Sanitation Data'!G65))="","",OFFSET('Sanitation Data'!$G$28,0,10*ROW('Sanitation Data'!G65)))</f>
        <v/>
      </c>
      <c r="DA71" s="399" t="str">
        <f ca="1">+IF(OFFSET('Sanitation Data'!$G$29,0,10*ROW('Sanitation Data'!G65))="","",OFFSET('Sanitation Data'!$G$29,0,10*ROW('Sanitation Data'!G65)))</f>
        <v/>
      </c>
      <c r="DB71" s="399" t="str">
        <f ca="1">+IF(OFFSET('Sanitation Data'!$G$30,0,10*ROW('Sanitation Data'!G65))="","",OFFSET('Sanitation Data'!$G$30,0,10*ROW('Sanitation Data'!G65)))</f>
        <v/>
      </c>
      <c r="DC71" s="399" t="str">
        <f ca="1">+IF(OFFSET('Sanitation Data'!$G$31,0,10*ROW('Sanitation Data'!G65))="","",OFFSET('Sanitation Data'!$G$31,0,10*ROW('Sanitation Data'!G65)))</f>
        <v/>
      </c>
      <c r="DD71" s="399" t="str">
        <f ca="1">+IF(OFFSET('Sanitation Data'!$G$32,0,10*ROW('Sanitation Data'!G65))="","",OFFSET('Sanitation Data'!$G$32,0,10*ROW('Sanitation Data'!G65)))</f>
        <v/>
      </c>
      <c r="DE71" s="399" t="str">
        <f ca="1">+IF(OFFSET('Sanitation Data'!$H$28,0,10*ROW('Sanitation Data'!H65))="","",OFFSET('Sanitation Data'!$H$28,0,10*ROW('Sanitation Data'!H65)))</f>
        <v/>
      </c>
      <c r="DF71" s="399" t="str">
        <f ca="1">+IF(OFFSET('Sanitation Data'!$H$29,0,10*ROW('Sanitation Data'!H65))="","",OFFSET('Sanitation Data'!$H$29,0,10*ROW('Sanitation Data'!H65)))</f>
        <v/>
      </c>
      <c r="DG71" s="399" t="str">
        <f ca="1">+IF(OFFSET('Sanitation Data'!$H$30,0,10*ROW('Sanitation Data'!H65))="","",OFFSET('Sanitation Data'!$H$30,0,10*ROW('Sanitation Data'!H65)))</f>
        <v/>
      </c>
      <c r="DH71" s="399" t="str">
        <f ca="1">+IF(OFFSET('Sanitation Data'!$H$31,0,10*ROW('Sanitation Data'!H65))="","",OFFSET('Sanitation Data'!$H$31,0,10*ROW('Sanitation Data'!H65)))</f>
        <v/>
      </c>
      <c r="DI71" s="399" t="str">
        <f ca="1">+IF(OFFSET('Sanitation Data'!$H$32,0,10*ROW('Sanitation Data'!H65))="","",OFFSET('Sanitation Data'!$H$32,0,10*ROW('Sanitation Data'!H65)))</f>
        <v/>
      </c>
      <c r="DJ71" s="399" t="str">
        <f ca="1">+IF(OFFSET('Sanitation Data'!$I$28,0,10*ROW('Sanitation Data'!I65))="","",OFFSET('Sanitation Data'!$I$28,0,10*ROW('Sanitation Data'!I65)))</f>
        <v/>
      </c>
      <c r="DK71" s="399" t="str">
        <f ca="1">+IF(OFFSET('Sanitation Data'!$I$29,0,10*ROW('Sanitation Data'!I65))="","",OFFSET('Sanitation Data'!$I$29,0,10*ROW('Sanitation Data'!I65)))</f>
        <v/>
      </c>
      <c r="DL71" s="399" t="str">
        <f ca="1">+IF(OFFSET('Sanitation Data'!$I$30,0,10*ROW('Sanitation Data'!I65))="","",OFFSET('Sanitation Data'!$I$30,0,10*ROW('Sanitation Data'!I65)))</f>
        <v/>
      </c>
      <c r="DM71" s="399" t="str">
        <f ca="1">+IF(OFFSET('Sanitation Data'!$I$31,0,10*ROW('Sanitation Data'!I65))="","",OFFSET('Sanitation Data'!$I$31,0,10*ROW('Sanitation Data'!I65)))</f>
        <v/>
      </c>
      <c r="DN71" s="399" t="str">
        <f ca="1">+IF(OFFSET('Sanitation Data'!$I$32,0,10*ROW('Sanitation Data'!I65))="","",OFFSET('Sanitation Data'!$I$32,0,10*ROW('Sanitation Data'!I65)))</f>
        <v/>
      </c>
      <c r="DO71" s="399" t="str">
        <f ca="1">+IF(OFFSET('Hygiene Data'!$D$11,0,10*ROW('Hygiene Data'!D65))="","",OFFSET('Hygiene Data'!$D$11,0,10*ROW('Hygiene Data'!D65)))</f>
        <v/>
      </c>
      <c r="DP71" s="399" t="str">
        <f ca="1">+IF(OFFSET('Hygiene Data'!$D$12,0,10*ROW('Hygiene Data'!D65))="","",OFFSET('Hygiene Data'!$D$12,0,10*ROW('Hygiene Data'!D65)))</f>
        <v/>
      </c>
      <c r="DQ71" s="399" t="str">
        <f ca="1">+IF(OFFSET('Hygiene Data'!$D$13,0,10*ROW('Hygiene Data'!D65))="","",OFFSET('Hygiene Data'!$D$13,0,10*ROW('Hygiene Data'!D65)))</f>
        <v/>
      </c>
      <c r="DR71" s="399" t="str">
        <f ca="1">+IF(OFFSET('Hygiene Data'!$E$11,0,10*ROW('Hygiene Data'!E65))="","",OFFSET('Hygiene Data'!$E$11,0,10*ROW('Hygiene Data'!E65)))</f>
        <v/>
      </c>
      <c r="DS71" s="399" t="str">
        <f ca="1">+IF(OFFSET('Hygiene Data'!$E$12,0,10*ROW('Hygiene Data'!E65))="","",OFFSET('Hygiene Data'!$E$12,0,10*ROW('Hygiene Data'!E65)))</f>
        <v/>
      </c>
      <c r="DT71" s="399" t="str">
        <f ca="1">+IF(OFFSET('Hygiene Data'!$E$13,0,10*ROW('Hygiene Data'!E65))="","",OFFSET('Hygiene Data'!$E$13,0,10*ROW('Hygiene Data'!E65)))</f>
        <v/>
      </c>
      <c r="DU71" s="399" t="str">
        <f ca="1">+IF(OFFSET('Hygiene Data'!$F$11,0,10*ROW('Hygiene Data'!F65))="","",OFFSET('Hygiene Data'!$F$11,0,10*ROW('Hygiene Data'!F65)))</f>
        <v/>
      </c>
      <c r="DV71" s="399" t="str">
        <f ca="1">+IF(OFFSET('Hygiene Data'!$F$12,0,10*ROW('Hygiene Data'!F65))="","",OFFSET('Hygiene Data'!$F$12,0,10*ROW('Hygiene Data'!F65)))</f>
        <v/>
      </c>
      <c r="DW71" s="399" t="str">
        <f ca="1">+IF(OFFSET('Hygiene Data'!$F$13,0,10*ROW('Hygiene Data'!F65))="","",OFFSET('Hygiene Data'!$F$13,0,10*ROW('Hygiene Data'!F65)))</f>
        <v/>
      </c>
      <c r="DX71" s="399" t="str">
        <f ca="1">+IF(OFFSET('Hygiene Data'!$G$11,0,10*ROW('Hygiene Data'!G65))="","",OFFSET('Hygiene Data'!$G$11,0,10*ROW('Hygiene Data'!G65)))</f>
        <v/>
      </c>
      <c r="DY71" s="399" t="str">
        <f ca="1">+IF(OFFSET('Hygiene Data'!$G$12,0,10*ROW('Hygiene Data'!G65))="","",OFFSET('Hygiene Data'!$G$12,0,10*ROW('Hygiene Data'!G65)))</f>
        <v/>
      </c>
      <c r="DZ71" s="399" t="str">
        <f ca="1">+IF(OFFSET('Hygiene Data'!$G$13,0,10*ROW('Hygiene Data'!G65))="","",OFFSET('Hygiene Data'!$G$13,0,10*ROW('Hygiene Data'!G65)))</f>
        <v/>
      </c>
      <c r="EA71" s="399" t="str">
        <f ca="1">+IF(OFFSET('Hygiene Data'!$H$11,0,10*ROW('Hygiene Data'!H65))="","",OFFSET('Hygiene Data'!$H$11,0,10*ROW('Hygiene Data'!H65)))</f>
        <v/>
      </c>
      <c r="EB71" s="399" t="str">
        <f ca="1">+IF(OFFSET('Hygiene Data'!$H$12,0,10*ROW('Hygiene Data'!H65))="","",OFFSET('Hygiene Data'!$H$12,0,10*ROW('Hygiene Data'!H65)))</f>
        <v/>
      </c>
      <c r="EC71" s="399" t="str">
        <f ca="1">+IF(OFFSET('Hygiene Data'!$H$13,0,10*ROW('Hygiene Data'!H65))="","",OFFSET('Hygiene Data'!$H$13,0,10*ROW('Hygiene Data'!H65)))</f>
        <v/>
      </c>
      <c r="ED71" s="399" t="str">
        <f ca="1">+IF(OFFSET('Hygiene Data'!$I$11,0,10*ROW('Hygiene Data'!I65))="","",OFFSET('Hygiene Data'!$I$11,0,10*ROW('Hygiene Data'!I65)))</f>
        <v/>
      </c>
      <c r="EE71" s="399" t="str">
        <f ca="1">+IF(OFFSET('Hygiene Data'!$I$12,0,10*ROW('Hygiene Data'!I65))="","",OFFSET('Hygiene Data'!$I$12,0,10*ROW('Hygiene Data'!I65)))</f>
        <v/>
      </c>
      <c r="EF71" s="399" t="str">
        <f ca="1">+IF(OFFSET('Hygiene Data'!$I$13,0,10*ROW('Hygiene Data'!I65))="","",OFFSET('Hygiene Data'!$I$13,0,10*ROW('Hygiene Data'!I65)))</f>
        <v/>
      </c>
    </row>
    <row r="72" spans="1:136" x14ac:dyDescent="0.25">
      <c r="A72" s="508" t="str">
        <f ca="1">+IF(OFFSET('Water Data'!$B$2,0,10*ROW('Water Data'!E66))="","",OFFSET('Water Data'!$B$2,0,10*ROW('Water Data'!E66)))</f>
        <v/>
      </c>
      <c r="B72" s="50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35" t="str">
        <f t="shared" ca="1" si="1"/>
        <v/>
      </c>
      <c r="D72" s="53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3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3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3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3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3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3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3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3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3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3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3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3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3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3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3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3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3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3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3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3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3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3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3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3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3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3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3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3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3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3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3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3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3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3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3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3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3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3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3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3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3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3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3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3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3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3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3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3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1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3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3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3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3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3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3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3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3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3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3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3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3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3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3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3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3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99" t="str">
        <f ca="1">+IF(OFFSET('Water Data'!$D$27,0,10*ROW('Water Data'!D66))="","",OFFSET('Water Data'!$D$27,0,10*ROW('Water Data'!D66)))</f>
        <v/>
      </c>
      <c r="BT72" s="399" t="str">
        <f ca="1">+IF(OFFSET('Water Data'!$D$28,0,10*ROW('Water Data'!D66))="","",OFFSET('Water Data'!$D$28,0,10*ROW('Water Data'!D66)))</f>
        <v/>
      </c>
      <c r="BU72" s="399" t="str">
        <f ca="1">+IF(OFFSET('Water Data'!$D$29,0,10*ROW('Water Data'!D66))="","",OFFSET('Water Data'!$D$29,0,10*ROW('Water Data'!D66)))</f>
        <v/>
      </c>
      <c r="BV72" s="399" t="str">
        <f ca="1">+IF(OFFSET('Water Data'!$E$27,0,10*ROW('Water Data'!E66))="","",OFFSET('Water Data'!$E$27,0,10*ROW('Water Data'!E66)))</f>
        <v/>
      </c>
      <c r="BW72" s="399" t="str">
        <f ca="1">+IF(OFFSET('Water Data'!$E$28,0,10*ROW('Water Data'!E66))="","",OFFSET('Water Data'!$E$28,0,10*ROW('Water Data'!E66)))</f>
        <v/>
      </c>
      <c r="BX72" s="399" t="str">
        <f ca="1">+IF(OFFSET('Water Data'!$E$29,0,10*ROW('Water Data'!E66))="","",OFFSET('Water Data'!$E$29,0,10*ROW('Water Data'!E66)))</f>
        <v/>
      </c>
      <c r="BY72" s="399" t="str">
        <f ca="1">+IF(OFFSET('Water Data'!$F$27,0,10*ROW('Water Data'!F66))="","",OFFSET('Water Data'!$F$27,0,10*ROW('Water Data'!F66)))</f>
        <v/>
      </c>
      <c r="BZ72" s="399" t="str">
        <f ca="1">+IF(OFFSET('Water Data'!$F$28,0,10*ROW('Water Data'!F66))="","",OFFSET('Water Data'!$F$28,0,10*ROW('Water Data'!F66)))</f>
        <v/>
      </c>
      <c r="CA72" s="399" t="str">
        <f ca="1">+IF(OFFSET('Water Data'!$F$29,0,10*ROW('Water Data'!F66))="","",OFFSET('Water Data'!$F$29,0,10*ROW('Water Data'!F66)))</f>
        <v/>
      </c>
      <c r="CB72" s="399" t="str">
        <f ca="1">+IF(OFFSET('Water Data'!$G$27,0,10*ROW('Water Data'!G66))="","",OFFSET('Water Data'!$G$27,0,10*ROW('Water Data'!G66)))</f>
        <v/>
      </c>
      <c r="CC72" s="399" t="str">
        <f ca="1">+IF(OFFSET('Water Data'!$G$28,0,10*ROW('Water Data'!G66))="","",OFFSET('Water Data'!$G$28,0,10*ROW('Water Data'!G66)))</f>
        <v/>
      </c>
      <c r="CD72" s="399" t="str">
        <f ca="1">+IF(OFFSET('Water Data'!$G$29,0,10*ROW('Water Data'!G66))="","",OFFSET('Water Data'!$G$29,0,10*ROW('Water Data'!G66)))</f>
        <v/>
      </c>
      <c r="CE72" s="399" t="str">
        <f ca="1">+IF(OFFSET('Water Data'!$H$27,0,10*ROW('Water Data'!H66))="","",OFFSET('Water Data'!$H$27,0,10*ROW('Water Data'!H66)))</f>
        <v/>
      </c>
      <c r="CF72" s="399" t="str">
        <f ca="1">+IF(OFFSET('Water Data'!$H$28,0,10*ROW('Water Data'!H66))="","",OFFSET('Water Data'!$H$28,0,10*ROW('Water Data'!H66)))</f>
        <v/>
      </c>
      <c r="CG72" s="399" t="str">
        <f ca="1">+IF(OFFSET('Water Data'!$H$29,0,10*ROW('Water Data'!H66))="","",OFFSET('Water Data'!$H$29,0,10*ROW('Water Data'!H66)))</f>
        <v/>
      </c>
      <c r="CH72" s="399" t="str">
        <f ca="1">+IF(OFFSET('Water Data'!$I$27,0,10*ROW('Water Data'!I66))="","",OFFSET('Water Data'!$I$27,0,10*ROW('Water Data'!I66)))</f>
        <v/>
      </c>
      <c r="CI72" s="399" t="str">
        <f ca="1">+IF(OFFSET('Water Data'!$I$28,0,10*ROW('Water Data'!I66))="","",OFFSET('Water Data'!$I$28,0,10*ROW('Water Data'!I66)))</f>
        <v/>
      </c>
      <c r="CJ72" s="399" t="str">
        <f ca="1">+IF(OFFSET('Water Data'!$I$29,0,10*ROW('Water Data'!I66))="","",OFFSET('Water Data'!$I$29,0,10*ROW('Water Data'!I66)))</f>
        <v/>
      </c>
      <c r="CK72" s="399" t="str">
        <f ca="1">+IF(OFFSET('Sanitation Data'!$D$28,0,10*ROW('Sanitation Data'!D66))="","",OFFSET('Sanitation Data'!$D$28,0,10*ROW('Sanitation Data'!D66)))</f>
        <v/>
      </c>
      <c r="CL72" s="399" t="str">
        <f ca="1">+IF(OFFSET('Sanitation Data'!$D$29,0,10*ROW('Sanitation Data'!D66))="","",OFFSET('Sanitation Data'!$D$29,0,10*ROW('Sanitation Data'!D66)))</f>
        <v/>
      </c>
      <c r="CM72" s="399" t="str">
        <f ca="1">+IF(OFFSET('Sanitation Data'!$D$30,0,10*ROW('Sanitation Data'!D66))="","",OFFSET('Sanitation Data'!$D$30,0,10*ROW('Sanitation Data'!D66)))</f>
        <v/>
      </c>
      <c r="CN72" s="399" t="str">
        <f ca="1">+IF(OFFSET('Sanitation Data'!$D$31,0,10*ROW('Sanitation Data'!D66))="","",OFFSET('Sanitation Data'!$D$31,0,10*ROW('Sanitation Data'!D66)))</f>
        <v/>
      </c>
      <c r="CO72" s="399" t="str">
        <f ca="1">+IF(OFFSET('Sanitation Data'!$D$32,0,10*ROW('Sanitation Data'!D66))="","",OFFSET('Sanitation Data'!$D$32,0,10*ROW('Sanitation Data'!D66)))</f>
        <v/>
      </c>
      <c r="CP72" s="399" t="str">
        <f ca="1">+IF(OFFSET('Sanitation Data'!$E$28,0,10*ROW('Sanitation Data'!E66))="","",OFFSET('Sanitation Data'!$E$28,0,10*ROW('Sanitation Data'!E66)))</f>
        <v/>
      </c>
      <c r="CQ72" s="399" t="str">
        <f ca="1">+IF(OFFSET('Sanitation Data'!$E$29,0,10*ROW('Sanitation Data'!E66))="","",OFFSET('Sanitation Data'!$E$29,0,10*ROW('Sanitation Data'!E66)))</f>
        <v/>
      </c>
      <c r="CR72" s="399" t="str">
        <f ca="1">+IF(OFFSET('Sanitation Data'!$E$30,0,10*ROW('Sanitation Data'!E66))="","",OFFSET('Sanitation Data'!$E$30,0,10*ROW('Sanitation Data'!E66)))</f>
        <v/>
      </c>
      <c r="CS72" s="399" t="str">
        <f ca="1">+IF(OFFSET('Sanitation Data'!$E$31,0,10*ROW('Sanitation Data'!E66))="","",OFFSET('Sanitation Data'!$E$31,0,10*ROW('Sanitation Data'!E66)))</f>
        <v/>
      </c>
      <c r="CT72" s="399" t="str">
        <f ca="1">+IF(OFFSET('Sanitation Data'!$E$32,0,10*ROW('Sanitation Data'!E66))="","",OFFSET('Sanitation Data'!$E$32,0,10*ROW('Sanitation Data'!E66)))</f>
        <v/>
      </c>
      <c r="CU72" s="399" t="str">
        <f ca="1">+IF(OFFSET('Sanitation Data'!$F$28,0,10*ROW('Sanitation Data'!F66))="","",OFFSET('Sanitation Data'!$F$28,0,10*ROW('Sanitation Data'!F66)))</f>
        <v/>
      </c>
      <c r="CV72" s="399" t="str">
        <f ca="1">+IF(OFFSET('Sanitation Data'!$F$29,0,10*ROW('Sanitation Data'!F66))="","",OFFSET('Sanitation Data'!$F$29,0,10*ROW('Sanitation Data'!F66)))</f>
        <v/>
      </c>
      <c r="CW72" s="399" t="str">
        <f ca="1">+IF(OFFSET('Sanitation Data'!$F$30,0,10*ROW('Sanitation Data'!F66))="","",OFFSET('Sanitation Data'!$F$30,0,10*ROW('Sanitation Data'!F66)))</f>
        <v/>
      </c>
      <c r="CX72" s="399" t="str">
        <f ca="1">+IF(OFFSET('Sanitation Data'!$F$31,0,10*ROW('Sanitation Data'!F66))="","",OFFSET('Sanitation Data'!$F$31,0,10*ROW('Sanitation Data'!F66)))</f>
        <v/>
      </c>
      <c r="CY72" s="399" t="str">
        <f ca="1">+IF(OFFSET('Sanitation Data'!$F$32,0,10*ROW('Sanitation Data'!F66))="","",OFFSET('Sanitation Data'!$F$32,0,10*ROW('Sanitation Data'!F66)))</f>
        <v/>
      </c>
      <c r="CZ72" s="399" t="str">
        <f ca="1">+IF(OFFSET('Sanitation Data'!$G$28,0,10*ROW('Sanitation Data'!G66))="","",OFFSET('Sanitation Data'!$G$28,0,10*ROW('Sanitation Data'!G66)))</f>
        <v/>
      </c>
      <c r="DA72" s="399" t="str">
        <f ca="1">+IF(OFFSET('Sanitation Data'!$G$29,0,10*ROW('Sanitation Data'!G66))="","",OFFSET('Sanitation Data'!$G$29,0,10*ROW('Sanitation Data'!G66)))</f>
        <v/>
      </c>
      <c r="DB72" s="399" t="str">
        <f ca="1">+IF(OFFSET('Sanitation Data'!$G$30,0,10*ROW('Sanitation Data'!G66))="","",OFFSET('Sanitation Data'!$G$30,0,10*ROW('Sanitation Data'!G66)))</f>
        <v/>
      </c>
      <c r="DC72" s="399" t="str">
        <f ca="1">+IF(OFFSET('Sanitation Data'!$G$31,0,10*ROW('Sanitation Data'!G66))="","",OFFSET('Sanitation Data'!$G$31,0,10*ROW('Sanitation Data'!G66)))</f>
        <v/>
      </c>
      <c r="DD72" s="399" t="str">
        <f ca="1">+IF(OFFSET('Sanitation Data'!$G$32,0,10*ROW('Sanitation Data'!G66))="","",OFFSET('Sanitation Data'!$G$32,0,10*ROW('Sanitation Data'!G66)))</f>
        <v/>
      </c>
      <c r="DE72" s="399" t="str">
        <f ca="1">+IF(OFFSET('Sanitation Data'!$H$28,0,10*ROW('Sanitation Data'!H66))="","",OFFSET('Sanitation Data'!$H$28,0,10*ROW('Sanitation Data'!H66)))</f>
        <v/>
      </c>
      <c r="DF72" s="399" t="str">
        <f ca="1">+IF(OFFSET('Sanitation Data'!$H$29,0,10*ROW('Sanitation Data'!H66))="","",OFFSET('Sanitation Data'!$H$29,0,10*ROW('Sanitation Data'!H66)))</f>
        <v/>
      </c>
      <c r="DG72" s="399" t="str">
        <f ca="1">+IF(OFFSET('Sanitation Data'!$H$30,0,10*ROW('Sanitation Data'!H66))="","",OFFSET('Sanitation Data'!$H$30,0,10*ROW('Sanitation Data'!H66)))</f>
        <v/>
      </c>
      <c r="DH72" s="399" t="str">
        <f ca="1">+IF(OFFSET('Sanitation Data'!$H$31,0,10*ROW('Sanitation Data'!H66))="","",OFFSET('Sanitation Data'!$H$31,0,10*ROW('Sanitation Data'!H66)))</f>
        <v/>
      </c>
      <c r="DI72" s="399" t="str">
        <f ca="1">+IF(OFFSET('Sanitation Data'!$H$32,0,10*ROW('Sanitation Data'!H66))="","",OFFSET('Sanitation Data'!$H$32,0,10*ROW('Sanitation Data'!H66)))</f>
        <v/>
      </c>
      <c r="DJ72" s="399" t="str">
        <f ca="1">+IF(OFFSET('Sanitation Data'!$I$28,0,10*ROW('Sanitation Data'!I66))="","",OFFSET('Sanitation Data'!$I$28,0,10*ROW('Sanitation Data'!I66)))</f>
        <v/>
      </c>
      <c r="DK72" s="399" t="str">
        <f ca="1">+IF(OFFSET('Sanitation Data'!$I$29,0,10*ROW('Sanitation Data'!I66))="","",OFFSET('Sanitation Data'!$I$29,0,10*ROW('Sanitation Data'!I66)))</f>
        <v/>
      </c>
      <c r="DL72" s="399" t="str">
        <f ca="1">+IF(OFFSET('Sanitation Data'!$I$30,0,10*ROW('Sanitation Data'!I66))="","",OFFSET('Sanitation Data'!$I$30,0,10*ROW('Sanitation Data'!I66)))</f>
        <v/>
      </c>
      <c r="DM72" s="399" t="str">
        <f ca="1">+IF(OFFSET('Sanitation Data'!$I$31,0,10*ROW('Sanitation Data'!I66))="","",OFFSET('Sanitation Data'!$I$31,0,10*ROW('Sanitation Data'!I66)))</f>
        <v/>
      </c>
      <c r="DN72" s="399" t="str">
        <f ca="1">+IF(OFFSET('Sanitation Data'!$I$32,0,10*ROW('Sanitation Data'!I66))="","",OFFSET('Sanitation Data'!$I$32,0,10*ROW('Sanitation Data'!I66)))</f>
        <v/>
      </c>
      <c r="DO72" s="399" t="str">
        <f ca="1">+IF(OFFSET('Hygiene Data'!$D$11,0,10*ROW('Hygiene Data'!D66))="","",OFFSET('Hygiene Data'!$D$11,0,10*ROW('Hygiene Data'!D66)))</f>
        <v/>
      </c>
      <c r="DP72" s="399" t="str">
        <f ca="1">+IF(OFFSET('Hygiene Data'!$D$12,0,10*ROW('Hygiene Data'!D66))="","",OFFSET('Hygiene Data'!$D$12,0,10*ROW('Hygiene Data'!D66)))</f>
        <v/>
      </c>
      <c r="DQ72" s="399" t="str">
        <f ca="1">+IF(OFFSET('Hygiene Data'!$D$13,0,10*ROW('Hygiene Data'!D66))="","",OFFSET('Hygiene Data'!$D$13,0,10*ROW('Hygiene Data'!D66)))</f>
        <v/>
      </c>
      <c r="DR72" s="399" t="str">
        <f ca="1">+IF(OFFSET('Hygiene Data'!$E$11,0,10*ROW('Hygiene Data'!E66))="","",OFFSET('Hygiene Data'!$E$11,0,10*ROW('Hygiene Data'!E66)))</f>
        <v/>
      </c>
      <c r="DS72" s="399" t="str">
        <f ca="1">+IF(OFFSET('Hygiene Data'!$E$12,0,10*ROW('Hygiene Data'!E66))="","",OFFSET('Hygiene Data'!$E$12,0,10*ROW('Hygiene Data'!E66)))</f>
        <v/>
      </c>
      <c r="DT72" s="399" t="str">
        <f ca="1">+IF(OFFSET('Hygiene Data'!$E$13,0,10*ROW('Hygiene Data'!E66))="","",OFFSET('Hygiene Data'!$E$13,0,10*ROW('Hygiene Data'!E66)))</f>
        <v/>
      </c>
      <c r="DU72" s="399" t="str">
        <f ca="1">+IF(OFFSET('Hygiene Data'!$F$11,0,10*ROW('Hygiene Data'!F66))="","",OFFSET('Hygiene Data'!$F$11,0,10*ROW('Hygiene Data'!F66)))</f>
        <v/>
      </c>
      <c r="DV72" s="399" t="str">
        <f ca="1">+IF(OFFSET('Hygiene Data'!$F$12,0,10*ROW('Hygiene Data'!F66))="","",OFFSET('Hygiene Data'!$F$12,0,10*ROW('Hygiene Data'!F66)))</f>
        <v/>
      </c>
      <c r="DW72" s="399" t="str">
        <f ca="1">+IF(OFFSET('Hygiene Data'!$F$13,0,10*ROW('Hygiene Data'!F66))="","",OFFSET('Hygiene Data'!$F$13,0,10*ROW('Hygiene Data'!F66)))</f>
        <v/>
      </c>
      <c r="DX72" s="399" t="str">
        <f ca="1">+IF(OFFSET('Hygiene Data'!$G$11,0,10*ROW('Hygiene Data'!G66))="","",OFFSET('Hygiene Data'!$G$11,0,10*ROW('Hygiene Data'!G66)))</f>
        <v/>
      </c>
      <c r="DY72" s="399" t="str">
        <f ca="1">+IF(OFFSET('Hygiene Data'!$G$12,0,10*ROW('Hygiene Data'!G66))="","",OFFSET('Hygiene Data'!$G$12,0,10*ROW('Hygiene Data'!G66)))</f>
        <v/>
      </c>
      <c r="DZ72" s="399" t="str">
        <f ca="1">+IF(OFFSET('Hygiene Data'!$G$13,0,10*ROW('Hygiene Data'!G66))="","",OFFSET('Hygiene Data'!$G$13,0,10*ROW('Hygiene Data'!G66)))</f>
        <v/>
      </c>
      <c r="EA72" s="399" t="str">
        <f ca="1">+IF(OFFSET('Hygiene Data'!$H$11,0,10*ROW('Hygiene Data'!H66))="","",OFFSET('Hygiene Data'!$H$11,0,10*ROW('Hygiene Data'!H66)))</f>
        <v/>
      </c>
      <c r="EB72" s="399" t="str">
        <f ca="1">+IF(OFFSET('Hygiene Data'!$H$12,0,10*ROW('Hygiene Data'!H66))="","",OFFSET('Hygiene Data'!$H$12,0,10*ROW('Hygiene Data'!H66)))</f>
        <v/>
      </c>
      <c r="EC72" s="399" t="str">
        <f ca="1">+IF(OFFSET('Hygiene Data'!$H$13,0,10*ROW('Hygiene Data'!H66))="","",OFFSET('Hygiene Data'!$H$13,0,10*ROW('Hygiene Data'!H66)))</f>
        <v/>
      </c>
      <c r="ED72" s="399" t="str">
        <f ca="1">+IF(OFFSET('Hygiene Data'!$I$11,0,10*ROW('Hygiene Data'!I66))="","",OFFSET('Hygiene Data'!$I$11,0,10*ROW('Hygiene Data'!I66)))</f>
        <v/>
      </c>
      <c r="EE72" s="399" t="str">
        <f ca="1">+IF(OFFSET('Hygiene Data'!$I$12,0,10*ROW('Hygiene Data'!I66))="","",OFFSET('Hygiene Data'!$I$12,0,10*ROW('Hygiene Data'!I66)))</f>
        <v/>
      </c>
      <c r="EF72" s="399" t="str">
        <f ca="1">+IF(OFFSET('Hygiene Data'!$I$13,0,10*ROW('Hygiene Data'!I66))="","",OFFSET('Hygiene Data'!$I$13,0,10*ROW('Hygiene Data'!I66)))</f>
        <v/>
      </c>
    </row>
    <row r="73" spans="1:136" x14ac:dyDescent="0.25">
      <c r="A73" s="508" t="str">
        <f ca="1">+IF(OFFSET('Water Data'!$B$2,0,10*ROW('Water Data'!E67))="","",OFFSET('Water Data'!$B$2,0,10*ROW('Water Data'!E67)))</f>
        <v/>
      </c>
      <c r="B73" s="50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35" t="str">
        <f t="shared" ca="1" si="1"/>
        <v/>
      </c>
      <c r="D73" s="53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3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3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3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3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3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3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3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3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3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3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3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3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3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3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3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3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3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3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3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3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3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3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3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3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3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3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3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3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3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3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3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3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3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3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3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3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3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3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3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3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3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3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3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3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3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3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3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3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1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3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3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3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3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3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3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3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3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3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3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3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3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3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3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3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3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99" t="str">
        <f ca="1">+IF(OFFSET('Water Data'!$D$27,0,10*ROW('Water Data'!D67))="","",OFFSET('Water Data'!$D$27,0,10*ROW('Water Data'!D67)))</f>
        <v/>
      </c>
      <c r="BT73" s="399" t="str">
        <f ca="1">+IF(OFFSET('Water Data'!$D$28,0,10*ROW('Water Data'!D67))="","",OFFSET('Water Data'!$D$28,0,10*ROW('Water Data'!D67)))</f>
        <v/>
      </c>
      <c r="BU73" s="399" t="str">
        <f ca="1">+IF(OFFSET('Water Data'!$D$29,0,10*ROW('Water Data'!D67))="","",OFFSET('Water Data'!$D$29,0,10*ROW('Water Data'!D67)))</f>
        <v/>
      </c>
      <c r="BV73" s="399" t="str">
        <f ca="1">+IF(OFFSET('Water Data'!$E$27,0,10*ROW('Water Data'!E67))="","",OFFSET('Water Data'!$E$27,0,10*ROW('Water Data'!E67)))</f>
        <v/>
      </c>
      <c r="BW73" s="399" t="str">
        <f ca="1">+IF(OFFSET('Water Data'!$E$28,0,10*ROW('Water Data'!E67))="","",OFFSET('Water Data'!$E$28,0,10*ROW('Water Data'!E67)))</f>
        <v/>
      </c>
      <c r="BX73" s="399" t="str">
        <f ca="1">+IF(OFFSET('Water Data'!$E$29,0,10*ROW('Water Data'!E67))="","",OFFSET('Water Data'!$E$29,0,10*ROW('Water Data'!E67)))</f>
        <v/>
      </c>
      <c r="BY73" s="399" t="str">
        <f ca="1">+IF(OFFSET('Water Data'!$F$27,0,10*ROW('Water Data'!F67))="","",OFFSET('Water Data'!$F$27,0,10*ROW('Water Data'!F67)))</f>
        <v/>
      </c>
      <c r="BZ73" s="399" t="str">
        <f ca="1">+IF(OFFSET('Water Data'!$F$28,0,10*ROW('Water Data'!F67))="","",OFFSET('Water Data'!$F$28,0,10*ROW('Water Data'!F67)))</f>
        <v/>
      </c>
      <c r="CA73" s="399" t="str">
        <f ca="1">+IF(OFFSET('Water Data'!$F$29,0,10*ROW('Water Data'!F67))="","",OFFSET('Water Data'!$F$29,0,10*ROW('Water Data'!F67)))</f>
        <v/>
      </c>
      <c r="CB73" s="399" t="str">
        <f ca="1">+IF(OFFSET('Water Data'!$G$27,0,10*ROW('Water Data'!G67))="","",OFFSET('Water Data'!$G$27,0,10*ROW('Water Data'!G67)))</f>
        <v/>
      </c>
      <c r="CC73" s="399" t="str">
        <f ca="1">+IF(OFFSET('Water Data'!$G$28,0,10*ROW('Water Data'!G67))="","",OFFSET('Water Data'!$G$28,0,10*ROW('Water Data'!G67)))</f>
        <v/>
      </c>
      <c r="CD73" s="399" t="str">
        <f ca="1">+IF(OFFSET('Water Data'!$G$29,0,10*ROW('Water Data'!G67))="","",OFFSET('Water Data'!$G$29,0,10*ROW('Water Data'!G67)))</f>
        <v/>
      </c>
      <c r="CE73" s="399" t="str">
        <f ca="1">+IF(OFFSET('Water Data'!$H$27,0,10*ROW('Water Data'!H67))="","",OFFSET('Water Data'!$H$27,0,10*ROW('Water Data'!H67)))</f>
        <v/>
      </c>
      <c r="CF73" s="399" t="str">
        <f ca="1">+IF(OFFSET('Water Data'!$H$28,0,10*ROW('Water Data'!H67))="","",OFFSET('Water Data'!$H$28,0,10*ROW('Water Data'!H67)))</f>
        <v/>
      </c>
      <c r="CG73" s="399" t="str">
        <f ca="1">+IF(OFFSET('Water Data'!$H$29,0,10*ROW('Water Data'!H67))="","",OFFSET('Water Data'!$H$29,0,10*ROW('Water Data'!H67)))</f>
        <v/>
      </c>
      <c r="CH73" s="399" t="str">
        <f ca="1">+IF(OFFSET('Water Data'!$I$27,0,10*ROW('Water Data'!I67))="","",OFFSET('Water Data'!$I$27,0,10*ROW('Water Data'!I67)))</f>
        <v/>
      </c>
      <c r="CI73" s="399" t="str">
        <f ca="1">+IF(OFFSET('Water Data'!$I$28,0,10*ROW('Water Data'!I67))="","",OFFSET('Water Data'!$I$28,0,10*ROW('Water Data'!I67)))</f>
        <v/>
      </c>
      <c r="CJ73" s="399" t="str">
        <f ca="1">+IF(OFFSET('Water Data'!$I$29,0,10*ROW('Water Data'!I67))="","",OFFSET('Water Data'!$I$29,0,10*ROW('Water Data'!I67)))</f>
        <v/>
      </c>
      <c r="CK73" s="399" t="str">
        <f ca="1">+IF(OFFSET('Sanitation Data'!$D$28,0,10*ROW('Sanitation Data'!D67))="","",OFFSET('Sanitation Data'!$D$28,0,10*ROW('Sanitation Data'!D67)))</f>
        <v/>
      </c>
      <c r="CL73" s="399" t="str">
        <f ca="1">+IF(OFFSET('Sanitation Data'!$D$29,0,10*ROW('Sanitation Data'!D67))="","",OFFSET('Sanitation Data'!$D$29,0,10*ROW('Sanitation Data'!D67)))</f>
        <v/>
      </c>
      <c r="CM73" s="399" t="str">
        <f ca="1">+IF(OFFSET('Sanitation Data'!$D$30,0,10*ROW('Sanitation Data'!D67))="","",OFFSET('Sanitation Data'!$D$30,0,10*ROW('Sanitation Data'!D67)))</f>
        <v/>
      </c>
      <c r="CN73" s="399" t="str">
        <f ca="1">+IF(OFFSET('Sanitation Data'!$D$31,0,10*ROW('Sanitation Data'!D67))="","",OFFSET('Sanitation Data'!$D$31,0,10*ROW('Sanitation Data'!D67)))</f>
        <v/>
      </c>
      <c r="CO73" s="399" t="str">
        <f ca="1">+IF(OFFSET('Sanitation Data'!$D$32,0,10*ROW('Sanitation Data'!D67))="","",OFFSET('Sanitation Data'!$D$32,0,10*ROW('Sanitation Data'!D67)))</f>
        <v/>
      </c>
      <c r="CP73" s="399" t="str">
        <f ca="1">+IF(OFFSET('Sanitation Data'!$E$28,0,10*ROW('Sanitation Data'!E67))="","",OFFSET('Sanitation Data'!$E$28,0,10*ROW('Sanitation Data'!E67)))</f>
        <v/>
      </c>
      <c r="CQ73" s="399" t="str">
        <f ca="1">+IF(OFFSET('Sanitation Data'!$E$29,0,10*ROW('Sanitation Data'!E67))="","",OFFSET('Sanitation Data'!$E$29,0,10*ROW('Sanitation Data'!E67)))</f>
        <v/>
      </c>
      <c r="CR73" s="399" t="str">
        <f ca="1">+IF(OFFSET('Sanitation Data'!$E$30,0,10*ROW('Sanitation Data'!E67))="","",OFFSET('Sanitation Data'!$E$30,0,10*ROW('Sanitation Data'!E67)))</f>
        <v/>
      </c>
      <c r="CS73" s="399" t="str">
        <f ca="1">+IF(OFFSET('Sanitation Data'!$E$31,0,10*ROW('Sanitation Data'!E67))="","",OFFSET('Sanitation Data'!$E$31,0,10*ROW('Sanitation Data'!E67)))</f>
        <v/>
      </c>
      <c r="CT73" s="399" t="str">
        <f ca="1">+IF(OFFSET('Sanitation Data'!$E$32,0,10*ROW('Sanitation Data'!E67))="","",OFFSET('Sanitation Data'!$E$32,0,10*ROW('Sanitation Data'!E67)))</f>
        <v/>
      </c>
      <c r="CU73" s="399" t="str">
        <f ca="1">+IF(OFFSET('Sanitation Data'!$F$28,0,10*ROW('Sanitation Data'!F67))="","",OFFSET('Sanitation Data'!$F$28,0,10*ROW('Sanitation Data'!F67)))</f>
        <v/>
      </c>
      <c r="CV73" s="399" t="str">
        <f ca="1">+IF(OFFSET('Sanitation Data'!$F$29,0,10*ROW('Sanitation Data'!F67))="","",OFFSET('Sanitation Data'!$F$29,0,10*ROW('Sanitation Data'!F67)))</f>
        <v/>
      </c>
      <c r="CW73" s="399" t="str">
        <f ca="1">+IF(OFFSET('Sanitation Data'!$F$30,0,10*ROW('Sanitation Data'!F67))="","",OFFSET('Sanitation Data'!$F$30,0,10*ROW('Sanitation Data'!F67)))</f>
        <v/>
      </c>
      <c r="CX73" s="399" t="str">
        <f ca="1">+IF(OFFSET('Sanitation Data'!$F$31,0,10*ROW('Sanitation Data'!F67))="","",OFFSET('Sanitation Data'!$F$31,0,10*ROW('Sanitation Data'!F67)))</f>
        <v/>
      </c>
      <c r="CY73" s="399" t="str">
        <f ca="1">+IF(OFFSET('Sanitation Data'!$F$32,0,10*ROW('Sanitation Data'!F67))="","",OFFSET('Sanitation Data'!$F$32,0,10*ROW('Sanitation Data'!F67)))</f>
        <v/>
      </c>
      <c r="CZ73" s="399" t="str">
        <f ca="1">+IF(OFFSET('Sanitation Data'!$G$28,0,10*ROW('Sanitation Data'!G67))="","",OFFSET('Sanitation Data'!$G$28,0,10*ROW('Sanitation Data'!G67)))</f>
        <v/>
      </c>
      <c r="DA73" s="399" t="str">
        <f ca="1">+IF(OFFSET('Sanitation Data'!$G$29,0,10*ROW('Sanitation Data'!G67))="","",OFFSET('Sanitation Data'!$G$29,0,10*ROW('Sanitation Data'!G67)))</f>
        <v/>
      </c>
      <c r="DB73" s="399" t="str">
        <f ca="1">+IF(OFFSET('Sanitation Data'!$G$30,0,10*ROW('Sanitation Data'!G67))="","",OFFSET('Sanitation Data'!$G$30,0,10*ROW('Sanitation Data'!G67)))</f>
        <v/>
      </c>
      <c r="DC73" s="399" t="str">
        <f ca="1">+IF(OFFSET('Sanitation Data'!$G$31,0,10*ROW('Sanitation Data'!G67))="","",OFFSET('Sanitation Data'!$G$31,0,10*ROW('Sanitation Data'!G67)))</f>
        <v/>
      </c>
      <c r="DD73" s="399" t="str">
        <f ca="1">+IF(OFFSET('Sanitation Data'!$G$32,0,10*ROW('Sanitation Data'!G67))="","",OFFSET('Sanitation Data'!$G$32,0,10*ROW('Sanitation Data'!G67)))</f>
        <v/>
      </c>
      <c r="DE73" s="399" t="str">
        <f ca="1">+IF(OFFSET('Sanitation Data'!$H$28,0,10*ROW('Sanitation Data'!H67))="","",OFFSET('Sanitation Data'!$H$28,0,10*ROW('Sanitation Data'!H67)))</f>
        <v/>
      </c>
      <c r="DF73" s="399" t="str">
        <f ca="1">+IF(OFFSET('Sanitation Data'!$H$29,0,10*ROW('Sanitation Data'!H67))="","",OFFSET('Sanitation Data'!$H$29,0,10*ROW('Sanitation Data'!H67)))</f>
        <v/>
      </c>
      <c r="DG73" s="399" t="str">
        <f ca="1">+IF(OFFSET('Sanitation Data'!$H$30,0,10*ROW('Sanitation Data'!H67))="","",OFFSET('Sanitation Data'!$H$30,0,10*ROW('Sanitation Data'!H67)))</f>
        <v/>
      </c>
      <c r="DH73" s="399" t="str">
        <f ca="1">+IF(OFFSET('Sanitation Data'!$H$31,0,10*ROW('Sanitation Data'!H67))="","",OFFSET('Sanitation Data'!$H$31,0,10*ROW('Sanitation Data'!H67)))</f>
        <v/>
      </c>
      <c r="DI73" s="399" t="str">
        <f ca="1">+IF(OFFSET('Sanitation Data'!$H$32,0,10*ROW('Sanitation Data'!H67))="","",OFFSET('Sanitation Data'!$H$32,0,10*ROW('Sanitation Data'!H67)))</f>
        <v/>
      </c>
      <c r="DJ73" s="399" t="str">
        <f ca="1">+IF(OFFSET('Sanitation Data'!$I$28,0,10*ROW('Sanitation Data'!I67))="","",OFFSET('Sanitation Data'!$I$28,0,10*ROW('Sanitation Data'!I67)))</f>
        <v/>
      </c>
      <c r="DK73" s="399" t="str">
        <f ca="1">+IF(OFFSET('Sanitation Data'!$I$29,0,10*ROW('Sanitation Data'!I67))="","",OFFSET('Sanitation Data'!$I$29,0,10*ROW('Sanitation Data'!I67)))</f>
        <v/>
      </c>
      <c r="DL73" s="399" t="str">
        <f ca="1">+IF(OFFSET('Sanitation Data'!$I$30,0,10*ROW('Sanitation Data'!I67))="","",OFFSET('Sanitation Data'!$I$30,0,10*ROW('Sanitation Data'!I67)))</f>
        <v/>
      </c>
      <c r="DM73" s="399" t="str">
        <f ca="1">+IF(OFFSET('Sanitation Data'!$I$31,0,10*ROW('Sanitation Data'!I67))="","",OFFSET('Sanitation Data'!$I$31,0,10*ROW('Sanitation Data'!I67)))</f>
        <v/>
      </c>
      <c r="DN73" s="399" t="str">
        <f ca="1">+IF(OFFSET('Sanitation Data'!$I$32,0,10*ROW('Sanitation Data'!I67))="","",OFFSET('Sanitation Data'!$I$32,0,10*ROW('Sanitation Data'!I67)))</f>
        <v/>
      </c>
      <c r="DO73" s="399" t="str">
        <f ca="1">+IF(OFFSET('Hygiene Data'!$D$11,0,10*ROW('Hygiene Data'!D67))="","",OFFSET('Hygiene Data'!$D$11,0,10*ROW('Hygiene Data'!D67)))</f>
        <v/>
      </c>
      <c r="DP73" s="399" t="str">
        <f ca="1">+IF(OFFSET('Hygiene Data'!$D$12,0,10*ROW('Hygiene Data'!D67))="","",OFFSET('Hygiene Data'!$D$12,0,10*ROW('Hygiene Data'!D67)))</f>
        <v/>
      </c>
      <c r="DQ73" s="399" t="str">
        <f ca="1">+IF(OFFSET('Hygiene Data'!$D$13,0,10*ROW('Hygiene Data'!D67))="","",OFFSET('Hygiene Data'!$D$13,0,10*ROW('Hygiene Data'!D67)))</f>
        <v/>
      </c>
      <c r="DR73" s="399" t="str">
        <f ca="1">+IF(OFFSET('Hygiene Data'!$E$11,0,10*ROW('Hygiene Data'!E67))="","",OFFSET('Hygiene Data'!$E$11,0,10*ROW('Hygiene Data'!E67)))</f>
        <v/>
      </c>
      <c r="DS73" s="399" t="str">
        <f ca="1">+IF(OFFSET('Hygiene Data'!$E$12,0,10*ROW('Hygiene Data'!E67))="","",OFFSET('Hygiene Data'!$E$12,0,10*ROW('Hygiene Data'!E67)))</f>
        <v/>
      </c>
      <c r="DT73" s="399" t="str">
        <f ca="1">+IF(OFFSET('Hygiene Data'!$E$13,0,10*ROW('Hygiene Data'!E67))="","",OFFSET('Hygiene Data'!$E$13,0,10*ROW('Hygiene Data'!E67)))</f>
        <v/>
      </c>
      <c r="DU73" s="399" t="str">
        <f ca="1">+IF(OFFSET('Hygiene Data'!$F$11,0,10*ROW('Hygiene Data'!F67))="","",OFFSET('Hygiene Data'!$F$11,0,10*ROW('Hygiene Data'!F67)))</f>
        <v/>
      </c>
      <c r="DV73" s="399" t="str">
        <f ca="1">+IF(OFFSET('Hygiene Data'!$F$12,0,10*ROW('Hygiene Data'!F67))="","",OFFSET('Hygiene Data'!$F$12,0,10*ROW('Hygiene Data'!F67)))</f>
        <v/>
      </c>
      <c r="DW73" s="399" t="str">
        <f ca="1">+IF(OFFSET('Hygiene Data'!$F$13,0,10*ROW('Hygiene Data'!F67))="","",OFFSET('Hygiene Data'!$F$13,0,10*ROW('Hygiene Data'!F67)))</f>
        <v/>
      </c>
      <c r="DX73" s="399" t="str">
        <f ca="1">+IF(OFFSET('Hygiene Data'!$G$11,0,10*ROW('Hygiene Data'!G67))="","",OFFSET('Hygiene Data'!$G$11,0,10*ROW('Hygiene Data'!G67)))</f>
        <v/>
      </c>
      <c r="DY73" s="399" t="str">
        <f ca="1">+IF(OFFSET('Hygiene Data'!$G$12,0,10*ROW('Hygiene Data'!G67))="","",OFFSET('Hygiene Data'!$G$12,0,10*ROW('Hygiene Data'!G67)))</f>
        <v/>
      </c>
      <c r="DZ73" s="399" t="str">
        <f ca="1">+IF(OFFSET('Hygiene Data'!$G$13,0,10*ROW('Hygiene Data'!G67))="","",OFFSET('Hygiene Data'!$G$13,0,10*ROW('Hygiene Data'!G67)))</f>
        <v/>
      </c>
      <c r="EA73" s="399" t="str">
        <f ca="1">+IF(OFFSET('Hygiene Data'!$H$11,0,10*ROW('Hygiene Data'!H67))="","",OFFSET('Hygiene Data'!$H$11,0,10*ROW('Hygiene Data'!H67)))</f>
        <v/>
      </c>
      <c r="EB73" s="399" t="str">
        <f ca="1">+IF(OFFSET('Hygiene Data'!$H$12,0,10*ROW('Hygiene Data'!H67))="","",OFFSET('Hygiene Data'!$H$12,0,10*ROW('Hygiene Data'!H67)))</f>
        <v/>
      </c>
      <c r="EC73" s="399" t="str">
        <f ca="1">+IF(OFFSET('Hygiene Data'!$H$13,0,10*ROW('Hygiene Data'!H67))="","",OFFSET('Hygiene Data'!$H$13,0,10*ROW('Hygiene Data'!H67)))</f>
        <v/>
      </c>
      <c r="ED73" s="399" t="str">
        <f ca="1">+IF(OFFSET('Hygiene Data'!$I$11,0,10*ROW('Hygiene Data'!I67))="","",OFFSET('Hygiene Data'!$I$11,0,10*ROW('Hygiene Data'!I67)))</f>
        <v/>
      </c>
      <c r="EE73" s="399" t="str">
        <f ca="1">+IF(OFFSET('Hygiene Data'!$I$12,0,10*ROW('Hygiene Data'!I67))="","",OFFSET('Hygiene Data'!$I$12,0,10*ROW('Hygiene Data'!I67)))</f>
        <v/>
      </c>
      <c r="EF73" s="399" t="str">
        <f ca="1">+IF(OFFSET('Hygiene Data'!$I$13,0,10*ROW('Hygiene Data'!I67))="","",OFFSET('Hygiene Data'!$I$13,0,10*ROW('Hygiene Data'!I67)))</f>
        <v/>
      </c>
    </row>
    <row r="74" spans="1:136" x14ac:dyDescent="0.25">
      <c r="A74" s="508" t="str">
        <f ca="1">+IF(OFFSET('Water Data'!$B$2,0,10*ROW('Water Data'!E68))="","",OFFSET('Water Data'!$B$2,0,10*ROW('Water Data'!E68)))</f>
        <v/>
      </c>
      <c r="B74" s="50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35" t="str">
        <f t="shared" ca="1" si="1"/>
        <v/>
      </c>
      <c r="D74" s="53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3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3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3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3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3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3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3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3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3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3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3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3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3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3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3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3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3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3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3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3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3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3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3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3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3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3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3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3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3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3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3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3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3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3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3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3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3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3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3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3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3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3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3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3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3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3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3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3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1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3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3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3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3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3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3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3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3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3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3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3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3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3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3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3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3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99" t="str">
        <f ca="1">+IF(OFFSET('Water Data'!$D$27,0,10*ROW('Water Data'!D68))="","",OFFSET('Water Data'!$D$27,0,10*ROW('Water Data'!D68)))</f>
        <v/>
      </c>
      <c r="BT74" s="399" t="str">
        <f ca="1">+IF(OFFSET('Water Data'!$D$28,0,10*ROW('Water Data'!D68))="","",OFFSET('Water Data'!$D$28,0,10*ROW('Water Data'!D68)))</f>
        <v/>
      </c>
      <c r="BU74" s="399" t="str">
        <f ca="1">+IF(OFFSET('Water Data'!$D$29,0,10*ROW('Water Data'!D68))="","",OFFSET('Water Data'!$D$29,0,10*ROW('Water Data'!D68)))</f>
        <v/>
      </c>
      <c r="BV74" s="399" t="str">
        <f ca="1">+IF(OFFSET('Water Data'!$E$27,0,10*ROW('Water Data'!E68))="","",OFFSET('Water Data'!$E$27,0,10*ROW('Water Data'!E68)))</f>
        <v/>
      </c>
      <c r="BW74" s="399" t="str">
        <f ca="1">+IF(OFFSET('Water Data'!$E$28,0,10*ROW('Water Data'!E68))="","",OFFSET('Water Data'!$E$28,0,10*ROW('Water Data'!E68)))</f>
        <v/>
      </c>
      <c r="BX74" s="399" t="str">
        <f ca="1">+IF(OFFSET('Water Data'!$E$29,0,10*ROW('Water Data'!E68))="","",OFFSET('Water Data'!$E$29,0,10*ROW('Water Data'!E68)))</f>
        <v/>
      </c>
      <c r="BY74" s="399" t="str">
        <f ca="1">+IF(OFFSET('Water Data'!$F$27,0,10*ROW('Water Data'!F68))="","",OFFSET('Water Data'!$F$27,0,10*ROW('Water Data'!F68)))</f>
        <v/>
      </c>
      <c r="BZ74" s="399" t="str">
        <f ca="1">+IF(OFFSET('Water Data'!$F$28,0,10*ROW('Water Data'!F68))="","",OFFSET('Water Data'!$F$28,0,10*ROW('Water Data'!F68)))</f>
        <v/>
      </c>
      <c r="CA74" s="399" t="str">
        <f ca="1">+IF(OFFSET('Water Data'!$F$29,0,10*ROW('Water Data'!F68))="","",OFFSET('Water Data'!$F$29,0,10*ROW('Water Data'!F68)))</f>
        <v/>
      </c>
      <c r="CB74" s="399" t="str">
        <f ca="1">+IF(OFFSET('Water Data'!$G$27,0,10*ROW('Water Data'!G68))="","",OFFSET('Water Data'!$G$27,0,10*ROW('Water Data'!G68)))</f>
        <v/>
      </c>
      <c r="CC74" s="399" t="str">
        <f ca="1">+IF(OFFSET('Water Data'!$G$28,0,10*ROW('Water Data'!G68))="","",OFFSET('Water Data'!$G$28,0,10*ROW('Water Data'!G68)))</f>
        <v/>
      </c>
      <c r="CD74" s="399" t="str">
        <f ca="1">+IF(OFFSET('Water Data'!$G$29,0,10*ROW('Water Data'!G68))="","",OFFSET('Water Data'!$G$29,0,10*ROW('Water Data'!G68)))</f>
        <v/>
      </c>
      <c r="CE74" s="399" t="str">
        <f ca="1">+IF(OFFSET('Water Data'!$H$27,0,10*ROW('Water Data'!H68))="","",OFFSET('Water Data'!$H$27,0,10*ROW('Water Data'!H68)))</f>
        <v/>
      </c>
      <c r="CF74" s="399" t="str">
        <f ca="1">+IF(OFFSET('Water Data'!$H$28,0,10*ROW('Water Data'!H68))="","",OFFSET('Water Data'!$H$28,0,10*ROW('Water Data'!H68)))</f>
        <v/>
      </c>
      <c r="CG74" s="399" t="str">
        <f ca="1">+IF(OFFSET('Water Data'!$H$29,0,10*ROW('Water Data'!H68))="","",OFFSET('Water Data'!$H$29,0,10*ROW('Water Data'!H68)))</f>
        <v/>
      </c>
      <c r="CH74" s="399" t="str">
        <f ca="1">+IF(OFFSET('Water Data'!$I$27,0,10*ROW('Water Data'!I68))="","",OFFSET('Water Data'!$I$27,0,10*ROW('Water Data'!I68)))</f>
        <v/>
      </c>
      <c r="CI74" s="399" t="str">
        <f ca="1">+IF(OFFSET('Water Data'!$I$28,0,10*ROW('Water Data'!I68))="","",OFFSET('Water Data'!$I$28,0,10*ROW('Water Data'!I68)))</f>
        <v/>
      </c>
      <c r="CJ74" s="399" t="str">
        <f ca="1">+IF(OFFSET('Water Data'!$I$29,0,10*ROW('Water Data'!I68))="","",OFFSET('Water Data'!$I$29,0,10*ROW('Water Data'!I68)))</f>
        <v/>
      </c>
      <c r="CK74" s="399" t="str">
        <f ca="1">+IF(OFFSET('Sanitation Data'!$D$28,0,10*ROW('Sanitation Data'!D68))="","",OFFSET('Sanitation Data'!$D$28,0,10*ROW('Sanitation Data'!D68)))</f>
        <v/>
      </c>
      <c r="CL74" s="399" t="str">
        <f ca="1">+IF(OFFSET('Sanitation Data'!$D$29,0,10*ROW('Sanitation Data'!D68))="","",OFFSET('Sanitation Data'!$D$29,0,10*ROW('Sanitation Data'!D68)))</f>
        <v/>
      </c>
      <c r="CM74" s="399" t="str">
        <f ca="1">+IF(OFFSET('Sanitation Data'!$D$30,0,10*ROW('Sanitation Data'!D68))="","",OFFSET('Sanitation Data'!$D$30,0,10*ROW('Sanitation Data'!D68)))</f>
        <v/>
      </c>
      <c r="CN74" s="399" t="str">
        <f ca="1">+IF(OFFSET('Sanitation Data'!$D$31,0,10*ROW('Sanitation Data'!D68))="","",OFFSET('Sanitation Data'!$D$31,0,10*ROW('Sanitation Data'!D68)))</f>
        <v/>
      </c>
      <c r="CO74" s="399" t="str">
        <f ca="1">+IF(OFFSET('Sanitation Data'!$D$32,0,10*ROW('Sanitation Data'!D68))="","",OFFSET('Sanitation Data'!$D$32,0,10*ROW('Sanitation Data'!D68)))</f>
        <v/>
      </c>
      <c r="CP74" s="399" t="str">
        <f ca="1">+IF(OFFSET('Sanitation Data'!$E$28,0,10*ROW('Sanitation Data'!E68))="","",OFFSET('Sanitation Data'!$E$28,0,10*ROW('Sanitation Data'!E68)))</f>
        <v/>
      </c>
      <c r="CQ74" s="399" t="str">
        <f ca="1">+IF(OFFSET('Sanitation Data'!$E$29,0,10*ROW('Sanitation Data'!E68))="","",OFFSET('Sanitation Data'!$E$29,0,10*ROW('Sanitation Data'!E68)))</f>
        <v/>
      </c>
      <c r="CR74" s="399" t="str">
        <f ca="1">+IF(OFFSET('Sanitation Data'!$E$30,0,10*ROW('Sanitation Data'!E68))="","",OFFSET('Sanitation Data'!$E$30,0,10*ROW('Sanitation Data'!E68)))</f>
        <v/>
      </c>
      <c r="CS74" s="399" t="str">
        <f ca="1">+IF(OFFSET('Sanitation Data'!$E$31,0,10*ROW('Sanitation Data'!E68))="","",OFFSET('Sanitation Data'!$E$31,0,10*ROW('Sanitation Data'!E68)))</f>
        <v/>
      </c>
      <c r="CT74" s="399" t="str">
        <f ca="1">+IF(OFFSET('Sanitation Data'!$E$32,0,10*ROW('Sanitation Data'!E68))="","",OFFSET('Sanitation Data'!$E$32,0,10*ROW('Sanitation Data'!E68)))</f>
        <v/>
      </c>
      <c r="CU74" s="399" t="str">
        <f ca="1">+IF(OFFSET('Sanitation Data'!$F$28,0,10*ROW('Sanitation Data'!F68))="","",OFFSET('Sanitation Data'!$F$28,0,10*ROW('Sanitation Data'!F68)))</f>
        <v/>
      </c>
      <c r="CV74" s="399" t="str">
        <f ca="1">+IF(OFFSET('Sanitation Data'!$F$29,0,10*ROW('Sanitation Data'!F68))="","",OFFSET('Sanitation Data'!$F$29,0,10*ROW('Sanitation Data'!F68)))</f>
        <v/>
      </c>
      <c r="CW74" s="399" t="str">
        <f ca="1">+IF(OFFSET('Sanitation Data'!$F$30,0,10*ROW('Sanitation Data'!F68))="","",OFFSET('Sanitation Data'!$F$30,0,10*ROW('Sanitation Data'!F68)))</f>
        <v/>
      </c>
      <c r="CX74" s="399" t="str">
        <f ca="1">+IF(OFFSET('Sanitation Data'!$F$31,0,10*ROW('Sanitation Data'!F68))="","",OFFSET('Sanitation Data'!$F$31,0,10*ROW('Sanitation Data'!F68)))</f>
        <v/>
      </c>
      <c r="CY74" s="399" t="str">
        <f ca="1">+IF(OFFSET('Sanitation Data'!$F$32,0,10*ROW('Sanitation Data'!F68))="","",OFFSET('Sanitation Data'!$F$32,0,10*ROW('Sanitation Data'!F68)))</f>
        <v/>
      </c>
      <c r="CZ74" s="399" t="str">
        <f ca="1">+IF(OFFSET('Sanitation Data'!$G$28,0,10*ROW('Sanitation Data'!G68))="","",OFFSET('Sanitation Data'!$G$28,0,10*ROW('Sanitation Data'!G68)))</f>
        <v/>
      </c>
      <c r="DA74" s="399" t="str">
        <f ca="1">+IF(OFFSET('Sanitation Data'!$G$29,0,10*ROW('Sanitation Data'!G68))="","",OFFSET('Sanitation Data'!$G$29,0,10*ROW('Sanitation Data'!G68)))</f>
        <v/>
      </c>
      <c r="DB74" s="399" t="str">
        <f ca="1">+IF(OFFSET('Sanitation Data'!$G$30,0,10*ROW('Sanitation Data'!G68))="","",OFFSET('Sanitation Data'!$G$30,0,10*ROW('Sanitation Data'!G68)))</f>
        <v/>
      </c>
      <c r="DC74" s="399" t="str">
        <f ca="1">+IF(OFFSET('Sanitation Data'!$G$31,0,10*ROW('Sanitation Data'!G68))="","",OFFSET('Sanitation Data'!$G$31,0,10*ROW('Sanitation Data'!G68)))</f>
        <v/>
      </c>
      <c r="DD74" s="399" t="str">
        <f ca="1">+IF(OFFSET('Sanitation Data'!$G$32,0,10*ROW('Sanitation Data'!G68))="","",OFFSET('Sanitation Data'!$G$32,0,10*ROW('Sanitation Data'!G68)))</f>
        <v/>
      </c>
      <c r="DE74" s="399" t="str">
        <f ca="1">+IF(OFFSET('Sanitation Data'!$H$28,0,10*ROW('Sanitation Data'!H68))="","",OFFSET('Sanitation Data'!$H$28,0,10*ROW('Sanitation Data'!H68)))</f>
        <v/>
      </c>
      <c r="DF74" s="399" t="str">
        <f ca="1">+IF(OFFSET('Sanitation Data'!$H$29,0,10*ROW('Sanitation Data'!H68))="","",OFFSET('Sanitation Data'!$H$29,0,10*ROW('Sanitation Data'!H68)))</f>
        <v/>
      </c>
      <c r="DG74" s="399" t="str">
        <f ca="1">+IF(OFFSET('Sanitation Data'!$H$30,0,10*ROW('Sanitation Data'!H68))="","",OFFSET('Sanitation Data'!$H$30,0,10*ROW('Sanitation Data'!H68)))</f>
        <v/>
      </c>
      <c r="DH74" s="399" t="str">
        <f ca="1">+IF(OFFSET('Sanitation Data'!$H$31,0,10*ROW('Sanitation Data'!H68))="","",OFFSET('Sanitation Data'!$H$31,0,10*ROW('Sanitation Data'!H68)))</f>
        <v/>
      </c>
      <c r="DI74" s="399" t="str">
        <f ca="1">+IF(OFFSET('Sanitation Data'!$H$32,0,10*ROW('Sanitation Data'!H68))="","",OFFSET('Sanitation Data'!$H$32,0,10*ROW('Sanitation Data'!H68)))</f>
        <v/>
      </c>
      <c r="DJ74" s="399" t="str">
        <f ca="1">+IF(OFFSET('Sanitation Data'!$I$28,0,10*ROW('Sanitation Data'!I68))="","",OFFSET('Sanitation Data'!$I$28,0,10*ROW('Sanitation Data'!I68)))</f>
        <v/>
      </c>
      <c r="DK74" s="399" t="str">
        <f ca="1">+IF(OFFSET('Sanitation Data'!$I$29,0,10*ROW('Sanitation Data'!I68))="","",OFFSET('Sanitation Data'!$I$29,0,10*ROW('Sanitation Data'!I68)))</f>
        <v/>
      </c>
      <c r="DL74" s="399" t="str">
        <f ca="1">+IF(OFFSET('Sanitation Data'!$I$30,0,10*ROW('Sanitation Data'!I68))="","",OFFSET('Sanitation Data'!$I$30,0,10*ROW('Sanitation Data'!I68)))</f>
        <v/>
      </c>
      <c r="DM74" s="399" t="str">
        <f ca="1">+IF(OFFSET('Sanitation Data'!$I$31,0,10*ROW('Sanitation Data'!I68))="","",OFFSET('Sanitation Data'!$I$31,0,10*ROW('Sanitation Data'!I68)))</f>
        <v/>
      </c>
      <c r="DN74" s="399" t="str">
        <f ca="1">+IF(OFFSET('Sanitation Data'!$I$32,0,10*ROW('Sanitation Data'!I68))="","",OFFSET('Sanitation Data'!$I$32,0,10*ROW('Sanitation Data'!I68)))</f>
        <v/>
      </c>
      <c r="DO74" s="399" t="str">
        <f ca="1">+IF(OFFSET('Hygiene Data'!$D$11,0,10*ROW('Hygiene Data'!D68))="","",OFFSET('Hygiene Data'!$D$11,0,10*ROW('Hygiene Data'!D68)))</f>
        <v/>
      </c>
      <c r="DP74" s="399" t="str">
        <f ca="1">+IF(OFFSET('Hygiene Data'!$D$12,0,10*ROW('Hygiene Data'!D68))="","",OFFSET('Hygiene Data'!$D$12,0,10*ROW('Hygiene Data'!D68)))</f>
        <v/>
      </c>
      <c r="DQ74" s="399" t="str">
        <f ca="1">+IF(OFFSET('Hygiene Data'!$D$13,0,10*ROW('Hygiene Data'!D68))="","",OFFSET('Hygiene Data'!$D$13,0,10*ROW('Hygiene Data'!D68)))</f>
        <v/>
      </c>
      <c r="DR74" s="399" t="str">
        <f ca="1">+IF(OFFSET('Hygiene Data'!$E$11,0,10*ROW('Hygiene Data'!E68))="","",OFFSET('Hygiene Data'!$E$11,0,10*ROW('Hygiene Data'!E68)))</f>
        <v/>
      </c>
      <c r="DS74" s="399" t="str">
        <f ca="1">+IF(OFFSET('Hygiene Data'!$E$12,0,10*ROW('Hygiene Data'!E68))="","",OFFSET('Hygiene Data'!$E$12,0,10*ROW('Hygiene Data'!E68)))</f>
        <v/>
      </c>
      <c r="DT74" s="399" t="str">
        <f ca="1">+IF(OFFSET('Hygiene Data'!$E$13,0,10*ROW('Hygiene Data'!E68))="","",OFFSET('Hygiene Data'!$E$13,0,10*ROW('Hygiene Data'!E68)))</f>
        <v/>
      </c>
      <c r="DU74" s="399" t="str">
        <f ca="1">+IF(OFFSET('Hygiene Data'!$F$11,0,10*ROW('Hygiene Data'!F68))="","",OFFSET('Hygiene Data'!$F$11,0,10*ROW('Hygiene Data'!F68)))</f>
        <v/>
      </c>
      <c r="DV74" s="399" t="str">
        <f ca="1">+IF(OFFSET('Hygiene Data'!$F$12,0,10*ROW('Hygiene Data'!F68))="","",OFFSET('Hygiene Data'!$F$12,0,10*ROW('Hygiene Data'!F68)))</f>
        <v/>
      </c>
      <c r="DW74" s="399" t="str">
        <f ca="1">+IF(OFFSET('Hygiene Data'!$F$13,0,10*ROW('Hygiene Data'!F68))="","",OFFSET('Hygiene Data'!$F$13,0,10*ROW('Hygiene Data'!F68)))</f>
        <v/>
      </c>
      <c r="DX74" s="399" t="str">
        <f ca="1">+IF(OFFSET('Hygiene Data'!$G$11,0,10*ROW('Hygiene Data'!G68))="","",OFFSET('Hygiene Data'!$G$11,0,10*ROW('Hygiene Data'!G68)))</f>
        <v/>
      </c>
      <c r="DY74" s="399" t="str">
        <f ca="1">+IF(OFFSET('Hygiene Data'!$G$12,0,10*ROW('Hygiene Data'!G68))="","",OFFSET('Hygiene Data'!$G$12,0,10*ROW('Hygiene Data'!G68)))</f>
        <v/>
      </c>
      <c r="DZ74" s="399" t="str">
        <f ca="1">+IF(OFFSET('Hygiene Data'!$G$13,0,10*ROW('Hygiene Data'!G68))="","",OFFSET('Hygiene Data'!$G$13,0,10*ROW('Hygiene Data'!G68)))</f>
        <v/>
      </c>
      <c r="EA74" s="399" t="str">
        <f ca="1">+IF(OFFSET('Hygiene Data'!$H$11,0,10*ROW('Hygiene Data'!H68))="","",OFFSET('Hygiene Data'!$H$11,0,10*ROW('Hygiene Data'!H68)))</f>
        <v/>
      </c>
      <c r="EB74" s="399" t="str">
        <f ca="1">+IF(OFFSET('Hygiene Data'!$H$12,0,10*ROW('Hygiene Data'!H68))="","",OFFSET('Hygiene Data'!$H$12,0,10*ROW('Hygiene Data'!H68)))</f>
        <v/>
      </c>
      <c r="EC74" s="399" t="str">
        <f ca="1">+IF(OFFSET('Hygiene Data'!$H$13,0,10*ROW('Hygiene Data'!H68))="","",OFFSET('Hygiene Data'!$H$13,0,10*ROW('Hygiene Data'!H68)))</f>
        <v/>
      </c>
      <c r="ED74" s="399" t="str">
        <f ca="1">+IF(OFFSET('Hygiene Data'!$I$11,0,10*ROW('Hygiene Data'!I68))="","",OFFSET('Hygiene Data'!$I$11,0,10*ROW('Hygiene Data'!I68)))</f>
        <v/>
      </c>
      <c r="EE74" s="399" t="str">
        <f ca="1">+IF(OFFSET('Hygiene Data'!$I$12,0,10*ROW('Hygiene Data'!I68))="","",OFFSET('Hygiene Data'!$I$12,0,10*ROW('Hygiene Data'!I68)))</f>
        <v/>
      </c>
      <c r="EF74" s="399" t="str">
        <f ca="1">+IF(OFFSET('Hygiene Data'!$I$13,0,10*ROW('Hygiene Data'!I68))="","",OFFSET('Hygiene Data'!$I$13,0,10*ROW('Hygiene Data'!I68)))</f>
        <v/>
      </c>
    </row>
    <row r="75" spans="1:136" x14ac:dyDescent="0.25">
      <c r="A75" s="508" t="str">
        <f ca="1">+IF(OFFSET('Water Data'!$B$2,0,10*ROW('Water Data'!E69))="","",OFFSET('Water Data'!$B$2,0,10*ROW('Water Data'!E69)))</f>
        <v/>
      </c>
      <c r="B75" s="50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35" t="str">
        <f t="shared" ca="1" si="1"/>
        <v/>
      </c>
      <c r="D75" s="53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3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3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3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3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3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3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3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3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3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3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3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3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3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3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3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3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3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3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3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3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3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3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3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3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3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3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3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3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3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3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3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3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3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3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3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3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3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3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3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3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3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3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3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3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3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3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3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3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1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3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3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3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3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3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3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3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3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3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3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3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3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3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3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3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3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99" t="str">
        <f ca="1">+IF(OFFSET('Water Data'!$D$27,0,10*ROW('Water Data'!D69))="","",OFFSET('Water Data'!$D$27,0,10*ROW('Water Data'!D69)))</f>
        <v/>
      </c>
      <c r="BT75" s="399" t="str">
        <f ca="1">+IF(OFFSET('Water Data'!$D$28,0,10*ROW('Water Data'!D69))="","",OFFSET('Water Data'!$D$28,0,10*ROW('Water Data'!D69)))</f>
        <v/>
      </c>
      <c r="BU75" s="399" t="str">
        <f ca="1">+IF(OFFSET('Water Data'!$D$29,0,10*ROW('Water Data'!D69))="","",OFFSET('Water Data'!$D$29,0,10*ROW('Water Data'!D69)))</f>
        <v/>
      </c>
      <c r="BV75" s="399" t="str">
        <f ca="1">+IF(OFFSET('Water Data'!$E$27,0,10*ROW('Water Data'!E69))="","",OFFSET('Water Data'!$E$27,0,10*ROW('Water Data'!E69)))</f>
        <v/>
      </c>
      <c r="BW75" s="399" t="str">
        <f ca="1">+IF(OFFSET('Water Data'!$E$28,0,10*ROW('Water Data'!E69))="","",OFFSET('Water Data'!$E$28,0,10*ROW('Water Data'!E69)))</f>
        <v/>
      </c>
      <c r="BX75" s="399" t="str">
        <f ca="1">+IF(OFFSET('Water Data'!$E$29,0,10*ROW('Water Data'!E69))="","",OFFSET('Water Data'!$E$29,0,10*ROW('Water Data'!E69)))</f>
        <v/>
      </c>
      <c r="BY75" s="399" t="str">
        <f ca="1">+IF(OFFSET('Water Data'!$F$27,0,10*ROW('Water Data'!F69))="","",OFFSET('Water Data'!$F$27,0,10*ROW('Water Data'!F69)))</f>
        <v/>
      </c>
      <c r="BZ75" s="399" t="str">
        <f ca="1">+IF(OFFSET('Water Data'!$F$28,0,10*ROW('Water Data'!F69))="","",OFFSET('Water Data'!$F$28,0,10*ROW('Water Data'!F69)))</f>
        <v/>
      </c>
      <c r="CA75" s="399" t="str">
        <f ca="1">+IF(OFFSET('Water Data'!$F$29,0,10*ROW('Water Data'!F69))="","",OFFSET('Water Data'!$F$29,0,10*ROW('Water Data'!F69)))</f>
        <v/>
      </c>
      <c r="CB75" s="399" t="str">
        <f ca="1">+IF(OFFSET('Water Data'!$G$27,0,10*ROW('Water Data'!G69))="","",OFFSET('Water Data'!$G$27,0,10*ROW('Water Data'!G69)))</f>
        <v/>
      </c>
      <c r="CC75" s="399" t="str">
        <f ca="1">+IF(OFFSET('Water Data'!$G$28,0,10*ROW('Water Data'!G69))="","",OFFSET('Water Data'!$G$28,0,10*ROW('Water Data'!G69)))</f>
        <v/>
      </c>
      <c r="CD75" s="399" t="str">
        <f ca="1">+IF(OFFSET('Water Data'!$G$29,0,10*ROW('Water Data'!G69))="","",OFFSET('Water Data'!$G$29,0,10*ROW('Water Data'!G69)))</f>
        <v/>
      </c>
      <c r="CE75" s="399" t="str">
        <f ca="1">+IF(OFFSET('Water Data'!$H$27,0,10*ROW('Water Data'!H69))="","",OFFSET('Water Data'!$H$27,0,10*ROW('Water Data'!H69)))</f>
        <v/>
      </c>
      <c r="CF75" s="399" t="str">
        <f ca="1">+IF(OFFSET('Water Data'!$H$28,0,10*ROW('Water Data'!H69))="","",OFFSET('Water Data'!$H$28,0,10*ROW('Water Data'!H69)))</f>
        <v/>
      </c>
      <c r="CG75" s="399" t="str">
        <f ca="1">+IF(OFFSET('Water Data'!$H$29,0,10*ROW('Water Data'!H69))="","",OFFSET('Water Data'!$H$29,0,10*ROW('Water Data'!H69)))</f>
        <v/>
      </c>
      <c r="CH75" s="399" t="str">
        <f ca="1">+IF(OFFSET('Water Data'!$I$27,0,10*ROW('Water Data'!I69))="","",OFFSET('Water Data'!$I$27,0,10*ROW('Water Data'!I69)))</f>
        <v/>
      </c>
      <c r="CI75" s="399" t="str">
        <f ca="1">+IF(OFFSET('Water Data'!$I$28,0,10*ROW('Water Data'!I69))="","",OFFSET('Water Data'!$I$28,0,10*ROW('Water Data'!I69)))</f>
        <v/>
      </c>
      <c r="CJ75" s="399" t="str">
        <f ca="1">+IF(OFFSET('Water Data'!$I$29,0,10*ROW('Water Data'!I69))="","",OFFSET('Water Data'!$I$29,0,10*ROW('Water Data'!I69)))</f>
        <v/>
      </c>
      <c r="CK75" s="399" t="str">
        <f ca="1">+IF(OFFSET('Sanitation Data'!$D$28,0,10*ROW('Sanitation Data'!D69))="","",OFFSET('Sanitation Data'!$D$28,0,10*ROW('Sanitation Data'!D69)))</f>
        <v/>
      </c>
      <c r="CL75" s="399" t="str">
        <f ca="1">+IF(OFFSET('Sanitation Data'!$D$29,0,10*ROW('Sanitation Data'!D69))="","",OFFSET('Sanitation Data'!$D$29,0,10*ROW('Sanitation Data'!D69)))</f>
        <v/>
      </c>
      <c r="CM75" s="399" t="str">
        <f ca="1">+IF(OFFSET('Sanitation Data'!$D$30,0,10*ROW('Sanitation Data'!D69))="","",OFFSET('Sanitation Data'!$D$30,0,10*ROW('Sanitation Data'!D69)))</f>
        <v/>
      </c>
      <c r="CN75" s="399" t="str">
        <f ca="1">+IF(OFFSET('Sanitation Data'!$D$31,0,10*ROW('Sanitation Data'!D69))="","",OFFSET('Sanitation Data'!$D$31,0,10*ROW('Sanitation Data'!D69)))</f>
        <v/>
      </c>
      <c r="CO75" s="399" t="str">
        <f ca="1">+IF(OFFSET('Sanitation Data'!$D$32,0,10*ROW('Sanitation Data'!D69))="","",OFFSET('Sanitation Data'!$D$32,0,10*ROW('Sanitation Data'!D69)))</f>
        <v/>
      </c>
      <c r="CP75" s="399" t="str">
        <f ca="1">+IF(OFFSET('Sanitation Data'!$E$28,0,10*ROW('Sanitation Data'!E69))="","",OFFSET('Sanitation Data'!$E$28,0,10*ROW('Sanitation Data'!E69)))</f>
        <v/>
      </c>
      <c r="CQ75" s="399" t="str">
        <f ca="1">+IF(OFFSET('Sanitation Data'!$E$29,0,10*ROW('Sanitation Data'!E69))="","",OFFSET('Sanitation Data'!$E$29,0,10*ROW('Sanitation Data'!E69)))</f>
        <v/>
      </c>
      <c r="CR75" s="399" t="str">
        <f ca="1">+IF(OFFSET('Sanitation Data'!$E$30,0,10*ROW('Sanitation Data'!E69))="","",OFFSET('Sanitation Data'!$E$30,0,10*ROW('Sanitation Data'!E69)))</f>
        <v/>
      </c>
      <c r="CS75" s="399" t="str">
        <f ca="1">+IF(OFFSET('Sanitation Data'!$E$31,0,10*ROW('Sanitation Data'!E69))="","",OFFSET('Sanitation Data'!$E$31,0,10*ROW('Sanitation Data'!E69)))</f>
        <v/>
      </c>
      <c r="CT75" s="399" t="str">
        <f ca="1">+IF(OFFSET('Sanitation Data'!$E$32,0,10*ROW('Sanitation Data'!E69))="","",OFFSET('Sanitation Data'!$E$32,0,10*ROW('Sanitation Data'!E69)))</f>
        <v/>
      </c>
      <c r="CU75" s="399" t="str">
        <f ca="1">+IF(OFFSET('Sanitation Data'!$F$28,0,10*ROW('Sanitation Data'!F69))="","",OFFSET('Sanitation Data'!$F$28,0,10*ROW('Sanitation Data'!F69)))</f>
        <v/>
      </c>
      <c r="CV75" s="399" t="str">
        <f ca="1">+IF(OFFSET('Sanitation Data'!$F$29,0,10*ROW('Sanitation Data'!F69))="","",OFFSET('Sanitation Data'!$F$29,0,10*ROW('Sanitation Data'!F69)))</f>
        <v/>
      </c>
      <c r="CW75" s="399" t="str">
        <f ca="1">+IF(OFFSET('Sanitation Data'!$F$30,0,10*ROW('Sanitation Data'!F69))="","",OFFSET('Sanitation Data'!$F$30,0,10*ROW('Sanitation Data'!F69)))</f>
        <v/>
      </c>
      <c r="CX75" s="399" t="str">
        <f ca="1">+IF(OFFSET('Sanitation Data'!$F$31,0,10*ROW('Sanitation Data'!F69))="","",OFFSET('Sanitation Data'!$F$31,0,10*ROW('Sanitation Data'!F69)))</f>
        <v/>
      </c>
      <c r="CY75" s="399" t="str">
        <f ca="1">+IF(OFFSET('Sanitation Data'!$F$32,0,10*ROW('Sanitation Data'!F69))="","",OFFSET('Sanitation Data'!$F$32,0,10*ROW('Sanitation Data'!F69)))</f>
        <v/>
      </c>
      <c r="CZ75" s="399" t="str">
        <f ca="1">+IF(OFFSET('Sanitation Data'!$G$28,0,10*ROW('Sanitation Data'!G69))="","",OFFSET('Sanitation Data'!$G$28,0,10*ROW('Sanitation Data'!G69)))</f>
        <v/>
      </c>
      <c r="DA75" s="399" t="str">
        <f ca="1">+IF(OFFSET('Sanitation Data'!$G$29,0,10*ROW('Sanitation Data'!G69))="","",OFFSET('Sanitation Data'!$G$29,0,10*ROW('Sanitation Data'!G69)))</f>
        <v/>
      </c>
      <c r="DB75" s="399" t="str">
        <f ca="1">+IF(OFFSET('Sanitation Data'!$G$30,0,10*ROW('Sanitation Data'!G69))="","",OFFSET('Sanitation Data'!$G$30,0,10*ROW('Sanitation Data'!G69)))</f>
        <v/>
      </c>
      <c r="DC75" s="399" t="str">
        <f ca="1">+IF(OFFSET('Sanitation Data'!$G$31,0,10*ROW('Sanitation Data'!G69))="","",OFFSET('Sanitation Data'!$G$31,0,10*ROW('Sanitation Data'!G69)))</f>
        <v/>
      </c>
      <c r="DD75" s="399" t="str">
        <f ca="1">+IF(OFFSET('Sanitation Data'!$G$32,0,10*ROW('Sanitation Data'!G69))="","",OFFSET('Sanitation Data'!$G$32,0,10*ROW('Sanitation Data'!G69)))</f>
        <v/>
      </c>
      <c r="DE75" s="399" t="str">
        <f ca="1">+IF(OFFSET('Sanitation Data'!$H$28,0,10*ROW('Sanitation Data'!H69))="","",OFFSET('Sanitation Data'!$H$28,0,10*ROW('Sanitation Data'!H69)))</f>
        <v/>
      </c>
      <c r="DF75" s="399" t="str">
        <f ca="1">+IF(OFFSET('Sanitation Data'!$H$29,0,10*ROW('Sanitation Data'!H69))="","",OFFSET('Sanitation Data'!$H$29,0,10*ROW('Sanitation Data'!H69)))</f>
        <v/>
      </c>
      <c r="DG75" s="399" t="str">
        <f ca="1">+IF(OFFSET('Sanitation Data'!$H$30,0,10*ROW('Sanitation Data'!H69))="","",OFFSET('Sanitation Data'!$H$30,0,10*ROW('Sanitation Data'!H69)))</f>
        <v/>
      </c>
      <c r="DH75" s="399" t="str">
        <f ca="1">+IF(OFFSET('Sanitation Data'!$H$31,0,10*ROW('Sanitation Data'!H69))="","",OFFSET('Sanitation Data'!$H$31,0,10*ROW('Sanitation Data'!H69)))</f>
        <v/>
      </c>
      <c r="DI75" s="399" t="str">
        <f ca="1">+IF(OFFSET('Sanitation Data'!$H$32,0,10*ROW('Sanitation Data'!H69))="","",OFFSET('Sanitation Data'!$H$32,0,10*ROW('Sanitation Data'!H69)))</f>
        <v/>
      </c>
      <c r="DJ75" s="399" t="str">
        <f ca="1">+IF(OFFSET('Sanitation Data'!$I$28,0,10*ROW('Sanitation Data'!I69))="","",OFFSET('Sanitation Data'!$I$28,0,10*ROW('Sanitation Data'!I69)))</f>
        <v/>
      </c>
      <c r="DK75" s="399" t="str">
        <f ca="1">+IF(OFFSET('Sanitation Data'!$I$29,0,10*ROW('Sanitation Data'!I69))="","",OFFSET('Sanitation Data'!$I$29,0,10*ROW('Sanitation Data'!I69)))</f>
        <v/>
      </c>
      <c r="DL75" s="399" t="str">
        <f ca="1">+IF(OFFSET('Sanitation Data'!$I$30,0,10*ROW('Sanitation Data'!I69))="","",OFFSET('Sanitation Data'!$I$30,0,10*ROW('Sanitation Data'!I69)))</f>
        <v/>
      </c>
      <c r="DM75" s="399" t="str">
        <f ca="1">+IF(OFFSET('Sanitation Data'!$I$31,0,10*ROW('Sanitation Data'!I69))="","",OFFSET('Sanitation Data'!$I$31,0,10*ROW('Sanitation Data'!I69)))</f>
        <v/>
      </c>
      <c r="DN75" s="399" t="str">
        <f ca="1">+IF(OFFSET('Sanitation Data'!$I$32,0,10*ROW('Sanitation Data'!I69))="","",OFFSET('Sanitation Data'!$I$32,0,10*ROW('Sanitation Data'!I69)))</f>
        <v/>
      </c>
      <c r="DO75" s="399" t="str">
        <f ca="1">+IF(OFFSET('Hygiene Data'!$D$11,0,10*ROW('Hygiene Data'!D69))="","",OFFSET('Hygiene Data'!$D$11,0,10*ROW('Hygiene Data'!D69)))</f>
        <v/>
      </c>
      <c r="DP75" s="399" t="str">
        <f ca="1">+IF(OFFSET('Hygiene Data'!$D$12,0,10*ROW('Hygiene Data'!D69))="","",OFFSET('Hygiene Data'!$D$12,0,10*ROW('Hygiene Data'!D69)))</f>
        <v/>
      </c>
      <c r="DQ75" s="399" t="str">
        <f ca="1">+IF(OFFSET('Hygiene Data'!$D$13,0,10*ROW('Hygiene Data'!D69))="","",OFFSET('Hygiene Data'!$D$13,0,10*ROW('Hygiene Data'!D69)))</f>
        <v/>
      </c>
      <c r="DR75" s="399" t="str">
        <f ca="1">+IF(OFFSET('Hygiene Data'!$E$11,0,10*ROW('Hygiene Data'!E69))="","",OFFSET('Hygiene Data'!$E$11,0,10*ROW('Hygiene Data'!E69)))</f>
        <v/>
      </c>
      <c r="DS75" s="399" t="str">
        <f ca="1">+IF(OFFSET('Hygiene Data'!$E$12,0,10*ROW('Hygiene Data'!E69))="","",OFFSET('Hygiene Data'!$E$12,0,10*ROW('Hygiene Data'!E69)))</f>
        <v/>
      </c>
      <c r="DT75" s="399" t="str">
        <f ca="1">+IF(OFFSET('Hygiene Data'!$E$13,0,10*ROW('Hygiene Data'!E69))="","",OFFSET('Hygiene Data'!$E$13,0,10*ROW('Hygiene Data'!E69)))</f>
        <v/>
      </c>
      <c r="DU75" s="399" t="str">
        <f ca="1">+IF(OFFSET('Hygiene Data'!$F$11,0,10*ROW('Hygiene Data'!F69))="","",OFFSET('Hygiene Data'!$F$11,0,10*ROW('Hygiene Data'!F69)))</f>
        <v/>
      </c>
      <c r="DV75" s="399" t="str">
        <f ca="1">+IF(OFFSET('Hygiene Data'!$F$12,0,10*ROW('Hygiene Data'!F69))="","",OFFSET('Hygiene Data'!$F$12,0,10*ROW('Hygiene Data'!F69)))</f>
        <v/>
      </c>
      <c r="DW75" s="399" t="str">
        <f ca="1">+IF(OFFSET('Hygiene Data'!$F$13,0,10*ROW('Hygiene Data'!F69))="","",OFFSET('Hygiene Data'!$F$13,0,10*ROW('Hygiene Data'!F69)))</f>
        <v/>
      </c>
      <c r="DX75" s="399" t="str">
        <f ca="1">+IF(OFFSET('Hygiene Data'!$G$11,0,10*ROW('Hygiene Data'!G69))="","",OFFSET('Hygiene Data'!$G$11,0,10*ROW('Hygiene Data'!G69)))</f>
        <v/>
      </c>
      <c r="DY75" s="399" t="str">
        <f ca="1">+IF(OFFSET('Hygiene Data'!$G$12,0,10*ROW('Hygiene Data'!G69))="","",OFFSET('Hygiene Data'!$G$12,0,10*ROW('Hygiene Data'!G69)))</f>
        <v/>
      </c>
      <c r="DZ75" s="399" t="str">
        <f ca="1">+IF(OFFSET('Hygiene Data'!$G$13,0,10*ROW('Hygiene Data'!G69))="","",OFFSET('Hygiene Data'!$G$13,0,10*ROW('Hygiene Data'!G69)))</f>
        <v/>
      </c>
      <c r="EA75" s="399" t="str">
        <f ca="1">+IF(OFFSET('Hygiene Data'!$H$11,0,10*ROW('Hygiene Data'!H69))="","",OFFSET('Hygiene Data'!$H$11,0,10*ROW('Hygiene Data'!H69)))</f>
        <v/>
      </c>
      <c r="EB75" s="399" t="str">
        <f ca="1">+IF(OFFSET('Hygiene Data'!$H$12,0,10*ROW('Hygiene Data'!H69))="","",OFFSET('Hygiene Data'!$H$12,0,10*ROW('Hygiene Data'!H69)))</f>
        <v/>
      </c>
      <c r="EC75" s="399" t="str">
        <f ca="1">+IF(OFFSET('Hygiene Data'!$H$13,0,10*ROW('Hygiene Data'!H69))="","",OFFSET('Hygiene Data'!$H$13,0,10*ROW('Hygiene Data'!H69)))</f>
        <v/>
      </c>
      <c r="ED75" s="399" t="str">
        <f ca="1">+IF(OFFSET('Hygiene Data'!$I$11,0,10*ROW('Hygiene Data'!I69))="","",OFFSET('Hygiene Data'!$I$11,0,10*ROW('Hygiene Data'!I69)))</f>
        <v/>
      </c>
      <c r="EE75" s="399" t="str">
        <f ca="1">+IF(OFFSET('Hygiene Data'!$I$12,0,10*ROW('Hygiene Data'!I69))="","",OFFSET('Hygiene Data'!$I$12,0,10*ROW('Hygiene Data'!I69)))</f>
        <v/>
      </c>
      <c r="EF75" s="399" t="str">
        <f ca="1">+IF(OFFSET('Hygiene Data'!$I$13,0,10*ROW('Hygiene Data'!I69))="","",OFFSET('Hygiene Data'!$I$13,0,10*ROW('Hygiene Data'!I69)))</f>
        <v/>
      </c>
    </row>
    <row r="76" spans="1:136" x14ac:dyDescent="0.25">
      <c r="A76" s="508" t="str">
        <f ca="1">+IF(OFFSET('Water Data'!$B$2,0,10*ROW('Water Data'!E70))="","",OFFSET('Water Data'!$B$2,0,10*ROW('Water Data'!E70)))</f>
        <v/>
      </c>
      <c r="B76" s="50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35" t="str">
        <f t="shared" ca="1" si="1"/>
        <v/>
      </c>
      <c r="D76" s="53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3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3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3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3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3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3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3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3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3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3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3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3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3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3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3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3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3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3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3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3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3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3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3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3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3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3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3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3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3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3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3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3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3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3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3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3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3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3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3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3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3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3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3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3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3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3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3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3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1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3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3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3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3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3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3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3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3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3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3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3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3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3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3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3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3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99" t="str">
        <f ca="1">+IF(OFFSET('Water Data'!$D$27,0,10*ROW('Water Data'!D70))="","",OFFSET('Water Data'!$D$27,0,10*ROW('Water Data'!D70)))</f>
        <v/>
      </c>
      <c r="BT76" s="399" t="str">
        <f ca="1">+IF(OFFSET('Water Data'!$D$28,0,10*ROW('Water Data'!D70))="","",OFFSET('Water Data'!$D$28,0,10*ROW('Water Data'!D70)))</f>
        <v/>
      </c>
      <c r="BU76" s="399" t="str">
        <f ca="1">+IF(OFFSET('Water Data'!$D$29,0,10*ROW('Water Data'!D70))="","",OFFSET('Water Data'!$D$29,0,10*ROW('Water Data'!D70)))</f>
        <v/>
      </c>
      <c r="BV76" s="399" t="str">
        <f ca="1">+IF(OFFSET('Water Data'!$E$27,0,10*ROW('Water Data'!E70))="","",OFFSET('Water Data'!$E$27,0,10*ROW('Water Data'!E70)))</f>
        <v/>
      </c>
      <c r="BW76" s="399" t="str">
        <f ca="1">+IF(OFFSET('Water Data'!$E$28,0,10*ROW('Water Data'!E70))="","",OFFSET('Water Data'!$E$28,0,10*ROW('Water Data'!E70)))</f>
        <v/>
      </c>
      <c r="BX76" s="399" t="str">
        <f ca="1">+IF(OFFSET('Water Data'!$E$29,0,10*ROW('Water Data'!E70))="","",OFFSET('Water Data'!$E$29,0,10*ROW('Water Data'!E70)))</f>
        <v/>
      </c>
      <c r="BY76" s="399" t="str">
        <f ca="1">+IF(OFFSET('Water Data'!$F$27,0,10*ROW('Water Data'!F70))="","",OFFSET('Water Data'!$F$27,0,10*ROW('Water Data'!F70)))</f>
        <v/>
      </c>
      <c r="BZ76" s="399" t="str">
        <f ca="1">+IF(OFFSET('Water Data'!$F$28,0,10*ROW('Water Data'!F70))="","",OFFSET('Water Data'!$F$28,0,10*ROW('Water Data'!F70)))</f>
        <v/>
      </c>
      <c r="CA76" s="399" t="str">
        <f ca="1">+IF(OFFSET('Water Data'!$F$29,0,10*ROW('Water Data'!F70))="","",OFFSET('Water Data'!$F$29,0,10*ROW('Water Data'!F70)))</f>
        <v/>
      </c>
      <c r="CB76" s="399" t="str">
        <f ca="1">+IF(OFFSET('Water Data'!$G$27,0,10*ROW('Water Data'!G70))="","",OFFSET('Water Data'!$G$27,0,10*ROW('Water Data'!G70)))</f>
        <v/>
      </c>
      <c r="CC76" s="399" t="str">
        <f ca="1">+IF(OFFSET('Water Data'!$G$28,0,10*ROW('Water Data'!G70))="","",OFFSET('Water Data'!$G$28,0,10*ROW('Water Data'!G70)))</f>
        <v/>
      </c>
      <c r="CD76" s="399" t="str">
        <f ca="1">+IF(OFFSET('Water Data'!$G$29,0,10*ROW('Water Data'!G70))="","",OFFSET('Water Data'!$G$29,0,10*ROW('Water Data'!G70)))</f>
        <v/>
      </c>
      <c r="CE76" s="399" t="str">
        <f ca="1">+IF(OFFSET('Water Data'!$H$27,0,10*ROW('Water Data'!H70))="","",OFFSET('Water Data'!$H$27,0,10*ROW('Water Data'!H70)))</f>
        <v/>
      </c>
      <c r="CF76" s="399" t="str">
        <f ca="1">+IF(OFFSET('Water Data'!$H$28,0,10*ROW('Water Data'!H70))="","",OFFSET('Water Data'!$H$28,0,10*ROW('Water Data'!H70)))</f>
        <v/>
      </c>
      <c r="CG76" s="399" t="str">
        <f ca="1">+IF(OFFSET('Water Data'!$H$29,0,10*ROW('Water Data'!H70))="","",OFFSET('Water Data'!$H$29,0,10*ROW('Water Data'!H70)))</f>
        <v/>
      </c>
      <c r="CH76" s="399" t="str">
        <f ca="1">+IF(OFFSET('Water Data'!$I$27,0,10*ROW('Water Data'!I70))="","",OFFSET('Water Data'!$I$27,0,10*ROW('Water Data'!I70)))</f>
        <v/>
      </c>
      <c r="CI76" s="399" t="str">
        <f ca="1">+IF(OFFSET('Water Data'!$I$28,0,10*ROW('Water Data'!I70))="","",OFFSET('Water Data'!$I$28,0,10*ROW('Water Data'!I70)))</f>
        <v/>
      </c>
      <c r="CJ76" s="399" t="str">
        <f ca="1">+IF(OFFSET('Water Data'!$I$29,0,10*ROW('Water Data'!I70))="","",OFFSET('Water Data'!$I$29,0,10*ROW('Water Data'!I70)))</f>
        <v/>
      </c>
      <c r="CK76" s="399" t="str">
        <f ca="1">+IF(OFFSET('Sanitation Data'!$D$28,0,10*ROW('Sanitation Data'!D70))="","",OFFSET('Sanitation Data'!$D$28,0,10*ROW('Sanitation Data'!D70)))</f>
        <v/>
      </c>
      <c r="CL76" s="399" t="str">
        <f ca="1">+IF(OFFSET('Sanitation Data'!$D$29,0,10*ROW('Sanitation Data'!D70))="","",OFFSET('Sanitation Data'!$D$29,0,10*ROW('Sanitation Data'!D70)))</f>
        <v/>
      </c>
      <c r="CM76" s="399" t="str">
        <f ca="1">+IF(OFFSET('Sanitation Data'!$D$30,0,10*ROW('Sanitation Data'!D70))="","",OFFSET('Sanitation Data'!$D$30,0,10*ROW('Sanitation Data'!D70)))</f>
        <v/>
      </c>
      <c r="CN76" s="399" t="str">
        <f ca="1">+IF(OFFSET('Sanitation Data'!$D$31,0,10*ROW('Sanitation Data'!D70))="","",OFFSET('Sanitation Data'!$D$31,0,10*ROW('Sanitation Data'!D70)))</f>
        <v/>
      </c>
      <c r="CO76" s="399" t="str">
        <f ca="1">+IF(OFFSET('Sanitation Data'!$D$32,0,10*ROW('Sanitation Data'!D70))="","",OFFSET('Sanitation Data'!$D$32,0,10*ROW('Sanitation Data'!D70)))</f>
        <v/>
      </c>
      <c r="CP76" s="399" t="str">
        <f ca="1">+IF(OFFSET('Sanitation Data'!$E$28,0,10*ROW('Sanitation Data'!E70))="","",OFFSET('Sanitation Data'!$E$28,0,10*ROW('Sanitation Data'!E70)))</f>
        <v/>
      </c>
      <c r="CQ76" s="399" t="str">
        <f ca="1">+IF(OFFSET('Sanitation Data'!$E$29,0,10*ROW('Sanitation Data'!E70))="","",OFFSET('Sanitation Data'!$E$29,0,10*ROW('Sanitation Data'!E70)))</f>
        <v/>
      </c>
      <c r="CR76" s="399" t="str">
        <f ca="1">+IF(OFFSET('Sanitation Data'!$E$30,0,10*ROW('Sanitation Data'!E70))="","",OFFSET('Sanitation Data'!$E$30,0,10*ROW('Sanitation Data'!E70)))</f>
        <v/>
      </c>
      <c r="CS76" s="399" t="str">
        <f ca="1">+IF(OFFSET('Sanitation Data'!$E$31,0,10*ROW('Sanitation Data'!E70))="","",OFFSET('Sanitation Data'!$E$31,0,10*ROW('Sanitation Data'!E70)))</f>
        <v/>
      </c>
      <c r="CT76" s="399" t="str">
        <f ca="1">+IF(OFFSET('Sanitation Data'!$E$32,0,10*ROW('Sanitation Data'!E70))="","",OFFSET('Sanitation Data'!$E$32,0,10*ROW('Sanitation Data'!E70)))</f>
        <v/>
      </c>
      <c r="CU76" s="399" t="str">
        <f ca="1">+IF(OFFSET('Sanitation Data'!$F$28,0,10*ROW('Sanitation Data'!F70))="","",OFFSET('Sanitation Data'!$F$28,0,10*ROW('Sanitation Data'!F70)))</f>
        <v/>
      </c>
      <c r="CV76" s="399" t="str">
        <f ca="1">+IF(OFFSET('Sanitation Data'!$F$29,0,10*ROW('Sanitation Data'!F70))="","",OFFSET('Sanitation Data'!$F$29,0,10*ROW('Sanitation Data'!F70)))</f>
        <v/>
      </c>
      <c r="CW76" s="399" t="str">
        <f ca="1">+IF(OFFSET('Sanitation Data'!$F$30,0,10*ROW('Sanitation Data'!F70))="","",OFFSET('Sanitation Data'!$F$30,0,10*ROW('Sanitation Data'!F70)))</f>
        <v/>
      </c>
      <c r="CX76" s="399" t="str">
        <f ca="1">+IF(OFFSET('Sanitation Data'!$F$31,0,10*ROW('Sanitation Data'!F70))="","",OFFSET('Sanitation Data'!$F$31,0,10*ROW('Sanitation Data'!F70)))</f>
        <v/>
      </c>
      <c r="CY76" s="399" t="str">
        <f ca="1">+IF(OFFSET('Sanitation Data'!$F$32,0,10*ROW('Sanitation Data'!F70))="","",OFFSET('Sanitation Data'!$F$32,0,10*ROW('Sanitation Data'!F70)))</f>
        <v/>
      </c>
      <c r="CZ76" s="399" t="str">
        <f ca="1">+IF(OFFSET('Sanitation Data'!$G$28,0,10*ROW('Sanitation Data'!G70))="","",OFFSET('Sanitation Data'!$G$28,0,10*ROW('Sanitation Data'!G70)))</f>
        <v/>
      </c>
      <c r="DA76" s="399" t="str">
        <f ca="1">+IF(OFFSET('Sanitation Data'!$G$29,0,10*ROW('Sanitation Data'!G70))="","",OFFSET('Sanitation Data'!$G$29,0,10*ROW('Sanitation Data'!G70)))</f>
        <v/>
      </c>
      <c r="DB76" s="399" t="str">
        <f ca="1">+IF(OFFSET('Sanitation Data'!$G$30,0,10*ROW('Sanitation Data'!G70))="","",OFFSET('Sanitation Data'!$G$30,0,10*ROW('Sanitation Data'!G70)))</f>
        <v/>
      </c>
      <c r="DC76" s="399" t="str">
        <f ca="1">+IF(OFFSET('Sanitation Data'!$G$31,0,10*ROW('Sanitation Data'!G70))="","",OFFSET('Sanitation Data'!$G$31,0,10*ROW('Sanitation Data'!G70)))</f>
        <v/>
      </c>
      <c r="DD76" s="399" t="str">
        <f ca="1">+IF(OFFSET('Sanitation Data'!$G$32,0,10*ROW('Sanitation Data'!G70))="","",OFFSET('Sanitation Data'!$G$32,0,10*ROW('Sanitation Data'!G70)))</f>
        <v/>
      </c>
      <c r="DE76" s="399" t="str">
        <f ca="1">+IF(OFFSET('Sanitation Data'!$H$28,0,10*ROW('Sanitation Data'!H70))="","",OFFSET('Sanitation Data'!$H$28,0,10*ROW('Sanitation Data'!H70)))</f>
        <v/>
      </c>
      <c r="DF76" s="399" t="str">
        <f ca="1">+IF(OFFSET('Sanitation Data'!$H$29,0,10*ROW('Sanitation Data'!H70))="","",OFFSET('Sanitation Data'!$H$29,0,10*ROW('Sanitation Data'!H70)))</f>
        <v/>
      </c>
      <c r="DG76" s="399" t="str">
        <f ca="1">+IF(OFFSET('Sanitation Data'!$H$30,0,10*ROW('Sanitation Data'!H70))="","",OFFSET('Sanitation Data'!$H$30,0,10*ROW('Sanitation Data'!H70)))</f>
        <v/>
      </c>
      <c r="DH76" s="399" t="str">
        <f ca="1">+IF(OFFSET('Sanitation Data'!$H$31,0,10*ROW('Sanitation Data'!H70))="","",OFFSET('Sanitation Data'!$H$31,0,10*ROW('Sanitation Data'!H70)))</f>
        <v/>
      </c>
      <c r="DI76" s="399" t="str">
        <f ca="1">+IF(OFFSET('Sanitation Data'!$H$32,0,10*ROW('Sanitation Data'!H70))="","",OFFSET('Sanitation Data'!$H$32,0,10*ROW('Sanitation Data'!H70)))</f>
        <v/>
      </c>
      <c r="DJ76" s="399" t="str">
        <f ca="1">+IF(OFFSET('Sanitation Data'!$I$28,0,10*ROW('Sanitation Data'!I70))="","",OFFSET('Sanitation Data'!$I$28,0,10*ROW('Sanitation Data'!I70)))</f>
        <v/>
      </c>
      <c r="DK76" s="399" t="str">
        <f ca="1">+IF(OFFSET('Sanitation Data'!$I$29,0,10*ROW('Sanitation Data'!I70))="","",OFFSET('Sanitation Data'!$I$29,0,10*ROW('Sanitation Data'!I70)))</f>
        <v/>
      </c>
      <c r="DL76" s="399" t="str">
        <f ca="1">+IF(OFFSET('Sanitation Data'!$I$30,0,10*ROW('Sanitation Data'!I70))="","",OFFSET('Sanitation Data'!$I$30,0,10*ROW('Sanitation Data'!I70)))</f>
        <v/>
      </c>
      <c r="DM76" s="399" t="str">
        <f ca="1">+IF(OFFSET('Sanitation Data'!$I$31,0,10*ROW('Sanitation Data'!I70))="","",OFFSET('Sanitation Data'!$I$31,0,10*ROW('Sanitation Data'!I70)))</f>
        <v/>
      </c>
      <c r="DN76" s="399" t="str">
        <f ca="1">+IF(OFFSET('Sanitation Data'!$I$32,0,10*ROW('Sanitation Data'!I70))="","",OFFSET('Sanitation Data'!$I$32,0,10*ROW('Sanitation Data'!I70)))</f>
        <v/>
      </c>
      <c r="DO76" s="399" t="str">
        <f ca="1">+IF(OFFSET('Hygiene Data'!$D$11,0,10*ROW('Hygiene Data'!D70))="","",OFFSET('Hygiene Data'!$D$11,0,10*ROW('Hygiene Data'!D70)))</f>
        <v/>
      </c>
      <c r="DP76" s="399" t="str">
        <f ca="1">+IF(OFFSET('Hygiene Data'!$D$12,0,10*ROW('Hygiene Data'!D70))="","",OFFSET('Hygiene Data'!$D$12,0,10*ROW('Hygiene Data'!D70)))</f>
        <v/>
      </c>
      <c r="DQ76" s="399" t="str">
        <f ca="1">+IF(OFFSET('Hygiene Data'!$D$13,0,10*ROW('Hygiene Data'!D70))="","",OFFSET('Hygiene Data'!$D$13,0,10*ROW('Hygiene Data'!D70)))</f>
        <v/>
      </c>
      <c r="DR76" s="399" t="str">
        <f ca="1">+IF(OFFSET('Hygiene Data'!$E$11,0,10*ROW('Hygiene Data'!E70))="","",OFFSET('Hygiene Data'!$E$11,0,10*ROW('Hygiene Data'!E70)))</f>
        <v/>
      </c>
      <c r="DS76" s="399" t="str">
        <f ca="1">+IF(OFFSET('Hygiene Data'!$E$12,0,10*ROW('Hygiene Data'!E70))="","",OFFSET('Hygiene Data'!$E$12,0,10*ROW('Hygiene Data'!E70)))</f>
        <v/>
      </c>
      <c r="DT76" s="399" t="str">
        <f ca="1">+IF(OFFSET('Hygiene Data'!$E$13,0,10*ROW('Hygiene Data'!E70))="","",OFFSET('Hygiene Data'!$E$13,0,10*ROW('Hygiene Data'!E70)))</f>
        <v/>
      </c>
      <c r="DU76" s="399" t="str">
        <f ca="1">+IF(OFFSET('Hygiene Data'!$F$11,0,10*ROW('Hygiene Data'!F70))="","",OFFSET('Hygiene Data'!$F$11,0,10*ROW('Hygiene Data'!F70)))</f>
        <v/>
      </c>
      <c r="DV76" s="399" t="str">
        <f ca="1">+IF(OFFSET('Hygiene Data'!$F$12,0,10*ROW('Hygiene Data'!F70))="","",OFFSET('Hygiene Data'!$F$12,0,10*ROW('Hygiene Data'!F70)))</f>
        <v/>
      </c>
      <c r="DW76" s="399" t="str">
        <f ca="1">+IF(OFFSET('Hygiene Data'!$F$13,0,10*ROW('Hygiene Data'!F70))="","",OFFSET('Hygiene Data'!$F$13,0,10*ROW('Hygiene Data'!F70)))</f>
        <v/>
      </c>
      <c r="DX76" s="399" t="str">
        <f ca="1">+IF(OFFSET('Hygiene Data'!$G$11,0,10*ROW('Hygiene Data'!G70))="","",OFFSET('Hygiene Data'!$G$11,0,10*ROW('Hygiene Data'!G70)))</f>
        <v/>
      </c>
      <c r="DY76" s="399" t="str">
        <f ca="1">+IF(OFFSET('Hygiene Data'!$G$12,0,10*ROW('Hygiene Data'!G70))="","",OFFSET('Hygiene Data'!$G$12,0,10*ROW('Hygiene Data'!G70)))</f>
        <v/>
      </c>
      <c r="DZ76" s="399" t="str">
        <f ca="1">+IF(OFFSET('Hygiene Data'!$G$13,0,10*ROW('Hygiene Data'!G70))="","",OFFSET('Hygiene Data'!$G$13,0,10*ROW('Hygiene Data'!G70)))</f>
        <v/>
      </c>
      <c r="EA76" s="399" t="str">
        <f ca="1">+IF(OFFSET('Hygiene Data'!$H$11,0,10*ROW('Hygiene Data'!H70))="","",OFFSET('Hygiene Data'!$H$11,0,10*ROW('Hygiene Data'!H70)))</f>
        <v/>
      </c>
      <c r="EB76" s="399" t="str">
        <f ca="1">+IF(OFFSET('Hygiene Data'!$H$12,0,10*ROW('Hygiene Data'!H70))="","",OFFSET('Hygiene Data'!$H$12,0,10*ROW('Hygiene Data'!H70)))</f>
        <v/>
      </c>
      <c r="EC76" s="399" t="str">
        <f ca="1">+IF(OFFSET('Hygiene Data'!$H$13,0,10*ROW('Hygiene Data'!H70))="","",OFFSET('Hygiene Data'!$H$13,0,10*ROW('Hygiene Data'!H70)))</f>
        <v/>
      </c>
      <c r="ED76" s="399" t="str">
        <f ca="1">+IF(OFFSET('Hygiene Data'!$I$11,0,10*ROW('Hygiene Data'!I70))="","",OFFSET('Hygiene Data'!$I$11,0,10*ROW('Hygiene Data'!I70)))</f>
        <v/>
      </c>
      <c r="EE76" s="399" t="str">
        <f ca="1">+IF(OFFSET('Hygiene Data'!$I$12,0,10*ROW('Hygiene Data'!I70))="","",OFFSET('Hygiene Data'!$I$12,0,10*ROW('Hygiene Data'!I70)))</f>
        <v/>
      </c>
      <c r="EF76" s="399" t="str">
        <f ca="1">+IF(OFFSET('Hygiene Data'!$I$13,0,10*ROW('Hygiene Data'!I70))="","",OFFSET('Hygiene Data'!$I$13,0,10*ROW('Hygiene Data'!I70)))</f>
        <v/>
      </c>
    </row>
    <row r="77" spans="1:136" x14ac:dyDescent="0.25">
      <c r="A77" s="508" t="str">
        <f ca="1">+IF(OFFSET('Water Data'!$B$2,0,10*ROW('Water Data'!E71))="","",OFFSET('Water Data'!$B$2,0,10*ROW('Water Data'!E71)))</f>
        <v/>
      </c>
      <c r="B77" s="50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35" t="str">
        <f t="shared" ca="1" si="1"/>
        <v/>
      </c>
      <c r="D77" s="53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3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3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3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3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3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3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3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3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3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3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3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3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3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3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3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3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3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3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3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3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3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3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3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3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3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3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3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3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3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3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3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3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3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3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3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3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3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3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3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3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3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3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3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3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3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3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3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3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1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3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3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3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3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3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3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3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3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3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3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3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3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3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3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3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3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99" t="str">
        <f ca="1">+IF(OFFSET('Water Data'!$D$27,0,10*ROW('Water Data'!D71))="","",OFFSET('Water Data'!$D$27,0,10*ROW('Water Data'!D71)))</f>
        <v/>
      </c>
      <c r="BT77" s="399" t="str">
        <f ca="1">+IF(OFFSET('Water Data'!$D$28,0,10*ROW('Water Data'!D71))="","",OFFSET('Water Data'!$D$28,0,10*ROW('Water Data'!D71)))</f>
        <v/>
      </c>
      <c r="BU77" s="399" t="str">
        <f ca="1">+IF(OFFSET('Water Data'!$D$29,0,10*ROW('Water Data'!D71))="","",OFFSET('Water Data'!$D$29,0,10*ROW('Water Data'!D71)))</f>
        <v/>
      </c>
      <c r="BV77" s="399" t="str">
        <f ca="1">+IF(OFFSET('Water Data'!$E$27,0,10*ROW('Water Data'!E71))="","",OFFSET('Water Data'!$E$27,0,10*ROW('Water Data'!E71)))</f>
        <v/>
      </c>
      <c r="BW77" s="399" t="str">
        <f ca="1">+IF(OFFSET('Water Data'!$E$28,0,10*ROW('Water Data'!E71))="","",OFFSET('Water Data'!$E$28,0,10*ROW('Water Data'!E71)))</f>
        <v/>
      </c>
      <c r="BX77" s="399" t="str">
        <f ca="1">+IF(OFFSET('Water Data'!$E$29,0,10*ROW('Water Data'!E71))="","",OFFSET('Water Data'!$E$29,0,10*ROW('Water Data'!E71)))</f>
        <v/>
      </c>
      <c r="BY77" s="399" t="str">
        <f ca="1">+IF(OFFSET('Water Data'!$F$27,0,10*ROW('Water Data'!F71))="","",OFFSET('Water Data'!$F$27,0,10*ROW('Water Data'!F71)))</f>
        <v/>
      </c>
      <c r="BZ77" s="399" t="str">
        <f ca="1">+IF(OFFSET('Water Data'!$F$28,0,10*ROW('Water Data'!F71))="","",OFFSET('Water Data'!$F$28,0,10*ROW('Water Data'!F71)))</f>
        <v/>
      </c>
      <c r="CA77" s="399" t="str">
        <f ca="1">+IF(OFFSET('Water Data'!$F$29,0,10*ROW('Water Data'!F71))="","",OFFSET('Water Data'!$F$29,0,10*ROW('Water Data'!F71)))</f>
        <v/>
      </c>
      <c r="CB77" s="399" t="str">
        <f ca="1">+IF(OFFSET('Water Data'!$G$27,0,10*ROW('Water Data'!G71))="","",OFFSET('Water Data'!$G$27,0,10*ROW('Water Data'!G71)))</f>
        <v/>
      </c>
      <c r="CC77" s="399" t="str">
        <f ca="1">+IF(OFFSET('Water Data'!$G$28,0,10*ROW('Water Data'!G71))="","",OFFSET('Water Data'!$G$28,0,10*ROW('Water Data'!G71)))</f>
        <v/>
      </c>
      <c r="CD77" s="399" t="str">
        <f ca="1">+IF(OFFSET('Water Data'!$G$29,0,10*ROW('Water Data'!G71))="","",OFFSET('Water Data'!$G$29,0,10*ROW('Water Data'!G71)))</f>
        <v/>
      </c>
      <c r="CE77" s="399" t="str">
        <f ca="1">+IF(OFFSET('Water Data'!$H$27,0,10*ROW('Water Data'!H71))="","",OFFSET('Water Data'!$H$27,0,10*ROW('Water Data'!H71)))</f>
        <v/>
      </c>
      <c r="CF77" s="399" t="str">
        <f ca="1">+IF(OFFSET('Water Data'!$H$28,0,10*ROW('Water Data'!H71))="","",OFFSET('Water Data'!$H$28,0,10*ROW('Water Data'!H71)))</f>
        <v/>
      </c>
      <c r="CG77" s="399" t="str">
        <f ca="1">+IF(OFFSET('Water Data'!$H$29,0,10*ROW('Water Data'!H71))="","",OFFSET('Water Data'!$H$29,0,10*ROW('Water Data'!H71)))</f>
        <v/>
      </c>
      <c r="CH77" s="399" t="str">
        <f ca="1">+IF(OFFSET('Water Data'!$I$27,0,10*ROW('Water Data'!I71))="","",OFFSET('Water Data'!$I$27,0,10*ROW('Water Data'!I71)))</f>
        <v/>
      </c>
      <c r="CI77" s="399" t="str">
        <f ca="1">+IF(OFFSET('Water Data'!$I$28,0,10*ROW('Water Data'!I71))="","",OFFSET('Water Data'!$I$28,0,10*ROW('Water Data'!I71)))</f>
        <v/>
      </c>
      <c r="CJ77" s="399" t="str">
        <f ca="1">+IF(OFFSET('Water Data'!$I$29,0,10*ROW('Water Data'!I71))="","",OFFSET('Water Data'!$I$29,0,10*ROW('Water Data'!I71)))</f>
        <v/>
      </c>
      <c r="CK77" s="399" t="str">
        <f ca="1">+IF(OFFSET('Sanitation Data'!$D$28,0,10*ROW('Sanitation Data'!D71))="","",OFFSET('Sanitation Data'!$D$28,0,10*ROW('Sanitation Data'!D71)))</f>
        <v/>
      </c>
      <c r="CL77" s="399" t="str">
        <f ca="1">+IF(OFFSET('Sanitation Data'!$D$29,0,10*ROW('Sanitation Data'!D71))="","",OFFSET('Sanitation Data'!$D$29,0,10*ROW('Sanitation Data'!D71)))</f>
        <v/>
      </c>
      <c r="CM77" s="399" t="str">
        <f ca="1">+IF(OFFSET('Sanitation Data'!$D$30,0,10*ROW('Sanitation Data'!D71))="","",OFFSET('Sanitation Data'!$D$30,0,10*ROW('Sanitation Data'!D71)))</f>
        <v/>
      </c>
      <c r="CN77" s="399" t="str">
        <f ca="1">+IF(OFFSET('Sanitation Data'!$D$31,0,10*ROW('Sanitation Data'!D71))="","",OFFSET('Sanitation Data'!$D$31,0,10*ROW('Sanitation Data'!D71)))</f>
        <v/>
      </c>
      <c r="CO77" s="399" t="str">
        <f ca="1">+IF(OFFSET('Sanitation Data'!$D$32,0,10*ROW('Sanitation Data'!D71))="","",OFFSET('Sanitation Data'!$D$32,0,10*ROW('Sanitation Data'!D71)))</f>
        <v/>
      </c>
      <c r="CP77" s="399" t="str">
        <f ca="1">+IF(OFFSET('Sanitation Data'!$E$28,0,10*ROW('Sanitation Data'!E71))="","",OFFSET('Sanitation Data'!$E$28,0,10*ROW('Sanitation Data'!E71)))</f>
        <v/>
      </c>
      <c r="CQ77" s="399" t="str">
        <f ca="1">+IF(OFFSET('Sanitation Data'!$E$29,0,10*ROW('Sanitation Data'!E71))="","",OFFSET('Sanitation Data'!$E$29,0,10*ROW('Sanitation Data'!E71)))</f>
        <v/>
      </c>
      <c r="CR77" s="399" t="str">
        <f ca="1">+IF(OFFSET('Sanitation Data'!$E$30,0,10*ROW('Sanitation Data'!E71))="","",OFFSET('Sanitation Data'!$E$30,0,10*ROW('Sanitation Data'!E71)))</f>
        <v/>
      </c>
      <c r="CS77" s="399" t="str">
        <f ca="1">+IF(OFFSET('Sanitation Data'!$E$31,0,10*ROW('Sanitation Data'!E71))="","",OFFSET('Sanitation Data'!$E$31,0,10*ROW('Sanitation Data'!E71)))</f>
        <v/>
      </c>
      <c r="CT77" s="399" t="str">
        <f ca="1">+IF(OFFSET('Sanitation Data'!$E$32,0,10*ROW('Sanitation Data'!E71))="","",OFFSET('Sanitation Data'!$E$32,0,10*ROW('Sanitation Data'!E71)))</f>
        <v/>
      </c>
      <c r="CU77" s="399" t="str">
        <f ca="1">+IF(OFFSET('Sanitation Data'!$F$28,0,10*ROW('Sanitation Data'!F71))="","",OFFSET('Sanitation Data'!$F$28,0,10*ROW('Sanitation Data'!F71)))</f>
        <v/>
      </c>
      <c r="CV77" s="399" t="str">
        <f ca="1">+IF(OFFSET('Sanitation Data'!$F$29,0,10*ROW('Sanitation Data'!F71))="","",OFFSET('Sanitation Data'!$F$29,0,10*ROW('Sanitation Data'!F71)))</f>
        <v/>
      </c>
      <c r="CW77" s="399" t="str">
        <f ca="1">+IF(OFFSET('Sanitation Data'!$F$30,0,10*ROW('Sanitation Data'!F71))="","",OFFSET('Sanitation Data'!$F$30,0,10*ROW('Sanitation Data'!F71)))</f>
        <v/>
      </c>
      <c r="CX77" s="399" t="str">
        <f ca="1">+IF(OFFSET('Sanitation Data'!$F$31,0,10*ROW('Sanitation Data'!F71))="","",OFFSET('Sanitation Data'!$F$31,0,10*ROW('Sanitation Data'!F71)))</f>
        <v/>
      </c>
      <c r="CY77" s="399" t="str">
        <f ca="1">+IF(OFFSET('Sanitation Data'!$F$32,0,10*ROW('Sanitation Data'!F71))="","",OFFSET('Sanitation Data'!$F$32,0,10*ROW('Sanitation Data'!F71)))</f>
        <v/>
      </c>
      <c r="CZ77" s="399" t="str">
        <f ca="1">+IF(OFFSET('Sanitation Data'!$G$28,0,10*ROW('Sanitation Data'!G71))="","",OFFSET('Sanitation Data'!$G$28,0,10*ROW('Sanitation Data'!G71)))</f>
        <v/>
      </c>
      <c r="DA77" s="399" t="str">
        <f ca="1">+IF(OFFSET('Sanitation Data'!$G$29,0,10*ROW('Sanitation Data'!G71))="","",OFFSET('Sanitation Data'!$G$29,0,10*ROW('Sanitation Data'!G71)))</f>
        <v/>
      </c>
      <c r="DB77" s="399" t="str">
        <f ca="1">+IF(OFFSET('Sanitation Data'!$G$30,0,10*ROW('Sanitation Data'!G71))="","",OFFSET('Sanitation Data'!$G$30,0,10*ROW('Sanitation Data'!G71)))</f>
        <v/>
      </c>
      <c r="DC77" s="399" t="str">
        <f ca="1">+IF(OFFSET('Sanitation Data'!$G$31,0,10*ROW('Sanitation Data'!G71))="","",OFFSET('Sanitation Data'!$G$31,0,10*ROW('Sanitation Data'!G71)))</f>
        <v/>
      </c>
      <c r="DD77" s="399" t="str">
        <f ca="1">+IF(OFFSET('Sanitation Data'!$G$32,0,10*ROW('Sanitation Data'!G71))="","",OFFSET('Sanitation Data'!$G$32,0,10*ROW('Sanitation Data'!G71)))</f>
        <v/>
      </c>
      <c r="DE77" s="399" t="str">
        <f ca="1">+IF(OFFSET('Sanitation Data'!$H$28,0,10*ROW('Sanitation Data'!H71))="","",OFFSET('Sanitation Data'!$H$28,0,10*ROW('Sanitation Data'!H71)))</f>
        <v/>
      </c>
      <c r="DF77" s="399" t="str">
        <f ca="1">+IF(OFFSET('Sanitation Data'!$H$29,0,10*ROW('Sanitation Data'!H71))="","",OFFSET('Sanitation Data'!$H$29,0,10*ROW('Sanitation Data'!H71)))</f>
        <v/>
      </c>
      <c r="DG77" s="399" t="str">
        <f ca="1">+IF(OFFSET('Sanitation Data'!$H$30,0,10*ROW('Sanitation Data'!H71))="","",OFFSET('Sanitation Data'!$H$30,0,10*ROW('Sanitation Data'!H71)))</f>
        <v/>
      </c>
      <c r="DH77" s="399" t="str">
        <f ca="1">+IF(OFFSET('Sanitation Data'!$H$31,0,10*ROW('Sanitation Data'!H71))="","",OFFSET('Sanitation Data'!$H$31,0,10*ROW('Sanitation Data'!H71)))</f>
        <v/>
      </c>
      <c r="DI77" s="399" t="str">
        <f ca="1">+IF(OFFSET('Sanitation Data'!$H$32,0,10*ROW('Sanitation Data'!H71))="","",OFFSET('Sanitation Data'!$H$32,0,10*ROW('Sanitation Data'!H71)))</f>
        <v/>
      </c>
      <c r="DJ77" s="399" t="str">
        <f ca="1">+IF(OFFSET('Sanitation Data'!$I$28,0,10*ROW('Sanitation Data'!I71))="","",OFFSET('Sanitation Data'!$I$28,0,10*ROW('Sanitation Data'!I71)))</f>
        <v/>
      </c>
      <c r="DK77" s="399" t="str">
        <f ca="1">+IF(OFFSET('Sanitation Data'!$I$29,0,10*ROW('Sanitation Data'!I71))="","",OFFSET('Sanitation Data'!$I$29,0,10*ROW('Sanitation Data'!I71)))</f>
        <v/>
      </c>
      <c r="DL77" s="399" t="str">
        <f ca="1">+IF(OFFSET('Sanitation Data'!$I$30,0,10*ROW('Sanitation Data'!I71))="","",OFFSET('Sanitation Data'!$I$30,0,10*ROW('Sanitation Data'!I71)))</f>
        <v/>
      </c>
      <c r="DM77" s="399" t="str">
        <f ca="1">+IF(OFFSET('Sanitation Data'!$I$31,0,10*ROW('Sanitation Data'!I71))="","",OFFSET('Sanitation Data'!$I$31,0,10*ROW('Sanitation Data'!I71)))</f>
        <v/>
      </c>
      <c r="DN77" s="399" t="str">
        <f ca="1">+IF(OFFSET('Sanitation Data'!$I$32,0,10*ROW('Sanitation Data'!I71))="","",OFFSET('Sanitation Data'!$I$32,0,10*ROW('Sanitation Data'!I71)))</f>
        <v/>
      </c>
      <c r="DO77" s="399" t="str">
        <f ca="1">+IF(OFFSET('Hygiene Data'!$D$11,0,10*ROW('Hygiene Data'!D71))="","",OFFSET('Hygiene Data'!$D$11,0,10*ROW('Hygiene Data'!D71)))</f>
        <v/>
      </c>
      <c r="DP77" s="399" t="str">
        <f ca="1">+IF(OFFSET('Hygiene Data'!$D$12,0,10*ROW('Hygiene Data'!D71))="","",OFFSET('Hygiene Data'!$D$12,0,10*ROW('Hygiene Data'!D71)))</f>
        <v/>
      </c>
      <c r="DQ77" s="399" t="str">
        <f ca="1">+IF(OFFSET('Hygiene Data'!$D$13,0,10*ROW('Hygiene Data'!D71))="","",OFFSET('Hygiene Data'!$D$13,0,10*ROW('Hygiene Data'!D71)))</f>
        <v/>
      </c>
      <c r="DR77" s="399" t="str">
        <f ca="1">+IF(OFFSET('Hygiene Data'!$E$11,0,10*ROW('Hygiene Data'!E71))="","",OFFSET('Hygiene Data'!$E$11,0,10*ROW('Hygiene Data'!E71)))</f>
        <v/>
      </c>
      <c r="DS77" s="399" t="str">
        <f ca="1">+IF(OFFSET('Hygiene Data'!$E$12,0,10*ROW('Hygiene Data'!E71))="","",OFFSET('Hygiene Data'!$E$12,0,10*ROW('Hygiene Data'!E71)))</f>
        <v/>
      </c>
      <c r="DT77" s="399" t="str">
        <f ca="1">+IF(OFFSET('Hygiene Data'!$E$13,0,10*ROW('Hygiene Data'!E71))="","",OFFSET('Hygiene Data'!$E$13,0,10*ROW('Hygiene Data'!E71)))</f>
        <v/>
      </c>
      <c r="DU77" s="399" t="str">
        <f ca="1">+IF(OFFSET('Hygiene Data'!$F$11,0,10*ROW('Hygiene Data'!F71))="","",OFFSET('Hygiene Data'!$F$11,0,10*ROW('Hygiene Data'!F71)))</f>
        <v/>
      </c>
      <c r="DV77" s="399" t="str">
        <f ca="1">+IF(OFFSET('Hygiene Data'!$F$12,0,10*ROW('Hygiene Data'!F71))="","",OFFSET('Hygiene Data'!$F$12,0,10*ROW('Hygiene Data'!F71)))</f>
        <v/>
      </c>
      <c r="DW77" s="399" t="str">
        <f ca="1">+IF(OFFSET('Hygiene Data'!$F$13,0,10*ROW('Hygiene Data'!F71))="","",OFFSET('Hygiene Data'!$F$13,0,10*ROW('Hygiene Data'!F71)))</f>
        <v/>
      </c>
      <c r="DX77" s="399" t="str">
        <f ca="1">+IF(OFFSET('Hygiene Data'!$G$11,0,10*ROW('Hygiene Data'!G71))="","",OFFSET('Hygiene Data'!$G$11,0,10*ROW('Hygiene Data'!G71)))</f>
        <v/>
      </c>
      <c r="DY77" s="399" t="str">
        <f ca="1">+IF(OFFSET('Hygiene Data'!$G$12,0,10*ROW('Hygiene Data'!G71))="","",OFFSET('Hygiene Data'!$G$12,0,10*ROW('Hygiene Data'!G71)))</f>
        <v/>
      </c>
      <c r="DZ77" s="399" t="str">
        <f ca="1">+IF(OFFSET('Hygiene Data'!$G$13,0,10*ROW('Hygiene Data'!G71))="","",OFFSET('Hygiene Data'!$G$13,0,10*ROW('Hygiene Data'!G71)))</f>
        <v/>
      </c>
      <c r="EA77" s="399" t="str">
        <f ca="1">+IF(OFFSET('Hygiene Data'!$H$11,0,10*ROW('Hygiene Data'!H71))="","",OFFSET('Hygiene Data'!$H$11,0,10*ROW('Hygiene Data'!H71)))</f>
        <v/>
      </c>
      <c r="EB77" s="399" t="str">
        <f ca="1">+IF(OFFSET('Hygiene Data'!$H$12,0,10*ROW('Hygiene Data'!H71))="","",OFFSET('Hygiene Data'!$H$12,0,10*ROW('Hygiene Data'!H71)))</f>
        <v/>
      </c>
      <c r="EC77" s="399" t="str">
        <f ca="1">+IF(OFFSET('Hygiene Data'!$H$13,0,10*ROW('Hygiene Data'!H71))="","",OFFSET('Hygiene Data'!$H$13,0,10*ROW('Hygiene Data'!H71)))</f>
        <v/>
      </c>
      <c r="ED77" s="399" t="str">
        <f ca="1">+IF(OFFSET('Hygiene Data'!$I$11,0,10*ROW('Hygiene Data'!I71))="","",OFFSET('Hygiene Data'!$I$11,0,10*ROW('Hygiene Data'!I71)))</f>
        <v/>
      </c>
      <c r="EE77" s="399" t="str">
        <f ca="1">+IF(OFFSET('Hygiene Data'!$I$12,0,10*ROW('Hygiene Data'!I71))="","",OFFSET('Hygiene Data'!$I$12,0,10*ROW('Hygiene Data'!I71)))</f>
        <v/>
      </c>
      <c r="EF77" s="399" t="str">
        <f ca="1">+IF(OFFSET('Hygiene Data'!$I$13,0,10*ROW('Hygiene Data'!I71))="","",OFFSET('Hygiene Data'!$I$13,0,10*ROW('Hygiene Data'!I71)))</f>
        <v/>
      </c>
    </row>
    <row r="78" spans="1:136" x14ac:dyDescent="0.25">
      <c r="A78" s="508" t="str">
        <f ca="1">+IF(OFFSET('Water Data'!$B$2,0,10*ROW('Water Data'!E72))="","",OFFSET('Water Data'!$B$2,0,10*ROW('Water Data'!E72)))</f>
        <v/>
      </c>
      <c r="B78" s="50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35" t="str">
        <f t="shared" ca="1" si="1"/>
        <v/>
      </c>
      <c r="D78" s="53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3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3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3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3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3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3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3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3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3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3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3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3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3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3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3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3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3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3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3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3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3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3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3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3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3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3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3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3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3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3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3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3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3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3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3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3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3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3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3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3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3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3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3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3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3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3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3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3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1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3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3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3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3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3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3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3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3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3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3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3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3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3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3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3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3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99" t="str">
        <f ca="1">+IF(OFFSET('Water Data'!$D$27,0,10*ROW('Water Data'!D72))="","",OFFSET('Water Data'!$D$27,0,10*ROW('Water Data'!D72)))</f>
        <v/>
      </c>
      <c r="BT78" s="399" t="str">
        <f ca="1">+IF(OFFSET('Water Data'!$D$28,0,10*ROW('Water Data'!D72))="","",OFFSET('Water Data'!$D$28,0,10*ROW('Water Data'!D72)))</f>
        <v/>
      </c>
      <c r="BU78" s="399" t="str">
        <f ca="1">+IF(OFFSET('Water Data'!$D$29,0,10*ROW('Water Data'!D72))="","",OFFSET('Water Data'!$D$29,0,10*ROW('Water Data'!D72)))</f>
        <v/>
      </c>
      <c r="BV78" s="399" t="str">
        <f ca="1">+IF(OFFSET('Water Data'!$E$27,0,10*ROW('Water Data'!E72))="","",OFFSET('Water Data'!$E$27,0,10*ROW('Water Data'!E72)))</f>
        <v/>
      </c>
      <c r="BW78" s="399" t="str">
        <f ca="1">+IF(OFFSET('Water Data'!$E$28,0,10*ROW('Water Data'!E72))="","",OFFSET('Water Data'!$E$28,0,10*ROW('Water Data'!E72)))</f>
        <v/>
      </c>
      <c r="BX78" s="399" t="str">
        <f ca="1">+IF(OFFSET('Water Data'!$E$29,0,10*ROW('Water Data'!E72))="","",OFFSET('Water Data'!$E$29,0,10*ROW('Water Data'!E72)))</f>
        <v/>
      </c>
      <c r="BY78" s="399" t="str">
        <f ca="1">+IF(OFFSET('Water Data'!$F$27,0,10*ROW('Water Data'!F72))="","",OFFSET('Water Data'!$F$27,0,10*ROW('Water Data'!F72)))</f>
        <v/>
      </c>
      <c r="BZ78" s="399" t="str">
        <f ca="1">+IF(OFFSET('Water Data'!$F$28,0,10*ROW('Water Data'!F72))="","",OFFSET('Water Data'!$F$28,0,10*ROW('Water Data'!F72)))</f>
        <v/>
      </c>
      <c r="CA78" s="399" t="str">
        <f ca="1">+IF(OFFSET('Water Data'!$F$29,0,10*ROW('Water Data'!F72))="","",OFFSET('Water Data'!$F$29,0,10*ROW('Water Data'!F72)))</f>
        <v/>
      </c>
      <c r="CB78" s="399" t="str">
        <f ca="1">+IF(OFFSET('Water Data'!$G$27,0,10*ROW('Water Data'!G72))="","",OFFSET('Water Data'!$G$27,0,10*ROW('Water Data'!G72)))</f>
        <v/>
      </c>
      <c r="CC78" s="399" t="str">
        <f ca="1">+IF(OFFSET('Water Data'!$G$28,0,10*ROW('Water Data'!G72))="","",OFFSET('Water Data'!$G$28,0,10*ROW('Water Data'!G72)))</f>
        <v/>
      </c>
      <c r="CD78" s="399" t="str">
        <f ca="1">+IF(OFFSET('Water Data'!$G$29,0,10*ROW('Water Data'!G72))="","",OFFSET('Water Data'!$G$29,0,10*ROW('Water Data'!G72)))</f>
        <v/>
      </c>
      <c r="CE78" s="399" t="str">
        <f ca="1">+IF(OFFSET('Water Data'!$H$27,0,10*ROW('Water Data'!H72))="","",OFFSET('Water Data'!$H$27,0,10*ROW('Water Data'!H72)))</f>
        <v/>
      </c>
      <c r="CF78" s="399" t="str">
        <f ca="1">+IF(OFFSET('Water Data'!$H$28,0,10*ROW('Water Data'!H72))="","",OFFSET('Water Data'!$H$28,0,10*ROW('Water Data'!H72)))</f>
        <v/>
      </c>
      <c r="CG78" s="399" t="str">
        <f ca="1">+IF(OFFSET('Water Data'!$H$29,0,10*ROW('Water Data'!H72))="","",OFFSET('Water Data'!$H$29,0,10*ROW('Water Data'!H72)))</f>
        <v/>
      </c>
      <c r="CH78" s="399" t="str">
        <f ca="1">+IF(OFFSET('Water Data'!$I$27,0,10*ROW('Water Data'!I72))="","",OFFSET('Water Data'!$I$27,0,10*ROW('Water Data'!I72)))</f>
        <v/>
      </c>
      <c r="CI78" s="399" t="str">
        <f ca="1">+IF(OFFSET('Water Data'!$I$28,0,10*ROW('Water Data'!I72))="","",OFFSET('Water Data'!$I$28,0,10*ROW('Water Data'!I72)))</f>
        <v/>
      </c>
      <c r="CJ78" s="399" t="str">
        <f ca="1">+IF(OFFSET('Water Data'!$I$29,0,10*ROW('Water Data'!I72))="","",OFFSET('Water Data'!$I$29,0,10*ROW('Water Data'!I72)))</f>
        <v/>
      </c>
      <c r="CK78" s="399" t="str">
        <f ca="1">+IF(OFFSET('Sanitation Data'!$D$28,0,10*ROW('Sanitation Data'!D72))="","",OFFSET('Sanitation Data'!$D$28,0,10*ROW('Sanitation Data'!D72)))</f>
        <v/>
      </c>
      <c r="CL78" s="399" t="str">
        <f ca="1">+IF(OFFSET('Sanitation Data'!$D$29,0,10*ROW('Sanitation Data'!D72))="","",OFFSET('Sanitation Data'!$D$29,0,10*ROW('Sanitation Data'!D72)))</f>
        <v/>
      </c>
      <c r="CM78" s="399" t="str">
        <f ca="1">+IF(OFFSET('Sanitation Data'!$D$30,0,10*ROW('Sanitation Data'!D72))="","",OFFSET('Sanitation Data'!$D$30,0,10*ROW('Sanitation Data'!D72)))</f>
        <v/>
      </c>
      <c r="CN78" s="399" t="str">
        <f ca="1">+IF(OFFSET('Sanitation Data'!$D$31,0,10*ROW('Sanitation Data'!D72))="","",OFFSET('Sanitation Data'!$D$31,0,10*ROW('Sanitation Data'!D72)))</f>
        <v/>
      </c>
      <c r="CO78" s="399" t="str">
        <f ca="1">+IF(OFFSET('Sanitation Data'!$D$32,0,10*ROW('Sanitation Data'!D72))="","",OFFSET('Sanitation Data'!$D$32,0,10*ROW('Sanitation Data'!D72)))</f>
        <v/>
      </c>
      <c r="CP78" s="399" t="str">
        <f ca="1">+IF(OFFSET('Sanitation Data'!$E$28,0,10*ROW('Sanitation Data'!E72))="","",OFFSET('Sanitation Data'!$E$28,0,10*ROW('Sanitation Data'!E72)))</f>
        <v/>
      </c>
      <c r="CQ78" s="399" t="str">
        <f ca="1">+IF(OFFSET('Sanitation Data'!$E$29,0,10*ROW('Sanitation Data'!E72))="","",OFFSET('Sanitation Data'!$E$29,0,10*ROW('Sanitation Data'!E72)))</f>
        <v/>
      </c>
      <c r="CR78" s="399" t="str">
        <f ca="1">+IF(OFFSET('Sanitation Data'!$E$30,0,10*ROW('Sanitation Data'!E72))="","",OFFSET('Sanitation Data'!$E$30,0,10*ROW('Sanitation Data'!E72)))</f>
        <v/>
      </c>
      <c r="CS78" s="399" t="str">
        <f ca="1">+IF(OFFSET('Sanitation Data'!$E$31,0,10*ROW('Sanitation Data'!E72))="","",OFFSET('Sanitation Data'!$E$31,0,10*ROW('Sanitation Data'!E72)))</f>
        <v/>
      </c>
      <c r="CT78" s="399" t="str">
        <f ca="1">+IF(OFFSET('Sanitation Data'!$E$32,0,10*ROW('Sanitation Data'!E72))="","",OFFSET('Sanitation Data'!$E$32,0,10*ROW('Sanitation Data'!E72)))</f>
        <v/>
      </c>
      <c r="CU78" s="399" t="str">
        <f ca="1">+IF(OFFSET('Sanitation Data'!$F$28,0,10*ROW('Sanitation Data'!F72))="","",OFFSET('Sanitation Data'!$F$28,0,10*ROW('Sanitation Data'!F72)))</f>
        <v/>
      </c>
      <c r="CV78" s="399" t="str">
        <f ca="1">+IF(OFFSET('Sanitation Data'!$F$29,0,10*ROW('Sanitation Data'!F72))="","",OFFSET('Sanitation Data'!$F$29,0,10*ROW('Sanitation Data'!F72)))</f>
        <v/>
      </c>
      <c r="CW78" s="399" t="str">
        <f ca="1">+IF(OFFSET('Sanitation Data'!$F$30,0,10*ROW('Sanitation Data'!F72))="","",OFFSET('Sanitation Data'!$F$30,0,10*ROW('Sanitation Data'!F72)))</f>
        <v/>
      </c>
      <c r="CX78" s="399" t="str">
        <f ca="1">+IF(OFFSET('Sanitation Data'!$F$31,0,10*ROW('Sanitation Data'!F72))="","",OFFSET('Sanitation Data'!$F$31,0,10*ROW('Sanitation Data'!F72)))</f>
        <v/>
      </c>
      <c r="CY78" s="399" t="str">
        <f ca="1">+IF(OFFSET('Sanitation Data'!$F$32,0,10*ROW('Sanitation Data'!F72))="","",OFFSET('Sanitation Data'!$F$32,0,10*ROW('Sanitation Data'!F72)))</f>
        <v/>
      </c>
      <c r="CZ78" s="399" t="str">
        <f ca="1">+IF(OFFSET('Sanitation Data'!$G$28,0,10*ROW('Sanitation Data'!G72))="","",OFFSET('Sanitation Data'!$G$28,0,10*ROW('Sanitation Data'!G72)))</f>
        <v/>
      </c>
      <c r="DA78" s="399" t="str">
        <f ca="1">+IF(OFFSET('Sanitation Data'!$G$29,0,10*ROW('Sanitation Data'!G72))="","",OFFSET('Sanitation Data'!$G$29,0,10*ROW('Sanitation Data'!G72)))</f>
        <v/>
      </c>
      <c r="DB78" s="399" t="str">
        <f ca="1">+IF(OFFSET('Sanitation Data'!$G$30,0,10*ROW('Sanitation Data'!G72))="","",OFFSET('Sanitation Data'!$G$30,0,10*ROW('Sanitation Data'!G72)))</f>
        <v/>
      </c>
      <c r="DC78" s="399" t="str">
        <f ca="1">+IF(OFFSET('Sanitation Data'!$G$31,0,10*ROW('Sanitation Data'!G72))="","",OFFSET('Sanitation Data'!$G$31,0,10*ROW('Sanitation Data'!G72)))</f>
        <v/>
      </c>
      <c r="DD78" s="399" t="str">
        <f ca="1">+IF(OFFSET('Sanitation Data'!$G$32,0,10*ROW('Sanitation Data'!G72))="","",OFFSET('Sanitation Data'!$G$32,0,10*ROW('Sanitation Data'!G72)))</f>
        <v/>
      </c>
      <c r="DE78" s="399" t="str">
        <f ca="1">+IF(OFFSET('Sanitation Data'!$H$28,0,10*ROW('Sanitation Data'!H72))="","",OFFSET('Sanitation Data'!$H$28,0,10*ROW('Sanitation Data'!H72)))</f>
        <v/>
      </c>
      <c r="DF78" s="399" t="str">
        <f ca="1">+IF(OFFSET('Sanitation Data'!$H$29,0,10*ROW('Sanitation Data'!H72))="","",OFFSET('Sanitation Data'!$H$29,0,10*ROW('Sanitation Data'!H72)))</f>
        <v/>
      </c>
      <c r="DG78" s="399" t="str">
        <f ca="1">+IF(OFFSET('Sanitation Data'!$H$30,0,10*ROW('Sanitation Data'!H72))="","",OFFSET('Sanitation Data'!$H$30,0,10*ROW('Sanitation Data'!H72)))</f>
        <v/>
      </c>
      <c r="DH78" s="399" t="str">
        <f ca="1">+IF(OFFSET('Sanitation Data'!$H$31,0,10*ROW('Sanitation Data'!H72))="","",OFFSET('Sanitation Data'!$H$31,0,10*ROW('Sanitation Data'!H72)))</f>
        <v/>
      </c>
      <c r="DI78" s="399" t="str">
        <f ca="1">+IF(OFFSET('Sanitation Data'!$H$32,0,10*ROW('Sanitation Data'!H72))="","",OFFSET('Sanitation Data'!$H$32,0,10*ROW('Sanitation Data'!H72)))</f>
        <v/>
      </c>
      <c r="DJ78" s="399" t="str">
        <f ca="1">+IF(OFFSET('Sanitation Data'!$I$28,0,10*ROW('Sanitation Data'!I72))="","",OFFSET('Sanitation Data'!$I$28,0,10*ROW('Sanitation Data'!I72)))</f>
        <v/>
      </c>
      <c r="DK78" s="399" t="str">
        <f ca="1">+IF(OFFSET('Sanitation Data'!$I$29,0,10*ROW('Sanitation Data'!I72))="","",OFFSET('Sanitation Data'!$I$29,0,10*ROW('Sanitation Data'!I72)))</f>
        <v/>
      </c>
      <c r="DL78" s="399" t="str">
        <f ca="1">+IF(OFFSET('Sanitation Data'!$I$30,0,10*ROW('Sanitation Data'!I72))="","",OFFSET('Sanitation Data'!$I$30,0,10*ROW('Sanitation Data'!I72)))</f>
        <v/>
      </c>
      <c r="DM78" s="399" t="str">
        <f ca="1">+IF(OFFSET('Sanitation Data'!$I$31,0,10*ROW('Sanitation Data'!I72))="","",OFFSET('Sanitation Data'!$I$31,0,10*ROW('Sanitation Data'!I72)))</f>
        <v/>
      </c>
      <c r="DN78" s="399" t="str">
        <f ca="1">+IF(OFFSET('Sanitation Data'!$I$32,0,10*ROW('Sanitation Data'!I72))="","",OFFSET('Sanitation Data'!$I$32,0,10*ROW('Sanitation Data'!I72)))</f>
        <v/>
      </c>
      <c r="DO78" s="399" t="str">
        <f ca="1">+IF(OFFSET('Hygiene Data'!$D$11,0,10*ROW('Hygiene Data'!D72))="","",OFFSET('Hygiene Data'!$D$11,0,10*ROW('Hygiene Data'!D72)))</f>
        <v/>
      </c>
      <c r="DP78" s="399" t="str">
        <f ca="1">+IF(OFFSET('Hygiene Data'!$D$12,0,10*ROW('Hygiene Data'!D72))="","",OFFSET('Hygiene Data'!$D$12,0,10*ROW('Hygiene Data'!D72)))</f>
        <v/>
      </c>
      <c r="DQ78" s="399" t="str">
        <f ca="1">+IF(OFFSET('Hygiene Data'!$D$13,0,10*ROW('Hygiene Data'!D72))="","",OFFSET('Hygiene Data'!$D$13,0,10*ROW('Hygiene Data'!D72)))</f>
        <v/>
      </c>
      <c r="DR78" s="399" t="str">
        <f ca="1">+IF(OFFSET('Hygiene Data'!$E$11,0,10*ROW('Hygiene Data'!E72))="","",OFFSET('Hygiene Data'!$E$11,0,10*ROW('Hygiene Data'!E72)))</f>
        <v/>
      </c>
      <c r="DS78" s="399" t="str">
        <f ca="1">+IF(OFFSET('Hygiene Data'!$E$12,0,10*ROW('Hygiene Data'!E72))="","",OFFSET('Hygiene Data'!$E$12,0,10*ROW('Hygiene Data'!E72)))</f>
        <v/>
      </c>
      <c r="DT78" s="399" t="str">
        <f ca="1">+IF(OFFSET('Hygiene Data'!$E$13,0,10*ROW('Hygiene Data'!E72))="","",OFFSET('Hygiene Data'!$E$13,0,10*ROW('Hygiene Data'!E72)))</f>
        <v/>
      </c>
      <c r="DU78" s="399" t="str">
        <f ca="1">+IF(OFFSET('Hygiene Data'!$F$11,0,10*ROW('Hygiene Data'!F72))="","",OFFSET('Hygiene Data'!$F$11,0,10*ROW('Hygiene Data'!F72)))</f>
        <v/>
      </c>
      <c r="DV78" s="399" t="str">
        <f ca="1">+IF(OFFSET('Hygiene Data'!$F$12,0,10*ROW('Hygiene Data'!F72))="","",OFFSET('Hygiene Data'!$F$12,0,10*ROW('Hygiene Data'!F72)))</f>
        <v/>
      </c>
      <c r="DW78" s="399" t="str">
        <f ca="1">+IF(OFFSET('Hygiene Data'!$F$13,0,10*ROW('Hygiene Data'!F72))="","",OFFSET('Hygiene Data'!$F$13,0,10*ROW('Hygiene Data'!F72)))</f>
        <v/>
      </c>
      <c r="DX78" s="399" t="str">
        <f ca="1">+IF(OFFSET('Hygiene Data'!$G$11,0,10*ROW('Hygiene Data'!G72))="","",OFFSET('Hygiene Data'!$G$11,0,10*ROW('Hygiene Data'!G72)))</f>
        <v/>
      </c>
      <c r="DY78" s="399" t="str">
        <f ca="1">+IF(OFFSET('Hygiene Data'!$G$12,0,10*ROW('Hygiene Data'!G72))="","",OFFSET('Hygiene Data'!$G$12,0,10*ROW('Hygiene Data'!G72)))</f>
        <v/>
      </c>
      <c r="DZ78" s="399" t="str">
        <f ca="1">+IF(OFFSET('Hygiene Data'!$G$13,0,10*ROW('Hygiene Data'!G72))="","",OFFSET('Hygiene Data'!$G$13,0,10*ROW('Hygiene Data'!G72)))</f>
        <v/>
      </c>
      <c r="EA78" s="399" t="str">
        <f ca="1">+IF(OFFSET('Hygiene Data'!$H$11,0,10*ROW('Hygiene Data'!H72))="","",OFFSET('Hygiene Data'!$H$11,0,10*ROW('Hygiene Data'!H72)))</f>
        <v/>
      </c>
      <c r="EB78" s="399" t="str">
        <f ca="1">+IF(OFFSET('Hygiene Data'!$H$12,0,10*ROW('Hygiene Data'!H72))="","",OFFSET('Hygiene Data'!$H$12,0,10*ROW('Hygiene Data'!H72)))</f>
        <v/>
      </c>
      <c r="EC78" s="399" t="str">
        <f ca="1">+IF(OFFSET('Hygiene Data'!$H$13,0,10*ROW('Hygiene Data'!H72))="","",OFFSET('Hygiene Data'!$H$13,0,10*ROW('Hygiene Data'!H72)))</f>
        <v/>
      </c>
      <c r="ED78" s="399" t="str">
        <f ca="1">+IF(OFFSET('Hygiene Data'!$I$11,0,10*ROW('Hygiene Data'!I72))="","",OFFSET('Hygiene Data'!$I$11,0,10*ROW('Hygiene Data'!I72)))</f>
        <v/>
      </c>
      <c r="EE78" s="399" t="str">
        <f ca="1">+IF(OFFSET('Hygiene Data'!$I$12,0,10*ROW('Hygiene Data'!I72))="","",OFFSET('Hygiene Data'!$I$12,0,10*ROW('Hygiene Data'!I72)))</f>
        <v/>
      </c>
      <c r="EF78" s="399" t="str">
        <f ca="1">+IF(OFFSET('Hygiene Data'!$I$13,0,10*ROW('Hygiene Data'!I72))="","",OFFSET('Hygiene Data'!$I$13,0,10*ROW('Hygiene Data'!I72)))</f>
        <v/>
      </c>
    </row>
    <row r="79" spans="1:136" x14ac:dyDescent="0.25">
      <c r="A79" s="508" t="str">
        <f ca="1">+IF(OFFSET('Water Data'!$B$2,0,10*ROW('Water Data'!E73))="","",OFFSET('Water Data'!$B$2,0,10*ROW('Water Data'!E73)))</f>
        <v/>
      </c>
      <c r="B79" s="50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35" t="str">
        <f t="shared" ca="1" si="1"/>
        <v/>
      </c>
      <c r="D79" s="53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3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3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3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3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3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3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3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3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3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3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3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3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3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3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3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3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3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3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3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3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3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3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3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3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3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3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3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3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3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3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3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3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3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3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3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3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3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3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3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3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3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3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3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3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3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3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3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3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1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3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3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3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3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3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3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3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3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3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3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3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3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3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3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3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3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99" t="str">
        <f ca="1">+IF(OFFSET('Water Data'!$D$27,0,10*ROW('Water Data'!D73))="","",OFFSET('Water Data'!$D$27,0,10*ROW('Water Data'!D73)))</f>
        <v/>
      </c>
      <c r="BT79" s="399" t="str">
        <f ca="1">+IF(OFFSET('Water Data'!$D$28,0,10*ROW('Water Data'!D73))="","",OFFSET('Water Data'!$D$28,0,10*ROW('Water Data'!D73)))</f>
        <v/>
      </c>
      <c r="BU79" s="399" t="str">
        <f ca="1">+IF(OFFSET('Water Data'!$D$29,0,10*ROW('Water Data'!D73))="","",OFFSET('Water Data'!$D$29,0,10*ROW('Water Data'!D73)))</f>
        <v/>
      </c>
      <c r="BV79" s="399" t="str">
        <f ca="1">+IF(OFFSET('Water Data'!$E$27,0,10*ROW('Water Data'!E73))="","",OFFSET('Water Data'!$E$27,0,10*ROW('Water Data'!E73)))</f>
        <v/>
      </c>
      <c r="BW79" s="399" t="str">
        <f ca="1">+IF(OFFSET('Water Data'!$E$28,0,10*ROW('Water Data'!E73))="","",OFFSET('Water Data'!$E$28,0,10*ROW('Water Data'!E73)))</f>
        <v/>
      </c>
      <c r="BX79" s="399" t="str">
        <f ca="1">+IF(OFFSET('Water Data'!$E$29,0,10*ROW('Water Data'!E73))="","",OFFSET('Water Data'!$E$29,0,10*ROW('Water Data'!E73)))</f>
        <v/>
      </c>
      <c r="BY79" s="399" t="str">
        <f ca="1">+IF(OFFSET('Water Data'!$F$27,0,10*ROW('Water Data'!F73))="","",OFFSET('Water Data'!$F$27,0,10*ROW('Water Data'!F73)))</f>
        <v/>
      </c>
      <c r="BZ79" s="399" t="str">
        <f ca="1">+IF(OFFSET('Water Data'!$F$28,0,10*ROW('Water Data'!F73))="","",OFFSET('Water Data'!$F$28,0,10*ROW('Water Data'!F73)))</f>
        <v/>
      </c>
      <c r="CA79" s="399" t="str">
        <f ca="1">+IF(OFFSET('Water Data'!$F$29,0,10*ROW('Water Data'!F73))="","",OFFSET('Water Data'!$F$29,0,10*ROW('Water Data'!F73)))</f>
        <v/>
      </c>
      <c r="CB79" s="399" t="str">
        <f ca="1">+IF(OFFSET('Water Data'!$G$27,0,10*ROW('Water Data'!G73))="","",OFFSET('Water Data'!$G$27,0,10*ROW('Water Data'!G73)))</f>
        <v/>
      </c>
      <c r="CC79" s="399" t="str">
        <f ca="1">+IF(OFFSET('Water Data'!$G$28,0,10*ROW('Water Data'!G73))="","",OFFSET('Water Data'!$G$28,0,10*ROW('Water Data'!G73)))</f>
        <v/>
      </c>
      <c r="CD79" s="399" t="str">
        <f ca="1">+IF(OFFSET('Water Data'!$G$29,0,10*ROW('Water Data'!G73))="","",OFFSET('Water Data'!$G$29,0,10*ROW('Water Data'!G73)))</f>
        <v/>
      </c>
      <c r="CE79" s="399" t="str">
        <f ca="1">+IF(OFFSET('Water Data'!$H$27,0,10*ROW('Water Data'!H73))="","",OFFSET('Water Data'!$H$27,0,10*ROW('Water Data'!H73)))</f>
        <v/>
      </c>
      <c r="CF79" s="399" t="str">
        <f ca="1">+IF(OFFSET('Water Data'!$H$28,0,10*ROW('Water Data'!H73))="","",OFFSET('Water Data'!$H$28,0,10*ROW('Water Data'!H73)))</f>
        <v/>
      </c>
      <c r="CG79" s="399" t="str">
        <f ca="1">+IF(OFFSET('Water Data'!$H$29,0,10*ROW('Water Data'!H73))="","",OFFSET('Water Data'!$H$29,0,10*ROW('Water Data'!H73)))</f>
        <v/>
      </c>
      <c r="CH79" s="399" t="str">
        <f ca="1">+IF(OFFSET('Water Data'!$I$27,0,10*ROW('Water Data'!I73))="","",OFFSET('Water Data'!$I$27,0,10*ROW('Water Data'!I73)))</f>
        <v/>
      </c>
      <c r="CI79" s="399" t="str">
        <f ca="1">+IF(OFFSET('Water Data'!$I$28,0,10*ROW('Water Data'!I73))="","",OFFSET('Water Data'!$I$28,0,10*ROW('Water Data'!I73)))</f>
        <v/>
      </c>
      <c r="CJ79" s="399" t="str">
        <f ca="1">+IF(OFFSET('Water Data'!$I$29,0,10*ROW('Water Data'!I73))="","",OFFSET('Water Data'!$I$29,0,10*ROW('Water Data'!I73)))</f>
        <v/>
      </c>
      <c r="CK79" s="399" t="str">
        <f ca="1">+IF(OFFSET('Sanitation Data'!$D$28,0,10*ROW('Sanitation Data'!D73))="","",OFFSET('Sanitation Data'!$D$28,0,10*ROW('Sanitation Data'!D73)))</f>
        <v/>
      </c>
      <c r="CL79" s="399" t="str">
        <f ca="1">+IF(OFFSET('Sanitation Data'!$D$29,0,10*ROW('Sanitation Data'!D73))="","",OFFSET('Sanitation Data'!$D$29,0,10*ROW('Sanitation Data'!D73)))</f>
        <v/>
      </c>
      <c r="CM79" s="399" t="str">
        <f ca="1">+IF(OFFSET('Sanitation Data'!$D$30,0,10*ROW('Sanitation Data'!D73))="","",OFFSET('Sanitation Data'!$D$30,0,10*ROW('Sanitation Data'!D73)))</f>
        <v/>
      </c>
      <c r="CN79" s="399" t="str">
        <f ca="1">+IF(OFFSET('Sanitation Data'!$D$31,0,10*ROW('Sanitation Data'!D73))="","",OFFSET('Sanitation Data'!$D$31,0,10*ROW('Sanitation Data'!D73)))</f>
        <v/>
      </c>
      <c r="CO79" s="399" t="str">
        <f ca="1">+IF(OFFSET('Sanitation Data'!$D$32,0,10*ROW('Sanitation Data'!D73))="","",OFFSET('Sanitation Data'!$D$32,0,10*ROW('Sanitation Data'!D73)))</f>
        <v/>
      </c>
      <c r="CP79" s="399" t="str">
        <f ca="1">+IF(OFFSET('Sanitation Data'!$E$28,0,10*ROW('Sanitation Data'!E73))="","",OFFSET('Sanitation Data'!$E$28,0,10*ROW('Sanitation Data'!E73)))</f>
        <v/>
      </c>
      <c r="CQ79" s="399" t="str">
        <f ca="1">+IF(OFFSET('Sanitation Data'!$E$29,0,10*ROW('Sanitation Data'!E73))="","",OFFSET('Sanitation Data'!$E$29,0,10*ROW('Sanitation Data'!E73)))</f>
        <v/>
      </c>
      <c r="CR79" s="399" t="str">
        <f ca="1">+IF(OFFSET('Sanitation Data'!$E$30,0,10*ROW('Sanitation Data'!E73))="","",OFFSET('Sanitation Data'!$E$30,0,10*ROW('Sanitation Data'!E73)))</f>
        <v/>
      </c>
      <c r="CS79" s="399" t="str">
        <f ca="1">+IF(OFFSET('Sanitation Data'!$E$31,0,10*ROW('Sanitation Data'!E73))="","",OFFSET('Sanitation Data'!$E$31,0,10*ROW('Sanitation Data'!E73)))</f>
        <v/>
      </c>
      <c r="CT79" s="399" t="str">
        <f ca="1">+IF(OFFSET('Sanitation Data'!$E$32,0,10*ROW('Sanitation Data'!E73))="","",OFFSET('Sanitation Data'!$E$32,0,10*ROW('Sanitation Data'!E73)))</f>
        <v/>
      </c>
      <c r="CU79" s="399" t="str">
        <f ca="1">+IF(OFFSET('Sanitation Data'!$F$28,0,10*ROW('Sanitation Data'!F73))="","",OFFSET('Sanitation Data'!$F$28,0,10*ROW('Sanitation Data'!F73)))</f>
        <v/>
      </c>
      <c r="CV79" s="399" t="str">
        <f ca="1">+IF(OFFSET('Sanitation Data'!$F$29,0,10*ROW('Sanitation Data'!F73))="","",OFFSET('Sanitation Data'!$F$29,0,10*ROW('Sanitation Data'!F73)))</f>
        <v/>
      </c>
      <c r="CW79" s="399" t="str">
        <f ca="1">+IF(OFFSET('Sanitation Data'!$F$30,0,10*ROW('Sanitation Data'!F73))="","",OFFSET('Sanitation Data'!$F$30,0,10*ROW('Sanitation Data'!F73)))</f>
        <v/>
      </c>
      <c r="CX79" s="399" t="str">
        <f ca="1">+IF(OFFSET('Sanitation Data'!$F$31,0,10*ROW('Sanitation Data'!F73))="","",OFFSET('Sanitation Data'!$F$31,0,10*ROW('Sanitation Data'!F73)))</f>
        <v/>
      </c>
      <c r="CY79" s="399" t="str">
        <f ca="1">+IF(OFFSET('Sanitation Data'!$F$32,0,10*ROW('Sanitation Data'!F73))="","",OFFSET('Sanitation Data'!$F$32,0,10*ROW('Sanitation Data'!F73)))</f>
        <v/>
      </c>
      <c r="CZ79" s="399" t="str">
        <f ca="1">+IF(OFFSET('Sanitation Data'!$G$28,0,10*ROW('Sanitation Data'!G73))="","",OFFSET('Sanitation Data'!$G$28,0,10*ROW('Sanitation Data'!G73)))</f>
        <v/>
      </c>
      <c r="DA79" s="399" t="str">
        <f ca="1">+IF(OFFSET('Sanitation Data'!$G$29,0,10*ROW('Sanitation Data'!G73))="","",OFFSET('Sanitation Data'!$G$29,0,10*ROW('Sanitation Data'!G73)))</f>
        <v/>
      </c>
      <c r="DB79" s="399" t="str">
        <f ca="1">+IF(OFFSET('Sanitation Data'!$G$30,0,10*ROW('Sanitation Data'!G73))="","",OFFSET('Sanitation Data'!$G$30,0,10*ROW('Sanitation Data'!G73)))</f>
        <v/>
      </c>
      <c r="DC79" s="399" t="str">
        <f ca="1">+IF(OFFSET('Sanitation Data'!$G$31,0,10*ROW('Sanitation Data'!G73))="","",OFFSET('Sanitation Data'!$G$31,0,10*ROW('Sanitation Data'!G73)))</f>
        <v/>
      </c>
      <c r="DD79" s="399" t="str">
        <f ca="1">+IF(OFFSET('Sanitation Data'!$G$32,0,10*ROW('Sanitation Data'!G73))="","",OFFSET('Sanitation Data'!$G$32,0,10*ROW('Sanitation Data'!G73)))</f>
        <v/>
      </c>
      <c r="DE79" s="399" t="str">
        <f ca="1">+IF(OFFSET('Sanitation Data'!$H$28,0,10*ROW('Sanitation Data'!H73))="","",OFFSET('Sanitation Data'!$H$28,0,10*ROW('Sanitation Data'!H73)))</f>
        <v/>
      </c>
      <c r="DF79" s="399" t="str">
        <f ca="1">+IF(OFFSET('Sanitation Data'!$H$29,0,10*ROW('Sanitation Data'!H73))="","",OFFSET('Sanitation Data'!$H$29,0,10*ROW('Sanitation Data'!H73)))</f>
        <v/>
      </c>
      <c r="DG79" s="399" t="str">
        <f ca="1">+IF(OFFSET('Sanitation Data'!$H$30,0,10*ROW('Sanitation Data'!H73))="","",OFFSET('Sanitation Data'!$H$30,0,10*ROW('Sanitation Data'!H73)))</f>
        <v/>
      </c>
      <c r="DH79" s="399" t="str">
        <f ca="1">+IF(OFFSET('Sanitation Data'!$H$31,0,10*ROW('Sanitation Data'!H73))="","",OFFSET('Sanitation Data'!$H$31,0,10*ROW('Sanitation Data'!H73)))</f>
        <v/>
      </c>
      <c r="DI79" s="399" t="str">
        <f ca="1">+IF(OFFSET('Sanitation Data'!$H$32,0,10*ROW('Sanitation Data'!H73))="","",OFFSET('Sanitation Data'!$H$32,0,10*ROW('Sanitation Data'!H73)))</f>
        <v/>
      </c>
      <c r="DJ79" s="399" t="str">
        <f ca="1">+IF(OFFSET('Sanitation Data'!$I$28,0,10*ROW('Sanitation Data'!I73))="","",OFFSET('Sanitation Data'!$I$28,0,10*ROW('Sanitation Data'!I73)))</f>
        <v/>
      </c>
      <c r="DK79" s="399" t="str">
        <f ca="1">+IF(OFFSET('Sanitation Data'!$I$29,0,10*ROW('Sanitation Data'!I73))="","",OFFSET('Sanitation Data'!$I$29,0,10*ROW('Sanitation Data'!I73)))</f>
        <v/>
      </c>
      <c r="DL79" s="399" t="str">
        <f ca="1">+IF(OFFSET('Sanitation Data'!$I$30,0,10*ROW('Sanitation Data'!I73))="","",OFFSET('Sanitation Data'!$I$30,0,10*ROW('Sanitation Data'!I73)))</f>
        <v/>
      </c>
      <c r="DM79" s="399" t="str">
        <f ca="1">+IF(OFFSET('Sanitation Data'!$I$31,0,10*ROW('Sanitation Data'!I73))="","",OFFSET('Sanitation Data'!$I$31,0,10*ROW('Sanitation Data'!I73)))</f>
        <v/>
      </c>
      <c r="DN79" s="399" t="str">
        <f ca="1">+IF(OFFSET('Sanitation Data'!$I$32,0,10*ROW('Sanitation Data'!I73))="","",OFFSET('Sanitation Data'!$I$32,0,10*ROW('Sanitation Data'!I73)))</f>
        <v/>
      </c>
      <c r="DO79" s="399" t="str">
        <f ca="1">+IF(OFFSET('Hygiene Data'!$D$11,0,10*ROW('Hygiene Data'!D73))="","",OFFSET('Hygiene Data'!$D$11,0,10*ROW('Hygiene Data'!D73)))</f>
        <v/>
      </c>
      <c r="DP79" s="399" t="str">
        <f ca="1">+IF(OFFSET('Hygiene Data'!$D$12,0,10*ROW('Hygiene Data'!D73))="","",OFFSET('Hygiene Data'!$D$12,0,10*ROW('Hygiene Data'!D73)))</f>
        <v/>
      </c>
      <c r="DQ79" s="399" t="str">
        <f ca="1">+IF(OFFSET('Hygiene Data'!$D$13,0,10*ROW('Hygiene Data'!D73))="","",OFFSET('Hygiene Data'!$D$13,0,10*ROW('Hygiene Data'!D73)))</f>
        <v/>
      </c>
      <c r="DR79" s="399" t="str">
        <f ca="1">+IF(OFFSET('Hygiene Data'!$E$11,0,10*ROW('Hygiene Data'!E73))="","",OFFSET('Hygiene Data'!$E$11,0,10*ROW('Hygiene Data'!E73)))</f>
        <v/>
      </c>
      <c r="DS79" s="399" t="str">
        <f ca="1">+IF(OFFSET('Hygiene Data'!$E$12,0,10*ROW('Hygiene Data'!E73))="","",OFFSET('Hygiene Data'!$E$12,0,10*ROW('Hygiene Data'!E73)))</f>
        <v/>
      </c>
      <c r="DT79" s="399" t="str">
        <f ca="1">+IF(OFFSET('Hygiene Data'!$E$13,0,10*ROW('Hygiene Data'!E73))="","",OFFSET('Hygiene Data'!$E$13,0,10*ROW('Hygiene Data'!E73)))</f>
        <v/>
      </c>
      <c r="DU79" s="399" t="str">
        <f ca="1">+IF(OFFSET('Hygiene Data'!$F$11,0,10*ROW('Hygiene Data'!F73))="","",OFFSET('Hygiene Data'!$F$11,0,10*ROW('Hygiene Data'!F73)))</f>
        <v/>
      </c>
      <c r="DV79" s="399" t="str">
        <f ca="1">+IF(OFFSET('Hygiene Data'!$F$12,0,10*ROW('Hygiene Data'!F73))="","",OFFSET('Hygiene Data'!$F$12,0,10*ROW('Hygiene Data'!F73)))</f>
        <v/>
      </c>
      <c r="DW79" s="399" t="str">
        <f ca="1">+IF(OFFSET('Hygiene Data'!$F$13,0,10*ROW('Hygiene Data'!F73))="","",OFFSET('Hygiene Data'!$F$13,0,10*ROW('Hygiene Data'!F73)))</f>
        <v/>
      </c>
      <c r="DX79" s="399" t="str">
        <f ca="1">+IF(OFFSET('Hygiene Data'!$G$11,0,10*ROW('Hygiene Data'!G73))="","",OFFSET('Hygiene Data'!$G$11,0,10*ROW('Hygiene Data'!G73)))</f>
        <v/>
      </c>
      <c r="DY79" s="399" t="str">
        <f ca="1">+IF(OFFSET('Hygiene Data'!$G$12,0,10*ROW('Hygiene Data'!G73))="","",OFFSET('Hygiene Data'!$G$12,0,10*ROW('Hygiene Data'!G73)))</f>
        <v/>
      </c>
      <c r="DZ79" s="399" t="str">
        <f ca="1">+IF(OFFSET('Hygiene Data'!$G$13,0,10*ROW('Hygiene Data'!G73))="","",OFFSET('Hygiene Data'!$G$13,0,10*ROW('Hygiene Data'!G73)))</f>
        <v/>
      </c>
      <c r="EA79" s="399" t="str">
        <f ca="1">+IF(OFFSET('Hygiene Data'!$H$11,0,10*ROW('Hygiene Data'!H73))="","",OFFSET('Hygiene Data'!$H$11,0,10*ROW('Hygiene Data'!H73)))</f>
        <v/>
      </c>
      <c r="EB79" s="399" t="str">
        <f ca="1">+IF(OFFSET('Hygiene Data'!$H$12,0,10*ROW('Hygiene Data'!H73))="","",OFFSET('Hygiene Data'!$H$12,0,10*ROW('Hygiene Data'!H73)))</f>
        <v/>
      </c>
      <c r="EC79" s="399" t="str">
        <f ca="1">+IF(OFFSET('Hygiene Data'!$H$13,0,10*ROW('Hygiene Data'!H73))="","",OFFSET('Hygiene Data'!$H$13,0,10*ROW('Hygiene Data'!H73)))</f>
        <v/>
      </c>
      <c r="ED79" s="399" t="str">
        <f ca="1">+IF(OFFSET('Hygiene Data'!$I$11,0,10*ROW('Hygiene Data'!I73))="","",OFFSET('Hygiene Data'!$I$11,0,10*ROW('Hygiene Data'!I73)))</f>
        <v/>
      </c>
      <c r="EE79" s="399" t="str">
        <f ca="1">+IF(OFFSET('Hygiene Data'!$I$12,0,10*ROW('Hygiene Data'!I73))="","",OFFSET('Hygiene Data'!$I$12,0,10*ROW('Hygiene Data'!I73)))</f>
        <v/>
      </c>
      <c r="EF79" s="399" t="str">
        <f ca="1">+IF(OFFSET('Hygiene Data'!$I$13,0,10*ROW('Hygiene Data'!I73))="","",OFFSET('Hygiene Data'!$I$13,0,10*ROW('Hygiene Data'!I73)))</f>
        <v/>
      </c>
    </row>
    <row r="80" spans="1:136" x14ac:dyDescent="0.25">
      <c r="A80" s="508" t="str">
        <f ca="1">+IF(OFFSET('Water Data'!$B$2,0,10*ROW('Water Data'!E74))="","",OFFSET('Water Data'!$B$2,0,10*ROW('Water Data'!E74)))</f>
        <v/>
      </c>
      <c r="B80" s="50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35" t="str">
        <f t="shared" ca="1" si="1"/>
        <v/>
      </c>
      <c r="D80" s="53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3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3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3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3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3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3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3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3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3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3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3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3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3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3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3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3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3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3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3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3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3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3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3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3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3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3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3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3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3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3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3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3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3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3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3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3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3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3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3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3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3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3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3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3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3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3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3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3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1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3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3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3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3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3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3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3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3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3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3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3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3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3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3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3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3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99" t="str">
        <f ca="1">+IF(OFFSET('Water Data'!$D$27,0,10*ROW('Water Data'!D74))="","",OFFSET('Water Data'!$D$27,0,10*ROW('Water Data'!D74)))</f>
        <v/>
      </c>
      <c r="BT80" s="399" t="str">
        <f ca="1">+IF(OFFSET('Water Data'!$D$28,0,10*ROW('Water Data'!D74))="","",OFFSET('Water Data'!$D$28,0,10*ROW('Water Data'!D74)))</f>
        <v/>
      </c>
      <c r="BU80" s="399" t="str">
        <f ca="1">+IF(OFFSET('Water Data'!$D$29,0,10*ROW('Water Data'!D74))="","",OFFSET('Water Data'!$D$29,0,10*ROW('Water Data'!D74)))</f>
        <v/>
      </c>
      <c r="BV80" s="399" t="str">
        <f ca="1">+IF(OFFSET('Water Data'!$E$27,0,10*ROW('Water Data'!E74))="","",OFFSET('Water Data'!$E$27,0,10*ROW('Water Data'!E74)))</f>
        <v/>
      </c>
      <c r="BW80" s="399" t="str">
        <f ca="1">+IF(OFFSET('Water Data'!$E$28,0,10*ROW('Water Data'!E74))="","",OFFSET('Water Data'!$E$28,0,10*ROW('Water Data'!E74)))</f>
        <v/>
      </c>
      <c r="BX80" s="399" t="str">
        <f ca="1">+IF(OFFSET('Water Data'!$E$29,0,10*ROW('Water Data'!E74))="","",OFFSET('Water Data'!$E$29,0,10*ROW('Water Data'!E74)))</f>
        <v/>
      </c>
      <c r="BY80" s="399" t="str">
        <f ca="1">+IF(OFFSET('Water Data'!$F$27,0,10*ROW('Water Data'!F74))="","",OFFSET('Water Data'!$F$27,0,10*ROW('Water Data'!F74)))</f>
        <v/>
      </c>
      <c r="BZ80" s="399" t="str">
        <f ca="1">+IF(OFFSET('Water Data'!$F$28,0,10*ROW('Water Data'!F74))="","",OFFSET('Water Data'!$F$28,0,10*ROW('Water Data'!F74)))</f>
        <v/>
      </c>
      <c r="CA80" s="399" t="str">
        <f ca="1">+IF(OFFSET('Water Data'!$F$29,0,10*ROW('Water Data'!F74))="","",OFFSET('Water Data'!$F$29,0,10*ROW('Water Data'!F74)))</f>
        <v/>
      </c>
      <c r="CB80" s="399" t="str">
        <f ca="1">+IF(OFFSET('Water Data'!$G$27,0,10*ROW('Water Data'!G74))="","",OFFSET('Water Data'!$G$27,0,10*ROW('Water Data'!G74)))</f>
        <v/>
      </c>
      <c r="CC80" s="399" t="str">
        <f ca="1">+IF(OFFSET('Water Data'!$G$28,0,10*ROW('Water Data'!G74))="","",OFFSET('Water Data'!$G$28,0,10*ROW('Water Data'!G74)))</f>
        <v/>
      </c>
      <c r="CD80" s="399" t="str">
        <f ca="1">+IF(OFFSET('Water Data'!$G$29,0,10*ROW('Water Data'!G74))="","",OFFSET('Water Data'!$G$29,0,10*ROW('Water Data'!G74)))</f>
        <v/>
      </c>
      <c r="CE80" s="399" t="str">
        <f ca="1">+IF(OFFSET('Water Data'!$H$27,0,10*ROW('Water Data'!H74))="","",OFFSET('Water Data'!$H$27,0,10*ROW('Water Data'!H74)))</f>
        <v/>
      </c>
      <c r="CF80" s="399" t="str">
        <f ca="1">+IF(OFFSET('Water Data'!$H$28,0,10*ROW('Water Data'!H74))="","",OFFSET('Water Data'!$H$28,0,10*ROW('Water Data'!H74)))</f>
        <v/>
      </c>
      <c r="CG80" s="399" t="str">
        <f ca="1">+IF(OFFSET('Water Data'!$H$29,0,10*ROW('Water Data'!H74))="","",OFFSET('Water Data'!$H$29,0,10*ROW('Water Data'!H74)))</f>
        <v/>
      </c>
      <c r="CH80" s="399" t="str">
        <f ca="1">+IF(OFFSET('Water Data'!$I$27,0,10*ROW('Water Data'!I74))="","",OFFSET('Water Data'!$I$27,0,10*ROW('Water Data'!I74)))</f>
        <v/>
      </c>
      <c r="CI80" s="399" t="str">
        <f ca="1">+IF(OFFSET('Water Data'!$I$28,0,10*ROW('Water Data'!I74))="","",OFFSET('Water Data'!$I$28,0,10*ROW('Water Data'!I74)))</f>
        <v/>
      </c>
      <c r="CJ80" s="399" t="str">
        <f ca="1">+IF(OFFSET('Water Data'!$I$29,0,10*ROW('Water Data'!I74))="","",OFFSET('Water Data'!$I$29,0,10*ROW('Water Data'!I74)))</f>
        <v/>
      </c>
      <c r="CK80" s="399" t="str">
        <f ca="1">+IF(OFFSET('Sanitation Data'!$D$28,0,10*ROW('Sanitation Data'!D74))="","",OFFSET('Sanitation Data'!$D$28,0,10*ROW('Sanitation Data'!D74)))</f>
        <v/>
      </c>
      <c r="CL80" s="399" t="str">
        <f ca="1">+IF(OFFSET('Sanitation Data'!$D$29,0,10*ROW('Sanitation Data'!D74))="","",OFFSET('Sanitation Data'!$D$29,0,10*ROW('Sanitation Data'!D74)))</f>
        <v/>
      </c>
      <c r="CM80" s="399" t="str">
        <f ca="1">+IF(OFFSET('Sanitation Data'!$D$30,0,10*ROW('Sanitation Data'!D74))="","",OFFSET('Sanitation Data'!$D$30,0,10*ROW('Sanitation Data'!D74)))</f>
        <v/>
      </c>
      <c r="CN80" s="399" t="str">
        <f ca="1">+IF(OFFSET('Sanitation Data'!$D$31,0,10*ROW('Sanitation Data'!D74))="","",OFFSET('Sanitation Data'!$D$31,0,10*ROW('Sanitation Data'!D74)))</f>
        <v/>
      </c>
      <c r="CO80" s="399" t="str">
        <f ca="1">+IF(OFFSET('Sanitation Data'!$D$32,0,10*ROW('Sanitation Data'!D74))="","",OFFSET('Sanitation Data'!$D$32,0,10*ROW('Sanitation Data'!D74)))</f>
        <v/>
      </c>
      <c r="CP80" s="399" t="str">
        <f ca="1">+IF(OFFSET('Sanitation Data'!$E$28,0,10*ROW('Sanitation Data'!E74))="","",OFFSET('Sanitation Data'!$E$28,0,10*ROW('Sanitation Data'!E74)))</f>
        <v/>
      </c>
      <c r="CQ80" s="399" t="str">
        <f ca="1">+IF(OFFSET('Sanitation Data'!$E$29,0,10*ROW('Sanitation Data'!E74))="","",OFFSET('Sanitation Data'!$E$29,0,10*ROW('Sanitation Data'!E74)))</f>
        <v/>
      </c>
      <c r="CR80" s="399" t="str">
        <f ca="1">+IF(OFFSET('Sanitation Data'!$E$30,0,10*ROW('Sanitation Data'!E74))="","",OFFSET('Sanitation Data'!$E$30,0,10*ROW('Sanitation Data'!E74)))</f>
        <v/>
      </c>
      <c r="CS80" s="399" t="str">
        <f ca="1">+IF(OFFSET('Sanitation Data'!$E$31,0,10*ROW('Sanitation Data'!E74))="","",OFFSET('Sanitation Data'!$E$31,0,10*ROW('Sanitation Data'!E74)))</f>
        <v/>
      </c>
      <c r="CT80" s="399" t="str">
        <f ca="1">+IF(OFFSET('Sanitation Data'!$E$32,0,10*ROW('Sanitation Data'!E74))="","",OFFSET('Sanitation Data'!$E$32,0,10*ROW('Sanitation Data'!E74)))</f>
        <v/>
      </c>
      <c r="CU80" s="399" t="str">
        <f ca="1">+IF(OFFSET('Sanitation Data'!$F$28,0,10*ROW('Sanitation Data'!F74))="","",OFFSET('Sanitation Data'!$F$28,0,10*ROW('Sanitation Data'!F74)))</f>
        <v/>
      </c>
      <c r="CV80" s="399" t="str">
        <f ca="1">+IF(OFFSET('Sanitation Data'!$F$29,0,10*ROW('Sanitation Data'!F74))="","",OFFSET('Sanitation Data'!$F$29,0,10*ROW('Sanitation Data'!F74)))</f>
        <v/>
      </c>
      <c r="CW80" s="399" t="str">
        <f ca="1">+IF(OFFSET('Sanitation Data'!$F$30,0,10*ROW('Sanitation Data'!F74))="","",OFFSET('Sanitation Data'!$F$30,0,10*ROW('Sanitation Data'!F74)))</f>
        <v/>
      </c>
      <c r="CX80" s="399" t="str">
        <f ca="1">+IF(OFFSET('Sanitation Data'!$F$31,0,10*ROW('Sanitation Data'!F74))="","",OFFSET('Sanitation Data'!$F$31,0,10*ROW('Sanitation Data'!F74)))</f>
        <v/>
      </c>
      <c r="CY80" s="399" t="str">
        <f ca="1">+IF(OFFSET('Sanitation Data'!$F$32,0,10*ROW('Sanitation Data'!F74))="","",OFFSET('Sanitation Data'!$F$32,0,10*ROW('Sanitation Data'!F74)))</f>
        <v/>
      </c>
      <c r="CZ80" s="399" t="str">
        <f ca="1">+IF(OFFSET('Sanitation Data'!$G$28,0,10*ROW('Sanitation Data'!G74))="","",OFFSET('Sanitation Data'!$G$28,0,10*ROW('Sanitation Data'!G74)))</f>
        <v/>
      </c>
      <c r="DA80" s="399" t="str">
        <f ca="1">+IF(OFFSET('Sanitation Data'!$G$29,0,10*ROW('Sanitation Data'!G74))="","",OFFSET('Sanitation Data'!$G$29,0,10*ROW('Sanitation Data'!G74)))</f>
        <v/>
      </c>
      <c r="DB80" s="399" t="str">
        <f ca="1">+IF(OFFSET('Sanitation Data'!$G$30,0,10*ROW('Sanitation Data'!G74))="","",OFFSET('Sanitation Data'!$G$30,0,10*ROW('Sanitation Data'!G74)))</f>
        <v/>
      </c>
      <c r="DC80" s="399" t="str">
        <f ca="1">+IF(OFFSET('Sanitation Data'!$G$31,0,10*ROW('Sanitation Data'!G74))="","",OFFSET('Sanitation Data'!$G$31,0,10*ROW('Sanitation Data'!G74)))</f>
        <v/>
      </c>
      <c r="DD80" s="399" t="str">
        <f ca="1">+IF(OFFSET('Sanitation Data'!$G$32,0,10*ROW('Sanitation Data'!G74))="","",OFFSET('Sanitation Data'!$G$32,0,10*ROW('Sanitation Data'!G74)))</f>
        <v/>
      </c>
      <c r="DE80" s="399" t="str">
        <f ca="1">+IF(OFFSET('Sanitation Data'!$H$28,0,10*ROW('Sanitation Data'!H74))="","",OFFSET('Sanitation Data'!$H$28,0,10*ROW('Sanitation Data'!H74)))</f>
        <v/>
      </c>
      <c r="DF80" s="399" t="str">
        <f ca="1">+IF(OFFSET('Sanitation Data'!$H$29,0,10*ROW('Sanitation Data'!H74))="","",OFFSET('Sanitation Data'!$H$29,0,10*ROW('Sanitation Data'!H74)))</f>
        <v/>
      </c>
      <c r="DG80" s="399" t="str">
        <f ca="1">+IF(OFFSET('Sanitation Data'!$H$30,0,10*ROW('Sanitation Data'!H74))="","",OFFSET('Sanitation Data'!$H$30,0,10*ROW('Sanitation Data'!H74)))</f>
        <v/>
      </c>
      <c r="DH80" s="399" t="str">
        <f ca="1">+IF(OFFSET('Sanitation Data'!$H$31,0,10*ROW('Sanitation Data'!H74))="","",OFFSET('Sanitation Data'!$H$31,0,10*ROW('Sanitation Data'!H74)))</f>
        <v/>
      </c>
      <c r="DI80" s="399" t="str">
        <f ca="1">+IF(OFFSET('Sanitation Data'!$H$32,0,10*ROW('Sanitation Data'!H74))="","",OFFSET('Sanitation Data'!$H$32,0,10*ROW('Sanitation Data'!H74)))</f>
        <v/>
      </c>
      <c r="DJ80" s="399" t="str">
        <f ca="1">+IF(OFFSET('Sanitation Data'!$I$28,0,10*ROW('Sanitation Data'!I74))="","",OFFSET('Sanitation Data'!$I$28,0,10*ROW('Sanitation Data'!I74)))</f>
        <v/>
      </c>
      <c r="DK80" s="399" t="str">
        <f ca="1">+IF(OFFSET('Sanitation Data'!$I$29,0,10*ROW('Sanitation Data'!I74))="","",OFFSET('Sanitation Data'!$I$29,0,10*ROW('Sanitation Data'!I74)))</f>
        <v/>
      </c>
      <c r="DL80" s="399" t="str">
        <f ca="1">+IF(OFFSET('Sanitation Data'!$I$30,0,10*ROW('Sanitation Data'!I74))="","",OFFSET('Sanitation Data'!$I$30,0,10*ROW('Sanitation Data'!I74)))</f>
        <v/>
      </c>
      <c r="DM80" s="399" t="str">
        <f ca="1">+IF(OFFSET('Sanitation Data'!$I$31,0,10*ROW('Sanitation Data'!I74))="","",OFFSET('Sanitation Data'!$I$31,0,10*ROW('Sanitation Data'!I74)))</f>
        <v/>
      </c>
      <c r="DN80" s="399" t="str">
        <f ca="1">+IF(OFFSET('Sanitation Data'!$I$32,0,10*ROW('Sanitation Data'!I74))="","",OFFSET('Sanitation Data'!$I$32,0,10*ROW('Sanitation Data'!I74)))</f>
        <v/>
      </c>
      <c r="DO80" s="399" t="str">
        <f ca="1">+IF(OFFSET('Hygiene Data'!$D$11,0,10*ROW('Hygiene Data'!D74))="","",OFFSET('Hygiene Data'!$D$11,0,10*ROW('Hygiene Data'!D74)))</f>
        <v/>
      </c>
      <c r="DP80" s="399" t="str">
        <f ca="1">+IF(OFFSET('Hygiene Data'!$D$12,0,10*ROW('Hygiene Data'!D74))="","",OFFSET('Hygiene Data'!$D$12,0,10*ROW('Hygiene Data'!D74)))</f>
        <v/>
      </c>
      <c r="DQ80" s="399" t="str">
        <f ca="1">+IF(OFFSET('Hygiene Data'!$D$13,0,10*ROW('Hygiene Data'!D74))="","",OFFSET('Hygiene Data'!$D$13,0,10*ROW('Hygiene Data'!D74)))</f>
        <v/>
      </c>
      <c r="DR80" s="399" t="str">
        <f ca="1">+IF(OFFSET('Hygiene Data'!$E$11,0,10*ROW('Hygiene Data'!E74))="","",OFFSET('Hygiene Data'!$E$11,0,10*ROW('Hygiene Data'!E74)))</f>
        <v/>
      </c>
      <c r="DS80" s="399" t="str">
        <f ca="1">+IF(OFFSET('Hygiene Data'!$E$12,0,10*ROW('Hygiene Data'!E74))="","",OFFSET('Hygiene Data'!$E$12,0,10*ROW('Hygiene Data'!E74)))</f>
        <v/>
      </c>
      <c r="DT80" s="399" t="str">
        <f ca="1">+IF(OFFSET('Hygiene Data'!$E$13,0,10*ROW('Hygiene Data'!E74))="","",OFFSET('Hygiene Data'!$E$13,0,10*ROW('Hygiene Data'!E74)))</f>
        <v/>
      </c>
      <c r="DU80" s="399" t="str">
        <f ca="1">+IF(OFFSET('Hygiene Data'!$F$11,0,10*ROW('Hygiene Data'!F74))="","",OFFSET('Hygiene Data'!$F$11,0,10*ROW('Hygiene Data'!F74)))</f>
        <v/>
      </c>
      <c r="DV80" s="399" t="str">
        <f ca="1">+IF(OFFSET('Hygiene Data'!$F$12,0,10*ROW('Hygiene Data'!F74))="","",OFFSET('Hygiene Data'!$F$12,0,10*ROW('Hygiene Data'!F74)))</f>
        <v/>
      </c>
      <c r="DW80" s="399" t="str">
        <f ca="1">+IF(OFFSET('Hygiene Data'!$F$13,0,10*ROW('Hygiene Data'!F74))="","",OFFSET('Hygiene Data'!$F$13,0,10*ROW('Hygiene Data'!F74)))</f>
        <v/>
      </c>
      <c r="DX80" s="399" t="str">
        <f ca="1">+IF(OFFSET('Hygiene Data'!$G$11,0,10*ROW('Hygiene Data'!G74))="","",OFFSET('Hygiene Data'!$G$11,0,10*ROW('Hygiene Data'!G74)))</f>
        <v/>
      </c>
      <c r="DY80" s="399" t="str">
        <f ca="1">+IF(OFFSET('Hygiene Data'!$G$12,0,10*ROW('Hygiene Data'!G74))="","",OFFSET('Hygiene Data'!$G$12,0,10*ROW('Hygiene Data'!G74)))</f>
        <v/>
      </c>
      <c r="DZ80" s="399" t="str">
        <f ca="1">+IF(OFFSET('Hygiene Data'!$G$13,0,10*ROW('Hygiene Data'!G74))="","",OFFSET('Hygiene Data'!$G$13,0,10*ROW('Hygiene Data'!G74)))</f>
        <v/>
      </c>
      <c r="EA80" s="399" t="str">
        <f ca="1">+IF(OFFSET('Hygiene Data'!$H$11,0,10*ROW('Hygiene Data'!H74))="","",OFFSET('Hygiene Data'!$H$11,0,10*ROW('Hygiene Data'!H74)))</f>
        <v/>
      </c>
      <c r="EB80" s="399" t="str">
        <f ca="1">+IF(OFFSET('Hygiene Data'!$H$12,0,10*ROW('Hygiene Data'!H74))="","",OFFSET('Hygiene Data'!$H$12,0,10*ROW('Hygiene Data'!H74)))</f>
        <v/>
      </c>
      <c r="EC80" s="399" t="str">
        <f ca="1">+IF(OFFSET('Hygiene Data'!$H$13,0,10*ROW('Hygiene Data'!H74))="","",OFFSET('Hygiene Data'!$H$13,0,10*ROW('Hygiene Data'!H74)))</f>
        <v/>
      </c>
      <c r="ED80" s="399" t="str">
        <f ca="1">+IF(OFFSET('Hygiene Data'!$I$11,0,10*ROW('Hygiene Data'!I74))="","",OFFSET('Hygiene Data'!$I$11,0,10*ROW('Hygiene Data'!I74)))</f>
        <v/>
      </c>
      <c r="EE80" s="399" t="str">
        <f ca="1">+IF(OFFSET('Hygiene Data'!$I$12,0,10*ROW('Hygiene Data'!I74))="","",OFFSET('Hygiene Data'!$I$12,0,10*ROW('Hygiene Data'!I74)))</f>
        <v/>
      </c>
      <c r="EF80" s="399" t="str">
        <f ca="1">+IF(OFFSET('Hygiene Data'!$I$13,0,10*ROW('Hygiene Data'!I74))="","",OFFSET('Hygiene Data'!$I$13,0,10*ROW('Hygiene Data'!I74)))</f>
        <v/>
      </c>
    </row>
    <row r="81" spans="1:136" x14ac:dyDescent="0.25">
      <c r="A81" s="508" t="str">
        <f ca="1">+IF(OFFSET('Water Data'!$B$2,0,10*ROW('Water Data'!E75))="","",OFFSET('Water Data'!$B$2,0,10*ROW('Water Data'!E75)))</f>
        <v/>
      </c>
      <c r="B81" s="50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35" t="str">
        <f t="shared" ca="1" si="1"/>
        <v/>
      </c>
      <c r="D81" s="53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3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3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3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3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3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3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3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3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3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3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3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3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3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3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3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3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3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3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3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3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3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3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3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3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3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3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3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3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3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3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3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3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3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3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3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3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3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3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3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3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3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3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3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3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3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3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3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3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1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3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3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3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3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3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3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3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3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3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3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3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3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3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3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3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3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99" t="str">
        <f ca="1">+IF(OFFSET('Water Data'!$D$27,0,10*ROW('Water Data'!D75))="","",OFFSET('Water Data'!$D$27,0,10*ROW('Water Data'!D75)))</f>
        <v/>
      </c>
      <c r="BT81" s="399" t="str">
        <f ca="1">+IF(OFFSET('Water Data'!$D$28,0,10*ROW('Water Data'!D75))="","",OFFSET('Water Data'!$D$28,0,10*ROW('Water Data'!D75)))</f>
        <v/>
      </c>
      <c r="BU81" s="399" t="str">
        <f ca="1">+IF(OFFSET('Water Data'!$D$29,0,10*ROW('Water Data'!D75))="","",OFFSET('Water Data'!$D$29,0,10*ROW('Water Data'!D75)))</f>
        <v/>
      </c>
      <c r="BV81" s="399" t="str">
        <f ca="1">+IF(OFFSET('Water Data'!$E$27,0,10*ROW('Water Data'!E75))="","",OFFSET('Water Data'!$E$27,0,10*ROW('Water Data'!E75)))</f>
        <v/>
      </c>
      <c r="BW81" s="399" t="str">
        <f ca="1">+IF(OFFSET('Water Data'!$E$28,0,10*ROW('Water Data'!E75))="","",OFFSET('Water Data'!$E$28,0,10*ROW('Water Data'!E75)))</f>
        <v/>
      </c>
      <c r="BX81" s="399" t="str">
        <f ca="1">+IF(OFFSET('Water Data'!$E$29,0,10*ROW('Water Data'!E75))="","",OFFSET('Water Data'!$E$29,0,10*ROW('Water Data'!E75)))</f>
        <v/>
      </c>
      <c r="BY81" s="399" t="str">
        <f ca="1">+IF(OFFSET('Water Data'!$F$27,0,10*ROW('Water Data'!F75))="","",OFFSET('Water Data'!$F$27,0,10*ROW('Water Data'!F75)))</f>
        <v/>
      </c>
      <c r="BZ81" s="399" t="str">
        <f ca="1">+IF(OFFSET('Water Data'!$F$28,0,10*ROW('Water Data'!F75))="","",OFFSET('Water Data'!$F$28,0,10*ROW('Water Data'!F75)))</f>
        <v/>
      </c>
      <c r="CA81" s="399" t="str">
        <f ca="1">+IF(OFFSET('Water Data'!$F$29,0,10*ROW('Water Data'!F75))="","",OFFSET('Water Data'!$F$29,0,10*ROW('Water Data'!F75)))</f>
        <v/>
      </c>
      <c r="CB81" s="399" t="str">
        <f ca="1">+IF(OFFSET('Water Data'!$G$27,0,10*ROW('Water Data'!G75))="","",OFFSET('Water Data'!$G$27,0,10*ROW('Water Data'!G75)))</f>
        <v/>
      </c>
      <c r="CC81" s="399" t="str">
        <f ca="1">+IF(OFFSET('Water Data'!$G$28,0,10*ROW('Water Data'!G75))="","",OFFSET('Water Data'!$G$28,0,10*ROW('Water Data'!G75)))</f>
        <v/>
      </c>
      <c r="CD81" s="399" t="str">
        <f ca="1">+IF(OFFSET('Water Data'!$G$29,0,10*ROW('Water Data'!G75))="","",OFFSET('Water Data'!$G$29,0,10*ROW('Water Data'!G75)))</f>
        <v/>
      </c>
      <c r="CE81" s="399" t="str">
        <f ca="1">+IF(OFFSET('Water Data'!$H$27,0,10*ROW('Water Data'!H75))="","",OFFSET('Water Data'!$H$27,0,10*ROW('Water Data'!H75)))</f>
        <v/>
      </c>
      <c r="CF81" s="399" t="str">
        <f ca="1">+IF(OFFSET('Water Data'!$H$28,0,10*ROW('Water Data'!H75))="","",OFFSET('Water Data'!$H$28,0,10*ROW('Water Data'!H75)))</f>
        <v/>
      </c>
      <c r="CG81" s="399" t="str">
        <f ca="1">+IF(OFFSET('Water Data'!$H$29,0,10*ROW('Water Data'!H75))="","",OFFSET('Water Data'!$H$29,0,10*ROW('Water Data'!H75)))</f>
        <v/>
      </c>
      <c r="CH81" s="399" t="str">
        <f ca="1">+IF(OFFSET('Water Data'!$I$27,0,10*ROW('Water Data'!I75))="","",OFFSET('Water Data'!$I$27,0,10*ROW('Water Data'!I75)))</f>
        <v/>
      </c>
      <c r="CI81" s="399" t="str">
        <f ca="1">+IF(OFFSET('Water Data'!$I$28,0,10*ROW('Water Data'!I75))="","",OFFSET('Water Data'!$I$28,0,10*ROW('Water Data'!I75)))</f>
        <v/>
      </c>
      <c r="CJ81" s="399" t="str">
        <f ca="1">+IF(OFFSET('Water Data'!$I$29,0,10*ROW('Water Data'!I75))="","",OFFSET('Water Data'!$I$29,0,10*ROW('Water Data'!I75)))</f>
        <v/>
      </c>
      <c r="CK81" s="399" t="str">
        <f ca="1">+IF(OFFSET('Sanitation Data'!$D$28,0,10*ROW('Sanitation Data'!D75))="","",OFFSET('Sanitation Data'!$D$28,0,10*ROW('Sanitation Data'!D75)))</f>
        <v/>
      </c>
      <c r="CL81" s="399" t="str">
        <f ca="1">+IF(OFFSET('Sanitation Data'!$D$29,0,10*ROW('Sanitation Data'!D75))="","",OFFSET('Sanitation Data'!$D$29,0,10*ROW('Sanitation Data'!D75)))</f>
        <v/>
      </c>
      <c r="CM81" s="399" t="str">
        <f ca="1">+IF(OFFSET('Sanitation Data'!$D$30,0,10*ROW('Sanitation Data'!D75))="","",OFFSET('Sanitation Data'!$D$30,0,10*ROW('Sanitation Data'!D75)))</f>
        <v/>
      </c>
      <c r="CN81" s="399" t="str">
        <f ca="1">+IF(OFFSET('Sanitation Data'!$D$31,0,10*ROW('Sanitation Data'!D75))="","",OFFSET('Sanitation Data'!$D$31,0,10*ROW('Sanitation Data'!D75)))</f>
        <v/>
      </c>
      <c r="CO81" s="399" t="str">
        <f ca="1">+IF(OFFSET('Sanitation Data'!$D$32,0,10*ROW('Sanitation Data'!D75))="","",OFFSET('Sanitation Data'!$D$32,0,10*ROW('Sanitation Data'!D75)))</f>
        <v/>
      </c>
      <c r="CP81" s="399" t="str">
        <f ca="1">+IF(OFFSET('Sanitation Data'!$E$28,0,10*ROW('Sanitation Data'!E75))="","",OFFSET('Sanitation Data'!$E$28,0,10*ROW('Sanitation Data'!E75)))</f>
        <v/>
      </c>
      <c r="CQ81" s="399" t="str">
        <f ca="1">+IF(OFFSET('Sanitation Data'!$E$29,0,10*ROW('Sanitation Data'!E75))="","",OFFSET('Sanitation Data'!$E$29,0,10*ROW('Sanitation Data'!E75)))</f>
        <v/>
      </c>
      <c r="CR81" s="399" t="str">
        <f ca="1">+IF(OFFSET('Sanitation Data'!$E$30,0,10*ROW('Sanitation Data'!E75))="","",OFFSET('Sanitation Data'!$E$30,0,10*ROW('Sanitation Data'!E75)))</f>
        <v/>
      </c>
      <c r="CS81" s="399" t="str">
        <f ca="1">+IF(OFFSET('Sanitation Data'!$E$31,0,10*ROW('Sanitation Data'!E75))="","",OFFSET('Sanitation Data'!$E$31,0,10*ROW('Sanitation Data'!E75)))</f>
        <v/>
      </c>
      <c r="CT81" s="399" t="str">
        <f ca="1">+IF(OFFSET('Sanitation Data'!$E$32,0,10*ROW('Sanitation Data'!E75))="","",OFFSET('Sanitation Data'!$E$32,0,10*ROW('Sanitation Data'!E75)))</f>
        <v/>
      </c>
      <c r="CU81" s="399" t="str">
        <f ca="1">+IF(OFFSET('Sanitation Data'!$F$28,0,10*ROW('Sanitation Data'!F75))="","",OFFSET('Sanitation Data'!$F$28,0,10*ROW('Sanitation Data'!F75)))</f>
        <v/>
      </c>
      <c r="CV81" s="399" t="str">
        <f ca="1">+IF(OFFSET('Sanitation Data'!$F$29,0,10*ROW('Sanitation Data'!F75))="","",OFFSET('Sanitation Data'!$F$29,0,10*ROW('Sanitation Data'!F75)))</f>
        <v/>
      </c>
      <c r="CW81" s="399" t="str">
        <f ca="1">+IF(OFFSET('Sanitation Data'!$F$30,0,10*ROW('Sanitation Data'!F75))="","",OFFSET('Sanitation Data'!$F$30,0,10*ROW('Sanitation Data'!F75)))</f>
        <v/>
      </c>
      <c r="CX81" s="399" t="str">
        <f ca="1">+IF(OFFSET('Sanitation Data'!$F$31,0,10*ROW('Sanitation Data'!F75))="","",OFFSET('Sanitation Data'!$F$31,0,10*ROW('Sanitation Data'!F75)))</f>
        <v/>
      </c>
      <c r="CY81" s="399" t="str">
        <f ca="1">+IF(OFFSET('Sanitation Data'!$F$32,0,10*ROW('Sanitation Data'!F75))="","",OFFSET('Sanitation Data'!$F$32,0,10*ROW('Sanitation Data'!F75)))</f>
        <v/>
      </c>
      <c r="CZ81" s="399" t="str">
        <f ca="1">+IF(OFFSET('Sanitation Data'!$G$28,0,10*ROW('Sanitation Data'!G75))="","",OFFSET('Sanitation Data'!$G$28,0,10*ROW('Sanitation Data'!G75)))</f>
        <v/>
      </c>
      <c r="DA81" s="399" t="str">
        <f ca="1">+IF(OFFSET('Sanitation Data'!$G$29,0,10*ROW('Sanitation Data'!G75))="","",OFFSET('Sanitation Data'!$G$29,0,10*ROW('Sanitation Data'!G75)))</f>
        <v/>
      </c>
      <c r="DB81" s="399" t="str">
        <f ca="1">+IF(OFFSET('Sanitation Data'!$G$30,0,10*ROW('Sanitation Data'!G75))="","",OFFSET('Sanitation Data'!$G$30,0,10*ROW('Sanitation Data'!G75)))</f>
        <v/>
      </c>
      <c r="DC81" s="399" t="str">
        <f ca="1">+IF(OFFSET('Sanitation Data'!$G$31,0,10*ROW('Sanitation Data'!G75))="","",OFFSET('Sanitation Data'!$G$31,0,10*ROW('Sanitation Data'!G75)))</f>
        <v/>
      </c>
      <c r="DD81" s="399" t="str">
        <f ca="1">+IF(OFFSET('Sanitation Data'!$G$32,0,10*ROW('Sanitation Data'!G75))="","",OFFSET('Sanitation Data'!$G$32,0,10*ROW('Sanitation Data'!G75)))</f>
        <v/>
      </c>
      <c r="DE81" s="399" t="str">
        <f ca="1">+IF(OFFSET('Sanitation Data'!$H$28,0,10*ROW('Sanitation Data'!H75))="","",OFFSET('Sanitation Data'!$H$28,0,10*ROW('Sanitation Data'!H75)))</f>
        <v/>
      </c>
      <c r="DF81" s="399" t="str">
        <f ca="1">+IF(OFFSET('Sanitation Data'!$H$29,0,10*ROW('Sanitation Data'!H75))="","",OFFSET('Sanitation Data'!$H$29,0,10*ROW('Sanitation Data'!H75)))</f>
        <v/>
      </c>
      <c r="DG81" s="399" t="str">
        <f ca="1">+IF(OFFSET('Sanitation Data'!$H$30,0,10*ROW('Sanitation Data'!H75))="","",OFFSET('Sanitation Data'!$H$30,0,10*ROW('Sanitation Data'!H75)))</f>
        <v/>
      </c>
      <c r="DH81" s="399" t="str">
        <f ca="1">+IF(OFFSET('Sanitation Data'!$H$31,0,10*ROW('Sanitation Data'!H75))="","",OFFSET('Sanitation Data'!$H$31,0,10*ROW('Sanitation Data'!H75)))</f>
        <v/>
      </c>
      <c r="DI81" s="399" t="str">
        <f ca="1">+IF(OFFSET('Sanitation Data'!$H$32,0,10*ROW('Sanitation Data'!H75))="","",OFFSET('Sanitation Data'!$H$32,0,10*ROW('Sanitation Data'!H75)))</f>
        <v/>
      </c>
      <c r="DJ81" s="399" t="str">
        <f ca="1">+IF(OFFSET('Sanitation Data'!$I$28,0,10*ROW('Sanitation Data'!I75))="","",OFFSET('Sanitation Data'!$I$28,0,10*ROW('Sanitation Data'!I75)))</f>
        <v/>
      </c>
      <c r="DK81" s="399" t="str">
        <f ca="1">+IF(OFFSET('Sanitation Data'!$I$29,0,10*ROW('Sanitation Data'!I75))="","",OFFSET('Sanitation Data'!$I$29,0,10*ROW('Sanitation Data'!I75)))</f>
        <v/>
      </c>
      <c r="DL81" s="399" t="str">
        <f ca="1">+IF(OFFSET('Sanitation Data'!$I$30,0,10*ROW('Sanitation Data'!I75))="","",OFFSET('Sanitation Data'!$I$30,0,10*ROW('Sanitation Data'!I75)))</f>
        <v/>
      </c>
      <c r="DM81" s="399" t="str">
        <f ca="1">+IF(OFFSET('Sanitation Data'!$I$31,0,10*ROW('Sanitation Data'!I75))="","",OFFSET('Sanitation Data'!$I$31,0,10*ROW('Sanitation Data'!I75)))</f>
        <v/>
      </c>
      <c r="DN81" s="399" t="str">
        <f ca="1">+IF(OFFSET('Sanitation Data'!$I$32,0,10*ROW('Sanitation Data'!I75))="","",OFFSET('Sanitation Data'!$I$32,0,10*ROW('Sanitation Data'!I75)))</f>
        <v/>
      </c>
      <c r="DO81" s="399" t="str">
        <f ca="1">+IF(OFFSET('Hygiene Data'!$D$11,0,10*ROW('Hygiene Data'!D75))="","",OFFSET('Hygiene Data'!$D$11,0,10*ROW('Hygiene Data'!D75)))</f>
        <v/>
      </c>
      <c r="DP81" s="399" t="str">
        <f ca="1">+IF(OFFSET('Hygiene Data'!$D$12,0,10*ROW('Hygiene Data'!D75))="","",OFFSET('Hygiene Data'!$D$12,0,10*ROW('Hygiene Data'!D75)))</f>
        <v/>
      </c>
      <c r="DQ81" s="399" t="str">
        <f ca="1">+IF(OFFSET('Hygiene Data'!$D$13,0,10*ROW('Hygiene Data'!D75))="","",OFFSET('Hygiene Data'!$D$13,0,10*ROW('Hygiene Data'!D75)))</f>
        <v/>
      </c>
      <c r="DR81" s="399" t="str">
        <f ca="1">+IF(OFFSET('Hygiene Data'!$E$11,0,10*ROW('Hygiene Data'!E75))="","",OFFSET('Hygiene Data'!$E$11,0,10*ROW('Hygiene Data'!E75)))</f>
        <v/>
      </c>
      <c r="DS81" s="399" t="str">
        <f ca="1">+IF(OFFSET('Hygiene Data'!$E$12,0,10*ROW('Hygiene Data'!E75))="","",OFFSET('Hygiene Data'!$E$12,0,10*ROW('Hygiene Data'!E75)))</f>
        <v/>
      </c>
      <c r="DT81" s="399" t="str">
        <f ca="1">+IF(OFFSET('Hygiene Data'!$E$13,0,10*ROW('Hygiene Data'!E75))="","",OFFSET('Hygiene Data'!$E$13,0,10*ROW('Hygiene Data'!E75)))</f>
        <v/>
      </c>
      <c r="DU81" s="399" t="str">
        <f ca="1">+IF(OFFSET('Hygiene Data'!$F$11,0,10*ROW('Hygiene Data'!F75))="","",OFFSET('Hygiene Data'!$F$11,0,10*ROW('Hygiene Data'!F75)))</f>
        <v/>
      </c>
      <c r="DV81" s="399" t="str">
        <f ca="1">+IF(OFFSET('Hygiene Data'!$F$12,0,10*ROW('Hygiene Data'!F75))="","",OFFSET('Hygiene Data'!$F$12,0,10*ROW('Hygiene Data'!F75)))</f>
        <v/>
      </c>
      <c r="DW81" s="399" t="str">
        <f ca="1">+IF(OFFSET('Hygiene Data'!$F$13,0,10*ROW('Hygiene Data'!F75))="","",OFFSET('Hygiene Data'!$F$13,0,10*ROW('Hygiene Data'!F75)))</f>
        <v/>
      </c>
      <c r="DX81" s="399" t="str">
        <f ca="1">+IF(OFFSET('Hygiene Data'!$G$11,0,10*ROW('Hygiene Data'!G75))="","",OFFSET('Hygiene Data'!$G$11,0,10*ROW('Hygiene Data'!G75)))</f>
        <v/>
      </c>
      <c r="DY81" s="399" t="str">
        <f ca="1">+IF(OFFSET('Hygiene Data'!$G$12,0,10*ROW('Hygiene Data'!G75))="","",OFFSET('Hygiene Data'!$G$12,0,10*ROW('Hygiene Data'!G75)))</f>
        <v/>
      </c>
      <c r="DZ81" s="399" t="str">
        <f ca="1">+IF(OFFSET('Hygiene Data'!$G$13,0,10*ROW('Hygiene Data'!G75))="","",OFFSET('Hygiene Data'!$G$13,0,10*ROW('Hygiene Data'!G75)))</f>
        <v/>
      </c>
      <c r="EA81" s="399" t="str">
        <f ca="1">+IF(OFFSET('Hygiene Data'!$H$11,0,10*ROW('Hygiene Data'!H75))="","",OFFSET('Hygiene Data'!$H$11,0,10*ROW('Hygiene Data'!H75)))</f>
        <v/>
      </c>
      <c r="EB81" s="399" t="str">
        <f ca="1">+IF(OFFSET('Hygiene Data'!$H$12,0,10*ROW('Hygiene Data'!H75))="","",OFFSET('Hygiene Data'!$H$12,0,10*ROW('Hygiene Data'!H75)))</f>
        <v/>
      </c>
      <c r="EC81" s="399" t="str">
        <f ca="1">+IF(OFFSET('Hygiene Data'!$H$13,0,10*ROW('Hygiene Data'!H75))="","",OFFSET('Hygiene Data'!$H$13,0,10*ROW('Hygiene Data'!H75)))</f>
        <v/>
      </c>
      <c r="ED81" s="399" t="str">
        <f ca="1">+IF(OFFSET('Hygiene Data'!$I$11,0,10*ROW('Hygiene Data'!I75))="","",OFFSET('Hygiene Data'!$I$11,0,10*ROW('Hygiene Data'!I75)))</f>
        <v/>
      </c>
      <c r="EE81" s="399" t="str">
        <f ca="1">+IF(OFFSET('Hygiene Data'!$I$12,0,10*ROW('Hygiene Data'!I75))="","",OFFSET('Hygiene Data'!$I$12,0,10*ROW('Hygiene Data'!I75)))</f>
        <v/>
      </c>
      <c r="EF81" s="399" t="str">
        <f ca="1">+IF(OFFSET('Hygiene Data'!$I$13,0,10*ROW('Hygiene Data'!I75))="","",OFFSET('Hygiene Data'!$I$13,0,10*ROW('Hygiene Data'!I75)))</f>
        <v/>
      </c>
    </row>
    <row r="82" spans="1:136" x14ac:dyDescent="0.25">
      <c r="A82" s="508" t="str">
        <f ca="1">+IF(OFFSET('Water Data'!$B$2,0,10*ROW('Water Data'!E76))="","",OFFSET('Water Data'!$B$2,0,10*ROW('Water Data'!E76)))</f>
        <v/>
      </c>
      <c r="B82" s="50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35" t="str">
        <f t="shared" ca="1" si="1"/>
        <v/>
      </c>
      <c r="D82" s="53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3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3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3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3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3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3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3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3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3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3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3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3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3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3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3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3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3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3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3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3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3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3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3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3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3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3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3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3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3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3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3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3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3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3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3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3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3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3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3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3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3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3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3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3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3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3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3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3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1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3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3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3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3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3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3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3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3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3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3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3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3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3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3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3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3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99" t="str">
        <f ca="1">+IF(OFFSET('Water Data'!$D$27,0,10*ROW('Water Data'!D76))="","",OFFSET('Water Data'!$D$27,0,10*ROW('Water Data'!D76)))</f>
        <v/>
      </c>
      <c r="BT82" s="399" t="str">
        <f ca="1">+IF(OFFSET('Water Data'!$D$28,0,10*ROW('Water Data'!D76))="","",OFFSET('Water Data'!$D$28,0,10*ROW('Water Data'!D76)))</f>
        <v/>
      </c>
      <c r="BU82" s="399" t="str">
        <f ca="1">+IF(OFFSET('Water Data'!$D$29,0,10*ROW('Water Data'!D76))="","",OFFSET('Water Data'!$D$29,0,10*ROW('Water Data'!D76)))</f>
        <v/>
      </c>
      <c r="BV82" s="399" t="str">
        <f ca="1">+IF(OFFSET('Water Data'!$E$27,0,10*ROW('Water Data'!E76))="","",OFFSET('Water Data'!$E$27,0,10*ROW('Water Data'!E76)))</f>
        <v/>
      </c>
      <c r="BW82" s="399" t="str">
        <f ca="1">+IF(OFFSET('Water Data'!$E$28,0,10*ROW('Water Data'!E76))="","",OFFSET('Water Data'!$E$28,0,10*ROW('Water Data'!E76)))</f>
        <v/>
      </c>
      <c r="BX82" s="399" t="str">
        <f ca="1">+IF(OFFSET('Water Data'!$E$29,0,10*ROW('Water Data'!E76))="","",OFFSET('Water Data'!$E$29,0,10*ROW('Water Data'!E76)))</f>
        <v/>
      </c>
      <c r="BY82" s="399" t="str">
        <f ca="1">+IF(OFFSET('Water Data'!$F$27,0,10*ROW('Water Data'!F76))="","",OFFSET('Water Data'!$F$27,0,10*ROW('Water Data'!F76)))</f>
        <v/>
      </c>
      <c r="BZ82" s="399" t="str">
        <f ca="1">+IF(OFFSET('Water Data'!$F$28,0,10*ROW('Water Data'!F76))="","",OFFSET('Water Data'!$F$28,0,10*ROW('Water Data'!F76)))</f>
        <v/>
      </c>
      <c r="CA82" s="399" t="str">
        <f ca="1">+IF(OFFSET('Water Data'!$F$29,0,10*ROW('Water Data'!F76))="","",OFFSET('Water Data'!$F$29,0,10*ROW('Water Data'!F76)))</f>
        <v/>
      </c>
      <c r="CB82" s="399" t="str">
        <f ca="1">+IF(OFFSET('Water Data'!$G$27,0,10*ROW('Water Data'!G76))="","",OFFSET('Water Data'!$G$27,0,10*ROW('Water Data'!G76)))</f>
        <v/>
      </c>
      <c r="CC82" s="399" t="str">
        <f ca="1">+IF(OFFSET('Water Data'!$G$28,0,10*ROW('Water Data'!G76))="","",OFFSET('Water Data'!$G$28,0,10*ROW('Water Data'!G76)))</f>
        <v/>
      </c>
      <c r="CD82" s="399" t="str">
        <f ca="1">+IF(OFFSET('Water Data'!$G$29,0,10*ROW('Water Data'!G76))="","",OFFSET('Water Data'!$G$29,0,10*ROW('Water Data'!G76)))</f>
        <v/>
      </c>
      <c r="CE82" s="399" t="str">
        <f ca="1">+IF(OFFSET('Water Data'!$H$27,0,10*ROW('Water Data'!H76))="","",OFFSET('Water Data'!$H$27,0,10*ROW('Water Data'!H76)))</f>
        <v/>
      </c>
      <c r="CF82" s="399" t="str">
        <f ca="1">+IF(OFFSET('Water Data'!$H$28,0,10*ROW('Water Data'!H76))="","",OFFSET('Water Data'!$H$28,0,10*ROW('Water Data'!H76)))</f>
        <v/>
      </c>
      <c r="CG82" s="399" t="str">
        <f ca="1">+IF(OFFSET('Water Data'!$H$29,0,10*ROW('Water Data'!H76))="","",OFFSET('Water Data'!$H$29,0,10*ROW('Water Data'!H76)))</f>
        <v/>
      </c>
      <c r="CH82" s="399" t="str">
        <f ca="1">+IF(OFFSET('Water Data'!$I$27,0,10*ROW('Water Data'!I76))="","",OFFSET('Water Data'!$I$27,0,10*ROW('Water Data'!I76)))</f>
        <v/>
      </c>
      <c r="CI82" s="399" t="str">
        <f ca="1">+IF(OFFSET('Water Data'!$I$28,0,10*ROW('Water Data'!I76))="","",OFFSET('Water Data'!$I$28,0,10*ROW('Water Data'!I76)))</f>
        <v/>
      </c>
      <c r="CJ82" s="399" t="str">
        <f ca="1">+IF(OFFSET('Water Data'!$I$29,0,10*ROW('Water Data'!I76))="","",OFFSET('Water Data'!$I$29,0,10*ROW('Water Data'!I76)))</f>
        <v/>
      </c>
      <c r="CK82" s="399" t="str">
        <f ca="1">+IF(OFFSET('Sanitation Data'!$D$28,0,10*ROW('Sanitation Data'!D76))="","",OFFSET('Sanitation Data'!$D$28,0,10*ROW('Sanitation Data'!D76)))</f>
        <v/>
      </c>
      <c r="CL82" s="399" t="str">
        <f ca="1">+IF(OFFSET('Sanitation Data'!$D$29,0,10*ROW('Sanitation Data'!D76))="","",OFFSET('Sanitation Data'!$D$29,0,10*ROW('Sanitation Data'!D76)))</f>
        <v/>
      </c>
      <c r="CM82" s="399" t="str">
        <f ca="1">+IF(OFFSET('Sanitation Data'!$D$30,0,10*ROW('Sanitation Data'!D76))="","",OFFSET('Sanitation Data'!$D$30,0,10*ROW('Sanitation Data'!D76)))</f>
        <v/>
      </c>
      <c r="CN82" s="399" t="str">
        <f ca="1">+IF(OFFSET('Sanitation Data'!$D$31,0,10*ROW('Sanitation Data'!D76))="","",OFFSET('Sanitation Data'!$D$31,0,10*ROW('Sanitation Data'!D76)))</f>
        <v/>
      </c>
      <c r="CO82" s="399" t="str">
        <f ca="1">+IF(OFFSET('Sanitation Data'!$D$32,0,10*ROW('Sanitation Data'!D76))="","",OFFSET('Sanitation Data'!$D$32,0,10*ROW('Sanitation Data'!D76)))</f>
        <v/>
      </c>
      <c r="CP82" s="399" t="str">
        <f ca="1">+IF(OFFSET('Sanitation Data'!$E$28,0,10*ROW('Sanitation Data'!E76))="","",OFFSET('Sanitation Data'!$E$28,0,10*ROW('Sanitation Data'!E76)))</f>
        <v/>
      </c>
      <c r="CQ82" s="399" t="str">
        <f ca="1">+IF(OFFSET('Sanitation Data'!$E$29,0,10*ROW('Sanitation Data'!E76))="","",OFFSET('Sanitation Data'!$E$29,0,10*ROW('Sanitation Data'!E76)))</f>
        <v/>
      </c>
      <c r="CR82" s="399" t="str">
        <f ca="1">+IF(OFFSET('Sanitation Data'!$E$30,0,10*ROW('Sanitation Data'!E76))="","",OFFSET('Sanitation Data'!$E$30,0,10*ROW('Sanitation Data'!E76)))</f>
        <v/>
      </c>
      <c r="CS82" s="399" t="str">
        <f ca="1">+IF(OFFSET('Sanitation Data'!$E$31,0,10*ROW('Sanitation Data'!E76))="","",OFFSET('Sanitation Data'!$E$31,0,10*ROW('Sanitation Data'!E76)))</f>
        <v/>
      </c>
      <c r="CT82" s="399" t="str">
        <f ca="1">+IF(OFFSET('Sanitation Data'!$E$32,0,10*ROW('Sanitation Data'!E76))="","",OFFSET('Sanitation Data'!$E$32,0,10*ROW('Sanitation Data'!E76)))</f>
        <v/>
      </c>
      <c r="CU82" s="399" t="str">
        <f ca="1">+IF(OFFSET('Sanitation Data'!$F$28,0,10*ROW('Sanitation Data'!F76))="","",OFFSET('Sanitation Data'!$F$28,0,10*ROW('Sanitation Data'!F76)))</f>
        <v/>
      </c>
      <c r="CV82" s="399" t="str">
        <f ca="1">+IF(OFFSET('Sanitation Data'!$F$29,0,10*ROW('Sanitation Data'!F76))="","",OFFSET('Sanitation Data'!$F$29,0,10*ROW('Sanitation Data'!F76)))</f>
        <v/>
      </c>
      <c r="CW82" s="399" t="str">
        <f ca="1">+IF(OFFSET('Sanitation Data'!$F$30,0,10*ROW('Sanitation Data'!F76))="","",OFFSET('Sanitation Data'!$F$30,0,10*ROW('Sanitation Data'!F76)))</f>
        <v/>
      </c>
      <c r="CX82" s="399" t="str">
        <f ca="1">+IF(OFFSET('Sanitation Data'!$F$31,0,10*ROW('Sanitation Data'!F76))="","",OFFSET('Sanitation Data'!$F$31,0,10*ROW('Sanitation Data'!F76)))</f>
        <v/>
      </c>
      <c r="CY82" s="399" t="str">
        <f ca="1">+IF(OFFSET('Sanitation Data'!$F$32,0,10*ROW('Sanitation Data'!F76))="","",OFFSET('Sanitation Data'!$F$32,0,10*ROW('Sanitation Data'!F76)))</f>
        <v/>
      </c>
      <c r="CZ82" s="399" t="str">
        <f ca="1">+IF(OFFSET('Sanitation Data'!$G$28,0,10*ROW('Sanitation Data'!G76))="","",OFFSET('Sanitation Data'!$G$28,0,10*ROW('Sanitation Data'!G76)))</f>
        <v/>
      </c>
      <c r="DA82" s="399" t="str">
        <f ca="1">+IF(OFFSET('Sanitation Data'!$G$29,0,10*ROW('Sanitation Data'!G76))="","",OFFSET('Sanitation Data'!$G$29,0,10*ROW('Sanitation Data'!G76)))</f>
        <v/>
      </c>
      <c r="DB82" s="399" t="str">
        <f ca="1">+IF(OFFSET('Sanitation Data'!$G$30,0,10*ROW('Sanitation Data'!G76))="","",OFFSET('Sanitation Data'!$G$30,0,10*ROW('Sanitation Data'!G76)))</f>
        <v/>
      </c>
      <c r="DC82" s="399" t="str">
        <f ca="1">+IF(OFFSET('Sanitation Data'!$G$31,0,10*ROW('Sanitation Data'!G76))="","",OFFSET('Sanitation Data'!$G$31,0,10*ROW('Sanitation Data'!G76)))</f>
        <v/>
      </c>
      <c r="DD82" s="399" t="str">
        <f ca="1">+IF(OFFSET('Sanitation Data'!$G$32,0,10*ROW('Sanitation Data'!G76))="","",OFFSET('Sanitation Data'!$G$32,0,10*ROW('Sanitation Data'!G76)))</f>
        <v/>
      </c>
      <c r="DE82" s="399" t="str">
        <f ca="1">+IF(OFFSET('Sanitation Data'!$H$28,0,10*ROW('Sanitation Data'!H76))="","",OFFSET('Sanitation Data'!$H$28,0,10*ROW('Sanitation Data'!H76)))</f>
        <v/>
      </c>
      <c r="DF82" s="399" t="str">
        <f ca="1">+IF(OFFSET('Sanitation Data'!$H$29,0,10*ROW('Sanitation Data'!H76))="","",OFFSET('Sanitation Data'!$H$29,0,10*ROW('Sanitation Data'!H76)))</f>
        <v/>
      </c>
      <c r="DG82" s="399" t="str">
        <f ca="1">+IF(OFFSET('Sanitation Data'!$H$30,0,10*ROW('Sanitation Data'!H76))="","",OFFSET('Sanitation Data'!$H$30,0,10*ROW('Sanitation Data'!H76)))</f>
        <v/>
      </c>
      <c r="DH82" s="399" t="str">
        <f ca="1">+IF(OFFSET('Sanitation Data'!$H$31,0,10*ROW('Sanitation Data'!H76))="","",OFFSET('Sanitation Data'!$H$31,0,10*ROW('Sanitation Data'!H76)))</f>
        <v/>
      </c>
      <c r="DI82" s="399" t="str">
        <f ca="1">+IF(OFFSET('Sanitation Data'!$H$32,0,10*ROW('Sanitation Data'!H76))="","",OFFSET('Sanitation Data'!$H$32,0,10*ROW('Sanitation Data'!H76)))</f>
        <v/>
      </c>
      <c r="DJ82" s="399" t="str">
        <f ca="1">+IF(OFFSET('Sanitation Data'!$I$28,0,10*ROW('Sanitation Data'!I76))="","",OFFSET('Sanitation Data'!$I$28,0,10*ROW('Sanitation Data'!I76)))</f>
        <v/>
      </c>
      <c r="DK82" s="399" t="str">
        <f ca="1">+IF(OFFSET('Sanitation Data'!$I$29,0,10*ROW('Sanitation Data'!I76))="","",OFFSET('Sanitation Data'!$I$29,0,10*ROW('Sanitation Data'!I76)))</f>
        <v/>
      </c>
      <c r="DL82" s="399" t="str">
        <f ca="1">+IF(OFFSET('Sanitation Data'!$I$30,0,10*ROW('Sanitation Data'!I76))="","",OFFSET('Sanitation Data'!$I$30,0,10*ROW('Sanitation Data'!I76)))</f>
        <v/>
      </c>
      <c r="DM82" s="399" t="str">
        <f ca="1">+IF(OFFSET('Sanitation Data'!$I$31,0,10*ROW('Sanitation Data'!I76))="","",OFFSET('Sanitation Data'!$I$31,0,10*ROW('Sanitation Data'!I76)))</f>
        <v/>
      </c>
      <c r="DN82" s="399" t="str">
        <f ca="1">+IF(OFFSET('Sanitation Data'!$I$32,0,10*ROW('Sanitation Data'!I76))="","",OFFSET('Sanitation Data'!$I$32,0,10*ROW('Sanitation Data'!I76)))</f>
        <v/>
      </c>
      <c r="DO82" s="399" t="str">
        <f ca="1">+IF(OFFSET('Hygiene Data'!$D$11,0,10*ROW('Hygiene Data'!D76))="","",OFFSET('Hygiene Data'!$D$11,0,10*ROW('Hygiene Data'!D76)))</f>
        <v/>
      </c>
      <c r="DP82" s="399" t="str">
        <f ca="1">+IF(OFFSET('Hygiene Data'!$D$12,0,10*ROW('Hygiene Data'!D76))="","",OFFSET('Hygiene Data'!$D$12,0,10*ROW('Hygiene Data'!D76)))</f>
        <v/>
      </c>
      <c r="DQ82" s="399" t="str">
        <f ca="1">+IF(OFFSET('Hygiene Data'!$D$13,0,10*ROW('Hygiene Data'!D76))="","",OFFSET('Hygiene Data'!$D$13,0,10*ROW('Hygiene Data'!D76)))</f>
        <v/>
      </c>
      <c r="DR82" s="399" t="str">
        <f ca="1">+IF(OFFSET('Hygiene Data'!$E$11,0,10*ROW('Hygiene Data'!E76))="","",OFFSET('Hygiene Data'!$E$11,0,10*ROW('Hygiene Data'!E76)))</f>
        <v/>
      </c>
      <c r="DS82" s="399" t="str">
        <f ca="1">+IF(OFFSET('Hygiene Data'!$E$12,0,10*ROW('Hygiene Data'!E76))="","",OFFSET('Hygiene Data'!$E$12,0,10*ROW('Hygiene Data'!E76)))</f>
        <v/>
      </c>
      <c r="DT82" s="399" t="str">
        <f ca="1">+IF(OFFSET('Hygiene Data'!$E$13,0,10*ROW('Hygiene Data'!E76))="","",OFFSET('Hygiene Data'!$E$13,0,10*ROW('Hygiene Data'!E76)))</f>
        <v/>
      </c>
      <c r="DU82" s="399" t="str">
        <f ca="1">+IF(OFFSET('Hygiene Data'!$F$11,0,10*ROW('Hygiene Data'!F76))="","",OFFSET('Hygiene Data'!$F$11,0,10*ROW('Hygiene Data'!F76)))</f>
        <v/>
      </c>
      <c r="DV82" s="399" t="str">
        <f ca="1">+IF(OFFSET('Hygiene Data'!$F$12,0,10*ROW('Hygiene Data'!F76))="","",OFFSET('Hygiene Data'!$F$12,0,10*ROW('Hygiene Data'!F76)))</f>
        <v/>
      </c>
      <c r="DW82" s="399" t="str">
        <f ca="1">+IF(OFFSET('Hygiene Data'!$F$13,0,10*ROW('Hygiene Data'!F76))="","",OFFSET('Hygiene Data'!$F$13,0,10*ROW('Hygiene Data'!F76)))</f>
        <v/>
      </c>
      <c r="DX82" s="399" t="str">
        <f ca="1">+IF(OFFSET('Hygiene Data'!$G$11,0,10*ROW('Hygiene Data'!G76))="","",OFFSET('Hygiene Data'!$G$11,0,10*ROW('Hygiene Data'!G76)))</f>
        <v/>
      </c>
      <c r="DY82" s="399" t="str">
        <f ca="1">+IF(OFFSET('Hygiene Data'!$G$12,0,10*ROW('Hygiene Data'!G76))="","",OFFSET('Hygiene Data'!$G$12,0,10*ROW('Hygiene Data'!G76)))</f>
        <v/>
      </c>
      <c r="DZ82" s="399" t="str">
        <f ca="1">+IF(OFFSET('Hygiene Data'!$G$13,0,10*ROW('Hygiene Data'!G76))="","",OFFSET('Hygiene Data'!$G$13,0,10*ROW('Hygiene Data'!G76)))</f>
        <v/>
      </c>
      <c r="EA82" s="399" t="str">
        <f ca="1">+IF(OFFSET('Hygiene Data'!$H$11,0,10*ROW('Hygiene Data'!H76))="","",OFFSET('Hygiene Data'!$H$11,0,10*ROW('Hygiene Data'!H76)))</f>
        <v/>
      </c>
      <c r="EB82" s="399" t="str">
        <f ca="1">+IF(OFFSET('Hygiene Data'!$H$12,0,10*ROW('Hygiene Data'!H76))="","",OFFSET('Hygiene Data'!$H$12,0,10*ROW('Hygiene Data'!H76)))</f>
        <v/>
      </c>
      <c r="EC82" s="399" t="str">
        <f ca="1">+IF(OFFSET('Hygiene Data'!$H$13,0,10*ROW('Hygiene Data'!H76))="","",OFFSET('Hygiene Data'!$H$13,0,10*ROW('Hygiene Data'!H76)))</f>
        <v/>
      </c>
      <c r="ED82" s="399" t="str">
        <f ca="1">+IF(OFFSET('Hygiene Data'!$I$11,0,10*ROW('Hygiene Data'!I76))="","",OFFSET('Hygiene Data'!$I$11,0,10*ROW('Hygiene Data'!I76)))</f>
        <v/>
      </c>
      <c r="EE82" s="399" t="str">
        <f ca="1">+IF(OFFSET('Hygiene Data'!$I$12,0,10*ROW('Hygiene Data'!I76))="","",OFFSET('Hygiene Data'!$I$12,0,10*ROW('Hygiene Data'!I76)))</f>
        <v/>
      </c>
      <c r="EF82" s="399" t="str">
        <f ca="1">+IF(OFFSET('Hygiene Data'!$I$13,0,10*ROW('Hygiene Data'!I76))="","",OFFSET('Hygiene Data'!$I$13,0,10*ROW('Hygiene Data'!I76)))</f>
        <v/>
      </c>
    </row>
    <row r="83" spans="1:136" x14ac:dyDescent="0.25">
      <c r="A83" s="508" t="str">
        <f ca="1">+IF(OFFSET('Water Data'!$B$2,0,10*ROW('Water Data'!E77))="","",OFFSET('Water Data'!$B$2,0,10*ROW('Water Data'!E77)))</f>
        <v/>
      </c>
      <c r="B83" s="50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35" t="str">
        <f t="shared" ca="1" si="1"/>
        <v/>
      </c>
      <c r="D83" s="53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3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3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3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3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3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3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3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3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3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3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3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3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3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3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3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3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3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3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3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3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3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3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3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3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3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3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3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3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3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3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3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3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3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3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3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3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3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3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3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3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3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3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3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3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3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3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3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3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1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3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3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3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3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3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3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3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3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3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3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3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3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3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3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3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3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99" t="str">
        <f ca="1">+IF(OFFSET('Water Data'!$D$27,0,10*ROW('Water Data'!D77))="","",OFFSET('Water Data'!$D$27,0,10*ROW('Water Data'!D77)))</f>
        <v/>
      </c>
      <c r="BT83" s="399" t="str">
        <f ca="1">+IF(OFFSET('Water Data'!$D$28,0,10*ROW('Water Data'!D77))="","",OFFSET('Water Data'!$D$28,0,10*ROW('Water Data'!D77)))</f>
        <v/>
      </c>
      <c r="BU83" s="399" t="str">
        <f ca="1">+IF(OFFSET('Water Data'!$D$29,0,10*ROW('Water Data'!D77))="","",OFFSET('Water Data'!$D$29,0,10*ROW('Water Data'!D77)))</f>
        <v/>
      </c>
      <c r="BV83" s="399" t="str">
        <f ca="1">+IF(OFFSET('Water Data'!$E$27,0,10*ROW('Water Data'!E77))="","",OFFSET('Water Data'!$E$27,0,10*ROW('Water Data'!E77)))</f>
        <v/>
      </c>
      <c r="BW83" s="399" t="str">
        <f ca="1">+IF(OFFSET('Water Data'!$E$28,0,10*ROW('Water Data'!E77))="","",OFFSET('Water Data'!$E$28,0,10*ROW('Water Data'!E77)))</f>
        <v/>
      </c>
      <c r="BX83" s="399" t="str">
        <f ca="1">+IF(OFFSET('Water Data'!$E$29,0,10*ROW('Water Data'!E77))="","",OFFSET('Water Data'!$E$29,0,10*ROW('Water Data'!E77)))</f>
        <v/>
      </c>
      <c r="BY83" s="399" t="str">
        <f ca="1">+IF(OFFSET('Water Data'!$F$27,0,10*ROW('Water Data'!F77))="","",OFFSET('Water Data'!$F$27,0,10*ROW('Water Data'!F77)))</f>
        <v/>
      </c>
      <c r="BZ83" s="399" t="str">
        <f ca="1">+IF(OFFSET('Water Data'!$F$28,0,10*ROW('Water Data'!F77))="","",OFFSET('Water Data'!$F$28,0,10*ROW('Water Data'!F77)))</f>
        <v/>
      </c>
      <c r="CA83" s="399" t="str">
        <f ca="1">+IF(OFFSET('Water Data'!$F$29,0,10*ROW('Water Data'!F77))="","",OFFSET('Water Data'!$F$29,0,10*ROW('Water Data'!F77)))</f>
        <v/>
      </c>
      <c r="CB83" s="399" t="str">
        <f ca="1">+IF(OFFSET('Water Data'!$G$27,0,10*ROW('Water Data'!G77))="","",OFFSET('Water Data'!$G$27,0,10*ROW('Water Data'!G77)))</f>
        <v/>
      </c>
      <c r="CC83" s="399" t="str">
        <f ca="1">+IF(OFFSET('Water Data'!$G$28,0,10*ROW('Water Data'!G77))="","",OFFSET('Water Data'!$G$28,0,10*ROW('Water Data'!G77)))</f>
        <v/>
      </c>
      <c r="CD83" s="399" t="str">
        <f ca="1">+IF(OFFSET('Water Data'!$G$29,0,10*ROW('Water Data'!G77))="","",OFFSET('Water Data'!$G$29,0,10*ROW('Water Data'!G77)))</f>
        <v/>
      </c>
      <c r="CE83" s="399" t="str">
        <f ca="1">+IF(OFFSET('Water Data'!$H$27,0,10*ROW('Water Data'!H77))="","",OFFSET('Water Data'!$H$27,0,10*ROW('Water Data'!H77)))</f>
        <v/>
      </c>
      <c r="CF83" s="399" t="str">
        <f ca="1">+IF(OFFSET('Water Data'!$H$28,0,10*ROW('Water Data'!H77))="","",OFFSET('Water Data'!$H$28,0,10*ROW('Water Data'!H77)))</f>
        <v/>
      </c>
      <c r="CG83" s="399" t="str">
        <f ca="1">+IF(OFFSET('Water Data'!$H$29,0,10*ROW('Water Data'!H77))="","",OFFSET('Water Data'!$H$29,0,10*ROW('Water Data'!H77)))</f>
        <v/>
      </c>
      <c r="CH83" s="399" t="str">
        <f ca="1">+IF(OFFSET('Water Data'!$I$27,0,10*ROW('Water Data'!I77))="","",OFFSET('Water Data'!$I$27,0,10*ROW('Water Data'!I77)))</f>
        <v/>
      </c>
      <c r="CI83" s="399" t="str">
        <f ca="1">+IF(OFFSET('Water Data'!$I$28,0,10*ROW('Water Data'!I77))="","",OFFSET('Water Data'!$I$28,0,10*ROW('Water Data'!I77)))</f>
        <v/>
      </c>
      <c r="CJ83" s="399" t="str">
        <f ca="1">+IF(OFFSET('Water Data'!$I$29,0,10*ROW('Water Data'!I77))="","",OFFSET('Water Data'!$I$29,0,10*ROW('Water Data'!I77)))</f>
        <v/>
      </c>
      <c r="CK83" s="399" t="str">
        <f ca="1">+IF(OFFSET('Sanitation Data'!$D$28,0,10*ROW('Sanitation Data'!D77))="","",OFFSET('Sanitation Data'!$D$28,0,10*ROW('Sanitation Data'!D77)))</f>
        <v/>
      </c>
      <c r="CL83" s="399" t="str">
        <f ca="1">+IF(OFFSET('Sanitation Data'!$D$29,0,10*ROW('Sanitation Data'!D77))="","",OFFSET('Sanitation Data'!$D$29,0,10*ROW('Sanitation Data'!D77)))</f>
        <v/>
      </c>
      <c r="CM83" s="399" t="str">
        <f ca="1">+IF(OFFSET('Sanitation Data'!$D$30,0,10*ROW('Sanitation Data'!D77))="","",OFFSET('Sanitation Data'!$D$30,0,10*ROW('Sanitation Data'!D77)))</f>
        <v/>
      </c>
      <c r="CN83" s="399" t="str">
        <f ca="1">+IF(OFFSET('Sanitation Data'!$D$31,0,10*ROW('Sanitation Data'!D77))="","",OFFSET('Sanitation Data'!$D$31,0,10*ROW('Sanitation Data'!D77)))</f>
        <v/>
      </c>
      <c r="CO83" s="399" t="str">
        <f ca="1">+IF(OFFSET('Sanitation Data'!$D$32,0,10*ROW('Sanitation Data'!D77))="","",OFFSET('Sanitation Data'!$D$32,0,10*ROW('Sanitation Data'!D77)))</f>
        <v/>
      </c>
      <c r="CP83" s="399" t="str">
        <f ca="1">+IF(OFFSET('Sanitation Data'!$E$28,0,10*ROW('Sanitation Data'!E77))="","",OFFSET('Sanitation Data'!$E$28,0,10*ROW('Sanitation Data'!E77)))</f>
        <v/>
      </c>
      <c r="CQ83" s="399" t="str">
        <f ca="1">+IF(OFFSET('Sanitation Data'!$E$29,0,10*ROW('Sanitation Data'!E77))="","",OFFSET('Sanitation Data'!$E$29,0,10*ROW('Sanitation Data'!E77)))</f>
        <v/>
      </c>
      <c r="CR83" s="399" t="str">
        <f ca="1">+IF(OFFSET('Sanitation Data'!$E$30,0,10*ROW('Sanitation Data'!E77))="","",OFFSET('Sanitation Data'!$E$30,0,10*ROW('Sanitation Data'!E77)))</f>
        <v/>
      </c>
      <c r="CS83" s="399" t="str">
        <f ca="1">+IF(OFFSET('Sanitation Data'!$E$31,0,10*ROW('Sanitation Data'!E77))="","",OFFSET('Sanitation Data'!$E$31,0,10*ROW('Sanitation Data'!E77)))</f>
        <v/>
      </c>
      <c r="CT83" s="399" t="str">
        <f ca="1">+IF(OFFSET('Sanitation Data'!$E$32,0,10*ROW('Sanitation Data'!E77))="","",OFFSET('Sanitation Data'!$E$32,0,10*ROW('Sanitation Data'!E77)))</f>
        <v/>
      </c>
      <c r="CU83" s="399" t="str">
        <f ca="1">+IF(OFFSET('Sanitation Data'!$F$28,0,10*ROW('Sanitation Data'!F77))="","",OFFSET('Sanitation Data'!$F$28,0,10*ROW('Sanitation Data'!F77)))</f>
        <v/>
      </c>
      <c r="CV83" s="399" t="str">
        <f ca="1">+IF(OFFSET('Sanitation Data'!$F$29,0,10*ROW('Sanitation Data'!F77))="","",OFFSET('Sanitation Data'!$F$29,0,10*ROW('Sanitation Data'!F77)))</f>
        <v/>
      </c>
      <c r="CW83" s="399" t="str">
        <f ca="1">+IF(OFFSET('Sanitation Data'!$F$30,0,10*ROW('Sanitation Data'!F77))="","",OFFSET('Sanitation Data'!$F$30,0,10*ROW('Sanitation Data'!F77)))</f>
        <v/>
      </c>
      <c r="CX83" s="399" t="str">
        <f ca="1">+IF(OFFSET('Sanitation Data'!$F$31,0,10*ROW('Sanitation Data'!F77))="","",OFFSET('Sanitation Data'!$F$31,0,10*ROW('Sanitation Data'!F77)))</f>
        <v/>
      </c>
      <c r="CY83" s="399" t="str">
        <f ca="1">+IF(OFFSET('Sanitation Data'!$F$32,0,10*ROW('Sanitation Data'!F77))="","",OFFSET('Sanitation Data'!$F$32,0,10*ROW('Sanitation Data'!F77)))</f>
        <v/>
      </c>
      <c r="CZ83" s="399" t="str">
        <f ca="1">+IF(OFFSET('Sanitation Data'!$G$28,0,10*ROW('Sanitation Data'!G77))="","",OFFSET('Sanitation Data'!$G$28,0,10*ROW('Sanitation Data'!G77)))</f>
        <v/>
      </c>
      <c r="DA83" s="399" t="str">
        <f ca="1">+IF(OFFSET('Sanitation Data'!$G$29,0,10*ROW('Sanitation Data'!G77))="","",OFFSET('Sanitation Data'!$G$29,0,10*ROW('Sanitation Data'!G77)))</f>
        <v/>
      </c>
      <c r="DB83" s="399" t="str">
        <f ca="1">+IF(OFFSET('Sanitation Data'!$G$30,0,10*ROW('Sanitation Data'!G77))="","",OFFSET('Sanitation Data'!$G$30,0,10*ROW('Sanitation Data'!G77)))</f>
        <v/>
      </c>
      <c r="DC83" s="399" t="str">
        <f ca="1">+IF(OFFSET('Sanitation Data'!$G$31,0,10*ROW('Sanitation Data'!G77))="","",OFFSET('Sanitation Data'!$G$31,0,10*ROW('Sanitation Data'!G77)))</f>
        <v/>
      </c>
      <c r="DD83" s="399" t="str">
        <f ca="1">+IF(OFFSET('Sanitation Data'!$G$32,0,10*ROW('Sanitation Data'!G77))="","",OFFSET('Sanitation Data'!$G$32,0,10*ROW('Sanitation Data'!G77)))</f>
        <v/>
      </c>
      <c r="DE83" s="399" t="str">
        <f ca="1">+IF(OFFSET('Sanitation Data'!$H$28,0,10*ROW('Sanitation Data'!H77))="","",OFFSET('Sanitation Data'!$H$28,0,10*ROW('Sanitation Data'!H77)))</f>
        <v/>
      </c>
      <c r="DF83" s="399" t="str">
        <f ca="1">+IF(OFFSET('Sanitation Data'!$H$29,0,10*ROW('Sanitation Data'!H77))="","",OFFSET('Sanitation Data'!$H$29,0,10*ROW('Sanitation Data'!H77)))</f>
        <v/>
      </c>
      <c r="DG83" s="399" t="str">
        <f ca="1">+IF(OFFSET('Sanitation Data'!$H$30,0,10*ROW('Sanitation Data'!H77))="","",OFFSET('Sanitation Data'!$H$30,0,10*ROW('Sanitation Data'!H77)))</f>
        <v/>
      </c>
      <c r="DH83" s="399" t="str">
        <f ca="1">+IF(OFFSET('Sanitation Data'!$H$31,0,10*ROW('Sanitation Data'!H77))="","",OFFSET('Sanitation Data'!$H$31,0,10*ROW('Sanitation Data'!H77)))</f>
        <v/>
      </c>
      <c r="DI83" s="399" t="str">
        <f ca="1">+IF(OFFSET('Sanitation Data'!$H$32,0,10*ROW('Sanitation Data'!H77))="","",OFFSET('Sanitation Data'!$H$32,0,10*ROW('Sanitation Data'!H77)))</f>
        <v/>
      </c>
      <c r="DJ83" s="399" t="str">
        <f ca="1">+IF(OFFSET('Sanitation Data'!$I$28,0,10*ROW('Sanitation Data'!I77))="","",OFFSET('Sanitation Data'!$I$28,0,10*ROW('Sanitation Data'!I77)))</f>
        <v/>
      </c>
      <c r="DK83" s="399" t="str">
        <f ca="1">+IF(OFFSET('Sanitation Data'!$I$29,0,10*ROW('Sanitation Data'!I77))="","",OFFSET('Sanitation Data'!$I$29,0,10*ROW('Sanitation Data'!I77)))</f>
        <v/>
      </c>
      <c r="DL83" s="399" t="str">
        <f ca="1">+IF(OFFSET('Sanitation Data'!$I$30,0,10*ROW('Sanitation Data'!I77))="","",OFFSET('Sanitation Data'!$I$30,0,10*ROW('Sanitation Data'!I77)))</f>
        <v/>
      </c>
      <c r="DM83" s="399" t="str">
        <f ca="1">+IF(OFFSET('Sanitation Data'!$I$31,0,10*ROW('Sanitation Data'!I77))="","",OFFSET('Sanitation Data'!$I$31,0,10*ROW('Sanitation Data'!I77)))</f>
        <v/>
      </c>
      <c r="DN83" s="399" t="str">
        <f ca="1">+IF(OFFSET('Sanitation Data'!$I$32,0,10*ROW('Sanitation Data'!I77))="","",OFFSET('Sanitation Data'!$I$32,0,10*ROW('Sanitation Data'!I77)))</f>
        <v/>
      </c>
      <c r="DO83" s="399" t="str">
        <f ca="1">+IF(OFFSET('Hygiene Data'!$D$11,0,10*ROW('Hygiene Data'!D77))="","",OFFSET('Hygiene Data'!$D$11,0,10*ROW('Hygiene Data'!D77)))</f>
        <v/>
      </c>
      <c r="DP83" s="399" t="str">
        <f ca="1">+IF(OFFSET('Hygiene Data'!$D$12,0,10*ROW('Hygiene Data'!D77))="","",OFFSET('Hygiene Data'!$D$12,0,10*ROW('Hygiene Data'!D77)))</f>
        <v/>
      </c>
      <c r="DQ83" s="399" t="str">
        <f ca="1">+IF(OFFSET('Hygiene Data'!$D$13,0,10*ROW('Hygiene Data'!D77))="","",OFFSET('Hygiene Data'!$D$13,0,10*ROW('Hygiene Data'!D77)))</f>
        <v/>
      </c>
      <c r="DR83" s="399" t="str">
        <f ca="1">+IF(OFFSET('Hygiene Data'!$E$11,0,10*ROW('Hygiene Data'!E77))="","",OFFSET('Hygiene Data'!$E$11,0,10*ROW('Hygiene Data'!E77)))</f>
        <v/>
      </c>
      <c r="DS83" s="399" t="str">
        <f ca="1">+IF(OFFSET('Hygiene Data'!$E$12,0,10*ROW('Hygiene Data'!E77))="","",OFFSET('Hygiene Data'!$E$12,0,10*ROW('Hygiene Data'!E77)))</f>
        <v/>
      </c>
      <c r="DT83" s="399" t="str">
        <f ca="1">+IF(OFFSET('Hygiene Data'!$E$13,0,10*ROW('Hygiene Data'!E77))="","",OFFSET('Hygiene Data'!$E$13,0,10*ROW('Hygiene Data'!E77)))</f>
        <v/>
      </c>
      <c r="DU83" s="399" t="str">
        <f ca="1">+IF(OFFSET('Hygiene Data'!$F$11,0,10*ROW('Hygiene Data'!F77))="","",OFFSET('Hygiene Data'!$F$11,0,10*ROW('Hygiene Data'!F77)))</f>
        <v/>
      </c>
      <c r="DV83" s="399" t="str">
        <f ca="1">+IF(OFFSET('Hygiene Data'!$F$12,0,10*ROW('Hygiene Data'!F77))="","",OFFSET('Hygiene Data'!$F$12,0,10*ROW('Hygiene Data'!F77)))</f>
        <v/>
      </c>
      <c r="DW83" s="399" t="str">
        <f ca="1">+IF(OFFSET('Hygiene Data'!$F$13,0,10*ROW('Hygiene Data'!F77))="","",OFFSET('Hygiene Data'!$F$13,0,10*ROW('Hygiene Data'!F77)))</f>
        <v/>
      </c>
      <c r="DX83" s="399" t="str">
        <f ca="1">+IF(OFFSET('Hygiene Data'!$G$11,0,10*ROW('Hygiene Data'!G77))="","",OFFSET('Hygiene Data'!$G$11,0,10*ROW('Hygiene Data'!G77)))</f>
        <v/>
      </c>
      <c r="DY83" s="399" t="str">
        <f ca="1">+IF(OFFSET('Hygiene Data'!$G$12,0,10*ROW('Hygiene Data'!G77))="","",OFFSET('Hygiene Data'!$G$12,0,10*ROW('Hygiene Data'!G77)))</f>
        <v/>
      </c>
      <c r="DZ83" s="399" t="str">
        <f ca="1">+IF(OFFSET('Hygiene Data'!$G$13,0,10*ROW('Hygiene Data'!G77))="","",OFFSET('Hygiene Data'!$G$13,0,10*ROW('Hygiene Data'!G77)))</f>
        <v/>
      </c>
      <c r="EA83" s="399" t="str">
        <f ca="1">+IF(OFFSET('Hygiene Data'!$H$11,0,10*ROW('Hygiene Data'!H77))="","",OFFSET('Hygiene Data'!$H$11,0,10*ROW('Hygiene Data'!H77)))</f>
        <v/>
      </c>
      <c r="EB83" s="399" t="str">
        <f ca="1">+IF(OFFSET('Hygiene Data'!$H$12,0,10*ROW('Hygiene Data'!H77))="","",OFFSET('Hygiene Data'!$H$12,0,10*ROW('Hygiene Data'!H77)))</f>
        <v/>
      </c>
      <c r="EC83" s="399" t="str">
        <f ca="1">+IF(OFFSET('Hygiene Data'!$H$13,0,10*ROW('Hygiene Data'!H77))="","",OFFSET('Hygiene Data'!$H$13,0,10*ROW('Hygiene Data'!H77)))</f>
        <v/>
      </c>
      <c r="ED83" s="399" t="str">
        <f ca="1">+IF(OFFSET('Hygiene Data'!$I$11,0,10*ROW('Hygiene Data'!I77))="","",OFFSET('Hygiene Data'!$I$11,0,10*ROW('Hygiene Data'!I77)))</f>
        <v/>
      </c>
      <c r="EE83" s="399" t="str">
        <f ca="1">+IF(OFFSET('Hygiene Data'!$I$12,0,10*ROW('Hygiene Data'!I77))="","",OFFSET('Hygiene Data'!$I$12,0,10*ROW('Hygiene Data'!I77)))</f>
        <v/>
      </c>
      <c r="EF83" s="399" t="str">
        <f ca="1">+IF(OFFSET('Hygiene Data'!$I$13,0,10*ROW('Hygiene Data'!I77))="","",OFFSET('Hygiene Data'!$I$13,0,10*ROW('Hygiene Data'!I77)))</f>
        <v/>
      </c>
    </row>
    <row r="84" spans="1:136" x14ac:dyDescent="0.25">
      <c r="A84" s="508" t="str">
        <f ca="1">+IF(OFFSET('Water Data'!$B$2,0,10*ROW('Water Data'!E78))="","",OFFSET('Water Data'!$B$2,0,10*ROW('Water Data'!E78)))</f>
        <v/>
      </c>
      <c r="B84" s="50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35" t="str">
        <f t="shared" ca="1" si="1"/>
        <v/>
      </c>
      <c r="D84" s="53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3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3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3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3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3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3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3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3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3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3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3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3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3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3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3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3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3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3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3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3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3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3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3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3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3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3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3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3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3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3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3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3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3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3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3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3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3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3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3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3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3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3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3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3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3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3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3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3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1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3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3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3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3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3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3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3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3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3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3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3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3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3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3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3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3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99" t="str">
        <f ca="1">+IF(OFFSET('Water Data'!$D$27,0,10*ROW('Water Data'!D78))="","",OFFSET('Water Data'!$D$27,0,10*ROW('Water Data'!D78)))</f>
        <v/>
      </c>
      <c r="BT84" s="399" t="str">
        <f ca="1">+IF(OFFSET('Water Data'!$D$28,0,10*ROW('Water Data'!D78))="","",OFFSET('Water Data'!$D$28,0,10*ROW('Water Data'!D78)))</f>
        <v/>
      </c>
      <c r="BU84" s="399" t="str">
        <f ca="1">+IF(OFFSET('Water Data'!$D$29,0,10*ROW('Water Data'!D78))="","",OFFSET('Water Data'!$D$29,0,10*ROW('Water Data'!D78)))</f>
        <v/>
      </c>
      <c r="BV84" s="399" t="str">
        <f ca="1">+IF(OFFSET('Water Data'!$E$27,0,10*ROW('Water Data'!E78))="","",OFFSET('Water Data'!$E$27,0,10*ROW('Water Data'!E78)))</f>
        <v/>
      </c>
      <c r="BW84" s="399" t="str">
        <f ca="1">+IF(OFFSET('Water Data'!$E$28,0,10*ROW('Water Data'!E78))="","",OFFSET('Water Data'!$E$28,0,10*ROW('Water Data'!E78)))</f>
        <v/>
      </c>
      <c r="BX84" s="399" t="str">
        <f ca="1">+IF(OFFSET('Water Data'!$E$29,0,10*ROW('Water Data'!E78))="","",OFFSET('Water Data'!$E$29,0,10*ROW('Water Data'!E78)))</f>
        <v/>
      </c>
      <c r="BY84" s="399" t="str">
        <f ca="1">+IF(OFFSET('Water Data'!$F$27,0,10*ROW('Water Data'!F78))="","",OFFSET('Water Data'!$F$27,0,10*ROW('Water Data'!F78)))</f>
        <v/>
      </c>
      <c r="BZ84" s="399" t="str">
        <f ca="1">+IF(OFFSET('Water Data'!$F$28,0,10*ROW('Water Data'!F78))="","",OFFSET('Water Data'!$F$28,0,10*ROW('Water Data'!F78)))</f>
        <v/>
      </c>
      <c r="CA84" s="399" t="str">
        <f ca="1">+IF(OFFSET('Water Data'!$F$29,0,10*ROW('Water Data'!F78))="","",OFFSET('Water Data'!$F$29,0,10*ROW('Water Data'!F78)))</f>
        <v/>
      </c>
      <c r="CB84" s="399" t="str">
        <f ca="1">+IF(OFFSET('Water Data'!$G$27,0,10*ROW('Water Data'!G78))="","",OFFSET('Water Data'!$G$27,0,10*ROW('Water Data'!G78)))</f>
        <v/>
      </c>
      <c r="CC84" s="399" t="str">
        <f ca="1">+IF(OFFSET('Water Data'!$G$28,0,10*ROW('Water Data'!G78))="","",OFFSET('Water Data'!$G$28,0,10*ROW('Water Data'!G78)))</f>
        <v/>
      </c>
      <c r="CD84" s="399" t="str">
        <f ca="1">+IF(OFFSET('Water Data'!$G$29,0,10*ROW('Water Data'!G78))="","",OFFSET('Water Data'!$G$29,0,10*ROW('Water Data'!G78)))</f>
        <v/>
      </c>
      <c r="CE84" s="399" t="str">
        <f ca="1">+IF(OFFSET('Water Data'!$H$27,0,10*ROW('Water Data'!H78))="","",OFFSET('Water Data'!$H$27,0,10*ROW('Water Data'!H78)))</f>
        <v/>
      </c>
      <c r="CF84" s="399" t="str">
        <f ca="1">+IF(OFFSET('Water Data'!$H$28,0,10*ROW('Water Data'!H78))="","",OFFSET('Water Data'!$H$28,0,10*ROW('Water Data'!H78)))</f>
        <v/>
      </c>
      <c r="CG84" s="399" t="str">
        <f ca="1">+IF(OFFSET('Water Data'!$H$29,0,10*ROW('Water Data'!H78))="","",OFFSET('Water Data'!$H$29,0,10*ROW('Water Data'!H78)))</f>
        <v/>
      </c>
      <c r="CH84" s="399" t="str">
        <f ca="1">+IF(OFFSET('Water Data'!$I$27,0,10*ROW('Water Data'!I78))="","",OFFSET('Water Data'!$I$27,0,10*ROW('Water Data'!I78)))</f>
        <v/>
      </c>
      <c r="CI84" s="399" t="str">
        <f ca="1">+IF(OFFSET('Water Data'!$I$28,0,10*ROW('Water Data'!I78))="","",OFFSET('Water Data'!$I$28,0,10*ROW('Water Data'!I78)))</f>
        <v/>
      </c>
      <c r="CJ84" s="399" t="str">
        <f ca="1">+IF(OFFSET('Water Data'!$I$29,0,10*ROW('Water Data'!I78))="","",OFFSET('Water Data'!$I$29,0,10*ROW('Water Data'!I78)))</f>
        <v/>
      </c>
      <c r="CK84" s="399" t="str">
        <f ca="1">+IF(OFFSET('Sanitation Data'!$D$28,0,10*ROW('Sanitation Data'!D78))="","",OFFSET('Sanitation Data'!$D$28,0,10*ROW('Sanitation Data'!D78)))</f>
        <v/>
      </c>
      <c r="CL84" s="399" t="str">
        <f ca="1">+IF(OFFSET('Sanitation Data'!$D$29,0,10*ROW('Sanitation Data'!D78))="","",OFFSET('Sanitation Data'!$D$29,0,10*ROW('Sanitation Data'!D78)))</f>
        <v/>
      </c>
      <c r="CM84" s="399" t="str">
        <f ca="1">+IF(OFFSET('Sanitation Data'!$D$30,0,10*ROW('Sanitation Data'!D78))="","",OFFSET('Sanitation Data'!$D$30,0,10*ROW('Sanitation Data'!D78)))</f>
        <v/>
      </c>
      <c r="CN84" s="399" t="str">
        <f ca="1">+IF(OFFSET('Sanitation Data'!$D$31,0,10*ROW('Sanitation Data'!D78))="","",OFFSET('Sanitation Data'!$D$31,0,10*ROW('Sanitation Data'!D78)))</f>
        <v/>
      </c>
      <c r="CO84" s="399" t="str">
        <f ca="1">+IF(OFFSET('Sanitation Data'!$D$32,0,10*ROW('Sanitation Data'!D78))="","",OFFSET('Sanitation Data'!$D$32,0,10*ROW('Sanitation Data'!D78)))</f>
        <v/>
      </c>
      <c r="CP84" s="399" t="str">
        <f ca="1">+IF(OFFSET('Sanitation Data'!$E$28,0,10*ROW('Sanitation Data'!E78))="","",OFFSET('Sanitation Data'!$E$28,0,10*ROW('Sanitation Data'!E78)))</f>
        <v/>
      </c>
      <c r="CQ84" s="399" t="str">
        <f ca="1">+IF(OFFSET('Sanitation Data'!$E$29,0,10*ROW('Sanitation Data'!E78))="","",OFFSET('Sanitation Data'!$E$29,0,10*ROW('Sanitation Data'!E78)))</f>
        <v/>
      </c>
      <c r="CR84" s="399" t="str">
        <f ca="1">+IF(OFFSET('Sanitation Data'!$E$30,0,10*ROW('Sanitation Data'!E78))="","",OFFSET('Sanitation Data'!$E$30,0,10*ROW('Sanitation Data'!E78)))</f>
        <v/>
      </c>
      <c r="CS84" s="399" t="str">
        <f ca="1">+IF(OFFSET('Sanitation Data'!$E$31,0,10*ROW('Sanitation Data'!E78))="","",OFFSET('Sanitation Data'!$E$31,0,10*ROW('Sanitation Data'!E78)))</f>
        <v/>
      </c>
      <c r="CT84" s="399" t="str">
        <f ca="1">+IF(OFFSET('Sanitation Data'!$E$32,0,10*ROW('Sanitation Data'!E78))="","",OFFSET('Sanitation Data'!$E$32,0,10*ROW('Sanitation Data'!E78)))</f>
        <v/>
      </c>
      <c r="CU84" s="399" t="str">
        <f ca="1">+IF(OFFSET('Sanitation Data'!$F$28,0,10*ROW('Sanitation Data'!F78))="","",OFFSET('Sanitation Data'!$F$28,0,10*ROW('Sanitation Data'!F78)))</f>
        <v/>
      </c>
      <c r="CV84" s="399" t="str">
        <f ca="1">+IF(OFFSET('Sanitation Data'!$F$29,0,10*ROW('Sanitation Data'!F78))="","",OFFSET('Sanitation Data'!$F$29,0,10*ROW('Sanitation Data'!F78)))</f>
        <v/>
      </c>
      <c r="CW84" s="399" t="str">
        <f ca="1">+IF(OFFSET('Sanitation Data'!$F$30,0,10*ROW('Sanitation Data'!F78))="","",OFFSET('Sanitation Data'!$F$30,0,10*ROW('Sanitation Data'!F78)))</f>
        <v/>
      </c>
      <c r="CX84" s="399" t="str">
        <f ca="1">+IF(OFFSET('Sanitation Data'!$F$31,0,10*ROW('Sanitation Data'!F78))="","",OFFSET('Sanitation Data'!$F$31,0,10*ROW('Sanitation Data'!F78)))</f>
        <v/>
      </c>
      <c r="CY84" s="399" t="str">
        <f ca="1">+IF(OFFSET('Sanitation Data'!$F$32,0,10*ROW('Sanitation Data'!F78))="","",OFFSET('Sanitation Data'!$F$32,0,10*ROW('Sanitation Data'!F78)))</f>
        <v/>
      </c>
      <c r="CZ84" s="399" t="str">
        <f ca="1">+IF(OFFSET('Sanitation Data'!$G$28,0,10*ROW('Sanitation Data'!G78))="","",OFFSET('Sanitation Data'!$G$28,0,10*ROW('Sanitation Data'!G78)))</f>
        <v/>
      </c>
      <c r="DA84" s="399" t="str">
        <f ca="1">+IF(OFFSET('Sanitation Data'!$G$29,0,10*ROW('Sanitation Data'!G78))="","",OFFSET('Sanitation Data'!$G$29,0,10*ROW('Sanitation Data'!G78)))</f>
        <v/>
      </c>
      <c r="DB84" s="399" t="str">
        <f ca="1">+IF(OFFSET('Sanitation Data'!$G$30,0,10*ROW('Sanitation Data'!G78))="","",OFFSET('Sanitation Data'!$G$30,0,10*ROW('Sanitation Data'!G78)))</f>
        <v/>
      </c>
      <c r="DC84" s="399" t="str">
        <f ca="1">+IF(OFFSET('Sanitation Data'!$G$31,0,10*ROW('Sanitation Data'!G78))="","",OFFSET('Sanitation Data'!$G$31,0,10*ROW('Sanitation Data'!G78)))</f>
        <v/>
      </c>
      <c r="DD84" s="399" t="str">
        <f ca="1">+IF(OFFSET('Sanitation Data'!$G$32,0,10*ROW('Sanitation Data'!G78))="","",OFFSET('Sanitation Data'!$G$32,0,10*ROW('Sanitation Data'!G78)))</f>
        <v/>
      </c>
      <c r="DE84" s="399" t="str">
        <f ca="1">+IF(OFFSET('Sanitation Data'!$H$28,0,10*ROW('Sanitation Data'!H78))="","",OFFSET('Sanitation Data'!$H$28,0,10*ROW('Sanitation Data'!H78)))</f>
        <v/>
      </c>
      <c r="DF84" s="399" t="str">
        <f ca="1">+IF(OFFSET('Sanitation Data'!$H$29,0,10*ROW('Sanitation Data'!H78))="","",OFFSET('Sanitation Data'!$H$29,0,10*ROW('Sanitation Data'!H78)))</f>
        <v/>
      </c>
      <c r="DG84" s="399" t="str">
        <f ca="1">+IF(OFFSET('Sanitation Data'!$H$30,0,10*ROW('Sanitation Data'!H78))="","",OFFSET('Sanitation Data'!$H$30,0,10*ROW('Sanitation Data'!H78)))</f>
        <v/>
      </c>
      <c r="DH84" s="399" t="str">
        <f ca="1">+IF(OFFSET('Sanitation Data'!$H$31,0,10*ROW('Sanitation Data'!H78))="","",OFFSET('Sanitation Data'!$H$31,0,10*ROW('Sanitation Data'!H78)))</f>
        <v/>
      </c>
      <c r="DI84" s="399" t="str">
        <f ca="1">+IF(OFFSET('Sanitation Data'!$H$32,0,10*ROW('Sanitation Data'!H78))="","",OFFSET('Sanitation Data'!$H$32,0,10*ROW('Sanitation Data'!H78)))</f>
        <v/>
      </c>
      <c r="DJ84" s="399" t="str">
        <f ca="1">+IF(OFFSET('Sanitation Data'!$I$28,0,10*ROW('Sanitation Data'!I78))="","",OFFSET('Sanitation Data'!$I$28,0,10*ROW('Sanitation Data'!I78)))</f>
        <v/>
      </c>
      <c r="DK84" s="399" t="str">
        <f ca="1">+IF(OFFSET('Sanitation Data'!$I$29,0,10*ROW('Sanitation Data'!I78))="","",OFFSET('Sanitation Data'!$I$29,0,10*ROW('Sanitation Data'!I78)))</f>
        <v/>
      </c>
      <c r="DL84" s="399" t="str">
        <f ca="1">+IF(OFFSET('Sanitation Data'!$I$30,0,10*ROW('Sanitation Data'!I78))="","",OFFSET('Sanitation Data'!$I$30,0,10*ROW('Sanitation Data'!I78)))</f>
        <v/>
      </c>
      <c r="DM84" s="399" t="str">
        <f ca="1">+IF(OFFSET('Sanitation Data'!$I$31,0,10*ROW('Sanitation Data'!I78))="","",OFFSET('Sanitation Data'!$I$31,0,10*ROW('Sanitation Data'!I78)))</f>
        <v/>
      </c>
      <c r="DN84" s="399" t="str">
        <f ca="1">+IF(OFFSET('Sanitation Data'!$I$32,0,10*ROW('Sanitation Data'!I78))="","",OFFSET('Sanitation Data'!$I$32,0,10*ROW('Sanitation Data'!I78)))</f>
        <v/>
      </c>
      <c r="DO84" s="399" t="str">
        <f ca="1">+IF(OFFSET('Hygiene Data'!$D$11,0,10*ROW('Hygiene Data'!D78))="","",OFFSET('Hygiene Data'!$D$11,0,10*ROW('Hygiene Data'!D78)))</f>
        <v/>
      </c>
      <c r="DP84" s="399" t="str">
        <f ca="1">+IF(OFFSET('Hygiene Data'!$D$12,0,10*ROW('Hygiene Data'!D78))="","",OFFSET('Hygiene Data'!$D$12,0,10*ROW('Hygiene Data'!D78)))</f>
        <v/>
      </c>
      <c r="DQ84" s="399" t="str">
        <f ca="1">+IF(OFFSET('Hygiene Data'!$D$13,0,10*ROW('Hygiene Data'!D78))="","",OFFSET('Hygiene Data'!$D$13,0,10*ROW('Hygiene Data'!D78)))</f>
        <v/>
      </c>
      <c r="DR84" s="399" t="str">
        <f ca="1">+IF(OFFSET('Hygiene Data'!$E$11,0,10*ROW('Hygiene Data'!E78))="","",OFFSET('Hygiene Data'!$E$11,0,10*ROW('Hygiene Data'!E78)))</f>
        <v/>
      </c>
      <c r="DS84" s="399" t="str">
        <f ca="1">+IF(OFFSET('Hygiene Data'!$E$12,0,10*ROW('Hygiene Data'!E78))="","",OFFSET('Hygiene Data'!$E$12,0,10*ROW('Hygiene Data'!E78)))</f>
        <v/>
      </c>
      <c r="DT84" s="399" t="str">
        <f ca="1">+IF(OFFSET('Hygiene Data'!$E$13,0,10*ROW('Hygiene Data'!E78))="","",OFFSET('Hygiene Data'!$E$13,0,10*ROW('Hygiene Data'!E78)))</f>
        <v/>
      </c>
      <c r="DU84" s="399" t="str">
        <f ca="1">+IF(OFFSET('Hygiene Data'!$F$11,0,10*ROW('Hygiene Data'!F78))="","",OFFSET('Hygiene Data'!$F$11,0,10*ROW('Hygiene Data'!F78)))</f>
        <v/>
      </c>
      <c r="DV84" s="399" t="str">
        <f ca="1">+IF(OFFSET('Hygiene Data'!$F$12,0,10*ROW('Hygiene Data'!F78))="","",OFFSET('Hygiene Data'!$F$12,0,10*ROW('Hygiene Data'!F78)))</f>
        <v/>
      </c>
      <c r="DW84" s="399" t="str">
        <f ca="1">+IF(OFFSET('Hygiene Data'!$F$13,0,10*ROW('Hygiene Data'!F78))="","",OFFSET('Hygiene Data'!$F$13,0,10*ROW('Hygiene Data'!F78)))</f>
        <v/>
      </c>
      <c r="DX84" s="399" t="str">
        <f ca="1">+IF(OFFSET('Hygiene Data'!$G$11,0,10*ROW('Hygiene Data'!G78))="","",OFFSET('Hygiene Data'!$G$11,0,10*ROW('Hygiene Data'!G78)))</f>
        <v/>
      </c>
      <c r="DY84" s="399" t="str">
        <f ca="1">+IF(OFFSET('Hygiene Data'!$G$12,0,10*ROW('Hygiene Data'!G78))="","",OFFSET('Hygiene Data'!$G$12,0,10*ROW('Hygiene Data'!G78)))</f>
        <v/>
      </c>
      <c r="DZ84" s="399" t="str">
        <f ca="1">+IF(OFFSET('Hygiene Data'!$G$13,0,10*ROW('Hygiene Data'!G78))="","",OFFSET('Hygiene Data'!$G$13,0,10*ROW('Hygiene Data'!G78)))</f>
        <v/>
      </c>
      <c r="EA84" s="399" t="str">
        <f ca="1">+IF(OFFSET('Hygiene Data'!$H$11,0,10*ROW('Hygiene Data'!H78))="","",OFFSET('Hygiene Data'!$H$11,0,10*ROW('Hygiene Data'!H78)))</f>
        <v/>
      </c>
      <c r="EB84" s="399" t="str">
        <f ca="1">+IF(OFFSET('Hygiene Data'!$H$12,0,10*ROW('Hygiene Data'!H78))="","",OFFSET('Hygiene Data'!$H$12,0,10*ROW('Hygiene Data'!H78)))</f>
        <v/>
      </c>
      <c r="EC84" s="399" t="str">
        <f ca="1">+IF(OFFSET('Hygiene Data'!$H$13,0,10*ROW('Hygiene Data'!H78))="","",OFFSET('Hygiene Data'!$H$13,0,10*ROW('Hygiene Data'!H78)))</f>
        <v/>
      </c>
      <c r="ED84" s="399" t="str">
        <f ca="1">+IF(OFFSET('Hygiene Data'!$I$11,0,10*ROW('Hygiene Data'!I78))="","",OFFSET('Hygiene Data'!$I$11,0,10*ROW('Hygiene Data'!I78)))</f>
        <v/>
      </c>
      <c r="EE84" s="399" t="str">
        <f ca="1">+IF(OFFSET('Hygiene Data'!$I$12,0,10*ROW('Hygiene Data'!I78))="","",OFFSET('Hygiene Data'!$I$12,0,10*ROW('Hygiene Data'!I78)))</f>
        <v/>
      </c>
      <c r="EF84" s="399" t="str">
        <f ca="1">+IF(OFFSET('Hygiene Data'!$I$13,0,10*ROW('Hygiene Data'!I78))="","",OFFSET('Hygiene Data'!$I$13,0,10*ROW('Hygiene Data'!I78)))</f>
        <v/>
      </c>
    </row>
    <row r="85" spans="1:136" x14ac:dyDescent="0.25">
      <c r="A85" s="508" t="str">
        <f ca="1">+IF(OFFSET('Water Data'!$B$2,0,10*ROW('Water Data'!E79))="","",OFFSET('Water Data'!$B$2,0,10*ROW('Water Data'!E79)))</f>
        <v/>
      </c>
      <c r="B85" s="50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35" t="str">
        <f t="shared" ca="1" si="1"/>
        <v/>
      </c>
      <c r="D85" s="53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3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3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3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3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3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3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3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3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3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3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3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3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3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3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3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3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3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3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3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3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3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3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3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3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3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3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3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3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3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3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3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3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3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3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3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3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3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3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3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3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3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3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3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3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3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3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3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3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1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3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3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3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3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3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3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3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3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3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3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3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3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3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3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3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3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99" t="str">
        <f ca="1">+IF(OFFSET('Water Data'!$D$27,0,10*ROW('Water Data'!D79))="","",OFFSET('Water Data'!$D$27,0,10*ROW('Water Data'!D79)))</f>
        <v/>
      </c>
      <c r="BT85" s="399" t="str">
        <f ca="1">+IF(OFFSET('Water Data'!$D$28,0,10*ROW('Water Data'!D79))="","",OFFSET('Water Data'!$D$28,0,10*ROW('Water Data'!D79)))</f>
        <v/>
      </c>
      <c r="BU85" s="399" t="str">
        <f ca="1">+IF(OFFSET('Water Data'!$D$29,0,10*ROW('Water Data'!D79))="","",OFFSET('Water Data'!$D$29,0,10*ROW('Water Data'!D79)))</f>
        <v/>
      </c>
      <c r="BV85" s="399" t="str">
        <f ca="1">+IF(OFFSET('Water Data'!$E$27,0,10*ROW('Water Data'!E79))="","",OFFSET('Water Data'!$E$27,0,10*ROW('Water Data'!E79)))</f>
        <v/>
      </c>
      <c r="BW85" s="399" t="str">
        <f ca="1">+IF(OFFSET('Water Data'!$E$28,0,10*ROW('Water Data'!E79))="","",OFFSET('Water Data'!$E$28,0,10*ROW('Water Data'!E79)))</f>
        <v/>
      </c>
      <c r="BX85" s="399" t="str">
        <f ca="1">+IF(OFFSET('Water Data'!$E$29,0,10*ROW('Water Data'!E79))="","",OFFSET('Water Data'!$E$29,0,10*ROW('Water Data'!E79)))</f>
        <v/>
      </c>
      <c r="BY85" s="399" t="str">
        <f ca="1">+IF(OFFSET('Water Data'!$F$27,0,10*ROW('Water Data'!F79))="","",OFFSET('Water Data'!$F$27,0,10*ROW('Water Data'!F79)))</f>
        <v/>
      </c>
      <c r="BZ85" s="399" t="str">
        <f ca="1">+IF(OFFSET('Water Data'!$F$28,0,10*ROW('Water Data'!F79))="","",OFFSET('Water Data'!$F$28,0,10*ROW('Water Data'!F79)))</f>
        <v/>
      </c>
      <c r="CA85" s="399" t="str">
        <f ca="1">+IF(OFFSET('Water Data'!$F$29,0,10*ROW('Water Data'!F79))="","",OFFSET('Water Data'!$F$29,0,10*ROW('Water Data'!F79)))</f>
        <v/>
      </c>
      <c r="CB85" s="399" t="str">
        <f ca="1">+IF(OFFSET('Water Data'!$G$27,0,10*ROW('Water Data'!G79))="","",OFFSET('Water Data'!$G$27,0,10*ROW('Water Data'!G79)))</f>
        <v/>
      </c>
      <c r="CC85" s="399" t="str">
        <f ca="1">+IF(OFFSET('Water Data'!$G$28,0,10*ROW('Water Data'!G79))="","",OFFSET('Water Data'!$G$28,0,10*ROW('Water Data'!G79)))</f>
        <v/>
      </c>
      <c r="CD85" s="399" t="str">
        <f ca="1">+IF(OFFSET('Water Data'!$G$29,0,10*ROW('Water Data'!G79))="","",OFFSET('Water Data'!$G$29,0,10*ROW('Water Data'!G79)))</f>
        <v/>
      </c>
      <c r="CE85" s="399" t="str">
        <f ca="1">+IF(OFFSET('Water Data'!$H$27,0,10*ROW('Water Data'!H79))="","",OFFSET('Water Data'!$H$27,0,10*ROW('Water Data'!H79)))</f>
        <v/>
      </c>
      <c r="CF85" s="399" t="str">
        <f ca="1">+IF(OFFSET('Water Data'!$H$28,0,10*ROW('Water Data'!H79))="","",OFFSET('Water Data'!$H$28,0,10*ROW('Water Data'!H79)))</f>
        <v/>
      </c>
      <c r="CG85" s="399" t="str">
        <f ca="1">+IF(OFFSET('Water Data'!$H$29,0,10*ROW('Water Data'!H79))="","",OFFSET('Water Data'!$H$29,0,10*ROW('Water Data'!H79)))</f>
        <v/>
      </c>
      <c r="CH85" s="399" t="str">
        <f ca="1">+IF(OFFSET('Water Data'!$I$27,0,10*ROW('Water Data'!I79))="","",OFFSET('Water Data'!$I$27,0,10*ROW('Water Data'!I79)))</f>
        <v/>
      </c>
      <c r="CI85" s="399" t="str">
        <f ca="1">+IF(OFFSET('Water Data'!$I$28,0,10*ROW('Water Data'!I79))="","",OFFSET('Water Data'!$I$28,0,10*ROW('Water Data'!I79)))</f>
        <v/>
      </c>
      <c r="CJ85" s="399" t="str">
        <f ca="1">+IF(OFFSET('Water Data'!$I$29,0,10*ROW('Water Data'!I79))="","",OFFSET('Water Data'!$I$29,0,10*ROW('Water Data'!I79)))</f>
        <v/>
      </c>
      <c r="CK85" s="399" t="str">
        <f ca="1">+IF(OFFSET('Sanitation Data'!$D$28,0,10*ROW('Sanitation Data'!D79))="","",OFFSET('Sanitation Data'!$D$28,0,10*ROW('Sanitation Data'!D79)))</f>
        <v/>
      </c>
      <c r="CL85" s="399" t="str">
        <f ca="1">+IF(OFFSET('Sanitation Data'!$D$29,0,10*ROW('Sanitation Data'!D79))="","",OFFSET('Sanitation Data'!$D$29,0,10*ROW('Sanitation Data'!D79)))</f>
        <v/>
      </c>
      <c r="CM85" s="399" t="str">
        <f ca="1">+IF(OFFSET('Sanitation Data'!$D$30,0,10*ROW('Sanitation Data'!D79))="","",OFFSET('Sanitation Data'!$D$30,0,10*ROW('Sanitation Data'!D79)))</f>
        <v/>
      </c>
      <c r="CN85" s="399" t="str">
        <f ca="1">+IF(OFFSET('Sanitation Data'!$D$31,0,10*ROW('Sanitation Data'!D79))="","",OFFSET('Sanitation Data'!$D$31,0,10*ROW('Sanitation Data'!D79)))</f>
        <v/>
      </c>
      <c r="CO85" s="399" t="str">
        <f ca="1">+IF(OFFSET('Sanitation Data'!$D$32,0,10*ROW('Sanitation Data'!D79))="","",OFFSET('Sanitation Data'!$D$32,0,10*ROW('Sanitation Data'!D79)))</f>
        <v/>
      </c>
      <c r="CP85" s="399" t="str">
        <f ca="1">+IF(OFFSET('Sanitation Data'!$E$28,0,10*ROW('Sanitation Data'!E79))="","",OFFSET('Sanitation Data'!$E$28,0,10*ROW('Sanitation Data'!E79)))</f>
        <v/>
      </c>
      <c r="CQ85" s="399" t="str">
        <f ca="1">+IF(OFFSET('Sanitation Data'!$E$29,0,10*ROW('Sanitation Data'!E79))="","",OFFSET('Sanitation Data'!$E$29,0,10*ROW('Sanitation Data'!E79)))</f>
        <v/>
      </c>
      <c r="CR85" s="399" t="str">
        <f ca="1">+IF(OFFSET('Sanitation Data'!$E$30,0,10*ROW('Sanitation Data'!E79))="","",OFFSET('Sanitation Data'!$E$30,0,10*ROW('Sanitation Data'!E79)))</f>
        <v/>
      </c>
      <c r="CS85" s="399" t="str">
        <f ca="1">+IF(OFFSET('Sanitation Data'!$E$31,0,10*ROW('Sanitation Data'!E79))="","",OFFSET('Sanitation Data'!$E$31,0,10*ROW('Sanitation Data'!E79)))</f>
        <v/>
      </c>
      <c r="CT85" s="399" t="str">
        <f ca="1">+IF(OFFSET('Sanitation Data'!$E$32,0,10*ROW('Sanitation Data'!E79))="","",OFFSET('Sanitation Data'!$E$32,0,10*ROW('Sanitation Data'!E79)))</f>
        <v/>
      </c>
      <c r="CU85" s="399" t="str">
        <f ca="1">+IF(OFFSET('Sanitation Data'!$F$28,0,10*ROW('Sanitation Data'!F79))="","",OFFSET('Sanitation Data'!$F$28,0,10*ROW('Sanitation Data'!F79)))</f>
        <v/>
      </c>
      <c r="CV85" s="399" t="str">
        <f ca="1">+IF(OFFSET('Sanitation Data'!$F$29,0,10*ROW('Sanitation Data'!F79))="","",OFFSET('Sanitation Data'!$F$29,0,10*ROW('Sanitation Data'!F79)))</f>
        <v/>
      </c>
      <c r="CW85" s="399" t="str">
        <f ca="1">+IF(OFFSET('Sanitation Data'!$F$30,0,10*ROW('Sanitation Data'!F79))="","",OFFSET('Sanitation Data'!$F$30,0,10*ROW('Sanitation Data'!F79)))</f>
        <v/>
      </c>
      <c r="CX85" s="399" t="str">
        <f ca="1">+IF(OFFSET('Sanitation Data'!$F$31,0,10*ROW('Sanitation Data'!F79))="","",OFFSET('Sanitation Data'!$F$31,0,10*ROW('Sanitation Data'!F79)))</f>
        <v/>
      </c>
      <c r="CY85" s="399" t="str">
        <f ca="1">+IF(OFFSET('Sanitation Data'!$F$32,0,10*ROW('Sanitation Data'!F79))="","",OFFSET('Sanitation Data'!$F$32,0,10*ROW('Sanitation Data'!F79)))</f>
        <v/>
      </c>
      <c r="CZ85" s="399" t="str">
        <f ca="1">+IF(OFFSET('Sanitation Data'!$G$28,0,10*ROW('Sanitation Data'!G79))="","",OFFSET('Sanitation Data'!$G$28,0,10*ROW('Sanitation Data'!G79)))</f>
        <v/>
      </c>
      <c r="DA85" s="399" t="str">
        <f ca="1">+IF(OFFSET('Sanitation Data'!$G$29,0,10*ROW('Sanitation Data'!G79))="","",OFFSET('Sanitation Data'!$G$29,0,10*ROW('Sanitation Data'!G79)))</f>
        <v/>
      </c>
      <c r="DB85" s="399" t="str">
        <f ca="1">+IF(OFFSET('Sanitation Data'!$G$30,0,10*ROW('Sanitation Data'!G79))="","",OFFSET('Sanitation Data'!$G$30,0,10*ROW('Sanitation Data'!G79)))</f>
        <v/>
      </c>
      <c r="DC85" s="399" t="str">
        <f ca="1">+IF(OFFSET('Sanitation Data'!$G$31,0,10*ROW('Sanitation Data'!G79))="","",OFFSET('Sanitation Data'!$G$31,0,10*ROW('Sanitation Data'!G79)))</f>
        <v/>
      </c>
      <c r="DD85" s="399" t="str">
        <f ca="1">+IF(OFFSET('Sanitation Data'!$G$32,0,10*ROW('Sanitation Data'!G79))="","",OFFSET('Sanitation Data'!$G$32,0,10*ROW('Sanitation Data'!G79)))</f>
        <v/>
      </c>
      <c r="DE85" s="399" t="str">
        <f ca="1">+IF(OFFSET('Sanitation Data'!$H$28,0,10*ROW('Sanitation Data'!H79))="","",OFFSET('Sanitation Data'!$H$28,0,10*ROW('Sanitation Data'!H79)))</f>
        <v/>
      </c>
      <c r="DF85" s="399" t="str">
        <f ca="1">+IF(OFFSET('Sanitation Data'!$H$29,0,10*ROW('Sanitation Data'!H79))="","",OFFSET('Sanitation Data'!$H$29,0,10*ROW('Sanitation Data'!H79)))</f>
        <v/>
      </c>
      <c r="DG85" s="399" t="str">
        <f ca="1">+IF(OFFSET('Sanitation Data'!$H$30,0,10*ROW('Sanitation Data'!H79))="","",OFFSET('Sanitation Data'!$H$30,0,10*ROW('Sanitation Data'!H79)))</f>
        <v/>
      </c>
      <c r="DH85" s="399" t="str">
        <f ca="1">+IF(OFFSET('Sanitation Data'!$H$31,0,10*ROW('Sanitation Data'!H79))="","",OFFSET('Sanitation Data'!$H$31,0,10*ROW('Sanitation Data'!H79)))</f>
        <v/>
      </c>
      <c r="DI85" s="399" t="str">
        <f ca="1">+IF(OFFSET('Sanitation Data'!$H$32,0,10*ROW('Sanitation Data'!H79))="","",OFFSET('Sanitation Data'!$H$32,0,10*ROW('Sanitation Data'!H79)))</f>
        <v/>
      </c>
      <c r="DJ85" s="399" t="str">
        <f ca="1">+IF(OFFSET('Sanitation Data'!$I$28,0,10*ROW('Sanitation Data'!I79))="","",OFFSET('Sanitation Data'!$I$28,0,10*ROW('Sanitation Data'!I79)))</f>
        <v/>
      </c>
      <c r="DK85" s="399" t="str">
        <f ca="1">+IF(OFFSET('Sanitation Data'!$I$29,0,10*ROW('Sanitation Data'!I79))="","",OFFSET('Sanitation Data'!$I$29,0,10*ROW('Sanitation Data'!I79)))</f>
        <v/>
      </c>
      <c r="DL85" s="399" t="str">
        <f ca="1">+IF(OFFSET('Sanitation Data'!$I$30,0,10*ROW('Sanitation Data'!I79))="","",OFFSET('Sanitation Data'!$I$30,0,10*ROW('Sanitation Data'!I79)))</f>
        <v/>
      </c>
      <c r="DM85" s="399" t="str">
        <f ca="1">+IF(OFFSET('Sanitation Data'!$I$31,0,10*ROW('Sanitation Data'!I79))="","",OFFSET('Sanitation Data'!$I$31,0,10*ROW('Sanitation Data'!I79)))</f>
        <v/>
      </c>
      <c r="DN85" s="399" t="str">
        <f ca="1">+IF(OFFSET('Sanitation Data'!$I$32,0,10*ROW('Sanitation Data'!I79))="","",OFFSET('Sanitation Data'!$I$32,0,10*ROW('Sanitation Data'!I79)))</f>
        <v/>
      </c>
      <c r="DO85" s="399" t="str">
        <f ca="1">+IF(OFFSET('Hygiene Data'!$D$11,0,10*ROW('Hygiene Data'!D79))="","",OFFSET('Hygiene Data'!$D$11,0,10*ROW('Hygiene Data'!D79)))</f>
        <v/>
      </c>
      <c r="DP85" s="399" t="str">
        <f ca="1">+IF(OFFSET('Hygiene Data'!$D$12,0,10*ROW('Hygiene Data'!D79))="","",OFFSET('Hygiene Data'!$D$12,0,10*ROW('Hygiene Data'!D79)))</f>
        <v/>
      </c>
      <c r="DQ85" s="399" t="str">
        <f ca="1">+IF(OFFSET('Hygiene Data'!$D$13,0,10*ROW('Hygiene Data'!D79))="","",OFFSET('Hygiene Data'!$D$13,0,10*ROW('Hygiene Data'!D79)))</f>
        <v/>
      </c>
      <c r="DR85" s="399" t="str">
        <f ca="1">+IF(OFFSET('Hygiene Data'!$E$11,0,10*ROW('Hygiene Data'!E79))="","",OFFSET('Hygiene Data'!$E$11,0,10*ROW('Hygiene Data'!E79)))</f>
        <v/>
      </c>
      <c r="DS85" s="399" t="str">
        <f ca="1">+IF(OFFSET('Hygiene Data'!$E$12,0,10*ROW('Hygiene Data'!E79))="","",OFFSET('Hygiene Data'!$E$12,0,10*ROW('Hygiene Data'!E79)))</f>
        <v/>
      </c>
      <c r="DT85" s="399" t="str">
        <f ca="1">+IF(OFFSET('Hygiene Data'!$E$13,0,10*ROW('Hygiene Data'!E79))="","",OFFSET('Hygiene Data'!$E$13,0,10*ROW('Hygiene Data'!E79)))</f>
        <v/>
      </c>
      <c r="DU85" s="399" t="str">
        <f ca="1">+IF(OFFSET('Hygiene Data'!$F$11,0,10*ROW('Hygiene Data'!F79))="","",OFFSET('Hygiene Data'!$F$11,0,10*ROW('Hygiene Data'!F79)))</f>
        <v/>
      </c>
      <c r="DV85" s="399" t="str">
        <f ca="1">+IF(OFFSET('Hygiene Data'!$F$12,0,10*ROW('Hygiene Data'!F79))="","",OFFSET('Hygiene Data'!$F$12,0,10*ROW('Hygiene Data'!F79)))</f>
        <v/>
      </c>
      <c r="DW85" s="399" t="str">
        <f ca="1">+IF(OFFSET('Hygiene Data'!$F$13,0,10*ROW('Hygiene Data'!F79))="","",OFFSET('Hygiene Data'!$F$13,0,10*ROW('Hygiene Data'!F79)))</f>
        <v/>
      </c>
      <c r="DX85" s="399" t="str">
        <f ca="1">+IF(OFFSET('Hygiene Data'!$G$11,0,10*ROW('Hygiene Data'!G79))="","",OFFSET('Hygiene Data'!$G$11,0,10*ROW('Hygiene Data'!G79)))</f>
        <v/>
      </c>
      <c r="DY85" s="399" t="str">
        <f ca="1">+IF(OFFSET('Hygiene Data'!$G$12,0,10*ROW('Hygiene Data'!G79))="","",OFFSET('Hygiene Data'!$G$12,0,10*ROW('Hygiene Data'!G79)))</f>
        <v/>
      </c>
      <c r="DZ85" s="399" t="str">
        <f ca="1">+IF(OFFSET('Hygiene Data'!$G$13,0,10*ROW('Hygiene Data'!G79))="","",OFFSET('Hygiene Data'!$G$13,0,10*ROW('Hygiene Data'!G79)))</f>
        <v/>
      </c>
      <c r="EA85" s="399" t="str">
        <f ca="1">+IF(OFFSET('Hygiene Data'!$H$11,0,10*ROW('Hygiene Data'!H79))="","",OFFSET('Hygiene Data'!$H$11,0,10*ROW('Hygiene Data'!H79)))</f>
        <v/>
      </c>
      <c r="EB85" s="399" t="str">
        <f ca="1">+IF(OFFSET('Hygiene Data'!$H$12,0,10*ROW('Hygiene Data'!H79))="","",OFFSET('Hygiene Data'!$H$12,0,10*ROW('Hygiene Data'!H79)))</f>
        <v/>
      </c>
      <c r="EC85" s="399" t="str">
        <f ca="1">+IF(OFFSET('Hygiene Data'!$H$13,0,10*ROW('Hygiene Data'!H79))="","",OFFSET('Hygiene Data'!$H$13,0,10*ROW('Hygiene Data'!H79)))</f>
        <v/>
      </c>
      <c r="ED85" s="399" t="str">
        <f ca="1">+IF(OFFSET('Hygiene Data'!$I$11,0,10*ROW('Hygiene Data'!I79))="","",OFFSET('Hygiene Data'!$I$11,0,10*ROW('Hygiene Data'!I79)))</f>
        <v/>
      </c>
      <c r="EE85" s="399" t="str">
        <f ca="1">+IF(OFFSET('Hygiene Data'!$I$12,0,10*ROW('Hygiene Data'!I79))="","",OFFSET('Hygiene Data'!$I$12,0,10*ROW('Hygiene Data'!I79)))</f>
        <v/>
      </c>
      <c r="EF85" s="399" t="str">
        <f ca="1">+IF(OFFSET('Hygiene Data'!$I$13,0,10*ROW('Hygiene Data'!I79))="","",OFFSET('Hygiene Data'!$I$13,0,10*ROW('Hygiene Data'!I79)))</f>
        <v/>
      </c>
    </row>
    <row r="86" spans="1:136" x14ac:dyDescent="0.25">
      <c r="A86" s="508" t="str">
        <f ca="1">+IF(OFFSET('Water Data'!$B$2,0,10*ROW('Water Data'!E80))="","",OFFSET('Water Data'!$B$2,0,10*ROW('Water Data'!E80)))</f>
        <v/>
      </c>
      <c r="B86" s="50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35" t="str">
        <f t="shared" ca="1" si="1"/>
        <v/>
      </c>
      <c r="D86" s="53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3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3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3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3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3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3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3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3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3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3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3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3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3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3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3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3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3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3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3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3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3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3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3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3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3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3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3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3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3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3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3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3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3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3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3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3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3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3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3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3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3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3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3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3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3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3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3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3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1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3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3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3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3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3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3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3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3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3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3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3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3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3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3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3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3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99" t="str">
        <f ca="1">+IF(OFFSET('Water Data'!$D$27,0,10*ROW('Water Data'!D80))="","",OFFSET('Water Data'!$D$27,0,10*ROW('Water Data'!D80)))</f>
        <v/>
      </c>
      <c r="BT86" s="399" t="str">
        <f ca="1">+IF(OFFSET('Water Data'!$D$28,0,10*ROW('Water Data'!D80))="","",OFFSET('Water Data'!$D$28,0,10*ROW('Water Data'!D80)))</f>
        <v/>
      </c>
      <c r="BU86" s="399" t="str">
        <f ca="1">+IF(OFFSET('Water Data'!$D$29,0,10*ROW('Water Data'!D80))="","",OFFSET('Water Data'!$D$29,0,10*ROW('Water Data'!D80)))</f>
        <v/>
      </c>
      <c r="BV86" s="399" t="str">
        <f ca="1">+IF(OFFSET('Water Data'!$E$27,0,10*ROW('Water Data'!E80))="","",OFFSET('Water Data'!$E$27,0,10*ROW('Water Data'!E80)))</f>
        <v/>
      </c>
      <c r="BW86" s="399" t="str">
        <f ca="1">+IF(OFFSET('Water Data'!$E$28,0,10*ROW('Water Data'!E80))="","",OFFSET('Water Data'!$E$28,0,10*ROW('Water Data'!E80)))</f>
        <v/>
      </c>
      <c r="BX86" s="399" t="str">
        <f ca="1">+IF(OFFSET('Water Data'!$E$29,0,10*ROW('Water Data'!E80))="","",OFFSET('Water Data'!$E$29,0,10*ROW('Water Data'!E80)))</f>
        <v/>
      </c>
      <c r="BY86" s="399" t="str">
        <f ca="1">+IF(OFFSET('Water Data'!$F$27,0,10*ROW('Water Data'!F80))="","",OFFSET('Water Data'!$F$27,0,10*ROW('Water Data'!F80)))</f>
        <v/>
      </c>
      <c r="BZ86" s="399" t="str">
        <f ca="1">+IF(OFFSET('Water Data'!$F$28,0,10*ROW('Water Data'!F80))="","",OFFSET('Water Data'!$F$28,0,10*ROW('Water Data'!F80)))</f>
        <v/>
      </c>
      <c r="CA86" s="399" t="str">
        <f ca="1">+IF(OFFSET('Water Data'!$F$29,0,10*ROW('Water Data'!F80))="","",OFFSET('Water Data'!$F$29,0,10*ROW('Water Data'!F80)))</f>
        <v/>
      </c>
      <c r="CB86" s="399" t="str">
        <f ca="1">+IF(OFFSET('Water Data'!$G$27,0,10*ROW('Water Data'!G80))="","",OFFSET('Water Data'!$G$27,0,10*ROW('Water Data'!G80)))</f>
        <v/>
      </c>
      <c r="CC86" s="399" t="str">
        <f ca="1">+IF(OFFSET('Water Data'!$G$28,0,10*ROW('Water Data'!G80))="","",OFFSET('Water Data'!$G$28,0,10*ROW('Water Data'!G80)))</f>
        <v/>
      </c>
      <c r="CD86" s="399" t="str">
        <f ca="1">+IF(OFFSET('Water Data'!$G$29,0,10*ROW('Water Data'!G80))="","",OFFSET('Water Data'!$G$29,0,10*ROW('Water Data'!G80)))</f>
        <v/>
      </c>
      <c r="CE86" s="399" t="str">
        <f ca="1">+IF(OFFSET('Water Data'!$H$27,0,10*ROW('Water Data'!H80))="","",OFFSET('Water Data'!$H$27,0,10*ROW('Water Data'!H80)))</f>
        <v/>
      </c>
      <c r="CF86" s="399" t="str">
        <f ca="1">+IF(OFFSET('Water Data'!$H$28,0,10*ROW('Water Data'!H80))="","",OFFSET('Water Data'!$H$28,0,10*ROW('Water Data'!H80)))</f>
        <v/>
      </c>
      <c r="CG86" s="399" t="str">
        <f ca="1">+IF(OFFSET('Water Data'!$H$29,0,10*ROW('Water Data'!H80))="","",OFFSET('Water Data'!$H$29,0,10*ROW('Water Data'!H80)))</f>
        <v/>
      </c>
      <c r="CH86" s="399" t="str">
        <f ca="1">+IF(OFFSET('Water Data'!$I$27,0,10*ROW('Water Data'!I80))="","",OFFSET('Water Data'!$I$27,0,10*ROW('Water Data'!I80)))</f>
        <v/>
      </c>
      <c r="CI86" s="399" t="str">
        <f ca="1">+IF(OFFSET('Water Data'!$I$28,0,10*ROW('Water Data'!I80))="","",OFFSET('Water Data'!$I$28,0,10*ROW('Water Data'!I80)))</f>
        <v/>
      </c>
      <c r="CJ86" s="399" t="str">
        <f ca="1">+IF(OFFSET('Water Data'!$I$29,0,10*ROW('Water Data'!I80))="","",OFFSET('Water Data'!$I$29,0,10*ROW('Water Data'!I80)))</f>
        <v/>
      </c>
      <c r="CK86" s="399" t="str">
        <f ca="1">+IF(OFFSET('Sanitation Data'!$D$28,0,10*ROW('Sanitation Data'!D80))="","",OFFSET('Sanitation Data'!$D$28,0,10*ROW('Sanitation Data'!D80)))</f>
        <v/>
      </c>
      <c r="CL86" s="399" t="str">
        <f ca="1">+IF(OFFSET('Sanitation Data'!$D$29,0,10*ROW('Sanitation Data'!D80))="","",OFFSET('Sanitation Data'!$D$29,0,10*ROW('Sanitation Data'!D80)))</f>
        <v/>
      </c>
      <c r="CM86" s="399" t="str">
        <f ca="1">+IF(OFFSET('Sanitation Data'!$D$30,0,10*ROW('Sanitation Data'!D80))="","",OFFSET('Sanitation Data'!$D$30,0,10*ROW('Sanitation Data'!D80)))</f>
        <v/>
      </c>
      <c r="CN86" s="399" t="str">
        <f ca="1">+IF(OFFSET('Sanitation Data'!$D$31,0,10*ROW('Sanitation Data'!D80))="","",OFFSET('Sanitation Data'!$D$31,0,10*ROW('Sanitation Data'!D80)))</f>
        <v/>
      </c>
      <c r="CO86" s="399" t="str">
        <f ca="1">+IF(OFFSET('Sanitation Data'!$D$32,0,10*ROW('Sanitation Data'!D80))="","",OFFSET('Sanitation Data'!$D$32,0,10*ROW('Sanitation Data'!D80)))</f>
        <v/>
      </c>
      <c r="CP86" s="399" t="str">
        <f ca="1">+IF(OFFSET('Sanitation Data'!$E$28,0,10*ROW('Sanitation Data'!E80))="","",OFFSET('Sanitation Data'!$E$28,0,10*ROW('Sanitation Data'!E80)))</f>
        <v/>
      </c>
      <c r="CQ86" s="399" t="str">
        <f ca="1">+IF(OFFSET('Sanitation Data'!$E$29,0,10*ROW('Sanitation Data'!E80))="","",OFFSET('Sanitation Data'!$E$29,0,10*ROW('Sanitation Data'!E80)))</f>
        <v/>
      </c>
      <c r="CR86" s="399" t="str">
        <f ca="1">+IF(OFFSET('Sanitation Data'!$E$30,0,10*ROW('Sanitation Data'!E80))="","",OFFSET('Sanitation Data'!$E$30,0,10*ROW('Sanitation Data'!E80)))</f>
        <v/>
      </c>
      <c r="CS86" s="399" t="str">
        <f ca="1">+IF(OFFSET('Sanitation Data'!$E$31,0,10*ROW('Sanitation Data'!E80))="","",OFFSET('Sanitation Data'!$E$31,0,10*ROW('Sanitation Data'!E80)))</f>
        <v/>
      </c>
      <c r="CT86" s="399" t="str">
        <f ca="1">+IF(OFFSET('Sanitation Data'!$E$32,0,10*ROW('Sanitation Data'!E80))="","",OFFSET('Sanitation Data'!$E$32,0,10*ROW('Sanitation Data'!E80)))</f>
        <v/>
      </c>
      <c r="CU86" s="399" t="str">
        <f ca="1">+IF(OFFSET('Sanitation Data'!$F$28,0,10*ROW('Sanitation Data'!F80))="","",OFFSET('Sanitation Data'!$F$28,0,10*ROW('Sanitation Data'!F80)))</f>
        <v/>
      </c>
      <c r="CV86" s="399" t="str">
        <f ca="1">+IF(OFFSET('Sanitation Data'!$F$29,0,10*ROW('Sanitation Data'!F80))="","",OFFSET('Sanitation Data'!$F$29,0,10*ROW('Sanitation Data'!F80)))</f>
        <v/>
      </c>
      <c r="CW86" s="399" t="str">
        <f ca="1">+IF(OFFSET('Sanitation Data'!$F$30,0,10*ROW('Sanitation Data'!F80))="","",OFFSET('Sanitation Data'!$F$30,0,10*ROW('Sanitation Data'!F80)))</f>
        <v/>
      </c>
      <c r="CX86" s="399" t="str">
        <f ca="1">+IF(OFFSET('Sanitation Data'!$F$31,0,10*ROW('Sanitation Data'!F80))="","",OFFSET('Sanitation Data'!$F$31,0,10*ROW('Sanitation Data'!F80)))</f>
        <v/>
      </c>
      <c r="CY86" s="399" t="str">
        <f ca="1">+IF(OFFSET('Sanitation Data'!$F$32,0,10*ROW('Sanitation Data'!F80))="","",OFFSET('Sanitation Data'!$F$32,0,10*ROW('Sanitation Data'!F80)))</f>
        <v/>
      </c>
      <c r="CZ86" s="399" t="str">
        <f ca="1">+IF(OFFSET('Sanitation Data'!$G$28,0,10*ROW('Sanitation Data'!G80))="","",OFFSET('Sanitation Data'!$G$28,0,10*ROW('Sanitation Data'!G80)))</f>
        <v/>
      </c>
      <c r="DA86" s="399" t="str">
        <f ca="1">+IF(OFFSET('Sanitation Data'!$G$29,0,10*ROW('Sanitation Data'!G80))="","",OFFSET('Sanitation Data'!$G$29,0,10*ROW('Sanitation Data'!G80)))</f>
        <v/>
      </c>
      <c r="DB86" s="399" t="str">
        <f ca="1">+IF(OFFSET('Sanitation Data'!$G$30,0,10*ROW('Sanitation Data'!G80))="","",OFFSET('Sanitation Data'!$G$30,0,10*ROW('Sanitation Data'!G80)))</f>
        <v/>
      </c>
      <c r="DC86" s="399" t="str">
        <f ca="1">+IF(OFFSET('Sanitation Data'!$G$31,0,10*ROW('Sanitation Data'!G80))="","",OFFSET('Sanitation Data'!$G$31,0,10*ROW('Sanitation Data'!G80)))</f>
        <v/>
      </c>
      <c r="DD86" s="399" t="str">
        <f ca="1">+IF(OFFSET('Sanitation Data'!$G$32,0,10*ROW('Sanitation Data'!G80))="","",OFFSET('Sanitation Data'!$G$32,0,10*ROW('Sanitation Data'!G80)))</f>
        <v/>
      </c>
      <c r="DE86" s="399" t="str">
        <f ca="1">+IF(OFFSET('Sanitation Data'!$H$28,0,10*ROW('Sanitation Data'!H80))="","",OFFSET('Sanitation Data'!$H$28,0,10*ROW('Sanitation Data'!H80)))</f>
        <v/>
      </c>
      <c r="DF86" s="399" t="str">
        <f ca="1">+IF(OFFSET('Sanitation Data'!$H$29,0,10*ROW('Sanitation Data'!H80))="","",OFFSET('Sanitation Data'!$H$29,0,10*ROW('Sanitation Data'!H80)))</f>
        <v/>
      </c>
      <c r="DG86" s="399" t="str">
        <f ca="1">+IF(OFFSET('Sanitation Data'!$H$30,0,10*ROW('Sanitation Data'!H80))="","",OFFSET('Sanitation Data'!$H$30,0,10*ROW('Sanitation Data'!H80)))</f>
        <v/>
      </c>
      <c r="DH86" s="399" t="str">
        <f ca="1">+IF(OFFSET('Sanitation Data'!$H$31,0,10*ROW('Sanitation Data'!H80))="","",OFFSET('Sanitation Data'!$H$31,0,10*ROW('Sanitation Data'!H80)))</f>
        <v/>
      </c>
      <c r="DI86" s="399" t="str">
        <f ca="1">+IF(OFFSET('Sanitation Data'!$H$32,0,10*ROW('Sanitation Data'!H80))="","",OFFSET('Sanitation Data'!$H$32,0,10*ROW('Sanitation Data'!H80)))</f>
        <v/>
      </c>
      <c r="DJ86" s="399" t="str">
        <f ca="1">+IF(OFFSET('Sanitation Data'!$I$28,0,10*ROW('Sanitation Data'!I80))="","",OFFSET('Sanitation Data'!$I$28,0,10*ROW('Sanitation Data'!I80)))</f>
        <v/>
      </c>
      <c r="DK86" s="399" t="str">
        <f ca="1">+IF(OFFSET('Sanitation Data'!$I$29,0,10*ROW('Sanitation Data'!I80))="","",OFFSET('Sanitation Data'!$I$29,0,10*ROW('Sanitation Data'!I80)))</f>
        <v/>
      </c>
      <c r="DL86" s="399" t="str">
        <f ca="1">+IF(OFFSET('Sanitation Data'!$I$30,0,10*ROW('Sanitation Data'!I80))="","",OFFSET('Sanitation Data'!$I$30,0,10*ROW('Sanitation Data'!I80)))</f>
        <v/>
      </c>
      <c r="DM86" s="399" t="str">
        <f ca="1">+IF(OFFSET('Sanitation Data'!$I$31,0,10*ROW('Sanitation Data'!I80))="","",OFFSET('Sanitation Data'!$I$31,0,10*ROW('Sanitation Data'!I80)))</f>
        <v/>
      </c>
      <c r="DN86" s="399" t="str">
        <f ca="1">+IF(OFFSET('Sanitation Data'!$I$32,0,10*ROW('Sanitation Data'!I80))="","",OFFSET('Sanitation Data'!$I$32,0,10*ROW('Sanitation Data'!I80)))</f>
        <v/>
      </c>
      <c r="DO86" s="399" t="str">
        <f ca="1">+IF(OFFSET('Hygiene Data'!$D$11,0,10*ROW('Hygiene Data'!D80))="","",OFFSET('Hygiene Data'!$D$11,0,10*ROW('Hygiene Data'!D80)))</f>
        <v/>
      </c>
      <c r="DP86" s="399" t="str">
        <f ca="1">+IF(OFFSET('Hygiene Data'!$D$12,0,10*ROW('Hygiene Data'!D80))="","",OFFSET('Hygiene Data'!$D$12,0,10*ROW('Hygiene Data'!D80)))</f>
        <v/>
      </c>
      <c r="DQ86" s="399" t="str">
        <f ca="1">+IF(OFFSET('Hygiene Data'!$D$13,0,10*ROW('Hygiene Data'!D80))="","",OFFSET('Hygiene Data'!$D$13,0,10*ROW('Hygiene Data'!D80)))</f>
        <v/>
      </c>
      <c r="DR86" s="399" t="str">
        <f ca="1">+IF(OFFSET('Hygiene Data'!$E$11,0,10*ROW('Hygiene Data'!E80))="","",OFFSET('Hygiene Data'!$E$11,0,10*ROW('Hygiene Data'!E80)))</f>
        <v/>
      </c>
      <c r="DS86" s="399" t="str">
        <f ca="1">+IF(OFFSET('Hygiene Data'!$E$12,0,10*ROW('Hygiene Data'!E80))="","",OFFSET('Hygiene Data'!$E$12,0,10*ROW('Hygiene Data'!E80)))</f>
        <v/>
      </c>
      <c r="DT86" s="399" t="str">
        <f ca="1">+IF(OFFSET('Hygiene Data'!$E$13,0,10*ROW('Hygiene Data'!E80))="","",OFFSET('Hygiene Data'!$E$13,0,10*ROW('Hygiene Data'!E80)))</f>
        <v/>
      </c>
      <c r="DU86" s="399" t="str">
        <f ca="1">+IF(OFFSET('Hygiene Data'!$F$11,0,10*ROW('Hygiene Data'!F80))="","",OFFSET('Hygiene Data'!$F$11,0,10*ROW('Hygiene Data'!F80)))</f>
        <v/>
      </c>
      <c r="DV86" s="399" t="str">
        <f ca="1">+IF(OFFSET('Hygiene Data'!$F$12,0,10*ROW('Hygiene Data'!F80))="","",OFFSET('Hygiene Data'!$F$12,0,10*ROW('Hygiene Data'!F80)))</f>
        <v/>
      </c>
      <c r="DW86" s="399" t="str">
        <f ca="1">+IF(OFFSET('Hygiene Data'!$F$13,0,10*ROW('Hygiene Data'!F80))="","",OFFSET('Hygiene Data'!$F$13,0,10*ROW('Hygiene Data'!F80)))</f>
        <v/>
      </c>
      <c r="DX86" s="399" t="str">
        <f ca="1">+IF(OFFSET('Hygiene Data'!$G$11,0,10*ROW('Hygiene Data'!G80))="","",OFFSET('Hygiene Data'!$G$11,0,10*ROW('Hygiene Data'!G80)))</f>
        <v/>
      </c>
      <c r="DY86" s="399" t="str">
        <f ca="1">+IF(OFFSET('Hygiene Data'!$G$12,0,10*ROW('Hygiene Data'!G80))="","",OFFSET('Hygiene Data'!$G$12,0,10*ROW('Hygiene Data'!G80)))</f>
        <v/>
      </c>
      <c r="DZ86" s="399" t="str">
        <f ca="1">+IF(OFFSET('Hygiene Data'!$G$13,0,10*ROW('Hygiene Data'!G80))="","",OFFSET('Hygiene Data'!$G$13,0,10*ROW('Hygiene Data'!G80)))</f>
        <v/>
      </c>
      <c r="EA86" s="399" t="str">
        <f ca="1">+IF(OFFSET('Hygiene Data'!$H$11,0,10*ROW('Hygiene Data'!H80))="","",OFFSET('Hygiene Data'!$H$11,0,10*ROW('Hygiene Data'!H80)))</f>
        <v/>
      </c>
      <c r="EB86" s="399" t="str">
        <f ca="1">+IF(OFFSET('Hygiene Data'!$H$12,0,10*ROW('Hygiene Data'!H80))="","",OFFSET('Hygiene Data'!$H$12,0,10*ROW('Hygiene Data'!H80)))</f>
        <v/>
      </c>
      <c r="EC86" s="399" t="str">
        <f ca="1">+IF(OFFSET('Hygiene Data'!$H$13,0,10*ROW('Hygiene Data'!H80))="","",OFFSET('Hygiene Data'!$H$13,0,10*ROW('Hygiene Data'!H80)))</f>
        <v/>
      </c>
      <c r="ED86" s="399" t="str">
        <f ca="1">+IF(OFFSET('Hygiene Data'!$I$11,0,10*ROW('Hygiene Data'!I80))="","",OFFSET('Hygiene Data'!$I$11,0,10*ROW('Hygiene Data'!I80)))</f>
        <v/>
      </c>
      <c r="EE86" s="399" t="str">
        <f ca="1">+IF(OFFSET('Hygiene Data'!$I$12,0,10*ROW('Hygiene Data'!I80))="","",OFFSET('Hygiene Data'!$I$12,0,10*ROW('Hygiene Data'!I80)))</f>
        <v/>
      </c>
      <c r="EF86" s="399" t="str">
        <f ca="1">+IF(OFFSET('Hygiene Data'!$I$13,0,10*ROW('Hygiene Data'!I80))="","",OFFSET('Hygiene Data'!$I$13,0,10*ROW('Hygiene Data'!I80)))</f>
        <v/>
      </c>
    </row>
    <row r="87" spans="1:136" x14ac:dyDescent="0.25">
      <c r="A87" s="508" t="str">
        <f ca="1">+IF(OFFSET('Water Data'!$B$2,0,10*ROW('Water Data'!E81))="","",OFFSET('Water Data'!$B$2,0,10*ROW('Water Data'!E81)))</f>
        <v/>
      </c>
      <c r="B87" s="50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35" t="str">
        <f t="shared" ca="1" si="1"/>
        <v/>
      </c>
      <c r="D87" s="53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3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3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3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3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3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3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3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3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3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3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3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3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3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3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3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3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3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3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3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3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3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3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3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3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3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3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3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3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3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3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3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3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3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3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3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3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3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3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3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3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3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3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3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3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3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3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3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3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1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3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3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3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3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3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3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3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3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3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3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3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3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3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3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3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3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99" t="str">
        <f ca="1">+IF(OFFSET('Water Data'!$D$27,0,10*ROW('Water Data'!D81))="","",OFFSET('Water Data'!$D$27,0,10*ROW('Water Data'!D81)))</f>
        <v/>
      </c>
      <c r="BT87" s="399" t="str">
        <f ca="1">+IF(OFFSET('Water Data'!$D$28,0,10*ROW('Water Data'!D81))="","",OFFSET('Water Data'!$D$28,0,10*ROW('Water Data'!D81)))</f>
        <v/>
      </c>
      <c r="BU87" s="399" t="str">
        <f ca="1">+IF(OFFSET('Water Data'!$D$29,0,10*ROW('Water Data'!D81))="","",OFFSET('Water Data'!$D$29,0,10*ROW('Water Data'!D81)))</f>
        <v/>
      </c>
      <c r="BV87" s="399" t="str">
        <f ca="1">+IF(OFFSET('Water Data'!$E$27,0,10*ROW('Water Data'!E81))="","",OFFSET('Water Data'!$E$27,0,10*ROW('Water Data'!E81)))</f>
        <v/>
      </c>
      <c r="BW87" s="399" t="str">
        <f ca="1">+IF(OFFSET('Water Data'!$E$28,0,10*ROW('Water Data'!E81))="","",OFFSET('Water Data'!$E$28,0,10*ROW('Water Data'!E81)))</f>
        <v/>
      </c>
      <c r="BX87" s="399" t="str">
        <f ca="1">+IF(OFFSET('Water Data'!$E$29,0,10*ROW('Water Data'!E81))="","",OFFSET('Water Data'!$E$29,0,10*ROW('Water Data'!E81)))</f>
        <v/>
      </c>
      <c r="BY87" s="399" t="str">
        <f ca="1">+IF(OFFSET('Water Data'!$F$27,0,10*ROW('Water Data'!F81))="","",OFFSET('Water Data'!$F$27,0,10*ROW('Water Data'!F81)))</f>
        <v/>
      </c>
      <c r="BZ87" s="399" t="str">
        <f ca="1">+IF(OFFSET('Water Data'!$F$28,0,10*ROW('Water Data'!F81))="","",OFFSET('Water Data'!$F$28,0,10*ROW('Water Data'!F81)))</f>
        <v/>
      </c>
      <c r="CA87" s="399" t="str">
        <f ca="1">+IF(OFFSET('Water Data'!$F$29,0,10*ROW('Water Data'!F81))="","",OFFSET('Water Data'!$F$29,0,10*ROW('Water Data'!F81)))</f>
        <v/>
      </c>
      <c r="CB87" s="399" t="str">
        <f ca="1">+IF(OFFSET('Water Data'!$G$27,0,10*ROW('Water Data'!G81))="","",OFFSET('Water Data'!$G$27,0,10*ROW('Water Data'!G81)))</f>
        <v/>
      </c>
      <c r="CC87" s="399" t="str">
        <f ca="1">+IF(OFFSET('Water Data'!$G$28,0,10*ROW('Water Data'!G81))="","",OFFSET('Water Data'!$G$28,0,10*ROW('Water Data'!G81)))</f>
        <v/>
      </c>
      <c r="CD87" s="399" t="str">
        <f ca="1">+IF(OFFSET('Water Data'!$G$29,0,10*ROW('Water Data'!G81))="","",OFFSET('Water Data'!$G$29,0,10*ROW('Water Data'!G81)))</f>
        <v/>
      </c>
      <c r="CE87" s="399" t="str">
        <f ca="1">+IF(OFFSET('Water Data'!$H$27,0,10*ROW('Water Data'!H81))="","",OFFSET('Water Data'!$H$27,0,10*ROW('Water Data'!H81)))</f>
        <v/>
      </c>
      <c r="CF87" s="399" t="str">
        <f ca="1">+IF(OFFSET('Water Data'!$H$28,0,10*ROW('Water Data'!H81))="","",OFFSET('Water Data'!$H$28,0,10*ROW('Water Data'!H81)))</f>
        <v/>
      </c>
      <c r="CG87" s="399" t="str">
        <f ca="1">+IF(OFFSET('Water Data'!$H$29,0,10*ROW('Water Data'!H81))="","",OFFSET('Water Data'!$H$29,0,10*ROW('Water Data'!H81)))</f>
        <v/>
      </c>
      <c r="CH87" s="399" t="str">
        <f ca="1">+IF(OFFSET('Water Data'!$I$27,0,10*ROW('Water Data'!I81))="","",OFFSET('Water Data'!$I$27,0,10*ROW('Water Data'!I81)))</f>
        <v/>
      </c>
      <c r="CI87" s="399" t="str">
        <f ca="1">+IF(OFFSET('Water Data'!$I$28,0,10*ROW('Water Data'!I81))="","",OFFSET('Water Data'!$I$28,0,10*ROW('Water Data'!I81)))</f>
        <v/>
      </c>
      <c r="CJ87" s="399" t="str">
        <f ca="1">+IF(OFFSET('Water Data'!$I$29,0,10*ROW('Water Data'!I81))="","",OFFSET('Water Data'!$I$29,0,10*ROW('Water Data'!I81)))</f>
        <v/>
      </c>
      <c r="CK87" s="399" t="str">
        <f ca="1">+IF(OFFSET('Sanitation Data'!$D$28,0,10*ROW('Sanitation Data'!D81))="","",OFFSET('Sanitation Data'!$D$28,0,10*ROW('Sanitation Data'!D81)))</f>
        <v/>
      </c>
      <c r="CL87" s="399" t="str">
        <f ca="1">+IF(OFFSET('Sanitation Data'!$D$29,0,10*ROW('Sanitation Data'!D81))="","",OFFSET('Sanitation Data'!$D$29,0,10*ROW('Sanitation Data'!D81)))</f>
        <v/>
      </c>
      <c r="CM87" s="399" t="str">
        <f ca="1">+IF(OFFSET('Sanitation Data'!$D$30,0,10*ROW('Sanitation Data'!D81))="","",OFFSET('Sanitation Data'!$D$30,0,10*ROW('Sanitation Data'!D81)))</f>
        <v/>
      </c>
      <c r="CN87" s="399" t="str">
        <f ca="1">+IF(OFFSET('Sanitation Data'!$D$31,0,10*ROW('Sanitation Data'!D81))="","",OFFSET('Sanitation Data'!$D$31,0,10*ROW('Sanitation Data'!D81)))</f>
        <v/>
      </c>
      <c r="CO87" s="399" t="str">
        <f ca="1">+IF(OFFSET('Sanitation Data'!$D$32,0,10*ROW('Sanitation Data'!D81))="","",OFFSET('Sanitation Data'!$D$32,0,10*ROW('Sanitation Data'!D81)))</f>
        <v/>
      </c>
      <c r="CP87" s="399" t="str">
        <f ca="1">+IF(OFFSET('Sanitation Data'!$E$28,0,10*ROW('Sanitation Data'!E81))="","",OFFSET('Sanitation Data'!$E$28,0,10*ROW('Sanitation Data'!E81)))</f>
        <v/>
      </c>
      <c r="CQ87" s="399" t="str">
        <f ca="1">+IF(OFFSET('Sanitation Data'!$E$29,0,10*ROW('Sanitation Data'!E81))="","",OFFSET('Sanitation Data'!$E$29,0,10*ROW('Sanitation Data'!E81)))</f>
        <v/>
      </c>
      <c r="CR87" s="399" t="str">
        <f ca="1">+IF(OFFSET('Sanitation Data'!$E$30,0,10*ROW('Sanitation Data'!E81))="","",OFFSET('Sanitation Data'!$E$30,0,10*ROW('Sanitation Data'!E81)))</f>
        <v/>
      </c>
      <c r="CS87" s="399" t="str">
        <f ca="1">+IF(OFFSET('Sanitation Data'!$E$31,0,10*ROW('Sanitation Data'!E81))="","",OFFSET('Sanitation Data'!$E$31,0,10*ROW('Sanitation Data'!E81)))</f>
        <v/>
      </c>
      <c r="CT87" s="399" t="str">
        <f ca="1">+IF(OFFSET('Sanitation Data'!$E$32,0,10*ROW('Sanitation Data'!E81))="","",OFFSET('Sanitation Data'!$E$32,0,10*ROW('Sanitation Data'!E81)))</f>
        <v/>
      </c>
      <c r="CU87" s="399" t="str">
        <f ca="1">+IF(OFFSET('Sanitation Data'!$F$28,0,10*ROW('Sanitation Data'!F81))="","",OFFSET('Sanitation Data'!$F$28,0,10*ROW('Sanitation Data'!F81)))</f>
        <v/>
      </c>
      <c r="CV87" s="399" t="str">
        <f ca="1">+IF(OFFSET('Sanitation Data'!$F$29,0,10*ROW('Sanitation Data'!F81))="","",OFFSET('Sanitation Data'!$F$29,0,10*ROW('Sanitation Data'!F81)))</f>
        <v/>
      </c>
      <c r="CW87" s="399" t="str">
        <f ca="1">+IF(OFFSET('Sanitation Data'!$F$30,0,10*ROW('Sanitation Data'!F81))="","",OFFSET('Sanitation Data'!$F$30,0,10*ROW('Sanitation Data'!F81)))</f>
        <v/>
      </c>
      <c r="CX87" s="399" t="str">
        <f ca="1">+IF(OFFSET('Sanitation Data'!$F$31,0,10*ROW('Sanitation Data'!F81))="","",OFFSET('Sanitation Data'!$F$31,0,10*ROW('Sanitation Data'!F81)))</f>
        <v/>
      </c>
      <c r="CY87" s="399" t="str">
        <f ca="1">+IF(OFFSET('Sanitation Data'!$F$32,0,10*ROW('Sanitation Data'!F81))="","",OFFSET('Sanitation Data'!$F$32,0,10*ROW('Sanitation Data'!F81)))</f>
        <v/>
      </c>
      <c r="CZ87" s="399" t="str">
        <f ca="1">+IF(OFFSET('Sanitation Data'!$G$28,0,10*ROW('Sanitation Data'!G81))="","",OFFSET('Sanitation Data'!$G$28,0,10*ROW('Sanitation Data'!G81)))</f>
        <v/>
      </c>
      <c r="DA87" s="399" t="str">
        <f ca="1">+IF(OFFSET('Sanitation Data'!$G$29,0,10*ROW('Sanitation Data'!G81))="","",OFFSET('Sanitation Data'!$G$29,0,10*ROW('Sanitation Data'!G81)))</f>
        <v/>
      </c>
      <c r="DB87" s="399" t="str">
        <f ca="1">+IF(OFFSET('Sanitation Data'!$G$30,0,10*ROW('Sanitation Data'!G81))="","",OFFSET('Sanitation Data'!$G$30,0,10*ROW('Sanitation Data'!G81)))</f>
        <v/>
      </c>
      <c r="DC87" s="399" t="str">
        <f ca="1">+IF(OFFSET('Sanitation Data'!$G$31,0,10*ROW('Sanitation Data'!G81))="","",OFFSET('Sanitation Data'!$G$31,0,10*ROW('Sanitation Data'!G81)))</f>
        <v/>
      </c>
      <c r="DD87" s="399" t="str">
        <f ca="1">+IF(OFFSET('Sanitation Data'!$G$32,0,10*ROW('Sanitation Data'!G81))="","",OFFSET('Sanitation Data'!$G$32,0,10*ROW('Sanitation Data'!G81)))</f>
        <v/>
      </c>
      <c r="DE87" s="399" t="str">
        <f ca="1">+IF(OFFSET('Sanitation Data'!$H$28,0,10*ROW('Sanitation Data'!H81))="","",OFFSET('Sanitation Data'!$H$28,0,10*ROW('Sanitation Data'!H81)))</f>
        <v/>
      </c>
      <c r="DF87" s="399" t="str">
        <f ca="1">+IF(OFFSET('Sanitation Data'!$H$29,0,10*ROW('Sanitation Data'!H81))="","",OFFSET('Sanitation Data'!$H$29,0,10*ROW('Sanitation Data'!H81)))</f>
        <v/>
      </c>
      <c r="DG87" s="399" t="str">
        <f ca="1">+IF(OFFSET('Sanitation Data'!$H$30,0,10*ROW('Sanitation Data'!H81))="","",OFFSET('Sanitation Data'!$H$30,0,10*ROW('Sanitation Data'!H81)))</f>
        <v/>
      </c>
      <c r="DH87" s="399" t="str">
        <f ca="1">+IF(OFFSET('Sanitation Data'!$H$31,0,10*ROW('Sanitation Data'!H81))="","",OFFSET('Sanitation Data'!$H$31,0,10*ROW('Sanitation Data'!H81)))</f>
        <v/>
      </c>
      <c r="DI87" s="399" t="str">
        <f ca="1">+IF(OFFSET('Sanitation Data'!$H$32,0,10*ROW('Sanitation Data'!H81))="","",OFFSET('Sanitation Data'!$H$32,0,10*ROW('Sanitation Data'!H81)))</f>
        <v/>
      </c>
      <c r="DJ87" s="399" t="str">
        <f ca="1">+IF(OFFSET('Sanitation Data'!$I$28,0,10*ROW('Sanitation Data'!I81))="","",OFFSET('Sanitation Data'!$I$28,0,10*ROW('Sanitation Data'!I81)))</f>
        <v/>
      </c>
      <c r="DK87" s="399" t="str">
        <f ca="1">+IF(OFFSET('Sanitation Data'!$I$29,0,10*ROW('Sanitation Data'!I81))="","",OFFSET('Sanitation Data'!$I$29,0,10*ROW('Sanitation Data'!I81)))</f>
        <v/>
      </c>
      <c r="DL87" s="399" t="str">
        <f ca="1">+IF(OFFSET('Sanitation Data'!$I$30,0,10*ROW('Sanitation Data'!I81))="","",OFFSET('Sanitation Data'!$I$30,0,10*ROW('Sanitation Data'!I81)))</f>
        <v/>
      </c>
      <c r="DM87" s="399" t="str">
        <f ca="1">+IF(OFFSET('Sanitation Data'!$I$31,0,10*ROW('Sanitation Data'!I81))="","",OFFSET('Sanitation Data'!$I$31,0,10*ROW('Sanitation Data'!I81)))</f>
        <v/>
      </c>
      <c r="DN87" s="399" t="str">
        <f ca="1">+IF(OFFSET('Sanitation Data'!$I$32,0,10*ROW('Sanitation Data'!I81))="","",OFFSET('Sanitation Data'!$I$32,0,10*ROW('Sanitation Data'!I81)))</f>
        <v/>
      </c>
      <c r="DO87" s="399" t="str">
        <f ca="1">+IF(OFFSET('Hygiene Data'!$D$11,0,10*ROW('Hygiene Data'!D81))="","",OFFSET('Hygiene Data'!$D$11,0,10*ROW('Hygiene Data'!D81)))</f>
        <v/>
      </c>
      <c r="DP87" s="399" t="str">
        <f ca="1">+IF(OFFSET('Hygiene Data'!$D$12,0,10*ROW('Hygiene Data'!D81))="","",OFFSET('Hygiene Data'!$D$12,0,10*ROW('Hygiene Data'!D81)))</f>
        <v/>
      </c>
      <c r="DQ87" s="399" t="str">
        <f ca="1">+IF(OFFSET('Hygiene Data'!$D$13,0,10*ROW('Hygiene Data'!D81))="","",OFFSET('Hygiene Data'!$D$13,0,10*ROW('Hygiene Data'!D81)))</f>
        <v/>
      </c>
      <c r="DR87" s="399" t="str">
        <f ca="1">+IF(OFFSET('Hygiene Data'!$E$11,0,10*ROW('Hygiene Data'!E81))="","",OFFSET('Hygiene Data'!$E$11,0,10*ROW('Hygiene Data'!E81)))</f>
        <v/>
      </c>
      <c r="DS87" s="399" t="str">
        <f ca="1">+IF(OFFSET('Hygiene Data'!$E$12,0,10*ROW('Hygiene Data'!E81))="","",OFFSET('Hygiene Data'!$E$12,0,10*ROW('Hygiene Data'!E81)))</f>
        <v/>
      </c>
      <c r="DT87" s="399" t="str">
        <f ca="1">+IF(OFFSET('Hygiene Data'!$E$13,0,10*ROW('Hygiene Data'!E81))="","",OFFSET('Hygiene Data'!$E$13,0,10*ROW('Hygiene Data'!E81)))</f>
        <v/>
      </c>
      <c r="DU87" s="399" t="str">
        <f ca="1">+IF(OFFSET('Hygiene Data'!$F$11,0,10*ROW('Hygiene Data'!F81))="","",OFFSET('Hygiene Data'!$F$11,0,10*ROW('Hygiene Data'!F81)))</f>
        <v/>
      </c>
      <c r="DV87" s="399" t="str">
        <f ca="1">+IF(OFFSET('Hygiene Data'!$F$12,0,10*ROW('Hygiene Data'!F81))="","",OFFSET('Hygiene Data'!$F$12,0,10*ROW('Hygiene Data'!F81)))</f>
        <v/>
      </c>
      <c r="DW87" s="399" t="str">
        <f ca="1">+IF(OFFSET('Hygiene Data'!$F$13,0,10*ROW('Hygiene Data'!F81))="","",OFFSET('Hygiene Data'!$F$13,0,10*ROW('Hygiene Data'!F81)))</f>
        <v/>
      </c>
      <c r="DX87" s="399" t="str">
        <f ca="1">+IF(OFFSET('Hygiene Data'!$G$11,0,10*ROW('Hygiene Data'!G81))="","",OFFSET('Hygiene Data'!$G$11,0,10*ROW('Hygiene Data'!G81)))</f>
        <v/>
      </c>
      <c r="DY87" s="399" t="str">
        <f ca="1">+IF(OFFSET('Hygiene Data'!$G$12,0,10*ROW('Hygiene Data'!G81))="","",OFFSET('Hygiene Data'!$G$12,0,10*ROW('Hygiene Data'!G81)))</f>
        <v/>
      </c>
      <c r="DZ87" s="399" t="str">
        <f ca="1">+IF(OFFSET('Hygiene Data'!$G$13,0,10*ROW('Hygiene Data'!G81))="","",OFFSET('Hygiene Data'!$G$13,0,10*ROW('Hygiene Data'!G81)))</f>
        <v/>
      </c>
      <c r="EA87" s="399" t="str">
        <f ca="1">+IF(OFFSET('Hygiene Data'!$H$11,0,10*ROW('Hygiene Data'!H81))="","",OFFSET('Hygiene Data'!$H$11,0,10*ROW('Hygiene Data'!H81)))</f>
        <v/>
      </c>
      <c r="EB87" s="399" t="str">
        <f ca="1">+IF(OFFSET('Hygiene Data'!$H$12,0,10*ROW('Hygiene Data'!H81))="","",OFFSET('Hygiene Data'!$H$12,0,10*ROW('Hygiene Data'!H81)))</f>
        <v/>
      </c>
      <c r="EC87" s="399" t="str">
        <f ca="1">+IF(OFFSET('Hygiene Data'!$H$13,0,10*ROW('Hygiene Data'!H81))="","",OFFSET('Hygiene Data'!$H$13,0,10*ROW('Hygiene Data'!H81)))</f>
        <v/>
      </c>
      <c r="ED87" s="399" t="str">
        <f ca="1">+IF(OFFSET('Hygiene Data'!$I$11,0,10*ROW('Hygiene Data'!I81))="","",OFFSET('Hygiene Data'!$I$11,0,10*ROW('Hygiene Data'!I81)))</f>
        <v/>
      </c>
      <c r="EE87" s="399" t="str">
        <f ca="1">+IF(OFFSET('Hygiene Data'!$I$12,0,10*ROW('Hygiene Data'!I81))="","",OFFSET('Hygiene Data'!$I$12,0,10*ROW('Hygiene Data'!I81)))</f>
        <v/>
      </c>
      <c r="EF87" s="399" t="str">
        <f ca="1">+IF(OFFSET('Hygiene Data'!$I$13,0,10*ROW('Hygiene Data'!I81))="","",OFFSET('Hygiene Data'!$I$13,0,10*ROW('Hygiene Data'!I81)))</f>
        <v/>
      </c>
    </row>
    <row r="88" spans="1:136" x14ac:dyDescent="0.25">
      <c r="A88" s="508" t="str">
        <f ca="1">+IF(OFFSET('Water Data'!$B$2,0,10*ROW('Water Data'!E82))="","",OFFSET('Water Data'!$B$2,0,10*ROW('Water Data'!E82)))</f>
        <v/>
      </c>
      <c r="B88" s="50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35" t="str">
        <f t="shared" ca="1" si="1"/>
        <v/>
      </c>
      <c r="D88" s="53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3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3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3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3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3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3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3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3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3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3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3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3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3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3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3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3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3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3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3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3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3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3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3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3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3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3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3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3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3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3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3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3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3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3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3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3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3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3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3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3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3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3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3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3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3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3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3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3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1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3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3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3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3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3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3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3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3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3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3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3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3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3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3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3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3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99" t="str">
        <f ca="1">+IF(OFFSET('Water Data'!$D$27,0,10*ROW('Water Data'!D82))="","",OFFSET('Water Data'!$D$27,0,10*ROW('Water Data'!D82)))</f>
        <v/>
      </c>
      <c r="BT88" s="399" t="str">
        <f ca="1">+IF(OFFSET('Water Data'!$D$28,0,10*ROW('Water Data'!D82))="","",OFFSET('Water Data'!$D$28,0,10*ROW('Water Data'!D82)))</f>
        <v/>
      </c>
      <c r="BU88" s="399" t="str">
        <f ca="1">+IF(OFFSET('Water Data'!$D$29,0,10*ROW('Water Data'!D82))="","",OFFSET('Water Data'!$D$29,0,10*ROW('Water Data'!D82)))</f>
        <v/>
      </c>
      <c r="BV88" s="399" t="str">
        <f ca="1">+IF(OFFSET('Water Data'!$E$27,0,10*ROW('Water Data'!E82))="","",OFFSET('Water Data'!$E$27,0,10*ROW('Water Data'!E82)))</f>
        <v/>
      </c>
      <c r="BW88" s="399" t="str">
        <f ca="1">+IF(OFFSET('Water Data'!$E$28,0,10*ROW('Water Data'!E82))="","",OFFSET('Water Data'!$E$28,0,10*ROW('Water Data'!E82)))</f>
        <v/>
      </c>
      <c r="BX88" s="399" t="str">
        <f ca="1">+IF(OFFSET('Water Data'!$E$29,0,10*ROW('Water Data'!E82))="","",OFFSET('Water Data'!$E$29,0,10*ROW('Water Data'!E82)))</f>
        <v/>
      </c>
      <c r="BY88" s="399" t="str">
        <f ca="1">+IF(OFFSET('Water Data'!$F$27,0,10*ROW('Water Data'!F82))="","",OFFSET('Water Data'!$F$27,0,10*ROW('Water Data'!F82)))</f>
        <v/>
      </c>
      <c r="BZ88" s="399" t="str">
        <f ca="1">+IF(OFFSET('Water Data'!$F$28,0,10*ROW('Water Data'!F82))="","",OFFSET('Water Data'!$F$28,0,10*ROW('Water Data'!F82)))</f>
        <v/>
      </c>
      <c r="CA88" s="399" t="str">
        <f ca="1">+IF(OFFSET('Water Data'!$F$29,0,10*ROW('Water Data'!F82))="","",OFFSET('Water Data'!$F$29,0,10*ROW('Water Data'!F82)))</f>
        <v/>
      </c>
      <c r="CB88" s="399" t="str">
        <f ca="1">+IF(OFFSET('Water Data'!$G$27,0,10*ROW('Water Data'!G82))="","",OFFSET('Water Data'!$G$27,0,10*ROW('Water Data'!G82)))</f>
        <v/>
      </c>
      <c r="CC88" s="399" t="str">
        <f ca="1">+IF(OFFSET('Water Data'!$G$28,0,10*ROW('Water Data'!G82))="","",OFFSET('Water Data'!$G$28,0,10*ROW('Water Data'!G82)))</f>
        <v/>
      </c>
      <c r="CD88" s="399" t="str">
        <f ca="1">+IF(OFFSET('Water Data'!$G$29,0,10*ROW('Water Data'!G82))="","",OFFSET('Water Data'!$G$29,0,10*ROW('Water Data'!G82)))</f>
        <v/>
      </c>
      <c r="CE88" s="399" t="str">
        <f ca="1">+IF(OFFSET('Water Data'!$H$27,0,10*ROW('Water Data'!H82))="","",OFFSET('Water Data'!$H$27,0,10*ROW('Water Data'!H82)))</f>
        <v/>
      </c>
      <c r="CF88" s="399" t="str">
        <f ca="1">+IF(OFFSET('Water Data'!$H$28,0,10*ROW('Water Data'!H82))="","",OFFSET('Water Data'!$H$28,0,10*ROW('Water Data'!H82)))</f>
        <v/>
      </c>
      <c r="CG88" s="399" t="str">
        <f ca="1">+IF(OFFSET('Water Data'!$H$29,0,10*ROW('Water Data'!H82))="","",OFFSET('Water Data'!$H$29,0,10*ROW('Water Data'!H82)))</f>
        <v/>
      </c>
      <c r="CH88" s="399" t="str">
        <f ca="1">+IF(OFFSET('Water Data'!$I$27,0,10*ROW('Water Data'!I82))="","",OFFSET('Water Data'!$I$27,0,10*ROW('Water Data'!I82)))</f>
        <v/>
      </c>
      <c r="CI88" s="399" t="str">
        <f ca="1">+IF(OFFSET('Water Data'!$I$28,0,10*ROW('Water Data'!I82))="","",OFFSET('Water Data'!$I$28,0,10*ROW('Water Data'!I82)))</f>
        <v/>
      </c>
      <c r="CJ88" s="399" t="str">
        <f ca="1">+IF(OFFSET('Water Data'!$I$29,0,10*ROW('Water Data'!I82))="","",OFFSET('Water Data'!$I$29,0,10*ROW('Water Data'!I82)))</f>
        <v/>
      </c>
      <c r="CK88" s="399" t="str">
        <f ca="1">+IF(OFFSET('Sanitation Data'!$D$28,0,10*ROW('Sanitation Data'!D82))="","",OFFSET('Sanitation Data'!$D$28,0,10*ROW('Sanitation Data'!D82)))</f>
        <v/>
      </c>
      <c r="CL88" s="399" t="str">
        <f ca="1">+IF(OFFSET('Sanitation Data'!$D$29,0,10*ROW('Sanitation Data'!D82))="","",OFFSET('Sanitation Data'!$D$29,0,10*ROW('Sanitation Data'!D82)))</f>
        <v/>
      </c>
      <c r="CM88" s="399" t="str">
        <f ca="1">+IF(OFFSET('Sanitation Data'!$D$30,0,10*ROW('Sanitation Data'!D82))="","",OFFSET('Sanitation Data'!$D$30,0,10*ROW('Sanitation Data'!D82)))</f>
        <v/>
      </c>
      <c r="CN88" s="399" t="str">
        <f ca="1">+IF(OFFSET('Sanitation Data'!$D$31,0,10*ROW('Sanitation Data'!D82))="","",OFFSET('Sanitation Data'!$D$31,0,10*ROW('Sanitation Data'!D82)))</f>
        <v/>
      </c>
      <c r="CO88" s="399" t="str">
        <f ca="1">+IF(OFFSET('Sanitation Data'!$D$32,0,10*ROW('Sanitation Data'!D82))="","",OFFSET('Sanitation Data'!$D$32,0,10*ROW('Sanitation Data'!D82)))</f>
        <v/>
      </c>
      <c r="CP88" s="399" t="str">
        <f ca="1">+IF(OFFSET('Sanitation Data'!$E$28,0,10*ROW('Sanitation Data'!E82))="","",OFFSET('Sanitation Data'!$E$28,0,10*ROW('Sanitation Data'!E82)))</f>
        <v/>
      </c>
      <c r="CQ88" s="399" t="str">
        <f ca="1">+IF(OFFSET('Sanitation Data'!$E$29,0,10*ROW('Sanitation Data'!E82))="","",OFFSET('Sanitation Data'!$E$29,0,10*ROW('Sanitation Data'!E82)))</f>
        <v/>
      </c>
      <c r="CR88" s="399" t="str">
        <f ca="1">+IF(OFFSET('Sanitation Data'!$E$30,0,10*ROW('Sanitation Data'!E82))="","",OFFSET('Sanitation Data'!$E$30,0,10*ROW('Sanitation Data'!E82)))</f>
        <v/>
      </c>
      <c r="CS88" s="399" t="str">
        <f ca="1">+IF(OFFSET('Sanitation Data'!$E$31,0,10*ROW('Sanitation Data'!E82))="","",OFFSET('Sanitation Data'!$E$31,0,10*ROW('Sanitation Data'!E82)))</f>
        <v/>
      </c>
      <c r="CT88" s="399" t="str">
        <f ca="1">+IF(OFFSET('Sanitation Data'!$E$32,0,10*ROW('Sanitation Data'!E82))="","",OFFSET('Sanitation Data'!$E$32,0,10*ROW('Sanitation Data'!E82)))</f>
        <v/>
      </c>
      <c r="CU88" s="399" t="str">
        <f ca="1">+IF(OFFSET('Sanitation Data'!$F$28,0,10*ROW('Sanitation Data'!F82))="","",OFFSET('Sanitation Data'!$F$28,0,10*ROW('Sanitation Data'!F82)))</f>
        <v/>
      </c>
      <c r="CV88" s="399" t="str">
        <f ca="1">+IF(OFFSET('Sanitation Data'!$F$29,0,10*ROW('Sanitation Data'!F82))="","",OFFSET('Sanitation Data'!$F$29,0,10*ROW('Sanitation Data'!F82)))</f>
        <v/>
      </c>
      <c r="CW88" s="399" t="str">
        <f ca="1">+IF(OFFSET('Sanitation Data'!$F$30,0,10*ROW('Sanitation Data'!F82))="","",OFFSET('Sanitation Data'!$F$30,0,10*ROW('Sanitation Data'!F82)))</f>
        <v/>
      </c>
      <c r="CX88" s="399" t="str">
        <f ca="1">+IF(OFFSET('Sanitation Data'!$F$31,0,10*ROW('Sanitation Data'!F82))="","",OFFSET('Sanitation Data'!$F$31,0,10*ROW('Sanitation Data'!F82)))</f>
        <v/>
      </c>
      <c r="CY88" s="399" t="str">
        <f ca="1">+IF(OFFSET('Sanitation Data'!$F$32,0,10*ROW('Sanitation Data'!F82))="","",OFFSET('Sanitation Data'!$F$32,0,10*ROW('Sanitation Data'!F82)))</f>
        <v/>
      </c>
      <c r="CZ88" s="399" t="str">
        <f ca="1">+IF(OFFSET('Sanitation Data'!$G$28,0,10*ROW('Sanitation Data'!G82))="","",OFFSET('Sanitation Data'!$G$28,0,10*ROW('Sanitation Data'!G82)))</f>
        <v/>
      </c>
      <c r="DA88" s="399" t="str">
        <f ca="1">+IF(OFFSET('Sanitation Data'!$G$29,0,10*ROW('Sanitation Data'!G82))="","",OFFSET('Sanitation Data'!$G$29,0,10*ROW('Sanitation Data'!G82)))</f>
        <v/>
      </c>
      <c r="DB88" s="399" t="str">
        <f ca="1">+IF(OFFSET('Sanitation Data'!$G$30,0,10*ROW('Sanitation Data'!G82))="","",OFFSET('Sanitation Data'!$G$30,0,10*ROW('Sanitation Data'!G82)))</f>
        <v/>
      </c>
      <c r="DC88" s="399" t="str">
        <f ca="1">+IF(OFFSET('Sanitation Data'!$G$31,0,10*ROW('Sanitation Data'!G82))="","",OFFSET('Sanitation Data'!$G$31,0,10*ROW('Sanitation Data'!G82)))</f>
        <v/>
      </c>
      <c r="DD88" s="399" t="str">
        <f ca="1">+IF(OFFSET('Sanitation Data'!$G$32,0,10*ROW('Sanitation Data'!G82))="","",OFFSET('Sanitation Data'!$G$32,0,10*ROW('Sanitation Data'!G82)))</f>
        <v/>
      </c>
      <c r="DE88" s="399" t="str">
        <f ca="1">+IF(OFFSET('Sanitation Data'!$H$28,0,10*ROW('Sanitation Data'!H82))="","",OFFSET('Sanitation Data'!$H$28,0,10*ROW('Sanitation Data'!H82)))</f>
        <v/>
      </c>
      <c r="DF88" s="399" t="str">
        <f ca="1">+IF(OFFSET('Sanitation Data'!$H$29,0,10*ROW('Sanitation Data'!H82))="","",OFFSET('Sanitation Data'!$H$29,0,10*ROW('Sanitation Data'!H82)))</f>
        <v/>
      </c>
      <c r="DG88" s="399" t="str">
        <f ca="1">+IF(OFFSET('Sanitation Data'!$H$30,0,10*ROW('Sanitation Data'!H82))="","",OFFSET('Sanitation Data'!$H$30,0,10*ROW('Sanitation Data'!H82)))</f>
        <v/>
      </c>
      <c r="DH88" s="399" t="str">
        <f ca="1">+IF(OFFSET('Sanitation Data'!$H$31,0,10*ROW('Sanitation Data'!H82))="","",OFFSET('Sanitation Data'!$H$31,0,10*ROW('Sanitation Data'!H82)))</f>
        <v/>
      </c>
      <c r="DI88" s="399" t="str">
        <f ca="1">+IF(OFFSET('Sanitation Data'!$H$32,0,10*ROW('Sanitation Data'!H82))="","",OFFSET('Sanitation Data'!$H$32,0,10*ROW('Sanitation Data'!H82)))</f>
        <v/>
      </c>
      <c r="DJ88" s="399" t="str">
        <f ca="1">+IF(OFFSET('Sanitation Data'!$I$28,0,10*ROW('Sanitation Data'!I82))="","",OFFSET('Sanitation Data'!$I$28,0,10*ROW('Sanitation Data'!I82)))</f>
        <v/>
      </c>
      <c r="DK88" s="399" t="str">
        <f ca="1">+IF(OFFSET('Sanitation Data'!$I$29,0,10*ROW('Sanitation Data'!I82))="","",OFFSET('Sanitation Data'!$I$29,0,10*ROW('Sanitation Data'!I82)))</f>
        <v/>
      </c>
      <c r="DL88" s="399" t="str">
        <f ca="1">+IF(OFFSET('Sanitation Data'!$I$30,0,10*ROW('Sanitation Data'!I82))="","",OFFSET('Sanitation Data'!$I$30,0,10*ROW('Sanitation Data'!I82)))</f>
        <v/>
      </c>
      <c r="DM88" s="399" t="str">
        <f ca="1">+IF(OFFSET('Sanitation Data'!$I$31,0,10*ROW('Sanitation Data'!I82))="","",OFFSET('Sanitation Data'!$I$31,0,10*ROW('Sanitation Data'!I82)))</f>
        <v/>
      </c>
      <c r="DN88" s="399" t="str">
        <f ca="1">+IF(OFFSET('Sanitation Data'!$I$32,0,10*ROW('Sanitation Data'!I82))="","",OFFSET('Sanitation Data'!$I$32,0,10*ROW('Sanitation Data'!I82)))</f>
        <v/>
      </c>
      <c r="DO88" s="399" t="str">
        <f ca="1">+IF(OFFSET('Hygiene Data'!$D$11,0,10*ROW('Hygiene Data'!D82))="","",OFFSET('Hygiene Data'!$D$11,0,10*ROW('Hygiene Data'!D82)))</f>
        <v/>
      </c>
      <c r="DP88" s="399" t="str">
        <f ca="1">+IF(OFFSET('Hygiene Data'!$D$12,0,10*ROW('Hygiene Data'!D82))="","",OFFSET('Hygiene Data'!$D$12,0,10*ROW('Hygiene Data'!D82)))</f>
        <v/>
      </c>
      <c r="DQ88" s="399" t="str">
        <f ca="1">+IF(OFFSET('Hygiene Data'!$D$13,0,10*ROW('Hygiene Data'!D82))="","",OFFSET('Hygiene Data'!$D$13,0,10*ROW('Hygiene Data'!D82)))</f>
        <v/>
      </c>
      <c r="DR88" s="399" t="str">
        <f ca="1">+IF(OFFSET('Hygiene Data'!$E$11,0,10*ROW('Hygiene Data'!E82))="","",OFFSET('Hygiene Data'!$E$11,0,10*ROW('Hygiene Data'!E82)))</f>
        <v/>
      </c>
      <c r="DS88" s="399" t="str">
        <f ca="1">+IF(OFFSET('Hygiene Data'!$E$12,0,10*ROW('Hygiene Data'!E82))="","",OFFSET('Hygiene Data'!$E$12,0,10*ROW('Hygiene Data'!E82)))</f>
        <v/>
      </c>
      <c r="DT88" s="399" t="str">
        <f ca="1">+IF(OFFSET('Hygiene Data'!$E$13,0,10*ROW('Hygiene Data'!E82))="","",OFFSET('Hygiene Data'!$E$13,0,10*ROW('Hygiene Data'!E82)))</f>
        <v/>
      </c>
      <c r="DU88" s="399" t="str">
        <f ca="1">+IF(OFFSET('Hygiene Data'!$F$11,0,10*ROW('Hygiene Data'!F82))="","",OFFSET('Hygiene Data'!$F$11,0,10*ROW('Hygiene Data'!F82)))</f>
        <v/>
      </c>
      <c r="DV88" s="399" t="str">
        <f ca="1">+IF(OFFSET('Hygiene Data'!$F$12,0,10*ROW('Hygiene Data'!F82))="","",OFFSET('Hygiene Data'!$F$12,0,10*ROW('Hygiene Data'!F82)))</f>
        <v/>
      </c>
      <c r="DW88" s="399" t="str">
        <f ca="1">+IF(OFFSET('Hygiene Data'!$F$13,0,10*ROW('Hygiene Data'!F82))="","",OFFSET('Hygiene Data'!$F$13,0,10*ROW('Hygiene Data'!F82)))</f>
        <v/>
      </c>
      <c r="DX88" s="399" t="str">
        <f ca="1">+IF(OFFSET('Hygiene Data'!$G$11,0,10*ROW('Hygiene Data'!G82))="","",OFFSET('Hygiene Data'!$G$11,0,10*ROW('Hygiene Data'!G82)))</f>
        <v/>
      </c>
      <c r="DY88" s="399" t="str">
        <f ca="1">+IF(OFFSET('Hygiene Data'!$G$12,0,10*ROW('Hygiene Data'!G82))="","",OFFSET('Hygiene Data'!$G$12,0,10*ROW('Hygiene Data'!G82)))</f>
        <v/>
      </c>
      <c r="DZ88" s="399" t="str">
        <f ca="1">+IF(OFFSET('Hygiene Data'!$G$13,0,10*ROW('Hygiene Data'!G82))="","",OFFSET('Hygiene Data'!$G$13,0,10*ROW('Hygiene Data'!G82)))</f>
        <v/>
      </c>
      <c r="EA88" s="399" t="str">
        <f ca="1">+IF(OFFSET('Hygiene Data'!$H$11,0,10*ROW('Hygiene Data'!H82))="","",OFFSET('Hygiene Data'!$H$11,0,10*ROW('Hygiene Data'!H82)))</f>
        <v/>
      </c>
      <c r="EB88" s="399" t="str">
        <f ca="1">+IF(OFFSET('Hygiene Data'!$H$12,0,10*ROW('Hygiene Data'!H82))="","",OFFSET('Hygiene Data'!$H$12,0,10*ROW('Hygiene Data'!H82)))</f>
        <v/>
      </c>
      <c r="EC88" s="399" t="str">
        <f ca="1">+IF(OFFSET('Hygiene Data'!$H$13,0,10*ROW('Hygiene Data'!H82))="","",OFFSET('Hygiene Data'!$H$13,0,10*ROW('Hygiene Data'!H82)))</f>
        <v/>
      </c>
      <c r="ED88" s="399" t="str">
        <f ca="1">+IF(OFFSET('Hygiene Data'!$I$11,0,10*ROW('Hygiene Data'!I82))="","",OFFSET('Hygiene Data'!$I$11,0,10*ROW('Hygiene Data'!I82)))</f>
        <v/>
      </c>
      <c r="EE88" s="399" t="str">
        <f ca="1">+IF(OFFSET('Hygiene Data'!$I$12,0,10*ROW('Hygiene Data'!I82))="","",OFFSET('Hygiene Data'!$I$12,0,10*ROW('Hygiene Data'!I82)))</f>
        <v/>
      </c>
      <c r="EF88" s="399" t="str">
        <f ca="1">+IF(OFFSET('Hygiene Data'!$I$13,0,10*ROW('Hygiene Data'!I82))="","",OFFSET('Hygiene Data'!$I$13,0,10*ROW('Hygiene Data'!I82)))</f>
        <v/>
      </c>
    </row>
    <row r="89" spans="1:136" x14ac:dyDescent="0.25">
      <c r="A89" s="508" t="str">
        <f ca="1">+IF(OFFSET('Water Data'!$B$2,0,10*ROW('Water Data'!E83))="","",OFFSET('Water Data'!$B$2,0,10*ROW('Water Data'!E83)))</f>
        <v/>
      </c>
      <c r="B89" s="50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35" t="str">
        <f t="shared" ca="1" si="1"/>
        <v/>
      </c>
      <c r="D89" s="53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3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3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3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3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3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3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3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3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3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3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3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3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3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3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3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3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3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3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3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3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3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3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3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3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3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3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3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3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3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3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3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3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3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3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3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3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3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3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3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3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3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3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3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3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3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3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3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3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1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3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3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3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3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3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3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3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3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3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3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3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3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3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3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3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3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99" t="str">
        <f ca="1">+IF(OFFSET('Water Data'!$D$27,0,10*ROW('Water Data'!D83))="","",OFFSET('Water Data'!$D$27,0,10*ROW('Water Data'!D83)))</f>
        <v/>
      </c>
      <c r="BT89" s="399" t="str">
        <f ca="1">+IF(OFFSET('Water Data'!$D$28,0,10*ROW('Water Data'!D83))="","",OFFSET('Water Data'!$D$28,0,10*ROW('Water Data'!D83)))</f>
        <v/>
      </c>
      <c r="BU89" s="399" t="str">
        <f ca="1">+IF(OFFSET('Water Data'!$D$29,0,10*ROW('Water Data'!D83))="","",OFFSET('Water Data'!$D$29,0,10*ROW('Water Data'!D83)))</f>
        <v/>
      </c>
      <c r="BV89" s="399" t="str">
        <f ca="1">+IF(OFFSET('Water Data'!$E$27,0,10*ROW('Water Data'!E83))="","",OFFSET('Water Data'!$E$27,0,10*ROW('Water Data'!E83)))</f>
        <v/>
      </c>
      <c r="BW89" s="399" t="str">
        <f ca="1">+IF(OFFSET('Water Data'!$E$28,0,10*ROW('Water Data'!E83))="","",OFFSET('Water Data'!$E$28,0,10*ROW('Water Data'!E83)))</f>
        <v/>
      </c>
      <c r="BX89" s="399" t="str">
        <f ca="1">+IF(OFFSET('Water Data'!$E$29,0,10*ROW('Water Data'!E83))="","",OFFSET('Water Data'!$E$29,0,10*ROW('Water Data'!E83)))</f>
        <v/>
      </c>
      <c r="BY89" s="399" t="str">
        <f ca="1">+IF(OFFSET('Water Data'!$F$27,0,10*ROW('Water Data'!F83))="","",OFFSET('Water Data'!$F$27,0,10*ROW('Water Data'!F83)))</f>
        <v/>
      </c>
      <c r="BZ89" s="399" t="str">
        <f ca="1">+IF(OFFSET('Water Data'!$F$28,0,10*ROW('Water Data'!F83))="","",OFFSET('Water Data'!$F$28,0,10*ROW('Water Data'!F83)))</f>
        <v/>
      </c>
      <c r="CA89" s="399" t="str">
        <f ca="1">+IF(OFFSET('Water Data'!$F$29,0,10*ROW('Water Data'!F83))="","",OFFSET('Water Data'!$F$29,0,10*ROW('Water Data'!F83)))</f>
        <v/>
      </c>
      <c r="CB89" s="399" t="str">
        <f ca="1">+IF(OFFSET('Water Data'!$G$27,0,10*ROW('Water Data'!G83))="","",OFFSET('Water Data'!$G$27,0,10*ROW('Water Data'!G83)))</f>
        <v/>
      </c>
      <c r="CC89" s="399" t="str">
        <f ca="1">+IF(OFFSET('Water Data'!$G$28,0,10*ROW('Water Data'!G83))="","",OFFSET('Water Data'!$G$28,0,10*ROW('Water Data'!G83)))</f>
        <v/>
      </c>
      <c r="CD89" s="399" t="str">
        <f ca="1">+IF(OFFSET('Water Data'!$G$29,0,10*ROW('Water Data'!G83))="","",OFFSET('Water Data'!$G$29,0,10*ROW('Water Data'!G83)))</f>
        <v/>
      </c>
      <c r="CE89" s="399" t="str">
        <f ca="1">+IF(OFFSET('Water Data'!$H$27,0,10*ROW('Water Data'!H83))="","",OFFSET('Water Data'!$H$27,0,10*ROW('Water Data'!H83)))</f>
        <v/>
      </c>
      <c r="CF89" s="399" t="str">
        <f ca="1">+IF(OFFSET('Water Data'!$H$28,0,10*ROW('Water Data'!H83))="","",OFFSET('Water Data'!$H$28,0,10*ROW('Water Data'!H83)))</f>
        <v/>
      </c>
      <c r="CG89" s="399" t="str">
        <f ca="1">+IF(OFFSET('Water Data'!$H$29,0,10*ROW('Water Data'!H83))="","",OFFSET('Water Data'!$H$29,0,10*ROW('Water Data'!H83)))</f>
        <v/>
      </c>
      <c r="CH89" s="399" t="str">
        <f ca="1">+IF(OFFSET('Water Data'!$I$27,0,10*ROW('Water Data'!I83))="","",OFFSET('Water Data'!$I$27,0,10*ROW('Water Data'!I83)))</f>
        <v/>
      </c>
      <c r="CI89" s="399" t="str">
        <f ca="1">+IF(OFFSET('Water Data'!$I$28,0,10*ROW('Water Data'!I83))="","",OFFSET('Water Data'!$I$28,0,10*ROW('Water Data'!I83)))</f>
        <v/>
      </c>
      <c r="CJ89" s="399" t="str">
        <f ca="1">+IF(OFFSET('Water Data'!$I$29,0,10*ROW('Water Data'!I83))="","",OFFSET('Water Data'!$I$29,0,10*ROW('Water Data'!I83)))</f>
        <v/>
      </c>
      <c r="CK89" s="399" t="str">
        <f ca="1">+IF(OFFSET('Sanitation Data'!$D$28,0,10*ROW('Sanitation Data'!D83))="","",OFFSET('Sanitation Data'!$D$28,0,10*ROW('Sanitation Data'!D83)))</f>
        <v/>
      </c>
      <c r="CL89" s="399" t="str">
        <f ca="1">+IF(OFFSET('Sanitation Data'!$D$29,0,10*ROW('Sanitation Data'!D83))="","",OFFSET('Sanitation Data'!$D$29,0,10*ROW('Sanitation Data'!D83)))</f>
        <v/>
      </c>
      <c r="CM89" s="399" t="str">
        <f ca="1">+IF(OFFSET('Sanitation Data'!$D$30,0,10*ROW('Sanitation Data'!D83))="","",OFFSET('Sanitation Data'!$D$30,0,10*ROW('Sanitation Data'!D83)))</f>
        <v/>
      </c>
      <c r="CN89" s="399" t="str">
        <f ca="1">+IF(OFFSET('Sanitation Data'!$D$31,0,10*ROW('Sanitation Data'!D83))="","",OFFSET('Sanitation Data'!$D$31,0,10*ROW('Sanitation Data'!D83)))</f>
        <v/>
      </c>
      <c r="CO89" s="399" t="str">
        <f ca="1">+IF(OFFSET('Sanitation Data'!$D$32,0,10*ROW('Sanitation Data'!D83))="","",OFFSET('Sanitation Data'!$D$32,0,10*ROW('Sanitation Data'!D83)))</f>
        <v/>
      </c>
      <c r="CP89" s="399" t="str">
        <f ca="1">+IF(OFFSET('Sanitation Data'!$E$28,0,10*ROW('Sanitation Data'!E83))="","",OFFSET('Sanitation Data'!$E$28,0,10*ROW('Sanitation Data'!E83)))</f>
        <v/>
      </c>
      <c r="CQ89" s="399" t="str">
        <f ca="1">+IF(OFFSET('Sanitation Data'!$E$29,0,10*ROW('Sanitation Data'!E83))="","",OFFSET('Sanitation Data'!$E$29,0,10*ROW('Sanitation Data'!E83)))</f>
        <v/>
      </c>
      <c r="CR89" s="399" t="str">
        <f ca="1">+IF(OFFSET('Sanitation Data'!$E$30,0,10*ROW('Sanitation Data'!E83))="","",OFFSET('Sanitation Data'!$E$30,0,10*ROW('Sanitation Data'!E83)))</f>
        <v/>
      </c>
      <c r="CS89" s="399" t="str">
        <f ca="1">+IF(OFFSET('Sanitation Data'!$E$31,0,10*ROW('Sanitation Data'!E83))="","",OFFSET('Sanitation Data'!$E$31,0,10*ROW('Sanitation Data'!E83)))</f>
        <v/>
      </c>
      <c r="CT89" s="399" t="str">
        <f ca="1">+IF(OFFSET('Sanitation Data'!$E$32,0,10*ROW('Sanitation Data'!E83))="","",OFFSET('Sanitation Data'!$E$32,0,10*ROW('Sanitation Data'!E83)))</f>
        <v/>
      </c>
      <c r="CU89" s="399" t="str">
        <f ca="1">+IF(OFFSET('Sanitation Data'!$F$28,0,10*ROW('Sanitation Data'!F83))="","",OFFSET('Sanitation Data'!$F$28,0,10*ROW('Sanitation Data'!F83)))</f>
        <v/>
      </c>
      <c r="CV89" s="399" t="str">
        <f ca="1">+IF(OFFSET('Sanitation Data'!$F$29,0,10*ROW('Sanitation Data'!F83))="","",OFFSET('Sanitation Data'!$F$29,0,10*ROW('Sanitation Data'!F83)))</f>
        <v/>
      </c>
      <c r="CW89" s="399" t="str">
        <f ca="1">+IF(OFFSET('Sanitation Data'!$F$30,0,10*ROW('Sanitation Data'!F83))="","",OFFSET('Sanitation Data'!$F$30,0,10*ROW('Sanitation Data'!F83)))</f>
        <v/>
      </c>
      <c r="CX89" s="399" t="str">
        <f ca="1">+IF(OFFSET('Sanitation Data'!$F$31,0,10*ROW('Sanitation Data'!F83))="","",OFFSET('Sanitation Data'!$F$31,0,10*ROW('Sanitation Data'!F83)))</f>
        <v/>
      </c>
      <c r="CY89" s="399" t="str">
        <f ca="1">+IF(OFFSET('Sanitation Data'!$F$32,0,10*ROW('Sanitation Data'!F83))="","",OFFSET('Sanitation Data'!$F$32,0,10*ROW('Sanitation Data'!F83)))</f>
        <v/>
      </c>
      <c r="CZ89" s="399" t="str">
        <f ca="1">+IF(OFFSET('Sanitation Data'!$G$28,0,10*ROW('Sanitation Data'!G83))="","",OFFSET('Sanitation Data'!$G$28,0,10*ROW('Sanitation Data'!G83)))</f>
        <v/>
      </c>
      <c r="DA89" s="399" t="str">
        <f ca="1">+IF(OFFSET('Sanitation Data'!$G$29,0,10*ROW('Sanitation Data'!G83))="","",OFFSET('Sanitation Data'!$G$29,0,10*ROW('Sanitation Data'!G83)))</f>
        <v/>
      </c>
      <c r="DB89" s="399" t="str">
        <f ca="1">+IF(OFFSET('Sanitation Data'!$G$30,0,10*ROW('Sanitation Data'!G83))="","",OFFSET('Sanitation Data'!$G$30,0,10*ROW('Sanitation Data'!G83)))</f>
        <v/>
      </c>
      <c r="DC89" s="399" t="str">
        <f ca="1">+IF(OFFSET('Sanitation Data'!$G$31,0,10*ROW('Sanitation Data'!G83))="","",OFFSET('Sanitation Data'!$G$31,0,10*ROW('Sanitation Data'!G83)))</f>
        <v/>
      </c>
      <c r="DD89" s="399" t="str">
        <f ca="1">+IF(OFFSET('Sanitation Data'!$G$32,0,10*ROW('Sanitation Data'!G83))="","",OFFSET('Sanitation Data'!$G$32,0,10*ROW('Sanitation Data'!G83)))</f>
        <v/>
      </c>
      <c r="DE89" s="399" t="str">
        <f ca="1">+IF(OFFSET('Sanitation Data'!$H$28,0,10*ROW('Sanitation Data'!H83))="","",OFFSET('Sanitation Data'!$H$28,0,10*ROW('Sanitation Data'!H83)))</f>
        <v/>
      </c>
      <c r="DF89" s="399" t="str">
        <f ca="1">+IF(OFFSET('Sanitation Data'!$H$29,0,10*ROW('Sanitation Data'!H83))="","",OFFSET('Sanitation Data'!$H$29,0,10*ROW('Sanitation Data'!H83)))</f>
        <v/>
      </c>
      <c r="DG89" s="399" t="str">
        <f ca="1">+IF(OFFSET('Sanitation Data'!$H$30,0,10*ROW('Sanitation Data'!H83))="","",OFFSET('Sanitation Data'!$H$30,0,10*ROW('Sanitation Data'!H83)))</f>
        <v/>
      </c>
      <c r="DH89" s="399" t="str">
        <f ca="1">+IF(OFFSET('Sanitation Data'!$H$31,0,10*ROW('Sanitation Data'!H83))="","",OFFSET('Sanitation Data'!$H$31,0,10*ROW('Sanitation Data'!H83)))</f>
        <v/>
      </c>
      <c r="DI89" s="399" t="str">
        <f ca="1">+IF(OFFSET('Sanitation Data'!$H$32,0,10*ROW('Sanitation Data'!H83))="","",OFFSET('Sanitation Data'!$H$32,0,10*ROW('Sanitation Data'!H83)))</f>
        <v/>
      </c>
      <c r="DJ89" s="399" t="str">
        <f ca="1">+IF(OFFSET('Sanitation Data'!$I$28,0,10*ROW('Sanitation Data'!I83))="","",OFFSET('Sanitation Data'!$I$28,0,10*ROW('Sanitation Data'!I83)))</f>
        <v/>
      </c>
      <c r="DK89" s="399" t="str">
        <f ca="1">+IF(OFFSET('Sanitation Data'!$I$29,0,10*ROW('Sanitation Data'!I83))="","",OFFSET('Sanitation Data'!$I$29,0,10*ROW('Sanitation Data'!I83)))</f>
        <v/>
      </c>
      <c r="DL89" s="399" t="str">
        <f ca="1">+IF(OFFSET('Sanitation Data'!$I$30,0,10*ROW('Sanitation Data'!I83))="","",OFFSET('Sanitation Data'!$I$30,0,10*ROW('Sanitation Data'!I83)))</f>
        <v/>
      </c>
      <c r="DM89" s="399" t="str">
        <f ca="1">+IF(OFFSET('Sanitation Data'!$I$31,0,10*ROW('Sanitation Data'!I83))="","",OFFSET('Sanitation Data'!$I$31,0,10*ROW('Sanitation Data'!I83)))</f>
        <v/>
      </c>
      <c r="DN89" s="399" t="str">
        <f ca="1">+IF(OFFSET('Sanitation Data'!$I$32,0,10*ROW('Sanitation Data'!I83))="","",OFFSET('Sanitation Data'!$I$32,0,10*ROW('Sanitation Data'!I83)))</f>
        <v/>
      </c>
      <c r="DO89" s="399" t="str">
        <f ca="1">+IF(OFFSET('Hygiene Data'!$D$11,0,10*ROW('Hygiene Data'!D83))="","",OFFSET('Hygiene Data'!$D$11,0,10*ROW('Hygiene Data'!D83)))</f>
        <v/>
      </c>
      <c r="DP89" s="399" t="str">
        <f ca="1">+IF(OFFSET('Hygiene Data'!$D$12,0,10*ROW('Hygiene Data'!D83))="","",OFFSET('Hygiene Data'!$D$12,0,10*ROW('Hygiene Data'!D83)))</f>
        <v/>
      </c>
      <c r="DQ89" s="399" t="str">
        <f ca="1">+IF(OFFSET('Hygiene Data'!$D$13,0,10*ROW('Hygiene Data'!D83))="","",OFFSET('Hygiene Data'!$D$13,0,10*ROW('Hygiene Data'!D83)))</f>
        <v/>
      </c>
      <c r="DR89" s="399" t="str">
        <f ca="1">+IF(OFFSET('Hygiene Data'!$E$11,0,10*ROW('Hygiene Data'!E83))="","",OFFSET('Hygiene Data'!$E$11,0,10*ROW('Hygiene Data'!E83)))</f>
        <v/>
      </c>
      <c r="DS89" s="399" t="str">
        <f ca="1">+IF(OFFSET('Hygiene Data'!$E$12,0,10*ROW('Hygiene Data'!E83))="","",OFFSET('Hygiene Data'!$E$12,0,10*ROW('Hygiene Data'!E83)))</f>
        <v/>
      </c>
      <c r="DT89" s="399" t="str">
        <f ca="1">+IF(OFFSET('Hygiene Data'!$E$13,0,10*ROW('Hygiene Data'!E83))="","",OFFSET('Hygiene Data'!$E$13,0,10*ROW('Hygiene Data'!E83)))</f>
        <v/>
      </c>
      <c r="DU89" s="399" t="str">
        <f ca="1">+IF(OFFSET('Hygiene Data'!$F$11,0,10*ROW('Hygiene Data'!F83))="","",OFFSET('Hygiene Data'!$F$11,0,10*ROW('Hygiene Data'!F83)))</f>
        <v/>
      </c>
      <c r="DV89" s="399" t="str">
        <f ca="1">+IF(OFFSET('Hygiene Data'!$F$12,0,10*ROW('Hygiene Data'!F83))="","",OFFSET('Hygiene Data'!$F$12,0,10*ROW('Hygiene Data'!F83)))</f>
        <v/>
      </c>
      <c r="DW89" s="399" t="str">
        <f ca="1">+IF(OFFSET('Hygiene Data'!$F$13,0,10*ROW('Hygiene Data'!F83))="","",OFFSET('Hygiene Data'!$F$13,0,10*ROW('Hygiene Data'!F83)))</f>
        <v/>
      </c>
      <c r="DX89" s="399" t="str">
        <f ca="1">+IF(OFFSET('Hygiene Data'!$G$11,0,10*ROW('Hygiene Data'!G83))="","",OFFSET('Hygiene Data'!$G$11,0,10*ROW('Hygiene Data'!G83)))</f>
        <v/>
      </c>
      <c r="DY89" s="399" t="str">
        <f ca="1">+IF(OFFSET('Hygiene Data'!$G$12,0,10*ROW('Hygiene Data'!G83))="","",OFFSET('Hygiene Data'!$G$12,0,10*ROW('Hygiene Data'!G83)))</f>
        <v/>
      </c>
      <c r="DZ89" s="399" t="str">
        <f ca="1">+IF(OFFSET('Hygiene Data'!$G$13,0,10*ROW('Hygiene Data'!G83))="","",OFFSET('Hygiene Data'!$G$13,0,10*ROW('Hygiene Data'!G83)))</f>
        <v/>
      </c>
      <c r="EA89" s="399" t="str">
        <f ca="1">+IF(OFFSET('Hygiene Data'!$H$11,0,10*ROW('Hygiene Data'!H83))="","",OFFSET('Hygiene Data'!$H$11,0,10*ROW('Hygiene Data'!H83)))</f>
        <v/>
      </c>
      <c r="EB89" s="399" t="str">
        <f ca="1">+IF(OFFSET('Hygiene Data'!$H$12,0,10*ROW('Hygiene Data'!H83))="","",OFFSET('Hygiene Data'!$H$12,0,10*ROW('Hygiene Data'!H83)))</f>
        <v/>
      </c>
      <c r="EC89" s="399" t="str">
        <f ca="1">+IF(OFFSET('Hygiene Data'!$H$13,0,10*ROW('Hygiene Data'!H83))="","",OFFSET('Hygiene Data'!$H$13,0,10*ROW('Hygiene Data'!H83)))</f>
        <v/>
      </c>
      <c r="ED89" s="399" t="str">
        <f ca="1">+IF(OFFSET('Hygiene Data'!$I$11,0,10*ROW('Hygiene Data'!I83))="","",OFFSET('Hygiene Data'!$I$11,0,10*ROW('Hygiene Data'!I83)))</f>
        <v/>
      </c>
      <c r="EE89" s="399" t="str">
        <f ca="1">+IF(OFFSET('Hygiene Data'!$I$12,0,10*ROW('Hygiene Data'!I83))="","",OFFSET('Hygiene Data'!$I$12,0,10*ROW('Hygiene Data'!I83)))</f>
        <v/>
      </c>
      <c r="EF89" s="399" t="str">
        <f ca="1">+IF(OFFSET('Hygiene Data'!$I$13,0,10*ROW('Hygiene Data'!I83))="","",OFFSET('Hygiene Data'!$I$13,0,10*ROW('Hygiene Data'!I83)))</f>
        <v/>
      </c>
    </row>
    <row r="90" spans="1:136" x14ac:dyDescent="0.25">
      <c r="A90" s="508" t="str">
        <f ca="1">+IF(OFFSET('Water Data'!$B$2,0,10*ROW('Water Data'!E84))="","",OFFSET('Water Data'!$B$2,0,10*ROW('Water Data'!E84)))</f>
        <v/>
      </c>
      <c r="B90" s="50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35" t="str">
        <f t="shared" ca="1" si="1"/>
        <v/>
      </c>
      <c r="D90" s="53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3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3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3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3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3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3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3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3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3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3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3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3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3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3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3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3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3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3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3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3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3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3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3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3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3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3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3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3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3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3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3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3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3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3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3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3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3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3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3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3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3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3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3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3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3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3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3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3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1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3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3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3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3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3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3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3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3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3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3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3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3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3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3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3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3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99" t="str">
        <f ca="1">+IF(OFFSET('Water Data'!$D$27,0,10*ROW('Water Data'!D84))="","",OFFSET('Water Data'!$D$27,0,10*ROW('Water Data'!D84)))</f>
        <v/>
      </c>
      <c r="BT90" s="399" t="str">
        <f ca="1">+IF(OFFSET('Water Data'!$D$28,0,10*ROW('Water Data'!D84))="","",OFFSET('Water Data'!$D$28,0,10*ROW('Water Data'!D84)))</f>
        <v/>
      </c>
      <c r="BU90" s="399" t="str">
        <f ca="1">+IF(OFFSET('Water Data'!$D$29,0,10*ROW('Water Data'!D84))="","",OFFSET('Water Data'!$D$29,0,10*ROW('Water Data'!D84)))</f>
        <v/>
      </c>
      <c r="BV90" s="399" t="str">
        <f ca="1">+IF(OFFSET('Water Data'!$E$27,0,10*ROW('Water Data'!E84))="","",OFFSET('Water Data'!$E$27,0,10*ROW('Water Data'!E84)))</f>
        <v/>
      </c>
      <c r="BW90" s="399" t="str">
        <f ca="1">+IF(OFFSET('Water Data'!$E$28,0,10*ROW('Water Data'!E84))="","",OFFSET('Water Data'!$E$28,0,10*ROW('Water Data'!E84)))</f>
        <v/>
      </c>
      <c r="BX90" s="399" t="str">
        <f ca="1">+IF(OFFSET('Water Data'!$E$29,0,10*ROW('Water Data'!E84))="","",OFFSET('Water Data'!$E$29,0,10*ROW('Water Data'!E84)))</f>
        <v/>
      </c>
      <c r="BY90" s="399" t="str">
        <f ca="1">+IF(OFFSET('Water Data'!$F$27,0,10*ROW('Water Data'!F84))="","",OFFSET('Water Data'!$F$27,0,10*ROW('Water Data'!F84)))</f>
        <v/>
      </c>
      <c r="BZ90" s="399" t="str">
        <f ca="1">+IF(OFFSET('Water Data'!$F$28,0,10*ROW('Water Data'!F84))="","",OFFSET('Water Data'!$F$28,0,10*ROW('Water Data'!F84)))</f>
        <v/>
      </c>
      <c r="CA90" s="399" t="str">
        <f ca="1">+IF(OFFSET('Water Data'!$F$29,0,10*ROW('Water Data'!F84))="","",OFFSET('Water Data'!$F$29,0,10*ROW('Water Data'!F84)))</f>
        <v/>
      </c>
      <c r="CB90" s="399" t="str">
        <f ca="1">+IF(OFFSET('Water Data'!$G$27,0,10*ROW('Water Data'!G84))="","",OFFSET('Water Data'!$G$27,0,10*ROW('Water Data'!G84)))</f>
        <v/>
      </c>
      <c r="CC90" s="399" t="str">
        <f ca="1">+IF(OFFSET('Water Data'!$G$28,0,10*ROW('Water Data'!G84))="","",OFFSET('Water Data'!$G$28,0,10*ROW('Water Data'!G84)))</f>
        <v/>
      </c>
      <c r="CD90" s="399" t="str">
        <f ca="1">+IF(OFFSET('Water Data'!$G$29,0,10*ROW('Water Data'!G84))="","",OFFSET('Water Data'!$G$29,0,10*ROW('Water Data'!G84)))</f>
        <v/>
      </c>
      <c r="CE90" s="399" t="str">
        <f ca="1">+IF(OFFSET('Water Data'!$H$27,0,10*ROW('Water Data'!H84))="","",OFFSET('Water Data'!$H$27,0,10*ROW('Water Data'!H84)))</f>
        <v/>
      </c>
      <c r="CF90" s="399" t="str">
        <f ca="1">+IF(OFFSET('Water Data'!$H$28,0,10*ROW('Water Data'!H84))="","",OFFSET('Water Data'!$H$28,0,10*ROW('Water Data'!H84)))</f>
        <v/>
      </c>
      <c r="CG90" s="399" t="str">
        <f ca="1">+IF(OFFSET('Water Data'!$H$29,0,10*ROW('Water Data'!H84))="","",OFFSET('Water Data'!$H$29,0,10*ROW('Water Data'!H84)))</f>
        <v/>
      </c>
      <c r="CH90" s="399" t="str">
        <f ca="1">+IF(OFFSET('Water Data'!$I$27,0,10*ROW('Water Data'!I84))="","",OFFSET('Water Data'!$I$27,0,10*ROW('Water Data'!I84)))</f>
        <v/>
      </c>
      <c r="CI90" s="399" t="str">
        <f ca="1">+IF(OFFSET('Water Data'!$I$28,0,10*ROW('Water Data'!I84))="","",OFFSET('Water Data'!$I$28,0,10*ROW('Water Data'!I84)))</f>
        <v/>
      </c>
      <c r="CJ90" s="399" t="str">
        <f ca="1">+IF(OFFSET('Water Data'!$I$29,0,10*ROW('Water Data'!I84))="","",OFFSET('Water Data'!$I$29,0,10*ROW('Water Data'!I84)))</f>
        <v/>
      </c>
      <c r="CK90" s="399" t="str">
        <f ca="1">+IF(OFFSET('Sanitation Data'!$D$28,0,10*ROW('Sanitation Data'!D84))="","",OFFSET('Sanitation Data'!$D$28,0,10*ROW('Sanitation Data'!D84)))</f>
        <v/>
      </c>
      <c r="CL90" s="399" t="str">
        <f ca="1">+IF(OFFSET('Sanitation Data'!$D$29,0,10*ROW('Sanitation Data'!D84))="","",OFFSET('Sanitation Data'!$D$29,0,10*ROW('Sanitation Data'!D84)))</f>
        <v/>
      </c>
      <c r="CM90" s="399" t="str">
        <f ca="1">+IF(OFFSET('Sanitation Data'!$D$30,0,10*ROW('Sanitation Data'!D84))="","",OFFSET('Sanitation Data'!$D$30,0,10*ROW('Sanitation Data'!D84)))</f>
        <v/>
      </c>
      <c r="CN90" s="399" t="str">
        <f ca="1">+IF(OFFSET('Sanitation Data'!$D$31,0,10*ROW('Sanitation Data'!D84))="","",OFFSET('Sanitation Data'!$D$31,0,10*ROW('Sanitation Data'!D84)))</f>
        <v/>
      </c>
      <c r="CO90" s="399" t="str">
        <f ca="1">+IF(OFFSET('Sanitation Data'!$D$32,0,10*ROW('Sanitation Data'!D84))="","",OFFSET('Sanitation Data'!$D$32,0,10*ROW('Sanitation Data'!D84)))</f>
        <v/>
      </c>
      <c r="CP90" s="399" t="str">
        <f ca="1">+IF(OFFSET('Sanitation Data'!$E$28,0,10*ROW('Sanitation Data'!E84))="","",OFFSET('Sanitation Data'!$E$28,0,10*ROW('Sanitation Data'!E84)))</f>
        <v/>
      </c>
      <c r="CQ90" s="399" t="str">
        <f ca="1">+IF(OFFSET('Sanitation Data'!$E$29,0,10*ROW('Sanitation Data'!E84))="","",OFFSET('Sanitation Data'!$E$29,0,10*ROW('Sanitation Data'!E84)))</f>
        <v/>
      </c>
      <c r="CR90" s="399" t="str">
        <f ca="1">+IF(OFFSET('Sanitation Data'!$E$30,0,10*ROW('Sanitation Data'!E84))="","",OFFSET('Sanitation Data'!$E$30,0,10*ROW('Sanitation Data'!E84)))</f>
        <v/>
      </c>
      <c r="CS90" s="399" t="str">
        <f ca="1">+IF(OFFSET('Sanitation Data'!$E$31,0,10*ROW('Sanitation Data'!E84))="","",OFFSET('Sanitation Data'!$E$31,0,10*ROW('Sanitation Data'!E84)))</f>
        <v/>
      </c>
      <c r="CT90" s="399" t="str">
        <f ca="1">+IF(OFFSET('Sanitation Data'!$E$32,0,10*ROW('Sanitation Data'!E84))="","",OFFSET('Sanitation Data'!$E$32,0,10*ROW('Sanitation Data'!E84)))</f>
        <v/>
      </c>
      <c r="CU90" s="399" t="str">
        <f ca="1">+IF(OFFSET('Sanitation Data'!$F$28,0,10*ROW('Sanitation Data'!F84))="","",OFFSET('Sanitation Data'!$F$28,0,10*ROW('Sanitation Data'!F84)))</f>
        <v/>
      </c>
      <c r="CV90" s="399" t="str">
        <f ca="1">+IF(OFFSET('Sanitation Data'!$F$29,0,10*ROW('Sanitation Data'!F84))="","",OFFSET('Sanitation Data'!$F$29,0,10*ROW('Sanitation Data'!F84)))</f>
        <v/>
      </c>
      <c r="CW90" s="399" t="str">
        <f ca="1">+IF(OFFSET('Sanitation Data'!$F$30,0,10*ROW('Sanitation Data'!F84))="","",OFFSET('Sanitation Data'!$F$30,0,10*ROW('Sanitation Data'!F84)))</f>
        <v/>
      </c>
      <c r="CX90" s="399" t="str">
        <f ca="1">+IF(OFFSET('Sanitation Data'!$F$31,0,10*ROW('Sanitation Data'!F84))="","",OFFSET('Sanitation Data'!$F$31,0,10*ROW('Sanitation Data'!F84)))</f>
        <v/>
      </c>
      <c r="CY90" s="399" t="str">
        <f ca="1">+IF(OFFSET('Sanitation Data'!$F$32,0,10*ROW('Sanitation Data'!F84))="","",OFFSET('Sanitation Data'!$F$32,0,10*ROW('Sanitation Data'!F84)))</f>
        <v/>
      </c>
      <c r="CZ90" s="399" t="str">
        <f ca="1">+IF(OFFSET('Sanitation Data'!$G$28,0,10*ROW('Sanitation Data'!G84))="","",OFFSET('Sanitation Data'!$G$28,0,10*ROW('Sanitation Data'!G84)))</f>
        <v/>
      </c>
      <c r="DA90" s="399" t="str">
        <f ca="1">+IF(OFFSET('Sanitation Data'!$G$29,0,10*ROW('Sanitation Data'!G84))="","",OFFSET('Sanitation Data'!$G$29,0,10*ROW('Sanitation Data'!G84)))</f>
        <v/>
      </c>
      <c r="DB90" s="399" t="str">
        <f ca="1">+IF(OFFSET('Sanitation Data'!$G$30,0,10*ROW('Sanitation Data'!G84))="","",OFFSET('Sanitation Data'!$G$30,0,10*ROW('Sanitation Data'!G84)))</f>
        <v/>
      </c>
      <c r="DC90" s="399" t="str">
        <f ca="1">+IF(OFFSET('Sanitation Data'!$G$31,0,10*ROW('Sanitation Data'!G84))="","",OFFSET('Sanitation Data'!$G$31,0,10*ROW('Sanitation Data'!G84)))</f>
        <v/>
      </c>
      <c r="DD90" s="399" t="str">
        <f ca="1">+IF(OFFSET('Sanitation Data'!$G$32,0,10*ROW('Sanitation Data'!G84))="","",OFFSET('Sanitation Data'!$G$32,0,10*ROW('Sanitation Data'!G84)))</f>
        <v/>
      </c>
      <c r="DE90" s="399" t="str">
        <f ca="1">+IF(OFFSET('Sanitation Data'!$H$28,0,10*ROW('Sanitation Data'!H84))="","",OFFSET('Sanitation Data'!$H$28,0,10*ROW('Sanitation Data'!H84)))</f>
        <v/>
      </c>
      <c r="DF90" s="399" t="str">
        <f ca="1">+IF(OFFSET('Sanitation Data'!$H$29,0,10*ROW('Sanitation Data'!H84))="","",OFFSET('Sanitation Data'!$H$29,0,10*ROW('Sanitation Data'!H84)))</f>
        <v/>
      </c>
      <c r="DG90" s="399" t="str">
        <f ca="1">+IF(OFFSET('Sanitation Data'!$H$30,0,10*ROW('Sanitation Data'!H84))="","",OFFSET('Sanitation Data'!$H$30,0,10*ROW('Sanitation Data'!H84)))</f>
        <v/>
      </c>
      <c r="DH90" s="399" t="str">
        <f ca="1">+IF(OFFSET('Sanitation Data'!$H$31,0,10*ROW('Sanitation Data'!H84))="","",OFFSET('Sanitation Data'!$H$31,0,10*ROW('Sanitation Data'!H84)))</f>
        <v/>
      </c>
      <c r="DI90" s="399" t="str">
        <f ca="1">+IF(OFFSET('Sanitation Data'!$H$32,0,10*ROW('Sanitation Data'!H84))="","",OFFSET('Sanitation Data'!$H$32,0,10*ROW('Sanitation Data'!H84)))</f>
        <v/>
      </c>
      <c r="DJ90" s="399" t="str">
        <f ca="1">+IF(OFFSET('Sanitation Data'!$I$28,0,10*ROW('Sanitation Data'!I84))="","",OFFSET('Sanitation Data'!$I$28,0,10*ROW('Sanitation Data'!I84)))</f>
        <v/>
      </c>
      <c r="DK90" s="399" t="str">
        <f ca="1">+IF(OFFSET('Sanitation Data'!$I$29,0,10*ROW('Sanitation Data'!I84))="","",OFFSET('Sanitation Data'!$I$29,0,10*ROW('Sanitation Data'!I84)))</f>
        <v/>
      </c>
      <c r="DL90" s="399" t="str">
        <f ca="1">+IF(OFFSET('Sanitation Data'!$I$30,0,10*ROW('Sanitation Data'!I84))="","",OFFSET('Sanitation Data'!$I$30,0,10*ROW('Sanitation Data'!I84)))</f>
        <v/>
      </c>
      <c r="DM90" s="399" t="str">
        <f ca="1">+IF(OFFSET('Sanitation Data'!$I$31,0,10*ROW('Sanitation Data'!I84))="","",OFFSET('Sanitation Data'!$I$31,0,10*ROW('Sanitation Data'!I84)))</f>
        <v/>
      </c>
      <c r="DN90" s="399" t="str">
        <f ca="1">+IF(OFFSET('Sanitation Data'!$I$32,0,10*ROW('Sanitation Data'!I84))="","",OFFSET('Sanitation Data'!$I$32,0,10*ROW('Sanitation Data'!I84)))</f>
        <v/>
      </c>
      <c r="DO90" s="399" t="str">
        <f ca="1">+IF(OFFSET('Hygiene Data'!$D$11,0,10*ROW('Hygiene Data'!D84))="","",OFFSET('Hygiene Data'!$D$11,0,10*ROW('Hygiene Data'!D84)))</f>
        <v/>
      </c>
      <c r="DP90" s="399" t="str">
        <f ca="1">+IF(OFFSET('Hygiene Data'!$D$12,0,10*ROW('Hygiene Data'!D84))="","",OFFSET('Hygiene Data'!$D$12,0,10*ROW('Hygiene Data'!D84)))</f>
        <v/>
      </c>
      <c r="DQ90" s="399" t="str">
        <f ca="1">+IF(OFFSET('Hygiene Data'!$D$13,0,10*ROW('Hygiene Data'!D84))="","",OFFSET('Hygiene Data'!$D$13,0,10*ROW('Hygiene Data'!D84)))</f>
        <v/>
      </c>
      <c r="DR90" s="399" t="str">
        <f ca="1">+IF(OFFSET('Hygiene Data'!$E$11,0,10*ROW('Hygiene Data'!E84))="","",OFFSET('Hygiene Data'!$E$11,0,10*ROW('Hygiene Data'!E84)))</f>
        <v/>
      </c>
      <c r="DS90" s="399" t="str">
        <f ca="1">+IF(OFFSET('Hygiene Data'!$E$12,0,10*ROW('Hygiene Data'!E84))="","",OFFSET('Hygiene Data'!$E$12,0,10*ROW('Hygiene Data'!E84)))</f>
        <v/>
      </c>
      <c r="DT90" s="399" t="str">
        <f ca="1">+IF(OFFSET('Hygiene Data'!$E$13,0,10*ROW('Hygiene Data'!E84))="","",OFFSET('Hygiene Data'!$E$13,0,10*ROW('Hygiene Data'!E84)))</f>
        <v/>
      </c>
      <c r="DU90" s="399" t="str">
        <f ca="1">+IF(OFFSET('Hygiene Data'!$F$11,0,10*ROW('Hygiene Data'!F84))="","",OFFSET('Hygiene Data'!$F$11,0,10*ROW('Hygiene Data'!F84)))</f>
        <v/>
      </c>
      <c r="DV90" s="399" t="str">
        <f ca="1">+IF(OFFSET('Hygiene Data'!$F$12,0,10*ROW('Hygiene Data'!F84))="","",OFFSET('Hygiene Data'!$F$12,0,10*ROW('Hygiene Data'!F84)))</f>
        <v/>
      </c>
      <c r="DW90" s="399" t="str">
        <f ca="1">+IF(OFFSET('Hygiene Data'!$F$13,0,10*ROW('Hygiene Data'!F84))="","",OFFSET('Hygiene Data'!$F$13,0,10*ROW('Hygiene Data'!F84)))</f>
        <v/>
      </c>
      <c r="DX90" s="399" t="str">
        <f ca="1">+IF(OFFSET('Hygiene Data'!$G$11,0,10*ROW('Hygiene Data'!G84))="","",OFFSET('Hygiene Data'!$G$11,0,10*ROW('Hygiene Data'!G84)))</f>
        <v/>
      </c>
      <c r="DY90" s="399" t="str">
        <f ca="1">+IF(OFFSET('Hygiene Data'!$G$12,0,10*ROW('Hygiene Data'!G84))="","",OFFSET('Hygiene Data'!$G$12,0,10*ROW('Hygiene Data'!G84)))</f>
        <v/>
      </c>
      <c r="DZ90" s="399" t="str">
        <f ca="1">+IF(OFFSET('Hygiene Data'!$G$13,0,10*ROW('Hygiene Data'!G84))="","",OFFSET('Hygiene Data'!$G$13,0,10*ROW('Hygiene Data'!G84)))</f>
        <v/>
      </c>
      <c r="EA90" s="399" t="str">
        <f ca="1">+IF(OFFSET('Hygiene Data'!$H$11,0,10*ROW('Hygiene Data'!H84))="","",OFFSET('Hygiene Data'!$H$11,0,10*ROW('Hygiene Data'!H84)))</f>
        <v/>
      </c>
      <c r="EB90" s="399" t="str">
        <f ca="1">+IF(OFFSET('Hygiene Data'!$H$12,0,10*ROW('Hygiene Data'!H84))="","",OFFSET('Hygiene Data'!$H$12,0,10*ROW('Hygiene Data'!H84)))</f>
        <v/>
      </c>
      <c r="EC90" s="399" t="str">
        <f ca="1">+IF(OFFSET('Hygiene Data'!$H$13,0,10*ROW('Hygiene Data'!H84))="","",OFFSET('Hygiene Data'!$H$13,0,10*ROW('Hygiene Data'!H84)))</f>
        <v/>
      </c>
      <c r="ED90" s="399" t="str">
        <f ca="1">+IF(OFFSET('Hygiene Data'!$I$11,0,10*ROW('Hygiene Data'!I84))="","",OFFSET('Hygiene Data'!$I$11,0,10*ROW('Hygiene Data'!I84)))</f>
        <v/>
      </c>
      <c r="EE90" s="399" t="str">
        <f ca="1">+IF(OFFSET('Hygiene Data'!$I$12,0,10*ROW('Hygiene Data'!I84))="","",OFFSET('Hygiene Data'!$I$12,0,10*ROW('Hygiene Data'!I84)))</f>
        <v/>
      </c>
      <c r="EF90" s="399" t="str">
        <f ca="1">+IF(OFFSET('Hygiene Data'!$I$13,0,10*ROW('Hygiene Data'!I84))="","",OFFSET('Hygiene Data'!$I$13,0,10*ROW('Hygiene Data'!I84)))</f>
        <v/>
      </c>
    </row>
    <row r="91" spans="1:136" x14ac:dyDescent="0.25">
      <c r="A91" s="508" t="str">
        <f ca="1">+IF(OFFSET('Water Data'!$B$2,0,10*ROW('Water Data'!E85))="","",OFFSET('Water Data'!$B$2,0,10*ROW('Water Data'!E85)))</f>
        <v/>
      </c>
      <c r="B91" s="50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35" t="str">
        <f t="shared" ca="1" si="1"/>
        <v/>
      </c>
      <c r="D91" s="53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3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3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3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3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3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3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3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3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3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3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3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3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3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3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3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3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3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3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3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3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3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3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3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3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3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3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3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3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3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3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3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3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3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3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3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3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3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3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3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3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3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3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3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3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3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3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3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3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1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3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3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3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3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3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3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3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3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3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3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3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3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3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3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3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3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99" t="str">
        <f ca="1">+IF(OFFSET('Water Data'!$D$27,0,10*ROW('Water Data'!D85))="","",OFFSET('Water Data'!$D$27,0,10*ROW('Water Data'!D85)))</f>
        <v/>
      </c>
      <c r="BT91" s="399" t="str">
        <f ca="1">+IF(OFFSET('Water Data'!$D$28,0,10*ROW('Water Data'!D85))="","",OFFSET('Water Data'!$D$28,0,10*ROW('Water Data'!D85)))</f>
        <v/>
      </c>
      <c r="BU91" s="399" t="str">
        <f ca="1">+IF(OFFSET('Water Data'!$D$29,0,10*ROW('Water Data'!D85))="","",OFFSET('Water Data'!$D$29,0,10*ROW('Water Data'!D85)))</f>
        <v/>
      </c>
      <c r="BV91" s="399" t="str">
        <f ca="1">+IF(OFFSET('Water Data'!$E$27,0,10*ROW('Water Data'!E85))="","",OFFSET('Water Data'!$E$27,0,10*ROW('Water Data'!E85)))</f>
        <v/>
      </c>
      <c r="BW91" s="399" t="str">
        <f ca="1">+IF(OFFSET('Water Data'!$E$28,0,10*ROW('Water Data'!E85))="","",OFFSET('Water Data'!$E$28,0,10*ROW('Water Data'!E85)))</f>
        <v/>
      </c>
      <c r="BX91" s="399" t="str">
        <f ca="1">+IF(OFFSET('Water Data'!$E$29,0,10*ROW('Water Data'!E85))="","",OFFSET('Water Data'!$E$29,0,10*ROW('Water Data'!E85)))</f>
        <v/>
      </c>
      <c r="BY91" s="399" t="str">
        <f ca="1">+IF(OFFSET('Water Data'!$F$27,0,10*ROW('Water Data'!F85))="","",OFFSET('Water Data'!$F$27,0,10*ROW('Water Data'!F85)))</f>
        <v/>
      </c>
      <c r="BZ91" s="399" t="str">
        <f ca="1">+IF(OFFSET('Water Data'!$F$28,0,10*ROW('Water Data'!F85))="","",OFFSET('Water Data'!$F$28,0,10*ROW('Water Data'!F85)))</f>
        <v/>
      </c>
      <c r="CA91" s="399" t="str">
        <f ca="1">+IF(OFFSET('Water Data'!$F$29,0,10*ROW('Water Data'!F85))="","",OFFSET('Water Data'!$F$29,0,10*ROW('Water Data'!F85)))</f>
        <v/>
      </c>
      <c r="CB91" s="399" t="str">
        <f ca="1">+IF(OFFSET('Water Data'!$G$27,0,10*ROW('Water Data'!G85))="","",OFFSET('Water Data'!$G$27,0,10*ROW('Water Data'!G85)))</f>
        <v/>
      </c>
      <c r="CC91" s="399" t="str">
        <f ca="1">+IF(OFFSET('Water Data'!$G$28,0,10*ROW('Water Data'!G85))="","",OFFSET('Water Data'!$G$28,0,10*ROW('Water Data'!G85)))</f>
        <v/>
      </c>
      <c r="CD91" s="399" t="str">
        <f ca="1">+IF(OFFSET('Water Data'!$G$29,0,10*ROW('Water Data'!G85))="","",OFFSET('Water Data'!$G$29,0,10*ROW('Water Data'!G85)))</f>
        <v/>
      </c>
      <c r="CE91" s="399" t="str">
        <f ca="1">+IF(OFFSET('Water Data'!$H$27,0,10*ROW('Water Data'!H85))="","",OFFSET('Water Data'!$H$27,0,10*ROW('Water Data'!H85)))</f>
        <v/>
      </c>
      <c r="CF91" s="399" t="str">
        <f ca="1">+IF(OFFSET('Water Data'!$H$28,0,10*ROW('Water Data'!H85))="","",OFFSET('Water Data'!$H$28,0,10*ROW('Water Data'!H85)))</f>
        <v/>
      </c>
      <c r="CG91" s="399" t="str">
        <f ca="1">+IF(OFFSET('Water Data'!$H$29,0,10*ROW('Water Data'!H85))="","",OFFSET('Water Data'!$H$29,0,10*ROW('Water Data'!H85)))</f>
        <v/>
      </c>
      <c r="CH91" s="399" t="str">
        <f ca="1">+IF(OFFSET('Water Data'!$I$27,0,10*ROW('Water Data'!I85))="","",OFFSET('Water Data'!$I$27,0,10*ROW('Water Data'!I85)))</f>
        <v/>
      </c>
      <c r="CI91" s="399" t="str">
        <f ca="1">+IF(OFFSET('Water Data'!$I$28,0,10*ROW('Water Data'!I85))="","",OFFSET('Water Data'!$I$28,0,10*ROW('Water Data'!I85)))</f>
        <v/>
      </c>
      <c r="CJ91" s="399" t="str">
        <f ca="1">+IF(OFFSET('Water Data'!$I$29,0,10*ROW('Water Data'!I85))="","",OFFSET('Water Data'!$I$29,0,10*ROW('Water Data'!I85)))</f>
        <v/>
      </c>
      <c r="CK91" s="399" t="str">
        <f ca="1">+IF(OFFSET('Sanitation Data'!$D$28,0,10*ROW('Sanitation Data'!D85))="","",OFFSET('Sanitation Data'!$D$28,0,10*ROW('Sanitation Data'!D85)))</f>
        <v/>
      </c>
      <c r="CL91" s="399" t="str">
        <f ca="1">+IF(OFFSET('Sanitation Data'!$D$29,0,10*ROW('Sanitation Data'!D85))="","",OFFSET('Sanitation Data'!$D$29,0,10*ROW('Sanitation Data'!D85)))</f>
        <v/>
      </c>
      <c r="CM91" s="399" t="str">
        <f ca="1">+IF(OFFSET('Sanitation Data'!$D$30,0,10*ROW('Sanitation Data'!D85))="","",OFFSET('Sanitation Data'!$D$30,0,10*ROW('Sanitation Data'!D85)))</f>
        <v/>
      </c>
      <c r="CN91" s="399" t="str">
        <f ca="1">+IF(OFFSET('Sanitation Data'!$D$31,0,10*ROW('Sanitation Data'!D85))="","",OFFSET('Sanitation Data'!$D$31,0,10*ROW('Sanitation Data'!D85)))</f>
        <v/>
      </c>
      <c r="CO91" s="399" t="str">
        <f ca="1">+IF(OFFSET('Sanitation Data'!$D$32,0,10*ROW('Sanitation Data'!D85))="","",OFFSET('Sanitation Data'!$D$32,0,10*ROW('Sanitation Data'!D85)))</f>
        <v/>
      </c>
      <c r="CP91" s="399" t="str">
        <f ca="1">+IF(OFFSET('Sanitation Data'!$E$28,0,10*ROW('Sanitation Data'!E85))="","",OFFSET('Sanitation Data'!$E$28,0,10*ROW('Sanitation Data'!E85)))</f>
        <v/>
      </c>
      <c r="CQ91" s="399" t="str">
        <f ca="1">+IF(OFFSET('Sanitation Data'!$E$29,0,10*ROW('Sanitation Data'!E85))="","",OFFSET('Sanitation Data'!$E$29,0,10*ROW('Sanitation Data'!E85)))</f>
        <v/>
      </c>
      <c r="CR91" s="399" t="str">
        <f ca="1">+IF(OFFSET('Sanitation Data'!$E$30,0,10*ROW('Sanitation Data'!E85))="","",OFFSET('Sanitation Data'!$E$30,0,10*ROW('Sanitation Data'!E85)))</f>
        <v/>
      </c>
      <c r="CS91" s="399" t="str">
        <f ca="1">+IF(OFFSET('Sanitation Data'!$E$31,0,10*ROW('Sanitation Data'!E85))="","",OFFSET('Sanitation Data'!$E$31,0,10*ROW('Sanitation Data'!E85)))</f>
        <v/>
      </c>
      <c r="CT91" s="399" t="str">
        <f ca="1">+IF(OFFSET('Sanitation Data'!$E$32,0,10*ROW('Sanitation Data'!E85))="","",OFFSET('Sanitation Data'!$E$32,0,10*ROW('Sanitation Data'!E85)))</f>
        <v/>
      </c>
      <c r="CU91" s="399" t="str">
        <f ca="1">+IF(OFFSET('Sanitation Data'!$F$28,0,10*ROW('Sanitation Data'!F85))="","",OFFSET('Sanitation Data'!$F$28,0,10*ROW('Sanitation Data'!F85)))</f>
        <v/>
      </c>
      <c r="CV91" s="399" t="str">
        <f ca="1">+IF(OFFSET('Sanitation Data'!$F$29,0,10*ROW('Sanitation Data'!F85))="","",OFFSET('Sanitation Data'!$F$29,0,10*ROW('Sanitation Data'!F85)))</f>
        <v/>
      </c>
      <c r="CW91" s="399" t="str">
        <f ca="1">+IF(OFFSET('Sanitation Data'!$F$30,0,10*ROW('Sanitation Data'!F85))="","",OFFSET('Sanitation Data'!$F$30,0,10*ROW('Sanitation Data'!F85)))</f>
        <v/>
      </c>
      <c r="CX91" s="399" t="str">
        <f ca="1">+IF(OFFSET('Sanitation Data'!$F$31,0,10*ROW('Sanitation Data'!F85))="","",OFFSET('Sanitation Data'!$F$31,0,10*ROW('Sanitation Data'!F85)))</f>
        <v/>
      </c>
      <c r="CY91" s="399" t="str">
        <f ca="1">+IF(OFFSET('Sanitation Data'!$F$32,0,10*ROW('Sanitation Data'!F85))="","",OFFSET('Sanitation Data'!$F$32,0,10*ROW('Sanitation Data'!F85)))</f>
        <v/>
      </c>
      <c r="CZ91" s="399" t="str">
        <f ca="1">+IF(OFFSET('Sanitation Data'!$G$28,0,10*ROW('Sanitation Data'!G85))="","",OFFSET('Sanitation Data'!$G$28,0,10*ROW('Sanitation Data'!G85)))</f>
        <v/>
      </c>
      <c r="DA91" s="399" t="str">
        <f ca="1">+IF(OFFSET('Sanitation Data'!$G$29,0,10*ROW('Sanitation Data'!G85))="","",OFFSET('Sanitation Data'!$G$29,0,10*ROW('Sanitation Data'!G85)))</f>
        <v/>
      </c>
      <c r="DB91" s="399" t="str">
        <f ca="1">+IF(OFFSET('Sanitation Data'!$G$30,0,10*ROW('Sanitation Data'!G85))="","",OFFSET('Sanitation Data'!$G$30,0,10*ROW('Sanitation Data'!G85)))</f>
        <v/>
      </c>
      <c r="DC91" s="399" t="str">
        <f ca="1">+IF(OFFSET('Sanitation Data'!$G$31,0,10*ROW('Sanitation Data'!G85))="","",OFFSET('Sanitation Data'!$G$31,0,10*ROW('Sanitation Data'!G85)))</f>
        <v/>
      </c>
      <c r="DD91" s="399" t="str">
        <f ca="1">+IF(OFFSET('Sanitation Data'!$G$32,0,10*ROW('Sanitation Data'!G85))="","",OFFSET('Sanitation Data'!$G$32,0,10*ROW('Sanitation Data'!G85)))</f>
        <v/>
      </c>
      <c r="DE91" s="399" t="str">
        <f ca="1">+IF(OFFSET('Sanitation Data'!$H$28,0,10*ROW('Sanitation Data'!H85))="","",OFFSET('Sanitation Data'!$H$28,0,10*ROW('Sanitation Data'!H85)))</f>
        <v/>
      </c>
      <c r="DF91" s="399" t="str">
        <f ca="1">+IF(OFFSET('Sanitation Data'!$H$29,0,10*ROW('Sanitation Data'!H85))="","",OFFSET('Sanitation Data'!$H$29,0,10*ROW('Sanitation Data'!H85)))</f>
        <v/>
      </c>
      <c r="DG91" s="399" t="str">
        <f ca="1">+IF(OFFSET('Sanitation Data'!$H$30,0,10*ROW('Sanitation Data'!H85))="","",OFFSET('Sanitation Data'!$H$30,0,10*ROW('Sanitation Data'!H85)))</f>
        <v/>
      </c>
      <c r="DH91" s="399" t="str">
        <f ca="1">+IF(OFFSET('Sanitation Data'!$H$31,0,10*ROW('Sanitation Data'!H85))="","",OFFSET('Sanitation Data'!$H$31,0,10*ROW('Sanitation Data'!H85)))</f>
        <v/>
      </c>
      <c r="DI91" s="399" t="str">
        <f ca="1">+IF(OFFSET('Sanitation Data'!$H$32,0,10*ROW('Sanitation Data'!H85))="","",OFFSET('Sanitation Data'!$H$32,0,10*ROW('Sanitation Data'!H85)))</f>
        <v/>
      </c>
      <c r="DJ91" s="399" t="str">
        <f ca="1">+IF(OFFSET('Sanitation Data'!$I$28,0,10*ROW('Sanitation Data'!I85))="","",OFFSET('Sanitation Data'!$I$28,0,10*ROW('Sanitation Data'!I85)))</f>
        <v/>
      </c>
      <c r="DK91" s="399" t="str">
        <f ca="1">+IF(OFFSET('Sanitation Data'!$I$29,0,10*ROW('Sanitation Data'!I85))="","",OFFSET('Sanitation Data'!$I$29,0,10*ROW('Sanitation Data'!I85)))</f>
        <v/>
      </c>
      <c r="DL91" s="399" t="str">
        <f ca="1">+IF(OFFSET('Sanitation Data'!$I$30,0,10*ROW('Sanitation Data'!I85))="","",OFFSET('Sanitation Data'!$I$30,0,10*ROW('Sanitation Data'!I85)))</f>
        <v/>
      </c>
      <c r="DM91" s="399" t="str">
        <f ca="1">+IF(OFFSET('Sanitation Data'!$I$31,0,10*ROW('Sanitation Data'!I85))="","",OFFSET('Sanitation Data'!$I$31,0,10*ROW('Sanitation Data'!I85)))</f>
        <v/>
      </c>
      <c r="DN91" s="399" t="str">
        <f ca="1">+IF(OFFSET('Sanitation Data'!$I$32,0,10*ROW('Sanitation Data'!I85))="","",OFFSET('Sanitation Data'!$I$32,0,10*ROW('Sanitation Data'!I85)))</f>
        <v/>
      </c>
      <c r="DO91" s="399" t="str">
        <f ca="1">+IF(OFFSET('Hygiene Data'!$D$11,0,10*ROW('Hygiene Data'!D85))="","",OFFSET('Hygiene Data'!$D$11,0,10*ROW('Hygiene Data'!D85)))</f>
        <v/>
      </c>
      <c r="DP91" s="399" t="str">
        <f ca="1">+IF(OFFSET('Hygiene Data'!$D$12,0,10*ROW('Hygiene Data'!D85))="","",OFFSET('Hygiene Data'!$D$12,0,10*ROW('Hygiene Data'!D85)))</f>
        <v/>
      </c>
      <c r="DQ91" s="399" t="str">
        <f ca="1">+IF(OFFSET('Hygiene Data'!$D$13,0,10*ROW('Hygiene Data'!D85))="","",OFFSET('Hygiene Data'!$D$13,0,10*ROW('Hygiene Data'!D85)))</f>
        <v/>
      </c>
      <c r="DR91" s="399" t="str">
        <f ca="1">+IF(OFFSET('Hygiene Data'!$E$11,0,10*ROW('Hygiene Data'!E85))="","",OFFSET('Hygiene Data'!$E$11,0,10*ROW('Hygiene Data'!E85)))</f>
        <v/>
      </c>
      <c r="DS91" s="399" t="str">
        <f ca="1">+IF(OFFSET('Hygiene Data'!$E$12,0,10*ROW('Hygiene Data'!E85))="","",OFFSET('Hygiene Data'!$E$12,0,10*ROW('Hygiene Data'!E85)))</f>
        <v/>
      </c>
      <c r="DT91" s="399" t="str">
        <f ca="1">+IF(OFFSET('Hygiene Data'!$E$13,0,10*ROW('Hygiene Data'!E85))="","",OFFSET('Hygiene Data'!$E$13,0,10*ROW('Hygiene Data'!E85)))</f>
        <v/>
      </c>
      <c r="DU91" s="399" t="str">
        <f ca="1">+IF(OFFSET('Hygiene Data'!$F$11,0,10*ROW('Hygiene Data'!F85))="","",OFFSET('Hygiene Data'!$F$11,0,10*ROW('Hygiene Data'!F85)))</f>
        <v/>
      </c>
      <c r="DV91" s="399" t="str">
        <f ca="1">+IF(OFFSET('Hygiene Data'!$F$12,0,10*ROW('Hygiene Data'!F85))="","",OFFSET('Hygiene Data'!$F$12,0,10*ROW('Hygiene Data'!F85)))</f>
        <v/>
      </c>
      <c r="DW91" s="399" t="str">
        <f ca="1">+IF(OFFSET('Hygiene Data'!$F$13,0,10*ROW('Hygiene Data'!F85))="","",OFFSET('Hygiene Data'!$F$13,0,10*ROW('Hygiene Data'!F85)))</f>
        <v/>
      </c>
      <c r="DX91" s="399" t="str">
        <f ca="1">+IF(OFFSET('Hygiene Data'!$G$11,0,10*ROW('Hygiene Data'!G85))="","",OFFSET('Hygiene Data'!$G$11,0,10*ROW('Hygiene Data'!G85)))</f>
        <v/>
      </c>
      <c r="DY91" s="399" t="str">
        <f ca="1">+IF(OFFSET('Hygiene Data'!$G$12,0,10*ROW('Hygiene Data'!G85))="","",OFFSET('Hygiene Data'!$G$12,0,10*ROW('Hygiene Data'!G85)))</f>
        <v/>
      </c>
      <c r="DZ91" s="399" t="str">
        <f ca="1">+IF(OFFSET('Hygiene Data'!$G$13,0,10*ROW('Hygiene Data'!G85))="","",OFFSET('Hygiene Data'!$G$13,0,10*ROW('Hygiene Data'!G85)))</f>
        <v/>
      </c>
      <c r="EA91" s="399" t="str">
        <f ca="1">+IF(OFFSET('Hygiene Data'!$H$11,0,10*ROW('Hygiene Data'!H85))="","",OFFSET('Hygiene Data'!$H$11,0,10*ROW('Hygiene Data'!H85)))</f>
        <v/>
      </c>
      <c r="EB91" s="399" t="str">
        <f ca="1">+IF(OFFSET('Hygiene Data'!$H$12,0,10*ROW('Hygiene Data'!H85))="","",OFFSET('Hygiene Data'!$H$12,0,10*ROW('Hygiene Data'!H85)))</f>
        <v/>
      </c>
      <c r="EC91" s="399" t="str">
        <f ca="1">+IF(OFFSET('Hygiene Data'!$H$13,0,10*ROW('Hygiene Data'!H85))="","",OFFSET('Hygiene Data'!$H$13,0,10*ROW('Hygiene Data'!H85)))</f>
        <v/>
      </c>
      <c r="ED91" s="399" t="str">
        <f ca="1">+IF(OFFSET('Hygiene Data'!$I$11,0,10*ROW('Hygiene Data'!I85))="","",OFFSET('Hygiene Data'!$I$11,0,10*ROW('Hygiene Data'!I85)))</f>
        <v/>
      </c>
      <c r="EE91" s="399" t="str">
        <f ca="1">+IF(OFFSET('Hygiene Data'!$I$12,0,10*ROW('Hygiene Data'!I85))="","",OFFSET('Hygiene Data'!$I$12,0,10*ROW('Hygiene Data'!I85)))</f>
        <v/>
      </c>
      <c r="EF91" s="399" t="str">
        <f ca="1">+IF(OFFSET('Hygiene Data'!$I$13,0,10*ROW('Hygiene Data'!I85))="","",OFFSET('Hygiene Data'!$I$13,0,10*ROW('Hygiene Data'!I85)))</f>
        <v/>
      </c>
    </row>
    <row r="92" spans="1:136" x14ac:dyDescent="0.25">
      <c r="A92" s="508" t="str">
        <f ca="1">+IF(OFFSET('Water Data'!$B$2,0,10*ROW('Water Data'!E86))="","",OFFSET('Water Data'!$B$2,0,10*ROW('Water Data'!E86)))</f>
        <v/>
      </c>
      <c r="B92" s="50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35" t="str">
        <f t="shared" ca="1" si="1"/>
        <v/>
      </c>
      <c r="D92" s="53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3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3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3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3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3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3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3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3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3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3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3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3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3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3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3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3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3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3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3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3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3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3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3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3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3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3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3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3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3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3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3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3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3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3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3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3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3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3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3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3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3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3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3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3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3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3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3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3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1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3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3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3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3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3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3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3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3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3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3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3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3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3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3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3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3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99" t="str">
        <f ca="1">+IF(OFFSET('Water Data'!$D$27,0,10*ROW('Water Data'!D86))="","",OFFSET('Water Data'!$D$27,0,10*ROW('Water Data'!D86)))</f>
        <v/>
      </c>
      <c r="BT92" s="399" t="str">
        <f ca="1">+IF(OFFSET('Water Data'!$D$28,0,10*ROW('Water Data'!D86))="","",OFFSET('Water Data'!$D$28,0,10*ROW('Water Data'!D86)))</f>
        <v/>
      </c>
      <c r="BU92" s="399" t="str">
        <f ca="1">+IF(OFFSET('Water Data'!$D$29,0,10*ROW('Water Data'!D86))="","",OFFSET('Water Data'!$D$29,0,10*ROW('Water Data'!D86)))</f>
        <v/>
      </c>
      <c r="BV92" s="399" t="str">
        <f ca="1">+IF(OFFSET('Water Data'!$E$27,0,10*ROW('Water Data'!E86))="","",OFFSET('Water Data'!$E$27,0,10*ROW('Water Data'!E86)))</f>
        <v/>
      </c>
      <c r="BW92" s="399" t="str">
        <f ca="1">+IF(OFFSET('Water Data'!$E$28,0,10*ROW('Water Data'!E86))="","",OFFSET('Water Data'!$E$28,0,10*ROW('Water Data'!E86)))</f>
        <v/>
      </c>
      <c r="BX92" s="399" t="str">
        <f ca="1">+IF(OFFSET('Water Data'!$E$29,0,10*ROW('Water Data'!E86))="","",OFFSET('Water Data'!$E$29,0,10*ROW('Water Data'!E86)))</f>
        <v/>
      </c>
      <c r="BY92" s="399" t="str">
        <f ca="1">+IF(OFFSET('Water Data'!$F$27,0,10*ROW('Water Data'!F86))="","",OFFSET('Water Data'!$F$27,0,10*ROW('Water Data'!F86)))</f>
        <v/>
      </c>
      <c r="BZ92" s="399" t="str">
        <f ca="1">+IF(OFFSET('Water Data'!$F$28,0,10*ROW('Water Data'!F86))="","",OFFSET('Water Data'!$F$28,0,10*ROW('Water Data'!F86)))</f>
        <v/>
      </c>
      <c r="CA92" s="399" t="str">
        <f ca="1">+IF(OFFSET('Water Data'!$F$29,0,10*ROW('Water Data'!F86))="","",OFFSET('Water Data'!$F$29,0,10*ROW('Water Data'!F86)))</f>
        <v/>
      </c>
      <c r="CB92" s="399" t="str">
        <f ca="1">+IF(OFFSET('Water Data'!$G$27,0,10*ROW('Water Data'!G86))="","",OFFSET('Water Data'!$G$27,0,10*ROW('Water Data'!G86)))</f>
        <v/>
      </c>
      <c r="CC92" s="399" t="str">
        <f ca="1">+IF(OFFSET('Water Data'!$G$28,0,10*ROW('Water Data'!G86))="","",OFFSET('Water Data'!$G$28,0,10*ROW('Water Data'!G86)))</f>
        <v/>
      </c>
      <c r="CD92" s="399" t="str">
        <f ca="1">+IF(OFFSET('Water Data'!$G$29,0,10*ROW('Water Data'!G86))="","",OFFSET('Water Data'!$G$29,0,10*ROW('Water Data'!G86)))</f>
        <v/>
      </c>
      <c r="CE92" s="399" t="str">
        <f ca="1">+IF(OFFSET('Water Data'!$H$27,0,10*ROW('Water Data'!H86))="","",OFFSET('Water Data'!$H$27,0,10*ROW('Water Data'!H86)))</f>
        <v/>
      </c>
      <c r="CF92" s="399" t="str">
        <f ca="1">+IF(OFFSET('Water Data'!$H$28,0,10*ROW('Water Data'!H86))="","",OFFSET('Water Data'!$H$28,0,10*ROW('Water Data'!H86)))</f>
        <v/>
      </c>
      <c r="CG92" s="399" t="str">
        <f ca="1">+IF(OFFSET('Water Data'!$H$29,0,10*ROW('Water Data'!H86))="","",OFFSET('Water Data'!$H$29,0,10*ROW('Water Data'!H86)))</f>
        <v/>
      </c>
      <c r="CH92" s="399" t="str">
        <f ca="1">+IF(OFFSET('Water Data'!$I$27,0,10*ROW('Water Data'!I86))="","",OFFSET('Water Data'!$I$27,0,10*ROW('Water Data'!I86)))</f>
        <v/>
      </c>
      <c r="CI92" s="399" t="str">
        <f ca="1">+IF(OFFSET('Water Data'!$I$28,0,10*ROW('Water Data'!I86))="","",OFFSET('Water Data'!$I$28,0,10*ROW('Water Data'!I86)))</f>
        <v/>
      </c>
      <c r="CJ92" s="399" t="str">
        <f ca="1">+IF(OFFSET('Water Data'!$I$29,0,10*ROW('Water Data'!I86))="","",OFFSET('Water Data'!$I$29,0,10*ROW('Water Data'!I86)))</f>
        <v/>
      </c>
      <c r="CK92" s="399" t="str">
        <f ca="1">+IF(OFFSET('Sanitation Data'!$D$28,0,10*ROW('Sanitation Data'!D86))="","",OFFSET('Sanitation Data'!$D$28,0,10*ROW('Sanitation Data'!D86)))</f>
        <v/>
      </c>
      <c r="CL92" s="399" t="str">
        <f ca="1">+IF(OFFSET('Sanitation Data'!$D$29,0,10*ROW('Sanitation Data'!D86))="","",OFFSET('Sanitation Data'!$D$29,0,10*ROW('Sanitation Data'!D86)))</f>
        <v/>
      </c>
      <c r="CM92" s="399" t="str">
        <f ca="1">+IF(OFFSET('Sanitation Data'!$D$30,0,10*ROW('Sanitation Data'!D86))="","",OFFSET('Sanitation Data'!$D$30,0,10*ROW('Sanitation Data'!D86)))</f>
        <v/>
      </c>
      <c r="CN92" s="399" t="str">
        <f ca="1">+IF(OFFSET('Sanitation Data'!$D$31,0,10*ROW('Sanitation Data'!D86))="","",OFFSET('Sanitation Data'!$D$31,0,10*ROW('Sanitation Data'!D86)))</f>
        <v/>
      </c>
      <c r="CO92" s="399" t="str">
        <f ca="1">+IF(OFFSET('Sanitation Data'!$D$32,0,10*ROW('Sanitation Data'!D86))="","",OFFSET('Sanitation Data'!$D$32,0,10*ROW('Sanitation Data'!D86)))</f>
        <v/>
      </c>
      <c r="CP92" s="399" t="str">
        <f ca="1">+IF(OFFSET('Sanitation Data'!$E$28,0,10*ROW('Sanitation Data'!E86))="","",OFFSET('Sanitation Data'!$E$28,0,10*ROW('Sanitation Data'!E86)))</f>
        <v/>
      </c>
      <c r="CQ92" s="399" t="str">
        <f ca="1">+IF(OFFSET('Sanitation Data'!$E$29,0,10*ROW('Sanitation Data'!E86))="","",OFFSET('Sanitation Data'!$E$29,0,10*ROW('Sanitation Data'!E86)))</f>
        <v/>
      </c>
      <c r="CR92" s="399" t="str">
        <f ca="1">+IF(OFFSET('Sanitation Data'!$E$30,0,10*ROW('Sanitation Data'!E86))="","",OFFSET('Sanitation Data'!$E$30,0,10*ROW('Sanitation Data'!E86)))</f>
        <v/>
      </c>
      <c r="CS92" s="399" t="str">
        <f ca="1">+IF(OFFSET('Sanitation Data'!$E$31,0,10*ROW('Sanitation Data'!E86))="","",OFFSET('Sanitation Data'!$E$31,0,10*ROW('Sanitation Data'!E86)))</f>
        <v/>
      </c>
      <c r="CT92" s="399" t="str">
        <f ca="1">+IF(OFFSET('Sanitation Data'!$E$32,0,10*ROW('Sanitation Data'!E86))="","",OFFSET('Sanitation Data'!$E$32,0,10*ROW('Sanitation Data'!E86)))</f>
        <v/>
      </c>
      <c r="CU92" s="399" t="str">
        <f ca="1">+IF(OFFSET('Sanitation Data'!$F$28,0,10*ROW('Sanitation Data'!F86))="","",OFFSET('Sanitation Data'!$F$28,0,10*ROW('Sanitation Data'!F86)))</f>
        <v/>
      </c>
      <c r="CV92" s="399" t="str">
        <f ca="1">+IF(OFFSET('Sanitation Data'!$F$29,0,10*ROW('Sanitation Data'!F86))="","",OFFSET('Sanitation Data'!$F$29,0,10*ROW('Sanitation Data'!F86)))</f>
        <v/>
      </c>
      <c r="CW92" s="399" t="str">
        <f ca="1">+IF(OFFSET('Sanitation Data'!$F$30,0,10*ROW('Sanitation Data'!F86))="","",OFFSET('Sanitation Data'!$F$30,0,10*ROW('Sanitation Data'!F86)))</f>
        <v/>
      </c>
      <c r="CX92" s="399" t="str">
        <f ca="1">+IF(OFFSET('Sanitation Data'!$F$31,0,10*ROW('Sanitation Data'!F86))="","",OFFSET('Sanitation Data'!$F$31,0,10*ROW('Sanitation Data'!F86)))</f>
        <v/>
      </c>
      <c r="CY92" s="399" t="str">
        <f ca="1">+IF(OFFSET('Sanitation Data'!$F$32,0,10*ROW('Sanitation Data'!F86))="","",OFFSET('Sanitation Data'!$F$32,0,10*ROW('Sanitation Data'!F86)))</f>
        <v/>
      </c>
      <c r="CZ92" s="399" t="str">
        <f ca="1">+IF(OFFSET('Sanitation Data'!$G$28,0,10*ROW('Sanitation Data'!G86))="","",OFFSET('Sanitation Data'!$G$28,0,10*ROW('Sanitation Data'!G86)))</f>
        <v/>
      </c>
      <c r="DA92" s="399" t="str">
        <f ca="1">+IF(OFFSET('Sanitation Data'!$G$29,0,10*ROW('Sanitation Data'!G86))="","",OFFSET('Sanitation Data'!$G$29,0,10*ROW('Sanitation Data'!G86)))</f>
        <v/>
      </c>
      <c r="DB92" s="399" t="str">
        <f ca="1">+IF(OFFSET('Sanitation Data'!$G$30,0,10*ROW('Sanitation Data'!G86))="","",OFFSET('Sanitation Data'!$G$30,0,10*ROW('Sanitation Data'!G86)))</f>
        <v/>
      </c>
      <c r="DC92" s="399" t="str">
        <f ca="1">+IF(OFFSET('Sanitation Data'!$G$31,0,10*ROW('Sanitation Data'!G86))="","",OFFSET('Sanitation Data'!$G$31,0,10*ROW('Sanitation Data'!G86)))</f>
        <v/>
      </c>
      <c r="DD92" s="399" t="str">
        <f ca="1">+IF(OFFSET('Sanitation Data'!$G$32,0,10*ROW('Sanitation Data'!G86))="","",OFFSET('Sanitation Data'!$G$32,0,10*ROW('Sanitation Data'!G86)))</f>
        <v/>
      </c>
      <c r="DE92" s="399" t="str">
        <f ca="1">+IF(OFFSET('Sanitation Data'!$H$28,0,10*ROW('Sanitation Data'!H86))="","",OFFSET('Sanitation Data'!$H$28,0,10*ROW('Sanitation Data'!H86)))</f>
        <v/>
      </c>
      <c r="DF92" s="399" t="str">
        <f ca="1">+IF(OFFSET('Sanitation Data'!$H$29,0,10*ROW('Sanitation Data'!H86))="","",OFFSET('Sanitation Data'!$H$29,0,10*ROW('Sanitation Data'!H86)))</f>
        <v/>
      </c>
      <c r="DG92" s="399" t="str">
        <f ca="1">+IF(OFFSET('Sanitation Data'!$H$30,0,10*ROW('Sanitation Data'!H86))="","",OFFSET('Sanitation Data'!$H$30,0,10*ROW('Sanitation Data'!H86)))</f>
        <v/>
      </c>
      <c r="DH92" s="399" t="str">
        <f ca="1">+IF(OFFSET('Sanitation Data'!$H$31,0,10*ROW('Sanitation Data'!H86))="","",OFFSET('Sanitation Data'!$H$31,0,10*ROW('Sanitation Data'!H86)))</f>
        <v/>
      </c>
      <c r="DI92" s="399" t="str">
        <f ca="1">+IF(OFFSET('Sanitation Data'!$H$32,0,10*ROW('Sanitation Data'!H86))="","",OFFSET('Sanitation Data'!$H$32,0,10*ROW('Sanitation Data'!H86)))</f>
        <v/>
      </c>
      <c r="DJ92" s="399" t="str">
        <f ca="1">+IF(OFFSET('Sanitation Data'!$I$28,0,10*ROW('Sanitation Data'!I86))="","",OFFSET('Sanitation Data'!$I$28,0,10*ROW('Sanitation Data'!I86)))</f>
        <v/>
      </c>
      <c r="DK92" s="399" t="str">
        <f ca="1">+IF(OFFSET('Sanitation Data'!$I$29,0,10*ROW('Sanitation Data'!I86))="","",OFFSET('Sanitation Data'!$I$29,0,10*ROW('Sanitation Data'!I86)))</f>
        <v/>
      </c>
      <c r="DL92" s="399" t="str">
        <f ca="1">+IF(OFFSET('Sanitation Data'!$I$30,0,10*ROW('Sanitation Data'!I86))="","",OFFSET('Sanitation Data'!$I$30,0,10*ROW('Sanitation Data'!I86)))</f>
        <v/>
      </c>
      <c r="DM92" s="399" t="str">
        <f ca="1">+IF(OFFSET('Sanitation Data'!$I$31,0,10*ROW('Sanitation Data'!I86))="","",OFFSET('Sanitation Data'!$I$31,0,10*ROW('Sanitation Data'!I86)))</f>
        <v/>
      </c>
      <c r="DN92" s="399" t="str">
        <f ca="1">+IF(OFFSET('Sanitation Data'!$I$32,0,10*ROW('Sanitation Data'!I86))="","",OFFSET('Sanitation Data'!$I$32,0,10*ROW('Sanitation Data'!I86)))</f>
        <v/>
      </c>
      <c r="DO92" s="399" t="str">
        <f ca="1">+IF(OFFSET('Hygiene Data'!$D$11,0,10*ROW('Hygiene Data'!D86))="","",OFFSET('Hygiene Data'!$D$11,0,10*ROW('Hygiene Data'!D86)))</f>
        <v/>
      </c>
      <c r="DP92" s="399" t="str">
        <f ca="1">+IF(OFFSET('Hygiene Data'!$D$12,0,10*ROW('Hygiene Data'!D86))="","",OFFSET('Hygiene Data'!$D$12,0,10*ROW('Hygiene Data'!D86)))</f>
        <v/>
      </c>
      <c r="DQ92" s="399" t="str">
        <f ca="1">+IF(OFFSET('Hygiene Data'!$D$13,0,10*ROW('Hygiene Data'!D86))="","",OFFSET('Hygiene Data'!$D$13,0,10*ROW('Hygiene Data'!D86)))</f>
        <v/>
      </c>
      <c r="DR92" s="399" t="str">
        <f ca="1">+IF(OFFSET('Hygiene Data'!$E$11,0,10*ROW('Hygiene Data'!E86))="","",OFFSET('Hygiene Data'!$E$11,0,10*ROW('Hygiene Data'!E86)))</f>
        <v/>
      </c>
      <c r="DS92" s="399" t="str">
        <f ca="1">+IF(OFFSET('Hygiene Data'!$E$12,0,10*ROW('Hygiene Data'!E86))="","",OFFSET('Hygiene Data'!$E$12,0,10*ROW('Hygiene Data'!E86)))</f>
        <v/>
      </c>
      <c r="DT92" s="399" t="str">
        <f ca="1">+IF(OFFSET('Hygiene Data'!$E$13,0,10*ROW('Hygiene Data'!E86))="","",OFFSET('Hygiene Data'!$E$13,0,10*ROW('Hygiene Data'!E86)))</f>
        <v/>
      </c>
      <c r="DU92" s="399" t="str">
        <f ca="1">+IF(OFFSET('Hygiene Data'!$F$11,0,10*ROW('Hygiene Data'!F86))="","",OFFSET('Hygiene Data'!$F$11,0,10*ROW('Hygiene Data'!F86)))</f>
        <v/>
      </c>
      <c r="DV92" s="399" t="str">
        <f ca="1">+IF(OFFSET('Hygiene Data'!$F$12,0,10*ROW('Hygiene Data'!F86))="","",OFFSET('Hygiene Data'!$F$12,0,10*ROW('Hygiene Data'!F86)))</f>
        <v/>
      </c>
      <c r="DW92" s="399" t="str">
        <f ca="1">+IF(OFFSET('Hygiene Data'!$F$13,0,10*ROW('Hygiene Data'!F86))="","",OFFSET('Hygiene Data'!$F$13,0,10*ROW('Hygiene Data'!F86)))</f>
        <v/>
      </c>
      <c r="DX92" s="399" t="str">
        <f ca="1">+IF(OFFSET('Hygiene Data'!$G$11,0,10*ROW('Hygiene Data'!G86))="","",OFFSET('Hygiene Data'!$G$11,0,10*ROW('Hygiene Data'!G86)))</f>
        <v/>
      </c>
      <c r="DY92" s="399" t="str">
        <f ca="1">+IF(OFFSET('Hygiene Data'!$G$12,0,10*ROW('Hygiene Data'!G86))="","",OFFSET('Hygiene Data'!$G$12,0,10*ROW('Hygiene Data'!G86)))</f>
        <v/>
      </c>
      <c r="DZ92" s="399" t="str">
        <f ca="1">+IF(OFFSET('Hygiene Data'!$G$13,0,10*ROW('Hygiene Data'!G86))="","",OFFSET('Hygiene Data'!$G$13,0,10*ROW('Hygiene Data'!G86)))</f>
        <v/>
      </c>
      <c r="EA92" s="399" t="str">
        <f ca="1">+IF(OFFSET('Hygiene Data'!$H$11,0,10*ROW('Hygiene Data'!H86))="","",OFFSET('Hygiene Data'!$H$11,0,10*ROW('Hygiene Data'!H86)))</f>
        <v/>
      </c>
      <c r="EB92" s="399" t="str">
        <f ca="1">+IF(OFFSET('Hygiene Data'!$H$12,0,10*ROW('Hygiene Data'!H86))="","",OFFSET('Hygiene Data'!$H$12,0,10*ROW('Hygiene Data'!H86)))</f>
        <v/>
      </c>
      <c r="EC92" s="399" t="str">
        <f ca="1">+IF(OFFSET('Hygiene Data'!$H$13,0,10*ROW('Hygiene Data'!H86))="","",OFFSET('Hygiene Data'!$H$13,0,10*ROW('Hygiene Data'!H86)))</f>
        <v/>
      </c>
      <c r="ED92" s="399" t="str">
        <f ca="1">+IF(OFFSET('Hygiene Data'!$I$11,0,10*ROW('Hygiene Data'!I86))="","",OFFSET('Hygiene Data'!$I$11,0,10*ROW('Hygiene Data'!I86)))</f>
        <v/>
      </c>
      <c r="EE92" s="399" t="str">
        <f ca="1">+IF(OFFSET('Hygiene Data'!$I$12,0,10*ROW('Hygiene Data'!I86))="","",OFFSET('Hygiene Data'!$I$12,0,10*ROW('Hygiene Data'!I86)))</f>
        <v/>
      </c>
      <c r="EF92" s="399" t="str">
        <f ca="1">+IF(OFFSET('Hygiene Data'!$I$13,0,10*ROW('Hygiene Data'!I86))="","",OFFSET('Hygiene Data'!$I$13,0,10*ROW('Hygiene Data'!I86)))</f>
        <v/>
      </c>
    </row>
    <row r="93" spans="1:136" x14ac:dyDescent="0.25">
      <c r="A93" s="508" t="str">
        <f ca="1">+IF(OFFSET('Water Data'!$B$2,0,10*ROW('Water Data'!E87))="","",OFFSET('Water Data'!$B$2,0,10*ROW('Water Data'!E87)))</f>
        <v/>
      </c>
      <c r="B93" s="50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35" t="str">
        <f t="shared" ca="1" si="1"/>
        <v/>
      </c>
      <c r="D93" s="53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3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3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3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3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3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3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3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3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3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3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3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3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3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3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3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3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3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3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3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3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3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3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3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3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3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3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3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3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3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3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3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3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3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3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3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3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3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3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3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3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3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3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3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3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3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3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3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3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1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3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3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3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3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3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3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3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3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3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3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3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3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3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3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3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3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99" t="str">
        <f ca="1">+IF(OFFSET('Water Data'!$D$27,0,10*ROW('Water Data'!D87))="","",OFFSET('Water Data'!$D$27,0,10*ROW('Water Data'!D87)))</f>
        <v/>
      </c>
      <c r="BT93" s="399" t="str">
        <f ca="1">+IF(OFFSET('Water Data'!$D$28,0,10*ROW('Water Data'!D87))="","",OFFSET('Water Data'!$D$28,0,10*ROW('Water Data'!D87)))</f>
        <v/>
      </c>
      <c r="BU93" s="399" t="str">
        <f ca="1">+IF(OFFSET('Water Data'!$D$29,0,10*ROW('Water Data'!D87))="","",OFFSET('Water Data'!$D$29,0,10*ROW('Water Data'!D87)))</f>
        <v/>
      </c>
      <c r="BV93" s="399" t="str">
        <f ca="1">+IF(OFFSET('Water Data'!$E$27,0,10*ROW('Water Data'!E87))="","",OFFSET('Water Data'!$E$27,0,10*ROW('Water Data'!E87)))</f>
        <v/>
      </c>
      <c r="BW93" s="399" t="str">
        <f ca="1">+IF(OFFSET('Water Data'!$E$28,0,10*ROW('Water Data'!E87))="","",OFFSET('Water Data'!$E$28,0,10*ROW('Water Data'!E87)))</f>
        <v/>
      </c>
      <c r="BX93" s="399" t="str">
        <f ca="1">+IF(OFFSET('Water Data'!$E$29,0,10*ROW('Water Data'!E87))="","",OFFSET('Water Data'!$E$29,0,10*ROW('Water Data'!E87)))</f>
        <v/>
      </c>
      <c r="BY93" s="399" t="str">
        <f ca="1">+IF(OFFSET('Water Data'!$F$27,0,10*ROW('Water Data'!F87))="","",OFFSET('Water Data'!$F$27,0,10*ROW('Water Data'!F87)))</f>
        <v/>
      </c>
      <c r="BZ93" s="399" t="str">
        <f ca="1">+IF(OFFSET('Water Data'!$F$28,0,10*ROW('Water Data'!F87))="","",OFFSET('Water Data'!$F$28,0,10*ROW('Water Data'!F87)))</f>
        <v/>
      </c>
      <c r="CA93" s="399" t="str">
        <f ca="1">+IF(OFFSET('Water Data'!$F$29,0,10*ROW('Water Data'!F87))="","",OFFSET('Water Data'!$F$29,0,10*ROW('Water Data'!F87)))</f>
        <v/>
      </c>
      <c r="CB93" s="399" t="str">
        <f ca="1">+IF(OFFSET('Water Data'!$G$27,0,10*ROW('Water Data'!G87))="","",OFFSET('Water Data'!$G$27,0,10*ROW('Water Data'!G87)))</f>
        <v/>
      </c>
      <c r="CC93" s="399" t="str">
        <f ca="1">+IF(OFFSET('Water Data'!$G$28,0,10*ROW('Water Data'!G87))="","",OFFSET('Water Data'!$G$28,0,10*ROW('Water Data'!G87)))</f>
        <v/>
      </c>
      <c r="CD93" s="399" t="str">
        <f ca="1">+IF(OFFSET('Water Data'!$G$29,0,10*ROW('Water Data'!G87))="","",OFFSET('Water Data'!$G$29,0,10*ROW('Water Data'!G87)))</f>
        <v/>
      </c>
      <c r="CE93" s="399" t="str">
        <f ca="1">+IF(OFFSET('Water Data'!$H$27,0,10*ROW('Water Data'!H87))="","",OFFSET('Water Data'!$H$27,0,10*ROW('Water Data'!H87)))</f>
        <v/>
      </c>
      <c r="CF93" s="399" t="str">
        <f ca="1">+IF(OFFSET('Water Data'!$H$28,0,10*ROW('Water Data'!H87))="","",OFFSET('Water Data'!$H$28,0,10*ROW('Water Data'!H87)))</f>
        <v/>
      </c>
      <c r="CG93" s="399" t="str">
        <f ca="1">+IF(OFFSET('Water Data'!$H$29,0,10*ROW('Water Data'!H87))="","",OFFSET('Water Data'!$H$29,0,10*ROW('Water Data'!H87)))</f>
        <v/>
      </c>
      <c r="CH93" s="399" t="str">
        <f ca="1">+IF(OFFSET('Water Data'!$I$27,0,10*ROW('Water Data'!I87))="","",OFFSET('Water Data'!$I$27,0,10*ROW('Water Data'!I87)))</f>
        <v/>
      </c>
      <c r="CI93" s="399" t="str">
        <f ca="1">+IF(OFFSET('Water Data'!$I$28,0,10*ROW('Water Data'!I87))="","",OFFSET('Water Data'!$I$28,0,10*ROW('Water Data'!I87)))</f>
        <v/>
      </c>
      <c r="CJ93" s="399" t="str">
        <f ca="1">+IF(OFFSET('Water Data'!$I$29,0,10*ROW('Water Data'!I87))="","",OFFSET('Water Data'!$I$29,0,10*ROW('Water Data'!I87)))</f>
        <v/>
      </c>
      <c r="CK93" s="399" t="str">
        <f ca="1">+IF(OFFSET('Sanitation Data'!$D$28,0,10*ROW('Sanitation Data'!D87))="","",OFFSET('Sanitation Data'!$D$28,0,10*ROW('Sanitation Data'!D87)))</f>
        <v/>
      </c>
      <c r="CL93" s="399" t="str">
        <f ca="1">+IF(OFFSET('Sanitation Data'!$D$29,0,10*ROW('Sanitation Data'!D87))="","",OFFSET('Sanitation Data'!$D$29,0,10*ROW('Sanitation Data'!D87)))</f>
        <v/>
      </c>
      <c r="CM93" s="399" t="str">
        <f ca="1">+IF(OFFSET('Sanitation Data'!$D$30,0,10*ROW('Sanitation Data'!D87))="","",OFFSET('Sanitation Data'!$D$30,0,10*ROW('Sanitation Data'!D87)))</f>
        <v/>
      </c>
      <c r="CN93" s="399" t="str">
        <f ca="1">+IF(OFFSET('Sanitation Data'!$D$31,0,10*ROW('Sanitation Data'!D87))="","",OFFSET('Sanitation Data'!$D$31,0,10*ROW('Sanitation Data'!D87)))</f>
        <v/>
      </c>
      <c r="CO93" s="399" t="str">
        <f ca="1">+IF(OFFSET('Sanitation Data'!$D$32,0,10*ROW('Sanitation Data'!D87))="","",OFFSET('Sanitation Data'!$D$32,0,10*ROW('Sanitation Data'!D87)))</f>
        <v/>
      </c>
      <c r="CP93" s="399" t="str">
        <f ca="1">+IF(OFFSET('Sanitation Data'!$E$28,0,10*ROW('Sanitation Data'!E87))="","",OFFSET('Sanitation Data'!$E$28,0,10*ROW('Sanitation Data'!E87)))</f>
        <v/>
      </c>
      <c r="CQ93" s="399" t="str">
        <f ca="1">+IF(OFFSET('Sanitation Data'!$E$29,0,10*ROW('Sanitation Data'!E87))="","",OFFSET('Sanitation Data'!$E$29,0,10*ROW('Sanitation Data'!E87)))</f>
        <v/>
      </c>
      <c r="CR93" s="399" t="str">
        <f ca="1">+IF(OFFSET('Sanitation Data'!$E$30,0,10*ROW('Sanitation Data'!E87))="","",OFFSET('Sanitation Data'!$E$30,0,10*ROW('Sanitation Data'!E87)))</f>
        <v/>
      </c>
      <c r="CS93" s="399" t="str">
        <f ca="1">+IF(OFFSET('Sanitation Data'!$E$31,0,10*ROW('Sanitation Data'!E87))="","",OFFSET('Sanitation Data'!$E$31,0,10*ROW('Sanitation Data'!E87)))</f>
        <v/>
      </c>
      <c r="CT93" s="399" t="str">
        <f ca="1">+IF(OFFSET('Sanitation Data'!$E$32,0,10*ROW('Sanitation Data'!E87))="","",OFFSET('Sanitation Data'!$E$32,0,10*ROW('Sanitation Data'!E87)))</f>
        <v/>
      </c>
      <c r="CU93" s="399" t="str">
        <f ca="1">+IF(OFFSET('Sanitation Data'!$F$28,0,10*ROW('Sanitation Data'!F87))="","",OFFSET('Sanitation Data'!$F$28,0,10*ROW('Sanitation Data'!F87)))</f>
        <v/>
      </c>
      <c r="CV93" s="399" t="str">
        <f ca="1">+IF(OFFSET('Sanitation Data'!$F$29,0,10*ROW('Sanitation Data'!F87))="","",OFFSET('Sanitation Data'!$F$29,0,10*ROW('Sanitation Data'!F87)))</f>
        <v/>
      </c>
      <c r="CW93" s="399" t="str">
        <f ca="1">+IF(OFFSET('Sanitation Data'!$F$30,0,10*ROW('Sanitation Data'!F87))="","",OFFSET('Sanitation Data'!$F$30,0,10*ROW('Sanitation Data'!F87)))</f>
        <v/>
      </c>
      <c r="CX93" s="399" t="str">
        <f ca="1">+IF(OFFSET('Sanitation Data'!$F$31,0,10*ROW('Sanitation Data'!F87))="","",OFFSET('Sanitation Data'!$F$31,0,10*ROW('Sanitation Data'!F87)))</f>
        <v/>
      </c>
      <c r="CY93" s="399" t="str">
        <f ca="1">+IF(OFFSET('Sanitation Data'!$F$32,0,10*ROW('Sanitation Data'!F87))="","",OFFSET('Sanitation Data'!$F$32,0,10*ROW('Sanitation Data'!F87)))</f>
        <v/>
      </c>
      <c r="CZ93" s="399" t="str">
        <f ca="1">+IF(OFFSET('Sanitation Data'!$G$28,0,10*ROW('Sanitation Data'!G87))="","",OFFSET('Sanitation Data'!$G$28,0,10*ROW('Sanitation Data'!G87)))</f>
        <v/>
      </c>
      <c r="DA93" s="399" t="str">
        <f ca="1">+IF(OFFSET('Sanitation Data'!$G$29,0,10*ROW('Sanitation Data'!G87))="","",OFFSET('Sanitation Data'!$G$29,0,10*ROW('Sanitation Data'!G87)))</f>
        <v/>
      </c>
      <c r="DB93" s="399" t="str">
        <f ca="1">+IF(OFFSET('Sanitation Data'!$G$30,0,10*ROW('Sanitation Data'!G87))="","",OFFSET('Sanitation Data'!$G$30,0,10*ROW('Sanitation Data'!G87)))</f>
        <v/>
      </c>
      <c r="DC93" s="399" t="str">
        <f ca="1">+IF(OFFSET('Sanitation Data'!$G$31,0,10*ROW('Sanitation Data'!G87))="","",OFFSET('Sanitation Data'!$G$31,0,10*ROW('Sanitation Data'!G87)))</f>
        <v/>
      </c>
      <c r="DD93" s="399" t="str">
        <f ca="1">+IF(OFFSET('Sanitation Data'!$G$32,0,10*ROW('Sanitation Data'!G87))="","",OFFSET('Sanitation Data'!$G$32,0,10*ROW('Sanitation Data'!G87)))</f>
        <v/>
      </c>
      <c r="DE93" s="399" t="str">
        <f ca="1">+IF(OFFSET('Sanitation Data'!$H$28,0,10*ROW('Sanitation Data'!H87))="","",OFFSET('Sanitation Data'!$H$28,0,10*ROW('Sanitation Data'!H87)))</f>
        <v/>
      </c>
      <c r="DF93" s="399" t="str">
        <f ca="1">+IF(OFFSET('Sanitation Data'!$H$29,0,10*ROW('Sanitation Data'!H87))="","",OFFSET('Sanitation Data'!$H$29,0,10*ROW('Sanitation Data'!H87)))</f>
        <v/>
      </c>
      <c r="DG93" s="399" t="str">
        <f ca="1">+IF(OFFSET('Sanitation Data'!$H$30,0,10*ROW('Sanitation Data'!H87))="","",OFFSET('Sanitation Data'!$H$30,0,10*ROW('Sanitation Data'!H87)))</f>
        <v/>
      </c>
      <c r="DH93" s="399" t="str">
        <f ca="1">+IF(OFFSET('Sanitation Data'!$H$31,0,10*ROW('Sanitation Data'!H87))="","",OFFSET('Sanitation Data'!$H$31,0,10*ROW('Sanitation Data'!H87)))</f>
        <v/>
      </c>
      <c r="DI93" s="399" t="str">
        <f ca="1">+IF(OFFSET('Sanitation Data'!$H$32,0,10*ROW('Sanitation Data'!H87))="","",OFFSET('Sanitation Data'!$H$32,0,10*ROW('Sanitation Data'!H87)))</f>
        <v/>
      </c>
      <c r="DJ93" s="399" t="str">
        <f ca="1">+IF(OFFSET('Sanitation Data'!$I$28,0,10*ROW('Sanitation Data'!I87))="","",OFFSET('Sanitation Data'!$I$28,0,10*ROW('Sanitation Data'!I87)))</f>
        <v/>
      </c>
      <c r="DK93" s="399" t="str">
        <f ca="1">+IF(OFFSET('Sanitation Data'!$I$29,0,10*ROW('Sanitation Data'!I87))="","",OFFSET('Sanitation Data'!$I$29,0,10*ROW('Sanitation Data'!I87)))</f>
        <v/>
      </c>
      <c r="DL93" s="399" t="str">
        <f ca="1">+IF(OFFSET('Sanitation Data'!$I$30,0,10*ROW('Sanitation Data'!I87))="","",OFFSET('Sanitation Data'!$I$30,0,10*ROW('Sanitation Data'!I87)))</f>
        <v/>
      </c>
      <c r="DM93" s="399" t="str">
        <f ca="1">+IF(OFFSET('Sanitation Data'!$I$31,0,10*ROW('Sanitation Data'!I87))="","",OFFSET('Sanitation Data'!$I$31,0,10*ROW('Sanitation Data'!I87)))</f>
        <v/>
      </c>
      <c r="DN93" s="399" t="str">
        <f ca="1">+IF(OFFSET('Sanitation Data'!$I$32,0,10*ROW('Sanitation Data'!I87))="","",OFFSET('Sanitation Data'!$I$32,0,10*ROW('Sanitation Data'!I87)))</f>
        <v/>
      </c>
      <c r="DO93" s="399" t="str">
        <f ca="1">+IF(OFFSET('Hygiene Data'!$D$11,0,10*ROW('Hygiene Data'!D87))="","",OFFSET('Hygiene Data'!$D$11,0,10*ROW('Hygiene Data'!D87)))</f>
        <v/>
      </c>
      <c r="DP93" s="399" t="str">
        <f ca="1">+IF(OFFSET('Hygiene Data'!$D$12,0,10*ROW('Hygiene Data'!D87))="","",OFFSET('Hygiene Data'!$D$12,0,10*ROW('Hygiene Data'!D87)))</f>
        <v/>
      </c>
      <c r="DQ93" s="399" t="str">
        <f ca="1">+IF(OFFSET('Hygiene Data'!$D$13,0,10*ROW('Hygiene Data'!D87))="","",OFFSET('Hygiene Data'!$D$13,0,10*ROW('Hygiene Data'!D87)))</f>
        <v/>
      </c>
      <c r="DR93" s="399" t="str">
        <f ca="1">+IF(OFFSET('Hygiene Data'!$E$11,0,10*ROW('Hygiene Data'!E87))="","",OFFSET('Hygiene Data'!$E$11,0,10*ROW('Hygiene Data'!E87)))</f>
        <v/>
      </c>
      <c r="DS93" s="399" t="str">
        <f ca="1">+IF(OFFSET('Hygiene Data'!$E$12,0,10*ROW('Hygiene Data'!E87))="","",OFFSET('Hygiene Data'!$E$12,0,10*ROW('Hygiene Data'!E87)))</f>
        <v/>
      </c>
      <c r="DT93" s="399" t="str">
        <f ca="1">+IF(OFFSET('Hygiene Data'!$E$13,0,10*ROW('Hygiene Data'!E87))="","",OFFSET('Hygiene Data'!$E$13,0,10*ROW('Hygiene Data'!E87)))</f>
        <v/>
      </c>
      <c r="DU93" s="399" t="str">
        <f ca="1">+IF(OFFSET('Hygiene Data'!$F$11,0,10*ROW('Hygiene Data'!F87))="","",OFFSET('Hygiene Data'!$F$11,0,10*ROW('Hygiene Data'!F87)))</f>
        <v/>
      </c>
      <c r="DV93" s="399" t="str">
        <f ca="1">+IF(OFFSET('Hygiene Data'!$F$12,0,10*ROW('Hygiene Data'!F87))="","",OFFSET('Hygiene Data'!$F$12,0,10*ROW('Hygiene Data'!F87)))</f>
        <v/>
      </c>
      <c r="DW93" s="399" t="str">
        <f ca="1">+IF(OFFSET('Hygiene Data'!$F$13,0,10*ROW('Hygiene Data'!F87))="","",OFFSET('Hygiene Data'!$F$13,0,10*ROW('Hygiene Data'!F87)))</f>
        <v/>
      </c>
      <c r="DX93" s="399" t="str">
        <f ca="1">+IF(OFFSET('Hygiene Data'!$G$11,0,10*ROW('Hygiene Data'!G87))="","",OFFSET('Hygiene Data'!$G$11,0,10*ROW('Hygiene Data'!G87)))</f>
        <v/>
      </c>
      <c r="DY93" s="399" t="str">
        <f ca="1">+IF(OFFSET('Hygiene Data'!$G$12,0,10*ROW('Hygiene Data'!G87))="","",OFFSET('Hygiene Data'!$G$12,0,10*ROW('Hygiene Data'!G87)))</f>
        <v/>
      </c>
      <c r="DZ93" s="399" t="str">
        <f ca="1">+IF(OFFSET('Hygiene Data'!$G$13,0,10*ROW('Hygiene Data'!G87))="","",OFFSET('Hygiene Data'!$G$13,0,10*ROW('Hygiene Data'!G87)))</f>
        <v/>
      </c>
      <c r="EA93" s="399" t="str">
        <f ca="1">+IF(OFFSET('Hygiene Data'!$H$11,0,10*ROW('Hygiene Data'!H87))="","",OFFSET('Hygiene Data'!$H$11,0,10*ROW('Hygiene Data'!H87)))</f>
        <v/>
      </c>
      <c r="EB93" s="399" t="str">
        <f ca="1">+IF(OFFSET('Hygiene Data'!$H$12,0,10*ROW('Hygiene Data'!H87))="","",OFFSET('Hygiene Data'!$H$12,0,10*ROW('Hygiene Data'!H87)))</f>
        <v/>
      </c>
      <c r="EC93" s="399" t="str">
        <f ca="1">+IF(OFFSET('Hygiene Data'!$H$13,0,10*ROW('Hygiene Data'!H87))="","",OFFSET('Hygiene Data'!$H$13,0,10*ROW('Hygiene Data'!H87)))</f>
        <v/>
      </c>
      <c r="ED93" s="399" t="str">
        <f ca="1">+IF(OFFSET('Hygiene Data'!$I$11,0,10*ROW('Hygiene Data'!I87))="","",OFFSET('Hygiene Data'!$I$11,0,10*ROW('Hygiene Data'!I87)))</f>
        <v/>
      </c>
      <c r="EE93" s="399" t="str">
        <f ca="1">+IF(OFFSET('Hygiene Data'!$I$12,0,10*ROW('Hygiene Data'!I87))="","",OFFSET('Hygiene Data'!$I$12,0,10*ROW('Hygiene Data'!I87)))</f>
        <v/>
      </c>
      <c r="EF93" s="399" t="str">
        <f ca="1">+IF(OFFSET('Hygiene Data'!$I$13,0,10*ROW('Hygiene Data'!I87))="","",OFFSET('Hygiene Data'!$I$13,0,10*ROW('Hygiene Data'!I87)))</f>
        <v/>
      </c>
    </row>
    <row r="94" spans="1:136" x14ac:dyDescent="0.25">
      <c r="A94" s="508" t="str">
        <f ca="1">+IF(OFFSET('Water Data'!$B$2,0,10*ROW('Water Data'!E88))="","",OFFSET('Water Data'!$B$2,0,10*ROW('Water Data'!E88)))</f>
        <v/>
      </c>
      <c r="B94" s="50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35" t="str">
        <f t="shared" ca="1" si="1"/>
        <v/>
      </c>
      <c r="D94" s="53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3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3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3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3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3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3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3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3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3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3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3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3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3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3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3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3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3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3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3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3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3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3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3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3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3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3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3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3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3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3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3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3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3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3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3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3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3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3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3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3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3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3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3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3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3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3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3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3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1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3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3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3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3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3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3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3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3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3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3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3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3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3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3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3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3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99" t="str">
        <f ca="1">+IF(OFFSET('Water Data'!$D$27,0,10*ROW('Water Data'!D88))="","",OFFSET('Water Data'!$D$27,0,10*ROW('Water Data'!D88)))</f>
        <v/>
      </c>
      <c r="BT94" s="399" t="str">
        <f ca="1">+IF(OFFSET('Water Data'!$D$28,0,10*ROW('Water Data'!D88))="","",OFFSET('Water Data'!$D$28,0,10*ROW('Water Data'!D88)))</f>
        <v/>
      </c>
      <c r="BU94" s="399" t="str">
        <f ca="1">+IF(OFFSET('Water Data'!$D$29,0,10*ROW('Water Data'!D88))="","",OFFSET('Water Data'!$D$29,0,10*ROW('Water Data'!D88)))</f>
        <v/>
      </c>
      <c r="BV94" s="399" t="str">
        <f ca="1">+IF(OFFSET('Water Data'!$E$27,0,10*ROW('Water Data'!E88))="","",OFFSET('Water Data'!$E$27,0,10*ROW('Water Data'!E88)))</f>
        <v/>
      </c>
      <c r="BW94" s="399" t="str">
        <f ca="1">+IF(OFFSET('Water Data'!$E$28,0,10*ROW('Water Data'!E88))="","",OFFSET('Water Data'!$E$28,0,10*ROW('Water Data'!E88)))</f>
        <v/>
      </c>
      <c r="BX94" s="399" t="str">
        <f ca="1">+IF(OFFSET('Water Data'!$E$29,0,10*ROW('Water Data'!E88))="","",OFFSET('Water Data'!$E$29,0,10*ROW('Water Data'!E88)))</f>
        <v/>
      </c>
      <c r="BY94" s="399" t="str">
        <f ca="1">+IF(OFFSET('Water Data'!$F$27,0,10*ROW('Water Data'!F88))="","",OFFSET('Water Data'!$F$27,0,10*ROW('Water Data'!F88)))</f>
        <v/>
      </c>
      <c r="BZ94" s="399" t="str">
        <f ca="1">+IF(OFFSET('Water Data'!$F$28,0,10*ROW('Water Data'!F88))="","",OFFSET('Water Data'!$F$28,0,10*ROW('Water Data'!F88)))</f>
        <v/>
      </c>
      <c r="CA94" s="399" t="str">
        <f ca="1">+IF(OFFSET('Water Data'!$F$29,0,10*ROW('Water Data'!F88))="","",OFFSET('Water Data'!$F$29,0,10*ROW('Water Data'!F88)))</f>
        <v/>
      </c>
      <c r="CB94" s="399" t="str">
        <f ca="1">+IF(OFFSET('Water Data'!$G$27,0,10*ROW('Water Data'!G88))="","",OFFSET('Water Data'!$G$27,0,10*ROW('Water Data'!G88)))</f>
        <v/>
      </c>
      <c r="CC94" s="399" t="str">
        <f ca="1">+IF(OFFSET('Water Data'!$G$28,0,10*ROW('Water Data'!G88))="","",OFFSET('Water Data'!$G$28,0,10*ROW('Water Data'!G88)))</f>
        <v/>
      </c>
      <c r="CD94" s="399" t="str">
        <f ca="1">+IF(OFFSET('Water Data'!$G$29,0,10*ROW('Water Data'!G88))="","",OFFSET('Water Data'!$G$29,0,10*ROW('Water Data'!G88)))</f>
        <v/>
      </c>
      <c r="CE94" s="399" t="str">
        <f ca="1">+IF(OFFSET('Water Data'!$H$27,0,10*ROW('Water Data'!H88))="","",OFFSET('Water Data'!$H$27,0,10*ROW('Water Data'!H88)))</f>
        <v/>
      </c>
      <c r="CF94" s="399" t="str">
        <f ca="1">+IF(OFFSET('Water Data'!$H$28,0,10*ROW('Water Data'!H88))="","",OFFSET('Water Data'!$H$28,0,10*ROW('Water Data'!H88)))</f>
        <v/>
      </c>
      <c r="CG94" s="399" t="str">
        <f ca="1">+IF(OFFSET('Water Data'!$H$29,0,10*ROW('Water Data'!H88))="","",OFFSET('Water Data'!$H$29,0,10*ROW('Water Data'!H88)))</f>
        <v/>
      </c>
      <c r="CH94" s="399" t="str">
        <f ca="1">+IF(OFFSET('Water Data'!$I$27,0,10*ROW('Water Data'!I88))="","",OFFSET('Water Data'!$I$27,0,10*ROW('Water Data'!I88)))</f>
        <v/>
      </c>
      <c r="CI94" s="399" t="str">
        <f ca="1">+IF(OFFSET('Water Data'!$I$28,0,10*ROW('Water Data'!I88))="","",OFFSET('Water Data'!$I$28,0,10*ROW('Water Data'!I88)))</f>
        <v/>
      </c>
      <c r="CJ94" s="399" t="str">
        <f ca="1">+IF(OFFSET('Water Data'!$I$29,0,10*ROW('Water Data'!I88))="","",OFFSET('Water Data'!$I$29,0,10*ROW('Water Data'!I88)))</f>
        <v/>
      </c>
      <c r="CK94" s="399" t="str">
        <f ca="1">+IF(OFFSET('Sanitation Data'!$D$28,0,10*ROW('Sanitation Data'!D88))="","",OFFSET('Sanitation Data'!$D$28,0,10*ROW('Sanitation Data'!D88)))</f>
        <v/>
      </c>
      <c r="CL94" s="399" t="str">
        <f ca="1">+IF(OFFSET('Sanitation Data'!$D$29,0,10*ROW('Sanitation Data'!D88))="","",OFFSET('Sanitation Data'!$D$29,0,10*ROW('Sanitation Data'!D88)))</f>
        <v/>
      </c>
      <c r="CM94" s="399" t="str">
        <f ca="1">+IF(OFFSET('Sanitation Data'!$D$30,0,10*ROW('Sanitation Data'!D88))="","",OFFSET('Sanitation Data'!$D$30,0,10*ROW('Sanitation Data'!D88)))</f>
        <v/>
      </c>
      <c r="CN94" s="399" t="str">
        <f ca="1">+IF(OFFSET('Sanitation Data'!$D$31,0,10*ROW('Sanitation Data'!D88))="","",OFFSET('Sanitation Data'!$D$31,0,10*ROW('Sanitation Data'!D88)))</f>
        <v/>
      </c>
      <c r="CO94" s="399" t="str">
        <f ca="1">+IF(OFFSET('Sanitation Data'!$D$32,0,10*ROW('Sanitation Data'!D88))="","",OFFSET('Sanitation Data'!$D$32,0,10*ROW('Sanitation Data'!D88)))</f>
        <v/>
      </c>
      <c r="CP94" s="399" t="str">
        <f ca="1">+IF(OFFSET('Sanitation Data'!$E$28,0,10*ROW('Sanitation Data'!E88))="","",OFFSET('Sanitation Data'!$E$28,0,10*ROW('Sanitation Data'!E88)))</f>
        <v/>
      </c>
      <c r="CQ94" s="399" t="str">
        <f ca="1">+IF(OFFSET('Sanitation Data'!$E$29,0,10*ROW('Sanitation Data'!E88))="","",OFFSET('Sanitation Data'!$E$29,0,10*ROW('Sanitation Data'!E88)))</f>
        <v/>
      </c>
      <c r="CR94" s="399" t="str">
        <f ca="1">+IF(OFFSET('Sanitation Data'!$E$30,0,10*ROW('Sanitation Data'!E88))="","",OFFSET('Sanitation Data'!$E$30,0,10*ROW('Sanitation Data'!E88)))</f>
        <v/>
      </c>
      <c r="CS94" s="399" t="str">
        <f ca="1">+IF(OFFSET('Sanitation Data'!$E$31,0,10*ROW('Sanitation Data'!E88))="","",OFFSET('Sanitation Data'!$E$31,0,10*ROW('Sanitation Data'!E88)))</f>
        <v/>
      </c>
      <c r="CT94" s="399" t="str">
        <f ca="1">+IF(OFFSET('Sanitation Data'!$E$32,0,10*ROW('Sanitation Data'!E88))="","",OFFSET('Sanitation Data'!$E$32,0,10*ROW('Sanitation Data'!E88)))</f>
        <v/>
      </c>
      <c r="CU94" s="399" t="str">
        <f ca="1">+IF(OFFSET('Sanitation Data'!$F$28,0,10*ROW('Sanitation Data'!F88))="","",OFFSET('Sanitation Data'!$F$28,0,10*ROW('Sanitation Data'!F88)))</f>
        <v/>
      </c>
      <c r="CV94" s="399" t="str">
        <f ca="1">+IF(OFFSET('Sanitation Data'!$F$29,0,10*ROW('Sanitation Data'!F88))="","",OFFSET('Sanitation Data'!$F$29,0,10*ROW('Sanitation Data'!F88)))</f>
        <v/>
      </c>
      <c r="CW94" s="399" t="str">
        <f ca="1">+IF(OFFSET('Sanitation Data'!$F$30,0,10*ROW('Sanitation Data'!F88))="","",OFFSET('Sanitation Data'!$F$30,0,10*ROW('Sanitation Data'!F88)))</f>
        <v/>
      </c>
      <c r="CX94" s="399" t="str">
        <f ca="1">+IF(OFFSET('Sanitation Data'!$F$31,0,10*ROW('Sanitation Data'!F88))="","",OFFSET('Sanitation Data'!$F$31,0,10*ROW('Sanitation Data'!F88)))</f>
        <v/>
      </c>
      <c r="CY94" s="399" t="str">
        <f ca="1">+IF(OFFSET('Sanitation Data'!$F$32,0,10*ROW('Sanitation Data'!F88))="","",OFFSET('Sanitation Data'!$F$32,0,10*ROW('Sanitation Data'!F88)))</f>
        <v/>
      </c>
      <c r="CZ94" s="399" t="str">
        <f ca="1">+IF(OFFSET('Sanitation Data'!$G$28,0,10*ROW('Sanitation Data'!G88))="","",OFFSET('Sanitation Data'!$G$28,0,10*ROW('Sanitation Data'!G88)))</f>
        <v/>
      </c>
      <c r="DA94" s="399" t="str">
        <f ca="1">+IF(OFFSET('Sanitation Data'!$G$29,0,10*ROW('Sanitation Data'!G88))="","",OFFSET('Sanitation Data'!$G$29,0,10*ROW('Sanitation Data'!G88)))</f>
        <v/>
      </c>
      <c r="DB94" s="399" t="str">
        <f ca="1">+IF(OFFSET('Sanitation Data'!$G$30,0,10*ROW('Sanitation Data'!G88))="","",OFFSET('Sanitation Data'!$G$30,0,10*ROW('Sanitation Data'!G88)))</f>
        <v/>
      </c>
      <c r="DC94" s="399" t="str">
        <f ca="1">+IF(OFFSET('Sanitation Data'!$G$31,0,10*ROW('Sanitation Data'!G88))="","",OFFSET('Sanitation Data'!$G$31,0,10*ROW('Sanitation Data'!G88)))</f>
        <v/>
      </c>
      <c r="DD94" s="399" t="str">
        <f ca="1">+IF(OFFSET('Sanitation Data'!$G$32,0,10*ROW('Sanitation Data'!G88))="","",OFFSET('Sanitation Data'!$G$32,0,10*ROW('Sanitation Data'!G88)))</f>
        <v/>
      </c>
      <c r="DE94" s="399" t="str">
        <f ca="1">+IF(OFFSET('Sanitation Data'!$H$28,0,10*ROW('Sanitation Data'!H88))="","",OFFSET('Sanitation Data'!$H$28,0,10*ROW('Sanitation Data'!H88)))</f>
        <v/>
      </c>
      <c r="DF94" s="399" t="str">
        <f ca="1">+IF(OFFSET('Sanitation Data'!$H$29,0,10*ROW('Sanitation Data'!H88))="","",OFFSET('Sanitation Data'!$H$29,0,10*ROW('Sanitation Data'!H88)))</f>
        <v/>
      </c>
      <c r="DG94" s="399" t="str">
        <f ca="1">+IF(OFFSET('Sanitation Data'!$H$30,0,10*ROW('Sanitation Data'!H88))="","",OFFSET('Sanitation Data'!$H$30,0,10*ROW('Sanitation Data'!H88)))</f>
        <v/>
      </c>
      <c r="DH94" s="399" t="str">
        <f ca="1">+IF(OFFSET('Sanitation Data'!$H$31,0,10*ROW('Sanitation Data'!H88))="","",OFFSET('Sanitation Data'!$H$31,0,10*ROW('Sanitation Data'!H88)))</f>
        <v/>
      </c>
      <c r="DI94" s="399" t="str">
        <f ca="1">+IF(OFFSET('Sanitation Data'!$H$32,0,10*ROW('Sanitation Data'!H88))="","",OFFSET('Sanitation Data'!$H$32,0,10*ROW('Sanitation Data'!H88)))</f>
        <v/>
      </c>
      <c r="DJ94" s="399" t="str">
        <f ca="1">+IF(OFFSET('Sanitation Data'!$I$28,0,10*ROW('Sanitation Data'!I88))="","",OFFSET('Sanitation Data'!$I$28,0,10*ROW('Sanitation Data'!I88)))</f>
        <v/>
      </c>
      <c r="DK94" s="399" t="str">
        <f ca="1">+IF(OFFSET('Sanitation Data'!$I$29,0,10*ROW('Sanitation Data'!I88))="","",OFFSET('Sanitation Data'!$I$29,0,10*ROW('Sanitation Data'!I88)))</f>
        <v/>
      </c>
      <c r="DL94" s="399" t="str">
        <f ca="1">+IF(OFFSET('Sanitation Data'!$I$30,0,10*ROW('Sanitation Data'!I88))="","",OFFSET('Sanitation Data'!$I$30,0,10*ROW('Sanitation Data'!I88)))</f>
        <v/>
      </c>
      <c r="DM94" s="399" t="str">
        <f ca="1">+IF(OFFSET('Sanitation Data'!$I$31,0,10*ROW('Sanitation Data'!I88))="","",OFFSET('Sanitation Data'!$I$31,0,10*ROW('Sanitation Data'!I88)))</f>
        <v/>
      </c>
      <c r="DN94" s="399" t="str">
        <f ca="1">+IF(OFFSET('Sanitation Data'!$I$32,0,10*ROW('Sanitation Data'!I88))="","",OFFSET('Sanitation Data'!$I$32,0,10*ROW('Sanitation Data'!I88)))</f>
        <v/>
      </c>
      <c r="DO94" s="399" t="str">
        <f ca="1">+IF(OFFSET('Hygiene Data'!$D$11,0,10*ROW('Hygiene Data'!D88))="","",OFFSET('Hygiene Data'!$D$11,0,10*ROW('Hygiene Data'!D88)))</f>
        <v/>
      </c>
      <c r="DP94" s="399" t="str">
        <f ca="1">+IF(OFFSET('Hygiene Data'!$D$12,0,10*ROW('Hygiene Data'!D88))="","",OFFSET('Hygiene Data'!$D$12,0,10*ROW('Hygiene Data'!D88)))</f>
        <v/>
      </c>
      <c r="DQ94" s="399" t="str">
        <f ca="1">+IF(OFFSET('Hygiene Data'!$D$13,0,10*ROW('Hygiene Data'!D88))="","",OFFSET('Hygiene Data'!$D$13,0,10*ROW('Hygiene Data'!D88)))</f>
        <v/>
      </c>
      <c r="DR94" s="399" t="str">
        <f ca="1">+IF(OFFSET('Hygiene Data'!$E$11,0,10*ROW('Hygiene Data'!E88))="","",OFFSET('Hygiene Data'!$E$11,0,10*ROW('Hygiene Data'!E88)))</f>
        <v/>
      </c>
      <c r="DS94" s="399" t="str">
        <f ca="1">+IF(OFFSET('Hygiene Data'!$E$12,0,10*ROW('Hygiene Data'!E88))="","",OFFSET('Hygiene Data'!$E$12,0,10*ROW('Hygiene Data'!E88)))</f>
        <v/>
      </c>
      <c r="DT94" s="399" t="str">
        <f ca="1">+IF(OFFSET('Hygiene Data'!$E$13,0,10*ROW('Hygiene Data'!E88))="","",OFFSET('Hygiene Data'!$E$13,0,10*ROW('Hygiene Data'!E88)))</f>
        <v/>
      </c>
      <c r="DU94" s="399" t="str">
        <f ca="1">+IF(OFFSET('Hygiene Data'!$F$11,0,10*ROW('Hygiene Data'!F88))="","",OFFSET('Hygiene Data'!$F$11,0,10*ROW('Hygiene Data'!F88)))</f>
        <v/>
      </c>
      <c r="DV94" s="399" t="str">
        <f ca="1">+IF(OFFSET('Hygiene Data'!$F$12,0,10*ROW('Hygiene Data'!F88))="","",OFFSET('Hygiene Data'!$F$12,0,10*ROW('Hygiene Data'!F88)))</f>
        <v/>
      </c>
      <c r="DW94" s="399" t="str">
        <f ca="1">+IF(OFFSET('Hygiene Data'!$F$13,0,10*ROW('Hygiene Data'!F88))="","",OFFSET('Hygiene Data'!$F$13,0,10*ROW('Hygiene Data'!F88)))</f>
        <v/>
      </c>
      <c r="DX94" s="399" t="str">
        <f ca="1">+IF(OFFSET('Hygiene Data'!$G$11,0,10*ROW('Hygiene Data'!G88))="","",OFFSET('Hygiene Data'!$G$11,0,10*ROW('Hygiene Data'!G88)))</f>
        <v/>
      </c>
      <c r="DY94" s="399" t="str">
        <f ca="1">+IF(OFFSET('Hygiene Data'!$G$12,0,10*ROW('Hygiene Data'!G88))="","",OFFSET('Hygiene Data'!$G$12,0,10*ROW('Hygiene Data'!G88)))</f>
        <v/>
      </c>
      <c r="DZ94" s="399" t="str">
        <f ca="1">+IF(OFFSET('Hygiene Data'!$G$13,0,10*ROW('Hygiene Data'!G88))="","",OFFSET('Hygiene Data'!$G$13,0,10*ROW('Hygiene Data'!G88)))</f>
        <v/>
      </c>
      <c r="EA94" s="399" t="str">
        <f ca="1">+IF(OFFSET('Hygiene Data'!$H$11,0,10*ROW('Hygiene Data'!H88))="","",OFFSET('Hygiene Data'!$H$11,0,10*ROW('Hygiene Data'!H88)))</f>
        <v/>
      </c>
      <c r="EB94" s="399" t="str">
        <f ca="1">+IF(OFFSET('Hygiene Data'!$H$12,0,10*ROW('Hygiene Data'!H88))="","",OFFSET('Hygiene Data'!$H$12,0,10*ROW('Hygiene Data'!H88)))</f>
        <v/>
      </c>
      <c r="EC94" s="399" t="str">
        <f ca="1">+IF(OFFSET('Hygiene Data'!$H$13,0,10*ROW('Hygiene Data'!H88))="","",OFFSET('Hygiene Data'!$H$13,0,10*ROW('Hygiene Data'!H88)))</f>
        <v/>
      </c>
      <c r="ED94" s="399" t="str">
        <f ca="1">+IF(OFFSET('Hygiene Data'!$I$11,0,10*ROW('Hygiene Data'!I88))="","",OFFSET('Hygiene Data'!$I$11,0,10*ROW('Hygiene Data'!I88)))</f>
        <v/>
      </c>
      <c r="EE94" s="399" t="str">
        <f ca="1">+IF(OFFSET('Hygiene Data'!$I$12,0,10*ROW('Hygiene Data'!I88))="","",OFFSET('Hygiene Data'!$I$12,0,10*ROW('Hygiene Data'!I88)))</f>
        <v/>
      </c>
      <c r="EF94" s="399" t="str">
        <f ca="1">+IF(OFFSET('Hygiene Data'!$I$13,0,10*ROW('Hygiene Data'!I88))="","",OFFSET('Hygiene Data'!$I$13,0,10*ROW('Hygiene Data'!I88)))</f>
        <v/>
      </c>
    </row>
    <row r="95" spans="1:136" x14ac:dyDescent="0.25">
      <c r="A95" s="508" t="str">
        <f ca="1">+IF(OFFSET('Water Data'!$B$2,0,10*ROW('Water Data'!E89))="","",OFFSET('Water Data'!$B$2,0,10*ROW('Water Data'!E89)))</f>
        <v/>
      </c>
      <c r="B95" s="50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35" t="str">
        <f t="shared" ca="1" si="1"/>
        <v/>
      </c>
      <c r="D95" s="53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3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3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3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3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3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3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3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3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3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3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3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3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3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3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3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3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3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3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3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3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3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3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3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3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3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3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3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3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3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3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3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3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3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3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3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3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3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3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3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3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3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3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3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3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3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3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3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3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1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3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3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3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3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3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3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3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3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3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3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3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3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3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3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3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3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99" t="str">
        <f ca="1">+IF(OFFSET('Water Data'!$D$27,0,10*ROW('Water Data'!D89))="","",OFFSET('Water Data'!$D$27,0,10*ROW('Water Data'!D89)))</f>
        <v/>
      </c>
      <c r="BT95" s="399" t="str">
        <f ca="1">+IF(OFFSET('Water Data'!$D$28,0,10*ROW('Water Data'!D89))="","",OFFSET('Water Data'!$D$28,0,10*ROW('Water Data'!D89)))</f>
        <v/>
      </c>
      <c r="BU95" s="399" t="str">
        <f ca="1">+IF(OFFSET('Water Data'!$D$29,0,10*ROW('Water Data'!D89))="","",OFFSET('Water Data'!$D$29,0,10*ROW('Water Data'!D89)))</f>
        <v/>
      </c>
      <c r="BV95" s="399" t="str">
        <f ca="1">+IF(OFFSET('Water Data'!$E$27,0,10*ROW('Water Data'!E89))="","",OFFSET('Water Data'!$E$27,0,10*ROW('Water Data'!E89)))</f>
        <v/>
      </c>
      <c r="BW95" s="399" t="str">
        <f ca="1">+IF(OFFSET('Water Data'!$E$28,0,10*ROW('Water Data'!E89))="","",OFFSET('Water Data'!$E$28,0,10*ROW('Water Data'!E89)))</f>
        <v/>
      </c>
      <c r="BX95" s="399" t="str">
        <f ca="1">+IF(OFFSET('Water Data'!$E$29,0,10*ROW('Water Data'!E89))="","",OFFSET('Water Data'!$E$29,0,10*ROW('Water Data'!E89)))</f>
        <v/>
      </c>
      <c r="BY95" s="399" t="str">
        <f ca="1">+IF(OFFSET('Water Data'!$F$27,0,10*ROW('Water Data'!F89))="","",OFFSET('Water Data'!$F$27,0,10*ROW('Water Data'!F89)))</f>
        <v/>
      </c>
      <c r="BZ95" s="399" t="str">
        <f ca="1">+IF(OFFSET('Water Data'!$F$28,0,10*ROW('Water Data'!F89))="","",OFFSET('Water Data'!$F$28,0,10*ROW('Water Data'!F89)))</f>
        <v/>
      </c>
      <c r="CA95" s="399" t="str">
        <f ca="1">+IF(OFFSET('Water Data'!$F$29,0,10*ROW('Water Data'!F89))="","",OFFSET('Water Data'!$F$29,0,10*ROW('Water Data'!F89)))</f>
        <v/>
      </c>
      <c r="CB95" s="399" t="str">
        <f ca="1">+IF(OFFSET('Water Data'!$G$27,0,10*ROW('Water Data'!G89))="","",OFFSET('Water Data'!$G$27,0,10*ROW('Water Data'!G89)))</f>
        <v/>
      </c>
      <c r="CC95" s="399" t="str">
        <f ca="1">+IF(OFFSET('Water Data'!$G$28,0,10*ROW('Water Data'!G89))="","",OFFSET('Water Data'!$G$28,0,10*ROW('Water Data'!G89)))</f>
        <v/>
      </c>
      <c r="CD95" s="399" t="str">
        <f ca="1">+IF(OFFSET('Water Data'!$G$29,0,10*ROW('Water Data'!G89))="","",OFFSET('Water Data'!$G$29,0,10*ROW('Water Data'!G89)))</f>
        <v/>
      </c>
      <c r="CE95" s="399" t="str">
        <f ca="1">+IF(OFFSET('Water Data'!$H$27,0,10*ROW('Water Data'!H89))="","",OFFSET('Water Data'!$H$27,0,10*ROW('Water Data'!H89)))</f>
        <v/>
      </c>
      <c r="CF95" s="399" t="str">
        <f ca="1">+IF(OFFSET('Water Data'!$H$28,0,10*ROW('Water Data'!H89))="","",OFFSET('Water Data'!$H$28,0,10*ROW('Water Data'!H89)))</f>
        <v/>
      </c>
      <c r="CG95" s="399" t="str">
        <f ca="1">+IF(OFFSET('Water Data'!$H$29,0,10*ROW('Water Data'!H89))="","",OFFSET('Water Data'!$H$29,0,10*ROW('Water Data'!H89)))</f>
        <v/>
      </c>
      <c r="CH95" s="399" t="str">
        <f ca="1">+IF(OFFSET('Water Data'!$I$27,0,10*ROW('Water Data'!I89))="","",OFFSET('Water Data'!$I$27,0,10*ROW('Water Data'!I89)))</f>
        <v/>
      </c>
      <c r="CI95" s="399" t="str">
        <f ca="1">+IF(OFFSET('Water Data'!$I$28,0,10*ROW('Water Data'!I89))="","",OFFSET('Water Data'!$I$28,0,10*ROW('Water Data'!I89)))</f>
        <v/>
      </c>
      <c r="CJ95" s="399" t="str">
        <f ca="1">+IF(OFFSET('Water Data'!$I$29,0,10*ROW('Water Data'!I89))="","",OFFSET('Water Data'!$I$29,0,10*ROW('Water Data'!I89)))</f>
        <v/>
      </c>
      <c r="CK95" s="399" t="str">
        <f ca="1">+IF(OFFSET('Sanitation Data'!$D$28,0,10*ROW('Sanitation Data'!D89))="","",OFFSET('Sanitation Data'!$D$28,0,10*ROW('Sanitation Data'!D89)))</f>
        <v/>
      </c>
      <c r="CL95" s="399" t="str">
        <f ca="1">+IF(OFFSET('Sanitation Data'!$D$29,0,10*ROW('Sanitation Data'!D89))="","",OFFSET('Sanitation Data'!$D$29,0,10*ROW('Sanitation Data'!D89)))</f>
        <v/>
      </c>
      <c r="CM95" s="399" t="str">
        <f ca="1">+IF(OFFSET('Sanitation Data'!$D$30,0,10*ROW('Sanitation Data'!D89))="","",OFFSET('Sanitation Data'!$D$30,0,10*ROW('Sanitation Data'!D89)))</f>
        <v/>
      </c>
      <c r="CN95" s="399" t="str">
        <f ca="1">+IF(OFFSET('Sanitation Data'!$D$31,0,10*ROW('Sanitation Data'!D89))="","",OFFSET('Sanitation Data'!$D$31,0,10*ROW('Sanitation Data'!D89)))</f>
        <v/>
      </c>
      <c r="CO95" s="399" t="str">
        <f ca="1">+IF(OFFSET('Sanitation Data'!$D$32,0,10*ROW('Sanitation Data'!D89))="","",OFFSET('Sanitation Data'!$D$32,0,10*ROW('Sanitation Data'!D89)))</f>
        <v/>
      </c>
      <c r="CP95" s="399" t="str">
        <f ca="1">+IF(OFFSET('Sanitation Data'!$E$28,0,10*ROW('Sanitation Data'!E89))="","",OFFSET('Sanitation Data'!$E$28,0,10*ROW('Sanitation Data'!E89)))</f>
        <v/>
      </c>
      <c r="CQ95" s="399" t="str">
        <f ca="1">+IF(OFFSET('Sanitation Data'!$E$29,0,10*ROW('Sanitation Data'!E89))="","",OFFSET('Sanitation Data'!$E$29,0,10*ROW('Sanitation Data'!E89)))</f>
        <v/>
      </c>
      <c r="CR95" s="399" t="str">
        <f ca="1">+IF(OFFSET('Sanitation Data'!$E$30,0,10*ROW('Sanitation Data'!E89))="","",OFFSET('Sanitation Data'!$E$30,0,10*ROW('Sanitation Data'!E89)))</f>
        <v/>
      </c>
      <c r="CS95" s="399" t="str">
        <f ca="1">+IF(OFFSET('Sanitation Data'!$E$31,0,10*ROW('Sanitation Data'!E89))="","",OFFSET('Sanitation Data'!$E$31,0,10*ROW('Sanitation Data'!E89)))</f>
        <v/>
      </c>
      <c r="CT95" s="399" t="str">
        <f ca="1">+IF(OFFSET('Sanitation Data'!$E$32,0,10*ROW('Sanitation Data'!E89))="","",OFFSET('Sanitation Data'!$E$32,0,10*ROW('Sanitation Data'!E89)))</f>
        <v/>
      </c>
      <c r="CU95" s="399" t="str">
        <f ca="1">+IF(OFFSET('Sanitation Data'!$F$28,0,10*ROW('Sanitation Data'!F89))="","",OFFSET('Sanitation Data'!$F$28,0,10*ROW('Sanitation Data'!F89)))</f>
        <v/>
      </c>
      <c r="CV95" s="399" t="str">
        <f ca="1">+IF(OFFSET('Sanitation Data'!$F$29,0,10*ROW('Sanitation Data'!F89))="","",OFFSET('Sanitation Data'!$F$29,0,10*ROW('Sanitation Data'!F89)))</f>
        <v/>
      </c>
      <c r="CW95" s="399" t="str">
        <f ca="1">+IF(OFFSET('Sanitation Data'!$F$30,0,10*ROW('Sanitation Data'!F89))="","",OFFSET('Sanitation Data'!$F$30,0,10*ROW('Sanitation Data'!F89)))</f>
        <v/>
      </c>
      <c r="CX95" s="399" t="str">
        <f ca="1">+IF(OFFSET('Sanitation Data'!$F$31,0,10*ROW('Sanitation Data'!F89))="","",OFFSET('Sanitation Data'!$F$31,0,10*ROW('Sanitation Data'!F89)))</f>
        <v/>
      </c>
      <c r="CY95" s="399" t="str">
        <f ca="1">+IF(OFFSET('Sanitation Data'!$F$32,0,10*ROW('Sanitation Data'!F89))="","",OFFSET('Sanitation Data'!$F$32,0,10*ROW('Sanitation Data'!F89)))</f>
        <v/>
      </c>
      <c r="CZ95" s="399" t="str">
        <f ca="1">+IF(OFFSET('Sanitation Data'!$G$28,0,10*ROW('Sanitation Data'!G89))="","",OFFSET('Sanitation Data'!$G$28,0,10*ROW('Sanitation Data'!G89)))</f>
        <v/>
      </c>
      <c r="DA95" s="399" t="str">
        <f ca="1">+IF(OFFSET('Sanitation Data'!$G$29,0,10*ROW('Sanitation Data'!G89))="","",OFFSET('Sanitation Data'!$G$29,0,10*ROW('Sanitation Data'!G89)))</f>
        <v/>
      </c>
      <c r="DB95" s="399" t="str">
        <f ca="1">+IF(OFFSET('Sanitation Data'!$G$30,0,10*ROW('Sanitation Data'!G89))="","",OFFSET('Sanitation Data'!$G$30,0,10*ROW('Sanitation Data'!G89)))</f>
        <v/>
      </c>
      <c r="DC95" s="399" t="str">
        <f ca="1">+IF(OFFSET('Sanitation Data'!$G$31,0,10*ROW('Sanitation Data'!G89))="","",OFFSET('Sanitation Data'!$G$31,0,10*ROW('Sanitation Data'!G89)))</f>
        <v/>
      </c>
      <c r="DD95" s="399" t="str">
        <f ca="1">+IF(OFFSET('Sanitation Data'!$G$32,0,10*ROW('Sanitation Data'!G89))="","",OFFSET('Sanitation Data'!$G$32,0,10*ROW('Sanitation Data'!G89)))</f>
        <v/>
      </c>
      <c r="DE95" s="399" t="str">
        <f ca="1">+IF(OFFSET('Sanitation Data'!$H$28,0,10*ROW('Sanitation Data'!H89))="","",OFFSET('Sanitation Data'!$H$28,0,10*ROW('Sanitation Data'!H89)))</f>
        <v/>
      </c>
      <c r="DF95" s="399" t="str">
        <f ca="1">+IF(OFFSET('Sanitation Data'!$H$29,0,10*ROW('Sanitation Data'!H89))="","",OFFSET('Sanitation Data'!$H$29,0,10*ROW('Sanitation Data'!H89)))</f>
        <v/>
      </c>
      <c r="DG95" s="399" t="str">
        <f ca="1">+IF(OFFSET('Sanitation Data'!$H$30,0,10*ROW('Sanitation Data'!H89))="","",OFFSET('Sanitation Data'!$H$30,0,10*ROW('Sanitation Data'!H89)))</f>
        <v/>
      </c>
      <c r="DH95" s="399" t="str">
        <f ca="1">+IF(OFFSET('Sanitation Data'!$H$31,0,10*ROW('Sanitation Data'!H89))="","",OFFSET('Sanitation Data'!$H$31,0,10*ROW('Sanitation Data'!H89)))</f>
        <v/>
      </c>
      <c r="DI95" s="399" t="str">
        <f ca="1">+IF(OFFSET('Sanitation Data'!$H$32,0,10*ROW('Sanitation Data'!H89))="","",OFFSET('Sanitation Data'!$H$32,0,10*ROW('Sanitation Data'!H89)))</f>
        <v/>
      </c>
      <c r="DJ95" s="399" t="str">
        <f ca="1">+IF(OFFSET('Sanitation Data'!$I$28,0,10*ROW('Sanitation Data'!I89))="","",OFFSET('Sanitation Data'!$I$28,0,10*ROW('Sanitation Data'!I89)))</f>
        <v/>
      </c>
      <c r="DK95" s="399" t="str">
        <f ca="1">+IF(OFFSET('Sanitation Data'!$I$29,0,10*ROW('Sanitation Data'!I89))="","",OFFSET('Sanitation Data'!$I$29,0,10*ROW('Sanitation Data'!I89)))</f>
        <v/>
      </c>
      <c r="DL95" s="399" t="str">
        <f ca="1">+IF(OFFSET('Sanitation Data'!$I$30,0,10*ROW('Sanitation Data'!I89))="","",OFFSET('Sanitation Data'!$I$30,0,10*ROW('Sanitation Data'!I89)))</f>
        <v/>
      </c>
      <c r="DM95" s="399" t="str">
        <f ca="1">+IF(OFFSET('Sanitation Data'!$I$31,0,10*ROW('Sanitation Data'!I89))="","",OFFSET('Sanitation Data'!$I$31,0,10*ROW('Sanitation Data'!I89)))</f>
        <v/>
      </c>
      <c r="DN95" s="399" t="str">
        <f ca="1">+IF(OFFSET('Sanitation Data'!$I$32,0,10*ROW('Sanitation Data'!I89))="","",OFFSET('Sanitation Data'!$I$32,0,10*ROW('Sanitation Data'!I89)))</f>
        <v/>
      </c>
      <c r="DO95" s="399" t="str">
        <f ca="1">+IF(OFFSET('Hygiene Data'!$D$11,0,10*ROW('Hygiene Data'!D89))="","",OFFSET('Hygiene Data'!$D$11,0,10*ROW('Hygiene Data'!D89)))</f>
        <v/>
      </c>
      <c r="DP95" s="399" t="str">
        <f ca="1">+IF(OFFSET('Hygiene Data'!$D$12,0,10*ROW('Hygiene Data'!D89))="","",OFFSET('Hygiene Data'!$D$12,0,10*ROW('Hygiene Data'!D89)))</f>
        <v/>
      </c>
      <c r="DQ95" s="399" t="str">
        <f ca="1">+IF(OFFSET('Hygiene Data'!$D$13,0,10*ROW('Hygiene Data'!D89))="","",OFFSET('Hygiene Data'!$D$13,0,10*ROW('Hygiene Data'!D89)))</f>
        <v/>
      </c>
      <c r="DR95" s="399" t="str">
        <f ca="1">+IF(OFFSET('Hygiene Data'!$E$11,0,10*ROW('Hygiene Data'!E89))="","",OFFSET('Hygiene Data'!$E$11,0,10*ROW('Hygiene Data'!E89)))</f>
        <v/>
      </c>
      <c r="DS95" s="399" t="str">
        <f ca="1">+IF(OFFSET('Hygiene Data'!$E$12,0,10*ROW('Hygiene Data'!E89))="","",OFFSET('Hygiene Data'!$E$12,0,10*ROW('Hygiene Data'!E89)))</f>
        <v/>
      </c>
      <c r="DT95" s="399" t="str">
        <f ca="1">+IF(OFFSET('Hygiene Data'!$E$13,0,10*ROW('Hygiene Data'!E89))="","",OFFSET('Hygiene Data'!$E$13,0,10*ROW('Hygiene Data'!E89)))</f>
        <v/>
      </c>
      <c r="DU95" s="399" t="str">
        <f ca="1">+IF(OFFSET('Hygiene Data'!$F$11,0,10*ROW('Hygiene Data'!F89))="","",OFFSET('Hygiene Data'!$F$11,0,10*ROW('Hygiene Data'!F89)))</f>
        <v/>
      </c>
      <c r="DV95" s="399" t="str">
        <f ca="1">+IF(OFFSET('Hygiene Data'!$F$12,0,10*ROW('Hygiene Data'!F89))="","",OFFSET('Hygiene Data'!$F$12,0,10*ROW('Hygiene Data'!F89)))</f>
        <v/>
      </c>
      <c r="DW95" s="399" t="str">
        <f ca="1">+IF(OFFSET('Hygiene Data'!$F$13,0,10*ROW('Hygiene Data'!F89))="","",OFFSET('Hygiene Data'!$F$13,0,10*ROW('Hygiene Data'!F89)))</f>
        <v/>
      </c>
      <c r="DX95" s="399" t="str">
        <f ca="1">+IF(OFFSET('Hygiene Data'!$G$11,0,10*ROW('Hygiene Data'!G89))="","",OFFSET('Hygiene Data'!$G$11,0,10*ROW('Hygiene Data'!G89)))</f>
        <v/>
      </c>
      <c r="DY95" s="399" t="str">
        <f ca="1">+IF(OFFSET('Hygiene Data'!$G$12,0,10*ROW('Hygiene Data'!G89))="","",OFFSET('Hygiene Data'!$G$12,0,10*ROW('Hygiene Data'!G89)))</f>
        <v/>
      </c>
      <c r="DZ95" s="399" t="str">
        <f ca="1">+IF(OFFSET('Hygiene Data'!$G$13,0,10*ROW('Hygiene Data'!G89))="","",OFFSET('Hygiene Data'!$G$13,0,10*ROW('Hygiene Data'!G89)))</f>
        <v/>
      </c>
      <c r="EA95" s="399" t="str">
        <f ca="1">+IF(OFFSET('Hygiene Data'!$H$11,0,10*ROW('Hygiene Data'!H89))="","",OFFSET('Hygiene Data'!$H$11,0,10*ROW('Hygiene Data'!H89)))</f>
        <v/>
      </c>
      <c r="EB95" s="399" t="str">
        <f ca="1">+IF(OFFSET('Hygiene Data'!$H$12,0,10*ROW('Hygiene Data'!H89))="","",OFFSET('Hygiene Data'!$H$12,0,10*ROW('Hygiene Data'!H89)))</f>
        <v/>
      </c>
      <c r="EC95" s="399" t="str">
        <f ca="1">+IF(OFFSET('Hygiene Data'!$H$13,0,10*ROW('Hygiene Data'!H89))="","",OFFSET('Hygiene Data'!$H$13,0,10*ROW('Hygiene Data'!H89)))</f>
        <v/>
      </c>
      <c r="ED95" s="399" t="str">
        <f ca="1">+IF(OFFSET('Hygiene Data'!$I$11,0,10*ROW('Hygiene Data'!I89))="","",OFFSET('Hygiene Data'!$I$11,0,10*ROW('Hygiene Data'!I89)))</f>
        <v/>
      </c>
      <c r="EE95" s="399" t="str">
        <f ca="1">+IF(OFFSET('Hygiene Data'!$I$12,0,10*ROW('Hygiene Data'!I89))="","",OFFSET('Hygiene Data'!$I$12,0,10*ROW('Hygiene Data'!I89)))</f>
        <v/>
      </c>
      <c r="EF95" s="399" t="str">
        <f ca="1">+IF(OFFSET('Hygiene Data'!$I$13,0,10*ROW('Hygiene Data'!I89))="","",OFFSET('Hygiene Data'!$I$13,0,10*ROW('Hygiene Data'!I89)))</f>
        <v/>
      </c>
    </row>
    <row r="96" spans="1:136" x14ac:dyDescent="0.25">
      <c r="A96" s="508" t="str">
        <f ca="1">+IF(OFFSET('Water Data'!$B$2,0,10*ROW('Water Data'!E90))="","",OFFSET('Water Data'!$B$2,0,10*ROW('Water Data'!E90)))</f>
        <v/>
      </c>
      <c r="B96" s="50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35" t="str">
        <f t="shared" ca="1" si="1"/>
        <v/>
      </c>
      <c r="D96" s="53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3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3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3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3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3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3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3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3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3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3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3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3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3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3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3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3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3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3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3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3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3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3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3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3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3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3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3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3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3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3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3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3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3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3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3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3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3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3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3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3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3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3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3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3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3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3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3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3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1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3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3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3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3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3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3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3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3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3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3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3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3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3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3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3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3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99" t="str">
        <f ca="1">+IF(OFFSET('Water Data'!$D$27,0,10*ROW('Water Data'!D90))="","",OFFSET('Water Data'!$D$27,0,10*ROW('Water Data'!D90)))</f>
        <v/>
      </c>
      <c r="BT96" s="399" t="str">
        <f ca="1">+IF(OFFSET('Water Data'!$D$28,0,10*ROW('Water Data'!D90))="","",OFFSET('Water Data'!$D$28,0,10*ROW('Water Data'!D90)))</f>
        <v/>
      </c>
      <c r="BU96" s="399" t="str">
        <f ca="1">+IF(OFFSET('Water Data'!$D$29,0,10*ROW('Water Data'!D90))="","",OFFSET('Water Data'!$D$29,0,10*ROW('Water Data'!D90)))</f>
        <v/>
      </c>
      <c r="BV96" s="399" t="str">
        <f ca="1">+IF(OFFSET('Water Data'!$E$27,0,10*ROW('Water Data'!E90))="","",OFFSET('Water Data'!$E$27,0,10*ROW('Water Data'!E90)))</f>
        <v/>
      </c>
      <c r="BW96" s="399" t="str">
        <f ca="1">+IF(OFFSET('Water Data'!$E$28,0,10*ROW('Water Data'!E90))="","",OFFSET('Water Data'!$E$28,0,10*ROW('Water Data'!E90)))</f>
        <v/>
      </c>
      <c r="BX96" s="399" t="str">
        <f ca="1">+IF(OFFSET('Water Data'!$E$29,0,10*ROW('Water Data'!E90))="","",OFFSET('Water Data'!$E$29,0,10*ROW('Water Data'!E90)))</f>
        <v/>
      </c>
      <c r="BY96" s="399" t="str">
        <f ca="1">+IF(OFFSET('Water Data'!$F$27,0,10*ROW('Water Data'!F90))="","",OFFSET('Water Data'!$F$27,0,10*ROW('Water Data'!F90)))</f>
        <v/>
      </c>
      <c r="BZ96" s="399" t="str">
        <f ca="1">+IF(OFFSET('Water Data'!$F$28,0,10*ROW('Water Data'!F90))="","",OFFSET('Water Data'!$F$28,0,10*ROW('Water Data'!F90)))</f>
        <v/>
      </c>
      <c r="CA96" s="399" t="str">
        <f ca="1">+IF(OFFSET('Water Data'!$F$29,0,10*ROW('Water Data'!F90))="","",OFFSET('Water Data'!$F$29,0,10*ROW('Water Data'!F90)))</f>
        <v/>
      </c>
      <c r="CB96" s="399" t="str">
        <f ca="1">+IF(OFFSET('Water Data'!$G$27,0,10*ROW('Water Data'!G90))="","",OFFSET('Water Data'!$G$27,0,10*ROW('Water Data'!G90)))</f>
        <v/>
      </c>
      <c r="CC96" s="399" t="str">
        <f ca="1">+IF(OFFSET('Water Data'!$G$28,0,10*ROW('Water Data'!G90))="","",OFFSET('Water Data'!$G$28,0,10*ROW('Water Data'!G90)))</f>
        <v/>
      </c>
      <c r="CD96" s="399" t="str">
        <f ca="1">+IF(OFFSET('Water Data'!$G$29,0,10*ROW('Water Data'!G90))="","",OFFSET('Water Data'!$G$29,0,10*ROW('Water Data'!G90)))</f>
        <v/>
      </c>
      <c r="CE96" s="399" t="str">
        <f ca="1">+IF(OFFSET('Water Data'!$H$27,0,10*ROW('Water Data'!H90))="","",OFFSET('Water Data'!$H$27,0,10*ROW('Water Data'!H90)))</f>
        <v/>
      </c>
      <c r="CF96" s="399" t="str">
        <f ca="1">+IF(OFFSET('Water Data'!$H$28,0,10*ROW('Water Data'!H90))="","",OFFSET('Water Data'!$H$28,0,10*ROW('Water Data'!H90)))</f>
        <v/>
      </c>
      <c r="CG96" s="399" t="str">
        <f ca="1">+IF(OFFSET('Water Data'!$H$29,0,10*ROW('Water Data'!H90))="","",OFFSET('Water Data'!$H$29,0,10*ROW('Water Data'!H90)))</f>
        <v/>
      </c>
      <c r="CH96" s="399" t="str">
        <f ca="1">+IF(OFFSET('Water Data'!$I$27,0,10*ROW('Water Data'!I90))="","",OFFSET('Water Data'!$I$27,0,10*ROW('Water Data'!I90)))</f>
        <v/>
      </c>
      <c r="CI96" s="399" t="str">
        <f ca="1">+IF(OFFSET('Water Data'!$I$28,0,10*ROW('Water Data'!I90))="","",OFFSET('Water Data'!$I$28,0,10*ROW('Water Data'!I90)))</f>
        <v/>
      </c>
      <c r="CJ96" s="399" t="str">
        <f ca="1">+IF(OFFSET('Water Data'!$I$29,0,10*ROW('Water Data'!I90))="","",OFFSET('Water Data'!$I$29,0,10*ROW('Water Data'!I90)))</f>
        <v/>
      </c>
      <c r="CK96" s="399" t="str">
        <f ca="1">+IF(OFFSET('Sanitation Data'!$D$28,0,10*ROW('Sanitation Data'!D90))="","",OFFSET('Sanitation Data'!$D$28,0,10*ROW('Sanitation Data'!D90)))</f>
        <v/>
      </c>
      <c r="CL96" s="399" t="str">
        <f ca="1">+IF(OFFSET('Sanitation Data'!$D$29,0,10*ROW('Sanitation Data'!D90))="","",OFFSET('Sanitation Data'!$D$29,0,10*ROW('Sanitation Data'!D90)))</f>
        <v/>
      </c>
      <c r="CM96" s="399" t="str">
        <f ca="1">+IF(OFFSET('Sanitation Data'!$D$30,0,10*ROW('Sanitation Data'!D90))="","",OFFSET('Sanitation Data'!$D$30,0,10*ROW('Sanitation Data'!D90)))</f>
        <v/>
      </c>
      <c r="CN96" s="399" t="str">
        <f ca="1">+IF(OFFSET('Sanitation Data'!$D$31,0,10*ROW('Sanitation Data'!D90))="","",OFFSET('Sanitation Data'!$D$31,0,10*ROW('Sanitation Data'!D90)))</f>
        <v/>
      </c>
      <c r="CO96" s="399" t="str">
        <f ca="1">+IF(OFFSET('Sanitation Data'!$D$32,0,10*ROW('Sanitation Data'!D90))="","",OFFSET('Sanitation Data'!$D$32,0,10*ROW('Sanitation Data'!D90)))</f>
        <v/>
      </c>
      <c r="CP96" s="399" t="str">
        <f ca="1">+IF(OFFSET('Sanitation Data'!$E$28,0,10*ROW('Sanitation Data'!E90))="","",OFFSET('Sanitation Data'!$E$28,0,10*ROW('Sanitation Data'!E90)))</f>
        <v/>
      </c>
      <c r="CQ96" s="399" t="str">
        <f ca="1">+IF(OFFSET('Sanitation Data'!$E$29,0,10*ROW('Sanitation Data'!E90))="","",OFFSET('Sanitation Data'!$E$29,0,10*ROW('Sanitation Data'!E90)))</f>
        <v/>
      </c>
      <c r="CR96" s="399" t="str">
        <f ca="1">+IF(OFFSET('Sanitation Data'!$E$30,0,10*ROW('Sanitation Data'!E90))="","",OFFSET('Sanitation Data'!$E$30,0,10*ROW('Sanitation Data'!E90)))</f>
        <v/>
      </c>
      <c r="CS96" s="399" t="str">
        <f ca="1">+IF(OFFSET('Sanitation Data'!$E$31,0,10*ROW('Sanitation Data'!E90))="","",OFFSET('Sanitation Data'!$E$31,0,10*ROW('Sanitation Data'!E90)))</f>
        <v/>
      </c>
      <c r="CT96" s="399" t="str">
        <f ca="1">+IF(OFFSET('Sanitation Data'!$E$32,0,10*ROW('Sanitation Data'!E90))="","",OFFSET('Sanitation Data'!$E$32,0,10*ROW('Sanitation Data'!E90)))</f>
        <v/>
      </c>
      <c r="CU96" s="399" t="str">
        <f ca="1">+IF(OFFSET('Sanitation Data'!$F$28,0,10*ROW('Sanitation Data'!F90))="","",OFFSET('Sanitation Data'!$F$28,0,10*ROW('Sanitation Data'!F90)))</f>
        <v/>
      </c>
      <c r="CV96" s="399" t="str">
        <f ca="1">+IF(OFFSET('Sanitation Data'!$F$29,0,10*ROW('Sanitation Data'!F90))="","",OFFSET('Sanitation Data'!$F$29,0,10*ROW('Sanitation Data'!F90)))</f>
        <v/>
      </c>
      <c r="CW96" s="399" t="str">
        <f ca="1">+IF(OFFSET('Sanitation Data'!$F$30,0,10*ROW('Sanitation Data'!F90))="","",OFFSET('Sanitation Data'!$F$30,0,10*ROW('Sanitation Data'!F90)))</f>
        <v/>
      </c>
      <c r="CX96" s="399" t="str">
        <f ca="1">+IF(OFFSET('Sanitation Data'!$F$31,0,10*ROW('Sanitation Data'!F90))="","",OFFSET('Sanitation Data'!$F$31,0,10*ROW('Sanitation Data'!F90)))</f>
        <v/>
      </c>
      <c r="CY96" s="399" t="str">
        <f ca="1">+IF(OFFSET('Sanitation Data'!$F$32,0,10*ROW('Sanitation Data'!F90))="","",OFFSET('Sanitation Data'!$F$32,0,10*ROW('Sanitation Data'!F90)))</f>
        <v/>
      </c>
      <c r="CZ96" s="399" t="str">
        <f ca="1">+IF(OFFSET('Sanitation Data'!$G$28,0,10*ROW('Sanitation Data'!G90))="","",OFFSET('Sanitation Data'!$G$28,0,10*ROW('Sanitation Data'!G90)))</f>
        <v/>
      </c>
      <c r="DA96" s="399" t="str">
        <f ca="1">+IF(OFFSET('Sanitation Data'!$G$29,0,10*ROW('Sanitation Data'!G90))="","",OFFSET('Sanitation Data'!$G$29,0,10*ROW('Sanitation Data'!G90)))</f>
        <v/>
      </c>
      <c r="DB96" s="399" t="str">
        <f ca="1">+IF(OFFSET('Sanitation Data'!$G$30,0,10*ROW('Sanitation Data'!G90))="","",OFFSET('Sanitation Data'!$G$30,0,10*ROW('Sanitation Data'!G90)))</f>
        <v/>
      </c>
      <c r="DC96" s="399" t="str">
        <f ca="1">+IF(OFFSET('Sanitation Data'!$G$31,0,10*ROW('Sanitation Data'!G90))="","",OFFSET('Sanitation Data'!$G$31,0,10*ROW('Sanitation Data'!G90)))</f>
        <v/>
      </c>
      <c r="DD96" s="399" t="str">
        <f ca="1">+IF(OFFSET('Sanitation Data'!$G$32,0,10*ROW('Sanitation Data'!G90))="","",OFFSET('Sanitation Data'!$G$32,0,10*ROW('Sanitation Data'!G90)))</f>
        <v/>
      </c>
      <c r="DE96" s="399" t="str">
        <f ca="1">+IF(OFFSET('Sanitation Data'!$H$28,0,10*ROW('Sanitation Data'!H90))="","",OFFSET('Sanitation Data'!$H$28,0,10*ROW('Sanitation Data'!H90)))</f>
        <v/>
      </c>
      <c r="DF96" s="399" t="str">
        <f ca="1">+IF(OFFSET('Sanitation Data'!$H$29,0,10*ROW('Sanitation Data'!H90))="","",OFFSET('Sanitation Data'!$H$29,0,10*ROW('Sanitation Data'!H90)))</f>
        <v/>
      </c>
      <c r="DG96" s="399" t="str">
        <f ca="1">+IF(OFFSET('Sanitation Data'!$H$30,0,10*ROW('Sanitation Data'!H90))="","",OFFSET('Sanitation Data'!$H$30,0,10*ROW('Sanitation Data'!H90)))</f>
        <v/>
      </c>
      <c r="DH96" s="399" t="str">
        <f ca="1">+IF(OFFSET('Sanitation Data'!$H$31,0,10*ROW('Sanitation Data'!H90))="","",OFFSET('Sanitation Data'!$H$31,0,10*ROW('Sanitation Data'!H90)))</f>
        <v/>
      </c>
      <c r="DI96" s="399" t="str">
        <f ca="1">+IF(OFFSET('Sanitation Data'!$H$32,0,10*ROW('Sanitation Data'!H90))="","",OFFSET('Sanitation Data'!$H$32,0,10*ROW('Sanitation Data'!H90)))</f>
        <v/>
      </c>
      <c r="DJ96" s="399" t="str">
        <f ca="1">+IF(OFFSET('Sanitation Data'!$I$28,0,10*ROW('Sanitation Data'!I90))="","",OFFSET('Sanitation Data'!$I$28,0,10*ROW('Sanitation Data'!I90)))</f>
        <v/>
      </c>
      <c r="DK96" s="399" t="str">
        <f ca="1">+IF(OFFSET('Sanitation Data'!$I$29,0,10*ROW('Sanitation Data'!I90))="","",OFFSET('Sanitation Data'!$I$29,0,10*ROW('Sanitation Data'!I90)))</f>
        <v/>
      </c>
      <c r="DL96" s="399" t="str">
        <f ca="1">+IF(OFFSET('Sanitation Data'!$I$30,0,10*ROW('Sanitation Data'!I90))="","",OFFSET('Sanitation Data'!$I$30,0,10*ROW('Sanitation Data'!I90)))</f>
        <v/>
      </c>
      <c r="DM96" s="399" t="str">
        <f ca="1">+IF(OFFSET('Sanitation Data'!$I$31,0,10*ROW('Sanitation Data'!I90))="","",OFFSET('Sanitation Data'!$I$31,0,10*ROW('Sanitation Data'!I90)))</f>
        <v/>
      </c>
      <c r="DN96" s="399" t="str">
        <f ca="1">+IF(OFFSET('Sanitation Data'!$I$32,0,10*ROW('Sanitation Data'!I90))="","",OFFSET('Sanitation Data'!$I$32,0,10*ROW('Sanitation Data'!I90)))</f>
        <v/>
      </c>
      <c r="DO96" s="399" t="str">
        <f ca="1">+IF(OFFSET('Hygiene Data'!$D$11,0,10*ROW('Hygiene Data'!D90))="","",OFFSET('Hygiene Data'!$D$11,0,10*ROW('Hygiene Data'!D90)))</f>
        <v/>
      </c>
      <c r="DP96" s="399" t="str">
        <f ca="1">+IF(OFFSET('Hygiene Data'!$D$12,0,10*ROW('Hygiene Data'!D90))="","",OFFSET('Hygiene Data'!$D$12,0,10*ROW('Hygiene Data'!D90)))</f>
        <v/>
      </c>
      <c r="DQ96" s="399" t="str">
        <f ca="1">+IF(OFFSET('Hygiene Data'!$D$13,0,10*ROW('Hygiene Data'!D90))="","",OFFSET('Hygiene Data'!$D$13,0,10*ROW('Hygiene Data'!D90)))</f>
        <v/>
      </c>
      <c r="DR96" s="399" t="str">
        <f ca="1">+IF(OFFSET('Hygiene Data'!$E$11,0,10*ROW('Hygiene Data'!E90))="","",OFFSET('Hygiene Data'!$E$11,0,10*ROW('Hygiene Data'!E90)))</f>
        <v/>
      </c>
      <c r="DS96" s="399" t="str">
        <f ca="1">+IF(OFFSET('Hygiene Data'!$E$12,0,10*ROW('Hygiene Data'!E90))="","",OFFSET('Hygiene Data'!$E$12,0,10*ROW('Hygiene Data'!E90)))</f>
        <v/>
      </c>
      <c r="DT96" s="399" t="str">
        <f ca="1">+IF(OFFSET('Hygiene Data'!$E$13,0,10*ROW('Hygiene Data'!E90))="","",OFFSET('Hygiene Data'!$E$13,0,10*ROW('Hygiene Data'!E90)))</f>
        <v/>
      </c>
      <c r="DU96" s="399" t="str">
        <f ca="1">+IF(OFFSET('Hygiene Data'!$F$11,0,10*ROW('Hygiene Data'!F90))="","",OFFSET('Hygiene Data'!$F$11,0,10*ROW('Hygiene Data'!F90)))</f>
        <v/>
      </c>
      <c r="DV96" s="399" t="str">
        <f ca="1">+IF(OFFSET('Hygiene Data'!$F$12,0,10*ROW('Hygiene Data'!F90))="","",OFFSET('Hygiene Data'!$F$12,0,10*ROW('Hygiene Data'!F90)))</f>
        <v/>
      </c>
      <c r="DW96" s="399" t="str">
        <f ca="1">+IF(OFFSET('Hygiene Data'!$F$13,0,10*ROW('Hygiene Data'!F90))="","",OFFSET('Hygiene Data'!$F$13,0,10*ROW('Hygiene Data'!F90)))</f>
        <v/>
      </c>
      <c r="DX96" s="399" t="str">
        <f ca="1">+IF(OFFSET('Hygiene Data'!$G$11,0,10*ROW('Hygiene Data'!G90))="","",OFFSET('Hygiene Data'!$G$11,0,10*ROW('Hygiene Data'!G90)))</f>
        <v/>
      </c>
      <c r="DY96" s="399" t="str">
        <f ca="1">+IF(OFFSET('Hygiene Data'!$G$12,0,10*ROW('Hygiene Data'!G90))="","",OFFSET('Hygiene Data'!$G$12,0,10*ROW('Hygiene Data'!G90)))</f>
        <v/>
      </c>
      <c r="DZ96" s="399" t="str">
        <f ca="1">+IF(OFFSET('Hygiene Data'!$G$13,0,10*ROW('Hygiene Data'!G90))="","",OFFSET('Hygiene Data'!$G$13,0,10*ROW('Hygiene Data'!G90)))</f>
        <v/>
      </c>
      <c r="EA96" s="399" t="str">
        <f ca="1">+IF(OFFSET('Hygiene Data'!$H$11,0,10*ROW('Hygiene Data'!H90))="","",OFFSET('Hygiene Data'!$H$11,0,10*ROW('Hygiene Data'!H90)))</f>
        <v/>
      </c>
      <c r="EB96" s="399" t="str">
        <f ca="1">+IF(OFFSET('Hygiene Data'!$H$12,0,10*ROW('Hygiene Data'!H90))="","",OFFSET('Hygiene Data'!$H$12,0,10*ROW('Hygiene Data'!H90)))</f>
        <v/>
      </c>
      <c r="EC96" s="399" t="str">
        <f ca="1">+IF(OFFSET('Hygiene Data'!$H$13,0,10*ROW('Hygiene Data'!H90))="","",OFFSET('Hygiene Data'!$H$13,0,10*ROW('Hygiene Data'!H90)))</f>
        <v/>
      </c>
      <c r="ED96" s="399" t="str">
        <f ca="1">+IF(OFFSET('Hygiene Data'!$I$11,0,10*ROW('Hygiene Data'!I90))="","",OFFSET('Hygiene Data'!$I$11,0,10*ROW('Hygiene Data'!I90)))</f>
        <v/>
      </c>
      <c r="EE96" s="399" t="str">
        <f ca="1">+IF(OFFSET('Hygiene Data'!$I$12,0,10*ROW('Hygiene Data'!I90))="","",OFFSET('Hygiene Data'!$I$12,0,10*ROW('Hygiene Data'!I90)))</f>
        <v/>
      </c>
      <c r="EF96" s="399" t="str">
        <f ca="1">+IF(OFFSET('Hygiene Data'!$I$13,0,10*ROW('Hygiene Data'!I90))="","",OFFSET('Hygiene Data'!$I$13,0,10*ROW('Hygiene Data'!I90)))</f>
        <v/>
      </c>
    </row>
    <row r="97" spans="1:136" x14ac:dyDescent="0.25">
      <c r="A97" s="508" t="str">
        <f ca="1">+IF(OFFSET('Water Data'!$B$2,0,10*ROW('Water Data'!E91))="","",OFFSET('Water Data'!$B$2,0,10*ROW('Water Data'!E91)))</f>
        <v/>
      </c>
      <c r="B97" s="50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35" t="str">
        <f t="shared" ca="1" si="1"/>
        <v/>
      </c>
      <c r="D97" s="53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3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3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3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3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3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3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3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3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3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3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3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3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3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3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3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3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3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3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3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3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3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3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3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3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3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3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3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3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3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3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3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3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3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3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3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3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3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3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3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3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3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3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3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3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3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3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3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3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1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3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3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3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3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3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3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3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3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3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3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3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3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3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3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3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3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99" t="str">
        <f ca="1">+IF(OFFSET('Water Data'!$D$27,0,10*ROW('Water Data'!D91))="","",OFFSET('Water Data'!$D$27,0,10*ROW('Water Data'!D91)))</f>
        <v/>
      </c>
      <c r="BT97" s="399" t="str">
        <f ca="1">+IF(OFFSET('Water Data'!$D$28,0,10*ROW('Water Data'!D91))="","",OFFSET('Water Data'!$D$28,0,10*ROW('Water Data'!D91)))</f>
        <v/>
      </c>
      <c r="BU97" s="399" t="str">
        <f ca="1">+IF(OFFSET('Water Data'!$D$29,0,10*ROW('Water Data'!D91))="","",OFFSET('Water Data'!$D$29,0,10*ROW('Water Data'!D91)))</f>
        <v/>
      </c>
      <c r="BV97" s="399" t="str">
        <f ca="1">+IF(OFFSET('Water Data'!$E$27,0,10*ROW('Water Data'!E91))="","",OFFSET('Water Data'!$E$27,0,10*ROW('Water Data'!E91)))</f>
        <v/>
      </c>
      <c r="BW97" s="399" t="str">
        <f ca="1">+IF(OFFSET('Water Data'!$E$28,0,10*ROW('Water Data'!E91))="","",OFFSET('Water Data'!$E$28,0,10*ROW('Water Data'!E91)))</f>
        <v/>
      </c>
      <c r="BX97" s="399" t="str">
        <f ca="1">+IF(OFFSET('Water Data'!$E$29,0,10*ROW('Water Data'!E91))="","",OFFSET('Water Data'!$E$29,0,10*ROW('Water Data'!E91)))</f>
        <v/>
      </c>
      <c r="BY97" s="399" t="str">
        <f ca="1">+IF(OFFSET('Water Data'!$F$27,0,10*ROW('Water Data'!F91))="","",OFFSET('Water Data'!$F$27,0,10*ROW('Water Data'!F91)))</f>
        <v/>
      </c>
      <c r="BZ97" s="399" t="str">
        <f ca="1">+IF(OFFSET('Water Data'!$F$28,0,10*ROW('Water Data'!F91))="","",OFFSET('Water Data'!$F$28,0,10*ROW('Water Data'!F91)))</f>
        <v/>
      </c>
      <c r="CA97" s="399" t="str">
        <f ca="1">+IF(OFFSET('Water Data'!$F$29,0,10*ROW('Water Data'!F91))="","",OFFSET('Water Data'!$F$29,0,10*ROW('Water Data'!F91)))</f>
        <v/>
      </c>
      <c r="CB97" s="399" t="str">
        <f ca="1">+IF(OFFSET('Water Data'!$G$27,0,10*ROW('Water Data'!G91))="","",OFFSET('Water Data'!$G$27,0,10*ROW('Water Data'!G91)))</f>
        <v/>
      </c>
      <c r="CC97" s="399" t="str">
        <f ca="1">+IF(OFFSET('Water Data'!$G$28,0,10*ROW('Water Data'!G91))="","",OFFSET('Water Data'!$G$28,0,10*ROW('Water Data'!G91)))</f>
        <v/>
      </c>
      <c r="CD97" s="399" t="str">
        <f ca="1">+IF(OFFSET('Water Data'!$G$29,0,10*ROW('Water Data'!G91))="","",OFFSET('Water Data'!$G$29,0,10*ROW('Water Data'!G91)))</f>
        <v/>
      </c>
      <c r="CE97" s="399" t="str">
        <f ca="1">+IF(OFFSET('Water Data'!$H$27,0,10*ROW('Water Data'!H91))="","",OFFSET('Water Data'!$H$27,0,10*ROW('Water Data'!H91)))</f>
        <v/>
      </c>
      <c r="CF97" s="399" t="str">
        <f ca="1">+IF(OFFSET('Water Data'!$H$28,0,10*ROW('Water Data'!H91))="","",OFFSET('Water Data'!$H$28,0,10*ROW('Water Data'!H91)))</f>
        <v/>
      </c>
      <c r="CG97" s="399" t="str">
        <f ca="1">+IF(OFFSET('Water Data'!$H$29,0,10*ROW('Water Data'!H91))="","",OFFSET('Water Data'!$H$29,0,10*ROW('Water Data'!H91)))</f>
        <v/>
      </c>
      <c r="CH97" s="399" t="str">
        <f ca="1">+IF(OFFSET('Water Data'!$I$27,0,10*ROW('Water Data'!I91))="","",OFFSET('Water Data'!$I$27,0,10*ROW('Water Data'!I91)))</f>
        <v/>
      </c>
      <c r="CI97" s="399" t="str">
        <f ca="1">+IF(OFFSET('Water Data'!$I$28,0,10*ROW('Water Data'!I91))="","",OFFSET('Water Data'!$I$28,0,10*ROW('Water Data'!I91)))</f>
        <v/>
      </c>
      <c r="CJ97" s="399" t="str">
        <f ca="1">+IF(OFFSET('Water Data'!$I$29,0,10*ROW('Water Data'!I91))="","",OFFSET('Water Data'!$I$29,0,10*ROW('Water Data'!I91)))</f>
        <v/>
      </c>
      <c r="CK97" s="399" t="str">
        <f ca="1">+IF(OFFSET('Sanitation Data'!$D$28,0,10*ROW('Sanitation Data'!D91))="","",OFFSET('Sanitation Data'!$D$28,0,10*ROW('Sanitation Data'!D91)))</f>
        <v/>
      </c>
      <c r="CL97" s="399" t="str">
        <f ca="1">+IF(OFFSET('Sanitation Data'!$D$29,0,10*ROW('Sanitation Data'!D91))="","",OFFSET('Sanitation Data'!$D$29,0,10*ROW('Sanitation Data'!D91)))</f>
        <v/>
      </c>
      <c r="CM97" s="399" t="str">
        <f ca="1">+IF(OFFSET('Sanitation Data'!$D$30,0,10*ROW('Sanitation Data'!D91))="","",OFFSET('Sanitation Data'!$D$30,0,10*ROW('Sanitation Data'!D91)))</f>
        <v/>
      </c>
      <c r="CN97" s="399" t="str">
        <f ca="1">+IF(OFFSET('Sanitation Data'!$D$31,0,10*ROW('Sanitation Data'!D91))="","",OFFSET('Sanitation Data'!$D$31,0,10*ROW('Sanitation Data'!D91)))</f>
        <v/>
      </c>
      <c r="CO97" s="399" t="str">
        <f ca="1">+IF(OFFSET('Sanitation Data'!$D$32,0,10*ROW('Sanitation Data'!D91))="","",OFFSET('Sanitation Data'!$D$32,0,10*ROW('Sanitation Data'!D91)))</f>
        <v/>
      </c>
      <c r="CP97" s="399" t="str">
        <f ca="1">+IF(OFFSET('Sanitation Data'!$E$28,0,10*ROW('Sanitation Data'!E91))="","",OFFSET('Sanitation Data'!$E$28,0,10*ROW('Sanitation Data'!E91)))</f>
        <v/>
      </c>
      <c r="CQ97" s="399" t="str">
        <f ca="1">+IF(OFFSET('Sanitation Data'!$E$29,0,10*ROW('Sanitation Data'!E91))="","",OFFSET('Sanitation Data'!$E$29,0,10*ROW('Sanitation Data'!E91)))</f>
        <v/>
      </c>
      <c r="CR97" s="399" t="str">
        <f ca="1">+IF(OFFSET('Sanitation Data'!$E$30,0,10*ROW('Sanitation Data'!E91))="","",OFFSET('Sanitation Data'!$E$30,0,10*ROW('Sanitation Data'!E91)))</f>
        <v/>
      </c>
      <c r="CS97" s="399" t="str">
        <f ca="1">+IF(OFFSET('Sanitation Data'!$E$31,0,10*ROW('Sanitation Data'!E91))="","",OFFSET('Sanitation Data'!$E$31,0,10*ROW('Sanitation Data'!E91)))</f>
        <v/>
      </c>
      <c r="CT97" s="399" t="str">
        <f ca="1">+IF(OFFSET('Sanitation Data'!$E$32,0,10*ROW('Sanitation Data'!E91))="","",OFFSET('Sanitation Data'!$E$32,0,10*ROW('Sanitation Data'!E91)))</f>
        <v/>
      </c>
      <c r="CU97" s="399" t="str">
        <f ca="1">+IF(OFFSET('Sanitation Data'!$F$28,0,10*ROW('Sanitation Data'!F91))="","",OFFSET('Sanitation Data'!$F$28,0,10*ROW('Sanitation Data'!F91)))</f>
        <v/>
      </c>
      <c r="CV97" s="399" t="str">
        <f ca="1">+IF(OFFSET('Sanitation Data'!$F$29,0,10*ROW('Sanitation Data'!F91))="","",OFFSET('Sanitation Data'!$F$29,0,10*ROW('Sanitation Data'!F91)))</f>
        <v/>
      </c>
      <c r="CW97" s="399" t="str">
        <f ca="1">+IF(OFFSET('Sanitation Data'!$F$30,0,10*ROW('Sanitation Data'!F91))="","",OFFSET('Sanitation Data'!$F$30,0,10*ROW('Sanitation Data'!F91)))</f>
        <v/>
      </c>
      <c r="CX97" s="399" t="str">
        <f ca="1">+IF(OFFSET('Sanitation Data'!$F$31,0,10*ROW('Sanitation Data'!F91))="","",OFFSET('Sanitation Data'!$F$31,0,10*ROW('Sanitation Data'!F91)))</f>
        <v/>
      </c>
      <c r="CY97" s="399" t="str">
        <f ca="1">+IF(OFFSET('Sanitation Data'!$F$32,0,10*ROW('Sanitation Data'!F91))="","",OFFSET('Sanitation Data'!$F$32,0,10*ROW('Sanitation Data'!F91)))</f>
        <v/>
      </c>
      <c r="CZ97" s="399" t="str">
        <f ca="1">+IF(OFFSET('Sanitation Data'!$G$28,0,10*ROW('Sanitation Data'!G91))="","",OFFSET('Sanitation Data'!$G$28,0,10*ROW('Sanitation Data'!G91)))</f>
        <v/>
      </c>
      <c r="DA97" s="399" t="str">
        <f ca="1">+IF(OFFSET('Sanitation Data'!$G$29,0,10*ROW('Sanitation Data'!G91))="","",OFFSET('Sanitation Data'!$G$29,0,10*ROW('Sanitation Data'!G91)))</f>
        <v/>
      </c>
      <c r="DB97" s="399" t="str">
        <f ca="1">+IF(OFFSET('Sanitation Data'!$G$30,0,10*ROW('Sanitation Data'!G91))="","",OFFSET('Sanitation Data'!$G$30,0,10*ROW('Sanitation Data'!G91)))</f>
        <v/>
      </c>
      <c r="DC97" s="399" t="str">
        <f ca="1">+IF(OFFSET('Sanitation Data'!$G$31,0,10*ROW('Sanitation Data'!G91))="","",OFFSET('Sanitation Data'!$G$31,0,10*ROW('Sanitation Data'!G91)))</f>
        <v/>
      </c>
      <c r="DD97" s="399" t="str">
        <f ca="1">+IF(OFFSET('Sanitation Data'!$G$32,0,10*ROW('Sanitation Data'!G91))="","",OFFSET('Sanitation Data'!$G$32,0,10*ROW('Sanitation Data'!G91)))</f>
        <v/>
      </c>
      <c r="DE97" s="399" t="str">
        <f ca="1">+IF(OFFSET('Sanitation Data'!$H$28,0,10*ROW('Sanitation Data'!H91))="","",OFFSET('Sanitation Data'!$H$28,0,10*ROW('Sanitation Data'!H91)))</f>
        <v/>
      </c>
      <c r="DF97" s="399" t="str">
        <f ca="1">+IF(OFFSET('Sanitation Data'!$H$29,0,10*ROW('Sanitation Data'!H91))="","",OFFSET('Sanitation Data'!$H$29,0,10*ROW('Sanitation Data'!H91)))</f>
        <v/>
      </c>
      <c r="DG97" s="399" t="str">
        <f ca="1">+IF(OFFSET('Sanitation Data'!$H$30,0,10*ROW('Sanitation Data'!H91))="","",OFFSET('Sanitation Data'!$H$30,0,10*ROW('Sanitation Data'!H91)))</f>
        <v/>
      </c>
      <c r="DH97" s="399" t="str">
        <f ca="1">+IF(OFFSET('Sanitation Data'!$H$31,0,10*ROW('Sanitation Data'!H91))="","",OFFSET('Sanitation Data'!$H$31,0,10*ROW('Sanitation Data'!H91)))</f>
        <v/>
      </c>
      <c r="DI97" s="399" t="str">
        <f ca="1">+IF(OFFSET('Sanitation Data'!$H$32,0,10*ROW('Sanitation Data'!H91))="","",OFFSET('Sanitation Data'!$H$32,0,10*ROW('Sanitation Data'!H91)))</f>
        <v/>
      </c>
      <c r="DJ97" s="399" t="str">
        <f ca="1">+IF(OFFSET('Sanitation Data'!$I$28,0,10*ROW('Sanitation Data'!I91))="","",OFFSET('Sanitation Data'!$I$28,0,10*ROW('Sanitation Data'!I91)))</f>
        <v/>
      </c>
      <c r="DK97" s="399" t="str">
        <f ca="1">+IF(OFFSET('Sanitation Data'!$I$29,0,10*ROW('Sanitation Data'!I91))="","",OFFSET('Sanitation Data'!$I$29,0,10*ROW('Sanitation Data'!I91)))</f>
        <v/>
      </c>
      <c r="DL97" s="399" t="str">
        <f ca="1">+IF(OFFSET('Sanitation Data'!$I$30,0,10*ROW('Sanitation Data'!I91))="","",OFFSET('Sanitation Data'!$I$30,0,10*ROW('Sanitation Data'!I91)))</f>
        <v/>
      </c>
      <c r="DM97" s="399" t="str">
        <f ca="1">+IF(OFFSET('Sanitation Data'!$I$31,0,10*ROW('Sanitation Data'!I91))="","",OFFSET('Sanitation Data'!$I$31,0,10*ROW('Sanitation Data'!I91)))</f>
        <v/>
      </c>
      <c r="DN97" s="399" t="str">
        <f ca="1">+IF(OFFSET('Sanitation Data'!$I$32,0,10*ROW('Sanitation Data'!I91))="","",OFFSET('Sanitation Data'!$I$32,0,10*ROW('Sanitation Data'!I91)))</f>
        <v/>
      </c>
      <c r="DO97" s="399" t="str">
        <f ca="1">+IF(OFFSET('Hygiene Data'!$D$11,0,10*ROW('Hygiene Data'!D91))="","",OFFSET('Hygiene Data'!$D$11,0,10*ROW('Hygiene Data'!D91)))</f>
        <v/>
      </c>
      <c r="DP97" s="399" t="str">
        <f ca="1">+IF(OFFSET('Hygiene Data'!$D$12,0,10*ROW('Hygiene Data'!D91))="","",OFFSET('Hygiene Data'!$D$12,0,10*ROW('Hygiene Data'!D91)))</f>
        <v/>
      </c>
      <c r="DQ97" s="399" t="str">
        <f ca="1">+IF(OFFSET('Hygiene Data'!$D$13,0,10*ROW('Hygiene Data'!D91))="","",OFFSET('Hygiene Data'!$D$13,0,10*ROW('Hygiene Data'!D91)))</f>
        <v/>
      </c>
      <c r="DR97" s="399" t="str">
        <f ca="1">+IF(OFFSET('Hygiene Data'!$E$11,0,10*ROW('Hygiene Data'!E91))="","",OFFSET('Hygiene Data'!$E$11,0,10*ROW('Hygiene Data'!E91)))</f>
        <v/>
      </c>
      <c r="DS97" s="399" t="str">
        <f ca="1">+IF(OFFSET('Hygiene Data'!$E$12,0,10*ROW('Hygiene Data'!E91))="","",OFFSET('Hygiene Data'!$E$12,0,10*ROW('Hygiene Data'!E91)))</f>
        <v/>
      </c>
      <c r="DT97" s="399" t="str">
        <f ca="1">+IF(OFFSET('Hygiene Data'!$E$13,0,10*ROW('Hygiene Data'!E91))="","",OFFSET('Hygiene Data'!$E$13,0,10*ROW('Hygiene Data'!E91)))</f>
        <v/>
      </c>
      <c r="DU97" s="399" t="str">
        <f ca="1">+IF(OFFSET('Hygiene Data'!$F$11,0,10*ROW('Hygiene Data'!F91))="","",OFFSET('Hygiene Data'!$F$11,0,10*ROW('Hygiene Data'!F91)))</f>
        <v/>
      </c>
      <c r="DV97" s="399" t="str">
        <f ca="1">+IF(OFFSET('Hygiene Data'!$F$12,0,10*ROW('Hygiene Data'!F91))="","",OFFSET('Hygiene Data'!$F$12,0,10*ROW('Hygiene Data'!F91)))</f>
        <v/>
      </c>
      <c r="DW97" s="399" t="str">
        <f ca="1">+IF(OFFSET('Hygiene Data'!$F$13,0,10*ROW('Hygiene Data'!F91))="","",OFFSET('Hygiene Data'!$F$13,0,10*ROW('Hygiene Data'!F91)))</f>
        <v/>
      </c>
      <c r="DX97" s="399" t="str">
        <f ca="1">+IF(OFFSET('Hygiene Data'!$G$11,0,10*ROW('Hygiene Data'!G91))="","",OFFSET('Hygiene Data'!$G$11,0,10*ROW('Hygiene Data'!G91)))</f>
        <v/>
      </c>
      <c r="DY97" s="399" t="str">
        <f ca="1">+IF(OFFSET('Hygiene Data'!$G$12,0,10*ROW('Hygiene Data'!G91))="","",OFFSET('Hygiene Data'!$G$12,0,10*ROW('Hygiene Data'!G91)))</f>
        <v/>
      </c>
      <c r="DZ97" s="399" t="str">
        <f ca="1">+IF(OFFSET('Hygiene Data'!$G$13,0,10*ROW('Hygiene Data'!G91))="","",OFFSET('Hygiene Data'!$G$13,0,10*ROW('Hygiene Data'!G91)))</f>
        <v/>
      </c>
      <c r="EA97" s="399" t="str">
        <f ca="1">+IF(OFFSET('Hygiene Data'!$H$11,0,10*ROW('Hygiene Data'!H91))="","",OFFSET('Hygiene Data'!$H$11,0,10*ROW('Hygiene Data'!H91)))</f>
        <v/>
      </c>
      <c r="EB97" s="399" t="str">
        <f ca="1">+IF(OFFSET('Hygiene Data'!$H$12,0,10*ROW('Hygiene Data'!H91))="","",OFFSET('Hygiene Data'!$H$12,0,10*ROW('Hygiene Data'!H91)))</f>
        <v/>
      </c>
      <c r="EC97" s="399" t="str">
        <f ca="1">+IF(OFFSET('Hygiene Data'!$H$13,0,10*ROW('Hygiene Data'!H91))="","",OFFSET('Hygiene Data'!$H$13,0,10*ROW('Hygiene Data'!H91)))</f>
        <v/>
      </c>
      <c r="ED97" s="399" t="str">
        <f ca="1">+IF(OFFSET('Hygiene Data'!$I$11,0,10*ROW('Hygiene Data'!I91))="","",OFFSET('Hygiene Data'!$I$11,0,10*ROW('Hygiene Data'!I91)))</f>
        <v/>
      </c>
      <c r="EE97" s="399" t="str">
        <f ca="1">+IF(OFFSET('Hygiene Data'!$I$12,0,10*ROW('Hygiene Data'!I91))="","",OFFSET('Hygiene Data'!$I$12,0,10*ROW('Hygiene Data'!I91)))</f>
        <v/>
      </c>
      <c r="EF97" s="399" t="str">
        <f ca="1">+IF(OFFSET('Hygiene Data'!$I$13,0,10*ROW('Hygiene Data'!I91))="","",OFFSET('Hygiene Data'!$I$13,0,10*ROW('Hygiene Data'!I91)))</f>
        <v/>
      </c>
    </row>
    <row r="98" spans="1:136" x14ac:dyDescent="0.25">
      <c r="A98" s="508" t="str">
        <f ca="1">+IF(OFFSET('Water Data'!$B$2,0,10*ROW('Water Data'!E92))="","",OFFSET('Water Data'!$B$2,0,10*ROW('Water Data'!E92)))</f>
        <v/>
      </c>
      <c r="B98" s="50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35" t="str">
        <f t="shared" ca="1" si="1"/>
        <v/>
      </c>
      <c r="D98" s="53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3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3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3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3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3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3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3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3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3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3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3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3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3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3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3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3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3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3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3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3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3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3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3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3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3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3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3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3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3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3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3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3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3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3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3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3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3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3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3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3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3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3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3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3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3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3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3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3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1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3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3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3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3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3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3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3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3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3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3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3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3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3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3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3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3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99" t="str">
        <f ca="1">+IF(OFFSET('Water Data'!$D$27,0,10*ROW('Water Data'!D92))="","",OFFSET('Water Data'!$D$27,0,10*ROW('Water Data'!D92)))</f>
        <v/>
      </c>
      <c r="BT98" s="399" t="str">
        <f ca="1">+IF(OFFSET('Water Data'!$D$28,0,10*ROW('Water Data'!D92))="","",OFFSET('Water Data'!$D$28,0,10*ROW('Water Data'!D92)))</f>
        <v/>
      </c>
      <c r="BU98" s="399" t="str">
        <f ca="1">+IF(OFFSET('Water Data'!$D$29,0,10*ROW('Water Data'!D92))="","",OFFSET('Water Data'!$D$29,0,10*ROW('Water Data'!D92)))</f>
        <v/>
      </c>
      <c r="BV98" s="399" t="str">
        <f ca="1">+IF(OFFSET('Water Data'!$E$27,0,10*ROW('Water Data'!E92))="","",OFFSET('Water Data'!$E$27,0,10*ROW('Water Data'!E92)))</f>
        <v/>
      </c>
      <c r="BW98" s="399" t="str">
        <f ca="1">+IF(OFFSET('Water Data'!$E$28,0,10*ROW('Water Data'!E92))="","",OFFSET('Water Data'!$E$28,0,10*ROW('Water Data'!E92)))</f>
        <v/>
      </c>
      <c r="BX98" s="399" t="str">
        <f ca="1">+IF(OFFSET('Water Data'!$E$29,0,10*ROW('Water Data'!E92))="","",OFFSET('Water Data'!$E$29,0,10*ROW('Water Data'!E92)))</f>
        <v/>
      </c>
      <c r="BY98" s="399" t="str">
        <f ca="1">+IF(OFFSET('Water Data'!$F$27,0,10*ROW('Water Data'!F92))="","",OFFSET('Water Data'!$F$27,0,10*ROW('Water Data'!F92)))</f>
        <v/>
      </c>
      <c r="BZ98" s="399" t="str">
        <f ca="1">+IF(OFFSET('Water Data'!$F$28,0,10*ROW('Water Data'!F92))="","",OFFSET('Water Data'!$F$28,0,10*ROW('Water Data'!F92)))</f>
        <v/>
      </c>
      <c r="CA98" s="399" t="str">
        <f ca="1">+IF(OFFSET('Water Data'!$F$29,0,10*ROW('Water Data'!F92))="","",OFFSET('Water Data'!$F$29,0,10*ROW('Water Data'!F92)))</f>
        <v/>
      </c>
      <c r="CB98" s="399" t="str">
        <f ca="1">+IF(OFFSET('Water Data'!$G$27,0,10*ROW('Water Data'!G92))="","",OFFSET('Water Data'!$G$27,0,10*ROW('Water Data'!G92)))</f>
        <v/>
      </c>
      <c r="CC98" s="399" t="str">
        <f ca="1">+IF(OFFSET('Water Data'!$G$28,0,10*ROW('Water Data'!G92))="","",OFFSET('Water Data'!$G$28,0,10*ROW('Water Data'!G92)))</f>
        <v/>
      </c>
      <c r="CD98" s="399" t="str">
        <f ca="1">+IF(OFFSET('Water Data'!$G$29,0,10*ROW('Water Data'!G92))="","",OFFSET('Water Data'!$G$29,0,10*ROW('Water Data'!G92)))</f>
        <v/>
      </c>
      <c r="CE98" s="399" t="str">
        <f ca="1">+IF(OFFSET('Water Data'!$H$27,0,10*ROW('Water Data'!H92))="","",OFFSET('Water Data'!$H$27,0,10*ROW('Water Data'!H92)))</f>
        <v/>
      </c>
      <c r="CF98" s="399" t="str">
        <f ca="1">+IF(OFFSET('Water Data'!$H$28,0,10*ROW('Water Data'!H92))="","",OFFSET('Water Data'!$H$28,0,10*ROW('Water Data'!H92)))</f>
        <v/>
      </c>
      <c r="CG98" s="399" t="str">
        <f ca="1">+IF(OFFSET('Water Data'!$H$29,0,10*ROW('Water Data'!H92))="","",OFFSET('Water Data'!$H$29,0,10*ROW('Water Data'!H92)))</f>
        <v/>
      </c>
      <c r="CH98" s="399" t="str">
        <f ca="1">+IF(OFFSET('Water Data'!$I$27,0,10*ROW('Water Data'!I92))="","",OFFSET('Water Data'!$I$27,0,10*ROW('Water Data'!I92)))</f>
        <v/>
      </c>
      <c r="CI98" s="399" t="str">
        <f ca="1">+IF(OFFSET('Water Data'!$I$28,0,10*ROW('Water Data'!I92))="","",OFFSET('Water Data'!$I$28,0,10*ROW('Water Data'!I92)))</f>
        <v/>
      </c>
      <c r="CJ98" s="399" t="str">
        <f ca="1">+IF(OFFSET('Water Data'!$I$29,0,10*ROW('Water Data'!I92))="","",OFFSET('Water Data'!$I$29,0,10*ROW('Water Data'!I92)))</f>
        <v/>
      </c>
      <c r="CK98" s="399" t="str">
        <f ca="1">+IF(OFFSET('Sanitation Data'!$D$28,0,10*ROW('Sanitation Data'!D92))="","",OFFSET('Sanitation Data'!$D$28,0,10*ROW('Sanitation Data'!D92)))</f>
        <v/>
      </c>
      <c r="CL98" s="399" t="str">
        <f ca="1">+IF(OFFSET('Sanitation Data'!$D$29,0,10*ROW('Sanitation Data'!D92))="","",OFFSET('Sanitation Data'!$D$29,0,10*ROW('Sanitation Data'!D92)))</f>
        <v/>
      </c>
      <c r="CM98" s="399" t="str">
        <f ca="1">+IF(OFFSET('Sanitation Data'!$D$30,0,10*ROW('Sanitation Data'!D92))="","",OFFSET('Sanitation Data'!$D$30,0,10*ROW('Sanitation Data'!D92)))</f>
        <v/>
      </c>
      <c r="CN98" s="399" t="str">
        <f ca="1">+IF(OFFSET('Sanitation Data'!$D$31,0,10*ROW('Sanitation Data'!D92))="","",OFFSET('Sanitation Data'!$D$31,0,10*ROW('Sanitation Data'!D92)))</f>
        <v/>
      </c>
      <c r="CO98" s="399" t="str">
        <f ca="1">+IF(OFFSET('Sanitation Data'!$D$32,0,10*ROW('Sanitation Data'!D92))="","",OFFSET('Sanitation Data'!$D$32,0,10*ROW('Sanitation Data'!D92)))</f>
        <v/>
      </c>
      <c r="CP98" s="399" t="str">
        <f ca="1">+IF(OFFSET('Sanitation Data'!$E$28,0,10*ROW('Sanitation Data'!E92))="","",OFFSET('Sanitation Data'!$E$28,0,10*ROW('Sanitation Data'!E92)))</f>
        <v/>
      </c>
      <c r="CQ98" s="399" t="str">
        <f ca="1">+IF(OFFSET('Sanitation Data'!$E$29,0,10*ROW('Sanitation Data'!E92))="","",OFFSET('Sanitation Data'!$E$29,0,10*ROW('Sanitation Data'!E92)))</f>
        <v/>
      </c>
      <c r="CR98" s="399" t="str">
        <f ca="1">+IF(OFFSET('Sanitation Data'!$E$30,0,10*ROW('Sanitation Data'!E92))="","",OFFSET('Sanitation Data'!$E$30,0,10*ROW('Sanitation Data'!E92)))</f>
        <v/>
      </c>
      <c r="CS98" s="399" t="str">
        <f ca="1">+IF(OFFSET('Sanitation Data'!$E$31,0,10*ROW('Sanitation Data'!E92))="","",OFFSET('Sanitation Data'!$E$31,0,10*ROW('Sanitation Data'!E92)))</f>
        <v/>
      </c>
      <c r="CT98" s="399" t="str">
        <f ca="1">+IF(OFFSET('Sanitation Data'!$E$32,0,10*ROW('Sanitation Data'!E92))="","",OFFSET('Sanitation Data'!$E$32,0,10*ROW('Sanitation Data'!E92)))</f>
        <v/>
      </c>
      <c r="CU98" s="399" t="str">
        <f ca="1">+IF(OFFSET('Sanitation Data'!$F$28,0,10*ROW('Sanitation Data'!F92))="","",OFFSET('Sanitation Data'!$F$28,0,10*ROW('Sanitation Data'!F92)))</f>
        <v/>
      </c>
      <c r="CV98" s="399" t="str">
        <f ca="1">+IF(OFFSET('Sanitation Data'!$F$29,0,10*ROW('Sanitation Data'!F92))="","",OFFSET('Sanitation Data'!$F$29,0,10*ROW('Sanitation Data'!F92)))</f>
        <v/>
      </c>
      <c r="CW98" s="399" t="str">
        <f ca="1">+IF(OFFSET('Sanitation Data'!$F$30,0,10*ROW('Sanitation Data'!F92))="","",OFFSET('Sanitation Data'!$F$30,0,10*ROW('Sanitation Data'!F92)))</f>
        <v/>
      </c>
      <c r="CX98" s="399" t="str">
        <f ca="1">+IF(OFFSET('Sanitation Data'!$F$31,0,10*ROW('Sanitation Data'!F92))="","",OFFSET('Sanitation Data'!$F$31,0,10*ROW('Sanitation Data'!F92)))</f>
        <v/>
      </c>
      <c r="CY98" s="399" t="str">
        <f ca="1">+IF(OFFSET('Sanitation Data'!$F$32,0,10*ROW('Sanitation Data'!F92))="","",OFFSET('Sanitation Data'!$F$32,0,10*ROW('Sanitation Data'!F92)))</f>
        <v/>
      </c>
      <c r="CZ98" s="399" t="str">
        <f ca="1">+IF(OFFSET('Sanitation Data'!$G$28,0,10*ROW('Sanitation Data'!G92))="","",OFFSET('Sanitation Data'!$G$28,0,10*ROW('Sanitation Data'!G92)))</f>
        <v/>
      </c>
      <c r="DA98" s="399" t="str">
        <f ca="1">+IF(OFFSET('Sanitation Data'!$G$29,0,10*ROW('Sanitation Data'!G92))="","",OFFSET('Sanitation Data'!$G$29,0,10*ROW('Sanitation Data'!G92)))</f>
        <v/>
      </c>
      <c r="DB98" s="399" t="str">
        <f ca="1">+IF(OFFSET('Sanitation Data'!$G$30,0,10*ROW('Sanitation Data'!G92))="","",OFFSET('Sanitation Data'!$G$30,0,10*ROW('Sanitation Data'!G92)))</f>
        <v/>
      </c>
      <c r="DC98" s="399" t="str">
        <f ca="1">+IF(OFFSET('Sanitation Data'!$G$31,0,10*ROW('Sanitation Data'!G92))="","",OFFSET('Sanitation Data'!$G$31,0,10*ROW('Sanitation Data'!G92)))</f>
        <v/>
      </c>
      <c r="DD98" s="399" t="str">
        <f ca="1">+IF(OFFSET('Sanitation Data'!$G$32,0,10*ROW('Sanitation Data'!G92))="","",OFFSET('Sanitation Data'!$G$32,0,10*ROW('Sanitation Data'!G92)))</f>
        <v/>
      </c>
      <c r="DE98" s="399" t="str">
        <f ca="1">+IF(OFFSET('Sanitation Data'!$H$28,0,10*ROW('Sanitation Data'!H92))="","",OFFSET('Sanitation Data'!$H$28,0,10*ROW('Sanitation Data'!H92)))</f>
        <v/>
      </c>
      <c r="DF98" s="399" t="str">
        <f ca="1">+IF(OFFSET('Sanitation Data'!$H$29,0,10*ROW('Sanitation Data'!H92))="","",OFFSET('Sanitation Data'!$H$29,0,10*ROW('Sanitation Data'!H92)))</f>
        <v/>
      </c>
      <c r="DG98" s="399" t="str">
        <f ca="1">+IF(OFFSET('Sanitation Data'!$H$30,0,10*ROW('Sanitation Data'!H92))="","",OFFSET('Sanitation Data'!$H$30,0,10*ROW('Sanitation Data'!H92)))</f>
        <v/>
      </c>
      <c r="DH98" s="399" t="str">
        <f ca="1">+IF(OFFSET('Sanitation Data'!$H$31,0,10*ROW('Sanitation Data'!H92))="","",OFFSET('Sanitation Data'!$H$31,0,10*ROW('Sanitation Data'!H92)))</f>
        <v/>
      </c>
      <c r="DI98" s="399" t="str">
        <f ca="1">+IF(OFFSET('Sanitation Data'!$H$32,0,10*ROW('Sanitation Data'!H92))="","",OFFSET('Sanitation Data'!$H$32,0,10*ROW('Sanitation Data'!H92)))</f>
        <v/>
      </c>
      <c r="DJ98" s="399" t="str">
        <f ca="1">+IF(OFFSET('Sanitation Data'!$I$28,0,10*ROW('Sanitation Data'!I92))="","",OFFSET('Sanitation Data'!$I$28,0,10*ROW('Sanitation Data'!I92)))</f>
        <v/>
      </c>
      <c r="DK98" s="399" t="str">
        <f ca="1">+IF(OFFSET('Sanitation Data'!$I$29,0,10*ROW('Sanitation Data'!I92))="","",OFFSET('Sanitation Data'!$I$29,0,10*ROW('Sanitation Data'!I92)))</f>
        <v/>
      </c>
      <c r="DL98" s="399" t="str">
        <f ca="1">+IF(OFFSET('Sanitation Data'!$I$30,0,10*ROW('Sanitation Data'!I92))="","",OFFSET('Sanitation Data'!$I$30,0,10*ROW('Sanitation Data'!I92)))</f>
        <v/>
      </c>
      <c r="DM98" s="399" t="str">
        <f ca="1">+IF(OFFSET('Sanitation Data'!$I$31,0,10*ROW('Sanitation Data'!I92))="","",OFFSET('Sanitation Data'!$I$31,0,10*ROW('Sanitation Data'!I92)))</f>
        <v/>
      </c>
      <c r="DN98" s="399" t="str">
        <f ca="1">+IF(OFFSET('Sanitation Data'!$I$32,0,10*ROW('Sanitation Data'!I92))="","",OFFSET('Sanitation Data'!$I$32,0,10*ROW('Sanitation Data'!I92)))</f>
        <v/>
      </c>
      <c r="DO98" s="399" t="str">
        <f ca="1">+IF(OFFSET('Hygiene Data'!$D$11,0,10*ROW('Hygiene Data'!D92))="","",OFFSET('Hygiene Data'!$D$11,0,10*ROW('Hygiene Data'!D92)))</f>
        <v/>
      </c>
      <c r="DP98" s="399" t="str">
        <f ca="1">+IF(OFFSET('Hygiene Data'!$D$12,0,10*ROW('Hygiene Data'!D92))="","",OFFSET('Hygiene Data'!$D$12,0,10*ROW('Hygiene Data'!D92)))</f>
        <v/>
      </c>
      <c r="DQ98" s="399" t="str">
        <f ca="1">+IF(OFFSET('Hygiene Data'!$D$13,0,10*ROW('Hygiene Data'!D92))="","",OFFSET('Hygiene Data'!$D$13,0,10*ROW('Hygiene Data'!D92)))</f>
        <v/>
      </c>
      <c r="DR98" s="399" t="str">
        <f ca="1">+IF(OFFSET('Hygiene Data'!$E$11,0,10*ROW('Hygiene Data'!E92))="","",OFFSET('Hygiene Data'!$E$11,0,10*ROW('Hygiene Data'!E92)))</f>
        <v/>
      </c>
      <c r="DS98" s="399" t="str">
        <f ca="1">+IF(OFFSET('Hygiene Data'!$E$12,0,10*ROW('Hygiene Data'!E92))="","",OFFSET('Hygiene Data'!$E$12,0,10*ROW('Hygiene Data'!E92)))</f>
        <v/>
      </c>
      <c r="DT98" s="399" t="str">
        <f ca="1">+IF(OFFSET('Hygiene Data'!$E$13,0,10*ROW('Hygiene Data'!E92))="","",OFFSET('Hygiene Data'!$E$13,0,10*ROW('Hygiene Data'!E92)))</f>
        <v/>
      </c>
      <c r="DU98" s="399" t="str">
        <f ca="1">+IF(OFFSET('Hygiene Data'!$F$11,0,10*ROW('Hygiene Data'!F92))="","",OFFSET('Hygiene Data'!$F$11,0,10*ROW('Hygiene Data'!F92)))</f>
        <v/>
      </c>
      <c r="DV98" s="399" t="str">
        <f ca="1">+IF(OFFSET('Hygiene Data'!$F$12,0,10*ROW('Hygiene Data'!F92))="","",OFFSET('Hygiene Data'!$F$12,0,10*ROW('Hygiene Data'!F92)))</f>
        <v/>
      </c>
      <c r="DW98" s="399" t="str">
        <f ca="1">+IF(OFFSET('Hygiene Data'!$F$13,0,10*ROW('Hygiene Data'!F92))="","",OFFSET('Hygiene Data'!$F$13,0,10*ROW('Hygiene Data'!F92)))</f>
        <v/>
      </c>
      <c r="DX98" s="399" t="str">
        <f ca="1">+IF(OFFSET('Hygiene Data'!$G$11,0,10*ROW('Hygiene Data'!G92))="","",OFFSET('Hygiene Data'!$G$11,0,10*ROW('Hygiene Data'!G92)))</f>
        <v/>
      </c>
      <c r="DY98" s="399" t="str">
        <f ca="1">+IF(OFFSET('Hygiene Data'!$G$12,0,10*ROW('Hygiene Data'!G92))="","",OFFSET('Hygiene Data'!$G$12,0,10*ROW('Hygiene Data'!G92)))</f>
        <v/>
      </c>
      <c r="DZ98" s="399" t="str">
        <f ca="1">+IF(OFFSET('Hygiene Data'!$G$13,0,10*ROW('Hygiene Data'!G92))="","",OFFSET('Hygiene Data'!$G$13,0,10*ROW('Hygiene Data'!G92)))</f>
        <v/>
      </c>
      <c r="EA98" s="399" t="str">
        <f ca="1">+IF(OFFSET('Hygiene Data'!$H$11,0,10*ROW('Hygiene Data'!H92))="","",OFFSET('Hygiene Data'!$H$11,0,10*ROW('Hygiene Data'!H92)))</f>
        <v/>
      </c>
      <c r="EB98" s="399" t="str">
        <f ca="1">+IF(OFFSET('Hygiene Data'!$H$12,0,10*ROW('Hygiene Data'!H92))="","",OFFSET('Hygiene Data'!$H$12,0,10*ROW('Hygiene Data'!H92)))</f>
        <v/>
      </c>
      <c r="EC98" s="399" t="str">
        <f ca="1">+IF(OFFSET('Hygiene Data'!$H$13,0,10*ROW('Hygiene Data'!H92))="","",OFFSET('Hygiene Data'!$H$13,0,10*ROW('Hygiene Data'!H92)))</f>
        <v/>
      </c>
      <c r="ED98" s="399" t="str">
        <f ca="1">+IF(OFFSET('Hygiene Data'!$I$11,0,10*ROW('Hygiene Data'!I92))="","",OFFSET('Hygiene Data'!$I$11,0,10*ROW('Hygiene Data'!I92)))</f>
        <v/>
      </c>
      <c r="EE98" s="399" t="str">
        <f ca="1">+IF(OFFSET('Hygiene Data'!$I$12,0,10*ROW('Hygiene Data'!I92))="","",OFFSET('Hygiene Data'!$I$12,0,10*ROW('Hygiene Data'!I92)))</f>
        <v/>
      </c>
      <c r="EF98" s="399" t="str">
        <f ca="1">+IF(OFFSET('Hygiene Data'!$I$13,0,10*ROW('Hygiene Data'!I92))="","",OFFSET('Hygiene Data'!$I$13,0,10*ROW('Hygiene Data'!I92)))</f>
        <v/>
      </c>
    </row>
    <row r="99" spans="1:136" x14ac:dyDescent="0.25">
      <c r="A99" s="508" t="str">
        <f ca="1">+IF(OFFSET('Water Data'!$B$2,0,10*ROW('Water Data'!E93))="","",OFFSET('Water Data'!$B$2,0,10*ROW('Water Data'!E93)))</f>
        <v/>
      </c>
      <c r="B99" s="50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35" t="str">
        <f t="shared" ca="1" si="1"/>
        <v/>
      </c>
      <c r="D99" s="53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3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3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3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3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3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3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3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3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3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3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3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3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3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3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3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3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3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3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3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3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3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3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3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3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3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3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3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3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3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3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3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3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3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3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3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3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3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3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3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3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3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3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3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3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3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3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3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3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1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3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3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3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3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3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3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3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3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3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3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3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3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3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3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3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3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99" t="str">
        <f ca="1">+IF(OFFSET('Water Data'!$D$27,0,10*ROW('Water Data'!D93))="","",OFFSET('Water Data'!$D$27,0,10*ROW('Water Data'!D93)))</f>
        <v/>
      </c>
      <c r="BT99" s="399" t="str">
        <f ca="1">+IF(OFFSET('Water Data'!$D$28,0,10*ROW('Water Data'!D93))="","",OFFSET('Water Data'!$D$28,0,10*ROW('Water Data'!D93)))</f>
        <v/>
      </c>
      <c r="BU99" s="399" t="str">
        <f ca="1">+IF(OFFSET('Water Data'!$D$29,0,10*ROW('Water Data'!D93))="","",OFFSET('Water Data'!$D$29,0,10*ROW('Water Data'!D93)))</f>
        <v/>
      </c>
      <c r="BV99" s="399" t="str">
        <f ca="1">+IF(OFFSET('Water Data'!$E$27,0,10*ROW('Water Data'!E93))="","",OFFSET('Water Data'!$E$27,0,10*ROW('Water Data'!E93)))</f>
        <v/>
      </c>
      <c r="BW99" s="399" t="str">
        <f ca="1">+IF(OFFSET('Water Data'!$E$28,0,10*ROW('Water Data'!E93))="","",OFFSET('Water Data'!$E$28,0,10*ROW('Water Data'!E93)))</f>
        <v/>
      </c>
      <c r="BX99" s="399" t="str">
        <f ca="1">+IF(OFFSET('Water Data'!$E$29,0,10*ROW('Water Data'!E93))="","",OFFSET('Water Data'!$E$29,0,10*ROW('Water Data'!E93)))</f>
        <v/>
      </c>
      <c r="BY99" s="399" t="str">
        <f ca="1">+IF(OFFSET('Water Data'!$F$27,0,10*ROW('Water Data'!F93))="","",OFFSET('Water Data'!$F$27,0,10*ROW('Water Data'!F93)))</f>
        <v/>
      </c>
      <c r="BZ99" s="399" t="str">
        <f ca="1">+IF(OFFSET('Water Data'!$F$28,0,10*ROW('Water Data'!F93))="","",OFFSET('Water Data'!$F$28,0,10*ROW('Water Data'!F93)))</f>
        <v/>
      </c>
      <c r="CA99" s="399" t="str">
        <f ca="1">+IF(OFFSET('Water Data'!$F$29,0,10*ROW('Water Data'!F93))="","",OFFSET('Water Data'!$F$29,0,10*ROW('Water Data'!F93)))</f>
        <v/>
      </c>
      <c r="CB99" s="399" t="str">
        <f ca="1">+IF(OFFSET('Water Data'!$G$27,0,10*ROW('Water Data'!G93))="","",OFFSET('Water Data'!$G$27,0,10*ROW('Water Data'!G93)))</f>
        <v/>
      </c>
      <c r="CC99" s="399" t="str">
        <f ca="1">+IF(OFFSET('Water Data'!$G$28,0,10*ROW('Water Data'!G93))="","",OFFSET('Water Data'!$G$28,0,10*ROW('Water Data'!G93)))</f>
        <v/>
      </c>
      <c r="CD99" s="399" t="str">
        <f ca="1">+IF(OFFSET('Water Data'!$G$29,0,10*ROW('Water Data'!G93))="","",OFFSET('Water Data'!$G$29,0,10*ROW('Water Data'!G93)))</f>
        <v/>
      </c>
      <c r="CE99" s="399" t="str">
        <f ca="1">+IF(OFFSET('Water Data'!$H$27,0,10*ROW('Water Data'!H93))="","",OFFSET('Water Data'!$H$27,0,10*ROW('Water Data'!H93)))</f>
        <v/>
      </c>
      <c r="CF99" s="399" t="str">
        <f ca="1">+IF(OFFSET('Water Data'!$H$28,0,10*ROW('Water Data'!H93))="","",OFFSET('Water Data'!$H$28,0,10*ROW('Water Data'!H93)))</f>
        <v/>
      </c>
      <c r="CG99" s="399" t="str">
        <f ca="1">+IF(OFFSET('Water Data'!$H$29,0,10*ROW('Water Data'!H93))="","",OFFSET('Water Data'!$H$29,0,10*ROW('Water Data'!H93)))</f>
        <v/>
      </c>
      <c r="CH99" s="399" t="str">
        <f ca="1">+IF(OFFSET('Water Data'!$I$27,0,10*ROW('Water Data'!I93))="","",OFFSET('Water Data'!$I$27,0,10*ROW('Water Data'!I93)))</f>
        <v/>
      </c>
      <c r="CI99" s="399" t="str">
        <f ca="1">+IF(OFFSET('Water Data'!$I$28,0,10*ROW('Water Data'!I93))="","",OFFSET('Water Data'!$I$28,0,10*ROW('Water Data'!I93)))</f>
        <v/>
      </c>
      <c r="CJ99" s="399" t="str">
        <f ca="1">+IF(OFFSET('Water Data'!$I$29,0,10*ROW('Water Data'!I93))="","",OFFSET('Water Data'!$I$29,0,10*ROW('Water Data'!I93)))</f>
        <v/>
      </c>
      <c r="CK99" s="399" t="str">
        <f ca="1">+IF(OFFSET('Sanitation Data'!$D$28,0,10*ROW('Sanitation Data'!D93))="","",OFFSET('Sanitation Data'!$D$28,0,10*ROW('Sanitation Data'!D93)))</f>
        <v/>
      </c>
      <c r="CL99" s="399" t="str">
        <f ca="1">+IF(OFFSET('Sanitation Data'!$D$29,0,10*ROW('Sanitation Data'!D93))="","",OFFSET('Sanitation Data'!$D$29,0,10*ROW('Sanitation Data'!D93)))</f>
        <v/>
      </c>
      <c r="CM99" s="399" t="str">
        <f ca="1">+IF(OFFSET('Sanitation Data'!$D$30,0,10*ROW('Sanitation Data'!D93))="","",OFFSET('Sanitation Data'!$D$30,0,10*ROW('Sanitation Data'!D93)))</f>
        <v/>
      </c>
      <c r="CN99" s="399" t="str">
        <f ca="1">+IF(OFFSET('Sanitation Data'!$D$31,0,10*ROW('Sanitation Data'!D93))="","",OFFSET('Sanitation Data'!$D$31,0,10*ROW('Sanitation Data'!D93)))</f>
        <v/>
      </c>
      <c r="CO99" s="399" t="str">
        <f ca="1">+IF(OFFSET('Sanitation Data'!$D$32,0,10*ROW('Sanitation Data'!D93))="","",OFFSET('Sanitation Data'!$D$32,0,10*ROW('Sanitation Data'!D93)))</f>
        <v/>
      </c>
      <c r="CP99" s="399" t="str">
        <f ca="1">+IF(OFFSET('Sanitation Data'!$E$28,0,10*ROW('Sanitation Data'!E93))="","",OFFSET('Sanitation Data'!$E$28,0,10*ROW('Sanitation Data'!E93)))</f>
        <v/>
      </c>
      <c r="CQ99" s="399" t="str">
        <f ca="1">+IF(OFFSET('Sanitation Data'!$E$29,0,10*ROW('Sanitation Data'!E93))="","",OFFSET('Sanitation Data'!$E$29,0,10*ROW('Sanitation Data'!E93)))</f>
        <v/>
      </c>
      <c r="CR99" s="399" t="str">
        <f ca="1">+IF(OFFSET('Sanitation Data'!$E$30,0,10*ROW('Sanitation Data'!E93))="","",OFFSET('Sanitation Data'!$E$30,0,10*ROW('Sanitation Data'!E93)))</f>
        <v/>
      </c>
      <c r="CS99" s="399" t="str">
        <f ca="1">+IF(OFFSET('Sanitation Data'!$E$31,0,10*ROW('Sanitation Data'!E93))="","",OFFSET('Sanitation Data'!$E$31,0,10*ROW('Sanitation Data'!E93)))</f>
        <v/>
      </c>
      <c r="CT99" s="399" t="str">
        <f ca="1">+IF(OFFSET('Sanitation Data'!$E$32,0,10*ROW('Sanitation Data'!E93))="","",OFFSET('Sanitation Data'!$E$32,0,10*ROW('Sanitation Data'!E93)))</f>
        <v/>
      </c>
      <c r="CU99" s="399" t="str">
        <f ca="1">+IF(OFFSET('Sanitation Data'!$F$28,0,10*ROW('Sanitation Data'!F93))="","",OFFSET('Sanitation Data'!$F$28,0,10*ROW('Sanitation Data'!F93)))</f>
        <v/>
      </c>
      <c r="CV99" s="399" t="str">
        <f ca="1">+IF(OFFSET('Sanitation Data'!$F$29,0,10*ROW('Sanitation Data'!F93))="","",OFFSET('Sanitation Data'!$F$29,0,10*ROW('Sanitation Data'!F93)))</f>
        <v/>
      </c>
      <c r="CW99" s="399" t="str">
        <f ca="1">+IF(OFFSET('Sanitation Data'!$F$30,0,10*ROW('Sanitation Data'!F93))="","",OFFSET('Sanitation Data'!$F$30,0,10*ROW('Sanitation Data'!F93)))</f>
        <v/>
      </c>
      <c r="CX99" s="399" t="str">
        <f ca="1">+IF(OFFSET('Sanitation Data'!$F$31,0,10*ROW('Sanitation Data'!F93))="","",OFFSET('Sanitation Data'!$F$31,0,10*ROW('Sanitation Data'!F93)))</f>
        <v/>
      </c>
      <c r="CY99" s="399" t="str">
        <f ca="1">+IF(OFFSET('Sanitation Data'!$F$32,0,10*ROW('Sanitation Data'!F93))="","",OFFSET('Sanitation Data'!$F$32,0,10*ROW('Sanitation Data'!F93)))</f>
        <v/>
      </c>
      <c r="CZ99" s="399" t="str">
        <f ca="1">+IF(OFFSET('Sanitation Data'!$G$28,0,10*ROW('Sanitation Data'!G93))="","",OFFSET('Sanitation Data'!$G$28,0,10*ROW('Sanitation Data'!G93)))</f>
        <v/>
      </c>
      <c r="DA99" s="399" t="str">
        <f ca="1">+IF(OFFSET('Sanitation Data'!$G$29,0,10*ROW('Sanitation Data'!G93))="","",OFFSET('Sanitation Data'!$G$29,0,10*ROW('Sanitation Data'!G93)))</f>
        <v/>
      </c>
      <c r="DB99" s="399" t="str">
        <f ca="1">+IF(OFFSET('Sanitation Data'!$G$30,0,10*ROW('Sanitation Data'!G93))="","",OFFSET('Sanitation Data'!$G$30,0,10*ROW('Sanitation Data'!G93)))</f>
        <v/>
      </c>
      <c r="DC99" s="399" t="str">
        <f ca="1">+IF(OFFSET('Sanitation Data'!$G$31,0,10*ROW('Sanitation Data'!G93))="","",OFFSET('Sanitation Data'!$G$31,0,10*ROW('Sanitation Data'!G93)))</f>
        <v/>
      </c>
      <c r="DD99" s="399" t="str">
        <f ca="1">+IF(OFFSET('Sanitation Data'!$G$32,0,10*ROW('Sanitation Data'!G93))="","",OFFSET('Sanitation Data'!$G$32,0,10*ROW('Sanitation Data'!G93)))</f>
        <v/>
      </c>
      <c r="DE99" s="399" t="str">
        <f ca="1">+IF(OFFSET('Sanitation Data'!$H$28,0,10*ROW('Sanitation Data'!H93))="","",OFFSET('Sanitation Data'!$H$28,0,10*ROW('Sanitation Data'!H93)))</f>
        <v/>
      </c>
      <c r="DF99" s="399" t="str">
        <f ca="1">+IF(OFFSET('Sanitation Data'!$H$29,0,10*ROW('Sanitation Data'!H93))="","",OFFSET('Sanitation Data'!$H$29,0,10*ROW('Sanitation Data'!H93)))</f>
        <v/>
      </c>
      <c r="DG99" s="399" t="str">
        <f ca="1">+IF(OFFSET('Sanitation Data'!$H$30,0,10*ROW('Sanitation Data'!H93))="","",OFFSET('Sanitation Data'!$H$30,0,10*ROW('Sanitation Data'!H93)))</f>
        <v/>
      </c>
      <c r="DH99" s="399" t="str">
        <f ca="1">+IF(OFFSET('Sanitation Data'!$H$31,0,10*ROW('Sanitation Data'!H93))="","",OFFSET('Sanitation Data'!$H$31,0,10*ROW('Sanitation Data'!H93)))</f>
        <v/>
      </c>
      <c r="DI99" s="399" t="str">
        <f ca="1">+IF(OFFSET('Sanitation Data'!$H$32,0,10*ROW('Sanitation Data'!H93))="","",OFFSET('Sanitation Data'!$H$32,0,10*ROW('Sanitation Data'!H93)))</f>
        <v/>
      </c>
      <c r="DJ99" s="399" t="str">
        <f ca="1">+IF(OFFSET('Sanitation Data'!$I$28,0,10*ROW('Sanitation Data'!I93))="","",OFFSET('Sanitation Data'!$I$28,0,10*ROW('Sanitation Data'!I93)))</f>
        <v/>
      </c>
      <c r="DK99" s="399" t="str">
        <f ca="1">+IF(OFFSET('Sanitation Data'!$I$29,0,10*ROW('Sanitation Data'!I93))="","",OFFSET('Sanitation Data'!$I$29,0,10*ROW('Sanitation Data'!I93)))</f>
        <v/>
      </c>
      <c r="DL99" s="399" t="str">
        <f ca="1">+IF(OFFSET('Sanitation Data'!$I$30,0,10*ROW('Sanitation Data'!I93))="","",OFFSET('Sanitation Data'!$I$30,0,10*ROW('Sanitation Data'!I93)))</f>
        <v/>
      </c>
      <c r="DM99" s="399" t="str">
        <f ca="1">+IF(OFFSET('Sanitation Data'!$I$31,0,10*ROW('Sanitation Data'!I93))="","",OFFSET('Sanitation Data'!$I$31,0,10*ROW('Sanitation Data'!I93)))</f>
        <v/>
      </c>
      <c r="DN99" s="399" t="str">
        <f ca="1">+IF(OFFSET('Sanitation Data'!$I$32,0,10*ROW('Sanitation Data'!I93))="","",OFFSET('Sanitation Data'!$I$32,0,10*ROW('Sanitation Data'!I93)))</f>
        <v/>
      </c>
      <c r="DO99" s="399" t="str">
        <f ca="1">+IF(OFFSET('Hygiene Data'!$D$11,0,10*ROW('Hygiene Data'!D93))="","",OFFSET('Hygiene Data'!$D$11,0,10*ROW('Hygiene Data'!D93)))</f>
        <v/>
      </c>
      <c r="DP99" s="399" t="str">
        <f ca="1">+IF(OFFSET('Hygiene Data'!$D$12,0,10*ROW('Hygiene Data'!D93))="","",OFFSET('Hygiene Data'!$D$12,0,10*ROW('Hygiene Data'!D93)))</f>
        <v/>
      </c>
      <c r="DQ99" s="399" t="str">
        <f ca="1">+IF(OFFSET('Hygiene Data'!$D$13,0,10*ROW('Hygiene Data'!D93))="","",OFFSET('Hygiene Data'!$D$13,0,10*ROW('Hygiene Data'!D93)))</f>
        <v/>
      </c>
      <c r="DR99" s="399" t="str">
        <f ca="1">+IF(OFFSET('Hygiene Data'!$E$11,0,10*ROW('Hygiene Data'!E93))="","",OFFSET('Hygiene Data'!$E$11,0,10*ROW('Hygiene Data'!E93)))</f>
        <v/>
      </c>
      <c r="DS99" s="399" t="str">
        <f ca="1">+IF(OFFSET('Hygiene Data'!$E$12,0,10*ROW('Hygiene Data'!E93))="","",OFFSET('Hygiene Data'!$E$12,0,10*ROW('Hygiene Data'!E93)))</f>
        <v/>
      </c>
      <c r="DT99" s="399" t="str">
        <f ca="1">+IF(OFFSET('Hygiene Data'!$E$13,0,10*ROW('Hygiene Data'!E93))="","",OFFSET('Hygiene Data'!$E$13,0,10*ROW('Hygiene Data'!E93)))</f>
        <v/>
      </c>
      <c r="DU99" s="399" t="str">
        <f ca="1">+IF(OFFSET('Hygiene Data'!$F$11,0,10*ROW('Hygiene Data'!F93))="","",OFFSET('Hygiene Data'!$F$11,0,10*ROW('Hygiene Data'!F93)))</f>
        <v/>
      </c>
      <c r="DV99" s="399" t="str">
        <f ca="1">+IF(OFFSET('Hygiene Data'!$F$12,0,10*ROW('Hygiene Data'!F93))="","",OFFSET('Hygiene Data'!$F$12,0,10*ROW('Hygiene Data'!F93)))</f>
        <v/>
      </c>
      <c r="DW99" s="399" t="str">
        <f ca="1">+IF(OFFSET('Hygiene Data'!$F$13,0,10*ROW('Hygiene Data'!F93))="","",OFFSET('Hygiene Data'!$F$13,0,10*ROW('Hygiene Data'!F93)))</f>
        <v/>
      </c>
      <c r="DX99" s="399" t="str">
        <f ca="1">+IF(OFFSET('Hygiene Data'!$G$11,0,10*ROW('Hygiene Data'!G93))="","",OFFSET('Hygiene Data'!$G$11,0,10*ROW('Hygiene Data'!G93)))</f>
        <v/>
      </c>
      <c r="DY99" s="399" t="str">
        <f ca="1">+IF(OFFSET('Hygiene Data'!$G$12,0,10*ROW('Hygiene Data'!G93))="","",OFFSET('Hygiene Data'!$G$12,0,10*ROW('Hygiene Data'!G93)))</f>
        <v/>
      </c>
      <c r="DZ99" s="399" t="str">
        <f ca="1">+IF(OFFSET('Hygiene Data'!$G$13,0,10*ROW('Hygiene Data'!G93))="","",OFFSET('Hygiene Data'!$G$13,0,10*ROW('Hygiene Data'!G93)))</f>
        <v/>
      </c>
      <c r="EA99" s="399" t="str">
        <f ca="1">+IF(OFFSET('Hygiene Data'!$H$11,0,10*ROW('Hygiene Data'!H93))="","",OFFSET('Hygiene Data'!$H$11,0,10*ROW('Hygiene Data'!H93)))</f>
        <v/>
      </c>
      <c r="EB99" s="399" t="str">
        <f ca="1">+IF(OFFSET('Hygiene Data'!$H$12,0,10*ROW('Hygiene Data'!H93))="","",OFFSET('Hygiene Data'!$H$12,0,10*ROW('Hygiene Data'!H93)))</f>
        <v/>
      </c>
      <c r="EC99" s="399" t="str">
        <f ca="1">+IF(OFFSET('Hygiene Data'!$H$13,0,10*ROW('Hygiene Data'!H93))="","",OFFSET('Hygiene Data'!$H$13,0,10*ROW('Hygiene Data'!H93)))</f>
        <v/>
      </c>
      <c r="ED99" s="399" t="str">
        <f ca="1">+IF(OFFSET('Hygiene Data'!$I$11,0,10*ROW('Hygiene Data'!I93))="","",OFFSET('Hygiene Data'!$I$11,0,10*ROW('Hygiene Data'!I93)))</f>
        <v/>
      </c>
      <c r="EE99" s="399" t="str">
        <f ca="1">+IF(OFFSET('Hygiene Data'!$I$12,0,10*ROW('Hygiene Data'!I93))="","",OFFSET('Hygiene Data'!$I$12,0,10*ROW('Hygiene Data'!I93)))</f>
        <v/>
      </c>
      <c r="EF99" s="399" t="str">
        <f ca="1">+IF(OFFSET('Hygiene Data'!$I$13,0,10*ROW('Hygiene Data'!I93))="","",OFFSET('Hygiene Data'!$I$13,0,10*ROW('Hygiene Data'!I93)))</f>
        <v/>
      </c>
    </row>
    <row r="100" spans="1:136" x14ac:dyDescent="0.25">
      <c r="A100" s="508" t="str">
        <f ca="1">+IF(OFFSET('Water Data'!$B$2,0,10*ROW('Water Data'!E94))="","",OFFSET('Water Data'!$B$2,0,10*ROW('Water Data'!E94)))</f>
        <v/>
      </c>
      <c r="B100" s="50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35" t="str">
        <f t="shared" ca="1" si="1"/>
        <v/>
      </c>
      <c r="D100" s="53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3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3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3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3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3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3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3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3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3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3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3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3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3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3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3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3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3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3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3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3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3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3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3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3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3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3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3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3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3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3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3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3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3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3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3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3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3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3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3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3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3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3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3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3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3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3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3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3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1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3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3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3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3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3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3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3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3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3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3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3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3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3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3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3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3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99" t="str">
        <f ca="1">+IF(OFFSET('Water Data'!$D$27,0,10*ROW('Water Data'!D94))="","",OFFSET('Water Data'!$D$27,0,10*ROW('Water Data'!D94)))</f>
        <v/>
      </c>
      <c r="BT100" s="399" t="str">
        <f ca="1">+IF(OFFSET('Water Data'!$D$28,0,10*ROW('Water Data'!D94))="","",OFFSET('Water Data'!$D$28,0,10*ROW('Water Data'!D94)))</f>
        <v/>
      </c>
      <c r="BU100" s="399" t="str">
        <f ca="1">+IF(OFFSET('Water Data'!$D$29,0,10*ROW('Water Data'!D94))="","",OFFSET('Water Data'!$D$29,0,10*ROW('Water Data'!D94)))</f>
        <v/>
      </c>
      <c r="BV100" s="399" t="str">
        <f ca="1">+IF(OFFSET('Water Data'!$E$27,0,10*ROW('Water Data'!E94))="","",OFFSET('Water Data'!$E$27,0,10*ROW('Water Data'!E94)))</f>
        <v/>
      </c>
      <c r="BW100" s="399" t="str">
        <f ca="1">+IF(OFFSET('Water Data'!$E$28,0,10*ROW('Water Data'!E94))="","",OFFSET('Water Data'!$E$28,0,10*ROW('Water Data'!E94)))</f>
        <v/>
      </c>
      <c r="BX100" s="399" t="str">
        <f ca="1">+IF(OFFSET('Water Data'!$E$29,0,10*ROW('Water Data'!E94))="","",OFFSET('Water Data'!$E$29,0,10*ROW('Water Data'!E94)))</f>
        <v/>
      </c>
      <c r="BY100" s="399" t="str">
        <f ca="1">+IF(OFFSET('Water Data'!$F$27,0,10*ROW('Water Data'!F94))="","",OFFSET('Water Data'!$F$27,0,10*ROW('Water Data'!F94)))</f>
        <v/>
      </c>
      <c r="BZ100" s="399" t="str">
        <f ca="1">+IF(OFFSET('Water Data'!$F$28,0,10*ROW('Water Data'!F94))="","",OFFSET('Water Data'!$F$28,0,10*ROW('Water Data'!F94)))</f>
        <v/>
      </c>
      <c r="CA100" s="399" t="str">
        <f ca="1">+IF(OFFSET('Water Data'!$F$29,0,10*ROW('Water Data'!F94))="","",OFFSET('Water Data'!$F$29,0,10*ROW('Water Data'!F94)))</f>
        <v/>
      </c>
      <c r="CB100" s="399" t="str">
        <f ca="1">+IF(OFFSET('Water Data'!$G$27,0,10*ROW('Water Data'!G94))="","",OFFSET('Water Data'!$G$27,0,10*ROW('Water Data'!G94)))</f>
        <v/>
      </c>
      <c r="CC100" s="399" t="str">
        <f ca="1">+IF(OFFSET('Water Data'!$G$28,0,10*ROW('Water Data'!G94))="","",OFFSET('Water Data'!$G$28,0,10*ROW('Water Data'!G94)))</f>
        <v/>
      </c>
      <c r="CD100" s="399" t="str">
        <f ca="1">+IF(OFFSET('Water Data'!$G$29,0,10*ROW('Water Data'!G94))="","",OFFSET('Water Data'!$G$29,0,10*ROW('Water Data'!G94)))</f>
        <v/>
      </c>
      <c r="CE100" s="399" t="str">
        <f ca="1">+IF(OFFSET('Water Data'!$H$27,0,10*ROW('Water Data'!H94))="","",OFFSET('Water Data'!$H$27,0,10*ROW('Water Data'!H94)))</f>
        <v/>
      </c>
      <c r="CF100" s="399" t="str">
        <f ca="1">+IF(OFFSET('Water Data'!$H$28,0,10*ROW('Water Data'!H94))="","",OFFSET('Water Data'!$H$28,0,10*ROW('Water Data'!H94)))</f>
        <v/>
      </c>
      <c r="CG100" s="399" t="str">
        <f ca="1">+IF(OFFSET('Water Data'!$H$29,0,10*ROW('Water Data'!H94))="","",OFFSET('Water Data'!$H$29,0,10*ROW('Water Data'!H94)))</f>
        <v/>
      </c>
      <c r="CH100" s="399" t="str">
        <f ca="1">+IF(OFFSET('Water Data'!$I$27,0,10*ROW('Water Data'!I94))="","",OFFSET('Water Data'!$I$27,0,10*ROW('Water Data'!I94)))</f>
        <v/>
      </c>
      <c r="CI100" s="399" t="str">
        <f ca="1">+IF(OFFSET('Water Data'!$I$28,0,10*ROW('Water Data'!I94))="","",OFFSET('Water Data'!$I$28,0,10*ROW('Water Data'!I94)))</f>
        <v/>
      </c>
      <c r="CJ100" s="399" t="str">
        <f ca="1">+IF(OFFSET('Water Data'!$I$29,0,10*ROW('Water Data'!I94))="","",OFFSET('Water Data'!$I$29,0,10*ROW('Water Data'!I94)))</f>
        <v/>
      </c>
      <c r="CK100" s="399" t="str">
        <f ca="1">+IF(OFFSET('Sanitation Data'!$D$28,0,10*ROW('Sanitation Data'!D94))="","",OFFSET('Sanitation Data'!$D$28,0,10*ROW('Sanitation Data'!D94)))</f>
        <v/>
      </c>
      <c r="CL100" s="399" t="str">
        <f ca="1">+IF(OFFSET('Sanitation Data'!$D$29,0,10*ROW('Sanitation Data'!D94))="","",OFFSET('Sanitation Data'!$D$29,0,10*ROW('Sanitation Data'!D94)))</f>
        <v/>
      </c>
      <c r="CM100" s="399" t="str">
        <f ca="1">+IF(OFFSET('Sanitation Data'!$D$30,0,10*ROW('Sanitation Data'!D94))="","",OFFSET('Sanitation Data'!$D$30,0,10*ROW('Sanitation Data'!D94)))</f>
        <v/>
      </c>
      <c r="CN100" s="399" t="str">
        <f ca="1">+IF(OFFSET('Sanitation Data'!$D$31,0,10*ROW('Sanitation Data'!D94))="","",OFFSET('Sanitation Data'!$D$31,0,10*ROW('Sanitation Data'!D94)))</f>
        <v/>
      </c>
      <c r="CO100" s="399" t="str">
        <f ca="1">+IF(OFFSET('Sanitation Data'!$D$32,0,10*ROW('Sanitation Data'!D94))="","",OFFSET('Sanitation Data'!$D$32,0,10*ROW('Sanitation Data'!D94)))</f>
        <v/>
      </c>
      <c r="CP100" s="399" t="str">
        <f ca="1">+IF(OFFSET('Sanitation Data'!$E$28,0,10*ROW('Sanitation Data'!E94))="","",OFFSET('Sanitation Data'!$E$28,0,10*ROW('Sanitation Data'!E94)))</f>
        <v/>
      </c>
      <c r="CQ100" s="399" t="str">
        <f ca="1">+IF(OFFSET('Sanitation Data'!$E$29,0,10*ROW('Sanitation Data'!E94))="","",OFFSET('Sanitation Data'!$E$29,0,10*ROW('Sanitation Data'!E94)))</f>
        <v/>
      </c>
      <c r="CR100" s="399" t="str">
        <f ca="1">+IF(OFFSET('Sanitation Data'!$E$30,0,10*ROW('Sanitation Data'!E94))="","",OFFSET('Sanitation Data'!$E$30,0,10*ROW('Sanitation Data'!E94)))</f>
        <v/>
      </c>
      <c r="CS100" s="399" t="str">
        <f ca="1">+IF(OFFSET('Sanitation Data'!$E$31,0,10*ROW('Sanitation Data'!E94))="","",OFFSET('Sanitation Data'!$E$31,0,10*ROW('Sanitation Data'!E94)))</f>
        <v/>
      </c>
      <c r="CT100" s="399" t="str">
        <f ca="1">+IF(OFFSET('Sanitation Data'!$E$32,0,10*ROW('Sanitation Data'!E94))="","",OFFSET('Sanitation Data'!$E$32,0,10*ROW('Sanitation Data'!E94)))</f>
        <v/>
      </c>
      <c r="CU100" s="399" t="str">
        <f ca="1">+IF(OFFSET('Sanitation Data'!$F$28,0,10*ROW('Sanitation Data'!F94))="","",OFFSET('Sanitation Data'!$F$28,0,10*ROW('Sanitation Data'!F94)))</f>
        <v/>
      </c>
      <c r="CV100" s="399" t="str">
        <f ca="1">+IF(OFFSET('Sanitation Data'!$F$29,0,10*ROW('Sanitation Data'!F94))="","",OFFSET('Sanitation Data'!$F$29,0,10*ROW('Sanitation Data'!F94)))</f>
        <v/>
      </c>
      <c r="CW100" s="399" t="str">
        <f ca="1">+IF(OFFSET('Sanitation Data'!$F$30,0,10*ROW('Sanitation Data'!F94))="","",OFFSET('Sanitation Data'!$F$30,0,10*ROW('Sanitation Data'!F94)))</f>
        <v/>
      </c>
      <c r="CX100" s="399" t="str">
        <f ca="1">+IF(OFFSET('Sanitation Data'!$F$31,0,10*ROW('Sanitation Data'!F94))="","",OFFSET('Sanitation Data'!$F$31,0,10*ROW('Sanitation Data'!F94)))</f>
        <v/>
      </c>
      <c r="CY100" s="399" t="str">
        <f ca="1">+IF(OFFSET('Sanitation Data'!$F$32,0,10*ROW('Sanitation Data'!F94))="","",OFFSET('Sanitation Data'!$F$32,0,10*ROW('Sanitation Data'!F94)))</f>
        <v/>
      </c>
      <c r="CZ100" s="399" t="str">
        <f ca="1">+IF(OFFSET('Sanitation Data'!$G$28,0,10*ROW('Sanitation Data'!G94))="","",OFFSET('Sanitation Data'!$G$28,0,10*ROW('Sanitation Data'!G94)))</f>
        <v/>
      </c>
      <c r="DA100" s="399" t="str">
        <f ca="1">+IF(OFFSET('Sanitation Data'!$G$29,0,10*ROW('Sanitation Data'!G94))="","",OFFSET('Sanitation Data'!$G$29,0,10*ROW('Sanitation Data'!G94)))</f>
        <v/>
      </c>
      <c r="DB100" s="399" t="str">
        <f ca="1">+IF(OFFSET('Sanitation Data'!$G$30,0,10*ROW('Sanitation Data'!G94))="","",OFFSET('Sanitation Data'!$G$30,0,10*ROW('Sanitation Data'!G94)))</f>
        <v/>
      </c>
      <c r="DC100" s="399" t="str">
        <f ca="1">+IF(OFFSET('Sanitation Data'!$G$31,0,10*ROW('Sanitation Data'!G94))="","",OFFSET('Sanitation Data'!$G$31,0,10*ROW('Sanitation Data'!G94)))</f>
        <v/>
      </c>
      <c r="DD100" s="399" t="str">
        <f ca="1">+IF(OFFSET('Sanitation Data'!$G$32,0,10*ROW('Sanitation Data'!G94))="","",OFFSET('Sanitation Data'!$G$32,0,10*ROW('Sanitation Data'!G94)))</f>
        <v/>
      </c>
      <c r="DE100" s="399" t="str">
        <f ca="1">+IF(OFFSET('Sanitation Data'!$H$28,0,10*ROW('Sanitation Data'!H94))="","",OFFSET('Sanitation Data'!$H$28,0,10*ROW('Sanitation Data'!H94)))</f>
        <v/>
      </c>
      <c r="DF100" s="399" t="str">
        <f ca="1">+IF(OFFSET('Sanitation Data'!$H$29,0,10*ROW('Sanitation Data'!H94))="","",OFFSET('Sanitation Data'!$H$29,0,10*ROW('Sanitation Data'!H94)))</f>
        <v/>
      </c>
      <c r="DG100" s="399" t="str">
        <f ca="1">+IF(OFFSET('Sanitation Data'!$H$30,0,10*ROW('Sanitation Data'!H94))="","",OFFSET('Sanitation Data'!$H$30,0,10*ROW('Sanitation Data'!H94)))</f>
        <v/>
      </c>
      <c r="DH100" s="399" t="str">
        <f ca="1">+IF(OFFSET('Sanitation Data'!$H$31,0,10*ROW('Sanitation Data'!H94))="","",OFFSET('Sanitation Data'!$H$31,0,10*ROW('Sanitation Data'!H94)))</f>
        <v/>
      </c>
      <c r="DI100" s="399" t="str">
        <f ca="1">+IF(OFFSET('Sanitation Data'!$H$32,0,10*ROW('Sanitation Data'!H94))="","",OFFSET('Sanitation Data'!$H$32,0,10*ROW('Sanitation Data'!H94)))</f>
        <v/>
      </c>
      <c r="DJ100" s="399" t="str">
        <f ca="1">+IF(OFFSET('Sanitation Data'!$I$28,0,10*ROW('Sanitation Data'!I94))="","",OFFSET('Sanitation Data'!$I$28,0,10*ROW('Sanitation Data'!I94)))</f>
        <v/>
      </c>
      <c r="DK100" s="399" t="str">
        <f ca="1">+IF(OFFSET('Sanitation Data'!$I$29,0,10*ROW('Sanitation Data'!I94))="","",OFFSET('Sanitation Data'!$I$29,0,10*ROW('Sanitation Data'!I94)))</f>
        <v/>
      </c>
      <c r="DL100" s="399" t="str">
        <f ca="1">+IF(OFFSET('Sanitation Data'!$I$30,0,10*ROW('Sanitation Data'!I94))="","",OFFSET('Sanitation Data'!$I$30,0,10*ROW('Sanitation Data'!I94)))</f>
        <v/>
      </c>
      <c r="DM100" s="399" t="str">
        <f ca="1">+IF(OFFSET('Sanitation Data'!$I$31,0,10*ROW('Sanitation Data'!I94))="","",OFFSET('Sanitation Data'!$I$31,0,10*ROW('Sanitation Data'!I94)))</f>
        <v/>
      </c>
      <c r="DN100" s="399" t="str">
        <f ca="1">+IF(OFFSET('Sanitation Data'!$I$32,0,10*ROW('Sanitation Data'!I94))="","",OFFSET('Sanitation Data'!$I$32,0,10*ROW('Sanitation Data'!I94)))</f>
        <v/>
      </c>
      <c r="DO100" s="399" t="str">
        <f ca="1">+IF(OFFSET('Hygiene Data'!$D$11,0,10*ROW('Hygiene Data'!D94))="","",OFFSET('Hygiene Data'!$D$11,0,10*ROW('Hygiene Data'!D94)))</f>
        <v/>
      </c>
      <c r="DP100" s="399" t="str">
        <f ca="1">+IF(OFFSET('Hygiene Data'!$D$12,0,10*ROW('Hygiene Data'!D94))="","",OFFSET('Hygiene Data'!$D$12,0,10*ROW('Hygiene Data'!D94)))</f>
        <v/>
      </c>
      <c r="DQ100" s="399" t="str">
        <f ca="1">+IF(OFFSET('Hygiene Data'!$D$13,0,10*ROW('Hygiene Data'!D94))="","",OFFSET('Hygiene Data'!$D$13,0,10*ROW('Hygiene Data'!D94)))</f>
        <v/>
      </c>
      <c r="DR100" s="399" t="str">
        <f ca="1">+IF(OFFSET('Hygiene Data'!$E$11,0,10*ROW('Hygiene Data'!E94))="","",OFFSET('Hygiene Data'!$E$11,0,10*ROW('Hygiene Data'!E94)))</f>
        <v/>
      </c>
      <c r="DS100" s="399" t="str">
        <f ca="1">+IF(OFFSET('Hygiene Data'!$E$12,0,10*ROW('Hygiene Data'!E94))="","",OFFSET('Hygiene Data'!$E$12,0,10*ROW('Hygiene Data'!E94)))</f>
        <v/>
      </c>
      <c r="DT100" s="399" t="str">
        <f ca="1">+IF(OFFSET('Hygiene Data'!$E$13,0,10*ROW('Hygiene Data'!E94))="","",OFFSET('Hygiene Data'!$E$13,0,10*ROW('Hygiene Data'!E94)))</f>
        <v/>
      </c>
      <c r="DU100" s="399" t="str">
        <f ca="1">+IF(OFFSET('Hygiene Data'!$F$11,0,10*ROW('Hygiene Data'!F94))="","",OFFSET('Hygiene Data'!$F$11,0,10*ROW('Hygiene Data'!F94)))</f>
        <v/>
      </c>
      <c r="DV100" s="399" t="str">
        <f ca="1">+IF(OFFSET('Hygiene Data'!$F$12,0,10*ROW('Hygiene Data'!F94))="","",OFFSET('Hygiene Data'!$F$12,0,10*ROW('Hygiene Data'!F94)))</f>
        <v/>
      </c>
      <c r="DW100" s="399" t="str">
        <f ca="1">+IF(OFFSET('Hygiene Data'!$F$13,0,10*ROW('Hygiene Data'!F94))="","",OFFSET('Hygiene Data'!$F$13,0,10*ROW('Hygiene Data'!F94)))</f>
        <v/>
      </c>
      <c r="DX100" s="399" t="str">
        <f ca="1">+IF(OFFSET('Hygiene Data'!$G$11,0,10*ROW('Hygiene Data'!G94))="","",OFFSET('Hygiene Data'!$G$11,0,10*ROW('Hygiene Data'!G94)))</f>
        <v/>
      </c>
      <c r="DY100" s="399" t="str">
        <f ca="1">+IF(OFFSET('Hygiene Data'!$G$12,0,10*ROW('Hygiene Data'!G94))="","",OFFSET('Hygiene Data'!$G$12,0,10*ROW('Hygiene Data'!G94)))</f>
        <v/>
      </c>
      <c r="DZ100" s="399" t="str">
        <f ca="1">+IF(OFFSET('Hygiene Data'!$G$13,0,10*ROW('Hygiene Data'!G94))="","",OFFSET('Hygiene Data'!$G$13,0,10*ROW('Hygiene Data'!G94)))</f>
        <v/>
      </c>
      <c r="EA100" s="399" t="str">
        <f ca="1">+IF(OFFSET('Hygiene Data'!$H$11,0,10*ROW('Hygiene Data'!H94))="","",OFFSET('Hygiene Data'!$H$11,0,10*ROW('Hygiene Data'!H94)))</f>
        <v/>
      </c>
      <c r="EB100" s="399" t="str">
        <f ca="1">+IF(OFFSET('Hygiene Data'!$H$12,0,10*ROW('Hygiene Data'!H94))="","",OFFSET('Hygiene Data'!$H$12,0,10*ROW('Hygiene Data'!H94)))</f>
        <v/>
      </c>
      <c r="EC100" s="399" t="str">
        <f ca="1">+IF(OFFSET('Hygiene Data'!$H$13,0,10*ROW('Hygiene Data'!H94))="","",OFFSET('Hygiene Data'!$H$13,0,10*ROW('Hygiene Data'!H94)))</f>
        <v/>
      </c>
      <c r="ED100" s="399" t="str">
        <f ca="1">+IF(OFFSET('Hygiene Data'!$I$11,0,10*ROW('Hygiene Data'!I94))="","",OFFSET('Hygiene Data'!$I$11,0,10*ROW('Hygiene Data'!I94)))</f>
        <v/>
      </c>
      <c r="EE100" s="399" t="str">
        <f ca="1">+IF(OFFSET('Hygiene Data'!$I$12,0,10*ROW('Hygiene Data'!I94))="","",OFFSET('Hygiene Data'!$I$12,0,10*ROW('Hygiene Data'!I94)))</f>
        <v/>
      </c>
      <c r="EF100" s="399" t="str">
        <f ca="1">+IF(OFFSET('Hygiene Data'!$I$13,0,10*ROW('Hygiene Data'!I94))="","",OFFSET('Hygiene Data'!$I$13,0,10*ROW('Hygiene Data'!I94)))</f>
        <v/>
      </c>
    </row>
    <row r="101" spans="1:136" x14ac:dyDescent="0.25">
      <c r="A101" s="508" t="str">
        <f ca="1">+IF(OFFSET('Water Data'!$B$2,0,10*ROW('Water Data'!E95))="","",OFFSET('Water Data'!$B$2,0,10*ROW('Water Data'!E95)))</f>
        <v/>
      </c>
      <c r="B101" s="50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35" t="str">
        <f t="shared" ca="1" si="1"/>
        <v/>
      </c>
      <c r="D101" s="53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3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3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3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3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3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3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3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3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3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3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3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3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3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3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3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3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3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3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3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3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3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3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3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3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3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3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3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3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3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3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3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3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3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3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3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3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3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3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3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3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3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3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3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3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3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3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3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3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1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3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3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3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3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3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3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3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3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3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3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3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3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3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3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3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3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99" t="str">
        <f ca="1">+IF(OFFSET('Water Data'!$D$27,0,10*ROW('Water Data'!D95))="","",OFFSET('Water Data'!$D$27,0,10*ROW('Water Data'!D95)))</f>
        <v/>
      </c>
      <c r="BT101" s="399" t="str">
        <f ca="1">+IF(OFFSET('Water Data'!$D$28,0,10*ROW('Water Data'!D95))="","",OFFSET('Water Data'!$D$28,0,10*ROW('Water Data'!D95)))</f>
        <v/>
      </c>
      <c r="BU101" s="399" t="str">
        <f ca="1">+IF(OFFSET('Water Data'!$D$29,0,10*ROW('Water Data'!D95))="","",OFFSET('Water Data'!$D$29,0,10*ROW('Water Data'!D95)))</f>
        <v/>
      </c>
      <c r="BV101" s="399" t="str">
        <f ca="1">+IF(OFFSET('Water Data'!$E$27,0,10*ROW('Water Data'!E95))="","",OFFSET('Water Data'!$E$27,0,10*ROW('Water Data'!E95)))</f>
        <v/>
      </c>
      <c r="BW101" s="399" t="str">
        <f ca="1">+IF(OFFSET('Water Data'!$E$28,0,10*ROW('Water Data'!E95))="","",OFFSET('Water Data'!$E$28,0,10*ROW('Water Data'!E95)))</f>
        <v/>
      </c>
      <c r="BX101" s="399" t="str">
        <f ca="1">+IF(OFFSET('Water Data'!$E$29,0,10*ROW('Water Data'!E95))="","",OFFSET('Water Data'!$E$29,0,10*ROW('Water Data'!E95)))</f>
        <v/>
      </c>
      <c r="BY101" s="399" t="str">
        <f ca="1">+IF(OFFSET('Water Data'!$F$27,0,10*ROW('Water Data'!F95))="","",OFFSET('Water Data'!$F$27,0,10*ROW('Water Data'!F95)))</f>
        <v/>
      </c>
      <c r="BZ101" s="399" t="str">
        <f ca="1">+IF(OFFSET('Water Data'!$F$28,0,10*ROW('Water Data'!F95))="","",OFFSET('Water Data'!$F$28,0,10*ROW('Water Data'!F95)))</f>
        <v/>
      </c>
      <c r="CA101" s="399" t="str">
        <f ca="1">+IF(OFFSET('Water Data'!$F$29,0,10*ROW('Water Data'!F95))="","",OFFSET('Water Data'!$F$29,0,10*ROW('Water Data'!F95)))</f>
        <v/>
      </c>
      <c r="CB101" s="399" t="str">
        <f ca="1">+IF(OFFSET('Water Data'!$G$27,0,10*ROW('Water Data'!G95))="","",OFFSET('Water Data'!$G$27,0,10*ROW('Water Data'!G95)))</f>
        <v/>
      </c>
      <c r="CC101" s="399" t="str">
        <f ca="1">+IF(OFFSET('Water Data'!$G$28,0,10*ROW('Water Data'!G95))="","",OFFSET('Water Data'!$G$28,0,10*ROW('Water Data'!G95)))</f>
        <v/>
      </c>
      <c r="CD101" s="399" t="str">
        <f ca="1">+IF(OFFSET('Water Data'!$G$29,0,10*ROW('Water Data'!G95))="","",OFFSET('Water Data'!$G$29,0,10*ROW('Water Data'!G95)))</f>
        <v/>
      </c>
      <c r="CE101" s="399" t="str">
        <f ca="1">+IF(OFFSET('Water Data'!$H$27,0,10*ROW('Water Data'!H95))="","",OFFSET('Water Data'!$H$27,0,10*ROW('Water Data'!H95)))</f>
        <v/>
      </c>
      <c r="CF101" s="399" t="str">
        <f ca="1">+IF(OFFSET('Water Data'!$H$28,0,10*ROW('Water Data'!H95))="","",OFFSET('Water Data'!$H$28,0,10*ROW('Water Data'!H95)))</f>
        <v/>
      </c>
      <c r="CG101" s="399" t="str">
        <f ca="1">+IF(OFFSET('Water Data'!$H$29,0,10*ROW('Water Data'!H95))="","",OFFSET('Water Data'!$H$29,0,10*ROW('Water Data'!H95)))</f>
        <v/>
      </c>
      <c r="CH101" s="399" t="str">
        <f ca="1">+IF(OFFSET('Water Data'!$I$27,0,10*ROW('Water Data'!I95))="","",OFFSET('Water Data'!$I$27,0,10*ROW('Water Data'!I95)))</f>
        <v/>
      </c>
      <c r="CI101" s="399" t="str">
        <f ca="1">+IF(OFFSET('Water Data'!$I$28,0,10*ROW('Water Data'!I95))="","",OFFSET('Water Data'!$I$28,0,10*ROW('Water Data'!I95)))</f>
        <v/>
      </c>
      <c r="CJ101" s="399" t="str">
        <f ca="1">+IF(OFFSET('Water Data'!$I$29,0,10*ROW('Water Data'!I95))="","",OFFSET('Water Data'!$I$29,0,10*ROW('Water Data'!I95)))</f>
        <v/>
      </c>
      <c r="CK101" s="399" t="str">
        <f ca="1">+IF(OFFSET('Sanitation Data'!$D$28,0,10*ROW('Sanitation Data'!D95))="","",OFFSET('Sanitation Data'!$D$28,0,10*ROW('Sanitation Data'!D95)))</f>
        <v/>
      </c>
      <c r="CL101" s="399" t="str">
        <f ca="1">+IF(OFFSET('Sanitation Data'!$D$29,0,10*ROW('Sanitation Data'!D95))="","",OFFSET('Sanitation Data'!$D$29,0,10*ROW('Sanitation Data'!D95)))</f>
        <v/>
      </c>
      <c r="CM101" s="399" t="str">
        <f ca="1">+IF(OFFSET('Sanitation Data'!$D$30,0,10*ROW('Sanitation Data'!D95))="","",OFFSET('Sanitation Data'!$D$30,0,10*ROW('Sanitation Data'!D95)))</f>
        <v/>
      </c>
      <c r="CN101" s="399" t="str">
        <f ca="1">+IF(OFFSET('Sanitation Data'!$D$31,0,10*ROW('Sanitation Data'!D95))="","",OFFSET('Sanitation Data'!$D$31,0,10*ROW('Sanitation Data'!D95)))</f>
        <v/>
      </c>
      <c r="CO101" s="399" t="str">
        <f ca="1">+IF(OFFSET('Sanitation Data'!$D$32,0,10*ROW('Sanitation Data'!D95))="","",OFFSET('Sanitation Data'!$D$32,0,10*ROW('Sanitation Data'!D95)))</f>
        <v/>
      </c>
      <c r="CP101" s="399" t="str">
        <f ca="1">+IF(OFFSET('Sanitation Data'!$E$28,0,10*ROW('Sanitation Data'!E95))="","",OFFSET('Sanitation Data'!$E$28,0,10*ROW('Sanitation Data'!E95)))</f>
        <v/>
      </c>
      <c r="CQ101" s="399" t="str">
        <f ca="1">+IF(OFFSET('Sanitation Data'!$E$29,0,10*ROW('Sanitation Data'!E95))="","",OFFSET('Sanitation Data'!$E$29,0,10*ROW('Sanitation Data'!E95)))</f>
        <v/>
      </c>
      <c r="CR101" s="399" t="str">
        <f ca="1">+IF(OFFSET('Sanitation Data'!$E$30,0,10*ROW('Sanitation Data'!E95))="","",OFFSET('Sanitation Data'!$E$30,0,10*ROW('Sanitation Data'!E95)))</f>
        <v/>
      </c>
      <c r="CS101" s="399" t="str">
        <f ca="1">+IF(OFFSET('Sanitation Data'!$E$31,0,10*ROW('Sanitation Data'!E95))="","",OFFSET('Sanitation Data'!$E$31,0,10*ROW('Sanitation Data'!E95)))</f>
        <v/>
      </c>
      <c r="CT101" s="399" t="str">
        <f ca="1">+IF(OFFSET('Sanitation Data'!$E$32,0,10*ROW('Sanitation Data'!E95))="","",OFFSET('Sanitation Data'!$E$32,0,10*ROW('Sanitation Data'!E95)))</f>
        <v/>
      </c>
      <c r="CU101" s="399" t="str">
        <f ca="1">+IF(OFFSET('Sanitation Data'!$F$28,0,10*ROW('Sanitation Data'!F95))="","",OFFSET('Sanitation Data'!$F$28,0,10*ROW('Sanitation Data'!F95)))</f>
        <v/>
      </c>
      <c r="CV101" s="399" t="str">
        <f ca="1">+IF(OFFSET('Sanitation Data'!$F$29,0,10*ROW('Sanitation Data'!F95))="","",OFFSET('Sanitation Data'!$F$29,0,10*ROW('Sanitation Data'!F95)))</f>
        <v/>
      </c>
      <c r="CW101" s="399" t="str">
        <f ca="1">+IF(OFFSET('Sanitation Data'!$F$30,0,10*ROW('Sanitation Data'!F95))="","",OFFSET('Sanitation Data'!$F$30,0,10*ROW('Sanitation Data'!F95)))</f>
        <v/>
      </c>
      <c r="CX101" s="399" t="str">
        <f ca="1">+IF(OFFSET('Sanitation Data'!$F$31,0,10*ROW('Sanitation Data'!F95))="","",OFFSET('Sanitation Data'!$F$31,0,10*ROW('Sanitation Data'!F95)))</f>
        <v/>
      </c>
      <c r="CY101" s="399" t="str">
        <f ca="1">+IF(OFFSET('Sanitation Data'!$F$32,0,10*ROW('Sanitation Data'!F95))="","",OFFSET('Sanitation Data'!$F$32,0,10*ROW('Sanitation Data'!F95)))</f>
        <v/>
      </c>
      <c r="CZ101" s="399" t="str">
        <f ca="1">+IF(OFFSET('Sanitation Data'!$G$28,0,10*ROW('Sanitation Data'!G95))="","",OFFSET('Sanitation Data'!$G$28,0,10*ROW('Sanitation Data'!G95)))</f>
        <v/>
      </c>
      <c r="DA101" s="399" t="str">
        <f ca="1">+IF(OFFSET('Sanitation Data'!$G$29,0,10*ROW('Sanitation Data'!G95))="","",OFFSET('Sanitation Data'!$G$29,0,10*ROW('Sanitation Data'!G95)))</f>
        <v/>
      </c>
      <c r="DB101" s="399" t="str">
        <f ca="1">+IF(OFFSET('Sanitation Data'!$G$30,0,10*ROW('Sanitation Data'!G95))="","",OFFSET('Sanitation Data'!$G$30,0,10*ROW('Sanitation Data'!G95)))</f>
        <v/>
      </c>
      <c r="DC101" s="399" t="str">
        <f ca="1">+IF(OFFSET('Sanitation Data'!$G$31,0,10*ROW('Sanitation Data'!G95))="","",OFFSET('Sanitation Data'!$G$31,0,10*ROW('Sanitation Data'!G95)))</f>
        <v/>
      </c>
      <c r="DD101" s="399" t="str">
        <f ca="1">+IF(OFFSET('Sanitation Data'!$G$32,0,10*ROW('Sanitation Data'!G95))="","",OFFSET('Sanitation Data'!$G$32,0,10*ROW('Sanitation Data'!G95)))</f>
        <v/>
      </c>
      <c r="DE101" s="399" t="str">
        <f ca="1">+IF(OFFSET('Sanitation Data'!$H$28,0,10*ROW('Sanitation Data'!H95))="","",OFFSET('Sanitation Data'!$H$28,0,10*ROW('Sanitation Data'!H95)))</f>
        <v/>
      </c>
      <c r="DF101" s="399" t="str">
        <f ca="1">+IF(OFFSET('Sanitation Data'!$H$29,0,10*ROW('Sanitation Data'!H95))="","",OFFSET('Sanitation Data'!$H$29,0,10*ROW('Sanitation Data'!H95)))</f>
        <v/>
      </c>
      <c r="DG101" s="399" t="str">
        <f ca="1">+IF(OFFSET('Sanitation Data'!$H$30,0,10*ROW('Sanitation Data'!H95))="","",OFFSET('Sanitation Data'!$H$30,0,10*ROW('Sanitation Data'!H95)))</f>
        <v/>
      </c>
      <c r="DH101" s="399" t="str">
        <f ca="1">+IF(OFFSET('Sanitation Data'!$H$31,0,10*ROW('Sanitation Data'!H95))="","",OFFSET('Sanitation Data'!$H$31,0,10*ROW('Sanitation Data'!H95)))</f>
        <v/>
      </c>
      <c r="DI101" s="399" t="str">
        <f ca="1">+IF(OFFSET('Sanitation Data'!$H$32,0,10*ROW('Sanitation Data'!H95))="","",OFFSET('Sanitation Data'!$H$32,0,10*ROW('Sanitation Data'!H95)))</f>
        <v/>
      </c>
      <c r="DJ101" s="399" t="str">
        <f ca="1">+IF(OFFSET('Sanitation Data'!$I$28,0,10*ROW('Sanitation Data'!I95))="","",OFFSET('Sanitation Data'!$I$28,0,10*ROW('Sanitation Data'!I95)))</f>
        <v/>
      </c>
      <c r="DK101" s="399" t="str">
        <f ca="1">+IF(OFFSET('Sanitation Data'!$I$29,0,10*ROW('Sanitation Data'!I95))="","",OFFSET('Sanitation Data'!$I$29,0,10*ROW('Sanitation Data'!I95)))</f>
        <v/>
      </c>
      <c r="DL101" s="399" t="str">
        <f ca="1">+IF(OFFSET('Sanitation Data'!$I$30,0,10*ROW('Sanitation Data'!I95))="","",OFFSET('Sanitation Data'!$I$30,0,10*ROW('Sanitation Data'!I95)))</f>
        <v/>
      </c>
      <c r="DM101" s="399" t="str">
        <f ca="1">+IF(OFFSET('Sanitation Data'!$I$31,0,10*ROW('Sanitation Data'!I95))="","",OFFSET('Sanitation Data'!$I$31,0,10*ROW('Sanitation Data'!I95)))</f>
        <v/>
      </c>
      <c r="DN101" s="399" t="str">
        <f ca="1">+IF(OFFSET('Sanitation Data'!$I$32,0,10*ROW('Sanitation Data'!I95))="","",OFFSET('Sanitation Data'!$I$32,0,10*ROW('Sanitation Data'!I95)))</f>
        <v/>
      </c>
      <c r="DO101" s="399" t="str">
        <f ca="1">+IF(OFFSET('Hygiene Data'!$D$11,0,10*ROW('Hygiene Data'!D95))="","",OFFSET('Hygiene Data'!$D$11,0,10*ROW('Hygiene Data'!D95)))</f>
        <v/>
      </c>
      <c r="DP101" s="399" t="str">
        <f ca="1">+IF(OFFSET('Hygiene Data'!$D$12,0,10*ROW('Hygiene Data'!D95))="","",OFFSET('Hygiene Data'!$D$12,0,10*ROW('Hygiene Data'!D95)))</f>
        <v/>
      </c>
      <c r="DQ101" s="399" t="str">
        <f ca="1">+IF(OFFSET('Hygiene Data'!$D$13,0,10*ROW('Hygiene Data'!D95))="","",OFFSET('Hygiene Data'!$D$13,0,10*ROW('Hygiene Data'!D95)))</f>
        <v/>
      </c>
      <c r="DR101" s="399" t="str">
        <f ca="1">+IF(OFFSET('Hygiene Data'!$E$11,0,10*ROW('Hygiene Data'!E95))="","",OFFSET('Hygiene Data'!$E$11,0,10*ROW('Hygiene Data'!E95)))</f>
        <v/>
      </c>
      <c r="DS101" s="399" t="str">
        <f ca="1">+IF(OFFSET('Hygiene Data'!$E$12,0,10*ROW('Hygiene Data'!E95))="","",OFFSET('Hygiene Data'!$E$12,0,10*ROW('Hygiene Data'!E95)))</f>
        <v/>
      </c>
      <c r="DT101" s="399" t="str">
        <f ca="1">+IF(OFFSET('Hygiene Data'!$E$13,0,10*ROW('Hygiene Data'!E95))="","",OFFSET('Hygiene Data'!$E$13,0,10*ROW('Hygiene Data'!E95)))</f>
        <v/>
      </c>
      <c r="DU101" s="399" t="str">
        <f ca="1">+IF(OFFSET('Hygiene Data'!$F$11,0,10*ROW('Hygiene Data'!F95))="","",OFFSET('Hygiene Data'!$F$11,0,10*ROW('Hygiene Data'!F95)))</f>
        <v/>
      </c>
      <c r="DV101" s="399" t="str">
        <f ca="1">+IF(OFFSET('Hygiene Data'!$F$12,0,10*ROW('Hygiene Data'!F95))="","",OFFSET('Hygiene Data'!$F$12,0,10*ROW('Hygiene Data'!F95)))</f>
        <v/>
      </c>
      <c r="DW101" s="399" t="str">
        <f ca="1">+IF(OFFSET('Hygiene Data'!$F$13,0,10*ROW('Hygiene Data'!F95))="","",OFFSET('Hygiene Data'!$F$13,0,10*ROW('Hygiene Data'!F95)))</f>
        <v/>
      </c>
      <c r="DX101" s="399" t="str">
        <f ca="1">+IF(OFFSET('Hygiene Data'!$G$11,0,10*ROW('Hygiene Data'!G95))="","",OFFSET('Hygiene Data'!$G$11,0,10*ROW('Hygiene Data'!G95)))</f>
        <v/>
      </c>
      <c r="DY101" s="399" t="str">
        <f ca="1">+IF(OFFSET('Hygiene Data'!$G$12,0,10*ROW('Hygiene Data'!G95))="","",OFFSET('Hygiene Data'!$G$12,0,10*ROW('Hygiene Data'!G95)))</f>
        <v/>
      </c>
      <c r="DZ101" s="399" t="str">
        <f ca="1">+IF(OFFSET('Hygiene Data'!$G$13,0,10*ROW('Hygiene Data'!G95))="","",OFFSET('Hygiene Data'!$G$13,0,10*ROW('Hygiene Data'!G95)))</f>
        <v/>
      </c>
      <c r="EA101" s="399" t="str">
        <f ca="1">+IF(OFFSET('Hygiene Data'!$H$11,0,10*ROW('Hygiene Data'!H95))="","",OFFSET('Hygiene Data'!$H$11,0,10*ROW('Hygiene Data'!H95)))</f>
        <v/>
      </c>
      <c r="EB101" s="399" t="str">
        <f ca="1">+IF(OFFSET('Hygiene Data'!$H$12,0,10*ROW('Hygiene Data'!H95))="","",OFFSET('Hygiene Data'!$H$12,0,10*ROW('Hygiene Data'!H95)))</f>
        <v/>
      </c>
      <c r="EC101" s="399" t="str">
        <f ca="1">+IF(OFFSET('Hygiene Data'!$H$13,0,10*ROW('Hygiene Data'!H95))="","",OFFSET('Hygiene Data'!$H$13,0,10*ROW('Hygiene Data'!H95)))</f>
        <v/>
      </c>
      <c r="ED101" s="399" t="str">
        <f ca="1">+IF(OFFSET('Hygiene Data'!$I$11,0,10*ROW('Hygiene Data'!I95))="","",OFFSET('Hygiene Data'!$I$11,0,10*ROW('Hygiene Data'!I95)))</f>
        <v/>
      </c>
      <c r="EE101" s="399" t="str">
        <f ca="1">+IF(OFFSET('Hygiene Data'!$I$12,0,10*ROW('Hygiene Data'!I95))="","",OFFSET('Hygiene Data'!$I$12,0,10*ROW('Hygiene Data'!I95)))</f>
        <v/>
      </c>
      <c r="EF101" s="399" t="str">
        <f ca="1">+IF(OFFSET('Hygiene Data'!$I$13,0,10*ROW('Hygiene Data'!I95))="","",OFFSET('Hygiene Data'!$I$13,0,10*ROW('Hygiene Data'!I95)))</f>
        <v/>
      </c>
    </row>
    <row r="102" spans="1:136" x14ac:dyDescent="0.25">
      <c r="A102" s="508" t="str">
        <f ca="1">+IF(OFFSET('Water Data'!$B$2,0,10*ROW('Water Data'!E96))="","",OFFSET('Water Data'!$B$2,0,10*ROW('Water Data'!E96)))</f>
        <v/>
      </c>
      <c r="B102" s="50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35" t="str">
        <f t="shared" ca="1" si="1"/>
        <v/>
      </c>
      <c r="D102" s="53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3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3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3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3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3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3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3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3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3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3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3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3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3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3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3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3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3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3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3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3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3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3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3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3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3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3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3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3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3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3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3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3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3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3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3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3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3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3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3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3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3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3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3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3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3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3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3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3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1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3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3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3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3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3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3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3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3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3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3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3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3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3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3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3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3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99" t="str">
        <f ca="1">+IF(OFFSET('Water Data'!$D$27,0,10*ROW('Water Data'!D96))="","",OFFSET('Water Data'!$D$27,0,10*ROW('Water Data'!D96)))</f>
        <v/>
      </c>
      <c r="BT102" s="399" t="str">
        <f ca="1">+IF(OFFSET('Water Data'!$D$28,0,10*ROW('Water Data'!D96))="","",OFFSET('Water Data'!$D$28,0,10*ROW('Water Data'!D96)))</f>
        <v/>
      </c>
      <c r="BU102" s="399" t="str">
        <f ca="1">+IF(OFFSET('Water Data'!$D$29,0,10*ROW('Water Data'!D96))="","",OFFSET('Water Data'!$D$29,0,10*ROW('Water Data'!D96)))</f>
        <v/>
      </c>
      <c r="BV102" s="399" t="str">
        <f ca="1">+IF(OFFSET('Water Data'!$E$27,0,10*ROW('Water Data'!E96))="","",OFFSET('Water Data'!$E$27,0,10*ROW('Water Data'!E96)))</f>
        <v/>
      </c>
      <c r="BW102" s="399" t="str">
        <f ca="1">+IF(OFFSET('Water Data'!$E$28,0,10*ROW('Water Data'!E96))="","",OFFSET('Water Data'!$E$28,0,10*ROW('Water Data'!E96)))</f>
        <v/>
      </c>
      <c r="BX102" s="399" t="str">
        <f ca="1">+IF(OFFSET('Water Data'!$E$29,0,10*ROW('Water Data'!E96))="","",OFFSET('Water Data'!$E$29,0,10*ROW('Water Data'!E96)))</f>
        <v/>
      </c>
      <c r="BY102" s="399" t="str">
        <f ca="1">+IF(OFFSET('Water Data'!$F$27,0,10*ROW('Water Data'!F96))="","",OFFSET('Water Data'!$F$27,0,10*ROW('Water Data'!F96)))</f>
        <v/>
      </c>
      <c r="BZ102" s="399" t="str">
        <f ca="1">+IF(OFFSET('Water Data'!$F$28,0,10*ROW('Water Data'!F96))="","",OFFSET('Water Data'!$F$28,0,10*ROW('Water Data'!F96)))</f>
        <v/>
      </c>
      <c r="CA102" s="399" t="str">
        <f ca="1">+IF(OFFSET('Water Data'!$F$29,0,10*ROW('Water Data'!F96))="","",OFFSET('Water Data'!$F$29,0,10*ROW('Water Data'!F96)))</f>
        <v/>
      </c>
      <c r="CB102" s="399" t="str">
        <f ca="1">+IF(OFFSET('Water Data'!$G$27,0,10*ROW('Water Data'!G96))="","",OFFSET('Water Data'!$G$27,0,10*ROW('Water Data'!G96)))</f>
        <v/>
      </c>
      <c r="CC102" s="399" t="str">
        <f ca="1">+IF(OFFSET('Water Data'!$G$28,0,10*ROW('Water Data'!G96))="","",OFFSET('Water Data'!$G$28,0,10*ROW('Water Data'!G96)))</f>
        <v/>
      </c>
      <c r="CD102" s="399" t="str">
        <f ca="1">+IF(OFFSET('Water Data'!$G$29,0,10*ROW('Water Data'!G96))="","",OFFSET('Water Data'!$G$29,0,10*ROW('Water Data'!G96)))</f>
        <v/>
      </c>
      <c r="CE102" s="399" t="str">
        <f ca="1">+IF(OFFSET('Water Data'!$H$27,0,10*ROW('Water Data'!H96))="","",OFFSET('Water Data'!$H$27,0,10*ROW('Water Data'!H96)))</f>
        <v/>
      </c>
      <c r="CF102" s="399" t="str">
        <f ca="1">+IF(OFFSET('Water Data'!$H$28,0,10*ROW('Water Data'!H96))="","",OFFSET('Water Data'!$H$28,0,10*ROW('Water Data'!H96)))</f>
        <v/>
      </c>
      <c r="CG102" s="399" t="str">
        <f ca="1">+IF(OFFSET('Water Data'!$H$29,0,10*ROW('Water Data'!H96))="","",OFFSET('Water Data'!$H$29,0,10*ROW('Water Data'!H96)))</f>
        <v/>
      </c>
      <c r="CH102" s="399" t="str">
        <f ca="1">+IF(OFFSET('Water Data'!$I$27,0,10*ROW('Water Data'!I96))="","",OFFSET('Water Data'!$I$27,0,10*ROW('Water Data'!I96)))</f>
        <v/>
      </c>
      <c r="CI102" s="399" t="str">
        <f ca="1">+IF(OFFSET('Water Data'!$I$28,0,10*ROW('Water Data'!I96))="","",OFFSET('Water Data'!$I$28,0,10*ROW('Water Data'!I96)))</f>
        <v/>
      </c>
      <c r="CJ102" s="399" t="str">
        <f ca="1">+IF(OFFSET('Water Data'!$I$29,0,10*ROW('Water Data'!I96))="","",OFFSET('Water Data'!$I$29,0,10*ROW('Water Data'!I96)))</f>
        <v/>
      </c>
      <c r="CK102" s="399" t="str">
        <f ca="1">+IF(OFFSET('Sanitation Data'!$D$28,0,10*ROW('Sanitation Data'!D96))="","",OFFSET('Sanitation Data'!$D$28,0,10*ROW('Sanitation Data'!D96)))</f>
        <v/>
      </c>
      <c r="CL102" s="399" t="str">
        <f ca="1">+IF(OFFSET('Sanitation Data'!$D$29,0,10*ROW('Sanitation Data'!D96))="","",OFFSET('Sanitation Data'!$D$29,0,10*ROW('Sanitation Data'!D96)))</f>
        <v/>
      </c>
      <c r="CM102" s="399" t="str">
        <f ca="1">+IF(OFFSET('Sanitation Data'!$D$30,0,10*ROW('Sanitation Data'!D96))="","",OFFSET('Sanitation Data'!$D$30,0,10*ROW('Sanitation Data'!D96)))</f>
        <v/>
      </c>
      <c r="CN102" s="399" t="str">
        <f ca="1">+IF(OFFSET('Sanitation Data'!$D$31,0,10*ROW('Sanitation Data'!D96))="","",OFFSET('Sanitation Data'!$D$31,0,10*ROW('Sanitation Data'!D96)))</f>
        <v/>
      </c>
      <c r="CO102" s="399" t="str">
        <f ca="1">+IF(OFFSET('Sanitation Data'!$D$32,0,10*ROW('Sanitation Data'!D96))="","",OFFSET('Sanitation Data'!$D$32,0,10*ROW('Sanitation Data'!D96)))</f>
        <v/>
      </c>
      <c r="CP102" s="399" t="str">
        <f ca="1">+IF(OFFSET('Sanitation Data'!$E$28,0,10*ROW('Sanitation Data'!E96))="","",OFFSET('Sanitation Data'!$E$28,0,10*ROW('Sanitation Data'!E96)))</f>
        <v/>
      </c>
      <c r="CQ102" s="399" t="str">
        <f ca="1">+IF(OFFSET('Sanitation Data'!$E$29,0,10*ROW('Sanitation Data'!E96))="","",OFFSET('Sanitation Data'!$E$29,0,10*ROW('Sanitation Data'!E96)))</f>
        <v/>
      </c>
      <c r="CR102" s="399" t="str">
        <f ca="1">+IF(OFFSET('Sanitation Data'!$E$30,0,10*ROW('Sanitation Data'!E96))="","",OFFSET('Sanitation Data'!$E$30,0,10*ROW('Sanitation Data'!E96)))</f>
        <v/>
      </c>
      <c r="CS102" s="399" t="str">
        <f ca="1">+IF(OFFSET('Sanitation Data'!$E$31,0,10*ROW('Sanitation Data'!E96))="","",OFFSET('Sanitation Data'!$E$31,0,10*ROW('Sanitation Data'!E96)))</f>
        <v/>
      </c>
      <c r="CT102" s="399" t="str">
        <f ca="1">+IF(OFFSET('Sanitation Data'!$E$32,0,10*ROW('Sanitation Data'!E96))="","",OFFSET('Sanitation Data'!$E$32,0,10*ROW('Sanitation Data'!E96)))</f>
        <v/>
      </c>
      <c r="CU102" s="399" t="str">
        <f ca="1">+IF(OFFSET('Sanitation Data'!$F$28,0,10*ROW('Sanitation Data'!F96))="","",OFFSET('Sanitation Data'!$F$28,0,10*ROW('Sanitation Data'!F96)))</f>
        <v/>
      </c>
      <c r="CV102" s="399" t="str">
        <f ca="1">+IF(OFFSET('Sanitation Data'!$F$29,0,10*ROW('Sanitation Data'!F96))="","",OFFSET('Sanitation Data'!$F$29,0,10*ROW('Sanitation Data'!F96)))</f>
        <v/>
      </c>
      <c r="CW102" s="399" t="str">
        <f ca="1">+IF(OFFSET('Sanitation Data'!$F$30,0,10*ROW('Sanitation Data'!F96))="","",OFFSET('Sanitation Data'!$F$30,0,10*ROW('Sanitation Data'!F96)))</f>
        <v/>
      </c>
      <c r="CX102" s="399" t="str">
        <f ca="1">+IF(OFFSET('Sanitation Data'!$F$31,0,10*ROW('Sanitation Data'!F96))="","",OFFSET('Sanitation Data'!$F$31,0,10*ROW('Sanitation Data'!F96)))</f>
        <v/>
      </c>
      <c r="CY102" s="399" t="str">
        <f ca="1">+IF(OFFSET('Sanitation Data'!$F$32,0,10*ROW('Sanitation Data'!F96))="","",OFFSET('Sanitation Data'!$F$32,0,10*ROW('Sanitation Data'!F96)))</f>
        <v/>
      </c>
      <c r="CZ102" s="399" t="str">
        <f ca="1">+IF(OFFSET('Sanitation Data'!$G$28,0,10*ROW('Sanitation Data'!G96))="","",OFFSET('Sanitation Data'!$G$28,0,10*ROW('Sanitation Data'!G96)))</f>
        <v/>
      </c>
      <c r="DA102" s="399" t="str">
        <f ca="1">+IF(OFFSET('Sanitation Data'!$G$29,0,10*ROW('Sanitation Data'!G96))="","",OFFSET('Sanitation Data'!$G$29,0,10*ROW('Sanitation Data'!G96)))</f>
        <v/>
      </c>
      <c r="DB102" s="399" t="str">
        <f ca="1">+IF(OFFSET('Sanitation Data'!$G$30,0,10*ROW('Sanitation Data'!G96))="","",OFFSET('Sanitation Data'!$G$30,0,10*ROW('Sanitation Data'!G96)))</f>
        <v/>
      </c>
      <c r="DC102" s="399" t="str">
        <f ca="1">+IF(OFFSET('Sanitation Data'!$G$31,0,10*ROW('Sanitation Data'!G96))="","",OFFSET('Sanitation Data'!$G$31,0,10*ROW('Sanitation Data'!G96)))</f>
        <v/>
      </c>
      <c r="DD102" s="399" t="str">
        <f ca="1">+IF(OFFSET('Sanitation Data'!$G$32,0,10*ROW('Sanitation Data'!G96))="","",OFFSET('Sanitation Data'!$G$32,0,10*ROW('Sanitation Data'!G96)))</f>
        <v/>
      </c>
      <c r="DE102" s="399" t="str">
        <f ca="1">+IF(OFFSET('Sanitation Data'!$H$28,0,10*ROW('Sanitation Data'!H96))="","",OFFSET('Sanitation Data'!$H$28,0,10*ROW('Sanitation Data'!H96)))</f>
        <v/>
      </c>
      <c r="DF102" s="399" t="str">
        <f ca="1">+IF(OFFSET('Sanitation Data'!$H$29,0,10*ROW('Sanitation Data'!H96))="","",OFFSET('Sanitation Data'!$H$29,0,10*ROW('Sanitation Data'!H96)))</f>
        <v/>
      </c>
      <c r="DG102" s="399" t="str">
        <f ca="1">+IF(OFFSET('Sanitation Data'!$H$30,0,10*ROW('Sanitation Data'!H96))="","",OFFSET('Sanitation Data'!$H$30,0,10*ROW('Sanitation Data'!H96)))</f>
        <v/>
      </c>
      <c r="DH102" s="399" t="str">
        <f ca="1">+IF(OFFSET('Sanitation Data'!$H$31,0,10*ROW('Sanitation Data'!H96))="","",OFFSET('Sanitation Data'!$H$31,0,10*ROW('Sanitation Data'!H96)))</f>
        <v/>
      </c>
      <c r="DI102" s="399" t="str">
        <f ca="1">+IF(OFFSET('Sanitation Data'!$H$32,0,10*ROW('Sanitation Data'!H96))="","",OFFSET('Sanitation Data'!$H$32,0,10*ROW('Sanitation Data'!H96)))</f>
        <v/>
      </c>
      <c r="DJ102" s="399" t="str">
        <f ca="1">+IF(OFFSET('Sanitation Data'!$I$28,0,10*ROW('Sanitation Data'!I96))="","",OFFSET('Sanitation Data'!$I$28,0,10*ROW('Sanitation Data'!I96)))</f>
        <v/>
      </c>
      <c r="DK102" s="399" t="str">
        <f ca="1">+IF(OFFSET('Sanitation Data'!$I$29,0,10*ROW('Sanitation Data'!I96))="","",OFFSET('Sanitation Data'!$I$29,0,10*ROW('Sanitation Data'!I96)))</f>
        <v/>
      </c>
      <c r="DL102" s="399" t="str">
        <f ca="1">+IF(OFFSET('Sanitation Data'!$I$30,0,10*ROW('Sanitation Data'!I96))="","",OFFSET('Sanitation Data'!$I$30,0,10*ROW('Sanitation Data'!I96)))</f>
        <v/>
      </c>
      <c r="DM102" s="399" t="str">
        <f ca="1">+IF(OFFSET('Sanitation Data'!$I$31,0,10*ROW('Sanitation Data'!I96))="","",OFFSET('Sanitation Data'!$I$31,0,10*ROW('Sanitation Data'!I96)))</f>
        <v/>
      </c>
      <c r="DN102" s="399" t="str">
        <f ca="1">+IF(OFFSET('Sanitation Data'!$I$32,0,10*ROW('Sanitation Data'!I96))="","",OFFSET('Sanitation Data'!$I$32,0,10*ROW('Sanitation Data'!I96)))</f>
        <v/>
      </c>
      <c r="DO102" s="399" t="str">
        <f ca="1">+IF(OFFSET('Hygiene Data'!$D$11,0,10*ROW('Hygiene Data'!D96))="","",OFFSET('Hygiene Data'!$D$11,0,10*ROW('Hygiene Data'!D96)))</f>
        <v/>
      </c>
      <c r="DP102" s="399" t="str">
        <f ca="1">+IF(OFFSET('Hygiene Data'!$D$12,0,10*ROW('Hygiene Data'!D96))="","",OFFSET('Hygiene Data'!$D$12,0,10*ROW('Hygiene Data'!D96)))</f>
        <v/>
      </c>
      <c r="DQ102" s="399" t="str">
        <f ca="1">+IF(OFFSET('Hygiene Data'!$D$13,0,10*ROW('Hygiene Data'!D96))="","",OFFSET('Hygiene Data'!$D$13,0,10*ROW('Hygiene Data'!D96)))</f>
        <v/>
      </c>
      <c r="DR102" s="399" t="str">
        <f ca="1">+IF(OFFSET('Hygiene Data'!$E$11,0,10*ROW('Hygiene Data'!E96))="","",OFFSET('Hygiene Data'!$E$11,0,10*ROW('Hygiene Data'!E96)))</f>
        <v/>
      </c>
      <c r="DS102" s="399" t="str">
        <f ca="1">+IF(OFFSET('Hygiene Data'!$E$12,0,10*ROW('Hygiene Data'!E96))="","",OFFSET('Hygiene Data'!$E$12,0,10*ROW('Hygiene Data'!E96)))</f>
        <v/>
      </c>
      <c r="DT102" s="399" t="str">
        <f ca="1">+IF(OFFSET('Hygiene Data'!$E$13,0,10*ROW('Hygiene Data'!E96))="","",OFFSET('Hygiene Data'!$E$13,0,10*ROW('Hygiene Data'!E96)))</f>
        <v/>
      </c>
      <c r="DU102" s="399" t="str">
        <f ca="1">+IF(OFFSET('Hygiene Data'!$F$11,0,10*ROW('Hygiene Data'!F96))="","",OFFSET('Hygiene Data'!$F$11,0,10*ROW('Hygiene Data'!F96)))</f>
        <v/>
      </c>
      <c r="DV102" s="399" t="str">
        <f ca="1">+IF(OFFSET('Hygiene Data'!$F$12,0,10*ROW('Hygiene Data'!F96))="","",OFFSET('Hygiene Data'!$F$12,0,10*ROW('Hygiene Data'!F96)))</f>
        <v/>
      </c>
      <c r="DW102" s="399" t="str">
        <f ca="1">+IF(OFFSET('Hygiene Data'!$F$13,0,10*ROW('Hygiene Data'!F96))="","",OFFSET('Hygiene Data'!$F$13,0,10*ROW('Hygiene Data'!F96)))</f>
        <v/>
      </c>
      <c r="DX102" s="399" t="str">
        <f ca="1">+IF(OFFSET('Hygiene Data'!$G$11,0,10*ROW('Hygiene Data'!G96))="","",OFFSET('Hygiene Data'!$G$11,0,10*ROW('Hygiene Data'!G96)))</f>
        <v/>
      </c>
      <c r="DY102" s="399" t="str">
        <f ca="1">+IF(OFFSET('Hygiene Data'!$G$12,0,10*ROW('Hygiene Data'!G96))="","",OFFSET('Hygiene Data'!$G$12,0,10*ROW('Hygiene Data'!G96)))</f>
        <v/>
      </c>
      <c r="DZ102" s="399" t="str">
        <f ca="1">+IF(OFFSET('Hygiene Data'!$G$13,0,10*ROW('Hygiene Data'!G96))="","",OFFSET('Hygiene Data'!$G$13,0,10*ROW('Hygiene Data'!G96)))</f>
        <v/>
      </c>
      <c r="EA102" s="399" t="str">
        <f ca="1">+IF(OFFSET('Hygiene Data'!$H$11,0,10*ROW('Hygiene Data'!H96))="","",OFFSET('Hygiene Data'!$H$11,0,10*ROW('Hygiene Data'!H96)))</f>
        <v/>
      </c>
      <c r="EB102" s="399" t="str">
        <f ca="1">+IF(OFFSET('Hygiene Data'!$H$12,0,10*ROW('Hygiene Data'!H96))="","",OFFSET('Hygiene Data'!$H$12,0,10*ROW('Hygiene Data'!H96)))</f>
        <v/>
      </c>
      <c r="EC102" s="399" t="str">
        <f ca="1">+IF(OFFSET('Hygiene Data'!$H$13,0,10*ROW('Hygiene Data'!H96))="","",OFFSET('Hygiene Data'!$H$13,0,10*ROW('Hygiene Data'!H96)))</f>
        <v/>
      </c>
      <c r="ED102" s="399" t="str">
        <f ca="1">+IF(OFFSET('Hygiene Data'!$I$11,0,10*ROW('Hygiene Data'!I96))="","",OFFSET('Hygiene Data'!$I$11,0,10*ROW('Hygiene Data'!I96)))</f>
        <v/>
      </c>
      <c r="EE102" s="399" t="str">
        <f ca="1">+IF(OFFSET('Hygiene Data'!$I$12,0,10*ROW('Hygiene Data'!I96))="","",OFFSET('Hygiene Data'!$I$12,0,10*ROW('Hygiene Data'!I96)))</f>
        <v/>
      </c>
      <c r="EF102" s="399" t="str">
        <f ca="1">+IF(OFFSET('Hygiene Data'!$I$13,0,10*ROW('Hygiene Data'!I96))="","",OFFSET('Hygiene Data'!$I$13,0,10*ROW('Hygiene Data'!I96)))</f>
        <v/>
      </c>
    </row>
    <row r="103" spans="1:136" x14ac:dyDescent="0.25">
      <c r="A103" s="508" t="str">
        <f ca="1">+IF(OFFSET('Water Data'!$B$2,0,10*ROW('Water Data'!E97))="","",OFFSET('Water Data'!$B$2,0,10*ROW('Water Data'!E97)))</f>
        <v/>
      </c>
      <c r="B103" s="50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35" t="str">
        <f t="shared" ca="1" si="1"/>
        <v/>
      </c>
      <c r="D103" s="53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3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3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3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3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3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3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3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3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3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3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3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3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3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3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3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3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3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3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3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3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3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3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3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3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3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3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3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3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3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3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3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3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3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3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3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3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3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3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3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3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3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3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3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3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3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3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3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3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1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3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3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3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3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3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3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3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3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3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3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3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3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3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3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3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3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99" t="str">
        <f ca="1">+IF(OFFSET('Water Data'!$D$27,0,10*ROW('Water Data'!D97))="","",OFFSET('Water Data'!$D$27,0,10*ROW('Water Data'!D97)))</f>
        <v/>
      </c>
      <c r="BT103" s="399" t="str">
        <f ca="1">+IF(OFFSET('Water Data'!$D$28,0,10*ROW('Water Data'!D97))="","",OFFSET('Water Data'!$D$28,0,10*ROW('Water Data'!D97)))</f>
        <v/>
      </c>
      <c r="BU103" s="399" t="str">
        <f ca="1">+IF(OFFSET('Water Data'!$D$29,0,10*ROW('Water Data'!D97))="","",OFFSET('Water Data'!$D$29,0,10*ROW('Water Data'!D97)))</f>
        <v/>
      </c>
      <c r="BV103" s="399" t="str">
        <f ca="1">+IF(OFFSET('Water Data'!$E$27,0,10*ROW('Water Data'!E97))="","",OFFSET('Water Data'!$E$27,0,10*ROW('Water Data'!E97)))</f>
        <v/>
      </c>
      <c r="BW103" s="399" t="str">
        <f ca="1">+IF(OFFSET('Water Data'!$E$28,0,10*ROW('Water Data'!E97))="","",OFFSET('Water Data'!$E$28,0,10*ROW('Water Data'!E97)))</f>
        <v/>
      </c>
      <c r="BX103" s="399" t="str">
        <f ca="1">+IF(OFFSET('Water Data'!$E$29,0,10*ROW('Water Data'!E97))="","",OFFSET('Water Data'!$E$29,0,10*ROW('Water Data'!E97)))</f>
        <v/>
      </c>
      <c r="BY103" s="399" t="str">
        <f ca="1">+IF(OFFSET('Water Data'!$F$27,0,10*ROW('Water Data'!F97))="","",OFFSET('Water Data'!$F$27,0,10*ROW('Water Data'!F97)))</f>
        <v/>
      </c>
      <c r="BZ103" s="399" t="str">
        <f ca="1">+IF(OFFSET('Water Data'!$F$28,0,10*ROW('Water Data'!F97))="","",OFFSET('Water Data'!$F$28,0,10*ROW('Water Data'!F97)))</f>
        <v/>
      </c>
      <c r="CA103" s="399" t="str">
        <f ca="1">+IF(OFFSET('Water Data'!$F$29,0,10*ROW('Water Data'!F97))="","",OFFSET('Water Data'!$F$29,0,10*ROW('Water Data'!F97)))</f>
        <v/>
      </c>
      <c r="CB103" s="399" t="str">
        <f ca="1">+IF(OFFSET('Water Data'!$G$27,0,10*ROW('Water Data'!G97))="","",OFFSET('Water Data'!$G$27,0,10*ROW('Water Data'!G97)))</f>
        <v/>
      </c>
      <c r="CC103" s="399" t="str">
        <f ca="1">+IF(OFFSET('Water Data'!$G$28,0,10*ROW('Water Data'!G97))="","",OFFSET('Water Data'!$G$28,0,10*ROW('Water Data'!G97)))</f>
        <v/>
      </c>
      <c r="CD103" s="399" t="str">
        <f ca="1">+IF(OFFSET('Water Data'!$G$29,0,10*ROW('Water Data'!G97))="","",OFFSET('Water Data'!$G$29,0,10*ROW('Water Data'!G97)))</f>
        <v/>
      </c>
      <c r="CE103" s="399" t="str">
        <f ca="1">+IF(OFFSET('Water Data'!$H$27,0,10*ROW('Water Data'!H97))="","",OFFSET('Water Data'!$H$27,0,10*ROW('Water Data'!H97)))</f>
        <v/>
      </c>
      <c r="CF103" s="399" t="str">
        <f ca="1">+IF(OFFSET('Water Data'!$H$28,0,10*ROW('Water Data'!H97))="","",OFFSET('Water Data'!$H$28,0,10*ROW('Water Data'!H97)))</f>
        <v/>
      </c>
      <c r="CG103" s="399" t="str">
        <f ca="1">+IF(OFFSET('Water Data'!$H$29,0,10*ROW('Water Data'!H97))="","",OFFSET('Water Data'!$H$29,0,10*ROW('Water Data'!H97)))</f>
        <v/>
      </c>
      <c r="CH103" s="399" t="str">
        <f ca="1">+IF(OFFSET('Water Data'!$I$27,0,10*ROW('Water Data'!I97))="","",OFFSET('Water Data'!$I$27,0,10*ROW('Water Data'!I97)))</f>
        <v/>
      </c>
      <c r="CI103" s="399" t="str">
        <f ca="1">+IF(OFFSET('Water Data'!$I$28,0,10*ROW('Water Data'!I97))="","",OFFSET('Water Data'!$I$28,0,10*ROW('Water Data'!I97)))</f>
        <v/>
      </c>
      <c r="CJ103" s="399" t="str">
        <f ca="1">+IF(OFFSET('Water Data'!$I$29,0,10*ROW('Water Data'!I97))="","",OFFSET('Water Data'!$I$29,0,10*ROW('Water Data'!I97)))</f>
        <v/>
      </c>
      <c r="CK103" s="399" t="str">
        <f ca="1">+IF(OFFSET('Sanitation Data'!$D$28,0,10*ROW('Sanitation Data'!D97))="","",OFFSET('Sanitation Data'!$D$28,0,10*ROW('Sanitation Data'!D97)))</f>
        <v/>
      </c>
      <c r="CL103" s="399" t="str">
        <f ca="1">+IF(OFFSET('Sanitation Data'!$D$29,0,10*ROW('Sanitation Data'!D97))="","",OFFSET('Sanitation Data'!$D$29,0,10*ROW('Sanitation Data'!D97)))</f>
        <v/>
      </c>
      <c r="CM103" s="399" t="str">
        <f ca="1">+IF(OFFSET('Sanitation Data'!$D$30,0,10*ROW('Sanitation Data'!D97))="","",OFFSET('Sanitation Data'!$D$30,0,10*ROW('Sanitation Data'!D97)))</f>
        <v/>
      </c>
      <c r="CN103" s="399" t="str">
        <f ca="1">+IF(OFFSET('Sanitation Data'!$D$31,0,10*ROW('Sanitation Data'!D97))="","",OFFSET('Sanitation Data'!$D$31,0,10*ROW('Sanitation Data'!D97)))</f>
        <v/>
      </c>
      <c r="CO103" s="399" t="str">
        <f ca="1">+IF(OFFSET('Sanitation Data'!$D$32,0,10*ROW('Sanitation Data'!D97))="","",OFFSET('Sanitation Data'!$D$32,0,10*ROW('Sanitation Data'!D97)))</f>
        <v/>
      </c>
      <c r="CP103" s="399" t="str">
        <f ca="1">+IF(OFFSET('Sanitation Data'!$E$28,0,10*ROW('Sanitation Data'!E97))="","",OFFSET('Sanitation Data'!$E$28,0,10*ROW('Sanitation Data'!E97)))</f>
        <v/>
      </c>
      <c r="CQ103" s="399" t="str">
        <f ca="1">+IF(OFFSET('Sanitation Data'!$E$29,0,10*ROW('Sanitation Data'!E97))="","",OFFSET('Sanitation Data'!$E$29,0,10*ROW('Sanitation Data'!E97)))</f>
        <v/>
      </c>
      <c r="CR103" s="399" t="str">
        <f ca="1">+IF(OFFSET('Sanitation Data'!$E$30,0,10*ROW('Sanitation Data'!E97))="","",OFFSET('Sanitation Data'!$E$30,0,10*ROW('Sanitation Data'!E97)))</f>
        <v/>
      </c>
      <c r="CS103" s="399" t="str">
        <f ca="1">+IF(OFFSET('Sanitation Data'!$E$31,0,10*ROW('Sanitation Data'!E97))="","",OFFSET('Sanitation Data'!$E$31,0,10*ROW('Sanitation Data'!E97)))</f>
        <v/>
      </c>
      <c r="CT103" s="399" t="str">
        <f ca="1">+IF(OFFSET('Sanitation Data'!$E$32,0,10*ROW('Sanitation Data'!E97))="","",OFFSET('Sanitation Data'!$E$32,0,10*ROW('Sanitation Data'!E97)))</f>
        <v/>
      </c>
      <c r="CU103" s="399" t="str">
        <f ca="1">+IF(OFFSET('Sanitation Data'!$F$28,0,10*ROW('Sanitation Data'!F97))="","",OFFSET('Sanitation Data'!$F$28,0,10*ROW('Sanitation Data'!F97)))</f>
        <v/>
      </c>
      <c r="CV103" s="399" t="str">
        <f ca="1">+IF(OFFSET('Sanitation Data'!$F$29,0,10*ROW('Sanitation Data'!F97))="","",OFFSET('Sanitation Data'!$F$29,0,10*ROW('Sanitation Data'!F97)))</f>
        <v/>
      </c>
      <c r="CW103" s="399" t="str">
        <f ca="1">+IF(OFFSET('Sanitation Data'!$F$30,0,10*ROW('Sanitation Data'!F97))="","",OFFSET('Sanitation Data'!$F$30,0,10*ROW('Sanitation Data'!F97)))</f>
        <v/>
      </c>
      <c r="CX103" s="399" t="str">
        <f ca="1">+IF(OFFSET('Sanitation Data'!$F$31,0,10*ROW('Sanitation Data'!F97))="","",OFFSET('Sanitation Data'!$F$31,0,10*ROW('Sanitation Data'!F97)))</f>
        <v/>
      </c>
      <c r="CY103" s="399" t="str">
        <f ca="1">+IF(OFFSET('Sanitation Data'!$F$32,0,10*ROW('Sanitation Data'!F97))="","",OFFSET('Sanitation Data'!$F$32,0,10*ROW('Sanitation Data'!F97)))</f>
        <v/>
      </c>
      <c r="CZ103" s="399" t="str">
        <f ca="1">+IF(OFFSET('Sanitation Data'!$G$28,0,10*ROW('Sanitation Data'!G97))="","",OFFSET('Sanitation Data'!$G$28,0,10*ROW('Sanitation Data'!G97)))</f>
        <v/>
      </c>
      <c r="DA103" s="399" t="str">
        <f ca="1">+IF(OFFSET('Sanitation Data'!$G$29,0,10*ROW('Sanitation Data'!G97))="","",OFFSET('Sanitation Data'!$G$29,0,10*ROW('Sanitation Data'!G97)))</f>
        <v/>
      </c>
      <c r="DB103" s="399" t="str">
        <f ca="1">+IF(OFFSET('Sanitation Data'!$G$30,0,10*ROW('Sanitation Data'!G97))="","",OFFSET('Sanitation Data'!$G$30,0,10*ROW('Sanitation Data'!G97)))</f>
        <v/>
      </c>
      <c r="DC103" s="399" t="str">
        <f ca="1">+IF(OFFSET('Sanitation Data'!$G$31,0,10*ROW('Sanitation Data'!G97))="","",OFFSET('Sanitation Data'!$G$31,0,10*ROW('Sanitation Data'!G97)))</f>
        <v/>
      </c>
      <c r="DD103" s="399" t="str">
        <f ca="1">+IF(OFFSET('Sanitation Data'!$G$32,0,10*ROW('Sanitation Data'!G97))="","",OFFSET('Sanitation Data'!$G$32,0,10*ROW('Sanitation Data'!G97)))</f>
        <v/>
      </c>
      <c r="DE103" s="399" t="str">
        <f ca="1">+IF(OFFSET('Sanitation Data'!$H$28,0,10*ROW('Sanitation Data'!H97))="","",OFFSET('Sanitation Data'!$H$28,0,10*ROW('Sanitation Data'!H97)))</f>
        <v/>
      </c>
      <c r="DF103" s="399" t="str">
        <f ca="1">+IF(OFFSET('Sanitation Data'!$H$29,0,10*ROW('Sanitation Data'!H97))="","",OFFSET('Sanitation Data'!$H$29,0,10*ROW('Sanitation Data'!H97)))</f>
        <v/>
      </c>
      <c r="DG103" s="399" t="str">
        <f ca="1">+IF(OFFSET('Sanitation Data'!$H$30,0,10*ROW('Sanitation Data'!H97))="","",OFFSET('Sanitation Data'!$H$30,0,10*ROW('Sanitation Data'!H97)))</f>
        <v/>
      </c>
      <c r="DH103" s="399" t="str">
        <f ca="1">+IF(OFFSET('Sanitation Data'!$H$31,0,10*ROW('Sanitation Data'!H97))="","",OFFSET('Sanitation Data'!$H$31,0,10*ROW('Sanitation Data'!H97)))</f>
        <v/>
      </c>
      <c r="DI103" s="399" t="str">
        <f ca="1">+IF(OFFSET('Sanitation Data'!$H$32,0,10*ROW('Sanitation Data'!H97))="","",OFFSET('Sanitation Data'!$H$32,0,10*ROW('Sanitation Data'!H97)))</f>
        <v/>
      </c>
      <c r="DJ103" s="399" t="str">
        <f ca="1">+IF(OFFSET('Sanitation Data'!$I$28,0,10*ROW('Sanitation Data'!I97))="","",OFFSET('Sanitation Data'!$I$28,0,10*ROW('Sanitation Data'!I97)))</f>
        <v/>
      </c>
      <c r="DK103" s="399" t="str">
        <f ca="1">+IF(OFFSET('Sanitation Data'!$I$29,0,10*ROW('Sanitation Data'!I97))="","",OFFSET('Sanitation Data'!$I$29,0,10*ROW('Sanitation Data'!I97)))</f>
        <v/>
      </c>
      <c r="DL103" s="399" t="str">
        <f ca="1">+IF(OFFSET('Sanitation Data'!$I$30,0,10*ROW('Sanitation Data'!I97))="","",OFFSET('Sanitation Data'!$I$30,0,10*ROW('Sanitation Data'!I97)))</f>
        <v/>
      </c>
      <c r="DM103" s="399" t="str">
        <f ca="1">+IF(OFFSET('Sanitation Data'!$I$31,0,10*ROW('Sanitation Data'!I97))="","",OFFSET('Sanitation Data'!$I$31,0,10*ROW('Sanitation Data'!I97)))</f>
        <v/>
      </c>
      <c r="DN103" s="399" t="str">
        <f ca="1">+IF(OFFSET('Sanitation Data'!$I$32,0,10*ROW('Sanitation Data'!I97))="","",OFFSET('Sanitation Data'!$I$32,0,10*ROW('Sanitation Data'!I97)))</f>
        <v/>
      </c>
      <c r="DO103" s="399" t="str">
        <f ca="1">+IF(OFFSET('Hygiene Data'!$D$11,0,10*ROW('Hygiene Data'!D97))="","",OFFSET('Hygiene Data'!$D$11,0,10*ROW('Hygiene Data'!D97)))</f>
        <v/>
      </c>
      <c r="DP103" s="399" t="str">
        <f ca="1">+IF(OFFSET('Hygiene Data'!$D$12,0,10*ROW('Hygiene Data'!D97))="","",OFFSET('Hygiene Data'!$D$12,0,10*ROW('Hygiene Data'!D97)))</f>
        <v/>
      </c>
      <c r="DQ103" s="399" t="str">
        <f ca="1">+IF(OFFSET('Hygiene Data'!$D$13,0,10*ROW('Hygiene Data'!D97))="","",OFFSET('Hygiene Data'!$D$13,0,10*ROW('Hygiene Data'!D97)))</f>
        <v/>
      </c>
      <c r="DR103" s="399" t="str">
        <f ca="1">+IF(OFFSET('Hygiene Data'!$E$11,0,10*ROW('Hygiene Data'!E97))="","",OFFSET('Hygiene Data'!$E$11,0,10*ROW('Hygiene Data'!E97)))</f>
        <v/>
      </c>
      <c r="DS103" s="399" t="str">
        <f ca="1">+IF(OFFSET('Hygiene Data'!$E$12,0,10*ROW('Hygiene Data'!E97))="","",OFFSET('Hygiene Data'!$E$12,0,10*ROW('Hygiene Data'!E97)))</f>
        <v/>
      </c>
      <c r="DT103" s="399" t="str">
        <f ca="1">+IF(OFFSET('Hygiene Data'!$E$13,0,10*ROW('Hygiene Data'!E97))="","",OFFSET('Hygiene Data'!$E$13,0,10*ROW('Hygiene Data'!E97)))</f>
        <v/>
      </c>
      <c r="DU103" s="399" t="str">
        <f ca="1">+IF(OFFSET('Hygiene Data'!$F$11,0,10*ROW('Hygiene Data'!F97))="","",OFFSET('Hygiene Data'!$F$11,0,10*ROW('Hygiene Data'!F97)))</f>
        <v/>
      </c>
      <c r="DV103" s="399" t="str">
        <f ca="1">+IF(OFFSET('Hygiene Data'!$F$12,0,10*ROW('Hygiene Data'!F97))="","",OFFSET('Hygiene Data'!$F$12,0,10*ROW('Hygiene Data'!F97)))</f>
        <v/>
      </c>
      <c r="DW103" s="399" t="str">
        <f ca="1">+IF(OFFSET('Hygiene Data'!$F$13,0,10*ROW('Hygiene Data'!F97))="","",OFFSET('Hygiene Data'!$F$13,0,10*ROW('Hygiene Data'!F97)))</f>
        <v/>
      </c>
      <c r="DX103" s="399" t="str">
        <f ca="1">+IF(OFFSET('Hygiene Data'!$G$11,0,10*ROW('Hygiene Data'!G97))="","",OFFSET('Hygiene Data'!$G$11,0,10*ROW('Hygiene Data'!G97)))</f>
        <v/>
      </c>
      <c r="DY103" s="399" t="str">
        <f ca="1">+IF(OFFSET('Hygiene Data'!$G$12,0,10*ROW('Hygiene Data'!G97))="","",OFFSET('Hygiene Data'!$G$12,0,10*ROW('Hygiene Data'!G97)))</f>
        <v/>
      </c>
      <c r="DZ103" s="399" t="str">
        <f ca="1">+IF(OFFSET('Hygiene Data'!$G$13,0,10*ROW('Hygiene Data'!G97))="","",OFFSET('Hygiene Data'!$G$13,0,10*ROW('Hygiene Data'!G97)))</f>
        <v/>
      </c>
      <c r="EA103" s="399" t="str">
        <f ca="1">+IF(OFFSET('Hygiene Data'!$H$11,0,10*ROW('Hygiene Data'!H97))="","",OFFSET('Hygiene Data'!$H$11,0,10*ROW('Hygiene Data'!H97)))</f>
        <v/>
      </c>
      <c r="EB103" s="399" t="str">
        <f ca="1">+IF(OFFSET('Hygiene Data'!$H$12,0,10*ROW('Hygiene Data'!H97))="","",OFFSET('Hygiene Data'!$H$12,0,10*ROW('Hygiene Data'!H97)))</f>
        <v/>
      </c>
      <c r="EC103" s="399" t="str">
        <f ca="1">+IF(OFFSET('Hygiene Data'!$H$13,0,10*ROW('Hygiene Data'!H97))="","",OFFSET('Hygiene Data'!$H$13,0,10*ROW('Hygiene Data'!H97)))</f>
        <v/>
      </c>
      <c r="ED103" s="399" t="str">
        <f ca="1">+IF(OFFSET('Hygiene Data'!$I$11,0,10*ROW('Hygiene Data'!I97))="","",OFFSET('Hygiene Data'!$I$11,0,10*ROW('Hygiene Data'!I97)))</f>
        <v/>
      </c>
      <c r="EE103" s="399" t="str">
        <f ca="1">+IF(OFFSET('Hygiene Data'!$I$12,0,10*ROW('Hygiene Data'!I97))="","",OFFSET('Hygiene Data'!$I$12,0,10*ROW('Hygiene Data'!I97)))</f>
        <v/>
      </c>
      <c r="EF103" s="399" t="str">
        <f ca="1">+IF(OFFSET('Hygiene Data'!$I$13,0,10*ROW('Hygiene Data'!I97))="","",OFFSET('Hygiene Data'!$I$13,0,10*ROW('Hygiene Data'!I97)))</f>
        <v/>
      </c>
    </row>
    <row r="104" spans="1:136" x14ac:dyDescent="0.25">
      <c r="A104" s="508" t="str">
        <f ca="1">+IF(OFFSET('Water Data'!$B$2,0,10*ROW('Water Data'!E98))="","",OFFSET('Water Data'!$B$2,0,10*ROW('Water Data'!E98)))</f>
        <v/>
      </c>
      <c r="B104" s="50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35" t="str">
        <f t="shared" ca="1" si="1"/>
        <v/>
      </c>
      <c r="D104" s="53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3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3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3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3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3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3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3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3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3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3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3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3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3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3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3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3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3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3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3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3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3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3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3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3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3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3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3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3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3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3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3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3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3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3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3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3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3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3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3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3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3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3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3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3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3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3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3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3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1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3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3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3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3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3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3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3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3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3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3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3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3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3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3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3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3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99" t="str">
        <f ca="1">+IF(OFFSET('Water Data'!$D$27,0,10*ROW('Water Data'!D98))="","",OFFSET('Water Data'!$D$27,0,10*ROW('Water Data'!D98)))</f>
        <v/>
      </c>
      <c r="BT104" s="399" t="str">
        <f ca="1">+IF(OFFSET('Water Data'!$D$28,0,10*ROW('Water Data'!D98))="","",OFFSET('Water Data'!$D$28,0,10*ROW('Water Data'!D98)))</f>
        <v/>
      </c>
      <c r="BU104" s="399" t="str">
        <f ca="1">+IF(OFFSET('Water Data'!$D$29,0,10*ROW('Water Data'!D98))="","",OFFSET('Water Data'!$D$29,0,10*ROW('Water Data'!D98)))</f>
        <v/>
      </c>
      <c r="BV104" s="399" t="str">
        <f ca="1">+IF(OFFSET('Water Data'!$E$27,0,10*ROW('Water Data'!E98))="","",OFFSET('Water Data'!$E$27,0,10*ROW('Water Data'!E98)))</f>
        <v/>
      </c>
      <c r="BW104" s="399" t="str">
        <f ca="1">+IF(OFFSET('Water Data'!$E$28,0,10*ROW('Water Data'!E98))="","",OFFSET('Water Data'!$E$28,0,10*ROW('Water Data'!E98)))</f>
        <v/>
      </c>
      <c r="BX104" s="399" t="str">
        <f ca="1">+IF(OFFSET('Water Data'!$E$29,0,10*ROW('Water Data'!E98))="","",OFFSET('Water Data'!$E$29,0,10*ROW('Water Data'!E98)))</f>
        <v/>
      </c>
      <c r="BY104" s="399" t="str">
        <f ca="1">+IF(OFFSET('Water Data'!$F$27,0,10*ROW('Water Data'!F98))="","",OFFSET('Water Data'!$F$27,0,10*ROW('Water Data'!F98)))</f>
        <v/>
      </c>
      <c r="BZ104" s="399" t="str">
        <f ca="1">+IF(OFFSET('Water Data'!$F$28,0,10*ROW('Water Data'!F98))="","",OFFSET('Water Data'!$F$28,0,10*ROW('Water Data'!F98)))</f>
        <v/>
      </c>
      <c r="CA104" s="399" t="str">
        <f ca="1">+IF(OFFSET('Water Data'!$F$29,0,10*ROW('Water Data'!F98))="","",OFFSET('Water Data'!$F$29,0,10*ROW('Water Data'!F98)))</f>
        <v/>
      </c>
      <c r="CB104" s="399" t="str">
        <f ca="1">+IF(OFFSET('Water Data'!$G$27,0,10*ROW('Water Data'!G98))="","",OFFSET('Water Data'!$G$27,0,10*ROW('Water Data'!G98)))</f>
        <v/>
      </c>
      <c r="CC104" s="399" t="str">
        <f ca="1">+IF(OFFSET('Water Data'!$G$28,0,10*ROW('Water Data'!G98))="","",OFFSET('Water Data'!$G$28,0,10*ROW('Water Data'!G98)))</f>
        <v/>
      </c>
      <c r="CD104" s="399" t="str">
        <f ca="1">+IF(OFFSET('Water Data'!$G$29,0,10*ROW('Water Data'!G98))="","",OFFSET('Water Data'!$G$29,0,10*ROW('Water Data'!G98)))</f>
        <v/>
      </c>
      <c r="CE104" s="399" t="str">
        <f ca="1">+IF(OFFSET('Water Data'!$H$27,0,10*ROW('Water Data'!H98))="","",OFFSET('Water Data'!$H$27,0,10*ROW('Water Data'!H98)))</f>
        <v/>
      </c>
      <c r="CF104" s="399" t="str">
        <f ca="1">+IF(OFFSET('Water Data'!$H$28,0,10*ROW('Water Data'!H98))="","",OFFSET('Water Data'!$H$28,0,10*ROW('Water Data'!H98)))</f>
        <v/>
      </c>
      <c r="CG104" s="399" t="str">
        <f ca="1">+IF(OFFSET('Water Data'!$H$29,0,10*ROW('Water Data'!H98))="","",OFFSET('Water Data'!$H$29,0,10*ROW('Water Data'!H98)))</f>
        <v/>
      </c>
      <c r="CH104" s="399" t="str">
        <f ca="1">+IF(OFFSET('Water Data'!$I$27,0,10*ROW('Water Data'!I98))="","",OFFSET('Water Data'!$I$27,0,10*ROW('Water Data'!I98)))</f>
        <v/>
      </c>
      <c r="CI104" s="399" t="str">
        <f ca="1">+IF(OFFSET('Water Data'!$I$28,0,10*ROW('Water Data'!I98))="","",OFFSET('Water Data'!$I$28,0,10*ROW('Water Data'!I98)))</f>
        <v/>
      </c>
      <c r="CJ104" s="399" t="str">
        <f ca="1">+IF(OFFSET('Water Data'!$I$29,0,10*ROW('Water Data'!I98))="","",OFFSET('Water Data'!$I$29,0,10*ROW('Water Data'!I98)))</f>
        <v/>
      </c>
      <c r="CK104" s="399" t="str">
        <f ca="1">+IF(OFFSET('Sanitation Data'!$D$28,0,10*ROW('Sanitation Data'!D98))="","",OFFSET('Sanitation Data'!$D$28,0,10*ROW('Sanitation Data'!D98)))</f>
        <v/>
      </c>
      <c r="CL104" s="399" t="str">
        <f ca="1">+IF(OFFSET('Sanitation Data'!$D$29,0,10*ROW('Sanitation Data'!D98))="","",OFFSET('Sanitation Data'!$D$29,0,10*ROW('Sanitation Data'!D98)))</f>
        <v/>
      </c>
      <c r="CM104" s="399" t="str">
        <f ca="1">+IF(OFFSET('Sanitation Data'!$D$30,0,10*ROW('Sanitation Data'!D98))="","",OFFSET('Sanitation Data'!$D$30,0,10*ROW('Sanitation Data'!D98)))</f>
        <v/>
      </c>
      <c r="CN104" s="399" t="str">
        <f ca="1">+IF(OFFSET('Sanitation Data'!$D$31,0,10*ROW('Sanitation Data'!D98))="","",OFFSET('Sanitation Data'!$D$31,0,10*ROW('Sanitation Data'!D98)))</f>
        <v/>
      </c>
      <c r="CO104" s="399" t="str">
        <f ca="1">+IF(OFFSET('Sanitation Data'!$D$32,0,10*ROW('Sanitation Data'!D98))="","",OFFSET('Sanitation Data'!$D$32,0,10*ROW('Sanitation Data'!D98)))</f>
        <v/>
      </c>
      <c r="CP104" s="399" t="str">
        <f ca="1">+IF(OFFSET('Sanitation Data'!$E$28,0,10*ROW('Sanitation Data'!E98))="","",OFFSET('Sanitation Data'!$E$28,0,10*ROW('Sanitation Data'!E98)))</f>
        <v/>
      </c>
      <c r="CQ104" s="399" t="str">
        <f ca="1">+IF(OFFSET('Sanitation Data'!$E$29,0,10*ROW('Sanitation Data'!E98))="","",OFFSET('Sanitation Data'!$E$29,0,10*ROW('Sanitation Data'!E98)))</f>
        <v/>
      </c>
      <c r="CR104" s="399" t="str">
        <f ca="1">+IF(OFFSET('Sanitation Data'!$E$30,0,10*ROW('Sanitation Data'!E98))="","",OFFSET('Sanitation Data'!$E$30,0,10*ROW('Sanitation Data'!E98)))</f>
        <v/>
      </c>
      <c r="CS104" s="399" t="str">
        <f ca="1">+IF(OFFSET('Sanitation Data'!$E$31,0,10*ROW('Sanitation Data'!E98))="","",OFFSET('Sanitation Data'!$E$31,0,10*ROW('Sanitation Data'!E98)))</f>
        <v/>
      </c>
      <c r="CT104" s="399" t="str">
        <f ca="1">+IF(OFFSET('Sanitation Data'!$E$32,0,10*ROW('Sanitation Data'!E98))="","",OFFSET('Sanitation Data'!$E$32,0,10*ROW('Sanitation Data'!E98)))</f>
        <v/>
      </c>
      <c r="CU104" s="399" t="str">
        <f ca="1">+IF(OFFSET('Sanitation Data'!$F$28,0,10*ROW('Sanitation Data'!F98))="","",OFFSET('Sanitation Data'!$F$28,0,10*ROW('Sanitation Data'!F98)))</f>
        <v/>
      </c>
      <c r="CV104" s="399" t="str">
        <f ca="1">+IF(OFFSET('Sanitation Data'!$F$29,0,10*ROW('Sanitation Data'!F98))="","",OFFSET('Sanitation Data'!$F$29,0,10*ROW('Sanitation Data'!F98)))</f>
        <v/>
      </c>
      <c r="CW104" s="399" t="str">
        <f ca="1">+IF(OFFSET('Sanitation Data'!$F$30,0,10*ROW('Sanitation Data'!F98))="","",OFFSET('Sanitation Data'!$F$30,0,10*ROW('Sanitation Data'!F98)))</f>
        <v/>
      </c>
      <c r="CX104" s="399" t="str">
        <f ca="1">+IF(OFFSET('Sanitation Data'!$F$31,0,10*ROW('Sanitation Data'!F98))="","",OFFSET('Sanitation Data'!$F$31,0,10*ROW('Sanitation Data'!F98)))</f>
        <v/>
      </c>
      <c r="CY104" s="399" t="str">
        <f ca="1">+IF(OFFSET('Sanitation Data'!$F$32,0,10*ROW('Sanitation Data'!F98))="","",OFFSET('Sanitation Data'!$F$32,0,10*ROW('Sanitation Data'!F98)))</f>
        <v/>
      </c>
      <c r="CZ104" s="399" t="str">
        <f ca="1">+IF(OFFSET('Sanitation Data'!$G$28,0,10*ROW('Sanitation Data'!G98))="","",OFFSET('Sanitation Data'!$G$28,0,10*ROW('Sanitation Data'!G98)))</f>
        <v/>
      </c>
      <c r="DA104" s="399" t="str">
        <f ca="1">+IF(OFFSET('Sanitation Data'!$G$29,0,10*ROW('Sanitation Data'!G98))="","",OFFSET('Sanitation Data'!$G$29,0,10*ROW('Sanitation Data'!G98)))</f>
        <v/>
      </c>
      <c r="DB104" s="399" t="str">
        <f ca="1">+IF(OFFSET('Sanitation Data'!$G$30,0,10*ROW('Sanitation Data'!G98))="","",OFFSET('Sanitation Data'!$G$30,0,10*ROW('Sanitation Data'!G98)))</f>
        <v/>
      </c>
      <c r="DC104" s="399" t="str">
        <f ca="1">+IF(OFFSET('Sanitation Data'!$G$31,0,10*ROW('Sanitation Data'!G98))="","",OFFSET('Sanitation Data'!$G$31,0,10*ROW('Sanitation Data'!G98)))</f>
        <v/>
      </c>
      <c r="DD104" s="399" t="str">
        <f ca="1">+IF(OFFSET('Sanitation Data'!$G$32,0,10*ROW('Sanitation Data'!G98))="","",OFFSET('Sanitation Data'!$G$32,0,10*ROW('Sanitation Data'!G98)))</f>
        <v/>
      </c>
      <c r="DE104" s="399" t="str">
        <f ca="1">+IF(OFFSET('Sanitation Data'!$H$28,0,10*ROW('Sanitation Data'!H98))="","",OFFSET('Sanitation Data'!$H$28,0,10*ROW('Sanitation Data'!H98)))</f>
        <v/>
      </c>
      <c r="DF104" s="399" t="str">
        <f ca="1">+IF(OFFSET('Sanitation Data'!$H$29,0,10*ROW('Sanitation Data'!H98))="","",OFFSET('Sanitation Data'!$H$29,0,10*ROW('Sanitation Data'!H98)))</f>
        <v/>
      </c>
      <c r="DG104" s="399" t="str">
        <f ca="1">+IF(OFFSET('Sanitation Data'!$H$30,0,10*ROW('Sanitation Data'!H98))="","",OFFSET('Sanitation Data'!$H$30,0,10*ROW('Sanitation Data'!H98)))</f>
        <v/>
      </c>
      <c r="DH104" s="399" t="str">
        <f ca="1">+IF(OFFSET('Sanitation Data'!$H$31,0,10*ROW('Sanitation Data'!H98))="","",OFFSET('Sanitation Data'!$H$31,0,10*ROW('Sanitation Data'!H98)))</f>
        <v/>
      </c>
      <c r="DI104" s="399" t="str">
        <f ca="1">+IF(OFFSET('Sanitation Data'!$H$32,0,10*ROW('Sanitation Data'!H98))="","",OFFSET('Sanitation Data'!$H$32,0,10*ROW('Sanitation Data'!H98)))</f>
        <v/>
      </c>
      <c r="DJ104" s="399" t="str">
        <f ca="1">+IF(OFFSET('Sanitation Data'!$I$28,0,10*ROW('Sanitation Data'!I98))="","",OFFSET('Sanitation Data'!$I$28,0,10*ROW('Sanitation Data'!I98)))</f>
        <v/>
      </c>
      <c r="DK104" s="399" t="str">
        <f ca="1">+IF(OFFSET('Sanitation Data'!$I$29,0,10*ROW('Sanitation Data'!I98))="","",OFFSET('Sanitation Data'!$I$29,0,10*ROW('Sanitation Data'!I98)))</f>
        <v/>
      </c>
      <c r="DL104" s="399" t="str">
        <f ca="1">+IF(OFFSET('Sanitation Data'!$I$30,0,10*ROW('Sanitation Data'!I98))="","",OFFSET('Sanitation Data'!$I$30,0,10*ROW('Sanitation Data'!I98)))</f>
        <v/>
      </c>
      <c r="DM104" s="399" t="str">
        <f ca="1">+IF(OFFSET('Sanitation Data'!$I$31,0,10*ROW('Sanitation Data'!I98))="","",OFFSET('Sanitation Data'!$I$31,0,10*ROW('Sanitation Data'!I98)))</f>
        <v/>
      </c>
      <c r="DN104" s="399" t="str">
        <f ca="1">+IF(OFFSET('Sanitation Data'!$I$32,0,10*ROW('Sanitation Data'!I98))="","",OFFSET('Sanitation Data'!$I$32,0,10*ROW('Sanitation Data'!I98)))</f>
        <v/>
      </c>
      <c r="DO104" s="399" t="str">
        <f ca="1">+IF(OFFSET('Hygiene Data'!$D$11,0,10*ROW('Hygiene Data'!D98))="","",OFFSET('Hygiene Data'!$D$11,0,10*ROW('Hygiene Data'!D98)))</f>
        <v/>
      </c>
      <c r="DP104" s="399" t="str">
        <f ca="1">+IF(OFFSET('Hygiene Data'!$D$12,0,10*ROW('Hygiene Data'!D98))="","",OFFSET('Hygiene Data'!$D$12,0,10*ROW('Hygiene Data'!D98)))</f>
        <v/>
      </c>
      <c r="DQ104" s="399" t="str">
        <f ca="1">+IF(OFFSET('Hygiene Data'!$D$13,0,10*ROW('Hygiene Data'!D98))="","",OFFSET('Hygiene Data'!$D$13,0,10*ROW('Hygiene Data'!D98)))</f>
        <v/>
      </c>
      <c r="DR104" s="399" t="str">
        <f ca="1">+IF(OFFSET('Hygiene Data'!$E$11,0,10*ROW('Hygiene Data'!E98))="","",OFFSET('Hygiene Data'!$E$11,0,10*ROW('Hygiene Data'!E98)))</f>
        <v/>
      </c>
      <c r="DS104" s="399" t="str">
        <f ca="1">+IF(OFFSET('Hygiene Data'!$E$12,0,10*ROW('Hygiene Data'!E98))="","",OFFSET('Hygiene Data'!$E$12,0,10*ROW('Hygiene Data'!E98)))</f>
        <v/>
      </c>
      <c r="DT104" s="399" t="str">
        <f ca="1">+IF(OFFSET('Hygiene Data'!$E$13,0,10*ROW('Hygiene Data'!E98))="","",OFFSET('Hygiene Data'!$E$13,0,10*ROW('Hygiene Data'!E98)))</f>
        <v/>
      </c>
      <c r="DU104" s="399" t="str">
        <f ca="1">+IF(OFFSET('Hygiene Data'!$F$11,0,10*ROW('Hygiene Data'!F98))="","",OFFSET('Hygiene Data'!$F$11,0,10*ROW('Hygiene Data'!F98)))</f>
        <v/>
      </c>
      <c r="DV104" s="399" t="str">
        <f ca="1">+IF(OFFSET('Hygiene Data'!$F$12,0,10*ROW('Hygiene Data'!F98))="","",OFFSET('Hygiene Data'!$F$12,0,10*ROW('Hygiene Data'!F98)))</f>
        <v/>
      </c>
      <c r="DW104" s="399" t="str">
        <f ca="1">+IF(OFFSET('Hygiene Data'!$F$13,0,10*ROW('Hygiene Data'!F98))="","",OFFSET('Hygiene Data'!$F$13,0,10*ROW('Hygiene Data'!F98)))</f>
        <v/>
      </c>
      <c r="DX104" s="399" t="str">
        <f ca="1">+IF(OFFSET('Hygiene Data'!$G$11,0,10*ROW('Hygiene Data'!G98))="","",OFFSET('Hygiene Data'!$G$11,0,10*ROW('Hygiene Data'!G98)))</f>
        <v/>
      </c>
      <c r="DY104" s="399" t="str">
        <f ca="1">+IF(OFFSET('Hygiene Data'!$G$12,0,10*ROW('Hygiene Data'!G98))="","",OFFSET('Hygiene Data'!$G$12,0,10*ROW('Hygiene Data'!G98)))</f>
        <v/>
      </c>
      <c r="DZ104" s="399" t="str">
        <f ca="1">+IF(OFFSET('Hygiene Data'!$G$13,0,10*ROW('Hygiene Data'!G98))="","",OFFSET('Hygiene Data'!$G$13,0,10*ROW('Hygiene Data'!G98)))</f>
        <v/>
      </c>
      <c r="EA104" s="399" t="str">
        <f ca="1">+IF(OFFSET('Hygiene Data'!$H$11,0,10*ROW('Hygiene Data'!H98))="","",OFFSET('Hygiene Data'!$H$11,0,10*ROW('Hygiene Data'!H98)))</f>
        <v/>
      </c>
      <c r="EB104" s="399" t="str">
        <f ca="1">+IF(OFFSET('Hygiene Data'!$H$12,0,10*ROW('Hygiene Data'!H98))="","",OFFSET('Hygiene Data'!$H$12,0,10*ROW('Hygiene Data'!H98)))</f>
        <v/>
      </c>
      <c r="EC104" s="399" t="str">
        <f ca="1">+IF(OFFSET('Hygiene Data'!$H$13,0,10*ROW('Hygiene Data'!H98))="","",OFFSET('Hygiene Data'!$H$13,0,10*ROW('Hygiene Data'!H98)))</f>
        <v/>
      </c>
      <c r="ED104" s="399" t="str">
        <f ca="1">+IF(OFFSET('Hygiene Data'!$I$11,0,10*ROW('Hygiene Data'!I98))="","",OFFSET('Hygiene Data'!$I$11,0,10*ROW('Hygiene Data'!I98)))</f>
        <v/>
      </c>
      <c r="EE104" s="399" t="str">
        <f ca="1">+IF(OFFSET('Hygiene Data'!$I$12,0,10*ROW('Hygiene Data'!I98))="","",OFFSET('Hygiene Data'!$I$12,0,10*ROW('Hygiene Data'!I98)))</f>
        <v/>
      </c>
      <c r="EF104" s="399" t="str">
        <f ca="1">+IF(OFFSET('Hygiene Data'!$I$13,0,10*ROW('Hygiene Data'!I98))="","",OFFSET('Hygiene Data'!$I$13,0,10*ROW('Hygiene Data'!I98)))</f>
        <v/>
      </c>
    </row>
    <row r="105" spans="1:136" x14ac:dyDescent="0.25">
      <c r="A105" s="508" t="str">
        <f ca="1">+IF(OFFSET('Water Data'!$B$2,0,10*ROW('Water Data'!E99))="","",OFFSET('Water Data'!$B$2,0,10*ROW('Water Data'!E99)))</f>
        <v/>
      </c>
      <c r="B105" s="50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35" t="str">
        <f t="shared" ca="1" si="1"/>
        <v/>
      </c>
      <c r="D105" s="53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3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3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3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3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3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3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3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3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3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3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3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3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3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3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3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3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3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3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3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3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3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3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3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3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3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3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3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3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3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3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3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3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3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3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3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3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3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3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3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3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3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3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3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3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3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3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3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3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1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3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3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3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3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3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3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3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3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3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3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3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3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3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3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3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3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99" t="str">
        <f ca="1">+IF(OFFSET('Water Data'!$D$27,0,10*ROW('Water Data'!D99))="","",OFFSET('Water Data'!$D$27,0,10*ROW('Water Data'!D99)))</f>
        <v/>
      </c>
      <c r="BT105" s="399" t="str">
        <f ca="1">+IF(OFFSET('Water Data'!$D$28,0,10*ROW('Water Data'!D99))="","",OFFSET('Water Data'!$D$28,0,10*ROW('Water Data'!D99)))</f>
        <v/>
      </c>
      <c r="BU105" s="399" t="str">
        <f ca="1">+IF(OFFSET('Water Data'!$D$29,0,10*ROW('Water Data'!D99))="","",OFFSET('Water Data'!$D$29,0,10*ROW('Water Data'!D99)))</f>
        <v/>
      </c>
      <c r="BV105" s="399" t="str">
        <f ca="1">+IF(OFFSET('Water Data'!$E$27,0,10*ROW('Water Data'!E99))="","",OFFSET('Water Data'!$E$27,0,10*ROW('Water Data'!E99)))</f>
        <v/>
      </c>
      <c r="BW105" s="399" t="str">
        <f ca="1">+IF(OFFSET('Water Data'!$E$28,0,10*ROW('Water Data'!E99))="","",OFFSET('Water Data'!$E$28,0,10*ROW('Water Data'!E99)))</f>
        <v/>
      </c>
      <c r="BX105" s="399" t="str">
        <f ca="1">+IF(OFFSET('Water Data'!$E$29,0,10*ROW('Water Data'!E99))="","",OFFSET('Water Data'!$E$29,0,10*ROW('Water Data'!E99)))</f>
        <v/>
      </c>
      <c r="BY105" s="399" t="str">
        <f ca="1">+IF(OFFSET('Water Data'!$F$27,0,10*ROW('Water Data'!F99))="","",OFFSET('Water Data'!$F$27,0,10*ROW('Water Data'!F99)))</f>
        <v/>
      </c>
      <c r="BZ105" s="399" t="str">
        <f ca="1">+IF(OFFSET('Water Data'!$F$28,0,10*ROW('Water Data'!F99))="","",OFFSET('Water Data'!$F$28,0,10*ROW('Water Data'!F99)))</f>
        <v/>
      </c>
      <c r="CA105" s="399" t="str">
        <f ca="1">+IF(OFFSET('Water Data'!$F$29,0,10*ROW('Water Data'!F99))="","",OFFSET('Water Data'!$F$29,0,10*ROW('Water Data'!F99)))</f>
        <v/>
      </c>
      <c r="CB105" s="399" t="str">
        <f ca="1">+IF(OFFSET('Water Data'!$G$27,0,10*ROW('Water Data'!G99))="","",OFFSET('Water Data'!$G$27,0,10*ROW('Water Data'!G99)))</f>
        <v/>
      </c>
      <c r="CC105" s="399" t="str">
        <f ca="1">+IF(OFFSET('Water Data'!$G$28,0,10*ROW('Water Data'!G99))="","",OFFSET('Water Data'!$G$28,0,10*ROW('Water Data'!G99)))</f>
        <v/>
      </c>
      <c r="CD105" s="399" t="str">
        <f ca="1">+IF(OFFSET('Water Data'!$G$29,0,10*ROW('Water Data'!G99))="","",OFFSET('Water Data'!$G$29,0,10*ROW('Water Data'!G99)))</f>
        <v/>
      </c>
      <c r="CE105" s="399" t="str">
        <f ca="1">+IF(OFFSET('Water Data'!$H$27,0,10*ROW('Water Data'!H99))="","",OFFSET('Water Data'!$H$27,0,10*ROW('Water Data'!H99)))</f>
        <v/>
      </c>
      <c r="CF105" s="399" t="str">
        <f ca="1">+IF(OFFSET('Water Data'!$H$28,0,10*ROW('Water Data'!H99))="","",OFFSET('Water Data'!$H$28,0,10*ROW('Water Data'!H99)))</f>
        <v/>
      </c>
      <c r="CG105" s="399" t="str">
        <f ca="1">+IF(OFFSET('Water Data'!$H$29,0,10*ROW('Water Data'!H99))="","",OFFSET('Water Data'!$H$29,0,10*ROW('Water Data'!H99)))</f>
        <v/>
      </c>
      <c r="CH105" s="399" t="str">
        <f ca="1">+IF(OFFSET('Water Data'!$I$27,0,10*ROW('Water Data'!I99))="","",OFFSET('Water Data'!$I$27,0,10*ROW('Water Data'!I99)))</f>
        <v/>
      </c>
      <c r="CI105" s="399" t="str">
        <f ca="1">+IF(OFFSET('Water Data'!$I$28,0,10*ROW('Water Data'!I99))="","",OFFSET('Water Data'!$I$28,0,10*ROW('Water Data'!I99)))</f>
        <v/>
      </c>
      <c r="CJ105" s="399" t="str">
        <f ca="1">+IF(OFFSET('Water Data'!$I$29,0,10*ROW('Water Data'!I99))="","",OFFSET('Water Data'!$I$29,0,10*ROW('Water Data'!I99)))</f>
        <v/>
      </c>
      <c r="CK105" s="399" t="str">
        <f ca="1">+IF(OFFSET('Sanitation Data'!$D$28,0,10*ROW('Sanitation Data'!D99))="","",OFFSET('Sanitation Data'!$D$28,0,10*ROW('Sanitation Data'!D99)))</f>
        <v/>
      </c>
      <c r="CL105" s="399" t="str">
        <f ca="1">+IF(OFFSET('Sanitation Data'!$D$29,0,10*ROW('Sanitation Data'!D99))="","",OFFSET('Sanitation Data'!$D$29,0,10*ROW('Sanitation Data'!D99)))</f>
        <v/>
      </c>
      <c r="CM105" s="399" t="str">
        <f ca="1">+IF(OFFSET('Sanitation Data'!$D$30,0,10*ROW('Sanitation Data'!D99))="","",OFFSET('Sanitation Data'!$D$30,0,10*ROW('Sanitation Data'!D99)))</f>
        <v/>
      </c>
      <c r="CN105" s="399" t="str">
        <f ca="1">+IF(OFFSET('Sanitation Data'!$D$31,0,10*ROW('Sanitation Data'!D99))="","",OFFSET('Sanitation Data'!$D$31,0,10*ROW('Sanitation Data'!D99)))</f>
        <v/>
      </c>
      <c r="CO105" s="399" t="str">
        <f ca="1">+IF(OFFSET('Sanitation Data'!$D$32,0,10*ROW('Sanitation Data'!D99))="","",OFFSET('Sanitation Data'!$D$32,0,10*ROW('Sanitation Data'!D99)))</f>
        <v/>
      </c>
      <c r="CP105" s="399" t="str">
        <f ca="1">+IF(OFFSET('Sanitation Data'!$E$28,0,10*ROW('Sanitation Data'!E99))="","",OFFSET('Sanitation Data'!$E$28,0,10*ROW('Sanitation Data'!E99)))</f>
        <v/>
      </c>
      <c r="CQ105" s="399" t="str">
        <f ca="1">+IF(OFFSET('Sanitation Data'!$E$29,0,10*ROW('Sanitation Data'!E99))="","",OFFSET('Sanitation Data'!$E$29,0,10*ROW('Sanitation Data'!E99)))</f>
        <v/>
      </c>
      <c r="CR105" s="399" t="str">
        <f ca="1">+IF(OFFSET('Sanitation Data'!$E$30,0,10*ROW('Sanitation Data'!E99))="","",OFFSET('Sanitation Data'!$E$30,0,10*ROW('Sanitation Data'!E99)))</f>
        <v/>
      </c>
      <c r="CS105" s="399" t="str">
        <f ca="1">+IF(OFFSET('Sanitation Data'!$E$31,0,10*ROW('Sanitation Data'!E99))="","",OFFSET('Sanitation Data'!$E$31,0,10*ROW('Sanitation Data'!E99)))</f>
        <v/>
      </c>
      <c r="CT105" s="399" t="str">
        <f ca="1">+IF(OFFSET('Sanitation Data'!$E$32,0,10*ROW('Sanitation Data'!E99))="","",OFFSET('Sanitation Data'!$E$32,0,10*ROW('Sanitation Data'!E99)))</f>
        <v/>
      </c>
      <c r="CU105" s="399" t="str">
        <f ca="1">+IF(OFFSET('Sanitation Data'!$F$28,0,10*ROW('Sanitation Data'!F99))="","",OFFSET('Sanitation Data'!$F$28,0,10*ROW('Sanitation Data'!F99)))</f>
        <v/>
      </c>
      <c r="CV105" s="399" t="str">
        <f ca="1">+IF(OFFSET('Sanitation Data'!$F$29,0,10*ROW('Sanitation Data'!F99))="","",OFFSET('Sanitation Data'!$F$29,0,10*ROW('Sanitation Data'!F99)))</f>
        <v/>
      </c>
      <c r="CW105" s="399" t="str">
        <f ca="1">+IF(OFFSET('Sanitation Data'!$F$30,0,10*ROW('Sanitation Data'!F99))="","",OFFSET('Sanitation Data'!$F$30,0,10*ROW('Sanitation Data'!F99)))</f>
        <v/>
      </c>
      <c r="CX105" s="399" t="str">
        <f ca="1">+IF(OFFSET('Sanitation Data'!$F$31,0,10*ROW('Sanitation Data'!F99))="","",OFFSET('Sanitation Data'!$F$31,0,10*ROW('Sanitation Data'!F99)))</f>
        <v/>
      </c>
      <c r="CY105" s="399" t="str">
        <f ca="1">+IF(OFFSET('Sanitation Data'!$F$32,0,10*ROW('Sanitation Data'!F99))="","",OFFSET('Sanitation Data'!$F$32,0,10*ROW('Sanitation Data'!F99)))</f>
        <v/>
      </c>
      <c r="CZ105" s="399" t="str">
        <f ca="1">+IF(OFFSET('Sanitation Data'!$G$28,0,10*ROW('Sanitation Data'!G99))="","",OFFSET('Sanitation Data'!$G$28,0,10*ROW('Sanitation Data'!G99)))</f>
        <v/>
      </c>
      <c r="DA105" s="399" t="str">
        <f ca="1">+IF(OFFSET('Sanitation Data'!$G$29,0,10*ROW('Sanitation Data'!G99))="","",OFFSET('Sanitation Data'!$G$29,0,10*ROW('Sanitation Data'!G99)))</f>
        <v/>
      </c>
      <c r="DB105" s="399" t="str">
        <f ca="1">+IF(OFFSET('Sanitation Data'!$G$30,0,10*ROW('Sanitation Data'!G99))="","",OFFSET('Sanitation Data'!$G$30,0,10*ROW('Sanitation Data'!G99)))</f>
        <v/>
      </c>
      <c r="DC105" s="399" t="str">
        <f ca="1">+IF(OFFSET('Sanitation Data'!$G$31,0,10*ROW('Sanitation Data'!G99))="","",OFFSET('Sanitation Data'!$G$31,0,10*ROW('Sanitation Data'!G99)))</f>
        <v/>
      </c>
      <c r="DD105" s="399" t="str">
        <f ca="1">+IF(OFFSET('Sanitation Data'!$G$32,0,10*ROW('Sanitation Data'!G99))="","",OFFSET('Sanitation Data'!$G$32,0,10*ROW('Sanitation Data'!G99)))</f>
        <v/>
      </c>
      <c r="DE105" s="399" t="str">
        <f ca="1">+IF(OFFSET('Sanitation Data'!$H$28,0,10*ROW('Sanitation Data'!H99))="","",OFFSET('Sanitation Data'!$H$28,0,10*ROW('Sanitation Data'!H99)))</f>
        <v/>
      </c>
      <c r="DF105" s="399" t="str">
        <f ca="1">+IF(OFFSET('Sanitation Data'!$H$29,0,10*ROW('Sanitation Data'!H99))="","",OFFSET('Sanitation Data'!$H$29,0,10*ROW('Sanitation Data'!H99)))</f>
        <v/>
      </c>
      <c r="DG105" s="399" t="str">
        <f ca="1">+IF(OFFSET('Sanitation Data'!$H$30,0,10*ROW('Sanitation Data'!H99))="","",OFFSET('Sanitation Data'!$H$30,0,10*ROW('Sanitation Data'!H99)))</f>
        <v/>
      </c>
      <c r="DH105" s="399" t="str">
        <f ca="1">+IF(OFFSET('Sanitation Data'!$H$31,0,10*ROW('Sanitation Data'!H99))="","",OFFSET('Sanitation Data'!$H$31,0,10*ROW('Sanitation Data'!H99)))</f>
        <v/>
      </c>
      <c r="DI105" s="399" t="str">
        <f ca="1">+IF(OFFSET('Sanitation Data'!$H$32,0,10*ROW('Sanitation Data'!H99))="","",OFFSET('Sanitation Data'!$H$32,0,10*ROW('Sanitation Data'!H99)))</f>
        <v/>
      </c>
      <c r="DJ105" s="399" t="str">
        <f ca="1">+IF(OFFSET('Sanitation Data'!$I$28,0,10*ROW('Sanitation Data'!I99))="","",OFFSET('Sanitation Data'!$I$28,0,10*ROW('Sanitation Data'!I99)))</f>
        <v/>
      </c>
      <c r="DK105" s="399" t="str">
        <f ca="1">+IF(OFFSET('Sanitation Data'!$I$29,0,10*ROW('Sanitation Data'!I99))="","",OFFSET('Sanitation Data'!$I$29,0,10*ROW('Sanitation Data'!I99)))</f>
        <v/>
      </c>
      <c r="DL105" s="399" t="str">
        <f ca="1">+IF(OFFSET('Sanitation Data'!$I$30,0,10*ROW('Sanitation Data'!I99))="","",OFFSET('Sanitation Data'!$I$30,0,10*ROW('Sanitation Data'!I99)))</f>
        <v/>
      </c>
      <c r="DM105" s="399" t="str">
        <f ca="1">+IF(OFFSET('Sanitation Data'!$I$31,0,10*ROW('Sanitation Data'!I99))="","",OFFSET('Sanitation Data'!$I$31,0,10*ROW('Sanitation Data'!I99)))</f>
        <v/>
      </c>
      <c r="DN105" s="399" t="str">
        <f ca="1">+IF(OFFSET('Sanitation Data'!$I$32,0,10*ROW('Sanitation Data'!I99))="","",OFFSET('Sanitation Data'!$I$32,0,10*ROW('Sanitation Data'!I99)))</f>
        <v/>
      </c>
      <c r="DO105" s="399" t="str">
        <f ca="1">+IF(OFFSET('Hygiene Data'!$D$11,0,10*ROW('Hygiene Data'!D99))="","",OFFSET('Hygiene Data'!$D$11,0,10*ROW('Hygiene Data'!D99)))</f>
        <v/>
      </c>
      <c r="DP105" s="399" t="str">
        <f ca="1">+IF(OFFSET('Hygiene Data'!$D$12,0,10*ROW('Hygiene Data'!D99))="","",OFFSET('Hygiene Data'!$D$12,0,10*ROW('Hygiene Data'!D99)))</f>
        <v/>
      </c>
      <c r="DQ105" s="399" t="str">
        <f ca="1">+IF(OFFSET('Hygiene Data'!$D$13,0,10*ROW('Hygiene Data'!D99))="","",OFFSET('Hygiene Data'!$D$13,0,10*ROW('Hygiene Data'!D99)))</f>
        <v/>
      </c>
      <c r="DR105" s="399" t="str">
        <f ca="1">+IF(OFFSET('Hygiene Data'!$E$11,0,10*ROW('Hygiene Data'!E99))="","",OFFSET('Hygiene Data'!$E$11,0,10*ROW('Hygiene Data'!E99)))</f>
        <v/>
      </c>
      <c r="DS105" s="399" t="str">
        <f ca="1">+IF(OFFSET('Hygiene Data'!$E$12,0,10*ROW('Hygiene Data'!E99))="","",OFFSET('Hygiene Data'!$E$12,0,10*ROW('Hygiene Data'!E99)))</f>
        <v/>
      </c>
      <c r="DT105" s="399" t="str">
        <f ca="1">+IF(OFFSET('Hygiene Data'!$E$13,0,10*ROW('Hygiene Data'!E99))="","",OFFSET('Hygiene Data'!$E$13,0,10*ROW('Hygiene Data'!E99)))</f>
        <v/>
      </c>
      <c r="DU105" s="399" t="str">
        <f ca="1">+IF(OFFSET('Hygiene Data'!$F$11,0,10*ROW('Hygiene Data'!F99))="","",OFFSET('Hygiene Data'!$F$11,0,10*ROW('Hygiene Data'!F99)))</f>
        <v/>
      </c>
      <c r="DV105" s="399" t="str">
        <f ca="1">+IF(OFFSET('Hygiene Data'!$F$12,0,10*ROW('Hygiene Data'!F99))="","",OFFSET('Hygiene Data'!$F$12,0,10*ROW('Hygiene Data'!F99)))</f>
        <v/>
      </c>
      <c r="DW105" s="399" t="str">
        <f ca="1">+IF(OFFSET('Hygiene Data'!$F$13,0,10*ROW('Hygiene Data'!F99))="","",OFFSET('Hygiene Data'!$F$13,0,10*ROW('Hygiene Data'!F99)))</f>
        <v/>
      </c>
      <c r="DX105" s="399" t="str">
        <f ca="1">+IF(OFFSET('Hygiene Data'!$G$11,0,10*ROW('Hygiene Data'!G99))="","",OFFSET('Hygiene Data'!$G$11,0,10*ROW('Hygiene Data'!G99)))</f>
        <v/>
      </c>
      <c r="DY105" s="399" t="str">
        <f ca="1">+IF(OFFSET('Hygiene Data'!$G$12,0,10*ROW('Hygiene Data'!G99))="","",OFFSET('Hygiene Data'!$G$12,0,10*ROW('Hygiene Data'!G99)))</f>
        <v/>
      </c>
      <c r="DZ105" s="399" t="str">
        <f ca="1">+IF(OFFSET('Hygiene Data'!$G$13,0,10*ROW('Hygiene Data'!G99))="","",OFFSET('Hygiene Data'!$G$13,0,10*ROW('Hygiene Data'!G99)))</f>
        <v/>
      </c>
      <c r="EA105" s="399" t="str">
        <f ca="1">+IF(OFFSET('Hygiene Data'!$H$11,0,10*ROW('Hygiene Data'!H99))="","",OFFSET('Hygiene Data'!$H$11,0,10*ROW('Hygiene Data'!H99)))</f>
        <v/>
      </c>
      <c r="EB105" s="399" t="str">
        <f ca="1">+IF(OFFSET('Hygiene Data'!$H$12,0,10*ROW('Hygiene Data'!H99))="","",OFFSET('Hygiene Data'!$H$12,0,10*ROW('Hygiene Data'!H99)))</f>
        <v/>
      </c>
      <c r="EC105" s="399" t="str">
        <f ca="1">+IF(OFFSET('Hygiene Data'!$H$13,0,10*ROW('Hygiene Data'!H99))="","",OFFSET('Hygiene Data'!$H$13,0,10*ROW('Hygiene Data'!H99)))</f>
        <v/>
      </c>
      <c r="ED105" s="399" t="str">
        <f ca="1">+IF(OFFSET('Hygiene Data'!$I$11,0,10*ROW('Hygiene Data'!I99))="","",OFFSET('Hygiene Data'!$I$11,0,10*ROW('Hygiene Data'!I99)))</f>
        <v/>
      </c>
      <c r="EE105" s="399" t="str">
        <f ca="1">+IF(OFFSET('Hygiene Data'!$I$12,0,10*ROW('Hygiene Data'!I99))="","",OFFSET('Hygiene Data'!$I$12,0,10*ROW('Hygiene Data'!I99)))</f>
        <v/>
      </c>
      <c r="EF105" s="399" t="str">
        <f ca="1">+IF(OFFSET('Hygiene Data'!$I$13,0,10*ROW('Hygiene Data'!I99))="","",OFFSET('Hygiene Data'!$I$13,0,10*ROW('Hygiene Data'!I99)))</f>
        <v/>
      </c>
    </row>
    <row r="106" spans="1:136" x14ac:dyDescent="0.25">
      <c r="A106" s="508" t="str">
        <f ca="1">+IF(OFFSET('Water Data'!$B$2,0,10*ROW('Water Data'!E100))="","",OFFSET('Water Data'!$B$2,0,10*ROW('Water Data'!E100)))</f>
        <v/>
      </c>
      <c r="B106" s="50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35" t="str">
        <f t="shared" ca="1" si="1"/>
        <v/>
      </c>
      <c r="D106" s="53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3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3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3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3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3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3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3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3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3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3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3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3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3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3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3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3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3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3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3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3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3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3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3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3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3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3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3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3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3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3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3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3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3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3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3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3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3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3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3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3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3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3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3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3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3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3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3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3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1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3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3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3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3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3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3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3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3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3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3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3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3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3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3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3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3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99" t="str">
        <f ca="1">+IF(OFFSET('Water Data'!$D$27,0,10*ROW('Water Data'!D100))="","",OFFSET('Water Data'!$D$27,0,10*ROW('Water Data'!D100)))</f>
        <v/>
      </c>
      <c r="BT106" s="399" t="str">
        <f ca="1">+IF(OFFSET('Water Data'!$D$28,0,10*ROW('Water Data'!D100))="","",OFFSET('Water Data'!$D$28,0,10*ROW('Water Data'!D100)))</f>
        <v/>
      </c>
      <c r="BU106" s="399" t="str">
        <f ca="1">+IF(OFFSET('Water Data'!$D$29,0,10*ROW('Water Data'!D100))="","",OFFSET('Water Data'!$D$29,0,10*ROW('Water Data'!D100)))</f>
        <v/>
      </c>
      <c r="BV106" s="399" t="str">
        <f ca="1">+IF(OFFSET('Water Data'!$E$27,0,10*ROW('Water Data'!E100))="","",OFFSET('Water Data'!$E$27,0,10*ROW('Water Data'!E100)))</f>
        <v/>
      </c>
      <c r="BW106" s="399" t="str">
        <f ca="1">+IF(OFFSET('Water Data'!$E$28,0,10*ROW('Water Data'!E100))="","",OFFSET('Water Data'!$E$28,0,10*ROW('Water Data'!E100)))</f>
        <v/>
      </c>
      <c r="BX106" s="399" t="str">
        <f ca="1">+IF(OFFSET('Water Data'!$E$29,0,10*ROW('Water Data'!E100))="","",OFFSET('Water Data'!$E$29,0,10*ROW('Water Data'!E100)))</f>
        <v/>
      </c>
      <c r="BY106" s="399" t="str">
        <f ca="1">+IF(OFFSET('Water Data'!$F$27,0,10*ROW('Water Data'!F100))="","",OFFSET('Water Data'!$F$27,0,10*ROW('Water Data'!F100)))</f>
        <v/>
      </c>
      <c r="BZ106" s="399" t="str">
        <f ca="1">+IF(OFFSET('Water Data'!$F$28,0,10*ROW('Water Data'!F100))="","",OFFSET('Water Data'!$F$28,0,10*ROW('Water Data'!F100)))</f>
        <v/>
      </c>
      <c r="CA106" s="399" t="str">
        <f ca="1">+IF(OFFSET('Water Data'!$F$29,0,10*ROW('Water Data'!F100))="","",OFFSET('Water Data'!$F$29,0,10*ROW('Water Data'!F100)))</f>
        <v/>
      </c>
      <c r="CB106" s="399" t="str">
        <f ca="1">+IF(OFFSET('Water Data'!$G$27,0,10*ROW('Water Data'!G100))="","",OFFSET('Water Data'!$G$27,0,10*ROW('Water Data'!G100)))</f>
        <v/>
      </c>
      <c r="CC106" s="399" t="str">
        <f ca="1">+IF(OFFSET('Water Data'!$G$28,0,10*ROW('Water Data'!G100))="","",OFFSET('Water Data'!$G$28,0,10*ROW('Water Data'!G100)))</f>
        <v/>
      </c>
      <c r="CD106" s="399" t="str">
        <f ca="1">+IF(OFFSET('Water Data'!$G$29,0,10*ROW('Water Data'!G100))="","",OFFSET('Water Data'!$G$29,0,10*ROW('Water Data'!G100)))</f>
        <v/>
      </c>
      <c r="CE106" s="399" t="str">
        <f ca="1">+IF(OFFSET('Water Data'!$H$27,0,10*ROW('Water Data'!H100))="","",OFFSET('Water Data'!$H$27,0,10*ROW('Water Data'!H100)))</f>
        <v/>
      </c>
      <c r="CF106" s="399" t="str">
        <f ca="1">+IF(OFFSET('Water Data'!$H$28,0,10*ROW('Water Data'!H100))="","",OFFSET('Water Data'!$H$28,0,10*ROW('Water Data'!H100)))</f>
        <v/>
      </c>
      <c r="CG106" s="399" t="str">
        <f ca="1">+IF(OFFSET('Water Data'!$H$29,0,10*ROW('Water Data'!H100))="","",OFFSET('Water Data'!$H$29,0,10*ROW('Water Data'!H100)))</f>
        <v/>
      </c>
      <c r="CH106" s="399" t="str">
        <f ca="1">+IF(OFFSET('Water Data'!$I$27,0,10*ROW('Water Data'!I100))="","",OFFSET('Water Data'!$I$27,0,10*ROW('Water Data'!I100)))</f>
        <v/>
      </c>
      <c r="CI106" s="399" t="str">
        <f ca="1">+IF(OFFSET('Water Data'!$I$28,0,10*ROW('Water Data'!I100))="","",OFFSET('Water Data'!$I$28,0,10*ROW('Water Data'!I100)))</f>
        <v/>
      </c>
      <c r="CJ106" s="399" t="str">
        <f ca="1">+IF(OFFSET('Water Data'!$I$29,0,10*ROW('Water Data'!I100))="","",OFFSET('Water Data'!$I$29,0,10*ROW('Water Data'!I100)))</f>
        <v/>
      </c>
      <c r="CK106" s="399" t="str">
        <f ca="1">+IF(OFFSET('Sanitation Data'!$D$28,0,10*ROW('Sanitation Data'!D100))="","",OFFSET('Sanitation Data'!$D$28,0,10*ROW('Sanitation Data'!D100)))</f>
        <v/>
      </c>
      <c r="CL106" s="399" t="str">
        <f ca="1">+IF(OFFSET('Sanitation Data'!$D$29,0,10*ROW('Sanitation Data'!D100))="","",OFFSET('Sanitation Data'!$D$29,0,10*ROW('Sanitation Data'!D100)))</f>
        <v/>
      </c>
      <c r="CM106" s="399" t="str">
        <f ca="1">+IF(OFFSET('Sanitation Data'!$D$30,0,10*ROW('Sanitation Data'!D100))="","",OFFSET('Sanitation Data'!$D$30,0,10*ROW('Sanitation Data'!D100)))</f>
        <v/>
      </c>
      <c r="CN106" s="399" t="str">
        <f ca="1">+IF(OFFSET('Sanitation Data'!$D$31,0,10*ROW('Sanitation Data'!D100))="","",OFFSET('Sanitation Data'!$D$31,0,10*ROW('Sanitation Data'!D100)))</f>
        <v/>
      </c>
      <c r="CO106" s="399" t="str">
        <f ca="1">+IF(OFFSET('Sanitation Data'!$D$32,0,10*ROW('Sanitation Data'!D100))="","",OFFSET('Sanitation Data'!$D$32,0,10*ROW('Sanitation Data'!D100)))</f>
        <v/>
      </c>
      <c r="CP106" s="399" t="str">
        <f ca="1">+IF(OFFSET('Sanitation Data'!$E$28,0,10*ROW('Sanitation Data'!E100))="","",OFFSET('Sanitation Data'!$E$28,0,10*ROW('Sanitation Data'!E100)))</f>
        <v/>
      </c>
      <c r="CQ106" s="399" t="str">
        <f ca="1">+IF(OFFSET('Sanitation Data'!$E$29,0,10*ROW('Sanitation Data'!E100))="","",OFFSET('Sanitation Data'!$E$29,0,10*ROW('Sanitation Data'!E100)))</f>
        <v/>
      </c>
      <c r="CR106" s="399" t="str">
        <f ca="1">+IF(OFFSET('Sanitation Data'!$E$30,0,10*ROW('Sanitation Data'!E100))="","",OFFSET('Sanitation Data'!$E$30,0,10*ROW('Sanitation Data'!E100)))</f>
        <v/>
      </c>
      <c r="CS106" s="399" t="str">
        <f ca="1">+IF(OFFSET('Sanitation Data'!$E$31,0,10*ROW('Sanitation Data'!E100))="","",OFFSET('Sanitation Data'!$E$31,0,10*ROW('Sanitation Data'!E100)))</f>
        <v/>
      </c>
      <c r="CT106" s="399" t="str">
        <f ca="1">+IF(OFFSET('Sanitation Data'!$E$32,0,10*ROW('Sanitation Data'!E100))="","",OFFSET('Sanitation Data'!$E$32,0,10*ROW('Sanitation Data'!E100)))</f>
        <v/>
      </c>
      <c r="CU106" s="399" t="str">
        <f ca="1">+IF(OFFSET('Sanitation Data'!$F$28,0,10*ROW('Sanitation Data'!F100))="","",OFFSET('Sanitation Data'!$F$28,0,10*ROW('Sanitation Data'!F100)))</f>
        <v/>
      </c>
      <c r="CV106" s="399" t="str">
        <f ca="1">+IF(OFFSET('Sanitation Data'!$F$29,0,10*ROW('Sanitation Data'!F100))="","",OFFSET('Sanitation Data'!$F$29,0,10*ROW('Sanitation Data'!F100)))</f>
        <v/>
      </c>
      <c r="CW106" s="399" t="str">
        <f ca="1">+IF(OFFSET('Sanitation Data'!$F$30,0,10*ROW('Sanitation Data'!F100))="","",OFFSET('Sanitation Data'!$F$30,0,10*ROW('Sanitation Data'!F100)))</f>
        <v/>
      </c>
      <c r="CX106" s="399" t="str">
        <f ca="1">+IF(OFFSET('Sanitation Data'!$F$31,0,10*ROW('Sanitation Data'!F100))="","",OFFSET('Sanitation Data'!$F$31,0,10*ROW('Sanitation Data'!F100)))</f>
        <v/>
      </c>
      <c r="CY106" s="399" t="str">
        <f ca="1">+IF(OFFSET('Sanitation Data'!$F$32,0,10*ROW('Sanitation Data'!F100))="","",OFFSET('Sanitation Data'!$F$32,0,10*ROW('Sanitation Data'!F100)))</f>
        <v/>
      </c>
      <c r="CZ106" s="399" t="str">
        <f ca="1">+IF(OFFSET('Sanitation Data'!$G$28,0,10*ROW('Sanitation Data'!G100))="","",OFFSET('Sanitation Data'!$G$28,0,10*ROW('Sanitation Data'!G100)))</f>
        <v/>
      </c>
      <c r="DA106" s="399" t="str">
        <f ca="1">+IF(OFFSET('Sanitation Data'!$G$29,0,10*ROW('Sanitation Data'!G100))="","",OFFSET('Sanitation Data'!$G$29,0,10*ROW('Sanitation Data'!G100)))</f>
        <v/>
      </c>
      <c r="DB106" s="399" t="str">
        <f ca="1">+IF(OFFSET('Sanitation Data'!$G$30,0,10*ROW('Sanitation Data'!G100))="","",OFFSET('Sanitation Data'!$G$30,0,10*ROW('Sanitation Data'!G100)))</f>
        <v/>
      </c>
      <c r="DC106" s="399" t="str">
        <f ca="1">+IF(OFFSET('Sanitation Data'!$G$31,0,10*ROW('Sanitation Data'!G100))="","",OFFSET('Sanitation Data'!$G$31,0,10*ROW('Sanitation Data'!G100)))</f>
        <v/>
      </c>
      <c r="DD106" s="399" t="str">
        <f ca="1">+IF(OFFSET('Sanitation Data'!$G$32,0,10*ROW('Sanitation Data'!G100))="","",OFFSET('Sanitation Data'!$G$32,0,10*ROW('Sanitation Data'!G100)))</f>
        <v/>
      </c>
      <c r="DE106" s="399" t="str">
        <f ca="1">+IF(OFFSET('Sanitation Data'!$H$28,0,10*ROW('Sanitation Data'!H100))="","",OFFSET('Sanitation Data'!$H$28,0,10*ROW('Sanitation Data'!H100)))</f>
        <v/>
      </c>
      <c r="DF106" s="399" t="str">
        <f ca="1">+IF(OFFSET('Sanitation Data'!$H$29,0,10*ROW('Sanitation Data'!H100))="","",OFFSET('Sanitation Data'!$H$29,0,10*ROW('Sanitation Data'!H100)))</f>
        <v/>
      </c>
      <c r="DG106" s="399" t="str">
        <f ca="1">+IF(OFFSET('Sanitation Data'!$H$30,0,10*ROW('Sanitation Data'!H100))="","",OFFSET('Sanitation Data'!$H$30,0,10*ROW('Sanitation Data'!H100)))</f>
        <v/>
      </c>
      <c r="DH106" s="399" t="str">
        <f ca="1">+IF(OFFSET('Sanitation Data'!$H$31,0,10*ROW('Sanitation Data'!H100))="","",OFFSET('Sanitation Data'!$H$31,0,10*ROW('Sanitation Data'!H100)))</f>
        <v/>
      </c>
      <c r="DI106" s="399" t="str">
        <f ca="1">+IF(OFFSET('Sanitation Data'!$H$32,0,10*ROW('Sanitation Data'!H100))="","",OFFSET('Sanitation Data'!$H$32,0,10*ROW('Sanitation Data'!H100)))</f>
        <v/>
      </c>
      <c r="DJ106" s="399" t="str">
        <f ca="1">+IF(OFFSET('Sanitation Data'!$I$28,0,10*ROW('Sanitation Data'!I100))="","",OFFSET('Sanitation Data'!$I$28,0,10*ROW('Sanitation Data'!I100)))</f>
        <v/>
      </c>
      <c r="DK106" s="399" t="str">
        <f ca="1">+IF(OFFSET('Sanitation Data'!$I$29,0,10*ROW('Sanitation Data'!I100))="","",OFFSET('Sanitation Data'!$I$29,0,10*ROW('Sanitation Data'!I100)))</f>
        <v/>
      </c>
      <c r="DL106" s="399" t="str">
        <f ca="1">+IF(OFFSET('Sanitation Data'!$I$30,0,10*ROW('Sanitation Data'!I100))="","",OFFSET('Sanitation Data'!$I$30,0,10*ROW('Sanitation Data'!I100)))</f>
        <v/>
      </c>
      <c r="DM106" s="399" t="str">
        <f ca="1">+IF(OFFSET('Sanitation Data'!$I$31,0,10*ROW('Sanitation Data'!I100))="","",OFFSET('Sanitation Data'!$I$31,0,10*ROW('Sanitation Data'!I100)))</f>
        <v/>
      </c>
      <c r="DN106" s="399" t="str">
        <f ca="1">+IF(OFFSET('Sanitation Data'!$I$32,0,10*ROW('Sanitation Data'!I100))="","",OFFSET('Sanitation Data'!$I$32,0,10*ROW('Sanitation Data'!I100)))</f>
        <v/>
      </c>
      <c r="DO106" s="399" t="str">
        <f ca="1">+IF(OFFSET('Hygiene Data'!$D$11,0,10*ROW('Hygiene Data'!D100))="","",OFFSET('Hygiene Data'!$D$11,0,10*ROW('Hygiene Data'!D100)))</f>
        <v/>
      </c>
      <c r="DP106" s="399" t="str">
        <f ca="1">+IF(OFFSET('Hygiene Data'!$D$12,0,10*ROW('Hygiene Data'!D100))="","",OFFSET('Hygiene Data'!$D$12,0,10*ROW('Hygiene Data'!D100)))</f>
        <v/>
      </c>
      <c r="DQ106" s="399" t="str">
        <f ca="1">+IF(OFFSET('Hygiene Data'!$D$13,0,10*ROW('Hygiene Data'!D100))="","",OFFSET('Hygiene Data'!$D$13,0,10*ROW('Hygiene Data'!D100)))</f>
        <v/>
      </c>
      <c r="DR106" s="399" t="str">
        <f ca="1">+IF(OFFSET('Hygiene Data'!$E$11,0,10*ROW('Hygiene Data'!E100))="","",OFFSET('Hygiene Data'!$E$11,0,10*ROW('Hygiene Data'!E100)))</f>
        <v/>
      </c>
      <c r="DS106" s="399" t="str">
        <f ca="1">+IF(OFFSET('Hygiene Data'!$E$12,0,10*ROW('Hygiene Data'!E100))="","",OFFSET('Hygiene Data'!$E$12,0,10*ROW('Hygiene Data'!E100)))</f>
        <v/>
      </c>
      <c r="DT106" s="399" t="str">
        <f ca="1">+IF(OFFSET('Hygiene Data'!$E$13,0,10*ROW('Hygiene Data'!E100))="","",OFFSET('Hygiene Data'!$E$13,0,10*ROW('Hygiene Data'!E100)))</f>
        <v/>
      </c>
      <c r="DU106" s="399" t="str">
        <f ca="1">+IF(OFFSET('Hygiene Data'!$F$11,0,10*ROW('Hygiene Data'!F100))="","",OFFSET('Hygiene Data'!$F$11,0,10*ROW('Hygiene Data'!F100)))</f>
        <v/>
      </c>
      <c r="DV106" s="399" t="str">
        <f ca="1">+IF(OFFSET('Hygiene Data'!$F$12,0,10*ROW('Hygiene Data'!F100))="","",OFFSET('Hygiene Data'!$F$12,0,10*ROW('Hygiene Data'!F100)))</f>
        <v/>
      </c>
      <c r="DW106" s="399" t="str">
        <f ca="1">+IF(OFFSET('Hygiene Data'!$F$13,0,10*ROW('Hygiene Data'!F100))="","",OFFSET('Hygiene Data'!$F$13,0,10*ROW('Hygiene Data'!F100)))</f>
        <v/>
      </c>
      <c r="DX106" s="399" t="str">
        <f ca="1">+IF(OFFSET('Hygiene Data'!$G$11,0,10*ROW('Hygiene Data'!G100))="","",OFFSET('Hygiene Data'!$G$11,0,10*ROW('Hygiene Data'!G100)))</f>
        <v/>
      </c>
      <c r="DY106" s="399" t="str">
        <f ca="1">+IF(OFFSET('Hygiene Data'!$G$12,0,10*ROW('Hygiene Data'!G100))="","",OFFSET('Hygiene Data'!$G$12,0,10*ROW('Hygiene Data'!G100)))</f>
        <v/>
      </c>
      <c r="DZ106" s="399" t="str">
        <f ca="1">+IF(OFFSET('Hygiene Data'!$G$13,0,10*ROW('Hygiene Data'!G100))="","",OFFSET('Hygiene Data'!$G$13,0,10*ROW('Hygiene Data'!G100)))</f>
        <v/>
      </c>
      <c r="EA106" s="399" t="str">
        <f ca="1">+IF(OFFSET('Hygiene Data'!$H$11,0,10*ROW('Hygiene Data'!H100))="","",OFFSET('Hygiene Data'!$H$11,0,10*ROW('Hygiene Data'!H100)))</f>
        <v/>
      </c>
      <c r="EB106" s="399" t="str">
        <f ca="1">+IF(OFFSET('Hygiene Data'!$H$12,0,10*ROW('Hygiene Data'!H100))="","",OFFSET('Hygiene Data'!$H$12,0,10*ROW('Hygiene Data'!H100)))</f>
        <v/>
      </c>
      <c r="EC106" s="399" t="str">
        <f ca="1">+IF(OFFSET('Hygiene Data'!$H$13,0,10*ROW('Hygiene Data'!H100))="","",OFFSET('Hygiene Data'!$H$13,0,10*ROW('Hygiene Data'!H100)))</f>
        <v/>
      </c>
      <c r="ED106" s="399" t="str">
        <f ca="1">+IF(OFFSET('Hygiene Data'!$I$11,0,10*ROW('Hygiene Data'!I100))="","",OFFSET('Hygiene Data'!$I$11,0,10*ROW('Hygiene Data'!I100)))</f>
        <v/>
      </c>
      <c r="EE106" s="399" t="str">
        <f ca="1">+IF(OFFSET('Hygiene Data'!$I$12,0,10*ROW('Hygiene Data'!I100))="","",OFFSET('Hygiene Data'!$I$12,0,10*ROW('Hygiene Data'!I100)))</f>
        <v/>
      </c>
      <c r="EF106" s="399" t="str">
        <f ca="1">+IF(OFFSET('Hygiene Data'!$I$13,0,10*ROW('Hygiene Data'!I100))="","",OFFSET('Hygiene Data'!$I$13,0,10*ROW('Hygiene Data'!I100)))</f>
        <v/>
      </c>
    </row>
    <row r="107" spans="1:136" x14ac:dyDescent="0.25">
      <c r="A107" s="508" t="str">
        <f ca="1">+IF(OFFSET('Water Data'!$B$2,0,10*ROW('Water Data'!E101))="","",OFFSET('Water Data'!$B$2,0,10*ROW('Water Data'!E101)))</f>
        <v/>
      </c>
      <c r="B107" s="50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35" t="str">
        <f t="shared" ca="1" si="1"/>
        <v/>
      </c>
      <c r="D107" s="53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3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3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3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3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3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3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3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3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3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3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3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3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3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3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3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3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3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3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3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3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3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3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3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3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3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3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3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3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3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3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3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3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3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3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3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3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3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3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3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3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3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3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3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3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3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3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3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3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1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3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3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3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3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3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3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3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3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3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3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3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3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3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3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3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3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99" t="str">
        <f ca="1">+IF(OFFSET('Water Data'!$D$27,0,10*ROW('Water Data'!D101))="","",OFFSET('Water Data'!$D$27,0,10*ROW('Water Data'!D101)))</f>
        <v/>
      </c>
      <c r="BT107" s="399" t="str">
        <f ca="1">+IF(OFFSET('Water Data'!$D$28,0,10*ROW('Water Data'!D101))="","",OFFSET('Water Data'!$D$28,0,10*ROW('Water Data'!D101)))</f>
        <v/>
      </c>
      <c r="BU107" s="399" t="str">
        <f ca="1">+IF(OFFSET('Water Data'!$D$29,0,10*ROW('Water Data'!D101))="","",OFFSET('Water Data'!$D$29,0,10*ROW('Water Data'!D101)))</f>
        <v/>
      </c>
      <c r="BV107" s="399" t="str">
        <f ca="1">+IF(OFFSET('Water Data'!$E$27,0,10*ROW('Water Data'!E101))="","",OFFSET('Water Data'!$E$27,0,10*ROW('Water Data'!E101)))</f>
        <v/>
      </c>
      <c r="BW107" s="399" t="str">
        <f ca="1">+IF(OFFSET('Water Data'!$E$28,0,10*ROW('Water Data'!E101))="","",OFFSET('Water Data'!$E$28,0,10*ROW('Water Data'!E101)))</f>
        <v/>
      </c>
      <c r="BX107" s="399" t="str">
        <f ca="1">+IF(OFFSET('Water Data'!$E$29,0,10*ROW('Water Data'!E101))="","",OFFSET('Water Data'!$E$29,0,10*ROW('Water Data'!E101)))</f>
        <v/>
      </c>
      <c r="BY107" s="399" t="str">
        <f ca="1">+IF(OFFSET('Water Data'!$F$27,0,10*ROW('Water Data'!F101))="","",OFFSET('Water Data'!$F$27,0,10*ROW('Water Data'!F101)))</f>
        <v/>
      </c>
      <c r="BZ107" s="399" t="str">
        <f ca="1">+IF(OFFSET('Water Data'!$F$28,0,10*ROW('Water Data'!F101))="","",OFFSET('Water Data'!$F$28,0,10*ROW('Water Data'!F101)))</f>
        <v/>
      </c>
      <c r="CA107" s="399" t="str">
        <f ca="1">+IF(OFFSET('Water Data'!$F$29,0,10*ROW('Water Data'!F101))="","",OFFSET('Water Data'!$F$29,0,10*ROW('Water Data'!F101)))</f>
        <v/>
      </c>
      <c r="CB107" s="399" t="str">
        <f ca="1">+IF(OFFSET('Water Data'!$G$27,0,10*ROW('Water Data'!G101))="","",OFFSET('Water Data'!$G$27,0,10*ROW('Water Data'!G101)))</f>
        <v/>
      </c>
      <c r="CC107" s="399" t="str">
        <f ca="1">+IF(OFFSET('Water Data'!$G$28,0,10*ROW('Water Data'!G101))="","",OFFSET('Water Data'!$G$28,0,10*ROW('Water Data'!G101)))</f>
        <v/>
      </c>
      <c r="CD107" s="399" t="str">
        <f ca="1">+IF(OFFSET('Water Data'!$G$29,0,10*ROW('Water Data'!G101))="","",OFFSET('Water Data'!$G$29,0,10*ROW('Water Data'!G101)))</f>
        <v/>
      </c>
      <c r="CE107" s="399" t="str">
        <f ca="1">+IF(OFFSET('Water Data'!$H$27,0,10*ROW('Water Data'!H101))="","",OFFSET('Water Data'!$H$27,0,10*ROW('Water Data'!H101)))</f>
        <v/>
      </c>
      <c r="CF107" s="399" t="str">
        <f ca="1">+IF(OFFSET('Water Data'!$H$28,0,10*ROW('Water Data'!H101))="","",OFFSET('Water Data'!$H$28,0,10*ROW('Water Data'!H101)))</f>
        <v/>
      </c>
      <c r="CG107" s="399" t="str">
        <f ca="1">+IF(OFFSET('Water Data'!$H$29,0,10*ROW('Water Data'!H101))="","",OFFSET('Water Data'!$H$29,0,10*ROW('Water Data'!H101)))</f>
        <v/>
      </c>
      <c r="CH107" s="399" t="str">
        <f ca="1">+IF(OFFSET('Water Data'!$I$27,0,10*ROW('Water Data'!I101))="","",OFFSET('Water Data'!$I$27,0,10*ROW('Water Data'!I101)))</f>
        <v/>
      </c>
      <c r="CI107" s="399" t="str">
        <f ca="1">+IF(OFFSET('Water Data'!$I$28,0,10*ROW('Water Data'!I101))="","",OFFSET('Water Data'!$I$28,0,10*ROW('Water Data'!I101)))</f>
        <v/>
      </c>
      <c r="CJ107" s="399" t="str">
        <f ca="1">+IF(OFFSET('Water Data'!$I$29,0,10*ROW('Water Data'!I101))="","",OFFSET('Water Data'!$I$29,0,10*ROW('Water Data'!I101)))</f>
        <v/>
      </c>
      <c r="CK107" s="399" t="str">
        <f ca="1">+IF(OFFSET('Sanitation Data'!$D$28,0,10*ROW('Sanitation Data'!D101))="","",OFFSET('Sanitation Data'!$D$28,0,10*ROW('Sanitation Data'!D101)))</f>
        <v/>
      </c>
      <c r="CL107" s="399" t="str">
        <f ca="1">+IF(OFFSET('Sanitation Data'!$D$29,0,10*ROW('Sanitation Data'!D101))="","",OFFSET('Sanitation Data'!$D$29,0,10*ROW('Sanitation Data'!D101)))</f>
        <v/>
      </c>
      <c r="CM107" s="399" t="str">
        <f ca="1">+IF(OFFSET('Sanitation Data'!$D$30,0,10*ROW('Sanitation Data'!D101))="","",OFFSET('Sanitation Data'!$D$30,0,10*ROW('Sanitation Data'!D101)))</f>
        <v/>
      </c>
      <c r="CN107" s="399" t="str">
        <f ca="1">+IF(OFFSET('Sanitation Data'!$D$31,0,10*ROW('Sanitation Data'!D101))="","",OFFSET('Sanitation Data'!$D$31,0,10*ROW('Sanitation Data'!D101)))</f>
        <v/>
      </c>
      <c r="CO107" s="399" t="str">
        <f ca="1">+IF(OFFSET('Sanitation Data'!$D$32,0,10*ROW('Sanitation Data'!D101))="","",OFFSET('Sanitation Data'!$D$32,0,10*ROW('Sanitation Data'!D101)))</f>
        <v/>
      </c>
      <c r="CP107" s="399" t="str">
        <f ca="1">+IF(OFFSET('Sanitation Data'!$E$28,0,10*ROW('Sanitation Data'!E101))="","",OFFSET('Sanitation Data'!$E$28,0,10*ROW('Sanitation Data'!E101)))</f>
        <v/>
      </c>
      <c r="CQ107" s="399" t="str">
        <f ca="1">+IF(OFFSET('Sanitation Data'!$E$29,0,10*ROW('Sanitation Data'!E101))="","",OFFSET('Sanitation Data'!$E$29,0,10*ROW('Sanitation Data'!E101)))</f>
        <v/>
      </c>
      <c r="CR107" s="399" t="str">
        <f ca="1">+IF(OFFSET('Sanitation Data'!$E$30,0,10*ROW('Sanitation Data'!E101))="","",OFFSET('Sanitation Data'!$E$30,0,10*ROW('Sanitation Data'!E101)))</f>
        <v/>
      </c>
      <c r="CS107" s="399" t="str">
        <f ca="1">+IF(OFFSET('Sanitation Data'!$E$31,0,10*ROW('Sanitation Data'!E101))="","",OFFSET('Sanitation Data'!$E$31,0,10*ROW('Sanitation Data'!E101)))</f>
        <v/>
      </c>
      <c r="CT107" s="399" t="str">
        <f ca="1">+IF(OFFSET('Sanitation Data'!$E$32,0,10*ROW('Sanitation Data'!E101))="","",OFFSET('Sanitation Data'!$E$32,0,10*ROW('Sanitation Data'!E101)))</f>
        <v/>
      </c>
      <c r="CU107" s="399" t="str">
        <f ca="1">+IF(OFFSET('Sanitation Data'!$F$28,0,10*ROW('Sanitation Data'!F101))="","",OFFSET('Sanitation Data'!$F$28,0,10*ROW('Sanitation Data'!F101)))</f>
        <v/>
      </c>
      <c r="CV107" s="399" t="str">
        <f ca="1">+IF(OFFSET('Sanitation Data'!$F$29,0,10*ROW('Sanitation Data'!F101))="","",OFFSET('Sanitation Data'!$F$29,0,10*ROW('Sanitation Data'!F101)))</f>
        <v/>
      </c>
      <c r="CW107" s="399" t="str">
        <f ca="1">+IF(OFFSET('Sanitation Data'!$F$30,0,10*ROW('Sanitation Data'!F101))="","",OFFSET('Sanitation Data'!$F$30,0,10*ROW('Sanitation Data'!F101)))</f>
        <v/>
      </c>
      <c r="CX107" s="399" t="str">
        <f ca="1">+IF(OFFSET('Sanitation Data'!$F$31,0,10*ROW('Sanitation Data'!F101))="","",OFFSET('Sanitation Data'!$F$31,0,10*ROW('Sanitation Data'!F101)))</f>
        <v/>
      </c>
      <c r="CY107" s="399" t="str">
        <f ca="1">+IF(OFFSET('Sanitation Data'!$F$32,0,10*ROW('Sanitation Data'!F101))="","",OFFSET('Sanitation Data'!$F$32,0,10*ROW('Sanitation Data'!F101)))</f>
        <v/>
      </c>
      <c r="CZ107" s="399" t="str">
        <f ca="1">+IF(OFFSET('Sanitation Data'!$G$28,0,10*ROW('Sanitation Data'!G101))="","",OFFSET('Sanitation Data'!$G$28,0,10*ROW('Sanitation Data'!G101)))</f>
        <v/>
      </c>
      <c r="DA107" s="399" t="str">
        <f ca="1">+IF(OFFSET('Sanitation Data'!$G$29,0,10*ROW('Sanitation Data'!G101))="","",OFFSET('Sanitation Data'!$G$29,0,10*ROW('Sanitation Data'!G101)))</f>
        <v/>
      </c>
      <c r="DB107" s="399" t="str">
        <f ca="1">+IF(OFFSET('Sanitation Data'!$G$30,0,10*ROW('Sanitation Data'!G101))="","",OFFSET('Sanitation Data'!$G$30,0,10*ROW('Sanitation Data'!G101)))</f>
        <v/>
      </c>
      <c r="DC107" s="399" t="str">
        <f ca="1">+IF(OFFSET('Sanitation Data'!$G$31,0,10*ROW('Sanitation Data'!G101))="","",OFFSET('Sanitation Data'!$G$31,0,10*ROW('Sanitation Data'!G101)))</f>
        <v/>
      </c>
      <c r="DD107" s="399" t="str">
        <f ca="1">+IF(OFFSET('Sanitation Data'!$G$32,0,10*ROW('Sanitation Data'!G101))="","",OFFSET('Sanitation Data'!$G$32,0,10*ROW('Sanitation Data'!G101)))</f>
        <v/>
      </c>
      <c r="DE107" s="399" t="str">
        <f ca="1">+IF(OFFSET('Sanitation Data'!$H$28,0,10*ROW('Sanitation Data'!H101))="","",OFFSET('Sanitation Data'!$H$28,0,10*ROW('Sanitation Data'!H101)))</f>
        <v/>
      </c>
      <c r="DF107" s="399" t="str">
        <f ca="1">+IF(OFFSET('Sanitation Data'!$H$29,0,10*ROW('Sanitation Data'!H101))="","",OFFSET('Sanitation Data'!$H$29,0,10*ROW('Sanitation Data'!H101)))</f>
        <v/>
      </c>
      <c r="DG107" s="399" t="str">
        <f ca="1">+IF(OFFSET('Sanitation Data'!$H$30,0,10*ROW('Sanitation Data'!H101))="","",OFFSET('Sanitation Data'!$H$30,0,10*ROW('Sanitation Data'!H101)))</f>
        <v/>
      </c>
      <c r="DH107" s="399" t="str">
        <f ca="1">+IF(OFFSET('Sanitation Data'!$H$31,0,10*ROW('Sanitation Data'!H101))="","",OFFSET('Sanitation Data'!$H$31,0,10*ROW('Sanitation Data'!H101)))</f>
        <v/>
      </c>
      <c r="DI107" s="399" t="str">
        <f ca="1">+IF(OFFSET('Sanitation Data'!$H$32,0,10*ROW('Sanitation Data'!H101))="","",OFFSET('Sanitation Data'!$H$32,0,10*ROW('Sanitation Data'!H101)))</f>
        <v/>
      </c>
      <c r="DJ107" s="399" t="str">
        <f ca="1">+IF(OFFSET('Sanitation Data'!$I$28,0,10*ROW('Sanitation Data'!I101))="","",OFFSET('Sanitation Data'!$I$28,0,10*ROW('Sanitation Data'!I101)))</f>
        <v/>
      </c>
      <c r="DK107" s="399" t="str">
        <f ca="1">+IF(OFFSET('Sanitation Data'!$I$29,0,10*ROW('Sanitation Data'!I101))="","",OFFSET('Sanitation Data'!$I$29,0,10*ROW('Sanitation Data'!I101)))</f>
        <v/>
      </c>
      <c r="DL107" s="399" t="str">
        <f ca="1">+IF(OFFSET('Sanitation Data'!$I$30,0,10*ROW('Sanitation Data'!I101))="","",OFFSET('Sanitation Data'!$I$30,0,10*ROW('Sanitation Data'!I101)))</f>
        <v/>
      </c>
      <c r="DM107" s="399" t="str">
        <f ca="1">+IF(OFFSET('Sanitation Data'!$I$31,0,10*ROW('Sanitation Data'!I101))="","",OFFSET('Sanitation Data'!$I$31,0,10*ROW('Sanitation Data'!I101)))</f>
        <v/>
      </c>
      <c r="DN107" s="399" t="str">
        <f ca="1">+IF(OFFSET('Sanitation Data'!$I$32,0,10*ROW('Sanitation Data'!I101))="","",OFFSET('Sanitation Data'!$I$32,0,10*ROW('Sanitation Data'!I101)))</f>
        <v/>
      </c>
      <c r="DO107" s="399" t="str">
        <f ca="1">+IF(OFFSET('Hygiene Data'!$D$11,0,10*ROW('Hygiene Data'!D101))="","",OFFSET('Hygiene Data'!$D$11,0,10*ROW('Hygiene Data'!D101)))</f>
        <v/>
      </c>
      <c r="DP107" s="399" t="str">
        <f ca="1">+IF(OFFSET('Hygiene Data'!$D$12,0,10*ROW('Hygiene Data'!D101))="","",OFFSET('Hygiene Data'!$D$12,0,10*ROW('Hygiene Data'!D101)))</f>
        <v/>
      </c>
      <c r="DQ107" s="399" t="str">
        <f ca="1">+IF(OFFSET('Hygiene Data'!$D$13,0,10*ROW('Hygiene Data'!D101))="","",OFFSET('Hygiene Data'!$D$13,0,10*ROW('Hygiene Data'!D101)))</f>
        <v/>
      </c>
      <c r="DR107" s="399" t="str">
        <f ca="1">+IF(OFFSET('Hygiene Data'!$E$11,0,10*ROW('Hygiene Data'!E101))="","",OFFSET('Hygiene Data'!$E$11,0,10*ROW('Hygiene Data'!E101)))</f>
        <v/>
      </c>
      <c r="DS107" s="399" t="str">
        <f ca="1">+IF(OFFSET('Hygiene Data'!$E$12,0,10*ROW('Hygiene Data'!E101))="","",OFFSET('Hygiene Data'!$E$12,0,10*ROW('Hygiene Data'!E101)))</f>
        <v/>
      </c>
      <c r="DT107" s="399" t="str">
        <f ca="1">+IF(OFFSET('Hygiene Data'!$E$13,0,10*ROW('Hygiene Data'!E101))="","",OFFSET('Hygiene Data'!$E$13,0,10*ROW('Hygiene Data'!E101)))</f>
        <v/>
      </c>
      <c r="DU107" s="399" t="str">
        <f ca="1">+IF(OFFSET('Hygiene Data'!$F$11,0,10*ROW('Hygiene Data'!F101))="","",OFFSET('Hygiene Data'!$F$11,0,10*ROW('Hygiene Data'!F101)))</f>
        <v/>
      </c>
      <c r="DV107" s="399" t="str">
        <f ca="1">+IF(OFFSET('Hygiene Data'!$F$12,0,10*ROW('Hygiene Data'!F101))="","",OFFSET('Hygiene Data'!$F$12,0,10*ROW('Hygiene Data'!F101)))</f>
        <v/>
      </c>
      <c r="DW107" s="399" t="str">
        <f ca="1">+IF(OFFSET('Hygiene Data'!$F$13,0,10*ROW('Hygiene Data'!F101))="","",OFFSET('Hygiene Data'!$F$13,0,10*ROW('Hygiene Data'!F101)))</f>
        <v/>
      </c>
      <c r="DX107" s="399" t="str">
        <f ca="1">+IF(OFFSET('Hygiene Data'!$G$11,0,10*ROW('Hygiene Data'!G101))="","",OFFSET('Hygiene Data'!$G$11,0,10*ROW('Hygiene Data'!G101)))</f>
        <v/>
      </c>
      <c r="DY107" s="399" t="str">
        <f ca="1">+IF(OFFSET('Hygiene Data'!$G$12,0,10*ROW('Hygiene Data'!G101))="","",OFFSET('Hygiene Data'!$G$12,0,10*ROW('Hygiene Data'!G101)))</f>
        <v/>
      </c>
      <c r="DZ107" s="399" t="str">
        <f ca="1">+IF(OFFSET('Hygiene Data'!$G$13,0,10*ROW('Hygiene Data'!G101))="","",OFFSET('Hygiene Data'!$G$13,0,10*ROW('Hygiene Data'!G101)))</f>
        <v/>
      </c>
      <c r="EA107" s="399" t="str">
        <f ca="1">+IF(OFFSET('Hygiene Data'!$H$11,0,10*ROW('Hygiene Data'!H101))="","",OFFSET('Hygiene Data'!$H$11,0,10*ROW('Hygiene Data'!H101)))</f>
        <v/>
      </c>
      <c r="EB107" s="399" t="str">
        <f ca="1">+IF(OFFSET('Hygiene Data'!$H$12,0,10*ROW('Hygiene Data'!H101))="","",OFFSET('Hygiene Data'!$H$12,0,10*ROW('Hygiene Data'!H101)))</f>
        <v/>
      </c>
      <c r="EC107" s="399" t="str">
        <f ca="1">+IF(OFFSET('Hygiene Data'!$H$13,0,10*ROW('Hygiene Data'!H101))="","",OFFSET('Hygiene Data'!$H$13,0,10*ROW('Hygiene Data'!H101)))</f>
        <v/>
      </c>
      <c r="ED107" s="399" t="str">
        <f ca="1">+IF(OFFSET('Hygiene Data'!$I$11,0,10*ROW('Hygiene Data'!I101))="","",OFFSET('Hygiene Data'!$I$11,0,10*ROW('Hygiene Data'!I101)))</f>
        <v/>
      </c>
      <c r="EE107" s="399" t="str">
        <f ca="1">+IF(OFFSET('Hygiene Data'!$I$12,0,10*ROW('Hygiene Data'!I101))="","",OFFSET('Hygiene Data'!$I$12,0,10*ROW('Hygiene Data'!I101)))</f>
        <v/>
      </c>
      <c r="EF107" s="399" t="str">
        <f ca="1">+IF(OFFSET('Hygiene Data'!$I$13,0,10*ROW('Hygiene Data'!I101))="","",OFFSET('Hygiene Data'!$I$13,0,10*ROW('Hygiene Data'!I101)))</f>
        <v/>
      </c>
    </row>
    <row r="108" spans="1:136" x14ac:dyDescent="0.25">
      <c r="A108" s="508" t="str">
        <f ca="1">+IF(OFFSET('Water Data'!$B$2,0,10*ROW('Water Data'!E102))="","",OFFSET('Water Data'!$B$2,0,10*ROW('Water Data'!E102)))</f>
        <v/>
      </c>
      <c r="B108" s="50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35" t="str">
        <f t="shared" ca="1" si="1"/>
        <v/>
      </c>
      <c r="D108" s="53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3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3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3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3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3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3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3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3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3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3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3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3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3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3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3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3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3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3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3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3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3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3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3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3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3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3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3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3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3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3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3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3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3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3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3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3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3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3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3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3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3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3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3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3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3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3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3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3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1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3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3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3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3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3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3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3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3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3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3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3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3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3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3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3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3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99" t="str">
        <f ca="1">+IF(OFFSET('Water Data'!$D$27,0,10*ROW('Water Data'!D102))="","",OFFSET('Water Data'!$D$27,0,10*ROW('Water Data'!D102)))</f>
        <v/>
      </c>
      <c r="BT108" s="399" t="str">
        <f ca="1">+IF(OFFSET('Water Data'!$D$28,0,10*ROW('Water Data'!D102))="","",OFFSET('Water Data'!$D$28,0,10*ROW('Water Data'!D102)))</f>
        <v/>
      </c>
      <c r="BU108" s="399" t="str">
        <f ca="1">+IF(OFFSET('Water Data'!$D$29,0,10*ROW('Water Data'!D102))="","",OFFSET('Water Data'!$D$29,0,10*ROW('Water Data'!D102)))</f>
        <v/>
      </c>
      <c r="BV108" s="399" t="str">
        <f ca="1">+IF(OFFSET('Water Data'!$E$27,0,10*ROW('Water Data'!E102))="","",OFFSET('Water Data'!$E$27,0,10*ROW('Water Data'!E102)))</f>
        <v/>
      </c>
      <c r="BW108" s="399" t="str">
        <f ca="1">+IF(OFFSET('Water Data'!$E$28,0,10*ROW('Water Data'!E102))="","",OFFSET('Water Data'!$E$28,0,10*ROW('Water Data'!E102)))</f>
        <v/>
      </c>
      <c r="BX108" s="399" t="str">
        <f ca="1">+IF(OFFSET('Water Data'!$E$29,0,10*ROW('Water Data'!E102))="","",OFFSET('Water Data'!$E$29,0,10*ROW('Water Data'!E102)))</f>
        <v/>
      </c>
      <c r="BY108" s="399" t="str">
        <f ca="1">+IF(OFFSET('Water Data'!$F$27,0,10*ROW('Water Data'!F102))="","",OFFSET('Water Data'!$F$27,0,10*ROW('Water Data'!F102)))</f>
        <v/>
      </c>
      <c r="BZ108" s="399" t="str">
        <f ca="1">+IF(OFFSET('Water Data'!$F$28,0,10*ROW('Water Data'!F102))="","",OFFSET('Water Data'!$F$28,0,10*ROW('Water Data'!F102)))</f>
        <v/>
      </c>
      <c r="CA108" s="399" t="str">
        <f ca="1">+IF(OFFSET('Water Data'!$F$29,0,10*ROW('Water Data'!F102))="","",OFFSET('Water Data'!$F$29,0,10*ROW('Water Data'!F102)))</f>
        <v/>
      </c>
      <c r="CB108" s="399" t="str">
        <f ca="1">+IF(OFFSET('Water Data'!$G$27,0,10*ROW('Water Data'!G102))="","",OFFSET('Water Data'!$G$27,0,10*ROW('Water Data'!G102)))</f>
        <v/>
      </c>
      <c r="CC108" s="399" t="str">
        <f ca="1">+IF(OFFSET('Water Data'!$G$28,0,10*ROW('Water Data'!G102))="","",OFFSET('Water Data'!$G$28,0,10*ROW('Water Data'!G102)))</f>
        <v/>
      </c>
      <c r="CD108" s="399" t="str">
        <f ca="1">+IF(OFFSET('Water Data'!$G$29,0,10*ROW('Water Data'!G102))="","",OFFSET('Water Data'!$G$29,0,10*ROW('Water Data'!G102)))</f>
        <v/>
      </c>
      <c r="CE108" s="399" t="str">
        <f ca="1">+IF(OFFSET('Water Data'!$H$27,0,10*ROW('Water Data'!H102))="","",OFFSET('Water Data'!$H$27,0,10*ROW('Water Data'!H102)))</f>
        <v/>
      </c>
      <c r="CF108" s="399" t="str">
        <f ca="1">+IF(OFFSET('Water Data'!$H$28,0,10*ROW('Water Data'!H102))="","",OFFSET('Water Data'!$H$28,0,10*ROW('Water Data'!H102)))</f>
        <v/>
      </c>
      <c r="CG108" s="399" t="str">
        <f ca="1">+IF(OFFSET('Water Data'!$H$29,0,10*ROW('Water Data'!H102))="","",OFFSET('Water Data'!$H$29,0,10*ROW('Water Data'!H102)))</f>
        <v/>
      </c>
      <c r="CH108" s="399" t="str">
        <f ca="1">+IF(OFFSET('Water Data'!$I$27,0,10*ROW('Water Data'!I102))="","",OFFSET('Water Data'!$I$27,0,10*ROW('Water Data'!I102)))</f>
        <v/>
      </c>
      <c r="CI108" s="399" t="str">
        <f ca="1">+IF(OFFSET('Water Data'!$I$28,0,10*ROW('Water Data'!I102))="","",OFFSET('Water Data'!$I$28,0,10*ROW('Water Data'!I102)))</f>
        <v/>
      </c>
      <c r="CJ108" s="399" t="str">
        <f ca="1">+IF(OFFSET('Water Data'!$I$29,0,10*ROW('Water Data'!I102))="","",OFFSET('Water Data'!$I$29,0,10*ROW('Water Data'!I102)))</f>
        <v/>
      </c>
      <c r="CK108" s="399" t="str">
        <f ca="1">+IF(OFFSET('Sanitation Data'!$D$28,0,10*ROW('Sanitation Data'!D102))="","",OFFSET('Sanitation Data'!$D$28,0,10*ROW('Sanitation Data'!D102)))</f>
        <v/>
      </c>
      <c r="CL108" s="399" t="str">
        <f ca="1">+IF(OFFSET('Sanitation Data'!$D$29,0,10*ROW('Sanitation Data'!D102))="","",OFFSET('Sanitation Data'!$D$29,0,10*ROW('Sanitation Data'!D102)))</f>
        <v/>
      </c>
      <c r="CM108" s="399" t="str">
        <f ca="1">+IF(OFFSET('Sanitation Data'!$D$30,0,10*ROW('Sanitation Data'!D102))="","",OFFSET('Sanitation Data'!$D$30,0,10*ROW('Sanitation Data'!D102)))</f>
        <v/>
      </c>
      <c r="CN108" s="399" t="str">
        <f ca="1">+IF(OFFSET('Sanitation Data'!$D$31,0,10*ROW('Sanitation Data'!D102))="","",OFFSET('Sanitation Data'!$D$31,0,10*ROW('Sanitation Data'!D102)))</f>
        <v/>
      </c>
      <c r="CO108" s="399" t="str">
        <f ca="1">+IF(OFFSET('Sanitation Data'!$D$32,0,10*ROW('Sanitation Data'!D102))="","",OFFSET('Sanitation Data'!$D$32,0,10*ROW('Sanitation Data'!D102)))</f>
        <v/>
      </c>
      <c r="CP108" s="399" t="str">
        <f ca="1">+IF(OFFSET('Sanitation Data'!$E$28,0,10*ROW('Sanitation Data'!E102))="","",OFFSET('Sanitation Data'!$E$28,0,10*ROW('Sanitation Data'!E102)))</f>
        <v/>
      </c>
      <c r="CQ108" s="399" t="str">
        <f ca="1">+IF(OFFSET('Sanitation Data'!$E$29,0,10*ROW('Sanitation Data'!E102))="","",OFFSET('Sanitation Data'!$E$29,0,10*ROW('Sanitation Data'!E102)))</f>
        <v/>
      </c>
      <c r="CR108" s="399" t="str">
        <f ca="1">+IF(OFFSET('Sanitation Data'!$E$30,0,10*ROW('Sanitation Data'!E102))="","",OFFSET('Sanitation Data'!$E$30,0,10*ROW('Sanitation Data'!E102)))</f>
        <v/>
      </c>
      <c r="CS108" s="399" t="str">
        <f ca="1">+IF(OFFSET('Sanitation Data'!$E$31,0,10*ROW('Sanitation Data'!E102))="","",OFFSET('Sanitation Data'!$E$31,0,10*ROW('Sanitation Data'!E102)))</f>
        <v/>
      </c>
      <c r="CT108" s="399" t="str">
        <f ca="1">+IF(OFFSET('Sanitation Data'!$E$32,0,10*ROW('Sanitation Data'!E102))="","",OFFSET('Sanitation Data'!$E$32,0,10*ROW('Sanitation Data'!E102)))</f>
        <v/>
      </c>
      <c r="CU108" s="399" t="str">
        <f ca="1">+IF(OFFSET('Sanitation Data'!$F$28,0,10*ROW('Sanitation Data'!F102))="","",OFFSET('Sanitation Data'!$F$28,0,10*ROW('Sanitation Data'!F102)))</f>
        <v/>
      </c>
      <c r="CV108" s="399" t="str">
        <f ca="1">+IF(OFFSET('Sanitation Data'!$F$29,0,10*ROW('Sanitation Data'!F102))="","",OFFSET('Sanitation Data'!$F$29,0,10*ROW('Sanitation Data'!F102)))</f>
        <v/>
      </c>
      <c r="CW108" s="399" t="str">
        <f ca="1">+IF(OFFSET('Sanitation Data'!$F$30,0,10*ROW('Sanitation Data'!F102))="","",OFFSET('Sanitation Data'!$F$30,0,10*ROW('Sanitation Data'!F102)))</f>
        <v/>
      </c>
      <c r="CX108" s="399" t="str">
        <f ca="1">+IF(OFFSET('Sanitation Data'!$F$31,0,10*ROW('Sanitation Data'!F102))="","",OFFSET('Sanitation Data'!$F$31,0,10*ROW('Sanitation Data'!F102)))</f>
        <v/>
      </c>
      <c r="CY108" s="399" t="str">
        <f ca="1">+IF(OFFSET('Sanitation Data'!$F$32,0,10*ROW('Sanitation Data'!F102))="","",OFFSET('Sanitation Data'!$F$32,0,10*ROW('Sanitation Data'!F102)))</f>
        <v/>
      </c>
      <c r="CZ108" s="399" t="str">
        <f ca="1">+IF(OFFSET('Sanitation Data'!$G$28,0,10*ROW('Sanitation Data'!G102))="","",OFFSET('Sanitation Data'!$G$28,0,10*ROW('Sanitation Data'!G102)))</f>
        <v/>
      </c>
      <c r="DA108" s="399" t="str">
        <f ca="1">+IF(OFFSET('Sanitation Data'!$G$29,0,10*ROW('Sanitation Data'!G102))="","",OFFSET('Sanitation Data'!$G$29,0,10*ROW('Sanitation Data'!G102)))</f>
        <v/>
      </c>
      <c r="DB108" s="399" t="str">
        <f ca="1">+IF(OFFSET('Sanitation Data'!$G$30,0,10*ROW('Sanitation Data'!G102))="","",OFFSET('Sanitation Data'!$G$30,0,10*ROW('Sanitation Data'!G102)))</f>
        <v/>
      </c>
      <c r="DC108" s="399" t="str">
        <f ca="1">+IF(OFFSET('Sanitation Data'!$G$31,0,10*ROW('Sanitation Data'!G102))="","",OFFSET('Sanitation Data'!$G$31,0,10*ROW('Sanitation Data'!G102)))</f>
        <v/>
      </c>
      <c r="DD108" s="399" t="str">
        <f ca="1">+IF(OFFSET('Sanitation Data'!$G$32,0,10*ROW('Sanitation Data'!G102))="","",OFFSET('Sanitation Data'!$G$32,0,10*ROW('Sanitation Data'!G102)))</f>
        <v/>
      </c>
      <c r="DE108" s="399" t="str">
        <f ca="1">+IF(OFFSET('Sanitation Data'!$H$28,0,10*ROW('Sanitation Data'!H102))="","",OFFSET('Sanitation Data'!$H$28,0,10*ROW('Sanitation Data'!H102)))</f>
        <v/>
      </c>
      <c r="DF108" s="399" t="str">
        <f ca="1">+IF(OFFSET('Sanitation Data'!$H$29,0,10*ROW('Sanitation Data'!H102))="","",OFFSET('Sanitation Data'!$H$29,0,10*ROW('Sanitation Data'!H102)))</f>
        <v/>
      </c>
      <c r="DG108" s="399" t="str">
        <f ca="1">+IF(OFFSET('Sanitation Data'!$H$30,0,10*ROW('Sanitation Data'!H102))="","",OFFSET('Sanitation Data'!$H$30,0,10*ROW('Sanitation Data'!H102)))</f>
        <v/>
      </c>
      <c r="DH108" s="399" t="str">
        <f ca="1">+IF(OFFSET('Sanitation Data'!$H$31,0,10*ROW('Sanitation Data'!H102))="","",OFFSET('Sanitation Data'!$H$31,0,10*ROW('Sanitation Data'!H102)))</f>
        <v/>
      </c>
      <c r="DI108" s="399" t="str">
        <f ca="1">+IF(OFFSET('Sanitation Data'!$H$32,0,10*ROW('Sanitation Data'!H102))="","",OFFSET('Sanitation Data'!$H$32,0,10*ROW('Sanitation Data'!H102)))</f>
        <v/>
      </c>
      <c r="DJ108" s="399" t="str">
        <f ca="1">+IF(OFFSET('Sanitation Data'!$I$28,0,10*ROW('Sanitation Data'!I102))="","",OFFSET('Sanitation Data'!$I$28,0,10*ROW('Sanitation Data'!I102)))</f>
        <v/>
      </c>
      <c r="DK108" s="399" t="str">
        <f ca="1">+IF(OFFSET('Sanitation Data'!$I$29,0,10*ROW('Sanitation Data'!I102))="","",OFFSET('Sanitation Data'!$I$29,0,10*ROW('Sanitation Data'!I102)))</f>
        <v/>
      </c>
      <c r="DL108" s="399" t="str">
        <f ca="1">+IF(OFFSET('Sanitation Data'!$I$30,0,10*ROW('Sanitation Data'!I102))="","",OFFSET('Sanitation Data'!$I$30,0,10*ROW('Sanitation Data'!I102)))</f>
        <v/>
      </c>
      <c r="DM108" s="399" t="str">
        <f ca="1">+IF(OFFSET('Sanitation Data'!$I$31,0,10*ROW('Sanitation Data'!I102))="","",OFFSET('Sanitation Data'!$I$31,0,10*ROW('Sanitation Data'!I102)))</f>
        <v/>
      </c>
      <c r="DN108" s="399" t="str">
        <f ca="1">+IF(OFFSET('Sanitation Data'!$I$32,0,10*ROW('Sanitation Data'!I102))="","",OFFSET('Sanitation Data'!$I$32,0,10*ROW('Sanitation Data'!I102)))</f>
        <v/>
      </c>
      <c r="DO108" s="399" t="str">
        <f ca="1">+IF(OFFSET('Hygiene Data'!$D$11,0,10*ROW('Hygiene Data'!D102))="","",OFFSET('Hygiene Data'!$D$11,0,10*ROW('Hygiene Data'!D102)))</f>
        <v/>
      </c>
      <c r="DP108" s="399" t="str">
        <f ca="1">+IF(OFFSET('Hygiene Data'!$D$12,0,10*ROW('Hygiene Data'!D102))="","",OFFSET('Hygiene Data'!$D$12,0,10*ROW('Hygiene Data'!D102)))</f>
        <v/>
      </c>
      <c r="DQ108" s="399" t="str">
        <f ca="1">+IF(OFFSET('Hygiene Data'!$D$13,0,10*ROW('Hygiene Data'!D102))="","",OFFSET('Hygiene Data'!$D$13,0,10*ROW('Hygiene Data'!D102)))</f>
        <v/>
      </c>
      <c r="DR108" s="399" t="str">
        <f ca="1">+IF(OFFSET('Hygiene Data'!$E$11,0,10*ROW('Hygiene Data'!E102))="","",OFFSET('Hygiene Data'!$E$11,0,10*ROW('Hygiene Data'!E102)))</f>
        <v/>
      </c>
      <c r="DS108" s="399" t="str">
        <f ca="1">+IF(OFFSET('Hygiene Data'!$E$12,0,10*ROW('Hygiene Data'!E102))="","",OFFSET('Hygiene Data'!$E$12,0,10*ROW('Hygiene Data'!E102)))</f>
        <v/>
      </c>
      <c r="DT108" s="399" t="str">
        <f ca="1">+IF(OFFSET('Hygiene Data'!$E$13,0,10*ROW('Hygiene Data'!E102))="","",OFFSET('Hygiene Data'!$E$13,0,10*ROW('Hygiene Data'!E102)))</f>
        <v/>
      </c>
      <c r="DU108" s="399" t="str">
        <f ca="1">+IF(OFFSET('Hygiene Data'!$F$11,0,10*ROW('Hygiene Data'!F102))="","",OFFSET('Hygiene Data'!$F$11,0,10*ROW('Hygiene Data'!F102)))</f>
        <v/>
      </c>
      <c r="DV108" s="399" t="str">
        <f ca="1">+IF(OFFSET('Hygiene Data'!$F$12,0,10*ROW('Hygiene Data'!F102))="","",OFFSET('Hygiene Data'!$F$12,0,10*ROW('Hygiene Data'!F102)))</f>
        <v/>
      </c>
      <c r="DW108" s="399" t="str">
        <f ca="1">+IF(OFFSET('Hygiene Data'!$F$13,0,10*ROW('Hygiene Data'!F102))="","",OFFSET('Hygiene Data'!$F$13,0,10*ROW('Hygiene Data'!F102)))</f>
        <v/>
      </c>
      <c r="DX108" s="399" t="str">
        <f ca="1">+IF(OFFSET('Hygiene Data'!$G$11,0,10*ROW('Hygiene Data'!G102))="","",OFFSET('Hygiene Data'!$G$11,0,10*ROW('Hygiene Data'!G102)))</f>
        <v/>
      </c>
      <c r="DY108" s="399" t="str">
        <f ca="1">+IF(OFFSET('Hygiene Data'!$G$12,0,10*ROW('Hygiene Data'!G102))="","",OFFSET('Hygiene Data'!$G$12,0,10*ROW('Hygiene Data'!G102)))</f>
        <v/>
      </c>
      <c r="DZ108" s="399" t="str">
        <f ca="1">+IF(OFFSET('Hygiene Data'!$G$13,0,10*ROW('Hygiene Data'!G102))="","",OFFSET('Hygiene Data'!$G$13,0,10*ROW('Hygiene Data'!G102)))</f>
        <v/>
      </c>
      <c r="EA108" s="399" t="str">
        <f ca="1">+IF(OFFSET('Hygiene Data'!$H$11,0,10*ROW('Hygiene Data'!H102))="","",OFFSET('Hygiene Data'!$H$11,0,10*ROW('Hygiene Data'!H102)))</f>
        <v/>
      </c>
      <c r="EB108" s="399" t="str">
        <f ca="1">+IF(OFFSET('Hygiene Data'!$H$12,0,10*ROW('Hygiene Data'!H102))="","",OFFSET('Hygiene Data'!$H$12,0,10*ROW('Hygiene Data'!H102)))</f>
        <v/>
      </c>
      <c r="EC108" s="399" t="str">
        <f ca="1">+IF(OFFSET('Hygiene Data'!$H$13,0,10*ROW('Hygiene Data'!H102))="","",OFFSET('Hygiene Data'!$H$13,0,10*ROW('Hygiene Data'!H102)))</f>
        <v/>
      </c>
      <c r="ED108" s="399" t="str">
        <f ca="1">+IF(OFFSET('Hygiene Data'!$I$11,0,10*ROW('Hygiene Data'!I102))="","",OFFSET('Hygiene Data'!$I$11,0,10*ROW('Hygiene Data'!I102)))</f>
        <v/>
      </c>
      <c r="EE108" s="399" t="str">
        <f ca="1">+IF(OFFSET('Hygiene Data'!$I$12,0,10*ROW('Hygiene Data'!I102))="","",OFFSET('Hygiene Data'!$I$12,0,10*ROW('Hygiene Data'!I102)))</f>
        <v/>
      </c>
      <c r="EF108" s="399" t="str">
        <f ca="1">+IF(OFFSET('Hygiene Data'!$I$13,0,10*ROW('Hygiene Data'!I102))="","",OFFSET('Hygiene Data'!$I$13,0,10*ROW('Hygiene Data'!I102)))</f>
        <v/>
      </c>
    </row>
    <row r="109" spans="1:136" x14ac:dyDescent="0.25">
      <c r="A109" s="508" t="str">
        <f ca="1">+IF(OFFSET('Water Data'!$B$2,0,10*ROW('Water Data'!E103))="","",OFFSET('Water Data'!$B$2,0,10*ROW('Water Data'!E103)))</f>
        <v/>
      </c>
      <c r="B109" s="50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35" t="str">
        <f t="shared" ca="1" si="1"/>
        <v/>
      </c>
      <c r="D109" s="53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3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3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3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3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3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3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3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3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3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3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3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3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3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3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3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3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3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3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3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3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3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3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3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3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3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3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3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3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3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3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3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3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3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3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3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3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3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3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3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3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3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3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3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3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3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3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3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3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1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3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3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3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3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3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3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3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3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3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3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3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3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3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3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3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3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99" t="str">
        <f ca="1">+IF(OFFSET('Water Data'!$D$27,0,10*ROW('Water Data'!D103))="","",OFFSET('Water Data'!$D$27,0,10*ROW('Water Data'!D103)))</f>
        <v/>
      </c>
      <c r="BT109" s="399" t="str">
        <f ca="1">+IF(OFFSET('Water Data'!$D$28,0,10*ROW('Water Data'!D103))="","",OFFSET('Water Data'!$D$28,0,10*ROW('Water Data'!D103)))</f>
        <v/>
      </c>
      <c r="BU109" s="399" t="str">
        <f ca="1">+IF(OFFSET('Water Data'!$D$29,0,10*ROW('Water Data'!D103))="","",OFFSET('Water Data'!$D$29,0,10*ROW('Water Data'!D103)))</f>
        <v/>
      </c>
      <c r="BV109" s="399" t="str">
        <f ca="1">+IF(OFFSET('Water Data'!$E$27,0,10*ROW('Water Data'!E103))="","",OFFSET('Water Data'!$E$27,0,10*ROW('Water Data'!E103)))</f>
        <v/>
      </c>
      <c r="BW109" s="399" t="str">
        <f ca="1">+IF(OFFSET('Water Data'!$E$28,0,10*ROW('Water Data'!E103))="","",OFFSET('Water Data'!$E$28,0,10*ROW('Water Data'!E103)))</f>
        <v/>
      </c>
      <c r="BX109" s="399" t="str">
        <f ca="1">+IF(OFFSET('Water Data'!$E$29,0,10*ROW('Water Data'!E103))="","",OFFSET('Water Data'!$E$29,0,10*ROW('Water Data'!E103)))</f>
        <v/>
      </c>
      <c r="BY109" s="399" t="str">
        <f ca="1">+IF(OFFSET('Water Data'!$F$27,0,10*ROW('Water Data'!F103))="","",OFFSET('Water Data'!$F$27,0,10*ROW('Water Data'!F103)))</f>
        <v/>
      </c>
      <c r="BZ109" s="399" t="str">
        <f ca="1">+IF(OFFSET('Water Data'!$F$28,0,10*ROW('Water Data'!F103))="","",OFFSET('Water Data'!$F$28,0,10*ROW('Water Data'!F103)))</f>
        <v/>
      </c>
      <c r="CA109" s="399" t="str">
        <f ca="1">+IF(OFFSET('Water Data'!$F$29,0,10*ROW('Water Data'!F103))="","",OFFSET('Water Data'!$F$29,0,10*ROW('Water Data'!F103)))</f>
        <v/>
      </c>
      <c r="CB109" s="399" t="str">
        <f ca="1">+IF(OFFSET('Water Data'!$G$27,0,10*ROW('Water Data'!G103))="","",OFFSET('Water Data'!$G$27,0,10*ROW('Water Data'!G103)))</f>
        <v/>
      </c>
      <c r="CC109" s="399" t="str">
        <f ca="1">+IF(OFFSET('Water Data'!$G$28,0,10*ROW('Water Data'!G103))="","",OFFSET('Water Data'!$G$28,0,10*ROW('Water Data'!G103)))</f>
        <v/>
      </c>
      <c r="CD109" s="399" t="str">
        <f ca="1">+IF(OFFSET('Water Data'!$G$29,0,10*ROW('Water Data'!G103))="","",OFFSET('Water Data'!$G$29,0,10*ROW('Water Data'!G103)))</f>
        <v/>
      </c>
      <c r="CE109" s="399" t="str">
        <f ca="1">+IF(OFFSET('Water Data'!$H$27,0,10*ROW('Water Data'!H103))="","",OFFSET('Water Data'!$H$27,0,10*ROW('Water Data'!H103)))</f>
        <v/>
      </c>
      <c r="CF109" s="399" t="str">
        <f ca="1">+IF(OFFSET('Water Data'!$H$28,0,10*ROW('Water Data'!H103))="","",OFFSET('Water Data'!$H$28,0,10*ROW('Water Data'!H103)))</f>
        <v/>
      </c>
      <c r="CG109" s="399" t="str">
        <f ca="1">+IF(OFFSET('Water Data'!$H$29,0,10*ROW('Water Data'!H103))="","",OFFSET('Water Data'!$H$29,0,10*ROW('Water Data'!H103)))</f>
        <v/>
      </c>
      <c r="CH109" s="399" t="str">
        <f ca="1">+IF(OFFSET('Water Data'!$I$27,0,10*ROW('Water Data'!I103))="","",OFFSET('Water Data'!$I$27,0,10*ROW('Water Data'!I103)))</f>
        <v/>
      </c>
      <c r="CI109" s="399" t="str">
        <f ca="1">+IF(OFFSET('Water Data'!$I$28,0,10*ROW('Water Data'!I103))="","",OFFSET('Water Data'!$I$28,0,10*ROW('Water Data'!I103)))</f>
        <v/>
      </c>
      <c r="CJ109" s="399" t="str">
        <f ca="1">+IF(OFFSET('Water Data'!$I$29,0,10*ROW('Water Data'!I103))="","",OFFSET('Water Data'!$I$29,0,10*ROW('Water Data'!I103)))</f>
        <v/>
      </c>
      <c r="CK109" s="399" t="str">
        <f ca="1">+IF(OFFSET('Sanitation Data'!$D$28,0,10*ROW('Sanitation Data'!D103))="","",OFFSET('Sanitation Data'!$D$28,0,10*ROW('Sanitation Data'!D103)))</f>
        <v/>
      </c>
      <c r="CL109" s="399" t="str">
        <f ca="1">+IF(OFFSET('Sanitation Data'!$D$29,0,10*ROW('Sanitation Data'!D103))="","",OFFSET('Sanitation Data'!$D$29,0,10*ROW('Sanitation Data'!D103)))</f>
        <v/>
      </c>
      <c r="CM109" s="399" t="str">
        <f ca="1">+IF(OFFSET('Sanitation Data'!$D$30,0,10*ROW('Sanitation Data'!D103))="","",OFFSET('Sanitation Data'!$D$30,0,10*ROW('Sanitation Data'!D103)))</f>
        <v/>
      </c>
      <c r="CN109" s="399" t="str">
        <f ca="1">+IF(OFFSET('Sanitation Data'!$D$31,0,10*ROW('Sanitation Data'!D103))="","",OFFSET('Sanitation Data'!$D$31,0,10*ROW('Sanitation Data'!D103)))</f>
        <v/>
      </c>
      <c r="CO109" s="399" t="str">
        <f ca="1">+IF(OFFSET('Sanitation Data'!$D$32,0,10*ROW('Sanitation Data'!D103))="","",OFFSET('Sanitation Data'!$D$32,0,10*ROW('Sanitation Data'!D103)))</f>
        <v/>
      </c>
      <c r="CP109" s="399" t="str">
        <f ca="1">+IF(OFFSET('Sanitation Data'!$E$28,0,10*ROW('Sanitation Data'!E103))="","",OFFSET('Sanitation Data'!$E$28,0,10*ROW('Sanitation Data'!E103)))</f>
        <v/>
      </c>
      <c r="CQ109" s="399" t="str">
        <f ca="1">+IF(OFFSET('Sanitation Data'!$E$29,0,10*ROW('Sanitation Data'!E103))="","",OFFSET('Sanitation Data'!$E$29,0,10*ROW('Sanitation Data'!E103)))</f>
        <v/>
      </c>
      <c r="CR109" s="399" t="str">
        <f ca="1">+IF(OFFSET('Sanitation Data'!$E$30,0,10*ROW('Sanitation Data'!E103))="","",OFFSET('Sanitation Data'!$E$30,0,10*ROW('Sanitation Data'!E103)))</f>
        <v/>
      </c>
      <c r="CS109" s="399" t="str">
        <f ca="1">+IF(OFFSET('Sanitation Data'!$E$31,0,10*ROW('Sanitation Data'!E103))="","",OFFSET('Sanitation Data'!$E$31,0,10*ROW('Sanitation Data'!E103)))</f>
        <v/>
      </c>
      <c r="CT109" s="399" t="str">
        <f ca="1">+IF(OFFSET('Sanitation Data'!$E$32,0,10*ROW('Sanitation Data'!E103))="","",OFFSET('Sanitation Data'!$E$32,0,10*ROW('Sanitation Data'!E103)))</f>
        <v/>
      </c>
      <c r="CU109" s="399" t="str">
        <f ca="1">+IF(OFFSET('Sanitation Data'!$F$28,0,10*ROW('Sanitation Data'!F103))="","",OFFSET('Sanitation Data'!$F$28,0,10*ROW('Sanitation Data'!F103)))</f>
        <v/>
      </c>
      <c r="CV109" s="399" t="str">
        <f ca="1">+IF(OFFSET('Sanitation Data'!$F$29,0,10*ROW('Sanitation Data'!F103))="","",OFFSET('Sanitation Data'!$F$29,0,10*ROW('Sanitation Data'!F103)))</f>
        <v/>
      </c>
      <c r="CW109" s="399" t="str">
        <f ca="1">+IF(OFFSET('Sanitation Data'!$F$30,0,10*ROW('Sanitation Data'!F103))="","",OFFSET('Sanitation Data'!$F$30,0,10*ROW('Sanitation Data'!F103)))</f>
        <v/>
      </c>
      <c r="CX109" s="399" t="str">
        <f ca="1">+IF(OFFSET('Sanitation Data'!$F$31,0,10*ROW('Sanitation Data'!F103))="","",OFFSET('Sanitation Data'!$F$31,0,10*ROW('Sanitation Data'!F103)))</f>
        <v/>
      </c>
      <c r="CY109" s="399" t="str">
        <f ca="1">+IF(OFFSET('Sanitation Data'!$F$32,0,10*ROW('Sanitation Data'!F103))="","",OFFSET('Sanitation Data'!$F$32,0,10*ROW('Sanitation Data'!F103)))</f>
        <v/>
      </c>
      <c r="CZ109" s="399" t="str">
        <f ca="1">+IF(OFFSET('Sanitation Data'!$G$28,0,10*ROW('Sanitation Data'!G103))="","",OFFSET('Sanitation Data'!$G$28,0,10*ROW('Sanitation Data'!G103)))</f>
        <v/>
      </c>
      <c r="DA109" s="399" t="str">
        <f ca="1">+IF(OFFSET('Sanitation Data'!$G$29,0,10*ROW('Sanitation Data'!G103))="","",OFFSET('Sanitation Data'!$G$29,0,10*ROW('Sanitation Data'!G103)))</f>
        <v/>
      </c>
      <c r="DB109" s="399" t="str">
        <f ca="1">+IF(OFFSET('Sanitation Data'!$G$30,0,10*ROW('Sanitation Data'!G103))="","",OFFSET('Sanitation Data'!$G$30,0,10*ROW('Sanitation Data'!G103)))</f>
        <v/>
      </c>
      <c r="DC109" s="399" t="str">
        <f ca="1">+IF(OFFSET('Sanitation Data'!$G$31,0,10*ROW('Sanitation Data'!G103))="","",OFFSET('Sanitation Data'!$G$31,0,10*ROW('Sanitation Data'!G103)))</f>
        <v/>
      </c>
      <c r="DD109" s="399" t="str">
        <f ca="1">+IF(OFFSET('Sanitation Data'!$G$32,0,10*ROW('Sanitation Data'!G103))="","",OFFSET('Sanitation Data'!$G$32,0,10*ROW('Sanitation Data'!G103)))</f>
        <v/>
      </c>
      <c r="DE109" s="399" t="str">
        <f ca="1">+IF(OFFSET('Sanitation Data'!$H$28,0,10*ROW('Sanitation Data'!H103))="","",OFFSET('Sanitation Data'!$H$28,0,10*ROW('Sanitation Data'!H103)))</f>
        <v/>
      </c>
      <c r="DF109" s="399" t="str">
        <f ca="1">+IF(OFFSET('Sanitation Data'!$H$29,0,10*ROW('Sanitation Data'!H103))="","",OFFSET('Sanitation Data'!$H$29,0,10*ROW('Sanitation Data'!H103)))</f>
        <v/>
      </c>
      <c r="DG109" s="399" t="str">
        <f ca="1">+IF(OFFSET('Sanitation Data'!$H$30,0,10*ROW('Sanitation Data'!H103))="","",OFFSET('Sanitation Data'!$H$30,0,10*ROW('Sanitation Data'!H103)))</f>
        <v/>
      </c>
      <c r="DH109" s="399" t="str">
        <f ca="1">+IF(OFFSET('Sanitation Data'!$H$31,0,10*ROW('Sanitation Data'!H103))="","",OFFSET('Sanitation Data'!$H$31,0,10*ROW('Sanitation Data'!H103)))</f>
        <v/>
      </c>
      <c r="DI109" s="399" t="str">
        <f ca="1">+IF(OFFSET('Sanitation Data'!$H$32,0,10*ROW('Sanitation Data'!H103))="","",OFFSET('Sanitation Data'!$H$32,0,10*ROW('Sanitation Data'!H103)))</f>
        <v/>
      </c>
      <c r="DJ109" s="399" t="str">
        <f ca="1">+IF(OFFSET('Sanitation Data'!$I$28,0,10*ROW('Sanitation Data'!I103))="","",OFFSET('Sanitation Data'!$I$28,0,10*ROW('Sanitation Data'!I103)))</f>
        <v/>
      </c>
      <c r="DK109" s="399" t="str">
        <f ca="1">+IF(OFFSET('Sanitation Data'!$I$29,0,10*ROW('Sanitation Data'!I103))="","",OFFSET('Sanitation Data'!$I$29,0,10*ROW('Sanitation Data'!I103)))</f>
        <v/>
      </c>
      <c r="DL109" s="399" t="str">
        <f ca="1">+IF(OFFSET('Sanitation Data'!$I$30,0,10*ROW('Sanitation Data'!I103))="","",OFFSET('Sanitation Data'!$I$30,0,10*ROW('Sanitation Data'!I103)))</f>
        <v/>
      </c>
      <c r="DM109" s="399" t="str">
        <f ca="1">+IF(OFFSET('Sanitation Data'!$I$31,0,10*ROW('Sanitation Data'!I103))="","",OFFSET('Sanitation Data'!$I$31,0,10*ROW('Sanitation Data'!I103)))</f>
        <v/>
      </c>
      <c r="DN109" s="399" t="str">
        <f ca="1">+IF(OFFSET('Sanitation Data'!$I$32,0,10*ROW('Sanitation Data'!I103))="","",OFFSET('Sanitation Data'!$I$32,0,10*ROW('Sanitation Data'!I103)))</f>
        <v/>
      </c>
      <c r="DO109" s="399" t="str">
        <f ca="1">+IF(OFFSET('Hygiene Data'!$D$11,0,10*ROW('Hygiene Data'!D103))="","",OFFSET('Hygiene Data'!$D$11,0,10*ROW('Hygiene Data'!D103)))</f>
        <v/>
      </c>
      <c r="DP109" s="399" t="str">
        <f ca="1">+IF(OFFSET('Hygiene Data'!$D$12,0,10*ROW('Hygiene Data'!D103))="","",OFFSET('Hygiene Data'!$D$12,0,10*ROW('Hygiene Data'!D103)))</f>
        <v/>
      </c>
      <c r="DQ109" s="399" t="str">
        <f ca="1">+IF(OFFSET('Hygiene Data'!$D$13,0,10*ROW('Hygiene Data'!D103))="","",OFFSET('Hygiene Data'!$D$13,0,10*ROW('Hygiene Data'!D103)))</f>
        <v/>
      </c>
      <c r="DR109" s="399" t="str">
        <f ca="1">+IF(OFFSET('Hygiene Data'!$E$11,0,10*ROW('Hygiene Data'!E103))="","",OFFSET('Hygiene Data'!$E$11,0,10*ROW('Hygiene Data'!E103)))</f>
        <v/>
      </c>
      <c r="DS109" s="399" t="str">
        <f ca="1">+IF(OFFSET('Hygiene Data'!$E$12,0,10*ROW('Hygiene Data'!E103))="","",OFFSET('Hygiene Data'!$E$12,0,10*ROW('Hygiene Data'!E103)))</f>
        <v/>
      </c>
      <c r="DT109" s="399" t="str">
        <f ca="1">+IF(OFFSET('Hygiene Data'!$E$13,0,10*ROW('Hygiene Data'!E103))="","",OFFSET('Hygiene Data'!$E$13,0,10*ROW('Hygiene Data'!E103)))</f>
        <v/>
      </c>
      <c r="DU109" s="399" t="str">
        <f ca="1">+IF(OFFSET('Hygiene Data'!$F$11,0,10*ROW('Hygiene Data'!F103))="","",OFFSET('Hygiene Data'!$F$11,0,10*ROW('Hygiene Data'!F103)))</f>
        <v/>
      </c>
      <c r="DV109" s="399" t="str">
        <f ca="1">+IF(OFFSET('Hygiene Data'!$F$12,0,10*ROW('Hygiene Data'!F103))="","",OFFSET('Hygiene Data'!$F$12,0,10*ROW('Hygiene Data'!F103)))</f>
        <v/>
      </c>
      <c r="DW109" s="399" t="str">
        <f ca="1">+IF(OFFSET('Hygiene Data'!$F$13,0,10*ROW('Hygiene Data'!F103))="","",OFFSET('Hygiene Data'!$F$13,0,10*ROW('Hygiene Data'!F103)))</f>
        <v/>
      </c>
      <c r="DX109" s="399" t="str">
        <f ca="1">+IF(OFFSET('Hygiene Data'!$G$11,0,10*ROW('Hygiene Data'!G103))="","",OFFSET('Hygiene Data'!$G$11,0,10*ROW('Hygiene Data'!G103)))</f>
        <v/>
      </c>
      <c r="DY109" s="399" t="str">
        <f ca="1">+IF(OFFSET('Hygiene Data'!$G$12,0,10*ROW('Hygiene Data'!G103))="","",OFFSET('Hygiene Data'!$G$12,0,10*ROW('Hygiene Data'!G103)))</f>
        <v/>
      </c>
      <c r="DZ109" s="399" t="str">
        <f ca="1">+IF(OFFSET('Hygiene Data'!$G$13,0,10*ROW('Hygiene Data'!G103))="","",OFFSET('Hygiene Data'!$G$13,0,10*ROW('Hygiene Data'!G103)))</f>
        <v/>
      </c>
      <c r="EA109" s="399" t="str">
        <f ca="1">+IF(OFFSET('Hygiene Data'!$H$11,0,10*ROW('Hygiene Data'!H103))="","",OFFSET('Hygiene Data'!$H$11,0,10*ROW('Hygiene Data'!H103)))</f>
        <v/>
      </c>
      <c r="EB109" s="399" t="str">
        <f ca="1">+IF(OFFSET('Hygiene Data'!$H$12,0,10*ROW('Hygiene Data'!H103))="","",OFFSET('Hygiene Data'!$H$12,0,10*ROW('Hygiene Data'!H103)))</f>
        <v/>
      </c>
      <c r="EC109" s="399" t="str">
        <f ca="1">+IF(OFFSET('Hygiene Data'!$H$13,0,10*ROW('Hygiene Data'!H103))="","",OFFSET('Hygiene Data'!$H$13,0,10*ROW('Hygiene Data'!H103)))</f>
        <v/>
      </c>
      <c r="ED109" s="399" t="str">
        <f ca="1">+IF(OFFSET('Hygiene Data'!$I$11,0,10*ROW('Hygiene Data'!I103))="","",OFFSET('Hygiene Data'!$I$11,0,10*ROW('Hygiene Data'!I103)))</f>
        <v/>
      </c>
      <c r="EE109" s="399" t="str">
        <f ca="1">+IF(OFFSET('Hygiene Data'!$I$12,0,10*ROW('Hygiene Data'!I103))="","",OFFSET('Hygiene Data'!$I$12,0,10*ROW('Hygiene Data'!I103)))</f>
        <v/>
      </c>
      <c r="EF109" s="399" t="str">
        <f ca="1">+IF(OFFSET('Hygiene Data'!$I$13,0,10*ROW('Hygiene Data'!I103))="","",OFFSET('Hygiene Data'!$I$13,0,10*ROW('Hygiene Data'!I103)))</f>
        <v/>
      </c>
    </row>
    <row r="110" spans="1:136" x14ac:dyDescent="0.25">
      <c r="A110" s="508" t="str">
        <f ca="1">+IF(OFFSET('Water Data'!$B$2,0,10*ROW('Water Data'!E104))="","",OFFSET('Water Data'!$B$2,0,10*ROW('Water Data'!E104)))</f>
        <v/>
      </c>
      <c r="B110" s="50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35" t="str">
        <f t="shared" ca="1" si="1"/>
        <v/>
      </c>
      <c r="D110" s="53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3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3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3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3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3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3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3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3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3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3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3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3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3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3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3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3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3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3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3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3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3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3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3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3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3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3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3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3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3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3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3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3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3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3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3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3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3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3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3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3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3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3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3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3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3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3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3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3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1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3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3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3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3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3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3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3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3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3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3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3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3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3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3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3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3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99" t="str">
        <f ca="1">+IF(OFFSET('Water Data'!$D$27,0,10*ROW('Water Data'!D104))="","",OFFSET('Water Data'!$D$27,0,10*ROW('Water Data'!D104)))</f>
        <v/>
      </c>
      <c r="BT110" s="399" t="str">
        <f ca="1">+IF(OFFSET('Water Data'!$D$28,0,10*ROW('Water Data'!D104))="","",OFFSET('Water Data'!$D$28,0,10*ROW('Water Data'!D104)))</f>
        <v/>
      </c>
      <c r="BU110" s="399" t="str">
        <f ca="1">+IF(OFFSET('Water Data'!$D$29,0,10*ROW('Water Data'!D104))="","",OFFSET('Water Data'!$D$29,0,10*ROW('Water Data'!D104)))</f>
        <v/>
      </c>
      <c r="BV110" s="399" t="str">
        <f ca="1">+IF(OFFSET('Water Data'!$E$27,0,10*ROW('Water Data'!E104))="","",OFFSET('Water Data'!$E$27,0,10*ROW('Water Data'!E104)))</f>
        <v/>
      </c>
      <c r="BW110" s="399" t="str">
        <f ca="1">+IF(OFFSET('Water Data'!$E$28,0,10*ROW('Water Data'!E104))="","",OFFSET('Water Data'!$E$28,0,10*ROW('Water Data'!E104)))</f>
        <v/>
      </c>
      <c r="BX110" s="399" t="str">
        <f ca="1">+IF(OFFSET('Water Data'!$E$29,0,10*ROW('Water Data'!E104))="","",OFFSET('Water Data'!$E$29,0,10*ROW('Water Data'!E104)))</f>
        <v/>
      </c>
      <c r="BY110" s="399" t="str">
        <f ca="1">+IF(OFFSET('Water Data'!$F$27,0,10*ROW('Water Data'!F104))="","",OFFSET('Water Data'!$F$27,0,10*ROW('Water Data'!F104)))</f>
        <v/>
      </c>
      <c r="BZ110" s="399" t="str">
        <f ca="1">+IF(OFFSET('Water Data'!$F$28,0,10*ROW('Water Data'!F104))="","",OFFSET('Water Data'!$F$28,0,10*ROW('Water Data'!F104)))</f>
        <v/>
      </c>
      <c r="CA110" s="399" t="str">
        <f ca="1">+IF(OFFSET('Water Data'!$F$29,0,10*ROW('Water Data'!F104))="","",OFFSET('Water Data'!$F$29,0,10*ROW('Water Data'!F104)))</f>
        <v/>
      </c>
      <c r="CB110" s="399" t="str">
        <f ca="1">+IF(OFFSET('Water Data'!$G$27,0,10*ROW('Water Data'!G104))="","",OFFSET('Water Data'!$G$27,0,10*ROW('Water Data'!G104)))</f>
        <v/>
      </c>
      <c r="CC110" s="399" t="str">
        <f ca="1">+IF(OFFSET('Water Data'!$G$28,0,10*ROW('Water Data'!G104))="","",OFFSET('Water Data'!$G$28,0,10*ROW('Water Data'!G104)))</f>
        <v/>
      </c>
      <c r="CD110" s="399" t="str">
        <f ca="1">+IF(OFFSET('Water Data'!$G$29,0,10*ROW('Water Data'!G104))="","",OFFSET('Water Data'!$G$29,0,10*ROW('Water Data'!G104)))</f>
        <v/>
      </c>
      <c r="CE110" s="399" t="str">
        <f ca="1">+IF(OFFSET('Water Data'!$H$27,0,10*ROW('Water Data'!H104))="","",OFFSET('Water Data'!$H$27,0,10*ROW('Water Data'!H104)))</f>
        <v/>
      </c>
      <c r="CF110" s="399" t="str">
        <f ca="1">+IF(OFFSET('Water Data'!$H$28,0,10*ROW('Water Data'!H104))="","",OFFSET('Water Data'!$H$28,0,10*ROW('Water Data'!H104)))</f>
        <v/>
      </c>
      <c r="CG110" s="399" t="str">
        <f ca="1">+IF(OFFSET('Water Data'!$H$29,0,10*ROW('Water Data'!H104))="","",OFFSET('Water Data'!$H$29,0,10*ROW('Water Data'!H104)))</f>
        <v/>
      </c>
      <c r="CH110" s="399" t="str">
        <f ca="1">+IF(OFFSET('Water Data'!$I$27,0,10*ROW('Water Data'!I104))="","",OFFSET('Water Data'!$I$27,0,10*ROW('Water Data'!I104)))</f>
        <v/>
      </c>
      <c r="CI110" s="399" t="str">
        <f ca="1">+IF(OFFSET('Water Data'!$I$28,0,10*ROW('Water Data'!I104))="","",OFFSET('Water Data'!$I$28,0,10*ROW('Water Data'!I104)))</f>
        <v/>
      </c>
      <c r="CJ110" s="399" t="str">
        <f ca="1">+IF(OFFSET('Water Data'!$I$29,0,10*ROW('Water Data'!I104))="","",OFFSET('Water Data'!$I$29,0,10*ROW('Water Data'!I104)))</f>
        <v/>
      </c>
      <c r="CK110" s="399" t="str">
        <f ca="1">+IF(OFFSET('Sanitation Data'!$D$28,0,10*ROW('Sanitation Data'!D104))="","",OFFSET('Sanitation Data'!$D$28,0,10*ROW('Sanitation Data'!D104)))</f>
        <v/>
      </c>
      <c r="CL110" s="399" t="str">
        <f ca="1">+IF(OFFSET('Sanitation Data'!$D$29,0,10*ROW('Sanitation Data'!D104))="","",OFFSET('Sanitation Data'!$D$29,0,10*ROW('Sanitation Data'!D104)))</f>
        <v/>
      </c>
      <c r="CM110" s="399" t="str">
        <f ca="1">+IF(OFFSET('Sanitation Data'!$D$30,0,10*ROW('Sanitation Data'!D104))="","",OFFSET('Sanitation Data'!$D$30,0,10*ROW('Sanitation Data'!D104)))</f>
        <v/>
      </c>
      <c r="CN110" s="399" t="str">
        <f ca="1">+IF(OFFSET('Sanitation Data'!$D$31,0,10*ROW('Sanitation Data'!D104))="","",OFFSET('Sanitation Data'!$D$31,0,10*ROW('Sanitation Data'!D104)))</f>
        <v/>
      </c>
      <c r="CO110" s="399" t="str">
        <f ca="1">+IF(OFFSET('Sanitation Data'!$D$32,0,10*ROW('Sanitation Data'!D104))="","",OFFSET('Sanitation Data'!$D$32,0,10*ROW('Sanitation Data'!D104)))</f>
        <v/>
      </c>
      <c r="CP110" s="399" t="str">
        <f ca="1">+IF(OFFSET('Sanitation Data'!$E$28,0,10*ROW('Sanitation Data'!E104))="","",OFFSET('Sanitation Data'!$E$28,0,10*ROW('Sanitation Data'!E104)))</f>
        <v/>
      </c>
      <c r="CQ110" s="399" t="str">
        <f ca="1">+IF(OFFSET('Sanitation Data'!$E$29,0,10*ROW('Sanitation Data'!E104))="","",OFFSET('Sanitation Data'!$E$29,0,10*ROW('Sanitation Data'!E104)))</f>
        <v/>
      </c>
      <c r="CR110" s="399" t="str">
        <f ca="1">+IF(OFFSET('Sanitation Data'!$E$30,0,10*ROW('Sanitation Data'!E104))="","",OFFSET('Sanitation Data'!$E$30,0,10*ROW('Sanitation Data'!E104)))</f>
        <v/>
      </c>
      <c r="CS110" s="399" t="str">
        <f ca="1">+IF(OFFSET('Sanitation Data'!$E$31,0,10*ROW('Sanitation Data'!E104))="","",OFFSET('Sanitation Data'!$E$31,0,10*ROW('Sanitation Data'!E104)))</f>
        <v/>
      </c>
      <c r="CT110" s="399" t="str">
        <f ca="1">+IF(OFFSET('Sanitation Data'!$E$32,0,10*ROW('Sanitation Data'!E104))="","",OFFSET('Sanitation Data'!$E$32,0,10*ROW('Sanitation Data'!E104)))</f>
        <v/>
      </c>
      <c r="CU110" s="399" t="str">
        <f ca="1">+IF(OFFSET('Sanitation Data'!$F$28,0,10*ROW('Sanitation Data'!F104))="","",OFFSET('Sanitation Data'!$F$28,0,10*ROW('Sanitation Data'!F104)))</f>
        <v/>
      </c>
      <c r="CV110" s="399" t="str">
        <f ca="1">+IF(OFFSET('Sanitation Data'!$F$29,0,10*ROW('Sanitation Data'!F104))="","",OFFSET('Sanitation Data'!$F$29,0,10*ROW('Sanitation Data'!F104)))</f>
        <v/>
      </c>
      <c r="CW110" s="399" t="str">
        <f ca="1">+IF(OFFSET('Sanitation Data'!$F$30,0,10*ROW('Sanitation Data'!F104))="","",OFFSET('Sanitation Data'!$F$30,0,10*ROW('Sanitation Data'!F104)))</f>
        <v/>
      </c>
      <c r="CX110" s="399" t="str">
        <f ca="1">+IF(OFFSET('Sanitation Data'!$F$31,0,10*ROW('Sanitation Data'!F104))="","",OFFSET('Sanitation Data'!$F$31,0,10*ROW('Sanitation Data'!F104)))</f>
        <v/>
      </c>
      <c r="CY110" s="399" t="str">
        <f ca="1">+IF(OFFSET('Sanitation Data'!$F$32,0,10*ROW('Sanitation Data'!F104))="","",OFFSET('Sanitation Data'!$F$32,0,10*ROW('Sanitation Data'!F104)))</f>
        <v/>
      </c>
      <c r="CZ110" s="399" t="str">
        <f ca="1">+IF(OFFSET('Sanitation Data'!$G$28,0,10*ROW('Sanitation Data'!G104))="","",OFFSET('Sanitation Data'!$G$28,0,10*ROW('Sanitation Data'!G104)))</f>
        <v/>
      </c>
      <c r="DA110" s="399" t="str">
        <f ca="1">+IF(OFFSET('Sanitation Data'!$G$29,0,10*ROW('Sanitation Data'!G104))="","",OFFSET('Sanitation Data'!$G$29,0,10*ROW('Sanitation Data'!G104)))</f>
        <v/>
      </c>
      <c r="DB110" s="399" t="str">
        <f ca="1">+IF(OFFSET('Sanitation Data'!$G$30,0,10*ROW('Sanitation Data'!G104))="","",OFFSET('Sanitation Data'!$G$30,0,10*ROW('Sanitation Data'!G104)))</f>
        <v/>
      </c>
      <c r="DC110" s="399" t="str">
        <f ca="1">+IF(OFFSET('Sanitation Data'!$G$31,0,10*ROW('Sanitation Data'!G104))="","",OFFSET('Sanitation Data'!$G$31,0,10*ROW('Sanitation Data'!G104)))</f>
        <v/>
      </c>
      <c r="DD110" s="399" t="str">
        <f ca="1">+IF(OFFSET('Sanitation Data'!$G$32,0,10*ROW('Sanitation Data'!G104))="","",OFFSET('Sanitation Data'!$G$32,0,10*ROW('Sanitation Data'!G104)))</f>
        <v/>
      </c>
      <c r="DE110" s="399" t="str">
        <f ca="1">+IF(OFFSET('Sanitation Data'!$H$28,0,10*ROW('Sanitation Data'!H104))="","",OFFSET('Sanitation Data'!$H$28,0,10*ROW('Sanitation Data'!H104)))</f>
        <v/>
      </c>
      <c r="DF110" s="399" t="str">
        <f ca="1">+IF(OFFSET('Sanitation Data'!$H$29,0,10*ROW('Sanitation Data'!H104))="","",OFFSET('Sanitation Data'!$H$29,0,10*ROW('Sanitation Data'!H104)))</f>
        <v/>
      </c>
      <c r="DG110" s="399" t="str">
        <f ca="1">+IF(OFFSET('Sanitation Data'!$H$30,0,10*ROW('Sanitation Data'!H104))="","",OFFSET('Sanitation Data'!$H$30,0,10*ROW('Sanitation Data'!H104)))</f>
        <v/>
      </c>
      <c r="DH110" s="399" t="str">
        <f ca="1">+IF(OFFSET('Sanitation Data'!$H$31,0,10*ROW('Sanitation Data'!H104))="","",OFFSET('Sanitation Data'!$H$31,0,10*ROW('Sanitation Data'!H104)))</f>
        <v/>
      </c>
      <c r="DI110" s="399" t="str">
        <f ca="1">+IF(OFFSET('Sanitation Data'!$H$32,0,10*ROW('Sanitation Data'!H104))="","",OFFSET('Sanitation Data'!$H$32,0,10*ROW('Sanitation Data'!H104)))</f>
        <v/>
      </c>
      <c r="DJ110" s="399" t="str">
        <f ca="1">+IF(OFFSET('Sanitation Data'!$I$28,0,10*ROW('Sanitation Data'!I104))="","",OFFSET('Sanitation Data'!$I$28,0,10*ROW('Sanitation Data'!I104)))</f>
        <v/>
      </c>
      <c r="DK110" s="399" t="str">
        <f ca="1">+IF(OFFSET('Sanitation Data'!$I$29,0,10*ROW('Sanitation Data'!I104))="","",OFFSET('Sanitation Data'!$I$29,0,10*ROW('Sanitation Data'!I104)))</f>
        <v/>
      </c>
      <c r="DL110" s="399" t="str">
        <f ca="1">+IF(OFFSET('Sanitation Data'!$I$30,0,10*ROW('Sanitation Data'!I104))="","",OFFSET('Sanitation Data'!$I$30,0,10*ROW('Sanitation Data'!I104)))</f>
        <v/>
      </c>
      <c r="DM110" s="399" t="str">
        <f ca="1">+IF(OFFSET('Sanitation Data'!$I$31,0,10*ROW('Sanitation Data'!I104))="","",OFFSET('Sanitation Data'!$I$31,0,10*ROW('Sanitation Data'!I104)))</f>
        <v/>
      </c>
      <c r="DN110" s="399" t="str">
        <f ca="1">+IF(OFFSET('Sanitation Data'!$I$32,0,10*ROW('Sanitation Data'!I104))="","",OFFSET('Sanitation Data'!$I$32,0,10*ROW('Sanitation Data'!I104)))</f>
        <v/>
      </c>
      <c r="DO110" s="399" t="str">
        <f ca="1">+IF(OFFSET('Hygiene Data'!$D$11,0,10*ROW('Hygiene Data'!D104))="","",OFFSET('Hygiene Data'!$D$11,0,10*ROW('Hygiene Data'!D104)))</f>
        <v/>
      </c>
      <c r="DP110" s="399" t="str">
        <f ca="1">+IF(OFFSET('Hygiene Data'!$D$12,0,10*ROW('Hygiene Data'!D104))="","",OFFSET('Hygiene Data'!$D$12,0,10*ROW('Hygiene Data'!D104)))</f>
        <v/>
      </c>
      <c r="DQ110" s="399" t="str">
        <f ca="1">+IF(OFFSET('Hygiene Data'!$D$13,0,10*ROW('Hygiene Data'!D104))="","",OFFSET('Hygiene Data'!$D$13,0,10*ROW('Hygiene Data'!D104)))</f>
        <v/>
      </c>
      <c r="DR110" s="399" t="str">
        <f ca="1">+IF(OFFSET('Hygiene Data'!$E$11,0,10*ROW('Hygiene Data'!E104))="","",OFFSET('Hygiene Data'!$E$11,0,10*ROW('Hygiene Data'!E104)))</f>
        <v/>
      </c>
      <c r="DS110" s="399" t="str">
        <f ca="1">+IF(OFFSET('Hygiene Data'!$E$12,0,10*ROW('Hygiene Data'!E104))="","",OFFSET('Hygiene Data'!$E$12,0,10*ROW('Hygiene Data'!E104)))</f>
        <v/>
      </c>
      <c r="DT110" s="399" t="str">
        <f ca="1">+IF(OFFSET('Hygiene Data'!$E$13,0,10*ROW('Hygiene Data'!E104))="","",OFFSET('Hygiene Data'!$E$13,0,10*ROW('Hygiene Data'!E104)))</f>
        <v/>
      </c>
      <c r="DU110" s="399" t="str">
        <f ca="1">+IF(OFFSET('Hygiene Data'!$F$11,0,10*ROW('Hygiene Data'!F104))="","",OFFSET('Hygiene Data'!$F$11,0,10*ROW('Hygiene Data'!F104)))</f>
        <v/>
      </c>
      <c r="DV110" s="399" t="str">
        <f ca="1">+IF(OFFSET('Hygiene Data'!$F$12,0,10*ROW('Hygiene Data'!F104))="","",OFFSET('Hygiene Data'!$F$12,0,10*ROW('Hygiene Data'!F104)))</f>
        <v/>
      </c>
      <c r="DW110" s="399" t="str">
        <f ca="1">+IF(OFFSET('Hygiene Data'!$F$13,0,10*ROW('Hygiene Data'!F104))="","",OFFSET('Hygiene Data'!$F$13,0,10*ROW('Hygiene Data'!F104)))</f>
        <v/>
      </c>
      <c r="DX110" s="399" t="str">
        <f ca="1">+IF(OFFSET('Hygiene Data'!$G$11,0,10*ROW('Hygiene Data'!G104))="","",OFFSET('Hygiene Data'!$G$11,0,10*ROW('Hygiene Data'!G104)))</f>
        <v/>
      </c>
      <c r="DY110" s="399" t="str">
        <f ca="1">+IF(OFFSET('Hygiene Data'!$G$12,0,10*ROW('Hygiene Data'!G104))="","",OFFSET('Hygiene Data'!$G$12,0,10*ROW('Hygiene Data'!G104)))</f>
        <v/>
      </c>
      <c r="DZ110" s="399" t="str">
        <f ca="1">+IF(OFFSET('Hygiene Data'!$G$13,0,10*ROW('Hygiene Data'!G104))="","",OFFSET('Hygiene Data'!$G$13,0,10*ROW('Hygiene Data'!G104)))</f>
        <v/>
      </c>
      <c r="EA110" s="399" t="str">
        <f ca="1">+IF(OFFSET('Hygiene Data'!$H$11,0,10*ROW('Hygiene Data'!H104))="","",OFFSET('Hygiene Data'!$H$11,0,10*ROW('Hygiene Data'!H104)))</f>
        <v/>
      </c>
      <c r="EB110" s="399" t="str">
        <f ca="1">+IF(OFFSET('Hygiene Data'!$H$12,0,10*ROW('Hygiene Data'!H104))="","",OFFSET('Hygiene Data'!$H$12,0,10*ROW('Hygiene Data'!H104)))</f>
        <v/>
      </c>
      <c r="EC110" s="399" t="str">
        <f ca="1">+IF(OFFSET('Hygiene Data'!$H$13,0,10*ROW('Hygiene Data'!H104))="","",OFFSET('Hygiene Data'!$H$13,0,10*ROW('Hygiene Data'!H104)))</f>
        <v/>
      </c>
      <c r="ED110" s="399" t="str">
        <f ca="1">+IF(OFFSET('Hygiene Data'!$I$11,0,10*ROW('Hygiene Data'!I104))="","",OFFSET('Hygiene Data'!$I$11,0,10*ROW('Hygiene Data'!I104)))</f>
        <v/>
      </c>
      <c r="EE110" s="399" t="str">
        <f ca="1">+IF(OFFSET('Hygiene Data'!$I$12,0,10*ROW('Hygiene Data'!I104))="","",OFFSET('Hygiene Data'!$I$12,0,10*ROW('Hygiene Data'!I104)))</f>
        <v/>
      </c>
      <c r="EF110" s="399" t="str">
        <f ca="1">+IF(OFFSET('Hygiene Data'!$I$13,0,10*ROW('Hygiene Data'!I104))="","",OFFSET('Hygiene Data'!$I$13,0,10*ROW('Hygiene Data'!I104)))</f>
        <v/>
      </c>
    </row>
    <row r="111" spans="1:136" x14ac:dyDescent="0.25">
      <c r="A111" s="508" t="str">
        <f ca="1">+IF(OFFSET('Water Data'!$B$2,0,10*ROW('Water Data'!E105))="","",OFFSET('Water Data'!$B$2,0,10*ROW('Water Data'!E105)))</f>
        <v/>
      </c>
      <c r="B111" s="50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35" t="str">
        <f t="shared" ca="1" si="1"/>
        <v/>
      </c>
      <c r="D111" s="53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3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3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3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3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3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3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3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3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3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3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3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3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3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3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3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3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3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3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3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3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3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3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3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3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3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3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3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3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3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3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3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3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3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3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3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3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3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3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3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3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3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3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3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3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3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3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3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3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1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3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3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3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3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3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3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3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3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3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3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3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3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3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3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3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3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99" t="str">
        <f ca="1">+IF(OFFSET('Water Data'!$D$27,0,10*ROW('Water Data'!D105))="","",OFFSET('Water Data'!$D$27,0,10*ROW('Water Data'!D105)))</f>
        <v/>
      </c>
      <c r="BT111" s="399" t="str">
        <f ca="1">+IF(OFFSET('Water Data'!$D$28,0,10*ROW('Water Data'!D105))="","",OFFSET('Water Data'!$D$28,0,10*ROW('Water Data'!D105)))</f>
        <v/>
      </c>
      <c r="BU111" s="399" t="str">
        <f ca="1">+IF(OFFSET('Water Data'!$D$29,0,10*ROW('Water Data'!D105))="","",OFFSET('Water Data'!$D$29,0,10*ROW('Water Data'!D105)))</f>
        <v/>
      </c>
      <c r="BV111" s="399" t="str">
        <f ca="1">+IF(OFFSET('Water Data'!$E$27,0,10*ROW('Water Data'!E105))="","",OFFSET('Water Data'!$E$27,0,10*ROW('Water Data'!E105)))</f>
        <v/>
      </c>
      <c r="BW111" s="399" t="str">
        <f ca="1">+IF(OFFSET('Water Data'!$E$28,0,10*ROW('Water Data'!E105))="","",OFFSET('Water Data'!$E$28,0,10*ROW('Water Data'!E105)))</f>
        <v/>
      </c>
      <c r="BX111" s="399" t="str">
        <f ca="1">+IF(OFFSET('Water Data'!$E$29,0,10*ROW('Water Data'!E105))="","",OFFSET('Water Data'!$E$29,0,10*ROW('Water Data'!E105)))</f>
        <v/>
      </c>
      <c r="BY111" s="399" t="str">
        <f ca="1">+IF(OFFSET('Water Data'!$F$27,0,10*ROW('Water Data'!F105))="","",OFFSET('Water Data'!$F$27,0,10*ROW('Water Data'!F105)))</f>
        <v/>
      </c>
      <c r="BZ111" s="399" t="str">
        <f ca="1">+IF(OFFSET('Water Data'!$F$28,0,10*ROW('Water Data'!F105))="","",OFFSET('Water Data'!$F$28,0,10*ROW('Water Data'!F105)))</f>
        <v/>
      </c>
      <c r="CA111" s="399" t="str">
        <f ca="1">+IF(OFFSET('Water Data'!$F$29,0,10*ROW('Water Data'!F105))="","",OFFSET('Water Data'!$F$29,0,10*ROW('Water Data'!F105)))</f>
        <v/>
      </c>
      <c r="CB111" s="399" t="str">
        <f ca="1">+IF(OFFSET('Water Data'!$G$27,0,10*ROW('Water Data'!G105))="","",OFFSET('Water Data'!$G$27,0,10*ROW('Water Data'!G105)))</f>
        <v/>
      </c>
      <c r="CC111" s="399" t="str">
        <f ca="1">+IF(OFFSET('Water Data'!$G$28,0,10*ROW('Water Data'!G105))="","",OFFSET('Water Data'!$G$28,0,10*ROW('Water Data'!G105)))</f>
        <v/>
      </c>
      <c r="CD111" s="399" t="str">
        <f ca="1">+IF(OFFSET('Water Data'!$G$29,0,10*ROW('Water Data'!G105))="","",OFFSET('Water Data'!$G$29,0,10*ROW('Water Data'!G105)))</f>
        <v/>
      </c>
      <c r="CE111" s="399" t="str">
        <f ca="1">+IF(OFFSET('Water Data'!$H$27,0,10*ROW('Water Data'!H105))="","",OFFSET('Water Data'!$H$27,0,10*ROW('Water Data'!H105)))</f>
        <v/>
      </c>
      <c r="CF111" s="399" t="str">
        <f ca="1">+IF(OFFSET('Water Data'!$H$28,0,10*ROW('Water Data'!H105))="","",OFFSET('Water Data'!$H$28,0,10*ROW('Water Data'!H105)))</f>
        <v/>
      </c>
      <c r="CG111" s="399" t="str">
        <f ca="1">+IF(OFFSET('Water Data'!$H$29,0,10*ROW('Water Data'!H105))="","",OFFSET('Water Data'!$H$29,0,10*ROW('Water Data'!H105)))</f>
        <v/>
      </c>
      <c r="CH111" s="399" t="str">
        <f ca="1">+IF(OFFSET('Water Data'!$I$27,0,10*ROW('Water Data'!I105))="","",OFFSET('Water Data'!$I$27,0,10*ROW('Water Data'!I105)))</f>
        <v/>
      </c>
      <c r="CI111" s="399" t="str">
        <f ca="1">+IF(OFFSET('Water Data'!$I$28,0,10*ROW('Water Data'!I105))="","",OFFSET('Water Data'!$I$28,0,10*ROW('Water Data'!I105)))</f>
        <v/>
      </c>
      <c r="CJ111" s="399" t="str">
        <f ca="1">+IF(OFFSET('Water Data'!$I$29,0,10*ROW('Water Data'!I105))="","",OFFSET('Water Data'!$I$29,0,10*ROW('Water Data'!I105)))</f>
        <v/>
      </c>
      <c r="CK111" s="399" t="str">
        <f ca="1">+IF(OFFSET('Sanitation Data'!$D$28,0,10*ROW('Sanitation Data'!D105))="","",OFFSET('Sanitation Data'!$D$28,0,10*ROW('Sanitation Data'!D105)))</f>
        <v/>
      </c>
      <c r="CL111" s="399" t="str">
        <f ca="1">+IF(OFFSET('Sanitation Data'!$D$29,0,10*ROW('Sanitation Data'!D105))="","",OFFSET('Sanitation Data'!$D$29,0,10*ROW('Sanitation Data'!D105)))</f>
        <v/>
      </c>
      <c r="CM111" s="399" t="str">
        <f ca="1">+IF(OFFSET('Sanitation Data'!$D$30,0,10*ROW('Sanitation Data'!D105))="","",OFFSET('Sanitation Data'!$D$30,0,10*ROW('Sanitation Data'!D105)))</f>
        <v/>
      </c>
      <c r="CN111" s="399" t="str">
        <f ca="1">+IF(OFFSET('Sanitation Data'!$D$31,0,10*ROW('Sanitation Data'!D105))="","",OFFSET('Sanitation Data'!$D$31,0,10*ROW('Sanitation Data'!D105)))</f>
        <v/>
      </c>
      <c r="CO111" s="399" t="str">
        <f ca="1">+IF(OFFSET('Sanitation Data'!$D$32,0,10*ROW('Sanitation Data'!D105))="","",OFFSET('Sanitation Data'!$D$32,0,10*ROW('Sanitation Data'!D105)))</f>
        <v/>
      </c>
      <c r="CP111" s="399" t="str">
        <f ca="1">+IF(OFFSET('Sanitation Data'!$E$28,0,10*ROW('Sanitation Data'!E105))="","",OFFSET('Sanitation Data'!$E$28,0,10*ROW('Sanitation Data'!E105)))</f>
        <v/>
      </c>
      <c r="CQ111" s="399" t="str">
        <f ca="1">+IF(OFFSET('Sanitation Data'!$E$29,0,10*ROW('Sanitation Data'!E105))="","",OFFSET('Sanitation Data'!$E$29,0,10*ROW('Sanitation Data'!E105)))</f>
        <v/>
      </c>
      <c r="CR111" s="399" t="str">
        <f ca="1">+IF(OFFSET('Sanitation Data'!$E$30,0,10*ROW('Sanitation Data'!E105))="","",OFFSET('Sanitation Data'!$E$30,0,10*ROW('Sanitation Data'!E105)))</f>
        <v/>
      </c>
      <c r="CS111" s="399" t="str">
        <f ca="1">+IF(OFFSET('Sanitation Data'!$E$31,0,10*ROW('Sanitation Data'!E105))="","",OFFSET('Sanitation Data'!$E$31,0,10*ROW('Sanitation Data'!E105)))</f>
        <v/>
      </c>
      <c r="CT111" s="399" t="str">
        <f ca="1">+IF(OFFSET('Sanitation Data'!$E$32,0,10*ROW('Sanitation Data'!E105))="","",OFFSET('Sanitation Data'!$E$32,0,10*ROW('Sanitation Data'!E105)))</f>
        <v/>
      </c>
      <c r="CU111" s="399" t="str">
        <f ca="1">+IF(OFFSET('Sanitation Data'!$F$28,0,10*ROW('Sanitation Data'!F105))="","",OFFSET('Sanitation Data'!$F$28,0,10*ROW('Sanitation Data'!F105)))</f>
        <v/>
      </c>
      <c r="CV111" s="399" t="str">
        <f ca="1">+IF(OFFSET('Sanitation Data'!$F$29,0,10*ROW('Sanitation Data'!F105))="","",OFFSET('Sanitation Data'!$F$29,0,10*ROW('Sanitation Data'!F105)))</f>
        <v/>
      </c>
      <c r="CW111" s="399" t="str">
        <f ca="1">+IF(OFFSET('Sanitation Data'!$F$30,0,10*ROW('Sanitation Data'!F105))="","",OFFSET('Sanitation Data'!$F$30,0,10*ROW('Sanitation Data'!F105)))</f>
        <v/>
      </c>
      <c r="CX111" s="399" t="str">
        <f ca="1">+IF(OFFSET('Sanitation Data'!$F$31,0,10*ROW('Sanitation Data'!F105))="","",OFFSET('Sanitation Data'!$F$31,0,10*ROW('Sanitation Data'!F105)))</f>
        <v/>
      </c>
      <c r="CY111" s="399" t="str">
        <f ca="1">+IF(OFFSET('Sanitation Data'!$F$32,0,10*ROW('Sanitation Data'!F105))="","",OFFSET('Sanitation Data'!$F$32,0,10*ROW('Sanitation Data'!F105)))</f>
        <v/>
      </c>
      <c r="CZ111" s="399" t="str">
        <f ca="1">+IF(OFFSET('Sanitation Data'!$G$28,0,10*ROW('Sanitation Data'!G105))="","",OFFSET('Sanitation Data'!$G$28,0,10*ROW('Sanitation Data'!G105)))</f>
        <v/>
      </c>
      <c r="DA111" s="399" t="str">
        <f ca="1">+IF(OFFSET('Sanitation Data'!$G$29,0,10*ROW('Sanitation Data'!G105))="","",OFFSET('Sanitation Data'!$G$29,0,10*ROW('Sanitation Data'!G105)))</f>
        <v/>
      </c>
      <c r="DB111" s="399" t="str">
        <f ca="1">+IF(OFFSET('Sanitation Data'!$G$30,0,10*ROW('Sanitation Data'!G105))="","",OFFSET('Sanitation Data'!$G$30,0,10*ROW('Sanitation Data'!G105)))</f>
        <v/>
      </c>
      <c r="DC111" s="399" t="str">
        <f ca="1">+IF(OFFSET('Sanitation Data'!$G$31,0,10*ROW('Sanitation Data'!G105))="","",OFFSET('Sanitation Data'!$G$31,0,10*ROW('Sanitation Data'!G105)))</f>
        <v/>
      </c>
      <c r="DD111" s="399" t="str">
        <f ca="1">+IF(OFFSET('Sanitation Data'!$G$32,0,10*ROW('Sanitation Data'!G105))="","",OFFSET('Sanitation Data'!$G$32,0,10*ROW('Sanitation Data'!G105)))</f>
        <v/>
      </c>
      <c r="DE111" s="399" t="str">
        <f ca="1">+IF(OFFSET('Sanitation Data'!$H$28,0,10*ROW('Sanitation Data'!H105))="","",OFFSET('Sanitation Data'!$H$28,0,10*ROW('Sanitation Data'!H105)))</f>
        <v/>
      </c>
      <c r="DF111" s="399" t="str">
        <f ca="1">+IF(OFFSET('Sanitation Data'!$H$29,0,10*ROW('Sanitation Data'!H105))="","",OFFSET('Sanitation Data'!$H$29,0,10*ROW('Sanitation Data'!H105)))</f>
        <v/>
      </c>
      <c r="DG111" s="399" t="str">
        <f ca="1">+IF(OFFSET('Sanitation Data'!$H$30,0,10*ROW('Sanitation Data'!H105))="","",OFFSET('Sanitation Data'!$H$30,0,10*ROW('Sanitation Data'!H105)))</f>
        <v/>
      </c>
      <c r="DH111" s="399" t="str">
        <f ca="1">+IF(OFFSET('Sanitation Data'!$H$31,0,10*ROW('Sanitation Data'!H105))="","",OFFSET('Sanitation Data'!$H$31,0,10*ROW('Sanitation Data'!H105)))</f>
        <v/>
      </c>
      <c r="DI111" s="399" t="str">
        <f ca="1">+IF(OFFSET('Sanitation Data'!$H$32,0,10*ROW('Sanitation Data'!H105))="","",OFFSET('Sanitation Data'!$H$32,0,10*ROW('Sanitation Data'!H105)))</f>
        <v/>
      </c>
      <c r="DJ111" s="399" t="str">
        <f ca="1">+IF(OFFSET('Sanitation Data'!$I$28,0,10*ROW('Sanitation Data'!I105))="","",OFFSET('Sanitation Data'!$I$28,0,10*ROW('Sanitation Data'!I105)))</f>
        <v/>
      </c>
      <c r="DK111" s="399" t="str">
        <f ca="1">+IF(OFFSET('Sanitation Data'!$I$29,0,10*ROW('Sanitation Data'!I105))="","",OFFSET('Sanitation Data'!$I$29,0,10*ROW('Sanitation Data'!I105)))</f>
        <v/>
      </c>
      <c r="DL111" s="399" t="str">
        <f ca="1">+IF(OFFSET('Sanitation Data'!$I$30,0,10*ROW('Sanitation Data'!I105))="","",OFFSET('Sanitation Data'!$I$30,0,10*ROW('Sanitation Data'!I105)))</f>
        <v/>
      </c>
      <c r="DM111" s="399" t="str">
        <f ca="1">+IF(OFFSET('Sanitation Data'!$I$31,0,10*ROW('Sanitation Data'!I105))="","",OFFSET('Sanitation Data'!$I$31,0,10*ROW('Sanitation Data'!I105)))</f>
        <v/>
      </c>
      <c r="DN111" s="399" t="str">
        <f ca="1">+IF(OFFSET('Sanitation Data'!$I$32,0,10*ROW('Sanitation Data'!I105))="","",OFFSET('Sanitation Data'!$I$32,0,10*ROW('Sanitation Data'!I105)))</f>
        <v/>
      </c>
      <c r="DO111" s="399" t="str">
        <f ca="1">+IF(OFFSET('Hygiene Data'!$D$11,0,10*ROW('Hygiene Data'!D105))="","",OFFSET('Hygiene Data'!$D$11,0,10*ROW('Hygiene Data'!D105)))</f>
        <v/>
      </c>
      <c r="DP111" s="399" t="str">
        <f ca="1">+IF(OFFSET('Hygiene Data'!$D$12,0,10*ROW('Hygiene Data'!D105))="","",OFFSET('Hygiene Data'!$D$12,0,10*ROW('Hygiene Data'!D105)))</f>
        <v/>
      </c>
      <c r="DQ111" s="399" t="str">
        <f ca="1">+IF(OFFSET('Hygiene Data'!$D$13,0,10*ROW('Hygiene Data'!D105))="","",OFFSET('Hygiene Data'!$D$13,0,10*ROW('Hygiene Data'!D105)))</f>
        <v/>
      </c>
      <c r="DR111" s="399" t="str">
        <f ca="1">+IF(OFFSET('Hygiene Data'!$E$11,0,10*ROW('Hygiene Data'!E105))="","",OFFSET('Hygiene Data'!$E$11,0,10*ROW('Hygiene Data'!E105)))</f>
        <v/>
      </c>
      <c r="DS111" s="399" t="str">
        <f ca="1">+IF(OFFSET('Hygiene Data'!$E$12,0,10*ROW('Hygiene Data'!E105))="","",OFFSET('Hygiene Data'!$E$12,0,10*ROW('Hygiene Data'!E105)))</f>
        <v/>
      </c>
      <c r="DT111" s="399" t="str">
        <f ca="1">+IF(OFFSET('Hygiene Data'!$E$13,0,10*ROW('Hygiene Data'!E105))="","",OFFSET('Hygiene Data'!$E$13,0,10*ROW('Hygiene Data'!E105)))</f>
        <v/>
      </c>
      <c r="DU111" s="399" t="str">
        <f ca="1">+IF(OFFSET('Hygiene Data'!$F$11,0,10*ROW('Hygiene Data'!F105))="","",OFFSET('Hygiene Data'!$F$11,0,10*ROW('Hygiene Data'!F105)))</f>
        <v/>
      </c>
      <c r="DV111" s="399" t="str">
        <f ca="1">+IF(OFFSET('Hygiene Data'!$F$12,0,10*ROW('Hygiene Data'!F105))="","",OFFSET('Hygiene Data'!$F$12,0,10*ROW('Hygiene Data'!F105)))</f>
        <v/>
      </c>
      <c r="DW111" s="399" t="str">
        <f ca="1">+IF(OFFSET('Hygiene Data'!$F$13,0,10*ROW('Hygiene Data'!F105))="","",OFFSET('Hygiene Data'!$F$13,0,10*ROW('Hygiene Data'!F105)))</f>
        <v/>
      </c>
      <c r="DX111" s="399" t="str">
        <f ca="1">+IF(OFFSET('Hygiene Data'!$G$11,0,10*ROW('Hygiene Data'!G105))="","",OFFSET('Hygiene Data'!$G$11,0,10*ROW('Hygiene Data'!G105)))</f>
        <v/>
      </c>
      <c r="DY111" s="399" t="str">
        <f ca="1">+IF(OFFSET('Hygiene Data'!$G$12,0,10*ROW('Hygiene Data'!G105))="","",OFFSET('Hygiene Data'!$G$12,0,10*ROW('Hygiene Data'!G105)))</f>
        <v/>
      </c>
      <c r="DZ111" s="399" t="str">
        <f ca="1">+IF(OFFSET('Hygiene Data'!$G$13,0,10*ROW('Hygiene Data'!G105))="","",OFFSET('Hygiene Data'!$G$13,0,10*ROW('Hygiene Data'!G105)))</f>
        <v/>
      </c>
      <c r="EA111" s="399" t="str">
        <f ca="1">+IF(OFFSET('Hygiene Data'!$H$11,0,10*ROW('Hygiene Data'!H105))="","",OFFSET('Hygiene Data'!$H$11,0,10*ROW('Hygiene Data'!H105)))</f>
        <v/>
      </c>
      <c r="EB111" s="399" t="str">
        <f ca="1">+IF(OFFSET('Hygiene Data'!$H$12,0,10*ROW('Hygiene Data'!H105))="","",OFFSET('Hygiene Data'!$H$12,0,10*ROW('Hygiene Data'!H105)))</f>
        <v/>
      </c>
      <c r="EC111" s="399" t="str">
        <f ca="1">+IF(OFFSET('Hygiene Data'!$H$13,0,10*ROW('Hygiene Data'!H105))="","",OFFSET('Hygiene Data'!$H$13,0,10*ROW('Hygiene Data'!H105)))</f>
        <v/>
      </c>
      <c r="ED111" s="399" t="str">
        <f ca="1">+IF(OFFSET('Hygiene Data'!$I$11,0,10*ROW('Hygiene Data'!I105))="","",OFFSET('Hygiene Data'!$I$11,0,10*ROW('Hygiene Data'!I105)))</f>
        <v/>
      </c>
      <c r="EE111" s="399" t="str">
        <f ca="1">+IF(OFFSET('Hygiene Data'!$I$12,0,10*ROW('Hygiene Data'!I105))="","",OFFSET('Hygiene Data'!$I$12,0,10*ROW('Hygiene Data'!I105)))</f>
        <v/>
      </c>
      <c r="EF111" s="399" t="str">
        <f ca="1">+IF(OFFSET('Hygiene Data'!$I$13,0,10*ROW('Hygiene Data'!I105))="","",OFFSET('Hygiene Data'!$I$13,0,10*ROW('Hygiene Data'!I105)))</f>
        <v/>
      </c>
    </row>
    <row r="112" spans="1:136" x14ac:dyDescent="0.25">
      <c r="A112" s="508" t="str">
        <f ca="1">+IF(OFFSET('Water Data'!$B$2,0,10*ROW('Water Data'!E106))="","",OFFSET('Water Data'!$B$2,0,10*ROW('Water Data'!E106)))</f>
        <v/>
      </c>
      <c r="B112" s="50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35" t="str">
        <f t="shared" ca="1" si="1"/>
        <v/>
      </c>
      <c r="D112" s="53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3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3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3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3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3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3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3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3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3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3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3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3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3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3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3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3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3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3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3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3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3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3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3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3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3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3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3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3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3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3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3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3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3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3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3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3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3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3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3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3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3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3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3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3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3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3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3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3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1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3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3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3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3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3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3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3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3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3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3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3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3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3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3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3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3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99" t="str">
        <f ca="1">+IF(OFFSET('Water Data'!$D$27,0,10*ROW('Water Data'!D106))="","",OFFSET('Water Data'!$D$27,0,10*ROW('Water Data'!D106)))</f>
        <v/>
      </c>
      <c r="BT112" s="399" t="str">
        <f ca="1">+IF(OFFSET('Water Data'!$D$28,0,10*ROW('Water Data'!D106))="","",OFFSET('Water Data'!$D$28,0,10*ROW('Water Data'!D106)))</f>
        <v/>
      </c>
      <c r="BU112" s="399" t="str">
        <f ca="1">+IF(OFFSET('Water Data'!$D$29,0,10*ROW('Water Data'!D106))="","",OFFSET('Water Data'!$D$29,0,10*ROW('Water Data'!D106)))</f>
        <v/>
      </c>
      <c r="BV112" s="399" t="str">
        <f ca="1">+IF(OFFSET('Water Data'!$E$27,0,10*ROW('Water Data'!E106))="","",OFFSET('Water Data'!$E$27,0,10*ROW('Water Data'!E106)))</f>
        <v/>
      </c>
      <c r="BW112" s="399" t="str">
        <f ca="1">+IF(OFFSET('Water Data'!$E$28,0,10*ROW('Water Data'!E106))="","",OFFSET('Water Data'!$E$28,0,10*ROW('Water Data'!E106)))</f>
        <v/>
      </c>
      <c r="BX112" s="399" t="str">
        <f ca="1">+IF(OFFSET('Water Data'!$E$29,0,10*ROW('Water Data'!E106))="","",OFFSET('Water Data'!$E$29,0,10*ROW('Water Data'!E106)))</f>
        <v/>
      </c>
      <c r="BY112" s="399" t="str">
        <f ca="1">+IF(OFFSET('Water Data'!$F$27,0,10*ROW('Water Data'!F106))="","",OFFSET('Water Data'!$F$27,0,10*ROW('Water Data'!F106)))</f>
        <v/>
      </c>
      <c r="BZ112" s="399" t="str">
        <f ca="1">+IF(OFFSET('Water Data'!$F$28,0,10*ROW('Water Data'!F106))="","",OFFSET('Water Data'!$F$28,0,10*ROW('Water Data'!F106)))</f>
        <v/>
      </c>
      <c r="CA112" s="399" t="str">
        <f ca="1">+IF(OFFSET('Water Data'!$F$29,0,10*ROW('Water Data'!F106))="","",OFFSET('Water Data'!$F$29,0,10*ROW('Water Data'!F106)))</f>
        <v/>
      </c>
      <c r="CB112" s="399" t="str">
        <f ca="1">+IF(OFFSET('Water Data'!$G$27,0,10*ROW('Water Data'!G106))="","",OFFSET('Water Data'!$G$27,0,10*ROW('Water Data'!G106)))</f>
        <v/>
      </c>
      <c r="CC112" s="399" t="str">
        <f ca="1">+IF(OFFSET('Water Data'!$G$28,0,10*ROW('Water Data'!G106))="","",OFFSET('Water Data'!$G$28,0,10*ROW('Water Data'!G106)))</f>
        <v/>
      </c>
      <c r="CD112" s="399" t="str">
        <f ca="1">+IF(OFFSET('Water Data'!$G$29,0,10*ROW('Water Data'!G106))="","",OFFSET('Water Data'!$G$29,0,10*ROW('Water Data'!G106)))</f>
        <v/>
      </c>
      <c r="CE112" s="399" t="str">
        <f ca="1">+IF(OFFSET('Water Data'!$H$27,0,10*ROW('Water Data'!H106))="","",OFFSET('Water Data'!$H$27,0,10*ROW('Water Data'!H106)))</f>
        <v/>
      </c>
      <c r="CF112" s="399" t="str">
        <f ca="1">+IF(OFFSET('Water Data'!$H$28,0,10*ROW('Water Data'!H106))="","",OFFSET('Water Data'!$H$28,0,10*ROW('Water Data'!H106)))</f>
        <v/>
      </c>
      <c r="CG112" s="399" t="str">
        <f ca="1">+IF(OFFSET('Water Data'!$H$29,0,10*ROW('Water Data'!H106))="","",OFFSET('Water Data'!$H$29,0,10*ROW('Water Data'!H106)))</f>
        <v/>
      </c>
      <c r="CH112" s="399" t="str">
        <f ca="1">+IF(OFFSET('Water Data'!$I$27,0,10*ROW('Water Data'!I106))="","",OFFSET('Water Data'!$I$27,0,10*ROW('Water Data'!I106)))</f>
        <v/>
      </c>
      <c r="CI112" s="399" t="str">
        <f ca="1">+IF(OFFSET('Water Data'!$I$28,0,10*ROW('Water Data'!I106))="","",OFFSET('Water Data'!$I$28,0,10*ROW('Water Data'!I106)))</f>
        <v/>
      </c>
      <c r="CJ112" s="399" t="str">
        <f ca="1">+IF(OFFSET('Water Data'!$I$29,0,10*ROW('Water Data'!I106))="","",OFFSET('Water Data'!$I$29,0,10*ROW('Water Data'!I106)))</f>
        <v/>
      </c>
      <c r="CK112" s="399" t="str">
        <f ca="1">+IF(OFFSET('Sanitation Data'!$D$28,0,10*ROW('Sanitation Data'!D106))="","",OFFSET('Sanitation Data'!$D$28,0,10*ROW('Sanitation Data'!D106)))</f>
        <v/>
      </c>
      <c r="CL112" s="399" t="str">
        <f ca="1">+IF(OFFSET('Sanitation Data'!$D$29,0,10*ROW('Sanitation Data'!D106))="","",OFFSET('Sanitation Data'!$D$29,0,10*ROW('Sanitation Data'!D106)))</f>
        <v/>
      </c>
      <c r="CM112" s="399" t="str">
        <f ca="1">+IF(OFFSET('Sanitation Data'!$D$30,0,10*ROW('Sanitation Data'!D106))="","",OFFSET('Sanitation Data'!$D$30,0,10*ROW('Sanitation Data'!D106)))</f>
        <v/>
      </c>
      <c r="CN112" s="399" t="str">
        <f ca="1">+IF(OFFSET('Sanitation Data'!$D$31,0,10*ROW('Sanitation Data'!D106))="","",OFFSET('Sanitation Data'!$D$31,0,10*ROW('Sanitation Data'!D106)))</f>
        <v/>
      </c>
      <c r="CO112" s="399" t="str">
        <f ca="1">+IF(OFFSET('Sanitation Data'!$D$32,0,10*ROW('Sanitation Data'!D106))="","",OFFSET('Sanitation Data'!$D$32,0,10*ROW('Sanitation Data'!D106)))</f>
        <v/>
      </c>
      <c r="CP112" s="399" t="str">
        <f ca="1">+IF(OFFSET('Sanitation Data'!$E$28,0,10*ROW('Sanitation Data'!E106))="","",OFFSET('Sanitation Data'!$E$28,0,10*ROW('Sanitation Data'!E106)))</f>
        <v/>
      </c>
      <c r="CQ112" s="399" t="str">
        <f ca="1">+IF(OFFSET('Sanitation Data'!$E$29,0,10*ROW('Sanitation Data'!E106))="","",OFFSET('Sanitation Data'!$E$29,0,10*ROW('Sanitation Data'!E106)))</f>
        <v/>
      </c>
      <c r="CR112" s="399" t="str">
        <f ca="1">+IF(OFFSET('Sanitation Data'!$E$30,0,10*ROW('Sanitation Data'!E106))="","",OFFSET('Sanitation Data'!$E$30,0,10*ROW('Sanitation Data'!E106)))</f>
        <v/>
      </c>
      <c r="CS112" s="399" t="str">
        <f ca="1">+IF(OFFSET('Sanitation Data'!$E$31,0,10*ROW('Sanitation Data'!E106))="","",OFFSET('Sanitation Data'!$E$31,0,10*ROW('Sanitation Data'!E106)))</f>
        <v/>
      </c>
      <c r="CT112" s="399" t="str">
        <f ca="1">+IF(OFFSET('Sanitation Data'!$E$32,0,10*ROW('Sanitation Data'!E106))="","",OFFSET('Sanitation Data'!$E$32,0,10*ROW('Sanitation Data'!E106)))</f>
        <v/>
      </c>
      <c r="CU112" s="399" t="str">
        <f ca="1">+IF(OFFSET('Sanitation Data'!$F$28,0,10*ROW('Sanitation Data'!F106))="","",OFFSET('Sanitation Data'!$F$28,0,10*ROW('Sanitation Data'!F106)))</f>
        <v/>
      </c>
      <c r="CV112" s="399" t="str">
        <f ca="1">+IF(OFFSET('Sanitation Data'!$F$29,0,10*ROW('Sanitation Data'!F106))="","",OFFSET('Sanitation Data'!$F$29,0,10*ROW('Sanitation Data'!F106)))</f>
        <v/>
      </c>
      <c r="CW112" s="399" t="str">
        <f ca="1">+IF(OFFSET('Sanitation Data'!$F$30,0,10*ROW('Sanitation Data'!F106))="","",OFFSET('Sanitation Data'!$F$30,0,10*ROW('Sanitation Data'!F106)))</f>
        <v/>
      </c>
      <c r="CX112" s="399" t="str">
        <f ca="1">+IF(OFFSET('Sanitation Data'!$F$31,0,10*ROW('Sanitation Data'!F106))="","",OFFSET('Sanitation Data'!$F$31,0,10*ROW('Sanitation Data'!F106)))</f>
        <v/>
      </c>
      <c r="CY112" s="399" t="str">
        <f ca="1">+IF(OFFSET('Sanitation Data'!$F$32,0,10*ROW('Sanitation Data'!F106))="","",OFFSET('Sanitation Data'!$F$32,0,10*ROW('Sanitation Data'!F106)))</f>
        <v/>
      </c>
      <c r="CZ112" s="399" t="str">
        <f ca="1">+IF(OFFSET('Sanitation Data'!$G$28,0,10*ROW('Sanitation Data'!G106))="","",OFFSET('Sanitation Data'!$G$28,0,10*ROW('Sanitation Data'!G106)))</f>
        <v/>
      </c>
      <c r="DA112" s="399" t="str">
        <f ca="1">+IF(OFFSET('Sanitation Data'!$G$29,0,10*ROW('Sanitation Data'!G106))="","",OFFSET('Sanitation Data'!$G$29,0,10*ROW('Sanitation Data'!G106)))</f>
        <v/>
      </c>
      <c r="DB112" s="399" t="str">
        <f ca="1">+IF(OFFSET('Sanitation Data'!$G$30,0,10*ROW('Sanitation Data'!G106))="","",OFFSET('Sanitation Data'!$G$30,0,10*ROW('Sanitation Data'!G106)))</f>
        <v/>
      </c>
      <c r="DC112" s="399" t="str">
        <f ca="1">+IF(OFFSET('Sanitation Data'!$G$31,0,10*ROW('Sanitation Data'!G106))="","",OFFSET('Sanitation Data'!$G$31,0,10*ROW('Sanitation Data'!G106)))</f>
        <v/>
      </c>
      <c r="DD112" s="399" t="str">
        <f ca="1">+IF(OFFSET('Sanitation Data'!$G$32,0,10*ROW('Sanitation Data'!G106))="","",OFFSET('Sanitation Data'!$G$32,0,10*ROW('Sanitation Data'!G106)))</f>
        <v/>
      </c>
      <c r="DE112" s="399" t="str">
        <f ca="1">+IF(OFFSET('Sanitation Data'!$H$28,0,10*ROW('Sanitation Data'!H106))="","",OFFSET('Sanitation Data'!$H$28,0,10*ROW('Sanitation Data'!H106)))</f>
        <v/>
      </c>
      <c r="DF112" s="399" t="str">
        <f ca="1">+IF(OFFSET('Sanitation Data'!$H$29,0,10*ROW('Sanitation Data'!H106))="","",OFFSET('Sanitation Data'!$H$29,0,10*ROW('Sanitation Data'!H106)))</f>
        <v/>
      </c>
      <c r="DG112" s="399" t="str">
        <f ca="1">+IF(OFFSET('Sanitation Data'!$H$30,0,10*ROW('Sanitation Data'!H106))="","",OFFSET('Sanitation Data'!$H$30,0,10*ROW('Sanitation Data'!H106)))</f>
        <v/>
      </c>
      <c r="DH112" s="399" t="str">
        <f ca="1">+IF(OFFSET('Sanitation Data'!$H$31,0,10*ROW('Sanitation Data'!H106))="","",OFFSET('Sanitation Data'!$H$31,0,10*ROW('Sanitation Data'!H106)))</f>
        <v/>
      </c>
      <c r="DI112" s="399" t="str">
        <f ca="1">+IF(OFFSET('Sanitation Data'!$H$32,0,10*ROW('Sanitation Data'!H106))="","",OFFSET('Sanitation Data'!$H$32,0,10*ROW('Sanitation Data'!H106)))</f>
        <v/>
      </c>
      <c r="DJ112" s="399" t="str">
        <f ca="1">+IF(OFFSET('Sanitation Data'!$I$28,0,10*ROW('Sanitation Data'!I106))="","",OFFSET('Sanitation Data'!$I$28,0,10*ROW('Sanitation Data'!I106)))</f>
        <v/>
      </c>
      <c r="DK112" s="399" t="str">
        <f ca="1">+IF(OFFSET('Sanitation Data'!$I$29,0,10*ROW('Sanitation Data'!I106))="","",OFFSET('Sanitation Data'!$I$29,0,10*ROW('Sanitation Data'!I106)))</f>
        <v/>
      </c>
      <c r="DL112" s="399" t="str">
        <f ca="1">+IF(OFFSET('Sanitation Data'!$I$30,0,10*ROW('Sanitation Data'!I106))="","",OFFSET('Sanitation Data'!$I$30,0,10*ROW('Sanitation Data'!I106)))</f>
        <v/>
      </c>
      <c r="DM112" s="399" t="str">
        <f ca="1">+IF(OFFSET('Sanitation Data'!$I$31,0,10*ROW('Sanitation Data'!I106))="","",OFFSET('Sanitation Data'!$I$31,0,10*ROW('Sanitation Data'!I106)))</f>
        <v/>
      </c>
      <c r="DN112" s="399" t="str">
        <f ca="1">+IF(OFFSET('Sanitation Data'!$I$32,0,10*ROW('Sanitation Data'!I106))="","",OFFSET('Sanitation Data'!$I$32,0,10*ROW('Sanitation Data'!I106)))</f>
        <v/>
      </c>
      <c r="DO112" s="399" t="str">
        <f ca="1">+IF(OFFSET('Hygiene Data'!$D$11,0,10*ROW('Hygiene Data'!D106))="","",OFFSET('Hygiene Data'!$D$11,0,10*ROW('Hygiene Data'!D106)))</f>
        <v/>
      </c>
      <c r="DP112" s="399" t="str">
        <f ca="1">+IF(OFFSET('Hygiene Data'!$D$12,0,10*ROW('Hygiene Data'!D106))="","",OFFSET('Hygiene Data'!$D$12,0,10*ROW('Hygiene Data'!D106)))</f>
        <v/>
      </c>
      <c r="DQ112" s="399" t="str">
        <f ca="1">+IF(OFFSET('Hygiene Data'!$D$13,0,10*ROW('Hygiene Data'!D106))="","",OFFSET('Hygiene Data'!$D$13,0,10*ROW('Hygiene Data'!D106)))</f>
        <v/>
      </c>
      <c r="DR112" s="399" t="str">
        <f ca="1">+IF(OFFSET('Hygiene Data'!$E$11,0,10*ROW('Hygiene Data'!E106))="","",OFFSET('Hygiene Data'!$E$11,0,10*ROW('Hygiene Data'!E106)))</f>
        <v/>
      </c>
      <c r="DS112" s="399" t="str">
        <f ca="1">+IF(OFFSET('Hygiene Data'!$E$12,0,10*ROW('Hygiene Data'!E106))="","",OFFSET('Hygiene Data'!$E$12,0,10*ROW('Hygiene Data'!E106)))</f>
        <v/>
      </c>
      <c r="DT112" s="399" t="str">
        <f ca="1">+IF(OFFSET('Hygiene Data'!$E$13,0,10*ROW('Hygiene Data'!E106))="","",OFFSET('Hygiene Data'!$E$13,0,10*ROW('Hygiene Data'!E106)))</f>
        <v/>
      </c>
      <c r="DU112" s="399" t="str">
        <f ca="1">+IF(OFFSET('Hygiene Data'!$F$11,0,10*ROW('Hygiene Data'!F106))="","",OFFSET('Hygiene Data'!$F$11,0,10*ROW('Hygiene Data'!F106)))</f>
        <v/>
      </c>
      <c r="DV112" s="399" t="str">
        <f ca="1">+IF(OFFSET('Hygiene Data'!$F$12,0,10*ROW('Hygiene Data'!F106))="","",OFFSET('Hygiene Data'!$F$12,0,10*ROW('Hygiene Data'!F106)))</f>
        <v/>
      </c>
      <c r="DW112" s="399" t="str">
        <f ca="1">+IF(OFFSET('Hygiene Data'!$F$13,0,10*ROW('Hygiene Data'!F106))="","",OFFSET('Hygiene Data'!$F$13,0,10*ROW('Hygiene Data'!F106)))</f>
        <v/>
      </c>
      <c r="DX112" s="399" t="str">
        <f ca="1">+IF(OFFSET('Hygiene Data'!$G$11,0,10*ROW('Hygiene Data'!G106))="","",OFFSET('Hygiene Data'!$G$11,0,10*ROW('Hygiene Data'!G106)))</f>
        <v/>
      </c>
      <c r="DY112" s="399" t="str">
        <f ca="1">+IF(OFFSET('Hygiene Data'!$G$12,0,10*ROW('Hygiene Data'!G106))="","",OFFSET('Hygiene Data'!$G$12,0,10*ROW('Hygiene Data'!G106)))</f>
        <v/>
      </c>
      <c r="DZ112" s="399" t="str">
        <f ca="1">+IF(OFFSET('Hygiene Data'!$G$13,0,10*ROW('Hygiene Data'!G106))="","",OFFSET('Hygiene Data'!$G$13,0,10*ROW('Hygiene Data'!G106)))</f>
        <v/>
      </c>
      <c r="EA112" s="399" t="str">
        <f ca="1">+IF(OFFSET('Hygiene Data'!$H$11,0,10*ROW('Hygiene Data'!H106))="","",OFFSET('Hygiene Data'!$H$11,0,10*ROW('Hygiene Data'!H106)))</f>
        <v/>
      </c>
      <c r="EB112" s="399" t="str">
        <f ca="1">+IF(OFFSET('Hygiene Data'!$H$12,0,10*ROW('Hygiene Data'!H106))="","",OFFSET('Hygiene Data'!$H$12,0,10*ROW('Hygiene Data'!H106)))</f>
        <v/>
      </c>
      <c r="EC112" s="399" t="str">
        <f ca="1">+IF(OFFSET('Hygiene Data'!$H$13,0,10*ROW('Hygiene Data'!H106))="","",OFFSET('Hygiene Data'!$H$13,0,10*ROW('Hygiene Data'!H106)))</f>
        <v/>
      </c>
      <c r="ED112" s="399" t="str">
        <f ca="1">+IF(OFFSET('Hygiene Data'!$I$11,0,10*ROW('Hygiene Data'!I106))="","",OFFSET('Hygiene Data'!$I$11,0,10*ROW('Hygiene Data'!I106)))</f>
        <v/>
      </c>
      <c r="EE112" s="399" t="str">
        <f ca="1">+IF(OFFSET('Hygiene Data'!$I$12,0,10*ROW('Hygiene Data'!I106))="","",OFFSET('Hygiene Data'!$I$12,0,10*ROW('Hygiene Data'!I106)))</f>
        <v/>
      </c>
      <c r="EF112" s="399" t="str">
        <f ca="1">+IF(OFFSET('Hygiene Data'!$I$13,0,10*ROW('Hygiene Data'!I106))="","",OFFSET('Hygiene Data'!$I$13,0,10*ROW('Hygiene Data'!I106)))</f>
        <v/>
      </c>
    </row>
    <row r="113" spans="1:136" x14ac:dyDescent="0.25">
      <c r="A113" s="508" t="str">
        <f ca="1">+IF(OFFSET('Water Data'!$B$2,0,10*ROW('Water Data'!E107))="","",OFFSET('Water Data'!$B$2,0,10*ROW('Water Data'!E107)))</f>
        <v/>
      </c>
      <c r="B113" s="50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35" t="str">
        <f t="shared" ca="1" si="1"/>
        <v/>
      </c>
      <c r="D113" s="53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3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3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3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3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3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3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3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3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3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3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3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3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3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3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3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3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3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3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3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3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3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3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3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3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3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3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3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3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3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3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3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3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3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3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3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3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3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3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3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3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3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3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3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3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3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3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3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3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1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3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3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3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3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3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3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3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3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3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3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3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3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3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3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3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3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99" t="str">
        <f ca="1">+IF(OFFSET('Water Data'!$D$27,0,10*ROW('Water Data'!D107))="","",OFFSET('Water Data'!$D$27,0,10*ROW('Water Data'!D107)))</f>
        <v/>
      </c>
      <c r="BT113" s="399" t="str">
        <f ca="1">+IF(OFFSET('Water Data'!$D$28,0,10*ROW('Water Data'!D107))="","",OFFSET('Water Data'!$D$28,0,10*ROW('Water Data'!D107)))</f>
        <v/>
      </c>
      <c r="BU113" s="399" t="str">
        <f ca="1">+IF(OFFSET('Water Data'!$D$29,0,10*ROW('Water Data'!D107))="","",OFFSET('Water Data'!$D$29,0,10*ROW('Water Data'!D107)))</f>
        <v/>
      </c>
      <c r="BV113" s="399" t="str">
        <f ca="1">+IF(OFFSET('Water Data'!$E$27,0,10*ROW('Water Data'!E107))="","",OFFSET('Water Data'!$E$27,0,10*ROW('Water Data'!E107)))</f>
        <v/>
      </c>
      <c r="BW113" s="399" t="str">
        <f ca="1">+IF(OFFSET('Water Data'!$E$28,0,10*ROW('Water Data'!E107))="","",OFFSET('Water Data'!$E$28,0,10*ROW('Water Data'!E107)))</f>
        <v/>
      </c>
      <c r="BX113" s="399" t="str">
        <f ca="1">+IF(OFFSET('Water Data'!$E$29,0,10*ROW('Water Data'!E107))="","",OFFSET('Water Data'!$E$29,0,10*ROW('Water Data'!E107)))</f>
        <v/>
      </c>
      <c r="BY113" s="399" t="str">
        <f ca="1">+IF(OFFSET('Water Data'!$F$27,0,10*ROW('Water Data'!F107))="","",OFFSET('Water Data'!$F$27,0,10*ROW('Water Data'!F107)))</f>
        <v/>
      </c>
      <c r="BZ113" s="399" t="str">
        <f ca="1">+IF(OFFSET('Water Data'!$F$28,0,10*ROW('Water Data'!F107))="","",OFFSET('Water Data'!$F$28,0,10*ROW('Water Data'!F107)))</f>
        <v/>
      </c>
      <c r="CA113" s="399" t="str">
        <f ca="1">+IF(OFFSET('Water Data'!$F$29,0,10*ROW('Water Data'!F107))="","",OFFSET('Water Data'!$F$29,0,10*ROW('Water Data'!F107)))</f>
        <v/>
      </c>
      <c r="CB113" s="399" t="str">
        <f ca="1">+IF(OFFSET('Water Data'!$G$27,0,10*ROW('Water Data'!G107))="","",OFFSET('Water Data'!$G$27,0,10*ROW('Water Data'!G107)))</f>
        <v/>
      </c>
      <c r="CC113" s="399" t="str">
        <f ca="1">+IF(OFFSET('Water Data'!$G$28,0,10*ROW('Water Data'!G107))="","",OFFSET('Water Data'!$G$28,0,10*ROW('Water Data'!G107)))</f>
        <v/>
      </c>
      <c r="CD113" s="399" t="str">
        <f ca="1">+IF(OFFSET('Water Data'!$G$29,0,10*ROW('Water Data'!G107))="","",OFFSET('Water Data'!$G$29,0,10*ROW('Water Data'!G107)))</f>
        <v/>
      </c>
      <c r="CE113" s="399" t="str">
        <f ca="1">+IF(OFFSET('Water Data'!$H$27,0,10*ROW('Water Data'!H107))="","",OFFSET('Water Data'!$H$27,0,10*ROW('Water Data'!H107)))</f>
        <v/>
      </c>
      <c r="CF113" s="399" t="str">
        <f ca="1">+IF(OFFSET('Water Data'!$H$28,0,10*ROW('Water Data'!H107))="","",OFFSET('Water Data'!$H$28,0,10*ROW('Water Data'!H107)))</f>
        <v/>
      </c>
      <c r="CG113" s="399" t="str">
        <f ca="1">+IF(OFFSET('Water Data'!$H$29,0,10*ROW('Water Data'!H107))="","",OFFSET('Water Data'!$H$29,0,10*ROW('Water Data'!H107)))</f>
        <v/>
      </c>
      <c r="CH113" s="399" t="str">
        <f ca="1">+IF(OFFSET('Water Data'!$I$27,0,10*ROW('Water Data'!I107))="","",OFFSET('Water Data'!$I$27,0,10*ROW('Water Data'!I107)))</f>
        <v/>
      </c>
      <c r="CI113" s="399" t="str">
        <f ca="1">+IF(OFFSET('Water Data'!$I$28,0,10*ROW('Water Data'!I107))="","",OFFSET('Water Data'!$I$28,0,10*ROW('Water Data'!I107)))</f>
        <v/>
      </c>
      <c r="CJ113" s="399" t="str">
        <f ca="1">+IF(OFFSET('Water Data'!$I$29,0,10*ROW('Water Data'!I107))="","",OFFSET('Water Data'!$I$29,0,10*ROW('Water Data'!I107)))</f>
        <v/>
      </c>
      <c r="CK113" s="399" t="str">
        <f ca="1">+IF(OFFSET('Sanitation Data'!$D$28,0,10*ROW('Sanitation Data'!D107))="","",OFFSET('Sanitation Data'!$D$28,0,10*ROW('Sanitation Data'!D107)))</f>
        <v/>
      </c>
      <c r="CL113" s="399" t="str">
        <f ca="1">+IF(OFFSET('Sanitation Data'!$D$29,0,10*ROW('Sanitation Data'!D107))="","",OFFSET('Sanitation Data'!$D$29,0,10*ROW('Sanitation Data'!D107)))</f>
        <v/>
      </c>
      <c r="CM113" s="399" t="str">
        <f ca="1">+IF(OFFSET('Sanitation Data'!$D$30,0,10*ROW('Sanitation Data'!D107))="","",OFFSET('Sanitation Data'!$D$30,0,10*ROW('Sanitation Data'!D107)))</f>
        <v/>
      </c>
      <c r="CN113" s="399" t="str">
        <f ca="1">+IF(OFFSET('Sanitation Data'!$D$31,0,10*ROW('Sanitation Data'!D107))="","",OFFSET('Sanitation Data'!$D$31,0,10*ROW('Sanitation Data'!D107)))</f>
        <v/>
      </c>
      <c r="CO113" s="399" t="str">
        <f ca="1">+IF(OFFSET('Sanitation Data'!$D$32,0,10*ROW('Sanitation Data'!D107))="","",OFFSET('Sanitation Data'!$D$32,0,10*ROW('Sanitation Data'!D107)))</f>
        <v/>
      </c>
      <c r="CP113" s="399" t="str">
        <f ca="1">+IF(OFFSET('Sanitation Data'!$E$28,0,10*ROW('Sanitation Data'!E107))="","",OFFSET('Sanitation Data'!$E$28,0,10*ROW('Sanitation Data'!E107)))</f>
        <v/>
      </c>
      <c r="CQ113" s="399" t="str">
        <f ca="1">+IF(OFFSET('Sanitation Data'!$E$29,0,10*ROW('Sanitation Data'!E107))="","",OFFSET('Sanitation Data'!$E$29,0,10*ROW('Sanitation Data'!E107)))</f>
        <v/>
      </c>
      <c r="CR113" s="399" t="str">
        <f ca="1">+IF(OFFSET('Sanitation Data'!$E$30,0,10*ROW('Sanitation Data'!E107))="","",OFFSET('Sanitation Data'!$E$30,0,10*ROW('Sanitation Data'!E107)))</f>
        <v/>
      </c>
      <c r="CS113" s="399" t="str">
        <f ca="1">+IF(OFFSET('Sanitation Data'!$E$31,0,10*ROW('Sanitation Data'!E107))="","",OFFSET('Sanitation Data'!$E$31,0,10*ROW('Sanitation Data'!E107)))</f>
        <v/>
      </c>
      <c r="CT113" s="399" t="str">
        <f ca="1">+IF(OFFSET('Sanitation Data'!$E$32,0,10*ROW('Sanitation Data'!E107))="","",OFFSET('Sanitation Data'!$E$32,0,10*ROW('Sanitation Data'!E107)))</f>
        <v/>
      </c>
      <c r="CU113" s="399" t="str">
        <f ca="1">+IF(OFFSET('Sanitation Data'!$F$28,0,10*ROW('Sanitation Data'!F107))="","",OFFSET('Sanitation Data'!$F$28,0,10*ROW('Sanitation Data'!F107)))</f>
        <v/>
      </c>
      <c r="CV113" s="399" t="str">
        <f ca="1">+IF(OFFSET('Sanitation Data'!$F$29,0,10*ROW('Sanitation Data'!F107))="","",OFFSET('Sanitation Data'!$F$29,0,10*ROW('Sanitation Data'!F107)))</f>
        <v/>
      </c>
      <c r="CW113" s="399" t="str">
        <f ca="1">+IF(OFFSET('Sanitation Data'!$F$30,0,10*ROW('Sanitation Data'!F107))="","",OFFSET('Sanitation Data'!$F$30,0,10*ROW('Sanitation Data'!F107)))</f>
        <v/>
      </c>
      <c r="CX113" s="399" t="str">
        <f ca="1">+IF(OFFSET('Sanitation Data'!$F$31,0,10*ROW('Sanitation Data'!F107))="","",OFFSET('Sanitation Data'!$F$31,0,10*ROW('Sanitation Data'!F107)))</f>
        <v/>
      </c>
      <c r="CY113" s="399" t="str">
        <f ca="1">+IF(OFFSET('Sanitation Data'!$F$32,0,10*ROW('Sanitation Data'!F107))="","",OFFSET('Sanitation Data'!$F$32,0,10*ROW('Sanitation Data'!F107)))</f>
        <v/>
      </c>
      <c r="CZ113" s="399" t="str">
        <f ca="1">+IF(OFFSET('Sanitation Data'!$G$28,0,10*ROW('Sanitation Data'!G107))="","",OFFSET('Sanitation Data'!$G$28,0,10*ROW('Sanitation Data'!G107)))</f>
        <v/>
      </c>
      <c r="DA113" s="399" t="str">
        <f ca="1">+IF(OFFSET('Sanitation Data'!$G$29,0,10*ROW('Sanitation Data'!G107))="","",OFFSET('Sanitation Data'!$G$29,0,10*ROW('Sanitation Data'!G107)))</f>
        <v/>
      </c>
      <c r="DB113" s="399" t="str">
        <f ca="1">+IF(OFFSET('Sanitation Data'!$G$30,0,10*ROW('Sanitation Data'!G107))="","",OFFSET('Sanitation Data'!$G$30,0,10*ROW('Sanitation Data'!G107)))</f>
        <v/>
      </c>
      <c r="DC113" s="399" t="str">
        <f ca="1">+IF(OFFSET('Sanitation Data'!$G$31,0,10*ROW('Sanitation Data'!G107))="","",OFFSET('Sanitation Data'!$G$31,0,10*ROW('Sanitation Data'!G107)))</f>
        <v/>
      </c>
      <c r="DD113" s="399" t="str">
        <f ca="1">+IF(OFFSET('Sanitation Data'!$G$32,0,10*ROW('Sanitation Data'!G107))="","",OFFSET('Sanitation Data'!$G$32,0,10*ROW('Sanitation Data'!G107)))</f>
        <v/>
      </c>
      <c r="DE113" s="399" t="str">
        <f ca="1">+IF(OFFSET('Sanitation Data'!$H$28,0,10*ROW('Sanitation Data'!H107))="","",OFFSET('Sanitation Data'!$H$28,0,10*ROW('Sanitation Data'!H107)))</f>
        <v/>
      </c>
      <c r="DF113" s="399" t="str">
        <f ca="1">+IF(OFFSET('Sanitation Data'!$H$29,0,10*ROW('Sanitation Data'!H107))="","",OFFSET('Sanitation Data'!$H$29,0,10*ROW('Sanitation Data'!H107)))</f>
        <v/>
      </c>
      <c r="DG113" s="399" t="str">
        <f ca="1">+IF(OFFSET('Sanitation Data'!$H$30,0,10*ROW('Sanitation Data'!H107))="","",OFFSET('Sanitation Data'!$H$30,0,10*ROW('Sanitation Data'!H107)))</f>
        <v/>
      </c>
      <c r="DH113" s="399" t="str">
        <f ca="1">+IF(OFFSET('Sanitation Data'!$H$31,0,10*ROW('Sanitation Data'!H107))="","",OFFSET('Sanitation Data'!$H$31,0,10*ROW('Sanitation Data'!H107)))</f>
        <v/>
      </c>
      <c r="DI113" s="399" t="str">
        <f ca="1">+IF(OFFSET('Sanitation Data'!$H$32,0,10*ROW('Sanitation Data'!H107))="","",OFFSET('Sanitation Data'!$H$32,0,10*ROW('Sanitation Data'!H107)))</f>
        <v/>
      </c>
      <c r="DJ113" s="399" t="str">
        <f ca="1">+IF(OFFSET('Sanitation Data'!$I$28,0,10*ROW('Sanitation Data'!I107))="","",OFFSET('Sanitation Data'!$I$28,0,10*ROW('Sanitation Data'!I107)))</f>
        <v/>
      </c>
      <c r="DK113" s="399" t="str">
        <f ca="1">+IF(OFFSET('Sanitation Data'!$I$29,0,10*ROW('Sanitation Data'!I107))="","",OFFSET('Sanitation Data'!$I$29,0,10*ROW('Sanitation Data'!I107)))</f>
        <v/>
      </c>
      <c r="DL113" s="399" t="str">
        <f ca="1">+IF(OFFSET('Sanitation Data'!$I$30,0,10*ROW('Sanitation Data'!I107))="","",OFFSET('Sanitation Data'!$I$30,0,10*ROW('Sanitation Data'!I107)))</f>
        <v/>
      </c>
      <c r="DM113" s="399" t="str">
        <f ca="1">+IF(OFFSET('Sanitation Data'!$I$31,0,10*ROW('Sanitation Data'!I107))="","",OFFSET('Sanitation Data'!$I$31,0,10*ROW('Sanitation Data'!I107)))</f>
        <v/>
      </c>
      <c r="DN113" s="399" t="str">
        <f ca="1">+IF(OFFSET('Sanitation Data'!$I$32,0,10*ROW('Sanitation Data'!I107))="","",OFFSET('Sanitation Data'!$I$32,0,10*ROW('Sanitation Data'!I107)))</f>
        <v/>
      </c>
      <c r="DO113" s="399" t="str">
        <f ca="1">+IF(OFFSET('Hygiene Data'!$D$11,0,10*ROW('Hygiene Data'!D107))="","",OFFSET('Hygiene Data'!$D$11,0,10*ROW('Hygiene Data'!D107)))</f>
        <v/>
      </c>
      <c r="DP113" s="399" t="str">
        <f ca="1">+IF(OFFSET('Hygiene Data'!$D$12,0,10*ROW('Hygiene Data'!D107))="","",OFFSET('Hygiene Data'!$D$12,0,10*ROW('Hygiene Data'!D107)))</f>
        <v/>
      </c>
      <c r="DQ113" s="399" t="str">
        <f ca="1">+IF(OFFSET('Hygiene Data'!$D$13,0,10*ROW('Hygiene Data'!D107))="","",OFFSET('Hygiene Data'!$D$13,0,10*ROW('Hygiene Data'!D107)))</f>
        <v/>
      </c>
      <c r="DR113" s="399" t="str">
        <f ca="1">+IF(OFFSET('Hygiene Data'!$E$11,0,10*ROW('Hygiene Data'!E107))="","",OFFSET('Hygiene Data'!$E$11,0,10*ROW('Hygiene Data'!E107)))</f>
        <v/>
      </c>
      <c r="DS113" s="399" t="str">
        <f ca="1">+IF(OFFSET('Hygiene Data'!$E$12,0,10*ROW('Hygiene Data'!E107))="","",OFFSET('Hygiene Data'!$E$12,0,10*ROW('Hygiene Data'!E107)))</f>
        <v/>
      </c>
      <c r="DT113" s="399" t="str">
        <f ca="1">+IF(OFFSET('Hygiene Data'!$E$13,0,10*ROW('Hygiene Data'!E107))="","",OFFSET('Hygiene Data'!$E$13,0,10*ROW('Hygiene Data'!E107)))</f>
        <v/>
      </c>
      <c r="DU113" s="399" t="str">
        <f ca="1">+IF(OFFSET('Hygiene Data'!$F$11,0,10*ROW('Hygiene Data'!F107))="","",OFFSET('Hygiene Data'!$F$11,0,10*ROW('Hygiene Data'!F107)))</f>
        <v/>
      </c>
      <c r="DV113" s="399" t="str">
        <f ca="1">+IF(OFFSET('Hygiene Data'!$F$12,0,10*ROW('Hygiene Data'!F107))="","",OFFSET('Hygiene Data'!$F$12,0,10*ROW('Hygiene Data'!F107)))</f>
        <v/>
      </c>
      <c r="DW113" s="399" t="str">
        <f ca="1">+IF(OFFSET('Hygiene Data'!$F$13,0,10*ROW('Hygiene Data'!F107))="","",OFFSET('Hygiene Data'!$F$13,0,10*ROW('Hygiene Data'!F107)))</f>
        <v/>
      </c>
      <c r="DX113" s="399" t="str">
        <f ca="1">+IF(OFFSET('Hygiene Data'!$G$11,0,10*ROW('Hygiene Data'!G107))="","",OFFSET('Hygiene Data'!$G$11,0,10*ROW('Hygiene Data'!G107)))</f>
        <v/>
      </c>
      <c r="DY113" s="399" t="str">
        <f ca="1">+IF(OFFSET('Hygiene Data'!$G$12,0,10*ROW('Hygiene Data'!G107))="","",OFFSET('Hygiene Data'!$G$12,0,10*ROW('Hygiene Data'!G107)))</f>
        <v/>
      </c>
      <c r="DZ113" s="399" t="str">
        <f ca="1">+IF(OFFSET('Hygiene Data'!$G$13,0,10*ROW('Hygiene Data'!G107))="","",OFFSET('Hygiene Data'!$G$13,0,10*ROW('Hygiene Data'!G107)))</f>
        <v/>
      </c>
      <c r="EA113" s="399" t="str">
        <f ca="1">+IF(OFFSET('Hygiene Data'!$H$11,0,10*ROW('Hygiene Data'!H107))="","",OFFSET('Hygiene Data'!$H$11,0,10*ROW('Hygiene Data'!H107)))</f>
        <v/>
      </c>
      <c r="EB113" s="399" t="str">
        <f ca="1">+IF(OFFSET('Hygiene Data'!$H$12,0,10*ROW('Hygiene Data'!H107))="","",OFFSET('Hygiene Data'!$H$12,0,10*ROW('Hygiene Data'!H107)))</f>
        <v/>
      </c>
      <c r="EC113" s="399" t="str">
        <f ca="1">+IF(OFFSET('Hygiene Data'!$H$13,0,10*ROW('Hygiene Data'!H107))="","",OFFSET('Hygiene Data'!$H$13,0,10*ROW('Hygiene Data'!H107)))</f>
        <v/>
      </c>
      <c r="ED113" s="399" t="str">
        <f ca="1">+IF(OFFSET('Hygiene Data'!$I$11,0,10*ROW('Hygiene Data'!I107))="","",OFFSET('Hygiene Data'!$I$11,0,10*ROW('Hygiene Data'!I107)))</f>
        <v/>
      </c>
      <c r="EE113" s="399" t="str">
        <f ca="1">+IF(OFFSET('Hygiene Data'!$I$12,0,10*ROW('Hygiene Data'!I107))="","",OFFSET('Hygiene Data'!$I$12,0,10*ROW('Hygiene Data'!I107)))</f>
        <v/>
      </c>
      <c r="EF113" s="399" t="str">
        <f ca="1">+IF(OFFSET('Hygiene Data'!$I$13,0,10*ROW('Hygiene Data'!I107))="","",OFFSET('Hygiene Data'!$I$13,0,10*ROW('Hygiene Data'!I107)))</f>
        <v/>
      </c>
    </row>
    <row r="114" spans="1:136" x14ac:dyDescent="0.25">
      <c r="A114" s="508" t="str">
        <f ca="1">+IF(OFFSET('Water Data'!$B$2,0,10*ROW('Water Data'!E108))="","",OFFSET('Water Data'!$B$2,0,10*ROW('Water Data'!E108)))</f>
        <v/>
      </c>
      <c r="B114" s="50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35" t="str">
        <f t="shared" ca="1" si="1"/>
        <v/>
      </c>
      <c r="D114" s="53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3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3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3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3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3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3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3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3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3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3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3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3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3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3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3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3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3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3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3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3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3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3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3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3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3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3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3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3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3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3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3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3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3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3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3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3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3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3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3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3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3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3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3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3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3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3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3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3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1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3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3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3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3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3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3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3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3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3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3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3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3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3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3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3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3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99" t="str">
        <f ca="1">+IF(OFFSET('Water Data'!$D$27,0,10*ROW('Water Data'!D108))="","",OFFSET('Water Data'!$D$27,0,10*ROW('Water Data'!D108)))</f>
        <v/>
      </c>
      <c r="BT114" s="399" t="str">
        <f ca="1">+IF(OFFSET('Water Data'!$D$28,0,10*ROW('Water Data'!D108))="","",OFFSET('Water Data'!$D$28,0,10*ROW('Water Data'!D108)))</f>
        <v/>
      </c>
      <c r="BU114" s="399" t="str">
        <f ca="1">+IF(OFFSET('Water Data'!$D$29,0,10*ROW('Water Data'!D108))="","",OFFSET('Water Data'!$D$29,0,10*ROW('Water Data'!D108)))</f>
        <v/>
      </c>
      <c r="BV114" s="399" t="str">
        <f ca="1">+IF(OFFSET('Water Data'!$E$27,0,10*ROW('Water Data'!E108))="","",OFFSET('Water Data'!$E$27,0,10*ROW('Water Data'!E108)))</f>
        <v/>
      </c>
      <c r="BW114" s="399" t="str">
        <f ca="1">+IF(OFFSET('Water Data'!$E$28,0,10*ROW('Water Data'!E108))="","",OFFSET('Water Data'!$E$28,0,10*ROW('Water Data'!E108)))</f>
        <v/>
      </c>
      <c r="BX114" s="399" t="str">
        <f ca="1">+IF(OFFSET('Water Data'!$E$29,0,10*ROW('Water Data'!E108))="","",OFFSET('Water Data'!$E$29,0,10*ROW('Water Data'!E108)))</f>
        <v/>
      </c>
      <c r="BY114" s="399" t="str">
        <f ca="1">+IF(OFFSET('Water Data'!$F$27,0,10*ROW('Water Data'!F108))="","",OFFSET('Water Data'!$F$27,0,10*ROW('Water Data'!F108)))</f>
        <v/>
      </c>
      <c r="BZ114" s="399" t="str">
        <f ca="1">+IF(OFFSET('Water Data'!$F$28,0,10*ROW('Water Data'!F108))="","",OFFSET('Water Data'!$F$28,0,10*ROW('Water Data'!F108)))</f>
        <v/>
      </c>
      <c r="CA114" s="399" t="str">
        <f ca="1">+IF(OFFSET('Water Data'!$F$29,0,10*ROW('Water Data'!F108))="","",OFFSET('Water Data'!$F$29,0,10*ROW('Water Data'!F108)))</f>
        <v/>
      </c>
      <c r="CB114" s="399" t="str">
        <f ca="1">+IF(OFFSET('Water Data'!$G$27,0,10*ROW('Water Data'!G108))="","",OFFSET('Water Data'!$G$27,0,10*ROW('Water Data'!G108)))</f>
        <v/>
      </c>
      <c r="CC114" s="399" t="str">
        <f ca="1">+IF(OFFSET('Water Data'!$G$28,0,10*ROW('Water Data'!G108))="","",OFFSET('Water Data'!$G$28,0,10*ROW('Water Data'!G108)))</f>
        <v/>
      </c>
      <c r="CD114" s="399" t="str">
        <f ca="1">+IF(OFFSET('Water Data'!$G$29,0,10*ROW('Water Data'!G108))="","",OFFSET('Water Data'!$G$29,0,10*ROW('Water Data'!G108)))</f>
        <v/>
      </c>
      <c r="CE114" s="399" t="str">
        <f ca="1">+IF(OFFSET('Water Data'!$H$27,0,10*ROW('Water Data'!H108))="","",OFFSET('Water Data'!$H$27,0,10*ROW('Water Data'!H108)))</f>
        <v/>
      </c>
      <c r="CF114" s="399" t="str">
        <f ca="1">+IF(OFFSET('Water Data'!$H$28,0,10*ROW('Water Data'!H108))="","",OFFSET('Water Data'!$H$28,0,10*ROW('Water Data'!H108)))</f>
        <v/>
      </c>
      <c r="CG114" s="399" t="str">
        <f ca="1">+IF(OFFSET('Water Data'!$H$29,0,10*ROW('Water Data'!H108))="","",OFFSET('Water Data'!$H$29,0,10*ROW('Water Data'!H108)))</f>
        <v/>
      </c>
      <c r="CH114" s="399" t="str">
        <f ca="1">+IF(OFFSET('Water Data'!$I$27,0,10*ROW('Water Data'!I108))="","",OFFSET('Water Data'!$I$27,0,10*ROW('Water Data'!I108)))</f>
        <v/>
      </c>
      <c r="CI114" s="399" t="str">
        <f ca="1">+IF(OFFSET('Water Data'!$I$28,0,10*ROW('Water Data'!I108))="","",OFFSET('Water Data'!$I$28,0,10*ROW('Water Data'!I108)))</f>
        <v/>
      </c>
      <c r="CJ114" s="399" t="str">
        <f ca="1">+IF(OFFSET('Water Data'!$I$29,0,10*ROW('Water Data'!I108))="","",OFFSET('Water Data'!$I$29,0,10*ROW('Water Data'!I108)))</f>
        <v/>
      </c>
      <c r="CK114" s="399" t="str">
        <f ca="1">+IF(OFFSET('Sanitation Data'!$D$28,0,10*ROW('Sanitation Data'!D108))="","",OFFSET('Sanitation Data'!$D$28,0,10*ROW('Sanitation Data'!D108)))</f>
        <v/>
      </c>
      <c r="CL114" s="399" t="str">
        <f ca="1">+IF(OFFSET('Sanitation Data'!$D$29,0,10*ROW('Sanitation Data'!D108))="","",OFFSET('Sanitation Data'!$D$29,0,10*ROW('Sanitation Data'!D108)))</f>
        <v/>
      </c>
      <c r="CM114" s="399" t="str">
        <f ca="1">+IF(OFFSET('Sanitation Data'!$D$30,0,10*ROW('Sanitation Data'!D108))="","",OFFSET('Sanitation Data'!$D$30,0,10*ROW('Sanitation Data'!D108)))</f>
        <v/>
      </c>
      <c r="CN114" s="399" t="str">
        <f ca="1">+IF(OFFSET('Sanitation Data'!$D$31,0,10*ROW('Sanitation Data'!D108))="","",OFFSET('Sanitation Data'!$D$31,0,10*ROW('Sanitation Data'!D108)))</f>
        <v/>
      </c>
      <c r="CO114" s="399" t="str">
        <f ca="1">+IF(OFFSET('Sanitation Data'!$D$32,0,10*ROW('Sanitation Data'!D108))="","",OFFSET('Sanitation Data'!$D$32,0,10*ROW('Sanitation Data'!D108)))</f>
        <v/>
      </c>
      <c r="CP114" s="399" t="str">
        <f ca="1">+IF(OFFSET('Sanitation Data'!$E$28,0,10*ROW('Sanitation Data'!E108))="","",OFFSET('Sanitation Data'!$E$28,0,10*ROW('Sanitation Data'!E108)))</f>
        <v/>
      </c>
      <c r="CQ114" s="399" t="str">
        <f ca="1">+IF(OFFSET('Sanitation Data'!$E$29,0,10*ROW('Sanitation Data'!E108))="","",OFFSET('Sanitation Data'!$E$29,0,10*ROW('Sanitation Data'!E108)))</f>
        <v/>
      </c>
      <c r="CR114" s="399" t="str">
        <f ca="1">+IF(OFFSET('Sanitation Data'!$E$30,0,10*ROW('Sanitation Data'!E108))="","",OFFSET('Sanitation Data'!$E$30,0,10*ROW('Sanitation Data'!E108)))</f>
        <v/>
      </c>
      <c r="CS114" s="399" t="str">
        <f ca="1">+IF(OFFSET('Sanitation Data'!$E$31,0,10*ROW('Sanitation Data'!E108))="","",OFFSET('Sanitation Data'!$E$31,0,10*ROW('Sanitation Data'!E108)))</f>
        <v/>
      </c>
      <c r="CT114" s="399" t="str">
        <f ca="1">+IF(OFFSET('Sanitation Data'!$E$32,0,10*ROW('Sanitation Data'!E108))="","",OFFSET('Sanitation Data'!$E$32,0,10*ROW('Sanitation Data'!E108)))</f>
        <v/>
      </c>
      <c r="CU114" s="399" t="str">
        <f ca="1">+IF(OFFSET('Sanitation Data'!$F$28,0,10*ROW('Sanitation Data'!F108))="","",OFFSET('Sanitation Data'!$F$28,0,10*ROW('Sanitation Data'!F108)))</f>
        <v/>
      </c>
      <c r="CV114" s="399" t="str">
        <f ca="1">+IF(OFFSET('Sanitation Data'!$F$29,0,10*ROW('Sanitation Data'!F108))="","",OFFSET('Sanitation Data'!$F$29,0,10*ROW('Sanitation Data'!F108)))</f>
        <v/>
      </c>
      <c r="CW114" s="399" t="str">
        <f ca="1">+IF(OFFSET('Sanitation Data'!$F$30,0,10*ROW('Sanitation Data'!F108))="","",OFFSET('Sanitation Data'!$F$30,0,10*ROW('Sanitation Data'!F108)))</f>
        <v/>
      </c>
      <c r="CX114" s="399" t="str">
        <f ca="1">+IF(OFFSET('Sanitation Data'!$F$31,0,10*ROW('Sanitation Data'!F108))="","",OFFSET('Sanitation Data'!$F$31,0,10*ROW('Sanitation Data'!F108)))</f>
        <v/>
      </c>
      <c r="CY114" s="399" t="str">
        <f ca="1">+IF(OFFSET('Sanitation Data'!$F$32,0,10*ROW('Sanitation Data'!F108))="","",OFFSET('Sanitation Data'!$F$32,0,10*ROW('Sanitation Data'!F108)))</f>
        <v/>
      </c>
      <c r="CZ114" s="399" t="str">
        <f ca="1">+IF(OFFSET('Sanitation Data'!$G$28,0,10*ROW('Sanitation Data'!G108))="","",OFFSET('Sanitation Data'!$G$28,0,10*ROW('Sanitation Data'!G108)))</f>
        <v/>
      </c>
      <c r="DA114" s="399" t="str">
        <f ca="1">+IF(OFFSET('Sanitation Data'!$G$29,0,10*ROW('Sanitation Data'!G108))="","",OFFSET('Sanitation Data'!$G$29,0,10*ROW('Sanitation Data'!G108)))</f>
        <v/>
      </c>
      <c r="DB114" s="399" t="str">
        <f ca="1">+IF(OFFSET('Sanitation Data'!$G$30,0,10*ROW('Sanitation Data'!G108))="","",OFFSET('Sanitation Data'!$G$30,0,10*ROW('Sanitation Data'!G108)))</f>
        <v/>
      </c>
      <c r="DC114" s="399" t="str">
        <f ca="1">+IF(OFFSET('Sanitation Data'!$G$31,0,10*ROW('Sanitation Data'!G108))="","",OFFSET('Sanitation Data'!$G$31,0,10*ROW('Sanitation Data'!G108)))</f>
        <v/>
      </c>
      <c r="DD114" s="399" t="str">
        <f ca="1">+IF(OFFSET('Sanitation Data'!$G$32,0,10*ROW('Sanitation Data'!G108))="","",OFFSET('Sanitation Data'!$G$32,0,10*ROW('Sanitation Data'!G108)))</f>
        <v/>
      </c>
      <c r="DE114" s="399" t="str">
        <f ca="1">+IF(OFFSET('Sanitation Data'!$H$28,0,10*ROW('Sanitation Data'!H108))="","",OFFSET('Sanitation Data'!$H$28,0,10*ROW('Sanitation Data'!H108)))</f>
        <v/>
      </c>
      <c r="DF114" s="399" t="str">
        <f ca="1">+IF(OFFSET('Sanitation Data'!$H$29,0,10*ROW('Sanitation Data'!H108))="","",OFFSET('Sanitation Data'!$H$29,0,10*ROW('Sanitation Data'!H108)))</f>
        <v/>
      </c>
      <c r="DG114" s="399" t="str">
        <f ca="1">+IF(OFFSET('Sanitation Data'!$H$30,0,10*ROW('Sanitation Data'!H108))="","",OFFSET('Sanitation Data'!$H$30,0,10*ROW('Sanitation Data'!H108)))</f>
        <v/>
      </c>
      <c r="DH114" s="399" t="str">
        <f ca="1">+IF(OFFSET('Sanitation Data'!$H$31,0,10*ROW('Sanitation Data'!H108))="","",OFFSET('Sanitation Data'!$H$31,0,10*ROW('Sanitation Data'!H108)))</f>
        <v/>
      </c>
      <c r="DI114" s="399" t="str">
        <f ca="1">+IF(OFFSET('Sanitation Data'!$H$32,0,10*ROW('Sanitation Data'!H108))="","",OFFSET('Sanitation Data'!$H$32,0,10*ROW('Sanitation Data'!H108)))</f>
        <v/>
      </c>
      <c r="DJ114" s="399" t="str">
        <f ca="1">+IF(OFFSET('Sanitation Data'!$I$28,0,10*ROW('Sanitation Data'!I108))="","",OFFSET('Sanitation Data'!$I$28,0,10*ROW('Sanitation Data'!I108)))</f>
        <v/>
      </c>
      <c r="DK114" s="399" t="str">
        <f ca="1">+IF(OFFSET('Sanitation Data'!$I$29,0,10*ROW('Sanitation Data'!I108))="","",OFFSET('Sanitation Data'!$I$29,0,10*ROW('Sanitation Data'!I108)))</f>
        <v/>
      </c>
      <c r="DL114" s="399" t="str">
        <f ca="1">+IF(OFFSET('Sanitation Data'!$I$30,0,10*ROW('Sanitation Data'!I108))="","",OFFSET('Sanitation Data'!$I$30,0,10*ROW('Sanitation Data'!I108)))</f>
        <v/>
      </c>
      <c r="DM114" s="399" t="str">
        <f ca="1">+IF(OFFSET('Sanitation Data'!$I$31,0,10*ROW('Sanitation Data'!I108))="","",OFFSET('Sanitation Data'!$I$31,0,10*ROW('Sanitation Data'!I108)))</f>
        <v/>
      </c>
      <c r="DN114" s="399" t="str">
        <f ca="1">+IF(OFFSET('Sanitation Data'!$I$32,0,10*ROW('Sanitation Data'!I108))="","",OFFSET('Sanitation Data'!$I$32,0,10*ROW('Sanitation Data'!I108)))</f>
        <v/>
      </c>
      <c r="DO114" s="399" t="str">
        <f ca="1">+IF(OFFSET('Hygiene Data'!$D$11,0,10*ROW('Hygiene Data'!D108))="","",OFFSET('Hygiene Data'!$D$11,0,10*ROW('Hygiene Data'!D108)))</f>
        <v/>
      </c>
      <c r="DP114" s="399" t="str">
        <f ca="1">+IF(OFFSET('Hygiene Data'!$D$12,0,10*ROW('Hygiene Data'!D108))="","",OFFSET('Hygiene Data'!$D$12,0,10*ROW('Hygiene Data'!D108)))</f>
        <v/>
      </c>
      <c r="DQ114" s="399" t="str">
        <f ca="1">+IF(OFFSET('Hygiene Data'!$D$13,0,10*ROW('Hygiene Data'!D108))="","",OFFSET('Hygiene Data'!$D$13,0,10*ROW('Hygiene Data'!D108)))</f>
        <v/>
      </c>
      <c r="DR114" s="399" t="str">
        <f ca="1">+IF(OFFSET('Hygiene Data'!$E$11,0,10*ROW('Hygiene Data'!E108))="","",OFFSET('Hygiene Data'!$E$11,0,10*ROW('Hygiene Data'!E108)))</f>
        <v/>
      </c>
      <c r="DS114" s="399" t="str">
        <f ca="1">+IF(OFFSET('Hygiene Data'!$E$12,0,10*ROW('Hygiene Data'!E108))="","",OFFSET('Hygiene Data'!$E$12,0,10*ROW('Hygiene Data'!E108)))</f>
        <v/>
      </c>
      <c r="DT114" s="399" t="str">
        <f ca="1">+IF(OFFSET('Hygiene Data'!$E$13,0,10*ROW('Hygiene Data'!E108))="","",OFFSET('Hygiene Data'!$E$13,0,10*ROW('Hygiene Data'!E108)))</f>
        <v/>
      </c>
      <c r="DU114" s="399" t="str">
        <f ca="1">+IF(OFFSET('Hygiene Data'!$F$11,0,10*ROW('Hygiene Data'!F108))="","",OFFSET('Hygiene Data'!$F$11,0,10*ROW('Hygiene Data'!F108)))</f>
        <v/>
      </c>
      <c r="DV114" s="399" t="str">
        <f ca="1">+IF(OFFSET('Hygiene Data'!$F$12,0,10*ROW('Hygiene Data'!F108))="","",OFFSET('Hygiene Data'!$F$12,0,10*ROW('Hygiene Data'!F108)))</f>
        <v/>
      </c>
      <c r="DW114" s="399" t="str">
        <f ca="1">+IF(OFFSET('Hygiene Data'!$F$13,0,10*ROW('Hygiene Data'!F108))="","",OFFSET('Hygiene Data'!$F$13,0,10*ROW('Hygiene Data'!F108)))</f>
        <v/>
      </c>
      <c r="DX114" s="399" t="str">
        <f ca="1">+IF(OFFSET('Hygiene Data'!$G$11,0,10*ROW('Hygiene Data'!G108))="","",OFFSET('Hygiene Data'!$G$11,0,10*ROW('Hygiene Data'!G108)))</f>
        <v/>
      </c>
      <c r="DY114" s="399" t="str">
        <f ca="1">+IF(OFFSET('Hygiene Data'!$G$12,0,10*ROW('Hygiene Data'!G108))="","",OFFSET('Hygiene Data'!$G$12,0,10*ROW('Hygiene Data'!G108)))</f>
        <v/>
      </c>
      <c r="DZ114" s="399" t="str">
        <f ca="1">+IF(OFFSET('Hygiene Data'!$G$13,0,10*ROW('Hygiene Data'!G108))="","",OFFSET('Hygiene Data'!$G$13,0,10*ROW('Hygiene Data'!G108)))</f>
        <v/>
      </c>
      <c r="EA114" s="399" t="str">
        <f ca="1">+IF(OFFSET('Hygiene Data'!$H$11,0,10*ROW('Hygiene Data'!H108))="","",OFFSET('Hygiene Data'!$H$11,0,10*ROW('Hygiene Data'!H108)))</f>
        <v/>
      </c>
      <c r="EB114" s="399" t="str">
        <f ca="1">+IF(OFFSET('Hygiene Data'!$H$12,0,10*ROW('Hygiene Data'!H108))="","",OFFSET('Hygiene Data'!$H$12,0,10*ROW('Hygiene Data'!H108)))</f>
        <v/>
      </c>
      <c r="EC114" s="399" t="str">
        <f ca="1">+IF(OFFSET('Hygiene Data'!$H$13,0,10*ROW('Hygiene Data'!H108))="","",OFFSET('Hygiene Data'!$H$13,0,10*ROW('Hygiene Data'!H108)))</f>
        <v/>
      </c>
      <c r="ED114" s="399" t="str">
        <f ca="1">+IF(OFFSET('Hygiene Data'!$I$11,0,10*ROW('Hygiene Data'!I108))="","",OFFSET('Hygiene Data'!$I$11,0,10*ROW('Hygiene Data'!I108)))</f>
        <v/>
      </c>
      <c r="EE114" s="399" t="str">
        <f ca="1">+IF(OFFSET('Hygiene Data'!$I$12,0,10*ROW('Hygiene Data'!I108))="","",OFFSET('Hygiene Data'!$I$12,0,10*ROW('Hygiene Data'!I108)))</f>
        <v/>
      </c>
      <c r="EF114" s="399" t="str">
        <f ca="1">+IF(OFFSET('Hygiene Data'!$I$13,0,10*ROW('Hygiene Data'!I108))="","",OFFSET('Hygiene Data'!$I$13,0,10*ROW('Hygiene Data'!I108)))</f>
        <v/>
      </c>
    </row>
    <row r="115" spans="1:136" x14ac:dyDescent="0.25">
      <c r="A115" s="508" t="str">
        <f ca="1">+IF(OFFSET('Water Data'!$B$2,0,10*ROW('Water Data'!E109))="","",OFFSET('Water Data'!$B$2,0,10*ROW('Water Data'!E109)))</f>
        <v/>
      </c>
      <c r="B115" s="50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35" t="str">
        <f t="shared" ca="1" si="1"/>
        <v/>
      </c>
      <c r="D115" s="53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3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3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3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3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3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3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3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3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3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3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3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3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3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3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3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3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3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3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3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3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3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3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3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3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3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3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3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3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3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3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3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3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3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3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3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3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3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3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3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3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3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3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3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3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3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3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3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3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1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3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3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3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3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3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3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3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3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3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3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3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3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3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3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3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3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99" t="str">
        <f ca="1">+IF(OFFSET('Water Data'!$D$27,0,10*ROW('Water Data'!D109))="","",OFFSET('Water Data'!$D$27,0,10*ROW('Water Data'!D109)))</f>
        <v/>
      </c>
      <c r="BT115" s="399" t="str">
        <f ca="1">+IF(OFFSET('Water Data'!$D$28,0,10*ROW('Water Data'!D109))="","",OFFSET('Water Data'!$D$28,0,10*ROW('Water Data'!D109)))</f>
        <v/>
      </c>
      <c r="BU115" s="399" t="str">
        <f ca="1">+IF(OFFSET('Water Data'!$D$29,0,10*ROW('Water Data'!D109))="","",OFFSET('Water Data'!$D$29,0,10*ROW('Water Data'!D109)))</f>
        <v/>
      </c>
      <c r="BV115" s="399" t="str">
        <f ca="1">+IF(OFFSET('Water Data'!$E$27,0,10*ROW('Water Data'!E109))="","",OFFSET('Water Data'!$E$27,0,10*ROW('Water Data'!E109)))</f>
        <v/>
      </c>
      <c r="BW115" s="399" t="str">
        <f ca="1">+IF(OFFSET('Water Data'!$E$28,0,10*ROW('Water Data'!E109))="","",OFFSET('Water Data'!$E$28,0,10*ROW('Water Data'!E109)))</f>
        <v/>
      </c>
      <c r="BX115" s="399" t="str">
        <f ca="1">+IF(OFFSET('Water Data'!$E$29,0,10*ROW('Water Data'!E109))="","",OFFSET('Water Data'!$E$29,0,10*ROW('Water Data'!E109)))</f>
        <v/>
      </c>
      <c r="BY115" s="399" t="str">
        <f ca="1">+IF(OFFSET('Water Data'!$F$27,0,10*ROW('Water Data'!F109))="","",OFFSET('Water Data'!$F$27,0,10*ROW('Water Data'!F109)))</f>
        <v/>
      </c>
      <c r="BZ115" s="399" t="str">
        <f ca="1">+IF(OFFSET('Water Data'!$F$28,0,10*ROW('Water Data'!F109))="","",OFFSET('Water Data'!$F$28,0,10*ROW('Water Data'!F109)))</f>
        <v/>
      </c>
      <c r="CA115" s="399" t="str">
        <f ca="1">+IF(OFFSET('Water Data'!$F$29,0,10*ROW('Water Data'!F109))="","",OFFSET('Water Data'!$F$29,0,10*ROW('Water Data'!F109)))</f>
        <v/>
      </c>
      <c r="CB115" s="399" t="str">
        <f ca="1">+IF(OFFSET('Water Data'!$G$27,0,10*ROW('Water Data'!G109))="","",OFFSET('Water Data'!$G$27,0,10*ROW('Water Data'!G109)))</f>
        <v/>
      </c>
      <c r="CC115" s="399" t="str">
        <f ca="1">+IF(OFFSET('Water Data'!$G$28,0,10*ROW('Water Data'!G109))="","",OFFSET('Water Data'!$G$28,0,10*ROW('Water Data'!G109)))</f>
        <v/>
      </c>
      <c r="CD115" s="399" t="str">
        <f ca="1">+IF(OFFSET('Water Data'!$G$29,0,10*ROW('Water Data'!G109))="","",OFFSET('Water Data'!$G$29,0,10*ROW('Water Data'!G109)))</f>
        <v/>
      </c>
      <c r="CE115" s="399" t="str">
        <f ca="1">+IF(OFFSET('Water Data'!$H$27,0,10*ROW('Water Data'!H109))="","",OFFSET('Water Data'!$H$27,0,10*ROW('Water Data'!H109)))</f>
        <v/>
      </c>
      <c r="CF115" s="399" t="str">
        <f ca="1">+IF(OFFSET('Water Data'!$H$28,0,10*ROW('Water Data'!H109))="","",OFFSET('Water Data'!$H$28,0,10*ROW('Water Data'!H109)))</f>
        <v/>
      </c>
      <c r="CG115" s="399" t="str">
        <f ca="1">+IF(OFFSET('Water Data'!$H$29,0,10*ROW('Water Data'!H109))="","",OFFSET('Water Data'!$H$29,0,10*ROW('Water Data'!H109)))</f>
        <v/>
      </c>
      <c r="CH115" s="399" t="str">
        <f ca="1">+IF(OFFSET('Water Data'!$I$27,0,10*ROW('Water Data'!I109))="","",OFFSET('Water Data'!$I$27,0,10*ROW('Water Data'!I109)))</f>
        <v/>
      </c>
      <c r="CI115" s="399" t="str">
        <f ca="1">+IF(OFFSET('Water Data'!$I$28,0,10*ROW('Water Data'!I109))="","",OFFSET('Water Data'!$I$28,0,10*ROW('Water Data'!I109)))</f>
        <v/>
      </c>
      <c r="CJ115" s="399" t="str">
        <f ca="1">+IF(OFFSET('Water Data'!$I$29,0,10*ROW('Water Data'!I109))="","",OFFSET('Water Data'!$I$29,0,10*ROW('Water Data'!I109)))</f>
        <v/>
      </c>
      <c r="CK115" s="399" t="str">
        <f ca="1">+IF(OFFSET('Sanitation Data'!$D$28,0,10*ROW('Sanitation Data'!D109))="","",OFFSET('Sanitation Data'!$D$28,0,10*ROW('Sanitation Data'!D109)))</f>
        <v/>
      </c>
      <c r="CL115" s="399" t="str">
        <f ca="1">+IF(OFFSET('Sanitation Data'!$D$29,0,10*ROW('Sanitation Data'!D109))="","",OFFSET('Sanitation Data'!$D$29,0,10*ROW('Sanitation Data'!D109)))</f>
        <v/>
      </c>
      <c r="CM115" s="399" t="str">
        <f ca="1">+IF(OFFSET('Sanitation Data'!$D$30,0,10*ROW('Sanitation Data'!D109))="","",OFFSET('Sanitation Data'!$D$30,0,10*ROW('Sanitation Data'!D109)))</f>
        <v/>
      </c>
      <c r="CN115" s="399" t="str">
        <f ca="1">+IF(OFFSET('Sanitation Data'!$D$31,0,10*ROW('Sanitation Data'!D109))="","",OFFSET('Sanitation Data'!$D$31,0,10*ROW('Sanitation Data'!D109)))</f>
        <v/>
      </c>
      <c r="CO115" s="399" t="str">
        <f ca="1">+IF(OFFSET('Sanitation Data'!$D$32,0,10*ROW('Sanitation Data'!D109))="","",OFFSET('Sanitation Data'!$D$32,0,10*ROW('Sanitation Data'!D109)))</f>
        <v/>
      </c>
      <c r="CP115" s="399" t="str">
        <f ca="1">+IF(OFFSET('Sanitation Data'!$E$28,0,10*ROW('Sanitation Data'!E109))="","",OFFSET('Sanitation Data'!$E$28,0,10*ROW('Sanitation Data'!E109)))</f>
        <v/>
      </c>
      <c r="CQ115" s="399" t="str">
        <f ca="1">+IF(OFFSET('Sanitation Data'!$E$29,0,10*ROW('Sanitation Data'!E109))="","",OFFSET('Sanitation Data'!$E$29,0,10*ROW('Sanitation Data'!E109)))</f>
        <v/>
      </c>
      <c r="CR115" s="399" t="str">
        <f ca="1">+IF(OFFSET('Sanitation Data'!$E$30,0,10*ROW('Sanitation Data'!E109))="","",OFFSET('Sanitation Data'!$E$30,0,10*ROW('Sanitation Data'!E109)))</f>
        <v/>
      </c>
      <c r="CS115" s="399" t="str">
        <f ca="1">+IF(OFFSET('Sanitation Data'!$E$31,0,10*ROW('Sanitation Data'!E109))="","",OFFSET('Sanitation Data'!$E$31,0,10*ROW('Sanitation Data'!E109)))</f>
        <v/>
      </c>
      <c r="CT115" s="399" t="str">
        <f ca="1">+IF(OFFSET('Sanitation Data'!$E$32,0,10*ROW('Sanitation Data'!E109))="","",OFFSET('Sanitation Data'!$E$32,0,10*ROW('Sanitation Data'!E109)))</f>
        <v/>
      </c>
      <c r="CU115" s="399" t="str">
        <f ca="1">+IF(OFFSET('Sanitation Data'!$F$28,0,10*ROW('Sanitation Data'!F109))="","",OFFSET('Sanitation Data'!$F$28,0,10*ROW('Sanitation Data'!F109)))</f>
        <v/>
      </c>
      <c r="CV115" s="399" t="str">
        <f ca="1">+IF(OFFSET('Sanitation Data'!$F$29,0,10*ROW('Sanitation Data'!F109))="","",OFFSET('Sanitation Data'!$F$29,0,10*ROW('Sanitation Data'!F109)))</f>
        <v/>
      </c>
      <c r="CW115" s="399" t="str">
        <f ca="1">+IF(OFFSET('Sanitation Data'!$F$30,0,10*ROW('Sanitation Data'!F109))="","",OFFSET('Sanitation Data'!$F$30,0,10*ROW('Sanitation Data'!F109)))</f>
        <v/>
      </c>
      <c r="CX115" s="399" t="str">
        <f ca="1">+IF(OFFSET('Sanitation Data'!$F$31,0,10*ROW('Sanitation Data'!F109))="","",OFFSET('Sanitation Data'!$F$31,0,10*ROW('Sanitation Data'!F109)))</f>
        <v/>
      </c>
      <c r="CY115" s="399" t="str">
        <f ca="1">+IF(OFFSET('Sanitation Data'!$F$32,0,10*ROW('Sanitation Data'!F109))="","",OFFSET('Sanitation Data'!$F$32,0,10*ROW('Sanitation Data'!F109)))</f>
        <v/>
      </c>
      <c r="CZ115" s="399" t="str">
        <f ca="1">+IF(OFFSET('Sanitation Data'!$G$28,0,10*ROW('Sanitation Data'!G109))="","",OFFSET('Sanitation Data'!$G$28,0,10*ROW('Sanitation Data'!G109)))</f>
        <v/>
      </c>
      <c r="DA115" s="399" t="str">
        <f ca="1">+IF(OFFSET('Sanitation Data'!$G$29,0,10*ROW('Sanitation Data'!G109))="","",OFFSET('Sanitation Data'!$G$29,0,10*ROW('Sanitation Data'!G109)))</f>
        <v/>
      </c>
      <c r="DB115" s="399" t="str">
        <f ca="1">+IF(OFFSET('Sanitation Data'!$G$30,0,10*ROW('Sanitation Data'!G109))="","",OFFSET('Sanitation Data'!$G$30,0,10*ROW('Sanitation Data'!G109)))</f>
        <v/>
      </c>
      <c r="DC115" s="399" t="str">
        <f ca="1">+IF(OFFSET('Sanitation Data'!$G$31,0,10*ROW('Sanitation Data'!G109))="","",OFFSET('Sanitation Data'!$G$31,0,10*ROW('Sanitation Data'!G109)))</f>
        <v/>
      </c>
      <c r="DD115" s="399" t="str">
        <f ca="1">+IF(OFFSET('Sanitation Data'!$G$32,0,10*ROW('Sanitation Data'!G109))="","",OFFSET('Sanitation Data'!$G$32,0,10*ROW('Sanitation Data'!G109)))</f>
        <v/>
      </c>
      <c r="DE115" s="399" t="str">
        <f ca="1">+IF(OFFSET('Sanitation Data'!$H$28,0,10*ROW('Sanitation Data'!H109))="","",OFFSET('Sanitation Data'!$H$28,0,10*ROW('Sanitation Data'!H109)))</f>
        <v/>
      </c>
      <c r="DF115" s="399" t="str">
        <f ca="1">+IF(OFFSET('Sanitation Data'!$H$29,0,10*ROW('Sanitation Data'!H109))="","",OFFSET('Sanitation Data'!$H$29,0,10*ROW('Sanitation Data'!H109)))</f>
        <v/>
      </c>
      <c r="DG115" s="399" t="str">
        <f ca="1">+IF(OFFSET('Sanitation Data'!$H$30,0,10*ROW('Sanitation Data'!H109))="","",OFFSET('Sanitation Data'!$H$30,0,10*ROW('Sanitation Data'!H109)))</f>
        <v/>
      </c>
      <c r="DH115" s="399" t="str">
        <f ca="1">+IF(OFFSET('Sanitation Data'!$H$31,0,10*ROW('Sanitation Data'!H109))="","",OFFSET('Sanitation Data'!$H$31,0,10*ROW('Sanitation Data'!H109)))</f>
        <v/>
      </c>
      <c r="DI115" s="399" t="str">
        <f ca="1">+IF(OFFSET('Sanitation Data'!$H$32,0,10*ROW('Sanitation Data'!H109))="","",OFFSET('Sanitation Data'!$H$32,0,10*ROW('Sanitation Data'!H109)))</f>
        <v/>
      </c>
      <c r="DJ115" s="399" t="str">
        <f ca="1">+IF(OFFSET('Sanitation Data'!$I$28,0,10*ROW('Sanitation Data'!I109))="","",OFFSET('Sanitation Data'!$I$28,0,10*ROW('Sanitation Data'!I109)))</f>
        <v/>
      </c>
      <c r="DK115" s="399" t="str">
        <f ca="1">+IF(OFFSET('Sanitation Data'!$I$29,0,10*ROW('Sanitation Data'!I109))="","",OFFSET('Sanitation Data'!$I$29,0,10*ROW('Sanitation Data'!I109)))</f>
        <v/>
      </c>
      <c r="DL115" s="399" t="str">
        <f ca="1">+IF(OFFSET('Sanitation Data'!$I$30,0,10*ROW('Sanitation Data'!I109))="","",OFFSET('Sanitation Data'!$I$30,0,10*ROW('Sanitation Data'!I109)))</f>
        <v/>
      </c>
      <c r="DM115" s="399" t="str">
        <f ca="1">+IF(OFFSET('Sanitation Data'!$I$31,0,10*ROW('Sanitation Data'!I109))="","",OFFSET('Sanitation Data'!$I$31,0,10*ROW('Sanitation Data'!I109)))</f>
        <v/>
      </c>
      <c r="DN115" s="399" t="str">
        <f ca="1">+IF(OFFSET('Sanitation Data'!$I$32,0,10*ROW('Sanitation Data'!I109))="","",OFFSET('Sanitation Data'!$I$32,0,10*ROW('Sanitation Data'!I109)))</f>
        <v/>
      </c>
      <c r="DO115" s="399" t="str">
        <f ca="1">+IF(OFFSET('Hygiene Data'!$D$11,0,10*ROW('Hygiene Data'!D109))="","",OFFSET('Hygiene Data'!$D$11,0,10*ROW('Hygiene Data'!D109)))</f>
        <v/>
      </c>
      <c r="DP115" s="399" t="str">
        <f ca="1">+IF(OFFSET('Hygiene Data'!$D$12,0,10*ROW('Hygiene Data'!D109))="","",OFFSET('Hygiene Data'!$D$12,0,10*ROW('Hygiene Data'!D109)))</f>
        <v/>
      </c>
      <c r="DQ115" s="399" t="str">
        <f ca="1">+IF(OFFSET('Hygiene Data'!$D$13,0,10*ROW('Hygiene Data'!D109))="","",OFFSET('Hygiene Data'!$D$13,0,10*ROW('Hygiene Data'!D109)))</f>
        <v/>
      </c>
      <c r="DR115" s="399" t="str">
        <f ca="1">+IF(OFFSET('Hygiene Data'!$E$11,0,10*ROW('Hygiene Data'!E109))="","",OFFSET('Hygiene Data'!$E$11,0,10*ROW('Hygiene Data'!E109)))</f>
        <v/>
      </c>
      <c r="DS115" s="399" t="str">
        <f ca="1">+IF(OFFSET('Hygiene Data'!$E$12,0,10*ROW('Hygiene Data'!E109))="","",OFFSET('Hygiene Data'!$E$12,0,10*ROW('Hygiene Data'!E109)))</f>
        <v/>
      </c>
      <c r="DT115" s="399" t="str">
        <f ca="1">+IF(OFFSET('Hygiene Data'!$E$13,0,10*ROW('Hygiene Data'!E109))="","",OFFSET('Hygiene Data'!$E$13,0,10*ROW('Hygiene Data'!E109)))</f>
        <v/>
      </c>
      <c r="DU115" s="399" t="str">
        <f ca="1">+IF(OFFSET('Hygiene Data'!$F$11,0,10*ROW('Hygiene Data'!F109))="","",OFFSET('Hygiene Data'!$F$11,0,10*ROW('Hygiene Data'!F109)))</f>
        <v/>
      </c>
      <c r="DV115" s="399" t="str">
        <f ca="1">+IF(OFFSET('Hygiene Data'!$F$12,0,10*ROW('Hygiene Data'!F109))="","",OFFSET('Hygiene Data'!$F$12,0,10*ROW('Hygiene Data'!F109)))</f>
        <v/>
      </c>
      <c r="DW115" s="399" t="str">
        <f ca="1">+IF(OFFSET('Hygiene Data'!$F$13,0,10*ROW('Hygiene Data'!F109))="","",OFFSET('Hygiene Data'!$F$13,0,10*ROW('Hygiene Data'!F109)))</f>
        <v/>
      </c>
      <c r="DX115" s="399" t="str">
        <f ca="1">+IF(OFFSET('Hygiene Data'!$G$11,0,10*ROW('Hygiene Data'!G109))="","",OFFSET('Hygiene Data'!$G$11,0,10*ROW('Hygiene Data'!G109)))</f>
        <v/>
      </c>
      <c r="DY115" s="399" t="str">
        <f ca="1">+IF(OFFSET('Hygiene Data'!$G$12,0,10*ROW('Hygiene Data'!G109))="","",OFFSET('Hygiene Data'!$G$12,0,10*ROW('Hygiene Data'!G109)))</f>
        <v/>
      </c>
      <c r="DZ115" s="399" t="str">
        <f ca="1">+IF(OFFSET('Hygiene Data'!$G$13,0,10*ROW('Hygiene Data'!G109))="","",OFFSET('Hygiene Data'!$G$13,0,10*ROW('Hygiene Data'!G109)))</f>
        <v/>
      </c>
      <c r="EA115" s="399" t="str">
        <f ca="1">+IF(OFFSET('Hygiene Data'!$H$11,0,10*ROW('Hygiene Data'!H109))="","",OFFSET('Hygiene Data'!$H$11,0,10*ROW('Hygiene Data'!H109)))</f>
        <v/>
      </c>
      <c r="EB115" s="399" t="str">
        <f ca="1">+IF(OFFSET('Hygiene Data'!$H$12,0,10*ROW('Hygiene Data'!H109))="","",OFFSET('Hygiene Data'!$H$12,0,10*ROW('Hygiene Data'!H109)))</f>
        <v/>
      </c>
      <c r="EC115" s="399" t="str">
        <f ca="1">+IF(OFFSET('Hygiene Data'!$H$13,0,10*ROW('Hygiene Data'!H109))="","",OFFSET('Hygiene Data'!$H$13,0,10*ROW('Hygiene Data'!H109)))</f>
        <v/>
      </c>
      <c r="ED115" s="399" t="str">
        <f ca="1">+IF(OFFSET('Hygiene Data'!$I$11,0,10*ROW('Hygiene Data'!I109))="","",OFFSET('Hygiene Data'!$I$11,0,10*ROW('Hygiene Data'!I109)))</f>
        <v/>
      </c>
      <c r="EE115" s="399" t="str">
        <f ca="1">+IF(OFFSET('Hygiene Data'!$I$12,0,10*ROW('Hygiene Data'!I109))="","",OFFSET('Hygiene Data'!$I$12,0,10*ROW('Hygiene Data'!I109)))</f>
        <v/>
      </c>
      <c r="EF115" s="399" t="str">
        <f ca="1">+IF(OFFSET('Hygiene Data'!$I$13,0,10*ROW('Hygiene Data'!I109))="","",OFFSET('Hygiene Data'!$I$13,0,10*ROW('Hygiene Data'!I109)))</f>
        <v/>
      </c>
    </row>
    <row r="116" spans="1:136" x14ac:dyDescent="0.25">
      <c r="A116" s="508" t="str">
        <f ca="1">+IF(OFFSET('Water Data'!$B$2,0,10*ROW('Water Data'!E110))="","",OFFSET('Water Data'!$B$2,0,10*ROW('Water Data'!E110)))</f>
        <v/>
      </c>
      <c r="B116" s="50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35" t="str">
        <f t="shared" ca="1" si="1"/>
        <v/>
      </c>
      <c r="D116" s="53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3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3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3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3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3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3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3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3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3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3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3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3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3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3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3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3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3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3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3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3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3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3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3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3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3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3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3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3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3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3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3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3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3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3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3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3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3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3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3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3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3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3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3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3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3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3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3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3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1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3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3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3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3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3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3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3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3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3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3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3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3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3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3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3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3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99" t="str">
        <f ca="1">+IF(OFFSET('Water Data'!$D$27,0,10*ROW('Water Data'!D110))="","",OFFSET('Water Data'!$D$27,0,10*ROW('Water Data'!D110)))</f>
        <v/>
      </c>
      <c r="BT116" s="399" t="str">
        <f ca="1">+IF(OFFSET('Water Data'!$D$28,0,10*ROW('Water Data'!D110))="","",OFFSET('Water Data'!$D$28,0,10*ROW('Water Data'!D110)))</f>
        <v/>
      </c>
      <c r="BU116" s="399" t="str">
        <f ca="1">+IF(OFFSET('Water Data'!$D$29,0,10*ROW('Water Data'!D110))="","",OFFSET('Water Data'!$D$29,0,10*ROW('Water Data'!D110)))</f>
        <v/>
      </c>
      <c r="BV116" s="399" t="str">
        <f ca="1">+IF(OFFSET('Water Data'!$E$27,0,10*ROW('Water Data'!E110))="","",OFFSET('Water Data'!$E$27,0,10*ROW('Water Data'!E110)))</f>
        <v/>
      </c>
      <c r="BW116" s="399" t="str">
        <f ca="1">+IF(OFFSET('Water Data'!$E$28,0,10*ROW('Water Data'!E110))="","",OFFSET('Water Data'!$E$28,0,10*ROW('Water Data'!E110)))</f>
        <v/>
      </c>
      <c r="BX116" s="399" t="str">
        <f ca="1">+IF(OFFSET('Water Data'!$E$29,0,10*ROW('Water Data'!E110))="","",OFFSET('Water Data'!$E$29,0,10*ROW('Water Data'!E110)))</f>
        <v/>
      </c>
      <c r="BY116" s="399" t="str">
        <f ca="1">+IF(OFFSET('Water Data'!$F$27,0,10*ROW('Water Data'!F110))="","",OFFSET('Water Data'!$F$27,0,10*ROW('Water Data'!F110)))</f>
        <v/>
      </c>
      <c r="BZ116" s="399" t="str">
        <f ca="1">+IF(OFFSET('Water Data'!$F$28,0,10*ROW('Water Data'!F110))="","",OFFSET('Water Data'!$F$28,0,10*ROW('Water Data'!F110)))</f>
        <v/>
      </c>
      <c r="CA116" s="399" t="str">
        <f ca="1">+IF(OFFSET('Water Data'!$F$29,0,10*ROW('Water Data'!F110))="","",OFFSET('Water Data'!$F$29,0,10*ROW('Water Data'!F110)))</f>
        <v/>
      </c>
      <c r="CB116" s="399" t="str">
        <f ca="1">+IF(OFFSET('Water Data'!$G$27,0,10*ROW('Water Data'!G110))="","",OFFSET('Water Data'!$G$27,0,10*ROW('Water Data'!G110)))</f>
        <v/>
      </c>
      <c r="CC116" s="399" t="str">
        <f ca="1">+IF(OFFSET('Water Data'!$G$28,0,10*ROW('Water Data'!G110))="","",OFFSET('Water Data'!$G$28,0,10*ROW('Water Data'!G110)))</f>
        <v/>
      </c>
      <c r="CD116" s="399" t="str">
        <f ca="1">+IF(OFFSET('Water Data'!$G$29,0,10*ROW('Water Data'!G110))="","",OFFSET('Water Data'!$G$29,0,10*ROW('Water Data'!G110)))</f>
        <v/>
      </c>
      <c r="CE116" s="399" t="str">
        <f ca="1">+IF(OFFSET('Water Data'!$H$27,0,10*ROW('Water Data'!H110))="","",OFFSET('Water Data'!$H$27,0,10*ROW('Water Data'!H110)))</f>
        <v/>
      </c>
      <c r="CF116" s="399" t="str">
        <f ca="1">+IF(OFFSET('Water Data'!$H$28,0,10*ROW('Water Data'!H110))="","",OFFSET('Water Data'!$H$28,0,10*ROW('Water Data'!H110)))</f>
        <v/>
      </c>
      <c r="CG116" s="399" t="str">
        <f ca="1">+IF(OFFSET('Water Data'!$H$29,0,10*ROW('Water Data'!H110))="","",OFFSET('Water Data'!$H$29,0,10*ROW('Water Data'!H110)))</f>
        <v/>
      </c>
      <c r="CH116" s="399" t="str">
        <f ca="1">+IF(OFFSET('Water Data'!$I$27,0,10*ROW('Water Data'!I110))="","",OFFSET('Water Data'!$I$27,0,10*ROW('Water Data'!I110)))</f>
        <v/>
      </c>
      <c r="CI116" s="399" t="str">
        <f ca="1">+IF(OFFSET('Water Data'!$I$28,0,10*ROW('Water Data'!I110))="","",OFFSET('Water Data'!$I$28,0,10*ROW('Water Data'!I110)))</f>
        <v/>
      </c>
      <c r="CJ116" s="399" t="str">
        <f ca="1">+IF(OFFSET('Water Data'!$I$29,0,10*ROW('Water Data'!I110))="","",OFFSET('Water Data'!$I$29,0,10*ROW('Water Data'!I110)))</f>
        <v/>
      </c>
      <c r="CK116" s="399" t="str">
        <f ca="1">+IF(OFFSET('Sanitation Data'!$D$28,0,10*ROW('Sanitation Data'!D110))="","",OFFSET('Sanitation Data'!$D$28,0,10*ROW('Sanitation Data'!D110)))</f>
        <v/>
      </c>
      <c r="CL116" s="399" t="str">
        <f ca="1">+IF(OFFSET('Sanitation Data'!$D$29,0,10*ROW('Sanitation Data'!D110))="","",OFFSET('Sanitation Data'!$D$29,0,10*ROW('Sanitation Data'!D110)))</f>
        <v/>
      </c>
      <c r="CM116" s="399" t="str">
        <f ca="1">+IF(OFFSET('Sanitation Data'!$D$30,0,10*ROW('Sanitation Data'!D110))="","",OFFSET('Sanitation Data'!$D$30,0,10*ROW('Sanitation Data'!D110)))</f>
        <v/>
      </c>
      <c r="CN116" s="399" t="str">
        <f ca="1">+IF(OFFSET('Sanitation Data'!$D$31,0,10*ROW('Sanitation Data'!D110))="","",OFFSET('Sanitation Data'!$D$31,0,10*ROW('Sanitation Data'!D110)))</f>
        <v/>
      </c>
      <c r="CO116" s="399" t="str">
        <f ca="1">+IF(OFFSET('Sanitation Data'!$D$32,0,10*ROW('Sanitation Data'!D110))="","",OFFSET('Sanitation Data'!$D$32,0,10*ROW('Sanitation Data'!D110)))</f>
        <v/>
      </c>
      <c r="CP116" s="399" t="str">
        <f ca="1">+IF(OFFSET('Sanitation Data'!$E$28,0,10*ROW('Sanitation Data'!E110))="","",OFFSET('Sanitation Data'!$E$28,0,10*ROW('Sanitation Data'!E110)))</f>
        <v/>
      </c>
      <c r="CQ116" s="399" t="str">
        <f ca="1">+IF(OFFSET('Sanitation Data'!$E$29,0,10*ROW('Sanitation Data'!E110))="","",OFFSET('Sanitation Data'!$E$29,0,10*ROW('Sanitation Data'!E110)))</f>
        <v/>
      </c>
      <c r="CR116" s="399" t="str">
        <f ca="1">+IF(OFFSET('Sanitation Data'!$E$30,0,10*ROW('Sanitation Data'!E110))="","",OFFSET('Sanitation Data'!$E$30,0,10*ROW('Sanitation Data'!E110)))</f>
        <v/>
      </c>
      <c r="CS116" s="399" t="str">
        <f ca="1">+IF(OFFSET('Sanitation Data'!$E$31,0,10*ROW('Sanitation Data'!E110))="","",OFFSET('Sanitation Data'!$E$31,0,10*ROW('Sanitation Data'!E110)))</f>
        <v/>
      </c>
      <c r="CT116" s="399" t="str">
        <f ca="1">+IF(OFFSET('Sanitation Data'!$E$32,0,10*ROW('Sanitation Data'!E110))="","",OFFSET('Sanitation Data'!$E$32,0,10*ROW('Sanitation Data'!E110)))</f>
        <v/>
      </c>
      <c r="CU116" s="399" t="str">
        <f ca="1">+IF(OFFSET('Sanitation Data'!$F$28,0,10*ROW('Sanitation Data'!F110))="","",OFFSET('Sanitation Data'!$F$28,0,10*ROW('Sanitation Data'!F110)))</f>
        <v/>
      </c>
      <c r="CV116" s="399" t="str">
        <f ca="1">+IF(OFFSET('Sanitation Data'!$F$29,0,10*ROW('Sanitation Data'!F110))="","",OFFSET('Sanitation Data'!$F$29,0,10*ROW('Sanitation Data'!F110)))</f>
        <v/>
      </c>
      <c r="CW116" s="399" t="str">
        <f ca="1">+IF(OFFSET('Sanitation Data'!$F$30,0,10*ROW('Sanitation Data'!F110))="","",OFFSET('Sanitation Data'!$F$30,0,10*ROW('Sanitation Data'!F110)))</f>
        <v/>
      </c>
      <c r="CX116" s="399" t="str">
        <f ca="1">+IF(OFFSET('Sanitation Data'!$F$31,0,10*ROW('Sanitation Data'!F110))="","",OFFSET('Sanitation Data'!$F$31,0,10*ROW('Sanitation Data'!F110)))</f>
        <v/>
      </c>
      <c r="CY116" s="399" t="str">
        <f ca="1">+IF(OFFSET('Sanitation Data'!$F$32,0,10*ROW('Sanitation Data'!F110))="","",OFFSET('Sanitation Data'!$F$32,0,10*ROW('Sanitation Data'!F110)))</f>
        <v/>
      </c>
      <c r="CZ116" s="399" t="str">
        <f ca="1">+IF(OFFSET('Sanitation Data'!$G$28,0,10*ROW('Sanitation Data'!G110))="","",OFFSET('Sanitation Data'!$G$28,0,10*ROW('Sanitation Data'!G110)))</f>
        <v/>
      </c>
      <c r="DA116" s="399" t="str">
        <f ca="1">+IF(OFFSET('Sanitation Data'!$G$29,0,10*ROW('Sanitation Data'!G110))="","",OFFSET('Sanitation Data'!$G$29,0,10*ROW('Sanitation Data'!G110)))</f>
        <v/>
      </c>
      <c r="DB116" s="399" t="str">
        <f ca="1">+IF(OFFSET('Sanitation Data'!$G$30,0,10*ROW('Sanitation Data'!G110))="","",OFFSET('Sanitation Data'!$G$30,0,10*ROW('Sanitation Data'!G110)))</f>
        <v/>
      </c>
      <c r="DC116" s="399" t="str">
        <f ca="1">+IF(OFFSET('Sanitation Data'!$G$31,0,10*ROW('Sanitation Data'!G110))="","",OFFSET('Sanitation Data'!$G$31,0,10*ROW('Sanitation Data'!G110)))</f>
        <v/>
      </c>
      <c r="DD116" s="399" t="str">
        <f ca="1">+IF(OFFSET('Sanitation Data'!$G$32,0,10*ROW('Sanitation Data'!G110))="","",OFFSET('Sanitation Data'!$G$32,0,10*ROW('Sanitation Data'!G110)))</f>
        <v/>
      </c>
      <c r="DE116" s="399" t="str">
        <f ca="1">+IF(OFFSET('Sanitation Data'!$H$28,0,10*ROW('Sanitation Data'!H110))="","",OFFSET('Sanitation Data'!$H$28,0,10*ROW('Sanitation Data'!H110)))</f>
        <v/>
      </c>
      <c r="DF116" s="399" t="str">
        <f ca="1">+IF(OFFSET('Sanitation Data'!$H$29,0,10*ROW('Sanitation Data'!H110))="","",OFFSET('Sanitation Data'!$H$29,0,10*ROW('Sanitation Data'!H110)))</f>
        <v/>
      </c>
      <c r="DG116" s="399" t="str">
        <f ca="1">+IF(OFFSET('Sanitation Data'!$H$30,0,10*ROW('Sanitation Data'!H110))="","",OFFSET('Sanitation Data'!$H$30,0,10*ROW('Sanitation Data'!H110)))</f>
        <v/>
      </c>
      <c r="DH116" s="399" t="str">
        <f ca="1">+IF(OFFSET('Sanitation Data'!$H$31,0,10*ROW('Sanitation Data'!H110))="","",OFFSET('Sanitation Data'!$H$31,0,10*ROW('Sanitation Data'!H110)))</f>
        <v/>
      </c>
      <c r="DI116" s="399" t="str">
        <f ca="1">+IF(OFFSET('Sanitation Data'!$H$32,0,10*ROW('Sanitation Data'!H110))="","",OFFSET('Sanitation Data'!$H$32,0,10*ROW('Sanitation Data'!H110)))</f>
        <v/>
      </c>
      <c r="DJ116" s="399" t="str">
        <f ca="1">+IF(OFFSET('Sanitation Data'!$I$28,0,10*ROW('Sanitation Data'!I110))="","",OFFSET('Sanitation Data'!$I$28,0,10*ROW('Sanitation Data'!I110)))</f>
        <v/>
      </c>
      <c r="DK116" s="399" t="str">
        <f ca="1">+IF(OFFSET('Sanitation Data'!$I$29,0,10*ROW('Sanitation Data'!I110))="","",OFFSET('Sanitation Data'!$I$29,0,10*ROW('Sanitation Data'!I110)))</f>
        <v/>
      </c>
      <c r="DL116" s="399" t="str">
        <f ca="1">+IF(OFFSET('Sanitation Data'!$I$30,0,10*ROW('Sanitation Data'!I110))="","",OFFSET('Sanitation Data'!$I$30,0,10*ROW('Sanitation Data'!I110)))</f>
        <v/>
      </c>
      <c r="DM116" s="399" t="str">
        <f ca="1">+IF(OFFSET('Sanitation Data'!$I$31,0,10*ROW('Sanitation Data'!I110))="","",OFFSET('Sanitation Data'!$I$31,0,10*ROW('Sanitation Data'!I110)))</f>
        <v/>
      </c>
      <c r="DN116" s="399" t="str">
        <f ca="1">+IF(OFFSET('Sanitation Data'!$I$32,0,10*ROW('Sanitation Data'!I110))="","",OFFSET('Sanitation Data'!$I$32,0,10*ROW('Sanitation Data'!I110)))</f>
        <v/>
      </c>
      <c r="DO116" s="399" t="str">
        <f ca="1">+IF(OFFSET('Hygiene Data'!$D$11,0,10*ROW('Hygiene Data'!D110))="","",OFFSET('Hygiene Data'!$D$11,0,10*ROW('Hygiene Data'!D110)))</f>
        <v/>
      </c>
      <c r="DP116" s="399" t="str">
        <f ca="1">+IF(OFFSET('Hygiene Data'!$D$12,0,10*ROW('Hygiene Data'!D110))="","",OFFSET('Hygiene Data'!$D$12,0,10*ROW('Hygiene Data'!D110)))</f>
        <v/>
      </c>
      <c r="DQ116" s="399" t="str">
        <f ca="1">+IF(OFFSET('Hygiene Data'!$D$13,0,10*ROW('Hygiene Data'!D110))="","",OFFSET('Hygiene Data'!$D$13,0,10*ROW('Hygiene Data'!D110)))</f>
        <v/>
      </c>
      <c r="DR116" s="399" t="str">
        <f ca="1">+IF(OFFSET('Hygiene Data'!$E$11,0,10*ROW('Hygiene Data'!E110))="","",OFFSET('Hygiene Data'!$E$11,0,10*ROW('Hygiene Data'!E110)))</f>
        <v/>
      </c>
      <c r="DS116" s="399" t="str">
        <f ca="1">+IF(OFFSET('Hygiene Data'!$E$12,0,10*ROW('Hygiene Data'!E110))="","",OFFSET('Hygiene Data'!$E$12,0,10*ROW('Hygiene Data'!E110)))</f>
        <v/>
      </c>
      <c r="DT116" s="399" t="str">
        <f ca="1">+IF(OFFSET('Hygiene Data'!$E$13,0,10*ROW('Hygiene Data'!E110))="","",OFFSET('Hygiene Data'!$E$13,0,10*ROW('Hygiene Data'!E110)))</f>
        <v/>
      </c>
      <c r="DU116" s="399" t="str">
        <f ca="1">+IF(OFFSET('Hygiene Data'!$F$11,0,10*ROW('Hygiene Data'!F110))="","",OFFSET('Hygiene Data'!$F$11,0,10*ROW('Hygiene Data'!F110)))</f>
        <v/>
      </c>
      <c r="DV116" s="399" t="str">
        <f ca="1">+IF(OFFSET('Hygiene Data'!$F$12,0,10*ROW('Hygiene Data'!F110))="","",OFFSET('Hygiene Data'!$F$12,0,10*ROW('Hygiene Data'!F110)))</f>
        <v/>
      </c>
      <c r="DW116" s="399" t="str">
        <f ca="1">+IF(OFFSET('Hygiene Data'!$F$13,0,10*ROW('Hygiene Data'!F110))="","",OFFSET('Hygiene Data'!$F$13,0,10*ROW('Hygiene Data'!F110)))</f>
        <v/>
      </c>
      <c r="DX116" s="399" t="str">
        <f ca="1">+IF(OFFSET('Hygiene Data'!$G$11,0,10*ROW('Hygiene Data'!G110))="","",OFFSET('Hygiene Data'!$G$11,0,10*ROW('Hygiene Data'!G110)))</f>
        <v/>
      </c>
      <c r="DY116" s="399" t="str">
        <f ca="1">+IF(OFFSET('Hygiene Data'!$G$12,0,10*ROW('Hygiene Data'!G110))="","",OFFSET('Hygiene Data'!$G$12,0,10*ROW('Hygiene Data'!G110)))</f>
        <v/>
      </c>
      <c r="DZ116" s="399" t="str">
        <f ca="1">+IF(OFFSET('Hygiene Data'!$G$13,0,10*ROW('Hygiene Data'!G110))="","",OFFSET('Hygiene Data'!$G$13,0,10*ROW('Hygiene Data'!G110)))</f>
        <v/>
      </c>
      <c r="EA116" s="399" t="str">
        <f ca="1">+IF(OFFSET('Hygiene Data'!$H$11,0,10*ROW('Hygiene Data'!H110))="","",OFFSET('Hygiene Data'!$H$11,0,10*ROW('Hygiene Data'!H110)))</f>
        <v/>
      </c>
      <c r="EB116" s="399" t="str">
        <f ca="1">+IF(OFFSET('Hygiene Data'!$H$12,0,10*ROW('Hygiene Data'!H110))="","",OFFSET('Hygiene Data'!$H$12,0,10*ROW('Hygiene Data'!H110)))</f>
        <v/>
      </c>
      <c r="EC116" s="399" t="str">
        <f ca="1">+IF(OFFSET('Hygiene Data'!$H$13,0,10*ROW('Hygiene Data'!H110))="","",OFFSET('Hygiene Data'!$H$13,0,10*ROW('Hygiene Data'!H110)))</f>
        <v/>
      </c>
      <c r="ED116" s="399" t="str">
        <f ca="1">+IF(OFFSET('Hygiene Data'!$I$11,0,10*ROW('Hygiene Data'!I110))="","",OFFSET('Hygiene Data'!$I$11,0,10*ROW('Hygiene Data'!I110)))</f>
        <v/>
      </c>
      <c r="EE116" s="399" t="str">
        <f ca="1">+IF(OFFSET('Hygiene Data'!$I$12,0,10*ROW('Hygiene Data'!I110))="","",OFFSET('Hygiene Data'!$I$12,0,10*ROW('Hygiene Data'!I110)))</f>
        <v/>
      </c>
      <c r="EF116" s="399" t="str">
        <f ca="1">+IF(OFFSET('Hygiene Data'!$I$13,0,10*ROW('Hygiene Data'!I110))="","",OFFSET('Hygiene Data'!$I$13,0,10*ROW('Hygiene Data'!I110)))</f>
        <v/>
      </c>
    </row>
    <row r="117" spans="1:136" x14ac:dyDescent="0.25">
      <c r="A117" s="508" t="str">
        <f ca="1">+IF(OFFSET('Water Data'!$B$2,0,10*ROW('Water Data'!E111))="","",OFFSET('Water Data'!$B$2,0,10*ROW('Water Data'!E111)))</f>
        <v/>
      </c>
      <c r="B117" s="50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35" t="str">
        <f t="shared" ca="1" si="1"/>
        <v/>
      </c>
      <c r="D117" s="53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3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3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3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3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3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3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3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3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3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3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3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3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3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3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3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3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3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3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3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3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3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3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3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3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3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3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3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3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3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3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3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3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3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3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3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3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3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3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3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3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3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3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3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3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3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3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3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3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1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3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3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3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3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3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3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3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3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3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3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3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3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3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3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3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3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99" t="str">
        <f ca="1">+IF(OFFSET('Water Data'!$D$27,0,10*ROW('Water Data'!D111))="","",OFFSET('Water Data'!$D$27,0,10*ROW('Water Data'!D111)))</f>
        <v/>
      </c>
      <c r="BT117" s="399" t="str">
        <f ca="1">+IF(OFFSET('Water Data'!$D$28,0,10*ROW('Water Data'!D111))="","",OFFSET('Water Data'!$D$28,0,10*ROW('Water Data'!D111)))</f>
        <v/>
      </c>
      <c r="BU117" s="399" t="str">
        <f ca="1">+IF(OFFSET('Water Data'!$D$29,0,10*ROW('Water Data'!D111))="","",OFFSET('Water Data'!$D$29,0,10*ROW('Water Data'!D111)))</f>
        <v/>
      </c>
      <c r="BV117" s="399" t="str">
        <f ca="1">+IF(OFFSET('Water Data'!$E$27,0,10*ROW('Water Data'!E111))="","",OFFSET('Water Data'!$E$27,0,10*ROW('Water Data'!E111)))</f>
        <v/>
      </c>
      <c r="BW117" s="399" t="str">
        <f ca="1">+IF(OFFSET('Water Data'!$E$28,0,10*ROW('Water Data'!E111))="","",OFFSET('Water Data'!$E$28,0,10*ROW('Water Data'!E111)))</f>
        <v/>
      </c>
      <c r="BX117" s="399" t="str">
        <f ca="1">+IF(OFFSET('Water Data'!$E$29,0,10*ROW('Water Data'!E111))="","",OFFSET('Water Data'!$E$29,0,10*ROW('Water Data'!E111)))</f>
        <v/>
      </c>
      <c r="BY117" s="399" t="str">
        <f ca="1">+IF(OFFSET('Water Data'!$F$27,0,10*ROW('Water Data'!F111))="","",OFFSET('Water Data'!$F$27,0,10*ROW('Water Data'!F111)))</f>
        <v/>
      </c>
      <c r="BZ117" s="399" t="str">
        <f ca="1">+IF(OFFSET('Water Data'!$F$28,0,10*ROW('Water Data'!F111))="","",OFFSET('Water Data'!$F$28,0,10*ROW('Water Data'!F111)))</f>
        <v/>
      </c>
      <c r="CA117" s="399" t="str">
        <f ca="1">+IF(OFFSET('Water Data'!$F$29,0,10*ROW('Water Data'!F111))="","",OFFSET('Water Data'!$F$29,0,10*ROW('Water Data'!F111)))</f>
        <v/>
      </c>
      <c r="CB117" s="399" t="str">
        <f ca="1">+IF(OFFSET('Water Data'!$G$27,0,10*ROW('Water Data'!G111))="","",OFFSET('Water Data'!$G$27,0,10*ROW('Water Data'!G111)))</f>
        <v/>
      </c>
      <c r="CC117" s="399" t="str">
        <f ca="1">+IF(OFFSET('Water Data'!$G$28,0,10*ROW('Water Data'!G111))="","",OFFSET('Water Data'!$G$28,0,10*ROW('Water Data'!G111)))</f>
        <v/>
      </c>
      <c r="CD117" s="399" t="str">
        <f ca="1">+IF(OFFSET('Water Data'!$G$29,0,10*ROW('Water Data'!G111))="","",OFFSET('Water Data'!$G$29,0,10*ROW('Water Data'!G111)))</f>
        <v/>
      </c>
      <c r="CE117" s="399" t="str">
        <f ca="1">+IF(OFFSET('Water Data'!$H$27,0,10*ROW('Water Data'!H111))="","",OFFSET('Water Data'!$H$27,0,10*ROW('Water Data'!H111)))</f>
        <v/>
      </c>
      <c r="CF117" s="399" t="str">
        <f ca="1">+IF(OFFSET('Water Data'!$H$28,0,10*ROW('Water Data'!H111))="","",OFFSET('Water Data'!$H$28,0,10*ROW('Water Data'!H111)))</f>
        <v/>
      </c>
      <c r="CG117" s="399" t="str">
        <f ca="1">+IF(OFFSET('Water Data'!$H$29,0,10*ROW('Water Data'!H111))="","",OFFSET('Water Data'!$H$29,0,10*ROW('Water Data'!H111)))</f>
        <v/>
      </c>
      <c r="CH117" s="399" t="str">
        <f ca="1">+IF(OFFSET('Water Data'!$I$27,0,10*ROW('Water Data'!I111))="","",OFFSET('Water Data'!$I$27,0,10*ROW('Water Data'!I111)))</f>
        <v/>
      </c>
      <c r="CI117" s="399" t="str">
        <f ca="1">+IF(OFFSET('Water Data'!$I$28,0,10*ROW('Water Data'!I111))="","",OFFSET('Water Data'!$I$28,0,10*ROW('Water Data'!I111)))</f>
        <v/>
      </c>
      <c r="CJ117" s="399" t="str">
        <f ca="1">+IF(OFFSET('Water Data'!$I$29,0,10*ROW('Water Data'!I111))="","",OFFSET('Water Data'!$I$29,0,10*ROW('Water Data'!I111)))</f>
        <v/>
      </c>
      <c r="CK117" s="399" t="str">
        <f ca="1">+IF(OFFSET('Sanitation Data'!$D$28,0,10*ROW('Sanitation Data'!D111))="","",OFFSET('Sanitation Data'!$D$28,0,10*ROW('Sanitation Data'!D111)))</f>
        <v/>
      </c>
      <c r="CL117" s="399" t="str">
        <f ca="1">+IF(OFFSET('Sanitation Data'!$D$29,0,10*ROW('Sanitation Data'!D111))="","",OFFSET('Sanitation Data'!$D$29,0,10*ROW('Sanitation Data'!D111)))</f>
        <v/>
      </c>
      <c r="CM117" s="399" t="str">
        <f ca="1">+IF(OFFSET('Sanitation Data'!$D$30,0,10*ROW('Sanitation Data'!D111))="","",OFFSET('Sanitation Data'!$D$30,0,10*ROW('Sanitation Data'!D111)))</f>
        <v/>
      </c>
      <c r="CN117" s="399" t="str">
        <f ca="1">+IF(OFFSET('Sanitation Data'!$D$31,0,10*ROW('Sanitation Data'!D111))="","",OFFSET('Sanitation Data'!$D$31,0,10*ROW('Sanitation Data'!D111)))</f>
        <v/>
      </c>
      <c r="CO117" s="399" t="str">
        <f ca="1">+IF(OFFSET('Sanitation Data'!$D$32,0,10*ROW('Sanitation Data'!D111))="","",OFFSET('Sanitation Data'!$D$32,0,10*ROW('Sanitation Data'!D111)))</f>
        <v/>
      </c>
      <c r="CP117" s="399" t="str">
        <f ca="1">+IF(OFFSET('Sanitation Data'!$E$28,0,10*ROW('Sanitation Data'!E111))="","",OFFSET('Sanitation Data'!$E$28,0,10*ROW('Sanitation Data'!E111)))</f>
        <v/>
      </c>
      <c r="CQ117" s="399" t="str">
        <f ca="1">+IF(OFFSET('Sanitation Data'!$E$29,0,10*ROW('Sanitation Data'!E111))="","",OFFSET('Sanitation Data'!$E$29,0,10*ROW('Sanitation Data'!E111)))</f>
        <v/>
      </c>
      <c r="CR117" s="399" t="str">
        <f ca="1">+IF(OFFSET('Sanitation Data'!$E$30,0,10*ROW('Sanitation Data'!E111))="","",OFFSET('Sanitation Data'!$E$30,0,10*ROW('Sanitation Data'!E111)))</f>
        <v/>
      </c>
      <c r="CS117" s="399" t="str">
        <f ca="1">+IF(OFFSET('Sanitation Data'!$E$31,0,10*ROW('Sanitation Data'!E111))="","",OFFSET('Sanitation Data'!$E$31,0,10*ROW('Sanitation Data'!E111)))</f>
        <v/>
      </c>
      <c r="CT117" s="399" t="str">
        <f ca="1">+IF(OFFSET('Sanitation Data'!$E$32,0,10*ROW('Sanitation Data'!E111))="","",OFFSET('Sanitation Data'!$E$32,0,10*ROW('Sanitation Data'!E111)))</f>
        <v/>
      </c>
      <c r="CU117" s="399" t="str">
        <f ca="1">+IF(OFFSET('Sanitation Data'!$F$28,0,10*ROW('Sanitation Data'!F111))="","",OFFSET('Sanitation Data'!$F$28,0,10*ROW('Sanitation Data'!F111)))</f>
        <v/>
      </c>
      <c r="CV117" s="399" t="str">
        <f ca="1">+IF(OFFSET('Sanitation Data'!$F$29,0,10*ROW('Sanitation Data'!F111))="","",OFFSET('Sanitation Data'!$F$29,0,10*ROW('Sanitation Data'!F111)))</f>
        <v/>
      </c>
      <c r="CW117" s="399" t="str">
        <f ca="1">+IF(OFFSET('Sanitation Data'!$F$30,0,10*ROW('Sanitation Data'!F111))="","",OFFSET('Sanitation Data'!$F$30,0,10*ROW('Sanitation Data'!F111)))</f>
        <v/>
      </c>
      <c r="CX117" s="399" t="str">
        <f ca="1">+IF(OFFSET('Sanitation Data'!$F$31,0,10*ROW('Sanitation Data'!F111))="","",OFFSET('Sanitation Data'!$F$31,0,10*ROW('Sanitation Data'!F111)))</f>
        <v/>
      </c>
      <c r="CY117" s="399" t="str">
        <f ca="1">+IF(OFFSET('Sanitation Data'!$F$32,0,10*ROW('Sanitation Data'!F111))="","",OFFSET('Sanitation Data'!$F$32,0,10*ROW('Sanitation Data'!F111)))</f>
        <v/>
      </c>
      <c r="CZ117" s="399" t="str">
        <f ca="1">+IF(OFFSET('Sanitation Data'!$G$28,0,10*ROW('Sanitation Data'!G111))="","",OFFSET('Sanitation Data'!$G$28,0,10*ROW('Sanitation Data'!G111)))</f>
        <v/>
      </c>
      <c r="DA117" s="399" t="str">
        <f ca="1">+IF(OFFSET('Sanitation Data'!$G$29,0,10*ROW('Sanitation Data'!G111))="","",OFFSET('Sanitation Data'!$G$29,0,10*ROW('Sanitation Data'!G111)))</f>
        <v/>
      </c>
      <c r="DB117" s="399" t="str">
        <f ca="1">+IF(OFFSET('Sanitation Data'!$G$30,0,10*ROW('Sanitation Data'!G111))="","",OFFSET('Sanitation Data'!$G$30,0,10*ROW('Sanitation Data'!G111)))</f>
        <v/>
      </c>
      <c r="DC117" s="399" t="str">
        <f ca="1">+IF(OFFSET('Sanitation Data'!$G$31,0,10*ROW('Sanitation Data'!G111))="","",OFFSET('Sanitation Data'!$G$31,0,10*ROW('Sanitation Data'!G111)))</f>
        <v/>
      </c>
      <c r="DD117" s="399" t="str">
        <f ca="1">+IF(OFFSET('Sanitation Data'!$G$32,0,10*ROW('Sanitation Data'!G111))="","",OFFSET('Sanitation Data'!$G$32,0,10*ROW('Sanitation Data'!G111)))</f>
        <v/>
      </c>
      <c r="DE117" s="399" t="str">
        <f ca="1">+IF(OFFSET('Sanitation Data'!$H$28,0,10*ROW('Sanitation Data'!H111))="","",OFFSET('Sanitation Data'!$H$28,0,10*ROW('Sanitation Data'!H111)))</f>
        <v/>
      </c>
      <c r="DF117" s="399" t="str">
        <f ca="1">+IF(OFFSET('Sanitation Data'!$H$29,0,10*ROW('Sanitation Data'!H111))="","",OFFSET('Sanitation Data'!$H$29,0,10*ROW('Sanitation Data'!H111)))</f>
        <v/>
      </c>
      <c r="DG117" s="399" t="str">
        <f ca="1">+IF(OFFSET('Sanitation Data'!$H$30,0,10*ROW('Sanitation Data'!H111))="","",OFFSET('Sanitation Data'!$H$30,0,10*ROW('Sanitation Data'!H111)))</f>
        <v/>
      </c>
      <c r="DH117" s="399" t="str">
        <f ca="1">+IF(OFFSET('Sanitation Data'!$H$31,0,10*ROW('Sanitation Data'!H111))="","",OFFSET('Sanitation Data'!$H$31,0,10*ROW('Sanitation Data'!H111)))</f>
        <v/>
      </c>
      <c r="DI117" s="399" t="str">
        <f ca="1">+IF(OFFSET('Sanitation Data'!$H$32,0,10*ROW('Sanitation Data'!H111))="","",OFFSET('Sanitation Data'!$H$32,0,10*ROW('Sanitation Data'!H111)))</f>
        <v/>
      </c>
      <c r="DJ117" s="399" t="str">
        <f ca="1">+IF(OFFSET('Sanitation Data'!$I$28,0,10*ROW('Sanitation Data'!I111))="","",OFFSET('Sanitation Data'!$I$28,0,10*ROW('Sanitation Data'!I111)))</f>
        <v/>
      </c>
      <c r="DK117" s="399" t="str">
        <f ca="1">+IF(OFFSET('Sanitation Data'!$I$29,0,10*ROW('Sanitation Data'!I111))="","",OFFSET('Sanitation Data'!$I$29,0,10*ROW('Sanitation Data'!I111)))</f>
        <v/>
      </c>
      <c r="DL117" s="399" t="str">
        <f ca="1">+IF(OFFSET('Sanitation Data'!$I$30,0,10*ROW('Sanitation Data'!I111))="","",OFFSET('Sanitation Data'!$I$30,0,10*ROW('Sanitation Data'!I111)))</f>
        <v/>
      </c>
      <c r="DM117" s="399" t="str">
        <f ca="1">+IF(OFFSET('Sanitation Data'!$I$31,0,10*ROW('Sanitation Data'!I111))="","",OFFSET('Sanitation Data'!$I$31,0,10*ROW('Sanitation Data'!I111)))</f>
        <v/>
      </c>
      <c r="DN117" s="399" t="str">
        <f ca="1">+IF(OFFSET('Sanitation Data'!$I$32,0,10*ROW('Sanitation Data'!I111))="","",OFFSET('Sanitation Data'!$I$32,0,10*ROW('Sanitation Data'!I111)))</f>
        <v/>
      </c>
      <c r="DO117" s="399" t="str">
        <f ca="1">+IF(OFFSET('Hygiene Data'!$D$11,0,10*ROW('Hygiene Data'!D111))="","",OFFSET('Hygiene Data'!$D$11,0,10*ROW('Hygiene Data'!D111)))</f>
        <v/>
      </c>
      <c r="DP117" s="399" t="str">
        <f ca="1">+IF(OFFSET('Hygiene Data'!$D$12,0,10*ROW('Hygiene Data'!D111))="","",OFFSET('Hygiene Data'!$D$12,0,10*ROW('Hygiene Data'!D111)))</f>
        <v/>
      </c>
      <c r="DQ117" s="399" t="str">
        <f ca="1">+IF(OFFSET('Hygiene Data'!$D$13,0,10*ROW('Hygiene Data'!D111))="","",OFFSET('Hygiene Data'!$D$13,0,10*ROW('Hygiene Data'!D111)))</f>
        <v/>
      </c>
      <c r="DR117" s="399" t="str">
        <f ca="1">+IF(OFFSET('Hygiene Data'!$E$11,0,10*ROW('Hygiene Data'!E111))="","",OFFSET('Hygiene Data'!$E$11,0,10*ROW('Hygiene Data'!E111)))</f>
        <v/>
      </c>
      <c r="DS117" s="399" t="str">
        <f ca="1">+IF(OFFSET('Hygiene Data'!$E$12,0,10*ROW('Hygiene Data'!E111))="","",OFFSET('Hygiene Data'!$E$12,0,10*ROW('Hygiene Data'!E111)))</f>
        <v/>
      </c>
      <c r="DT117" s="399" t="str">
        <f ca="1">+IF(OFFSET('Hygiene Data'!$E$13,0,10*ROW('Hygiene Data'!E111))="","",OFFSET('Hygiene Data'!$E$13,0,10*ROW('Hygiene Data'!E111)))</f>
        <v/>
      </c>
      <c r="DU117" s="399" t="str">
        <f ca="1">+IF(OFFSET('Hygiene Data'!$F$11,0,10*ROW('Hygiene Data'!F111))="","",OFFSET('Hygiene Data'!$F$11,0,10*ROW('Hygiene Data'!F111)))</f>
        <v/>
      </c>
      <c r="DV117" s="399" t="str">
        <f ca="1">+IF(OFFSET('Hygiene Data'!$F$12,0,10*ROW('Hygiene Data'!F111))="","",OFFSET('Hygiene Data'!$F$12,0,10*ROW('Hygiene Data'!F111)))</f>
        <v/>
      </c>
      <c r="DW117" s="399" t="str">
        <f ca="1">+IF(OFFSET('Hygiene Data'!$F$13,0,10*ROW('Hygiene Data'!F111))="","",OFFSET('Hygiene Data'!$F$13,0,10*ROW('Hygiene Data'!F111)))</f>
        <v/>
      </c>
      <c r="DX117" s="399" t="str">
        <f ca="1">+IF(OFFSET('Hygiene Data'!$G$11,0,10*ROW('Hygiene Data'!G111))="","",OFFSET('Hygiene Data'!$G$11,0,10*ROW('Hygiene Data'!G111)))</f>
        <v/>
      </c>
      <c r="DY117" s="399" t="str">
        <f ca="1">+IF(OFFSET('Hygiene Data'!$G$12,0,10*ROW('Hygiene Data'!G111))="","",OFFSET('Hygiene Data'!$G$12,0,10*ROW('Hygiene Data'!G111)))</f>
        <v/>
      </c>
      <c r="DZ117" s="399" t="str">
        <f ca="1">+IF(OFFSET('Hygiene Data'!$G$13,0,10*ROW('Hygiene Data'!G111))="","",OFFSET('Hygiene Data'!$G$13,0,10*ROW('Hygiene Data'!G111)))</f>
        <v/>
      </c>
      <c r="EA117" s="399" t="str">
        <f ca="1">+IF(OFFSET('Hygiene Data'!$H$11,0,10*ROW('Hygiene Data'!H111))="","",OFFSET('Hygiene Data'!$H$11,0,10*ROW('Hygiene Data'!H111)))</f>
        <v/>
      </c>
      <c r="EB117" s="399" t="str">
        <f ca="1">+IF(OFFSET('Hygiene Data'!$H$12,0,10*ROW('Hygiene Data'!H111))="","",OFFSET('Hygiene Data'!$H$12,0,10*ROW('Hygiene Data'!H111)))</f>
        <v/>
      </c>
      <c r="EC117" s="399" t="str">
        <f ca="1">+IF(OFFSET('Hygiene Data'!$H$13,0,10*ROW('Hygiene Data'!H111))="","",OFFSET('Hygiene Data'!$H$13,0,10*ROW('Hygiene Data'!H111)))</f>
        <v/>
      </c>
      <c r="ED117" s="399" t="str">
        <f ca="1">+IF(OFFSET('Hygiene Data'!$I$11,0,10*ROW('Hygiene Data'!I111))="","",OFFSET('Hygiene Data'!$I$11,0,10*ROW('Hygiene Data'!I111)))</f>
        <v/>
      </c>
      <c r="EE117" s="399" t="str">
        <f ca="1">+IF(OFFSET('Hygiene Data'!$I$12,0,10*ROW('Hygiene Data'!I111))="","",OFFSET('Hygiene Data'!$I$12,0,10*ROW('Hygiene Data'!I111)))</f>
        <v/>
      </c>
      <c r="EF117" s="399" t="str">
        <f ca="1">+IF(OFFSET('Hygiene Data'!$I$13,0,10*ROW('Hygiene Data'!I111))="","",OFFSET('Hygiene Data'!$I$13,0,10*ROW('Hygiene Data'!I111)))</f>
        <v/>
      </c>
    </row>
    <row r="118" spans="1:136" x14ac:dyDescent="0.25">
      <c r="A118" s="508" t="str">
        <f ca="1">+IF(OFFSET('Water Data'!$B$2,0,10*ROW('Water Data'!E112))="","",OFFSET('Water Data'!$B$2,0,10*ROW('Water Data'!E112)))</f>
        <v/>
      </c>
      <c r="B118" s="50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35" t="str">
        <f t="shared" ca="1" si="1"/>
        <v/>
      </c>
      <c r="D118" s="53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3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3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3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3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3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3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3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3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3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3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3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3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3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3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3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3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3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3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3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3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3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3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3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3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3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3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3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3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3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3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3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3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3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3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3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3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3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3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3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3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3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3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3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3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3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3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3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3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1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3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3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3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3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3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3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3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3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3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3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3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3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3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3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3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3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99" t="str">
        <f ca="1">+IF(OFFSET('Water Data'!$D$27,0,10*ROW('Water Data'!D112))="","",OFFSET('Water Data'!$D$27,0,10*ROW('Water Data'!D112)))</f>
        <v/>
      </c>
      <c r="BT118" s="399" t="str">
        <f ca="1">+IF(OFFSET('Water Data'!$D$28,0,10*ROW('Water Data'!D112))="","",OFFSET('Water Data'!$D$28,0,10*ROW('Water Data'!D112)))</f>
        <v/>
      </c>
      <c r="BU118" s="399" t="str">
        <f ca="1">+IF(OFFSET('Water Data'!$D$29,0,10*ROW('Water Data'!D112))="","",OFFSET('Water Data'!$D$29,0,10*ROW('Water Data'!D112)))</f>
        <v/>
      </c>
      <c r="BV118" s="399" t="str">
        <f ca="1">+IF(OFFSET('Water Data'!$E$27,0,10*ROW('Water Data'!E112))="","",OFFSET('Water Data'!$E$27,0,10*ROW('Water Data'!E112)))</f>
        <v/>
      </c>
      <c r="BW118" s="399" t="str">
        <f ca="1">+IF(OFFSET('Water Data'!$E$28,0,10*ROW('Water Data'!E112))="","",OFFSET('Water Data'!$E$28,0,10*ROW('Water Data'!E112)))</f>
        <v/>
      </c>
      <c r="BX118" s="399" t="str">
        <f ca="1">+IF(OFFSET('Water Data'!$E$29,0,10*ROW('Water Data'!E112))="","",OFFSET('Water Data'!$E$29,0,10*ROW('Water Data'!E112)))</f>
        <v/>
      </c>
      <c r="BY118" s="399" t="str">
        <f ca="1">+IF(OFFSET('Water Data'!$F$27,0,10*ROW('Water Data'!F112))="","",OFFSET('Water Data'!$F$27,0,10*ROW('Water Data'!F112)))</f>
        <v/>
      </c>
      <c r="BZ118" s="399" t="str">
        <f ca="1">+IF(OFFSET('Water Data'!$F$28,0,10*ROW('Water Data'!F112))="","",OFFSET('Water Data'!$F$28,0,10*ROW('Water Data'!F112)))</f>
        <v/>
      </c>
      <c r="CA118" s="399" t="str">
        <f ca="1">+IF(OFFSET('Water Data'!$F$29,0,10*ROW('Water Data'!F112))="","",OFFSET('Water Data'!$F$29,0,10*ROW('Water Data'!F112)))</f>
        <v/>
      </c>
      <c r="CB118" s="399" t="str">
        <f ca="1">+IF(OFFSET('Water Data'!$G$27,0,10*ROW('Water Data'!G112))="","",OFFSET('Water Data'!$G$27,0,10*ROW('Water Data'!G112)))</f>
        <v/>
      </c>
      <c r="CC118" s="399" t="str">
        <f ca="1">+IF(OFFSET('Water Data'!$G$28,0,10*ROW('Water Data'!G112))="","",OFFSET('Water Data'!$G$28,0,10*ROW('Water Data'!G112)))</f>
        <v/>
      </c>
      <c r="CD118" s="399" t="str">
        <f ca="1">+IF(OFFSET('Water Data'!$G$29,0,10*ROW('Water Data'!G112))="","",OFFSET('Water Data'!$G$29,0,10*ROW('Water Data'!G112)))</f>
        <v/>
      </c>
      <c r="CE118" s="399" t="str">
        <f ca="1">+IF(OFFSET('Water Data'!$H$27,0,10*ROW('Water Data'!H112))="","",OFFSET('Water Data'!$H$27,0,10*ROW('Water Data'!H112)))</f>
        <v/>
      </c>
      <c r="CF118" s="399" t="str">
        <f ca="1">+IF(OFFSET('Water Data'!$H$28,0,10*ROW('Water Data'!H112))="","",OFFSET('Water Data'!$H$28,0,10*ROW('Water Data'!H112)))</f>
        <v/>
      </c>
      <c r="CG118" s="399" t="str">
        <f ca="1">+IF(OFFSET('Water Data'!$H$29,0,10*ROW('Water Data'!H112))="","",OFFSET('Water Data'!$H$29,0,10*ROW('Water Data'!H112)))</f>
        <v/>
      </c>
      <c r="CH118" s="399" t="str">
        <f ca="1">+IF(OFFSET('Water Data'!$I$27,0,10*ROW('Water Data'!I112))="","",OFFSET('Water Data'!$I$27,0,10*ROW('Water Data'!I112)))</f>
        <v/>
      </c>
      <c r="CI118" s="399" t="str">
        <f ca="1">+IF(OFFSET('Water Data'!$I$28,0,10*ROW('Water Data'!I112))="","",OFFSET('Water Data'!$I$28,0,10*ROW('Water Data'!I112)))</f>
        <v/>
      </c>
      <c r="CJ118" s="399" t="str">
        <f ca="1">+IF(OFFSET('Water Data'!$I$29,0,10*ROW('Water Data'!I112))="","",OFFSET('Water Data'!$I$29,0,10*ROW('Water Data'!I112)))</f>
        <v/>
      </c>
      <c r="CK118" s="399" t="str">
        <f ca="1">+IF(OFFSET('Sanitation Data'!$D$28,0,10*ROW('Sanitation Data'!D112))="","",OFFSET('Sanitation Data'!$D$28,0,10*ROW('Sanitation Data'!D112)))</f>
        <v/>
      </c>
      <c r="CL118" s="399" t="str">
        <f ca="1">+IF(OFFSET('Sanitation Data'!$D$29,0,10*ROW('Sanitation Data'!D112))="","",OFFSET('Sanitation Data'!$D$29,0,10*ROW('Sanitation Data'!D112)))</f>
        <v/>
      </c>
      <c r="CM118" s="399" t="str">
        <f ca="1">+IF(OFFSET('Sanitation Data'!$D$30,0,10*ROW('Sanitation Data'!D112))="","",OFFSET('Sanitation Data'!$D$30,0,10*ROW('Sanitation Data'!D112)))</f>
        <v/>
      </c>
      <c r="CN118" s="399" t="str">
        <f ca="1">+IF(OFFSET('Sanitation Data'!$D$31,0,10*ROW('Sanitation Data'!D112))="","",OFFSET('Sanitation Data'!$D$31,0,10*ROW('Sanitation Data'!D112)))</f>
        <v/>
      </c>
      <c r="CO118" s="399" t="str">
        <f ca="1">+IF(OFFSET('Sanitation Data'!$D$32,0,10*ROW('Sanitation Data'!D112))="","",OFFSET('Sanitation Data'!$D$32,0,10*ROW('Sanitation Data'!D112)))</f>
        <v/>
      </c>
      <c r="CP118" s="399" t="str">
        <f ca="1">+IF(OFFSET('Sanitation Data'!$E$28,0,10*ROW('Sanitation Data'!E112))="","",OFFSET('Sanitation Data'!$E$28,0,10*ROW('Sanitation Data'!E112)))</f>
        <v/>
      </c>
      <c r="CQ118" s="399" t="str">
        <f ca="1">+IF(OFFSET('Sanitation Data'!$E$29,0,10*ROW('Sanitation Data'!E112))="","",OFFSET('Sanitation Data'!$E$29,0,10*ROW('Sanitation Data'!E112)))</f>
        <v/>
      </c>
      <c r="CR118" s="399" t="str">
        <f ca="1">+IF(OFFSET('Sanitation Data'!$E$30,0,10*ROW('Sanitation Data'!E112))="","",OFFSET('Sanitation Data'!$E$30,0,10*ROW('Sanitation Data'!E112)))</f>
        <v/>
      </c>
      <c r="CS118" s="399" t="str">
        <f ca="1">+IF(OFFSET('Sanitation Data'!$E$31,0,10*ROW('Sanitation Data'!E112))="","",OFFSET('Sanitation Data'!$E$31,0,10*ROW('Sanitation Data'!E112)))</f>
        <v/>
      </c>
      <c r="CT118" s="399" t="str">
        <f ca="1">+IF(OFFSET('Sanitation Data'!$E$32,0,10*ROW('Sanitation Data'!E112))="","",OFFSET('Sanitation Data'!$E$32,0,10*ROW('Sanitation Data'!E112)))</f>
        <v/>
      </c>
      <c r="CU118" s="399" t="str">
        <f ca="1">+IF(OFFSET('Sanitation Data'!$F$28,0,10*ROW('Sanitation Data'!F112))="","",OFFSET('Sanitation Data'!$F$28,0,10*ROW('Sanitation Data'!F112)))</f>
        <v/>
      </c>
      <c r="CV118" s="399" t="str">
        <f ca="1">+IF(OFFSET('Sanitation Data'!$F$29,0,10*ROW('Sanitation Data'!F112))="","",OFFSET('Sanitation Data'!$F$29,0,10*ROW('Sanitation Data'!F112)))</f>
        <v/>
      </c>
      <c r="CW118" s="399" t="str">
        <f ca="1">+IF(OFFSET('Sanitation Data'!$F$30,0,10*ROW('Sanitation Data'!F112))="","",OFFSET('Sanitation Data'!$F$30,0,10*ROW('Sanitation Data'!F112)))</f>
        <v/>
      </c>
      <c r="CX118" s="399" t="str">
        <f ca="1">+IF(OFFSET('Sanitation Data'!$F$31,0,10*ROW('Sanitation Data'!F112))="","",OFFSET('Sanitation Data'!$F$31,0,10*ROW('Sanitation Data'!F112)))</f>
        <v/>
      </c>
      <c r="CY118" s="399" t="str">
        <f ca="1">+IF(OFFSET('Sanitation Data'!$F$32,0,10*ROW('Sanitation Data'!F112))="","",OFFSET('Sanitation Data'!$F$32,0,10*ROW('Sanitation Data'!F112)))</f>
        <v/>
      </c>
      <c r="CZ118" s="399" t="str">
        <f ca="1">+IF(OFFSET('Sanitation Data'!$G$28,0,10*ROW('Sanitation Data'!G112))="","",OFFSET('Sanitation Data'!$G$28,0,10*ROW('Sanitation Data'!G112)))</f>
        <v/>
      </c>
      <c r="DA118" s="399" t="str">
        <f ca="1">+IF(OFFSET('Sanitation Data'!$G$29,0,10*ROW('Sanitation Data'!G112))="","",OFFSET('Sanitation Data'!$G$29,0,10*ROW('Sanitation Data'!G112)))</f>
        <v/>
      </c>
      <c r="DB118" s="399" t="str">
        <f ca="1">+IF(OFFSET('Sanitation Data'!$G$30,0,10*ROW('Sanitation Data'!G112))="","",OFFSET('Sanitation Data'!$G$30,0,10*ROW('Sanitation Data'!G112)))</f>
        <v/>
      </c>
      <c r="DC118" s="399" t="str">
        <f ca="1">+IF(OFFSET('Sanitation Data'!$G$31,0,10*ROW('Sanitation Data'!G112))="","",OFFSET('Sanitation Data'!$G$31,0,10*ROW('Sanitation Data'!G112)))</f>
        <v/>
      </c>
      <c r="DD118" s="399" t="str">
        <f ca="1">+IF(OFFSET('Sanitation Data'!$G$32,0,10*ROW('Sanitation Data'!G112))="","",OFFSET('Sanitation Data'!$G$32,0,10*ROW('Sanitation Data'!G112)))</f>
        <v/>
      </c>
      <c r="DE118" s="399" t="str">
        <f ca="1">+IF(OFFSET('Sanitation Data'!$H$28,0,10*ROW('Sanitation Data'!H112))="","",OFFSET('Sanitation Data'!$H$28,0,10*ROW('Sanitation Data'!H112)))</f>
        <v/>
      </c>
      <c r="DF118" s="399" t="str">
        <f ca="1">+IF(OFFSET('Sanitation Data'!$H$29,0,10*ROW('Sanitation Data'!H112))="","",OFFSET('Sanitation Data'!$H$29,0,10*ROW('Sanitation Data'!H112)))</f>
        <v/>
      </c>
      <c r="DG118" s="399" t="str">
        <f ca="1">+IF(OFFSET('Sanitation Data'!$H$30,0,10*ROW('Sanitation Data'!H112))="","",OFFSET('Sanitation Data'!$H$30,0,10*ROW('Sanitation Data'!H112)))</f>
        <v/>
      </c>
      <c r="DH118" s="399" t="str">
        <f ca="1">+IF(OFFSET('Sanitation Data'!$H$31,0,10*ROW('Sanitation Data'!H112))="","",OFFSET('Sanitation Data'!$H$31,0,10*ROW('Sanitation Data'!H112)))</f>
        <v/>
      </c>
      <c r="DI118" s="399" t="str">
        <f ca="1">+IF(OFFSET('Sanitation Data'!$H$32,0,10*ROW('Sanitation Data'!H112))="","",OFFSET('Sanitation Data'!$H$32,0,10*ROW('Sanitation Data'!H112)))</f>
        <v/>
      </c>
      <c r="DJ118" s="399" t="str">
        <f ca="1">+IF(OFFSET('Sanitation Data'!$I$28,0,10*ROW('Sanitation Data'!I112))="","",OFFSET('Sanitation Data'!$I$28,0,10*ROW('Sanitation Data'!I112)))</f>
        <v/>
      </c>
      <c r="DK118" s="399" t="str">
        <f ca="1">+IF(OFFSET('Sanitation Data'!$I$29,0,10*ROW('Sanitation Data'!I112))="","",OFFSET('Sanitation Data'!$I$29,0,10*ROW('Sanitation Data'!I112)))</f>
        <v/>
      </c>
      <c r="DL118" s="399" t="str">
        <f ca="1">+IF(OFFSET('Sanitation Data'!$I$30,0,10*ROW('Sanitation Data'!I112))="","",OFFSET('Sanitation Data'!$I$30,0,10*ROW('Sanitation Data'!I112)))</f>
        <v/>
      </c>
      <c r="DM118" s="399" t="str">
        <f ca="1">+IF(OFFSET('Sanitation Data'!$I$31,0,10*ROW('Sanitation Data'!I112))="","",OFFSET('Sanitation Data'!$I$31,0,10*ROW('Sanitation Data'!I112)))</f>
        <v/>
      </c>
      <c r="DN118" s="399" t="str">
        <f ca="1">+IF(OFFSET('Sanitation Data'!$I$32,0,10*ROW('Sanitation Data'!I112))="","",OFFSET('Sanitation Data'!$I$32,0,10*ROW('Sanitation Data'!I112)))</f>
        <v/>
      </c>
      <c r="DO118" s="399" t="str">
        <f ca="1">+IF(OFFSET('Hygiene Data'!$D$11,0,10*ROW('Hygiene Data'!D112))="","",OFFSET('Hygiene Data'!$D$11,0,10*ROW('Hygiene Data'!D112)))</f>
        <v/>
      </c>
      <c r="DP118" s="399" t="str">
        <f ca="1">+IF(OFFSET('Hygiene Data'!$D$12,0,10*ROW('Hygiene Data'!D112))="","",OFFSET('Hygiene Data'!$D$12,0,10*ROW('Hygiene Data'!D112)))</f>
        <v/>
      </c>
      <c r="DQ118" s="399" t="str">
        <f ca="1">+IF(OFFSET('Hygiene Data'!$D$13,0,10*ROW('Hygiene Data'!D112))="","",OFFSET('Hygiene Data'!$D$13,0,10*ROW('Hygiene Data'!D112)))</f>
        <v/>
      </c>
      <c r="DR118" s="399" t="str">
        <f ca="1">+IF(OFFSET('Hygiene Data'!$E$11,0,10*ROW('Hygiene Data'!E112))="","",OFFSET('Hygiene Data'!$E$11,0,10*ROW('Hygiene Data'!E112)))</f>
        <v/>
      </c>
      <c r="DS118" s="399" t="str">
        <f ca="1">+IF(OFFSET('Hygiene Data'!$E$12,0,10*ROW('Hygiene Data'!E112))="","",OFFSET('Hygiene Data'!$E$12,0,10*ROW('Hygiene Data'!E112)))</f>
        <v/>
      </c>
      <c r="DT118" s="399" t="str">
        <f ca="1">+IF(OFFSET('Hygiene Data'!$E$13,0,10*ROW('Hygiene Data'!E112))="","",OFFSET('Hygiene Data'!$E$13,0,10*ROW('Hygiene Data'!E112)))</f>
        <v/>
      </c>
      <c r="DU118" s="399" t="str">
        <f ca="1">+IF(OFFSET('Hygiene Data'!$F$11,0,10*ROW('Hygiene Data'!F112))="","",OFFSET('Hygiene Data'!$F$11,0,10*ROW('Hygiene Data'!F112)))</f>
        <v/>
      </c>
      <c r="DV118" s="399" t="str">
        <f ca="1">+IF(OFFSET('Hygiene Data'!$F$12,0,10*ROW('Hygiene Data'!F112))="","",OFFSET('Hygiene Data'!$F$12,0,10*ROW('Hygiene Data'!F112)))</f>
        <v/>
      </c>
      <c r="DW118" s="399" t="str">
        <f ca="1">+IF(OFFSET('Hygiene Data'!$F$13,0,10*ROW('Hygiene Data'!F112))="","",OFFSET('Hygiene Data'!$F$13,0,10*ROW('Hygiene Data'!F112)))</f>
        <v/>
      </c>
      <c r="DX118" s="399" t="str">
        <f ca="1">+IF(OFFSET('Hygiene Data'!$G$11,0,10*ROW('Hygiene Data'!G112))="","",OFFSET('Hygiene Data'!$G$11,0,10*ROW('Hygiene Data'!G112)))</f>
        <v/>
      </c>
      <c r="DY118" s="399" t="str">
        <f ca="1">+IF(OFFSET('Hygiene Data'!$G$12,0,10*ROW('Hygiene Data'!G112))="","",OFFSET('Hygiene Data'!$G$12,0,10*ROW('Hygiene Data'!G112)))</f>
        <v/>
      </c>
      <c r="DZ118" s="399" t="str">
        <f ca="1">+IF(OFFSET('Hygiene Data'!$G$13,0,10*ROW('Hygiene Data'!G112))="","",OFFSET('Hygiene Data'!$G$13,0,10*ROW('Hygiene Data'!G112)))</f>
        <v/>
      </c>
      <c r="EA118" s="399" t="str">
        <f ca="1">+IF(OFFSET('Hygiene Data'!$H$11,0,10*ROW('Hygiene Data'!H112))="","",OFFSET('Hygiene Data'!$H$11,0,10*ROW('Hygiene Data'!H112)))</f>
        <v/>
      </c>
      <c r="EB118" s="399" t="str">
        <f ca="1">+IF(OFFSET('Hygiene Data'!$H$12,0,10*ROW('Hygiene Data'!H112))="","",OFFSET('Hygiene Data'!$H$12,0,10*ROW('Hygiene Data'!H112)))</f>
        <v/>
      </c>
      <c r="EC118" s="399" t="str">
        <f ca="1">+IF(OFFSET('Hygiene Data'!$H$13,0,10*ROW('Hygiene Data'!H112))="","",OFFSET('Hygiene Data'!$H$13,0,10*ROW('Hygiene Data'!H112)))</f>
        <v/>
      </c>
      <c r="ED118" s="399" t="str">
        <f ca="1">+IF(OFFSET('Hygiene Data'!$I$11,0,10*ROW('Hygiene Data'!I112))="","",OFFSET('Hygiene Data'!$I$11,0,10*ROW('Hygiene Data'!I112)))</f>
        <v/>
      </c>
      <c r="EE118" s="399" t="str">
        <f ca="1">+IF(OFFSET('Hygiene Data'!$I$12,0,10*ROW('Hygiene Data'!I112))="","",OFFSET('Hygiene Data'!$I$12,0,10*ROW('Hygiene Data'!I112)))</f>
        <v/>
      </c>
      <c r="EF118" s="399" t="str">
        <f ca="1">+IF(OFFSET('Hygiene Data'!$I$13,0,10*ROW('Hygiene Data'!I112))="","",OFFSET('Hygiene Data'!$I$13,0,10*ROW('Hygiene Data'!I112)))</f>
        <v/>
      </c>
    </row>
    <row r="119" spans="1:136" x14ac:dyDescent="0.25">
      <c r="A119" s="508" t="str">
        <f ca="1">+IF(OFFSET('Water Data'!$B$2,0,10*ROW('Water Data'!E113))="","",OFFSET('Water Data'!$B$2,0,10*ROW('Water Data'!E113)))</f>
        <v/>
      </c>
      <c r="B119" s="50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35" t="str">
        <f t="shared" ca="1" si="1"/>
        <v/>
      </c>
      <c r="D119" s="53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3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3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3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3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3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3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3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3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3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3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3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3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3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3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3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3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3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3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3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3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3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3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3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3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3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3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3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3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3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3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3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3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3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3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3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3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3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3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3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3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3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3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3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3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3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3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3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3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1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3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3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3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3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3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3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3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3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3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3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3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3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3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3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3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3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99" t="str">
        <f ca="1">+IF(OFFSET('Water Data'!$D$27,0,10*ROW('Water Data'!D113))="","",OFFSET('Water Data'!$D$27,0,10*ROW('Water Data'!D113)))</f>
        <v/>
      </c>
      <c r="BT119" s="399" t="str">
        <f ca="1">+IF(OFFSET('Water Data'!$D$28,0,10*ROW('Water Data'!D113))="","",OFFSET('Water Data'!$D$28,0,10*ROW('Water Data'!D113)))</f>
        <v/>
      </c>
      <c r="BU119" s="399" t="str">
        <f ca="1">+IF(OFFSET('Water Data'!$D$29,0,10*ROW('Water Data'!D113))="","",OFFSET('Water Data'!$D$29,0,10*ROW('Water Data'!D113)))</f>
        <v/>
      </c>
      <c r="BV119" s="399" t="str">
        <f ca="1">+IF(OFFSET('Water Data'!$E$27,0,10*ROW('Water Data'!E113))="","",OFFSET('Water Data'!$E$27,0,10*ROW('Water Data'!E113)))</f>
        <v/>
      </c>
      <c r="BW119" s="399" t="str">
        <f ca="1">+IF(OFFSET('Water Data'!$E$28,0,10*ROW('Water Data'!E113))="","",OFFSET('Water Data'!$E$28,0,10*ROW('Water Data'!E113)))</f>
        <v/>
      </c>
      <c r="BX119" s="399" t="str">
        <f ca="1">+IF(OFFSET('Water Data'!$E$29,0,10*ROW('Water Data'!E113))="","",OFFSET('Water Data'!$E$29,0,10*ROW('Water Data'!E113)))</f>
        <v/>
      </c>
      <c r="BY119" s="399" t="str">
        <f ca="1">+IF(OFFSET('Water Data'!$F$27,0,10*ROW('Water Data'!F113))="","",OFFSET('Water Data'!$F$27,0,10*ROW('Water Data'!F113)))</f>
        <v/>
      </c>
      <c r="BZ119" s="399" t="str">
        <f ca="1">+IF(OFFSET('Water Data'!$F$28,0,10*ROW('Water Data'!F113))="","",OFFSET('Water Data'!$F$28,0,10*ROW('Water Data'!F113)))</f>
        <v/>
      </c>
      <c r="CA119" s="399" t="str">
        <f ca="1">+IF(OFFSET('Water Data'!$F$29,0,10*ROW('Water Data'!F113))="","",OFFSET('Water Data'!$F$29,0,10*ROW('Water Data'!F113)))</f>
        <v/>
      </c>
      <c r="CB119" s="399" t="str">
        <f ca="1">+IF(OFFSET('Water Data'!$G$27,0,10*ROW('Water Data'!G113))="","",OFFSET('Water Data'!$G$27,0,10*ROW('Water Data'!G113)))</f>
        <v/>
      </c>
      <c r="CC119" s="399" t="str">
        <f ca="1">+IF(OFFSET('Water Data'!$G$28,0,10*ROW('Water Data'!G113))="","",OFFSET('Water Data'!$G$28,0,10*ROW('Water Data'!G113)))</f>
        <v/>
      </c>
      <c r="CD119" s="399" t="str">
        <f ca="1">+IF(OFFSET('Water Data'!$G$29,0,10*ROW('Water Data'!G113))="","",OFFSET('Water Data'!$G$29,0,10*ROW('Water Data'!G113)))</f>
        <v/>
      </c>
      <c r="CE119" s="399" t="str">
        <f ca="1">+IF(OFFSET('Water Data'!$H$27,0,10*ROW('Water Data'!H113))="","",OFFSET('Water Data'!$H$27,0,10*ROW('Water Data'!H113)))</f>
        <v/>
      </c>
      <c r="CF119" s="399" t="str">
        <f ca="1">+IF(OFFSET('Water Data'!$H$28,0,10*ROW('Water Data'!H113))="","",OFFSET('Water Data'!$H$28,0,10*ROW('Water Data'!H113)))</f>
        <v/>
      </c>
      <c r="CG119" s="399" t="str">
        <f ca="1">+IF(OFFSET('Water Data'!$H$29,0,10*ROW('Water Data'!H113))="","",OFFSET('Water Data'!$H$29,0,10*ROW('Water Data'!H113)))</f>
        <v/>
      </c>
      <c r="CH119" s="399" t="str">
        <f ca="1">+IF(OFFSET('Water Data'!$I$27,0,10*ROW('Water Data'!I113))="","",OFFSET('Water Data'!$I$27,0,10*ROW('Water Data'!I113)))</f>
        <v/>
      </c>
      <c r="CI119" s="399" t="str">
        <f ca="1">+IF(OFFSET('Water Data'!$I$28,0,10*ROW('Water Data'!I113))="","",OFFSET('Water Data'!$I$28,0,10*ROW('Water Data'!I113)))</f>
        <v/>
      </c>
      <c r="CJ119" s="399" t="str">
        <f ca="1">+IF(OFFSET('Water Data'!$I$29,0,10*ROW('Water Data'!I113))="","",OFFSET('Water Data'!$I$29,0,10*ROW('Water Data'!I113)))</f>
        <v/>
      </c>
      <c r="CK119" s="399" t="str">
        <f ca="1">+IF(OFFSET('Sanitation Data'!$D$28,0,10*ROW('Sanitation Data'!D113))="","",OFFSET('Sanitation Data'!$D$28,0,10*ROW('Sanitation Data'!D113)))</f>
        <v/>
      </c>
      <c r="CL119" s="399" t="str">
        <f ca="1">+IF(OFFSET('Sanitation Data'!$D$29,0,10*ROW('Sanitation Data'!D113))="","",OFFSET('Sanitation Data'!$D$29,0,10*ROW('Sanitation Data'!D113)))</f>
        <v/>
      </c>
      <c r="CM119" s="399" t="str">
        <f ca="1">+IF(OFFSET('Sanitation Data'!$D$30,0,10*ROW('Sanitation Data'!D113))="","",OFFSET('Sanitation Data'!$D$30,0,10*ROW('Sanitation Data'!D113)))</f>
        <v/>
      </c>
      <c r="CN119" s="399" t="str">
        <f ca="1">+IF(OFFSET('Sanitation Data'!$D$31,0,10*ROW('Sanitation Data'!D113))="","",OFFSET('Sanitation Data'!$D$31,0,10*ROW('Sanitation Data'!D113)))</f>
        <v/>
      </c>
      <c r="CO119" s="399" t="str">
        <f ca="1">+IF(OFFSET('Sanitation Data'!$D$32,0,10*ROW('Sanitation Data'!D113))="","",OFFSET('Sanitation Data'!$D$32,0,10*ROW('Sanitation Data'!D113)))</f>
        <v/>
      </c>
      <c r="CP119" s="399" t="str">
        <f ca="1">+IF(OFFSET('Sanitation Data'!$E$28,0,10*ROW('Sanitation Data'!E113))="","",OFFSET('Sanitation Data'!$E$28,0,10*ROW('Sanitation Data'!E113)))</f>
        <v/>
      </c>
      <c r="CQ119" s="399" t="str">
        <f ca="1">+IF(OFFSET('Sanitation Data'!$E$29,0,10*ROW('Sanitation Data'!E113))="","",OFFSET('Sanitation Data'!$E$29,0,10*ROW('Sanitation Data'!E113)))</f>
        <v/>
      </c>
      <c r="CR119" s="399" t="str">
        <f ca="1">+IF(OFFSET('Sanitation Data'!$E$30,0,10*ROW('Sanitation Data'!E113))="","",OFFSET('Sanitation Data'!$E$30,0,10*ROW('Sanitation Data'!E113)))</f>
        <v/>
      </c>
      <c r="CS119" s="399" t="str">
        <f ca="1">+IF(OFFSET('Sanitation Data'!$E$31,0,10*ROW('Sanitation Data'!E113))="","",OFFSET('Sanitation Data'!$E$31,0,10*ROW('Sanitation Data'!E113)))</f>
        <v/>
      </c>
      <c r="CT119" s="399" t="str">
        <f ca="1">+IF(OFFSET('Sanitation Data'!$E$32,0,10*ROW('Sanitation Data'!E113))="","",OFFSET('Sanitation Data'!$E$32,0,10*ROW('Sanitation Data'!E113)))</f>
        <v/>
      </c>
      <c r="CU119" s="399" t="str">
        <f ca="1">+IF(OFFSET('Sanitation Data'!$F$28,0,10*ROW('Sanitation Data'!F113))="","",OFFSET('Sanitation Data'!$F$28,0,10*ROW('Sanitation Data'!F113)))</f>
        <v/>
      </c>
      <c r="CV119" s="399" t="str">
        <f ca="1">+IF(OFFSET('Sanitation Data'!$F$29,0,10*ROW('Sanitation Data'!F113))="","",OFFSET('Sanitation Data'!$F$29,0,10*ROW('Sanitation Data'!F113)))</f>
        <v/>
      </c>
      <c r="CW119" s="399" t="str">
        <f ca="1">+IF(OFFSET('Sanitation Data'!$F$30,0,10*ROW('Sanitation Data'!F113))="","",OFFSET('Sanitation Data'!$F$30,0,10*ROW('Sanitation Data'!F113)))</f>
        <v/>
      </c>
      <c r="CX119" s="399" t="str">
        <f ca="1">+IF(OFFSET('Sanitation Data'!$F$31,0,10*ROW('Sanitation Data'!F113))="","",OFFSET('Sanitation Data'!$F$31,0,10*ROW('Sanitation Data'!F113)))</f>
        <v/>
      </c>
      <c r="CY119" s="399" t="str">
        <f ca="1">+IF(OFFSET('Sanitation Data'!$F$32,0,10*ROW('Sanitation Data'!F113))="","",OFFSET('Sanitation Data'!$F$32,0,10*ROW('Sanitation Data'!F113)))</f>
        <v/>
      </c>
      <c r="CZ119" s="399" t="str">
        <f ca="1">+IF(OFFSET('Sanitation Data'!$G$28,0,10*ROW('Sanitation Data'!G113))="","",OFFSET('Sanitation Data'!$G$28,0,10*ROW('Sanitation Data'!G113)))</f>
        <v/>
      </c>
      <c r="DA119" s="399" t="str">
        <f ca="1">+IF(OFFSET('Sanitation Data'!$G$29,0,10*ROW('Sanitation Data'!G113))="","",OFFSET('Sanitation Data'!$G$29,0,10*ROW('Sanitation Data'!G113)))</f>
        <v/>
      </c>
      <c r="DB119" s="399" t="str">
        <f ca="1">+IF(OFFSET('Sanitation Data'!$G$30,0,10*ROW('Sanitation Data'!G113))="","",OFFSET('Sanitation Data'!$G$30,0,10*ROW('Sanitation Data'!G113)))</f>
        <v/>
      </c>
      <c r="DC119" s="399" t="str">
        <f ca="1">+IF(OFFSET('Sanitation Data'!$G$31,0,10*ROW('Sanitation Data'!G113))="","",OFFSET('Sanitation Data'!$G$31,0,10*ROW('Sanitation Data'!G113)))</f>
        <v/>
      </c>
      <c r="DD119" s="399" t="str">
        <f ca="1">+IF(OFFSET('Sanitation Data'!$G$32,0,10*ROW('Sanitation Data'!G113))="","",OFFSET('Sanitation Data'!$G$32,0,10*ROW('Sanitation Data'!G113)))</f>
        <v/>
      </c>
      <c r="DE119" s="399" t="str">
        <f ca="1">+IF(OFFSET('Sanitation Data'!$H$28,0,10*ROW('Sanitation Data'!H113))="","",OFFSET('Sanitation Data'!$H$28,0,10*ROW('Sanitation Data'!H113)))</f>
        <v/>
      </c>
      <c r="DF119" s="399" t="str">
        <f ca="1">+IF(OFFSET('Sanitation Data'!$H$29,0,10*ROW('Sanitation Data'!H113))="","",OFFSET('Sanitation Data'!$H$29,0,10*ROW('Sanitation Data'!H113)))</f>
        <v/>
      </c>
      <c r="DG119" s="399" t="str">
        <f ca="1">+IF(OFFSET('Sanitation Data'!$H$30,0,10*ROW('Sanitation Data'!H113))="","",OFFSET('Sanitation Data'!$H$30,0,10*ROW('Sanitation Data'!H113)))</f>
        <v/>
      </c>
      <c r="DH119" s="399" t="str">
        <f ca="1">+IF(OFFSET('Sanitation Data'!$H$31,0,10*ROW('Sanitation Data'!H113))="","",OFFSET('Sanitation Data'!$H$31,0,10*ROW('Sanitation Data'!H113)))</f>
        <v/>
      </c>
      <c r="DI119" s="399" t="str">
        <f ca="1">+IF(OFFSET('Sanitation Data'!$H$32,0,10*ROW('Sanitation Data'!H113))="","",OFFSET('Sanitation Data'!$H$32,0,10*ROW('Sanitation Data'!H113)))</f>
        <v/>
      </c>
      <c r="DJ119" s="399" t="str">
        <f ca="1">+IF(OFFSET('Sanitation Data'!$I$28,0,10*ROW('Sanitation Data'!I113))="","",OFFSET('Sanitation Data'!$I$28,0,10*ROW('Sanitation Data'!I113)))</f>
        <v/>
      </c>
      <c r="DK119" s="399" t="str">
        <f ca="1">+IF(OFFSET('Sanitation Data'!$I$29,0,10*ROW('Sanitation Data'!I113))="","",OFFSET('Sanitation Data'!$I$29,0,10*ROW('Sanitation Data'!I113)))</f>
        <v/>
      </c>
      <c r="DL119" s="399" t="str">
        <f ca="1">+IF(OFFSET('Sanitation Data'!$I$30,0,10*ROW('Sanitation Data'!I113))="","",OFFSET('Sanitation Data'!$I$30,0,10*ROW('Sanitation Data'!I113)))</f>
        <v/>
      </c>
      <c r="DM119" s="399" t="str">
        <f ca="1">+IF(OFFSET('Sanitation Data'!$I$31,0,10*ROW('Sanitation Data'!I113))="","",OFFSET('Sanitation Data'!$I$31,0,10*ROW('Sanitation Data'!I113)))</f>
        <v/>
      </c>
      <c r="DN119" s="399" t="str">
        <f ca="1">+IF(OFFSET('Sanitation Data'!$I$32,0,10*ROW('Sanitation Data'!I113))="","",OFFSET('Sanitation Data'!$I$32,0,10*ROW('Sanitation Data'!I113)))</f>
        <v/>
      </c>
      <c r="DO119" s="399" t="str">
        <f ca="1">+IF(OFFSET('Hygiene Data'!$D$11,0,10*ROW('Hygiene Data'!D113))="","",OFFSET('Hygiene Data'!$D$11,0,10*ROW('Hygiene Data'!D113)))</f>
        <v/>
      </c>
      <c r="DP119" s="399" t="str">
        <f ca="1">+IF(OFFSET('Hygiene Data'!$D$12,0,10*ROW('Hygiene Data'!D113))="","",OFFSET('Hygiene Data'!$D$12,0,10*ROW('Hygiene Data'!D113)))</f>
        <v/>
      </c>
      <c r="DQ119" s="399" t="str">
        <f ca="1">+IF(OFFSET('Hygiene Data'!$D$13,0,10*ROW('Hygiene Data'!D113))="","",OFFSET('Hygiene Data'!$D$13,0,10*ROW('Hygiene Data'!D113)))</f>
        <v/>
      </c>
      <c r="DR119" s="399" t="str">
        <f ca="1">+IF(OFFSET('Hygiene Data'!$E$11,0,10*ROW('Hygiene Data'!E113))="","",OFFSET('Hygiene Data'!$E$11,0,10*ROW('Hygiene Data'!E113)))</f>
        <v/>
      </c>
      <c r="DS119" s="399" t="str">
        <f ca="1">+IF(OFFSET('Hygiene Data'!$E$12,0,10*ROW('Hygiene Data'!E113))="","",OFFSET('Hygiene Data'!$E$12,0,10*ROW('Hygiene Data'!E113)))</f>
        <v/>
      </c>
      <c r="DT119" s="399" t="str">
        <f ca="1">+IF(OFFSET('Hygiene Data'!$E$13,0,10*ROW('Hygiene Data'!E113))="","",OFFSET('Hygiene Data'!$E$13,0,10*ROW('Hygiene Data'!E113)))</f>
        <v/>
      </c>
      <c r="DU119" s="399" t="str">
        <f ca="1">+IF(OFFSET('Hygiene Data'!$F$11,0,10*ROW('Hygiene Data'!F113))="","",OFFSET('Hygiene Data'!$F$11,0,10*ROW('Hygiene Data'!F113)))</f>
        <v/>
      </c>
      <c r="DV119" s="399" t="str">
        <f ca="1">+IF(OFFSET('Hygiene Data'!$F$12,0,10*ROW('Hygiene Data'!F113))="","",OFFSET('Hygiene Data'!$F$12,0,10*ROW('Hygiene Data'!F113)))</f>
        <v/>
      </c>
      <c r="DW119" s="399" t="str">
        <f ca="1">+IF(OFFSET('Hygiene Data'!$F$13,0,10*ROW('Hygiene Data'!F113))="","",OFFSET('Hygiene Data'!$F$13,0,10*ROW('Hygiene Data'!F113)))</f>
        <v/>
      </c>
      <c r="DX119" s="399" t="str">
        <f ca="1">+IF(OFFSET('Hygiene Data'!$G$11,0,10*ROW('Hygiene Data'!G113))="","",OFFSET('Hygiene Data'!$G$11,0,10*ROW('Hygiene Data'!G113)))</f>
        <v/>
      </c>
      <c r="DY119" s="399" t="str">
        <f ca="1">+IF(OFFSET('Hygiene Data'!$G$12,0,10*ROW('Hygiene Data'!G113))="","",OFFSET('Hygiene Data'!$G$12,0,10*ROW('Hygiene Data'!G113)))</f>
        <v/>
      </c>
      <c r="DZ119" s="399" t="str">
        <f ca="1">+IF(OFFSET('Hygiene Data'!$G$13,0,10*ROW('Hygiene Data'!G113))="","",OFFSET('Hygiene Data'!$G$13,0,10*ROW('Hygiene Data'!G113)))</f>
        <v/>
      </c>
      <c r="EA119" s="399" t="str">
        <f ca="1">+IF(OFFSET('Hygiene Data'!$H$11,0,10*ROW('Hygiene Data'!H113))="","",OFFSET('Hygiene Data'!$H$11,0,10*ROW('Hygiene Data'!H113)))</f>
        <v/>
      </c>
      <c r="EB119" s="399" t="str">
        <f ca="1">+IF(OFFSET('Hygiene Data'!$H$12,0,10*ROW('Hygiene Data'!H113))="","",OFFSET('Hygiene Data'!$H$12,0,10*ROW('Hygiene Data'!H113)))</f>
        <v/>
      </c>
      <c r="EC119" s="399" t="str">
        <f ca="1">+IF(OFFSET('Hygiene Data'!$H$13,0,10*ROW('Hygiene Data'!H113))="","",OFFSET('Hygiene Data'!$H$13,0,10*ROW('Hygiene Data'!H113)))</f>
        <v/>
      </c>
      <c r="ED119" s="399" t="str">
        <f ca="1">+IF(OFFSET('Hygiene Data'!$I$11,0,10*ROW('Hygiene Data'!I113))="","",OFFSET('Hygiene Data'!$I$11,0,10*ROW('Hygiene Data'!I113)))</f>
        <v/>
      </c>
      <c r="EE119" s="399" t="str">
        <f ca="1">+IF(OFFSET('Hygiene Data'!$I$12,0,10*ROW('Hygiene Data'!I113))="","",OFFSET('Hygiene Data'!$I$12,0,10*ROW('Hygiene Data'!I113)))</f>
        <v/>
      </c>
      <c r="EF119" s="399" t="str">
        <f ca="1">+IF(OFFSET('Hygiene Data'!$I$13,0,10*ROW('Hygiene Data'!I113))="","",OFFSET('Hygiene Data'!$I$13,0,10*ROW('Hygiene Data'!I113)))</f>
        <v/>
      </c>
    </row>
    <row r="120" spans="1:136" x14ac:dyDescent="0.25">
      <c r="A120" s="508" t="str">
        <f ca="1">+IF(OFFSET('Water Data'!$B$2,0,10*ROW('Water Data'!E114))="","",OFFSET('Water Data'!$B$2,0,10*ROW('Water Data'!E114)))</f>
        <v/>
      </c>
      <c r="B120" s="50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35" t="str">
        <f t="shared" ca="1" si="1"/>
        <v/>
      </c>
      <c r="D120" s="53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3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3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3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3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3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3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3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3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3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3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3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3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3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3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3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3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3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3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3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3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3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3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3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3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3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3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3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3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3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3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3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3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3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3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3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3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3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3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3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3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3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3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3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3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3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3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3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3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1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3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3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3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3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3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3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3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3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3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3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3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3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3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3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3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3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99" t="str">
        <f ca="1">+IF(OFFSET('Water Data'!$D$27,0,10*ROW('Water Data'!D114))="","",OFFSET('Water Data'!$D$27,0,10*ROW('Water Data'!D114)))</f>
        <v/>
      </c>
      <c r="BT120" s="399" t="str">
        <f ca="1">+IF(OFFSET('Water Data'!$D$28,0,10*ROW('Water Data'!D114))="","",OFFSET('Water Data'!$D$28,0,10*ROW('Water Data'!D114)))</f>
        <v/>
      </c>
      <c r="BU120" s="399" t="str">
        <f ca="1">+IF(OFFSET('Water Data'!$D$29,0,10*ROW('Water Data'!D114))="","",OFFSET('Water Data'!$D$29,0,10*ROW('Water Data'!D114)))</f>
        <v/>
      </c>
      <c r="BV120" s="399" t="str">
        <f ca="1">+IF(OFFSET('Water Data'!$E$27,0,10*ROW('Water Data'!E114))="","",OFFSET('Water Data'!$E$27,0,10*ROW('Water Data'!E114)))</f>
        <v/>
      </c>
      <c r="BW120" s="399" t="str">
        <f ca="1">+IF(OFFSET('Water Data'!$E$28,0,10*ROW('Water Data'!E114))="","",OFFSET('Water Data'!$E$28,0,10*ROW('Water Data'!E114)))</f>
        <v/>
      </c>
      <c r="BX120" s="399" t="str">
        <f ca="1">+IF(OFFSET('Water Data'!$E$29,0,10*ROW('Water Data'!E114))="","",OFFSET('Water Data'!$E$29,0,10*ROW('Water Data'!E114)))</f>
        <v/>
      </c>
      <c r="BY120" s="399" t="str">
        <f ca="1">+IF(OFFSET('Water Data'!$F$27,0,10*ROW('Water Data'!F114))="","",OFFSET('Water Data'!$F$27,0,10*ROW('Water Data'!F114)))</f>
        <v/>
      </c>
      <c r="BZ120" s="399" t="str">
        <f ca="1">+IF(OFFSET('Water Data'!$F$28,0,10*ROW('Water Data'!F114))="","",OFFSET('Water Data'!$F$28,0,10*ROW('Water Data'!F114)))</f>
        <v/>
      </c>
      <c r="CA120" s="399" t="str">
        <f ca="1">+IF(OFFSET('Water Data'!$F$29,0,10*ROW('Water Data'!F114))="","",OFFSET('Water Data'!$F$29,0,10*ROW('Water Data'!F114)))</f>
        <v/>
      </c>
      <c r="CB120" s="399" t="str">
        <f ca="1">+IF(OFFSET('Water Data'!$G$27,0,10*ROW('Water Data'!G114))="","",OFFSET('Water Data'!$G$27,0,10*ROW('Water Data'!G114)))</f>
        <v/>
      </c>
      <c r="CC120" s="399" t="str">
        <f ca="1">+IF(OFFSET('Water Data'!$G$28,0,10*ROW('Water Data'!G114))="","",OFFSET('Water Data'!$G$28,0,10*ROW('Water Data'!G114)))</f>
        <v/>
      </c>
      <c r="CD120" s="399" t="str">
        <f ca="1">+IF(OFFSET('Water Data'!$G$29,0,10*ROW('Water Data'!G114))="","",OFFSET('Water Data'!$G$29,0,10*ROW('Water Data'!G114)))</f>
        <v/>
      </c>
      <c r="CE120" s="399" t="str">
        <f ca="1">+IF(OFFSET('Water Data'!$H$27,0,10*ROW('Water Data'!H114))="","",OFFSET('Water Data'!$H$27,0,10*ROW('Water Data'!H114)))</f>
        <v/>
      </c>
      <c r="CF120" s="399" t="str">
        <f ca="1">+IF(OFFSET('Water Data'!$H$28,0,10*ROW('Water Data'!H114))="","",OFFSET('Water Data'!$H$28,0,10*ROW('Water Data'!H114)))</f>
        <v/>
      </c>
      <c r="CG120" s="399" t="str">
        <f ca="1">+IF(OFFSET('Water Data'!$H$29,0,10*ROW('Water Data'!H114))="","",OFFSET('Water Data'!$H$29,0,10*ROW('Water Data'!H114)))</f>
        <v/>
      </c>
      <c r="CH120" s="399" t="str">
        <f ca="1">+IF(OFFSET('Water Data'!$I$27,0,10*ROW('Water Data'!I114))="","",OFFSET('Water Data'!$I$27,0,10*ROW('Water Data'!I114)))</f>
        <v/>
      </c>
      <c r="CI120" s="399" t="str">
        <f ca="1">+IF(OFFSET('Water Data'!$I$28,0,10*ROW('Water Data'!I114))="","",OFFSET('Water Data'!$I$28,0,10*ROW('Water Data'!I114)))</f>
        <v/>
      </c>
      <c r="CJ120" s="399" t="str">
        <f ca="1">+IF(OFFSET('Water Data'!$I$29,0,10*ROW('Water Data'!I114))="","",OFFSET('Water Data'!$I$29,0,10*ROW('Water Data'!I114)))</f>
        <v/>
      </c>
      <c r="CK120" s="399" t="str">
        <f ca="1">+IF(OFFSET('Sanitation Data'!$D$28,0,10*ROW('Sanitation Data'!D114))="","",OFFSET('Sanitation Data'!$D$28,0,10*ROW('Sanitation Data'!D114)))</f>
        <v/>
      </c>
      <c r="CL120" s="399" t="str">
        <f ca="1">+IF(OFFSET('Sanitation Data'!$D$29,0,10*ROW('Sanitation Data'!D114))="","",OFFSET('Sanitation Data'!$D$29,0,10*ROW('Sanitation Data'!D114)))</f>
        <v/>
      </c>
      <c r="CM120" s="399" t="str">
        <f ca="1">+IF(OFFSET('Sanitation Data'!$D$30,0,10*ROW('Sanitation Data'!D114))="","",OFFSET('Sanitation Data'!$D$30,0,10*ROW('Sanitation Data'!D114)))</f>
        <v/>
      </c>
      <c r="CN120" s="399" t="str">
        <f ca="1">+IF(OFFSET('Sanitation Data'!$D$31,0,10*ROW('Sanitation Data'!D114))="","",OFFSET('Sanitation Data'!$D$31,0,10*ROW('Sanitation Data'!D114)))</f>
        <v/>
      </c>
      <c r="CO120" s="399" t="str">
        <f ca="1">+IF(OFFSET('Sanitation Data'!$D$32,0,10*ROW('Sanitation Data'!D114))="","",OFFSET('Sanitation Data'!$D$32,0,10*ROW('Sanitation Data'!D114)))</f>
        <v/>
      </c>
      <c r="CP120" s="399" t="str">
        <f ca="1">+IF(OFFSET('Sanitation Data'!$E$28,0,10*ROW('Sanitation Data'!E114))="","",OFFSET('Sanitation Data'!$E$28,0,10*ROW('Sanitation Data'!E114)))</f>
        <v/>
      </c>
      <c r="CQ120" s="399" t="str">
        <f ca="1">+IF(OFFSET('Sanitation Data'!$E$29,0,10*ROW('Sanitation Data'!E114))="","",OFFSET('Sanitation Data'!$E$29,0,10*ROW('Sanitation Data'!E114)))</f>
        <v/>
      </c>
      <c r="CR120" s="399" t="str">
        <f ca="1">+IF(OFFSET('Sanitation Data'!$E$30,0,10*ROW('Sanitation Data'!E114))="","",OFFSET('Sanitation Data'!$E$30,0,10*ROW('Sanitation Data'!E114)))</f>
        <v/>
      </c>
      <c r="CS120" s="399" t="str">
        <f ca="1">+IF(OFFSET('Sanitation Data'!$E$31,0,10*ROW('Sanitation Data'!E114))="","",OFFSET('Sanitation Data'!$E$31,0,10*ROW('Sanitation Data'!E114)))</f>
        <v/>
      </c>
      <c r="CT120" s="399" t="str">
        <f ca="1">+IF(OFFSET('Sanitation Data'!$E$32,0,10*ROW('Sanitation Data'!E114))="","",OFFSET('Sanitation Data'!$E$32,0,10*ROW('Sanitation Data'!E114)))</f>
        <v/>
      </c>
      <c r="CU120" s="399" t="str">
        <f ca="1">+IF(OFFSET('Sanitation Data'!$F$28,0,10*ROW('Sanitation Data'!F114))="","",OFFSET('Sanitation Data'!$F$28,0,10*ROW('Sanitation Data'!F114)))</f>
        <v/>
      </c>
      <c r="CV120" s="399" t="str">
        <f ca="1">+IF(OFFSET('Sanitation Data'!$F$29,0,10*ROW('Sanitation Data'!F114))="","",OFFSET('Sanitation Data'!$F$29,0,10*ROW('Sanitation Data'!F114)))</f>
        <v/>
      </c>
      <c r="CW120" s="399" t="str">
        <f ca="1">+IF(OFFSET('Sanitation Data'!$F$30,0,10*ROW('Sanitation Data'!F114))="","",OFFSET('Sanitation Data'!$F$30,0,10*ROW('Sanitation Data'!F114)))</f>
        <v/>
      </c>
      <c r="CX120" s="399" t="str">
        <f ca="1">+IF(OFFSET('Sanitation Data'!$F$31,0,10*ROW('Sanitation Data'!F114))="","",OFFSET('Sanitation Data'!$F$31,0,10*ROW('Sanitation Data'!F114)))</f>
        <v/>
      </c>
      <c r="CY120" s="399" t="str">
        <f ca="1">+IF(OFFSET('Sanitation Data'!$F$32,0,10*ROW('Sanitation Data'!F114))="","",OFFSET('Sanitation Data'!$F$32,0,10*ROW('Sanitation Data'!F114)))</f>
        <v/>
      </c>
      <c r="CZ120" s="399" t="str">
        <f ca="1">+IF(OFFSET('Sanitation Data'!$G$28,0,10*ROW('Sanitation Data'!G114))="","",OFFSET('Sanitation Data'!$G$28,0,10*ROW('Sanitation Data'!G114)))</f>
        <v/>
      </c>
      <c r="DA120" s="399" t="str">
        <f ca="1">+IF(OFFSET('Sanitation Data'!$G$29,0,10*ROW('Sanitation Data'!G114))="","",OFFSET('Sanitation Data'!$G$29,0,10*ROW('Sanitation Data'!G114)))</f>
        <v/>
      </c>
      <c r="DB120" s="399" t="str">
        <f ca="1">+IF(OFFSET('Sanitation Data'!$G$30,0,10*ROW('Sanitation Data'!G114))="","",OFFSET('Sanitation Data'!$G$30,0,10*ROW('Sanitation Data'!G114)))</f>
        <v/>
      </c>
      <c r="DC120" s="399" t="str">
        <f ca="1">+IF(OFFSET('Sanitation Data'!$G$31,0,10*ROW('Sanitation Data'!G114))="","",OFFSET('Sanitation Data'!$G$31,0,10*ROW('Sanitation Data'!G114)))</f>
        <v/>
      </c>
      <c r="DD120" s="399" t="str">
        <f ca="1">+IF(OFFSET('Sanitation Data'!$G$32,0,10*ROW('Sanitation Data'!G114))="","",OFFSET('Sanitation Data'!$G$32,0,10*ROW('Sanitation Data'!G114)))</f>
        <v/>
      </c>
      <c r="DE120" s="399" t="str">
        <f ca="1">+IF(OFFSET('Sanitation Data'!$H$28,0,10*ROW('Sanitation Data'!H114))="","",OFFSET('Sanitation Data'!$H$28,0,10*ROW('Sanitation Data'!H114)))</f>
        <v/>
      </c>
      <c r="DF120" s="399" t="str">
        <f ca="1">+IF(OFFSET('Sanitation Data'!$H$29,0,10*ROW('Sanitation Data'!H114))="","",OFFSET('Sanitation Data'!$H$29,0,10*ROW('Sanitation Data'!H114)))</f>
        <v/>
      </c>
      <c r="DG120" s="399" t="str">
        <f ca="1">+IF(OFFSET('Sanitation Data'!$H$30,0,10*ROW('Sanitation Data'!H114))="","",OFFSET('Sanitation Data'!$H$30,0,10*ROW('Sanitation Data'!H114)))</f>
        <v/>
      </c>
      <c r="DH120" s="399" t="str">
        <f ca="1">+IF(OFFSET('Sanitation Data'!$H$31,0,10*ROW('Sanitation Data'!H114))="","",OFFSET('Sanitation Data'!$H$31,0,10*ROW('Sanitation Data'!H114)))</f>
        <v/>
      </c>
      <c r="DI120" s="399" t="str">
        <f ca="1">+IF(OFFSET('Sanitation Data'!$H$32,0,10*ROW('Sanitation Data'!H114))="","",OFFSET('Sanitation Data'!$H$32,0,10*ROW('Sanitation Data'!H114)))</f>
        <v/>
      </c>
      <c r="DJ120" s="399" t="str">
        <f ca="1">+IF(OFFSET('Sanitation Data'!$I$28,0,10*ROW('Sanitation Data'!I114))="","",OFFSET('Sanitation Data'!$I$28,0,10*ROW('Sanitation Data'!I114)))</f>
        <v/>
      </c>
      <c r="DK120" s="399" t="str">
        <f ca="1">+IF(OFFSET('Sanitation Data'!$I$29,0,10*ROW('Sanitation Data'!I114))="","",OFFSET('Sanitation Data'!$I$29,0,10*ROW('Sanitation Data'!I114)))</f>
        <v/>
      </c>
      <c r="DL120" s="399" t="str">
        <f ca="1">+IF(OFFSET('Sanitation Data'!$I$30,0,10*ROW('Sanitation Data'!I114))="","",OFFSET('Sanitation Data'!$I$30,0,10*ROW('Sanitation Data'!I114)))</f>
        <v/>
      </c>
      <c r="DM120" s="399" t="str">
        <f ca="1">+IF(OFFSET('Sanitation Data'!$I$31,0,10*ROW('Sanitation Data'!I114))="","",OFFSET('Sanitation Data'!$I$31,0,10*ROW('Sanitation Data'!I114)))</f>
        <v/>
      </c>
      <c r="DN120" s="399" t="str">
        <f ca="1">+IF(OFFSET('Sanitation Data'!$I$32,0,10*ROW('Sanitation Data'!I114))="","",OFFSET('Sanitation Data'!$I$32,0,10*ROW('Sanitation Data'!I114)))</f>
        <v/>
      </c>
      <c r="DO120" s="399" t="str">
        <f ca="1">+IF(OFFSET('Hygiene Data'!$D$11,0,10*ROW('Hygiene Data'!D114))="","",OFFSET('Hygiene Data'!$D$11,0,10*ROW('Hygiene Data'!D114)))</f>
        <v/>
      </c>
      <c r="DP120" s="399" t="str">
        <f ca="1">+IF(OFFSET('Hygiene Data'!$D$12,0,10*ROW('Hygiene Data'!D114))="","",OFFSET('Hygiene Data'!$D$12,0,10*ROW('Hygiene Data'!D114)))</f>
        <v/>
      </c>
      <c r="DQ120" s="399" t="str">
        <f ca="1">+IF(OFFSET('Hygiene Data'!$D$13,0,10*ROW('Hygiene Data'!D114))="","",OFFSET('Hygiene Data'!$D$13,0,10*ROW('Hygiene Data'!D114)))</f>
        <v/>
      </c>
      <c r="DR120" s="399" t="str">
        <f ca="1">+IF(OFFSET('Hygiene Data'!$E$11,0,10*ROW('Hygiene Data'!E114))="","",OFFSET('Hygiene Data'!$E$11,0,10*ROW('Hygiene Data'!E114)))</f>
        <v/>
      </c>
      <c r="DS120" s="399" t="str">
        <f ca="1">+IF(OFFSET('Hygiene Data'!$E$12,0,10*ROW('Hygiene Data'!E114))="","",OFFSET('Hygiene Data'!$E$12,0,10*ROW('Hygiene Data'!E114)))</f>
        <v/>
      </c>
      <c r="DT120" s="399" t="str">
        <f ca="1">+IF(OFFSET('Hygiene Data'!$E$13,0,10*ROW('Hygiene Data'!E114))="","",OFFSET('Hygiene Data'!$E$13,0,10*ROW('Hygiene Data'!E114)))</f>
        <v/>
      </c>
      <c r="DU120" s="399" t="str">
        <f ca="1">+IF(OFFSET('Hygiene Data'!$F$11,0,10*ROW('Hygiene Data'!F114))="","",OFFSET('Hygiene Data'!$F$11,0,10*ROW('Hygiene Data'!F114)))</f>
        <v/>
      </c>
      <c r="DV120" s="399" t="str">
        <f ca="1">+IF(OFFSET('Hygiene Data'!$F$12,0,10*ROW('Hygiene Data'!F114))="","",OFFSET('Hygiene Data'!$F$12,0,10*ROW('Hygiene Data'!F114)))</f>
        <v/>
      </c>
      <c r="DW120" s="399" t="str">
        <f ca="1">+IF(OFFSET('Hygiene Data'!$F$13,0,10*ROW('Hygiene Data'!F114))="","",OFFSET('Hygiene Data'!$F$13,0,10*ROW('Hygiene Data'!F114)))</f>
        <v/>
      </c>
      <c r="DX120" s="399" t="str">
        <f ca="1">+IF(OFFSET('Hygiene Data'!$G$11,0,10*ROW('Hygiene Data'!G114))="","",OFFSET('Hygiene Data'!$G$11,0,10*ROW('Hygiene Data'!G114)))</f>
        <v/>
      </c>
      <c r="DY120" s="399" t="str">
        <f ca="1">+IF(OFFSET('Hygiene Data'!$G$12,0,10*ROW('Hygiene Data'!G114))="","",OFFSET('Hygiene Data'!$G$12,0,10*ROW('Hygiene Data'!G114)))</f>
        <v/>
      </c>
      <c r="DZ120" s="399" t="str">
        <f ca="1">+IF(OFFSET('Hygiene Data'!$G$13,0,10*ROW('Hygiene Data'!G114))="","",OFFSET('Hygiene Data'!$G$13,0,10*ROW('Hygiene Data'!G114)))</f>
        <v/>
      </c>
      <c r="EA120" s="399" t="str">
        <f ca="1">+IF(OFFSET('Hygiene Data'!$H$11,0,10*ROW('Hygiene Data'!H114))="","",OFFSET('Hygiene Data'!$H$11,0,10*ROW('Hygiene Data'!H114)))</f>
        <v/>
      </c>
      <c r="EB120" s="399" t="str">
        <f ca="1">+IF(OFFSET('Hygiene Data'!$H$12,0,10*ROW('Hygiene Data'!H114))="","",OFFSET('Hygiene Data'!$H$12,0,10*ROW('Hygiene Data'!H114)))</f>
        <v/>
      </c>
      <c r="EC120" s="399" t="str">
        <f ca="1">+IF(OFFSET('Hygiene Data'!$H$13,0,10*ROW('Hygiene Data'!H114))="","",OFFSET('Hygiene Data'!$H$13,0,10*ROW('Hygiene Data'!H114)))</f>
        <v/>
      </c>
      <c r="ED120" s="399" t="str">
        <f ca="1">+IF(OFFSET('Hygiene Data'!$I$11,0,10*ROW('Hygiene Data'!I114))="","",OFFSET('Hygiene Data'!$I$11,0,10*ROW('Hygiene Data'!I114)))</f>
        <v/>
      </c>
      <c r="EE120" s="399" t="str">
        <f ca="1">+IF(OFFSET('Hygiene Data'!$I$12,0,10*ROW('Hygiene Data'!I114))="","",OFFSET('Hygiene Data'!$I$12,0,10*ROW('Hygiene Data'!I114)))</f>
        <v/>
      </c>
      <c r="EF120" s="399" t="str">
        <f ca="1">+IF(OFFSET('Hygiene Data'!$I$13,0,10*ROW('Hygiene Data'!I114))="","",OFFSET('Hygiene Data'!$I$13,0,10*ROW('Hygiene Data'!I114)))</f>
        <v/>
      </c>
    </row>
    <row r="121" spans="1:136" x14ac:dyDescent="0.25">
      <c r="A121" s="508" t="str">
        <f ca="1">+IF(OFFSET('Water Data'!$B$2,0,10*ROW('Water Data'!E115))="","",OFFSET('Water Data'!$B$2,0,10*ROW('Water Data'!E115)))</f>
        <v/>
      </c>
      <c r="B121" s="50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35" t="str">
        <f t="shared" ca="1" si="1"/>
        <v/>
      </c>
      <c r="D121" s="53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3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3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3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3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3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3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3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3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3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3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3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3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3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3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3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3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3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3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3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3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3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3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3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3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3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3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3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3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3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3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3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3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3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3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3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3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3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3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3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3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3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3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3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3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3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3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3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3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1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3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3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3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3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3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3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3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3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3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3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3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3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3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3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3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3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99" t="str">
        <f ca="1">+IF(OFFSET('Water Data'!$D$27,0,10*ROW('Water Data'!D115))="","",OFFSET('Water Data'!$D$27,0,10*ROW('Water Data'!D115)))</f>
        <v/>
      </c>
      <c r="BT121" s="399" t="str">
        <f ca="1">+IF(OFFSET('Water Data'!$D$28,0,10*ROW('Water Data'!D115))="","",OFFSET('Water Data'!$D$28,0,10*ROW('Water Data'!D115)))</f>
        <v/>
      </c>
      <c r="BU121" s="399" t="str">
        <f ca="1">+IF(OFFSET('Water Data'!$D$29,0,10*ROW('Water Data'!D115))="","",OFFSET('Water Data'!$D$29,0,10*ROW('Water Data'!D115)))</f>
        <v/>
      </c>
      <c r="BV121" s="399" t="str">
        <f ca="1">+IF(OFFSET('Water Data'!$E$27,0,10*ROW('Water Data'!E115))="","",OFFSET('Water Data'!$E$27,0,10*ROW('Water Data'!E115)))</f>
        <v/>
      </c>
      <c r="BW121" s="399" t="str">
        <f ca="1">+IF(OFFSET('Water Data'!$E$28,0,10*ROW('Water Data'!E115))="","",OFFSET('Water Data'!$E$28,0,10*ROW('Water Data'!E115)))</f>
        <v/>
      </c>
      <c r="BX121" s="399" t="str">
        <f ca="1">+IF(OFFSET('Water Data'!$E$29,0,10*ROW('Water Data'!E115))="","",OFFSET('Water Data'!$E$29,0,10*ROW('Water Data'!E115)))</f>
        <v/>
      </c>
      <c r="BY121" s="399" t="str">
        <f ca="1">+IF(OFFSET('Water Data'!$F$27,0,10*ROW('Water Data'!F115))="","",OFFSET('Water Data'!$F$27,0,10*ROW('Water Data'!F115)))</f>
        <v/>
      </c>
      <c r="BZ121" s="399" t="str">
        <f ca="1">+IF(OFFSET('Water Data'!$F$28,0,10*ROW('Water Data'!F115))="","",OFFSET('Water Data'!$F$28,0,10*ROW('Water Data'!F115)))</f>
        <v/>
      </c>
      <c r="CA121" s="399" t="str">
        <f ca="1">+IF(OFFSET('Water Data'!$F$29,0,10*ROW('Water Data'!F115))="","",OFFSET('Water Data'!$F$29,0,10*ROW('Water Data'!F115)))</f>
        <v/>
      </c>
      <c r="CB121" s="399" t="str">
        <f ca="1">+IF(OFFSET('Water Data'!$G$27,0,10*ROW('Water Data'!G115))="","",OFFSET('Water Data'!$G$27,0,10*ROW('Water Data'!G115)))</f>
        <v/>
      </c>
      <c r="CC121" s="399" t="str">
        <f ca="1">+IF(OFFSET('Water Data'!$G$28,0,10*ROW('Water Data'!G115))="","",OFFSET('Water Data'!$G$28,0,10*ROW('Water Data'!G115)))</f>
        <v/>
      </c>
      <c r="CD121" s="399" t="str">
        <f ca="1">+IF(OFFSET('Water Data'!$G$29,0,10*ROW('Water Data'!G115))="","",OFFSET('Water Data'!$G$29,0,10*ROW('Water Data'!G115)))</f>
        <v/>
      </c>
      <c r="CE121" s="399" t="str">
        <f ca="1">+IF(OFFSET('Water Data'!$H$27,0,10*ROW('Water Data'!H115))="","",OFFSET('Water Data'!$H$27,0,10*ROW('Water Data'!H115)))</f>
        <v/>
      </c>
      <c r="CF121" s="399" t="str">
        <f ca="1">+IF(OFFSET('Water Data'!$H$28,0,10*ROW('Water Data'!H115))="","",OFFSET('Water Data'!$H$28,0,10*ROW('Water Data'!H115)))</f>
        <v/>
      </c>
      <c r="CG121" s="399" t="str">
        <f ca="1">+IF(OFFSET('Water Data'!$H$29,0,10*ROW('Water Data'!H115))="","",OFFSET('Water Data'!$H$29,0,10*ROW('Water Data'!H115)))</f>
        <v/>
      </c>
      <c r="CH121" s="399" t="str">
        <f ca="1">+IF(OFFSET('Water Data'!$I$27,0,10*ROW('Water Data'!I115))="","",OFFSET('Water Data'!$I$27,0,10*ROW('Water Data'!I115)))</f>
        <v/>
      </c>
      <c r="CI121" s="399" t="str">
        <f ca="1">+IF(OFFSET('Water Data'!$I$28,0,10*ROW('Water Data'!I115))="","",OFFSET('Water Data'!$I$28,0,10*ROW('Water Data'!I115)))</f>
        <v/>
      </c>
      <c r="CJ121" s="399" t="str">
        <f ca="1">+IF(OFFSET('Water Data'!$I$29,0,10*ROW('Water Data'!I115))="","",OFFSET('Water Data'!$I$29,0,10*ROW('Water Data'!I115)))</f>
        <v/>
      </c>
      <c r="CK121" s="399" t="str">
        <f ca="1">+IF(OFFSET('Sanitation Data'!$D$28,0,10*ROW('Sanitation Data'!D115))="","",OFFSET('Sanitation Data'!$D$28,0,10*ROW('Sanitation Data'!D115)))</f>
        <v/>
      </c>
      <c r="CL121" s="399" t="str">
        <f ca="1">+IF(OFFSET('Sanitation Data'!$D$29,0,10*ROW('Sanitation Data'!D115))="","",OFFSET('Sanitation Data'!$D$29,0,10*ROW('Sanitation Data'!D115)))</f>
        <v/>
      </c>
      <c r="CM121" s="399" t="str">
        <f ca="1">+IF(OFFSET('Sanitation Data'!$D$30,0,10*ROW('Sanitation Data'!D115))="","",OFFSET('Sanitation Data'!$D$30,0,10*ROW('Sanitation Data'!D115)))</f>
        <v/>
      </c>
      <c r="CN121" s="399" t="str">
        <f ca="1">+IF(OFFSET('Sanitation Data'!$D$31,0,10*ROW('Sanitation Data'!D115))="","",OFFSET('Sanitation Data'!$D$31,0,10*ROW('Sanitation Data'!D115)))</f>
        <v/>
      </c>
      <c r="CO121" s="399" t="str">
        <f ca="1">+IF(OFFSET('Sanitation Data'!$D$32,0,10*ROW('Sanitation Data'!D115))="","",OFFSET('Sanitation Data'!$D$32,0,10*ROW('Sanitation Data'!D115)))</f>
        <v/>
      </c>
      <c r="CP121" s="399" t="str">
        <f ca="1">+IF(OFFSET('Sanitation Data'!$E$28,0,10*ROW('Sanitation Data'!E115))="","",OFFSET('Sanitation Data'!$E$28,0,10*ROW('Sanitation Data'!E115)))</f>
        <v/>
      </c>
      <c r="CQ121" s="399" t="str">
        <f ca="1">+IF(OFFSET('Sanitation Data'!$E$29,0,10*ROW('Sanitation Data'!E115))="","",OFFSET('Sanitation Data'!$E$29,0,10*ROW('Sanitation Data'!E115)))</f>
        <v/>
      </c>
      <c r="CR121" s="399" t="str">
        <f ca="1">+IF(OFFSET('Sanitation Data'!$E$30,0,10*ROW('Sanitation Data'!E115))="","",OFFSET('Sanitation Data'!$E$30,0,10*ROW('Sanitation Data'!E115)))</f>
        <v/>
      </c>
      <c r="CS121" s="399" t="str">
        <f ca="1">+IF(OFFSET('Sanitation Data'!$E$31,0,10*ROW('Sanitation Data'!E115))="","",OFFSET('Sanitation Data'!$E$31,0,10*ROW('Sanitation Data'!E115)))</f>
        <v/>
      </c>
      <c r="CT121" s="399" t="str">
        <f ca="1">+IF(OFFSET('Sanitation Data'!$E$32,0,10*ROW('Sanitation Data'!E115))="","",OFFSET('Sanitation Data'!$E$32,0,10*ROW('Sanitation Data'!E115)))</f>
        <v/>
      </c>
      <c r="CU121" s="399" t="str">
        <f ca="1">+IF(OFFSET('Sanitation Data'!$F$28,0,10*ROW('Sanitation Data'!F115))="","",OFFSET('Sanitation Data'!$F$28,0,10*ROW('Sanitation Data'!F115)))</f>
        <v/>
      </c>
      <c r="CV121" s="399" t="str">
        <f ca="1">+IF(OFFSET('Sanitation Data'!$F$29,0,10*ROW('Sanitation Data'!F115))="","",OFFSET('Sanitation Data'!$F$29,0,10*ROW('Sanitation Data'!F115)))</f>
        <v/>
      </c>
      <c r="CW121" s="399" t="str">
        <f ca="1">+IF(OFFSET('Sanitation Data'!$F$30,0,10*ROW('Sanitation Data'!F115))="","",OFFSET('Sanitation Data'!$F$30,0,10*ROW('Sanitation Data'!F115)))</f>
        <v/>
      </c>
      <c r="CX121" s="399" t="str">
        <f ca="1">+IF(OFFSET('Sanitation Data'!$F$31,0,10*ROW('Sanitation Data'!F115))="","",OFFSET('Sanitation Data'!$F$31,0,10*ROW('Sanitation Data'!F115)))</f>
        <v/>
      </c>
      <c r="CY121" s="399" t="str">
        <f ca="1">+IF(OFFSET('Sanitation Data'!$F$32,0,10*ROW('Sanitation Data'!F115))="","",OFFSET('Sanitation Data'!$F$32,0,10*ROW('Sanitation Data'!F115)))</f>
        <v/>
      </c>
      <c r="CZ121" s="399" t="str">
        <f ca="1">+IF(OFFSET('Sanitation Data'!$G$28,0,10*ROW('Sanitation Data'!G115))="","",OFFSET('Sanitation Data'!$G$28,0,10*ROW('Sanitation Data'!G115)))</f>
        <v/>
      </c>
      <c r="DA121" s="399" t="str">
        <f ca="1">+IF(OFFSET('Sanitation Data'!$G$29,0,10*ROW('Sanitation Data'!G115))="","",OFFSET('Sanitation Data'!$G$29,0,10*ROW('Sanitation Data'!G115)))</f>
        <v/>
      </c>
      <c r="DB121" s="399" t="str">
        <f ca="1">+IF(OFFSET('Sanitation Data'!$G$30,0,10*ROW('Sanitation Data'!G115))="","",OFFSET('Sanitation Data'!$G$30,0,10*ROW('Sanitation Data'!G115)))</f>
        <v/>
      </c>
      <c r="DC121" s="399" t="str">
        <f ca="1">+IF(OFFSET('Sanitation Data'!$G$31,0,10*ROW('Sanitation Data'!G115))="","",OFFSET('Sanitation Data'!$G$31,0,10*ROW('Sanitation Data'!G115)))</f>
        <v/>
      </c>
      <c r="DD121" s="399" t="str">
        <f ca="1">+IF(OFFSET('Sanitation Data'!$G$32,0,10*ROW('Sanitation Data'!G115))="","",OFFSET('Sanitation Data'!$G$32,0,10*ROW('Sanitation Data'!G115)))</f>
        <v/>
      </c>
      <c r="DE121" s="399" t="str">
        <f ca="1">+IF(OFFSET('Sanitation Data'!$H$28,0,10*ROW('Sanitation Data'!H115))="","",OFFSET('Sanitation Data'!$H$28,0,10*ROW('Sanitation Data'!H115)))</f>
        <v/>
      </c>
      <c r="DF121" s="399" t="str">
        <f ca="1">+IF(OFFSET('Sanitation Data'!$H$29,0,10*ROW('Sanitation Data'!H115))="","",OFFSET('Sanitation Data'!$H$29,0,10*ROW('Sanitation Data'!H115)))</f>
        <v/>
      </c>
      <c r="DG121" s="399" t="str">
        <f ca="1">+IF(OFFSET('Sanitation Data'!$H$30,0,10*ROW('Sanitation Data'!H115))="","",OFFSET('Sanitation Data'!$H$30,0,10*ROW('Sanitation Data'!H115)))</f>
        <v/>
      </c>
      <c r="DH121" s="399" t="str">
        <f ca="1">+IF(OFFSET('Sanitation Data'!$H$31,0,10*ROW('Sanitation Data'!H115))="","",OFFSET('Sanitation Data'!$H$31,0,10*ROW('Sanitation Data'!H115)))</f>
        <v/>
      </c>
      <c r="DI121" s="399" t="str">
        <f ca="1">+IF(OFFSET('Sanitation Data'!$H$32,0,10*ROW('Sanitation Data'!H115))="","",OFFSET('Sanitation Data'!$H$32,0,10*ROW('Sanitation Data'!H115)))</f>
        <v/>
      </c>
      <c r="DJ121" s="399" t="str">
        <f ca="1">+IF(OFFSET('Sanitation Data'!$I$28,0,10*ROW('Sanitation Data'!I115))="","",OFFSET('Sanitation Data'!$I$28,0,10*ROW('Sanitation Data'!I115)))</f>
        <v/>
      </c>
      <c r="DK121" s="399" t="str">
        <f ca="1">+IF(OFFSET('Sanitation Data'!$I$29,0,10*ROW('Sanitation Data'!I115))="","",OFFSET('Sanitation Data'!$I$29,0,10*ROW('Sanitation Data'!I115)))</f>
        <v/>
      </c>
      <c r="DL121" s="399" t="str">
        <f ca="1">+IF(OFFSET('Sanitation Data'!$I$30,0,10*ROW('Sanitation Data'!I115))="","",OFFSET('Sanitation Data'!$I$30,0,10*ROW('Sanitation Data'!I115)))</f>
        <v/>
      </c>
      <c r="DM121" s="399" t="str">
        <f ca="1">+IF(OFFSET('Sanitation Data'!$I$31,0,10*ROW('Sanitation Data'!I115))="","",OFFSET('Sanitation Data'!$I$31,0,10*ROW('Sanitation Data'!I115)))</f>
        <v/>
      </c>
      <c r="DN121" s="399" t="str">
        <f ca="1">+IF(OFFSET('Sanitation Data'!$I$32,0,10*ROW('Sanitation Data'!I115))="","",OFFSET('Sanitation Data'!$I$32,0,10*ROW('Sanitation Data'!I115)))</f>
        <v/>
      </c>
      <c r="DO121" s="399" t="str">
        <f ca="1">+IF(OFFSET('Hygiene Data'!$D$11,0,10*ROW('Hygiene Data'!D115))="","",OFFSET('Hygiene Data'!$D$11,0,10*ROW('Hygiene Data'!D115)))</f>
        <v/>
      </c>
      <c r="DP121" s="399" t="str">
        <f ca="1">+IF(OFFSET('Hygiene Data'!$D$12,0,10*ROW('Hygiene Data'!D115))="","",OFFSET('Hygiene Data'!$D$12,0,10*ROW('Hygiene Data'!D115)))</f>
        <v/>
      </c>
      <c r="DQ121" s="399" t="str">
        <f ca="1">+IF(OFFSET('Hygiene Data'!$D$13,0,10*ROW('Hygiene Data'!D115))="","",OFFSET('Hygiene Data'!$D$13,0,10*ROW('Hygiene Data'!D115)))</f>
        <v/>
      </c>
      <c r="DR121" s="399" t="str">
        <f ca="1">+IF(OFFSET('Hygiene Data'!$E$11,0,10*ROW('Hygiene Data'!E115))="","",OFFSET('Hygiene Data'!$E$11,0,10*ROW('Hygiene Data'!E115)))</f>
        <v/>
      </c>
      <c r="DS121" s="399" t="str">
        <f ca="1">+IF(OFFSET('Hygiene Data'!$E$12,0,10*ROW('Hygiene Data'!E115))="","",OFFSET('Hygiene Data'!$E$12,0,10*ROW('Hygiene Data'!E115)))</f>
        <v/>
      </c>
      <c r="DT121" s="399" t="str">
        <f ca="1">+IF(OFFSET('Hygiene Data'!$E$13,0,10*ROW('Hygiene Data'!E115))="","",OFFSET('Hygiene Data'!$E$13,0,10*ROW('Hygiene Data'!E115)))</f>
        <v/>
      </c>
      <c r="DU121" s="399" t="str">
        <f ca="1">+IF(OFFSET('Hygiene Data'!$F$11,0,10*ROW('Hygiene Data'!F115))="","",OFFSET('Hygiene Data'!$F$11,0,10*ROW('Hygiene Data'!F115)))</f>
        <v/>
      </c>
      <c r="DV121" s="399" t="str">
        <f ca="1">+IF(OFFSET('Hygiene Data'!$F$12,0,10*ROW('Hygiene Data'!F115))="","",OFFSET('Hygiene Data'!$F$12,0,10*ROW('Hygiene Data'!F115)))</f>
        <v/>
      </c>
      <c r="DW121" s="399" t="str">
        <f ca="1">+IF(OFFSET('Hygiene Data'!$F$13,0,10*ROW('Hygiene Data'!F115))="","",OFFSET('Hygiene Data'!$F$13,0,10*ROW('Hygiene Data'!F115)))</f>
        <v/>
      </c>
      <c r="DX121" s="399" t="str">
        <f ca="1">+IF(OFFSET('Hygiene Data'!$G$11,0,10*ROW('Hygiene Data'!G115))="","",OFFSET('Hygiene Data'!$G$11,0,10*ROW('Hygiene Data'!G115)))</f>
        <v/>
      </c>
      <c r="DY121" s="399" t="str">
        <f ca="1">+IF(OFFSET('Hygiene Data'!$G$12,0,10*ROW('Hygiene Data'!G115))="","",OFFSET('Hygiene Data'!$G$12,0,10*ROW('Hygiene Data'!G115)))</f>
        <v/>
      </c>
      <c r="DZ121" s="399" t="str">
        <f ca="1">+IF(OFFSET('Hygiene Data'!$G$13,0,10*ROW('Hygiene Data'!G115))="","",OFFSET('Hygiene Data'!$G$13,0,10*ROW('Hygiene Data'!G115)))</f>
        <v/>
      </c>
      <c r="EA121" s="399" t="str">
        <f ca="1">+IF(OFFSET('Hygiene Data'!$H$11,0,10*ROW('Hygiene Data'!H115))="","",OFFSET('Hygiene Data'!$H$11,0,10*ROW('Hygiene Data'!H115)))</f>
        <v/>
      </c>
      <c r="EB121" s="399" t="str">
        <f ca="1">+IF(OFFSET('Hygiene Data'!$H$12,0,10*ROW('Hygiene Data'!H115))="","",OFFSET('Hygiene Data'!$H$12,0,10*ROW('Hygiene Data'!H115)))</f>
        <v/>
      </c>
      <c r="EC121" s="399" t="str">
        <f ca="1">+IF(OFFSET('Hygiene Data'!$H$13,0,10*ROW('Hygiene Data'!H115))="","",OFFSET('Hygiene Data'!$H$13,0,10*ROW('Hygiene Data'!H115)))</f>
        <v/>
      </c>
      <c r="ED121" s="399" t="str">
        <f ca="1">+IF(OFFSET('Hygiene Data'!$I$11,0,10*ROW('Hygiene Data'!I115))="","",OFFSET('Hygiene Data'!$I$11,0,10*ROW('Hygiene Data'!I115)))</f>
        <v/>
      </c>
      <c r="EE121" s="399" t="str">
        <f ca="1">+IF(OFFSET('Hygiene Data'!$I$12,0,10*ROW('Hygiene Data'!I115))="","",OFFSET('Hygiene Data'!$I$12,0,10*ROW('Hygiene Data'!I115)))</f>
        <v/>
      </c>
      <c r="EF121" s="399" t="str">
        <f ca="1">+IF(OFFSET('Hygiene Data'!$I$13,0,10*ROW('Hygiene Data'!I115))="","",OFFSET('Hygiene Data'!$I$13,0,10*ROW('Hygiene Data'!I115)))</f>
        <v/>
      </c>
    </row>
    <row r="122" spans="1:136" x14ac:dyDescent="0.25">
      <c r="A122" s="508" t="str">
        <f ca="1">+IF(OFFSET('Water Data'!$B$2,0,10*ROW('Water Data'!E116))="","",OFFSET('Water Data'!$B$2,0,10*ROW('Water Data'!E116)))</f>
        <v/>
      </c>
      <c r="B122" s="50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35" t="str">
        <f t="shared" ca="1" si="1"/>
        <v/>
      </c>
      <c r="D122" s="53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3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3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3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3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3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3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3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3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3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3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3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3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3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3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3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3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3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3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3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3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3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3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3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3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3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3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3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3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3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3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3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3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3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3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3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3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3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3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3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3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3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3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3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3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3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3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3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3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1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3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3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3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3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3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3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3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3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3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3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3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3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3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3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3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3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99" t="str">
        <f ca="1">+IF(OFFSET('Water Data'!$D$27,0,10*ROW('Water Data'!D116))="","",OFFSET('Water Data'!$D$27,0,10*ROW('Water Data'!D116)))</f>
        <v/>
      </c>
      <c r="BT122" s="399" t="str">
        <f ca="1">+IF(OFFSET('Water Data'!$D$28,0,10*ROW('Water Data'!D116))="","",OFFSET('Water Data'!$D$28,0,10*ROW('Water Data'!D116)))</f>
        <v/>
      </c>
      <c r="BU122" s="399" t="str">
        <f ca="1">+IF(OFFSET('Water Data'!$D$29,0,10*ROW('Water Data'!D116))="","",OFFSET('Water Data'!$D$29,0,10*ROW('Water Data'!D116)))</f>
        <v/>
      </c>
      <c r="BV122" s="399" t="str">
        <f ca="1">+IF(OFFSET('Water Data'!$E$27,0,10*ROW('Water Data'!E116))="","",OFFSET('Water Data'!$E$27,0,10*ROW('Water Data'!E116)))</f>
        <v/>
      </c>
      <c r="BW122" s="399" t="str">
        <f ca="1">+IF(OFFSET('Water Data'!$E$28,0,10*ROW('Water Data'!E116))="","",OFFSET('Water Data'!$E$28,0,10*ROW('Water Data'!E116)))</f>
        <v/>
      </c>
      <c r="BX122" s="399" t="str">
        <f ca="1">+IF(OFFSET('Water Data'!$E$29,0,10*ROW('Water Data'!E116))="","",OFFSET('Water Data'!$E$29,0,10*ROW('Water Data'!E116)))</f>
        <v/>
      </c>
      <c r="BY122" s="399" t="str">
        <f ca="1">+IF(OFFSET('Water Data'!$F$27,0,10*ROW('Water Data'!F116))="","",OFFSET('Water Data'!$F$27,0,10*ROW('Water Data'!F116)))</f>
        <v/>
      </c>
      <c r="BZ122" s="399" t="str">
        <f ca="1">+IF(OFFSET('Water Data'!$F$28,0,10*ROW('Water Data'!F116))="","",OFFSET('Water Data'!$F$28,0,10*ROW('Water Data'!F116)))</f>
        <v/>
      </c>
      <c r="CA122" s="399" t="str">
        <f ca="1">+IF(OFFSET('Water Data'!$F$29,0,10*ROW('Water Data'!F116))="","",OFFSET('Water Data'!$F$29,0,10*ROW('Water Data'!F116)))</f>
        <v/>
      </c>
      <c r="CB122" s="399" t="str">
        <f ca="1">+IF(OFFSET('Water Data'!$G$27,0,10*ROW('Water Data'!G116))="","",OFFSET('Water Data'!$G$27,0,10*ROW('Water Data'!G116)))</f>
        <v/>
      </c>
      <c r="CC122" s="399" t="str">
        <f ca="1">+IF(OFFSET('Water Data'!$G$28,0,10*ROW('Water Data'!G116))="","",OFFSET('Water Data'!$G$28,0,10*ROW('Water Data'!G116)))</f>
        <v/>
      </c>
      <c r="CD122" s="399" t="str">
        <f ca="1">+IF(OFFSET('Water Data'!$G$29,0,10*ROW('Water Data'!G116))="","",OFFSET('Water Data'!$G$29,0,10*ROW('Water Data'!G116)))</f>
        <v/>
      </c>
      <c r="CE122" s="399" t="str">
        <f ca="1">+IF(OFFSET('Water Data'!$H$27,0,10*ROW('Water Data'!H116))="","",OFFSET('Water Data'!$H$27,0,10*ROW('Water Data'!H116)))</f>
        <v/>
      </c>
      <c r="CF122" s="399" t="str">
        <f ca="1">+IF(OFFSET('Water Data'!$H$28,0,10*ROW('Water Data'!H116))="","",OFFSET('Water Data'!$H$28,0,10*ROW('Water Data'!H116)))</f>
        <v/>
      </c>
      <c r="CG122" s="399" t="str">
        <f ca="1">+IF(OFFSET('Water Data'!$H$29,0,10*ROW('Water Data'!H116))="","",OFFSET('Water Data'!$H$29,0,10*ROW('Water Data'!H116)))</f>
        <v/>
      </c>
      <c r="CH122" s="399" t="str">
        <f ca="1">+IF(OFFSET('Water Data'!$I$27,0,10*ROW('Water Data'!I116))="","",OFFSET('Water Data'!$I$27,0,10*ROW('Water Data'!I116)))</f>
        <v/>
      </c>
      <c r="CI122" s="399" t="str">
        <f ca="1">+IF(OFFSET('Water Data'!$I$28,0,10*ROW('Water Data'!I116))="","",OFFSET('Water Data'!$I$28,0,10*ROW('Water Data'!I116)))</f>
        <v/>
      </c>
      <c r="CJ122" s="399" t="str">
        <f ca="1">+IF(OFFSET('Water Data'!$I$29,0,10*ROW('Water Data'!I116))="","",OFFSET('Water Data'!$I$29,0,10*ROW('Water Data'!I116)))</f>
        <v/>
      </c>
      <c r="CK122" s="399" t="str">
        <f ca="1">+IF(OFFSET('Sanitation Data'!$D$28,0,10*ROW('Sanitation Data'!D116))="","",OFFSET('Sanitation Data'!$D$28,0,10*ROW('Sanitation Data'!D116)))</f>
        <v/>
      </c>
      <c r="CL122" s="399" t="str">
        <f ca="1">+IF(OFFSET('Sanitation Data'!$D$29,0,10*ROW('Sanitation Data'!D116))="","",OFFSET('Sanitation Data'!$D$29,0,10*ROW('Sanitation Data'!D116)))</f>
        <v/>
      </c>
      <c r="CM122" s="399" t="str">
        <f ca="1">+IF(OFFSET('Sanitation Data'!$D$30,0,10*ROW('Sanitation Data'!D116))="","",OFFSET('Sanitation Data'!$D$30,0,10*ROW('Sanitation Data'!D116)))</f>
        <v/>
      </c>
      <c r="CN122" s="399" t="str">
        <f ca="1">+IF(OFFSET('Sanitation Data'!$D$31,0,10*ROW('Sanitation Data'!D116))="","",OFFSET('Sanitation Data'!$D$31,0,10*ROW('Sanitation Data'!D116)))</f>
        <v/>
      </c>
      <c r="CO122" s="399" t="str">
        <f ca="1">+IF(OFFSET('Sanitation Data'!$D$32,0,10*ROW('Sanitation Data'!D116))="","",OFFSET('Sanitation Data'!$D$32,0,10*ROW('Sanitation Data'!D116)))</f>
        <v/>
      </c>
      <c r="CP122" s="399" t="str">
        <f ca="1">+IF(OFFSET('Sanitation Data'!$E$28,0,10*ROW('Sanitation Data'!E116))="","",OFFSET('Sanitation Data'!$E$28,0,10*ROW('Sanitation Data'!E116)))</f>
        <v/>
      </c>
      <c r="CQ122" s="399" t="str">
        <f ca="1">+IF(OFFSET('Sanitation Data'!$E$29,0,10*ROW('Sanitation Data'!E116))="","",OFFSET('Sanitation Data'!$E$29,0,10*ROW('Sanitation Data'!E116)))</f>
        <v/>
      </c>
      <c r="CR122" s="399" t="str">
        <f ca="1">+IF(OFFSET('Sanitation Data'!$E$30,0,10*ROW('Sanitation Data'!E116))="","",OFFSET('Sanitation Data'!$E$30,0,10*ROW('Sanitation Data'!E116)))</f>
        <v/>
      </c>
      <c r="CS122" s="399" t="str">
        <f ca="1">+IF(OFFSET('Sanitation Data'!$E$31,0,10*ROW('Sanitation Data'!E116))="","",OFFSET('Sanitation Data'!$E$31,0,10*ROW('Sanitation Data'!E116)))</f>
        <v/>
      </c>
      <c r="CT122" s="399" t="str">
        <f ca="1">+IF(OFFSET('Sanitation Data'!$E$32,0,10*ROW('Sanitation Data'!E116))="","",OFFSET('Sanitation Data'!$E$32,0,10*ROW('Sanitation Data'!E116)))</f>
        <v/>
      </c>
      <c r="CU122" s="399" t="str">
        <f ca="1">+IF(OFFSET('Sanitation Data'!$F$28,0,10*ROW('Sanitation Data'!F116))="","",OFFSET('Sanitation Data'!$F$28,0,10*ROW('Sanitation Data'!F116)))</f>
        <v/>
      </c>
      <c r="CV122" s="399" t="str">
        <f ca="1">+IF(OFFSET('Sanitation Data'!$F$29,0,10*ROW('Sanitation Data'!F116))="","",OFFSET('Sanitation Data'!$F$29,0,10*ROW('Sanitation Data'!F116)))</f>
        <v/>
      </c>
      <c r="CW122" s="399" t="str">
        <f ca="1">+IF(OFFSET('Sanitation Data'!$F$30,0,10*ROW('Sanitation Data'!F116))="","",OFFSET('Sanitation Data'!$F$30,0,10*ROW('Sanitation Data'!F116)))</f>
        <v/>
      </c>
      <c r="CX122" s="399" t="str">
        <f ca="1">+IF(OFFSET('Sanitation Data'!$F$31,0,10*ROW('Sanitation Data'!F116))="","",OFFSET('Sanitation Data'!$F$31,0,10*ROW('Sanitation Data'!F116)))</f>
        <v/>
      </c>
      <c r="CY122" s="399" t="str">
        <f ca="1">+IF(OFFSET('Sanitation Data'!$F$32,0,10*ROW('Sanitation Data'!F116))="","",OFFSET('Sanitation Data'!$F$32,0,10*ROW('Sanitation Data'!F116)))</f>
        <v/>
      </c>
      <c r="CZ122" s="399" t="str">
        <f ca="1">+IF(OFFSET('Sanitation Data'!$G$28,0,10*ROW('Sanitation Data'!G116))="","",OFFSET('Sanitation Data'!$G$28,0,10*ROW('Sanitation Data'!G116)))</f>
        <v/>
      </c>
      <c r="DA122" s="399" t="str">
        <f ca="1">+IF(OFFSET('Sanitation Data'!$G$29,0,10*ROW('Sanitation Data'!G116))="","",OFFSET('Sanitation Data'!$G$29,0,10*ROW('Sanitation Data'!G116)))</f>
        <v/>
      </c>
      <c r="DB122" s="399" t="str">
        <f ca="1">+IF(OFFSET('Sanitation Data'!$G$30,0,10*ROW('Sanitation Data'!G116))="","",OFFSET('Sanitation Data'!$G$30,0,10*ROW('Sanitation Data'!G116)))</f>
        <v/>
      </c>
      <c r="DC122" s="399" t="str">
        <f ca="1">+IF(OFFSET('Sanitation Data'!$G$31,0,10*ROW('Sanitation Data'!G116))="","",OFFSET('Sanitation Data'!$G$31,0,10*ROW('Sanitation Data'!G116)))</f>
        <v/>
      </c>
      <c r="DD122" s="399" t="str">
        <f ca="1">+IF(OFFSET('Sanitation Data'!$G$32,0,10*ROW('Sanitation Data'!G116))="","",OFFSET('Sanitation Data'!$G$32,0,10*ROW('Sanitation Data'!G116)))</f>
        <v/>
      </c>
      <c r="DE122" s="399" t="str">
        <f ca="1">+IF(OFFSET('Sanitation Data'!$H$28,0,10*ROW('Sanitation Data'!H116))="","",OFFSET('Sanitation Data'!$H$28,0,10*ROW('Sanitation Data'!H116)))</f>
        <v/>
      </c>
      <c r="DF122" s="399" t="str">
        <f ca="1">+IF(OFFSET('Sanitation Data'!$H$29,0,10*ROW('Sanitation Data'!H116))="","",OFFSET('Sanitation Data'!$H$29,0,10*ROW('Sanitation Data'!H116)))</f>
        <v/>
      </c>
      <c r="DG122" s="399" t="str">
        <f ca="1">+IF(OFFSET('Sanitation Data'!$H$30,0,10*ROW('Sanitation Data'!H116))="","",OFFSET('Sanitation Data'!$H$30,0,10*ROW('Sanitation Data'!H116)))</f>
        <v/>
      </c>
      <c r="DH122" s="399" t="str">
        <f ca="1">+IF(OFFSET('Sanitation Data'!$H$31,0,10*ROW('Sanitation Data'!H116))="","",OFFSET('Sanitation Data'!$H$31,0,10*ROW('Sanitation Data'!H116)))</f>
        <v/>
      </c>
      <c r="DI122" s="399" t="str">
        <f ca="1">+IF(OFFSET('Sanitation Data'!$H$32,0,10*ROW('Sanitation Data'!H116))="","",OFFSET('Sanitation Data'!$H$32,0,10*ROW('Sanitation Data'!H116)))</f>
        <v/>
      </c>
      <c r="DJ122" s="399" t="str">
        <f ca="1">+IF(OFFSET('Sanitation Data'!$I$28,0,10*ROW('Sanitation Data'!I116))="","",OFFSET('Sanitation Data'!$I$28,0,10*ROW('Sanitation Data'!I116)))</f>
        <v/>
      </c>
      <c r="DK122" s="399" t="str">
        <f ca="1">+IF(OFFSET('Sanitation Data'!$I$29,0,10*ROW('Sanitation Data'!I116))="","",OFFSET('Sanitation Data'!$I$29,0,10*ROW('Sanitation Data'!I116)))</f>
        <v/>
      </c>
      <c r="DL122" s="399" t="str">
        <f ca="1">+IF(OFFSET('Sanitation Data'!$I$30,0,10*ROW('Sanitation Data'!I116))="","",OFFSET('Sanitation Data'!$I$30,0,10*ROW('Sanitation Data'!I116)))</f>
        <v/>
      </c>
      <c r="DM122" s="399" t="str">
        <f ca="1">+IF(OFFSET('Sanitation Data'!$I$31,0,10*ROW('Sanitation Data'!I116))="","",OFFSET('Sanitation Data'!$I$31,0,10*ROW('Sanitation Data'!I116)))</f>
        <v/>
      </c>
      <c r="DN122" s="399" t="str">
        <f ca="1">+IF(OFFSET('Sanitation Data'!$I$32,0,10*ROW('Sanitation Data'!I116))="","",OFFSET('Sanitation Data'!$I$32,0,10*ROW('Sanitation Data'!I116)))</f>
        <v/>
      </c>
      <c r="DO122" s="399" t="str">
        <f ca="1">+IF(OFFSET('Hygiene Data'!$D$11,0,10*ROW('Hygiene Data'!D116))="","",OFFSET('Hygiene Data'!$D$11,0,10*ROW('Hygiene Data'!D116)))</f>
        <v/>
      </c>
      <c r="DP122" s="399" t="str">
        <f ca="1">+IF(OFFSET('Hygiene Data'!$D$12,0,10*ROW('Hygiene Data'!D116))="","",OFFSET('Hygiene Data'!$D$12,0,10*ROW('Hygiene Data'!D116)))</f>
        <v/>
      </c>
      <c r="DQ122" s="399" t="str">
        <f ca="1">+IF(OFFSET('Hygiene Data'!$D$13,0,10*ROW('Hygiene Data'!D116))="","",OFFSET('Hygiene Data'!$D$13,0,10*ROW('Hygiene Data'!D116)))</f>
        <v/>
      </c>
      <c r="DR122" s="399" t="str">
        <f ca="1">+IF(OFFSET('Hygiene Data'!$E$11,0,10*ROW('Hygiene Data'!E116))="","",OFFSET('Hygiene Data'!$E$11,0,10*ROW('Hygiene Data'!E116)))</f>
        <v/>
      </c>
      <c r="DS122" s="399" t="str">
        <f ca="1">+IF(OFFSET('Hygiene Data'!$E$12,0,10*ROW('Hygiene Data'!E116))="","",OFFSET('Hygiene Data'!$E$12,0,10*ROW('Hygiene Data'!E116)))</f>
        <v/>
      </c>
      <c r="DT122" s="399" t="str">
        <f ca="1">+IF(OFFSET('Hygiene Data'!$E$13,0,10*ROW('Hygiene Data'!E116))="","",OFFSET('Hygiene Data'!$E$13,0,10*ROW('Hygiene Data'!E116)))</f>
        <v/>
      </c>
      <c r="DU122" s="399" t="str">
        <f ca="1">+IF(OFFSET('Hygiene Data'!$F$11,0,10*ROW('Hygiene Data'!F116))="","",OFFSET('Hygiene Data'!$F$11,0,10*ROW('Hygiene Data'!F116)))</f>
        <v/>
      </c>
      <c r="DV122" s="399" t="str">
        <f ca="1">+IF(OFFSET('Hygiene Data'!$F$12,0,10*ROW('Hygiene Data'!F116))="","",OFFSET('Hygiene Data'!$F$12,0,10*ROW('Hygiene Data'!F116)))</f>
        <v/>
      </c>
      <c r="DW122" s="399" t="str">
        <f ca="1">+IF(OFFSET('Hygiene Data'!$F$13,0,10*ROW('Hygiene Data'!F116))="","",OFFSET('Hygiene Data'!$F$13,0,10*ROW('Hygiene Data'!F116)))</f>
        <v/>
      </c>
      <c r="DX122" s="399" t="str">
        <f ca="1">+IF(OFFSET('Hygiene Data'!$G$11,0,10*ROW('Hygiene Data'!G116))="","",OFFSET('Hygiene Data'!$G$11,0,10*ROW('Hygiene Data'!G116)))</f>
        <v/>
      </c>
      <c r="DY122" s="399" t="str">
        <f ca="1">+IF(OFFSET('Hygiene Data'!$G$12,0,10*ROW('Hygiene Data'!G116))="","",OFFSET('Hygiene Data'!$G$12,0,10*ROW('Hygiene Data'!G116)))</f>
        <v/>
      </c>
      <c r="DZ122" s="399" t="str">
        <f ca="1">+IF(OFFSET('Hygiene Data'!$G$13,0,10*ROW('Hygiene Data'!G116))="","",OFFSET('Hygiene Data'!$G$13,0,10*ROW('Hygiene Data'!G116)))</f>
        <v/>
      </c>
      <c r="EA122" s="399" t="str">
        <f ca="1">+IF(OFFSET('Hygiene Data'!$H$11,0,10*ROW('Hygiene Data'!H116))="","",OFFSET('Hygiene Data'!$H$11,0,10*ROW('Hygiene Data'!H116)))</f>
        <v/>
      </c>
      <c r="EB122" s="399" t="str">
        <f ca="1">+IF(OFFSET('Hygiene Data'!$H$12,0,10*ROW('Hygiene Data'!H116))="","",OFFSET('Hygiene Data'!$H$12,0,10*ROW('Hygiene Data'!H116)))</f>
        <v/>
      </c>
      <c r="EC122" s="399" t="str">
        <f ca="1">+IF(OFFSET('Hygiene Data'!$H$13,0,10*ROW('Hygiene Data'!H116))="","",OFFSET('Hygiene Data'!$H$13,0,10*ROW('Hygiene Data'!H116)))</f>
        <v/>
      </c>
      <c r="ED122" s="399" t="str">
        <f ca="1">+IF(OFFSET('Hygiene Data'!$I$11,0,10*ROW('Hygiene Data'!I116))="","",OFFSET('Hygiene Data'!$I$11,0,10*ROW('Hygiene Data'!I116)))</f>
        <v/>
      </c>
      <c r="EE122" s="399" t="str">
        <f ca="1">+IF(OFFSET('Hygiene Data'!$I$12,0,10*ROW('Hygiene Data'!I116))="","",OFFSET('Hygiene Data'!$I$12,0,10*ROW('Hygiene Data'!I116)))</f>
        <v/>
      </c>
      <c r="EF122" s="399" t="str">
        <f ca="1">+IF(OFFSET('Hygiene Data'!$I$13,0,10*ROW('Hygiene Data'!I116))="","",OFFSET('Hygiene Data'!$I$13,0,10*ROW('Hygiene Data'!I116)))</f>
        <v/>
      </c>
    </row>
    <row r="123" spans="1:136" x14ac:dyDescent="0.25">
      <c r="A123" s="508" t="str">
        <f ca="1">+IF(OFFSET('Water Data'!$B$2,0,10*ROW('Water Data'!E117))="","",OFFSET('Water Data'!$B$2,0,10*ROW('Water Data'!E117)))</f>
        <v/>
      </c>
      <c r="B123" s="50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35" t="str">
        <f t="shared" ca="1" si="1"/>
        <v/>
      </c>
      <c r="D123" s="53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3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3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3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3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3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3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3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3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3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3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3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3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3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3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3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3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3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3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3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3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3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3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3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3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3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3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3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3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3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3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3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3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3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3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3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3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3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3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3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3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3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3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3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3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3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3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3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3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1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3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3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3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3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3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3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3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3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3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3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3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3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3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3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3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3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99" t="str">
        <f ca="1">+IF(OFFSET('Water Data'!$D$27,0,10*ROW('Water Data'!D117))="","",OFFSET('Water Data'!$D$27,0,10*ROW('Water Data'!D117)))</f>
        <v/>
      </c>
      <c r="BT123" s="399" t="str">
        <f ca="1">+IF(OFFSET('Water Data'!$D$28,0,10*ROW('Water Data'!D117))="","",OFFSET('Water Data'!$D$28,0,10*ROW('Water Data'!D117)))</f>
        <v/>
      </c>
      <c r="BU123" s="399" t="str">
        <f ca="1">+IF(OFFSET('Water Data'!$D$29,0,10*ROW('Water Data'!D117))="","",OFFSET('Water Data'!$D$29,0,10*ROW('Water Data'!D117)))</f>
        <v/>
      </c>
      <c r="BV123" s="399" t="str">
        <f ca="1">+IF(OFFSET('Water Data'!$E$27,0,10*ROW('Water Data'!E117))="","",OFFSET('Water Data'!$E$27,0,10*ROW('Water Data'!E117)))</f>
        <v/>
      </c>
      <c r="BW123" s="399" t="str">
        <f ca="1">+IF(OFFSET('Water Data'!$E$28,0,10*ROW('Water Data'!E117))="","",OFFSET('Water Data'!$E$28,0,10*ROW('Water Data'!E117)))</f>
        <v/>
      </c>
      <c r="BX123" s="399" t="str">
        <f ca="1">+IF(OFFSET('Water Data'!$E$29,0,10*ROW('Water Data'!E117))="","",OFFSET('Water Data'!$E$29,0,10*ROW('Water Data'!E117)))</f>
        <v/>
      </c>
      <c r="BY123" s="399" t="str">
        <f ca="1">+IF(OFFSET('Water Data'!$F$27,0,10*ROW('Water Data'!F117))="","",OFFSET('Water Data'!$F$27,0,10*ROW('Water Data'!F117)))</f>
        <v/>
      </c>
      <c r="BZ123" s="399" t="str">
        <f ca="1">+IF(OFFSET('Water Data'!$F$28,0,10*ROW('Water Data'!F117))="","",OFFSET('Water Data'!$F$28,0,10*ROW('Water Data'!F117)))</f>
        <v/>
      </c>
      <c r="CA123" s="399" t="str">
        <f ca="1">+IF(OFFSET('Water Data'!$F$29,0,10*ROW('Water Data'!F117))="","",OFFSET('Water Data'!$F$29,0,10*ROW('Water Data'!F117)))</f>
        <v/>
      </c>
      <c r="CB123" s="399" t="str">
        <f ca="1">+IF(OFFSET('Water Data'!$G$27,0,10*ROW('Water Data'!G117))="","",OFFSET('Water Data'!$G$27,0,10*ROW('Water Data'!G117)))</f>
        <v/>
      </c>
      <c r="CC123" s="399" t="str">
        <f ca="1">+IF(OFFSET('Water Data'!$G$28,0,10*ROW('Water Data'!G117))="","",OFFSET('Water Data'!$G$28,0,10*ROW('Water Data'!G117)))</f>
        <v/>
      </c>
      <c r="CD123" s="399" t="str">
        <f ca="1">+IF(OFFSET('Water Data'!$G$29,0,10*ROW('Water Data'!G117))="","",OFFSET('Water Data'!$G$29,0,10*ROW('Water Data'!G117)))</f>
        <v/>
      </c>
      <c r="CE123" s="399" t="str">
        <f ca="1">+IF(OFFSET('Water Data'!$H$27,0,10*ROW('Water Data'!H117))="","",OFFSET('Water Data'!$H$27,0,10*ROW('Water Data'!H117)))</f>
        <v/>
      </c>
      <c r="CF123" s="399" t="str">
        <f ca="1">+IF(OFFSET('Water Data'!$H$28,0,10*ROW('Water Data'!H117))="","",OFFSET('Water Data'!$H$28,0,10*ROW('Water Data'!H117)))</f>
        <v/>
      </c>
      <c r="CG123" s="399" t="str">
        <f ca="1">+IF(OFFSET('Water Data'!$H$29,0,10*ROW('Water Data'!H117))="","",OFFSET('Water Data'!$H$29,0,10*ROW('Water Data'!H117)))</f>
        <v/>
      </c>
      <c r="CH123" s="399" t="str">
        <f ca="1">+IF(OFFSET('Water Data'!$I$27,0,10*ROW('Water Data'!I117))="","",OFFSET('Water Data'!$I$27,0,10*ROW('Water Data'!I117)))</f>
        <v/>
      </c>
      <c r="CI123" s="399" t="str">
        <f ca="1">+IF(OFFSET('Water Data'!$I$28,0,10*ROW('Water Data'!I117))="","",OFFSET('Water Data'!$I$28,0,10*ROW('Water Data'!I117)))</f>
        <v/>
      </c>
      <c r="CJ123" s="399" t="str">
        <f ca="1">+IF(OFFSET('Water Data'!$I$29,0,10*ROW('Water Data'!I117))="","",OFFSET('Water Data'!$I$29,0,10*ROW('Water Data'!I117)))</f>
        <v/>
      </c>
      <c r="CK123" s="399" t="str">
        <f ca="1">+IF(OFFSET('Sanitation Data'!$D$28,0,10*ROW('Sanitation Data'!D117))="","",OFFSET('Sanitation Data'!$D$28,0,10*ROW('Sanitation Data'!D117)))</f>
        <v/>
      </c>
      <c r="CL123" s="399" t="str">
        <f ca="1">+IF(OFFSET('Sanitation Data'!$D$29,0,10*ROW('Sanitation Data'!D117))="","",OFFSET('Sanitation Data'!$D$29,0,10*ROW('Sanitation Data'!D117)))</f>
        <v/>
      </c>
      <c r="CM123" s="399" t="str">
        <f ca="1">+IF(OFFSET('Sanitation Data'!$D$30,0,10*ROW('Sanitation Data'!D117))="","",OFFSET('Sanitation Data'!$D$30,0,10*ROW('Sanitation Data'!D117)))</f>
        <v/>
      </c>
      <c r="CN123" s="399" t="str">
        <f ca="1">+IF(OFFSET('Sanitation Data'!$D$31,0,10*ROW('Sanitation Data'!D117))="","",OFFSET('Sanitation Data'!$D$31,0,10*ROW('Sanitation Data'!D117)))</f>
        <v/>
      </c>
      <c r="CO123" s="399" t="str">
        <f ca="1">+IF(OFFSET('Sanitation Data'!$D$32,0,10*ROW('Sanitation Data'!D117))="","",OFFSET('Sanitation Data'!$D$32,0,10*ROW('Sanitation Data'!D117)))</f>
        <v/>
      </c>
      <c r="CP123" s="399" t="str">
        <f ca="1">+IF(OFFSET('Sanitation Data'!$E$28,0,10*ROW('Sanitation Data'!E117))="","",OFFSET('Sanitation Data'!$E$28,0,10*ROW('Sanitation Data'!E117)))</f>
        <v/>
      </c>
      <c r="CQ123" s="399" t="str">
        <f ca="1">+IF(OFFSET('Sanitation Data'!$E$29,0,10*ROW('Sanitation Data'!E117))="","",OFFSET('Sanitation Data'!$E$29,0,10*ROW('Sanitation Data'!E117)))</f>
        <v/>
      </c>
      <c r="CR123" s="399" t="str">
        <f ca="1">+IF(OFFSET('Sanitation Data'!$E$30,0,10*ROW('Sanitation Data'!E117))="","",OFFSET('Sanitation Data'!$E$30,0,10*ROW('Sanitation Data'!E117)))</f>
        <v/>
      </c>
      <c r="CS123" s="399" t="str">
        <f ca="1">+IF(OFFSET('Sanitation Data'!$E$31,0,10*ROW('Sanitation Data'!E117))="","",OFFSET('Sanitation Data'!$E$31,0,10*ROW('Sanitation Data'!E117)))</f>
        <v/>
      </c>
      <c r="CT123" s="399" t="str">
        <f ca="1">+IF(OFFSET('Sanitation Data'!$E$32,0,10*ROW('Sanitation Data'!E117))="","",OFFSET('Sanitation Data'!$E$32,0,10*ROW('Sanitation Data'!E117)))</f>
        <v/>
      </c>
      <c r="CU123" s="399" t="str">
        <f ca="1">+IF(OFFSET('Sanitation Data'!$F$28,0,10*ROW('Sanitation Data'!F117))="","",OFFSET('Sanitation Data'!$F$28,0,10*ROW('Sanitation Data'!F117)))</f>
        <v/>
      </c>
      <c r="CV123" s="399" t="str">
        <f ca="1">+IF(OFFSET('Sanitation Data'!$F$29,0,10*ROW('Sanitation Data'!F117))="","",OFFSET('Sanitation Data'!$F$29,0,10*ROW('Sanitation Data'!F117)))</f>
        <v/>
      </c>
      <c r="CW123" s="399" t="str">
        <f ca="1">+IF(OFFSET('Sanitation Data'!$F$30,0,10*ROW('Sanitation Data'!F117))="","",OFFSET('Sanitation Data'!$F$30,0,10*ROW('Sanitation Data'!F117)))</f>
        <v/>
      </c>
      <c r="CX123" s="399" t="str">
        <f ca="1">+IF(OFFSET('Sanitation Data'!$F$31,0,10*ROW('Sanitation Data'!F117))="","",OFFSET('Sanitation Data'!$F$31,0,10*ROW('Sanitation Data'!F117)))</f>
        <v/>
      </c>
      <c r="CY123" s="399" t="str">
        <f ca="1">+IF(OFFSET('Sanitation Data'!$F$32,0,10*ROW('Sanitation Data'!F117))="","",OFFSET('Sanitation Data'!$F$32,0,10*ROW('Sanitation Data'!F117)))</f>
        <v/>
      </c>
      <c r="CZ123" s="399" t="str">
        <f ca="1">+IF(OFFSET('Sanitation Data'!$G$28,0,10*ROW('Sanitation Data'!G117))="","",OFFSET('Sanitation Data'!$G$28,0,10*ROW('Sanitation Data'!G117)))</f>
        <v/>
      </c>
      <c r="DA123" s="399" t="str">
        <f ca="1">+IF(OFFSET('Sanitation Data'!$G$29,0,10*ROW('Sanitation Data'!G117))="","",OFFSET('Sanitation Data'!$G$29,0,10*ROW('Sanitation Data'!G117)))</f>
        <v/>
      </c>
      <c r="DB123" s="399" t="str">
        <f ca="1">+IF(OFFSET('Sanitation Data'!$G$30,0,10*ROW('Sanitation Data'!G117))="","",OFFSET('Sanitation Data'!$G$30,0,10*ROW('Sanitation Data'!G117)))</f>
        <v/>
      </c>
      <c r="DC123" s="399" t="str">
        <f ca="1">+IF(OFFSET('Sanitation Data'!$G$31,0,10*ROW('Sanitation Data'!G117))="","",OFFSET('Sanitation Data'!$G$31,0,10*ROW('Sanitation Data'!G117)))</f>
        <v/>
      </c>
      <c r="DD123" s="399" t="str">
        <f ca="1">+IF(OFFSET('Sanitation Data'!$G$32,0,10*ROW('Sanitation Data'!G117))="","",OFFSET('Sanitation Data'!$G$32,0,10*ROW('Sanitation Data'!G117)))</f>
        <v/>
      </c>
      <c r="DE123" s="399" t="str">
        <f ca="1">+IF(OFFSET('Sanitation Data'!$H$28,0,10*ROW('Sanitation Data'!H117))="","",OFFSET('Sanitation Data'!$H$28,0,10*ROW('Sanitation Data'!H117)))</f>
        <v/>
      </c>
      <c r="DF123" s="399" t="str">
        <f ca="1">+IF(OFFSET('Sanitation Data'!$H$29,0,10*ROW('Sanitation Data'!H117))="","",OFFSET('Sanitation Data'!$H$29,0,10*ROW('Sanitation Data'!H117)))</f>
        <v/>
      </c>
      <c r="DG123" s="399" t="str">
        <f ca="1">+IF(OFFSET('Sanitation Data'!$H$30,0,10*ROW('Sanitation Data'!H117))="","",OFFSET('Sanitation Data'!$H$30,0,10*ROW('Sanitation Data'!H117)))</f>
        <v/>
      </c>
      <c r="DH123" s="399" t="str">
        <f ca="1">+IF(OFFSET('Sanitation Data'!$H$31,0,10*ROW('Sanitation Data'!H117))="","",OFFSET('Sanitation Data'!$H$31,0,10*ROW('Sanitation Data'!H117)))</f>
        <v/>
      </c>
      <c r="DI123" s="399" t="str">
        <f ca="1">+IF(OFFSET('Sanitation Data'!$H$32,0,10*ROW('Sanitation Data'!H117))="","",OFFSET('Sanitation Data'!$H$32,0,10*ROW('Sanitation Data'!H117)))</f>
        <v/>
      </c>
      <c r="DJ123" s="399" t="str">
        <f ca="1">+IF(OFFSET('Sanitation Data'!$I$28,0,10*ROW('Sanitation Data'!I117))="","",OFFSET('Sanitation Data'!$I$28,0,10*ROW('Sanitation Data'!I117)))</f>
        <v/>
      </c>
      <c r="DK123" s="399" t="str">
        <f ca="1">+IF(OFFSET('Sanitation Data'!$I$29,0,10*ROW('Sanitation Data'!I117))="","",OFFSET('Sanitation Data'!$I$29,0,10*ROW('Sanitation Data'!I117)))</f>
        <v/>
      </c>
      <c r="DL123" s="399" t="str">
        <f ca="1">+IF(OFFSET('Sanitation Data'!$I$30,0,10*ROW('Sanitation Data'!I117))="","",OFFSET('Sanitation Data'!$I$30,0,10*ROW('Sanitation Data'!I117)))</f>
        <v/>
      </c>
      <c r="DM123" s="399" t="str">
        <f ca="1">+IF(OFFSET('Sanitation Data'!$I$31,0,10*ROW('Sanitation Data'!I117))="","",OFFSET('Sanitation Data'!$I$31,0,10*ROW('Sanitation Data'!I117)))</f>
        <v/>
      </c>
      <c r="DN123" s="399" t="str">
        <f ca="1">+IF(OFFSET('Sanitation Data'!$I$32,0,10*ROW('Sanitation Data'!I117))="","",OFFSET('Sanitation Data'!$I$32,0,10*ROW('Sanitation Data'!I117)))</f>
        <v/>
      </c>
      <c r="DO123" s="399" t="str">
        <f ca="1">+IF(OFFSET('Hygiene Data'!$D$11,0,10*ROW('Hygiene Data'!D117))="","",OFFSET('Hygiene Data'!$D$11,0,10*ROW('Hygiene Data'!D117)))</f>
        <v/>
      </c>
      <c r="DP123" s="399" t="str">
        <f ca="1">+IF(OFFSET('Hygiene Data'!$D$12,0,10*ROW('Hygiene Data'!D117))="","",OFFSET('Hygiene Data'!$D$12,0,10*ROW('Hygiene Data'!D117)))</f>
        <v/>
      </c>
      <c r="DQ123" s="399" t="str">
        <f ca="1">+IF(OFFSET('Hygiene Data'!$D$13,0,10*ROW('Hygiene Data'!D117))="","",OFFSET('Hygiene Data'!$D$13,0,10*ROW('Hygiene Data'!D117)))</f>
        <v/>
      </c>
      <c r="DR123" s="399" t="str">
        <f ca="1">+IF(OFFSET('Hygiene Data'!$E$11,0,10*ROW('Hygiene Data'!E117))="","",OFFSET('Hygiene Data'!$E$11,0,10*ROW('Hygiene Data'!E117)))</f>
        <v/>
      </c>
      <c r="DS123" s="399" t="str">
        <f ca="1">+IF(OFFSET('Hygiene Data'!$E$12,0,10*ROW('Hygiene Data'!E117))="","",OFFSET('Hygiene Data'!$E$12,0,10*ROW('Hygiene Data'!E117)))</f>
        <v/>
      </c>
      <c r="DT123" s="399" t="str">
        <f ca="1">+IF(OFFSET('Hygiene Data'!$E$13,0,10*ROW('Hygiene Data'!E117))="","",OFFSET('Hygiene Data'!$E$13,0,10*ROW('Hygiene Data'!E117)))</f>
        <v/>
      </c>
      <c r="DU123" s="399" t="str">
        <f ca="1">+IF(OFFSET('Hygiene Data'!$F$11,0,10*ROW('Hygiene Data'!F117))="","",OFFSET('Hygiene Data'!$F$11,0,10*ROW('Hygiene Data'!F117)))</f>
        <v/>
      </c>
      <c r="DV123" s="399" t="str">
        <f ca="1">+IF(OFFSET('Hygiene Data'!$F$12,0,10*ROW('Hygiene Data'!F117))="","",OFFSET('Hygiene Data'!$F$12,0,10*ROW('Hygiene Data'!F117)))</f>
        <v/>
      </c>
      <c r="DW123" s="399" t="str">
        <f ca="1">+IF(OFFSET('Hygiene Data'!$F$13,0,10*ROW('Hygiene Data'!F117))="","",OFFSET('Hygiene Data'!$F$13,0,10*ROW('Hygiene Data'!F117)))</f>
        <v/>
      </c>
      <c r="DX123" s="399" t="str">
        <f ca="1">+IF(OFFSET('Hygiene Data'!$G$11,0,10*ROW('Hygiene Data'!G117))="","",OFFSET('Hygiene Data'!$G$11,0,10*ROW('Hygiene Data'!G117)))</f>
        <v/>
      </c>
      <c r="DY123" s="399" t="str">
        <f ca="1">+IF(OFFSET('Hygiene Data'!$G$12,0,10*ROW('Hygiene Data'!G117))="","",OFFSET('Hygiene Data'!$G$12,0,10*ROW('Hygiene Data'!G117)))</f>
        <v/>
      </c>
      <c r="DZ123" s="399" t="str">
        <f ca="1">+IF(OFFSET('Hygiene Data'!$G$13,0,10*ROW('Hygiene Data'!G117))="","",OFFSET('Hygiene Data'!$G$13,0,10*ROW('Hygiene Data'!G117)))</f>
        <v/>
      </c>
      <c r="EA123" s="399" t="str">
        <f ca="1">+IF(OFFSET('Hygiene Data'!$H$11,0,10*ROW('Hygiene Data'!H117))="","",OFFSET('Hygiene Data'!$H$11,0,10*ROW('Hygiene Data'!H117)))</f>
        <v/>
      </c>
      <c r="EB123" s="399" t="str">
        <f ca="1">+IF(OFFSET('Hygiene Data'!$H$12,0,10*ROW('Hygiene Data'!H117))="","",OFFSET('Hygiene Data'!$H$12,0,10*ROW('Hygiene Data'!H117)))</f>
        <v/>
      </c>
      <c r="EC123" s="399" t="str">
        <f ca="1">+IF(OFFSET('Hygiene Data'!$H$13,0,10*ROW('Hygiene Data'!H117))="","",OFFSET('Hygiene Data'!$H$13,0,10*ROW('Hygiene Data'!H117)))</f>
        <v/>
      </c>
      <c r="ED123" s="399" t="str">
        <f ca="1">+IF(OFFSET('Hygiene Data'!$I$11,0,10*ROW('Hygiene Data'!I117))="","",OFFSET('Hygiene Data'!$I$11,0,10*ROW('Hygiene Data'!I117)))</f>
        <v/>
      </c>
      <c r="EE123" s="399" t="str">
        <f ca="1">+IF(OFFSET('Hygiene Data'!$I$12,0,10*ROW('Hygiene Data'!I117))="","",OFFSET('Hygiene Data'!$I$12,0,10*ROW('Hygiene Data'!I117)))</f>
        <v/>
      </c>
      <c r="EF123" s="399" t="str">
        <f ca="1">+IF(OFFSET('Hygiene Data'!$I$13,0,10*ROW('Hygiene Data'!I117))="","",OFFSET('Hygiene Data'!$I$13,0,10*ROW('Hygiene Data'!I117)))</f>
        <v/>
      </c>
    </row>
    <row r="124" spans="1:136" x14ac:dyDescent="0.25">
      <c r="A124" s="508" t="str">
        <f ca="1">+IF(OFFSET('Water Data'!$B$2,0,10*ROW('Water Data'!E118))="","",OFFSET('Water Data'!$B$2,0,10*ROW('Water Data'!E118)))</f>
        <v/>
      </c>
      <c r="B124" s="50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35" t="str">
        <f t="shared" ca="1" si="1"/>
        <v/>
      </c>
      <c r="D124" s="53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3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3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3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3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3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3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3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3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3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3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3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3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3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3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3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3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3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3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3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3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3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3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3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3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3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3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3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3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3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3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3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3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3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3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3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3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3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3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3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3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3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3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3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3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3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3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3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3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1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3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3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3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3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3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3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3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3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3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3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3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3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3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3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3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3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99" t="str">
        <f ca="1">+IF(OFFSET('Water Data'!$D$27,0,10*ROW('Water Data'!D118))="","",OFFSET('Water Data'!$D$27,0,10*ROW('Water Data'!D118)))</f>
        <v/>
      </c>
      <c r="BT124" s="399" t="str">
        <f ca="1">+IF(OFFSET('Water Data'!$D$28,0,10*ROW('Water Data'!D118))="","",OFFSET('Water Data'!$D$28,0,10*ROW('Water Data'!D118)))</f>
        <v/>
      </c>
      <c r="BU124" s="399" t="str">
        <f ca="1">+IF(OFFSET('Water Data'!$D$29,0,10*ROW('Water Data'!D118))="","",OFFSET('Water Data'!$D$29,0,10*ROW('Water Data'!D118)))</f>
        <v/>
      </c>
      <c r="BV124" s="399" t="str">
        <f ca="1">+IF(OFFSET('Water Data'!$E$27,0,10*ROW('Water Data'!E118))="","",OFFSET('Water Data'!$E$27,0,10*ROW('Water Data'!E118)))</f>
        <v/>
      </c>
      <c r="BW124" s="399" t="str">
        <f ca="1">+IF(OFFSET('Water Data'!$E$28,0,10*ROW('Water Data'!E118))="","",OFFSET('Water Data'!$E$28,0,10*ROW('Water Data'!E118)))</f>
        <v/>
      </c>
      <c r="BX124" s="399" t="str">
        <f ca="1">+IF(OFFSET('Water Data'!$E$29,0,10*ROW('Water Data'!E118))="","",OFFSET('Water Data'!$E$29,0,10*ROW('Water Data'!E118)))</f>
        <v/>
      </c>
      <c r="BY124" s="399" t="str">
        <f ca="1">+IF(OFFSET('Water Data'!$F$27,0,10*ROW('Water Data'!F118))="","",OFFSET('Water Data'!$F$27,0,10*ROW('Water Data'!F118)))</f>
        <v/>
      </c>
      <c r="BZ124" s="399" t="str">
        <f ca="1">+IF(OFFSET('Water Data'!$F$28,0,10*ROW('Water Data'!F118))="","",OFFSET('Water Data'!$F$28,0,10*ROW('Water Data'!F118)))</f>
        <v/>
      </c>
      <c r="CA124" s="399" t="str">
        <f ca="1">+IF(OFFSET('Water Data'!$F$29,0,10*ROW('Water Data'!F118))="","",OFFSET('Water Data'!$F$29,0,10*ROW('Water Data'!F118)))</f>
        <v/>
      </c>
      <c r="CB124" s="399" t="str">
        <f ca="1">+IF(OFFSET('Water Data'!$G$27,0,10*ROW('Water Data'!G118))="","",OFFSET('Water Data'!$G$27,0,10*ROW('Water Data'!G118)))</f>
        <v/>
      </c>
      <c r="CC124" s="399" t="str">
        <f ca="1">+IF(OFFSET('Water Data'!$G$28,0,10*ROW('Water Data'!G118))="","",OFFSET('Water Data'!$G$28,0,10*ROW('Water Data'!G118)))</f>
        <v/>
      </c>
      <c r="CD124" s="399" t="str">
        <f ca="1">+IF(OFFSET('Water Data'!$G$29,0,10*ROW('Water Data'!G118))="","",OFFSET('Water Data'!$G$29,0,10*ROW('Water Data'!G118)))</f>
        <v/>
      </c>
      <c r="CE124" s="399" t="str">
        <f ca="1">+IF(OFFSET('Water Data'!$H$27,0,10*ROW('Water Data'!H118))="","",OFFSET('Water Data'!$H$27,0,10*ROW('Water Data'!H118)))</f>
        <v/>
      </c>
      <c r="CF124" s="399" t="str">
        <f ca="1">+IF(OFFSET('Water Data'!$H$28,0,10*ROW('Water Data'!H118))="","",OFFSET('Water Data'!$H$28,0,10*ROW('Water Data'!H118)))</f>
        <v/>
      </c>
      <c r="CG124" s="399" t="str">
        <f ca="1">+IF(OFFSET('Water Data'!$H$29,0,10*ROW('Water Data'!H118))="","",OFFSET('Water Data'!$H$29,0,10*ROW('Water Data'!H118)))</f>
        <v/>
      </c>
      <c r="CH124" s="399" t="str">
        <f ca="1">+IF(OFFSET('Water Data'!$I$27,0,10*ROW('Water Data'!I118))="","",OFFSET('Water Data'!$I$27,0,10*ROW('Water Data'!I118)))</f>
        <v/>
      </c>
      <c r="CI124" s="399" t="str">
        <f ca="1">+IF(OFFSET('Water Data'!$I$28,0,10*ROW('Water Data'!I118))="","",OFFSET('Water Data'!$I$28,0,10*ROW('Water Data'!I118)))</f>
        <v/>
      </c>
      <c r="CJ124" s="399" t="str">
        <f ca="1">+IF(OFFSET('Water Data'!$I$29,0,10*ROW('Water Data'!I118))="","",OFFSET('Water Data'!$I$29,0,10*ROW('Water Data'!I118)))</f>
        <v/>
      </c>
      <c r="CK124" s="399" t="str">
        <f ca="1">+IF(OFFSET('Sanitation Data'!$D$28,0,10*ROW('Sanitation Data'!D118))="","",OFFSET('Sanitation Data'!$D$28,0,10*ROW('Sanitation Data'!D118)))</f>
        <v/>
      </c>
      <c r="CL124" s="399" t="str">
        <f ca="1">+IF(OFFSET('Sanitation Data'!$D$29,0,10*ROW('Sanitation Data'!D118))="","",OFFSET('Sanitation Data'!$D$29,0,10*ROW('Sanitation Data'!D118)))</f>
        <v/>
      </c>
      <c r="CM124" s="399" t="str">
        <f ca="1">+IF(OFFSET('Sanitation Data'!$D$30,0,10*ROW('Sanitation Data'!D118))="","",OFFSET('Sanitation Data'!$D$30,0,10*ROW('Sanitation Data'!D118)))</f>
        <v/>
      </c>
      <c r="CN124" s="399" t="str">
        <f ca="1">+IF(OFFSET('Sanitation Data'!$D$31,0,10*ROW('Sanitation Data'!D118))="","",OFFSET('Sanitation Data'!$D$31,0,10*ROW('Sanitation Data'!D118)))</f>
        <v/>
      </c>
      <c r="CO124" s="399" t="str">
        <f ca="1">+IF(OFFSET('Sanitation Data'!$D$32,0,10*ROW('Sanitation Data'!D118))="","",OFFSET('Sanitation Data'!$D$32,0,10*ROW('Sanitation Data'!D118)))</f>
        <v/>
      </c>
      <c r="CP124" s="399" t="str">
        <f ca="1">+IF(OFFSET('Sanitation Data'!$E$28,0,10*ROW('Sanitation Data'!E118))="","",OFFSET('Sanitation Data'!$E$28,0,10*ROW('Sanitation Data'!E118)))</f>
        <v/>
      </c>
      <c r="CQ124" s="399" t="str">
        <f ca="1">+IF(OFFSET('Sanitation Data'!$E$29,0,10*ROW('Sanitation Data'!E118))="","",OFFSET('Sanitation Data'!$E$29,0,10*ROW('Sanitation Data'!E118)))</f>
        <v/>
      </c>
      <c r="CR124" s="399" t="str">
        <f ca="1">+IF(OFFSET('Sanitation Data'!$E$30,0,10*ROW('Sanitation Data'!E118))="","",OFFSET('Sanitation Data'!$E$30,0,10*ROW('Sanitation Data'!E118)))</f>
        <v/>
      </c>
      <c r="CS124" s="399" t="str">
        <f ca="1">+IF(OFFSET('Sanitation Data'!$E$31,0,10*ROW('Sanitation Data'!E118))="","",OFFSET('Sanitation Data'!$E$31,0,10*ROW('Sanitation Data'!E118)))</f>
        <v/>
      </c>
      <c r="CT124" s="399" t="str">
        <f ca="1">+IF(OFFSET('Sanitation Data'!$E$32,0,10*ROW('Sanitation Data'!E118))="","",OFFSET('Sanitation Data'!$E$32,0,10*ROW('Sanitation Data'!E118)))</f>
        <v/>
      </c>
      <c r="CU124" s="399" t="str">
        <f ca="1">+IF(OFFSET('Sanitation Data'!$F$28,0,10*ROW('Sanitation Data'!F118))="","",OFFSET('Sanitation Data'!$F$28,0,10*ROW('Sanitation Data'!F118)))</f>
        <v/>
      </c>
      <c r="CV124" s="399" t="str">
        <f ca="1">+IF(OFFSET('Sanitation Data'!$F$29,0,10*ROW('Sanitation Data'!F118))="","",OFFSET('Sanitation Data'!$F$29,0,10*ROW('Sanitation Data'!F118)))</f>
        <v/>
      </c>
      <c r="CW124" s="399" t="str">
        <f ca="1">+IF(OFFSET('Sanitation Data'!$F$30,0,10*ROW('Sanitation Data'!F118))="","",OFFSET('Sanitation Data'!$F$30,0,10*ROW('Sanitation Data'!F118)))</f>
        <v/>
      </c>
      <c r="CX124" s="399" t="str">
        <f ca="1">+IF(OFFSET('Sanitation Data'!$F$31,0,10*ROW('Sanitation Data'!F118))="","",OFFSET('Sanitation Data'!$F$31,0,10*ROW('Sanitation Data'!F118)))</f>
        <v/>
      </c>
      <c r="CY124" s="399" t="str">
        <f ca="1">+IF(OFFSET('Sanitation Data'!$F$32,0,10*ROW('Sanitation Data'!F118))="","",OFFSET('Sanitation Data'!$F$32,0,10*ROW('Sanitation Data'!F118)))</f>
        <v/>
      </c>
      <c r="CZ124" s="399" t="str">
        <f ca="1">+IF(OFFSET('Sanitation Data'!$G$28,0,10*ROW('Sanitation Data'!G118))="","",OFFSET('Sanitation Data'!$G$28,0,10*ROW('Sanitation Data'!G118)))</f>
        <v/>
      </c>
      <c r="DA124" s="399" t="str">
        <f ca="1">+IF(OFFSET('Sanitation Data'!$G$29,0,10*ROW('Sanitation Data'!G118))="","",OFFSET('Sanitation Data'!$G$29,0,10*ROW('Sanitation Data'!G118)))</f>
        <v/>
      </c>
      <c r="DB124" s="399" t="str">
        <f ca="1">+IF(OFFSET('Sanitation Data'!$G$30,0,10*ROW('Sanitation Data'!G118))="","",OFFSET('Sanitation Data'!$G$30,0,10*ROW('Sanitation Data'!G118)))</f>
        <v/>
      </c>
      <c r="DC124" s="399" t="str">
        <f ca="1">+IF(OFFSET('Sanitation Data'!$G$31,0,10*ROW('Sanitation Data'!G118))="","",OFFSET('Sanitation Data'!$G$31,0,10*ROW('Sanitation Data'!G118)))</f>
        <v/>
      </c>
      <c r="DD124" s="399" t="str">
        <f ca="1">+IF(OFFSET('Sanitation Data'!$G$32,0,10*ROW('Sanitation Data'!G118))="","",OFFSET('Sanitation Data'!$G$32,0,10*ROW('Sanitation Data'!G118)))</f>
        <v/>
      </c>
      <c r="DE124" s="399" t="str">
        <f ca="1">+IF(OFFSET('Sanitation Data'!$H$28,0,10*ROW('Sanitation Data'!H118))="","",OFFSET('Sanitation Data'!$H$28,0,10*ROW('Sanitation Data'!H118)))</f>
        <v/>
      </c>
      <c r="DF124" s="399" t="str">
        <f ca="1">+IF(OFFSET('Sanitation Data'!$H$29,0,10*ROW('Sanitation Data'!H118))="","",OFFSET('Sanitation Data'!$H$29,0,10*ROW('Sanitation Data'!H118)))</f>
        <v/>
      </c>
      <c r="DG124" s="399" t="str">
        <f ca="1">+IF(OFFSET('Sanitation Data'!$H$30,0,10*ROW('Sanitation Data'!H118))="","",OFFSET('Sanitation Data'!$H$30,0,10*ROW('Sanitation Data'!H118)))</f>
        <v/>
      </c>
      <c r="DH124" s="399" t="str">
        <f ca="1">+IF(OFFSET('Sanitation Data'!$H$31,0,10*ROW('Sanitation Data'!H118))="","",OFFSET('Sanitation Data'!$H$31,0,10*ROW('Sanitation Data'!H118)))</f>
        <v/>
      </c>
      <c r="DI124" s="399" t="str">
        <f ca="1">+IF(OFFSET('Sanitation Data'!$H$32,0,10*ROW('Sanitation Data'!H118))="","",OFFSET('Sanitation Data'!$H$32,0,10*ROW('Sanitation Data'!H118)))</f>
        <v/>
      </c>
      <c r="DJ124" s="399" t="str">
        <f ca="1">+IF(OFFSET('Sanitation Data'!$I$28,0,10*ROW('Sanitation Data'!I118))="","",OFFSET('Sanitation Data'!$I$28,0,10*ROW('Sanitation Data'!I118)))</f>
        <v/>
      </c>
      <c r="DK124" s="399" t="str">
        <f ca="1">+IF(OFFSET('Sanitation Data'!$I$29,0,10*ROW('Sanitation Data'!I118))="","",OFFSET('Sanitation Data'!$I$29,0,10*ROW('Sanitation Data'!I118)))</f>
        <v/>
      </c>
      <c r="DL124" s="399" t="str">
        <f ca="1">+IF(OFFSET('Sanitation Data'!$I$30,0,10*ROW('Sanitation Data'!I118))="","",OFFSET('Sanitation Data'!$I$30,0,10*ROW('Sanitation Data'!I118)))</f>
        <v/>
      </c>
      <c r="DM124" s="399" t="str">
        <f ca="1">+IF(OFFSET('Sanitation Data'!$I$31,0,10*ROW('Sanitation Data'!I118))="","",OFFSET('Sanitation Data'!$I$31,0,10*ROW('Sanitation Data'!I118)))</f>
        <v/>
      </c>
      <c r="DN124" s="399" t="str">
        <f ca="1">+IF(OFFSET('Sanitation Data'!$I$32,0,10*ROW('Sanitation Data'!I118))="","",OFFSET('Sanitation Data'!$I$32,0,10*ROW('Sanitation Data'!I118)))</f>
        <v/>
      </c>
      <c r="DO124" s="399" t="str">
        <f ca="1">+IF(OFFSET('Hygiene Data'!$D$11,0,10*ROW('Hygiene Data'!D118))="","",OFFSET('Hygiene Data'!$D$11,0,10*ROW('Hygiene Data'!D118)))</f>
        <v/>
      </c>
      <c r="DP124" s="399" t="str">
        <f ca="1">+IF(OFFSET('Hygiene Data'!$D$12,0,10*ROW('Hygiene Data'!D118))="","",OFFSET('Hygiene Data'!$D$12,0,10*ROW('Hygiene Data'!D118)))</f>
        <v/>
      </c>
      <c r="DQ124" s="399" t="str">
        <f ca="1">+IF(OFFSET('Hygiene Data'!$D$13,0,10*ROW('Hygiene Data'!D118))="","",OFFSET('Hygiene Data'!$D$13,0,10*ROW('Hygiene Data'!D118)))</f>
        <v/>
      </c>
      <c r="DR124" s="399" t="str">
        <f ca="1">+IF(OFFSET('Hygiene Data'!$E$11,0,10*ROW('Hygiene Data'!E118))="","",OFFSET('Hygiene Data'!$E$11,0,10*ROW('Hygiene Data'!E118)))</f>
        <v/>
      </c>
      <c r="DS124" s="399" t="str">
        <f ca="1">+IF(OFFSET('Hygiene Data'!$E$12,0,10*ROW('Hygiene Data'!E118))="","",OFFSET('Hygiene Data'!$E$12,0,10*ROW('Hygiene Data'!E118)))</f>
        <v/>
      </c>
      <c r="DT124" s="399" t="str">
        <f ca="1">+IF(OFFSET('Hygiene Data'!$E$13,0,10*ROW('Hygiene Data'!E118))="","",OFFSET('Hygiene Data'!$E$13,0,10*ROW('Hygiene Data'!E118)))</f>
        <v/>
      </c>
      <c r="DU124" s="399" t="str">
        <f ca="1">+IF(OFFSET('Hygiene Data'!$F$11,0,10*ROW('Hygiene Data'!F118))="","",OFFSET('Hygiene Data'!$F$11,0,10*ROW('Hygiene Data'!F118)))</f>
        <v/>
      </c>
      <c r="DV124" s="399" t="str">
        <f ca="1">+IF(OFFSET('Hygiene Data'!$F$12,0,10*ROW('Hygiene Data'!F118))="","",OFFSET('Hygiene Data'!$F$12,0,10*ROW('Hygiene Data'!F118)))</f>
        <v/>
      </c>
      <c r="DW124" s="399" t="str">
        <f ca="1">+IF(OFFSET('Hygiene Data'!$F$13,0,10*ROW('Hygiene Data'!F118))="","",OFFSET('Hygiene Data'!$F$13,0,10*ROW('Hygiene Data'!F118)))</f>
        <v/>
      </c>
      <c r="DX124" s="399" t="str">
        <f ca="1">+IF(OFFSET('Hygiene Data'!$G$11,0,10*ROW('Hygiene Data'!G118))="","",OFFSET('Hygiene Data'!$G$11,0,10*ROW('Hygiene Data'!G118)))</f>
        <v/>
      </c>
      <c r="DY124" s="399" t="str">
        <f ca="1">+IF(OFFSET('Hygiene Data'!$G$12,0,10*ROW('Hygiene Data'!G118))="","",OFFSET('Hygiene Data'!$G$12,0,10*ROW('Hygiene Data'!G118)))</f>
        <v/>
      </c>
      <c r="DZ124" s="399" t="str">
        <f ca="1">+IF(OFFSET('Hygiene Data'!$G$13,0,10*ROW('Hygiene Data'!G118))="","",OFFSET('Hygiene Data'!$G$13,0,10*ROW('Hygiene Data'!G118)))</f>
        <v/>
      </c>
      <c r="EA124" s="399" t="str">
        <f ca="1">+IF(OFFSET('Hygiene Data'!$H$11,0,10*ROW('Hygiene Data'!H118))="","",OFFSET('Hygiene Data'!$H$11,0,10*ROW('Hygiene Data'!H118)))</f>
        <v/>
      </c>
      <c r="EB124" s="399" t="str">
        <f ca="1">+IF(OFFSET('Hygiene Data'!$H$12,0,10*ROW('Hygiene Data'!H118))="","",OFFSET('Hygiene Data'!$H$12,0,10*ROW('Hygiene Data'!H118)))</f>
        <v/>
      </c>
      <c r="EC124" s="399" t="str">
        <f ca="1">+IF(OFFSET('Hygiene Data'!$H$13,0,10*ROW('Hygiene Data'!H118))="","",OFFSET('Hygiene Data'!$H$13,0,10*ROW('Hygiene Data'!H118)))</f>
        <v/>
      </c>
      <c r="ED124" s="399" t="str">
        <f ca="1">+IF(OFFSET('Hygiene Data'!$I$11,0,10*ROW('Hygiene Data'!I118))="","",OFFSET('Hygiene Data'!$I$11,0,10*ROW('Hygiene Data'!I118)))</f>
        <v/>
      </c>
      <c r="EE124" s="399" t="str">
        <f ca="1">+IF(OFFSET('Hygiene Data'!$I$12,0,10*ROW('Hygiene Data'!I118))="","",OFFSET('Hygiene Data'!$I$12,0,10*ROW('Hygiene Data'!I118)))</f>
        <v/>
      </c>
      <c r="EF124" s="399" t="str">
        <f ca="1">+IF(OFFSET('Hygiene Data'!$I$13,0,10*ROW('Hygiene Data'!I118))="","",OFFSET('Hygiene Data'!$I$13,0,10*ROW('Hygiene Data'!I118)))</f>
        <v/>
      </c>
    </row>
    <row r="125" spans="1:136" x14ac:dyDescent="0.25">
      <c r="A125" s="508" t="str">
        <f ca="1">+IF(OFFSET('Water Data'!$B$2,0,10*ROW('Water Data'!E119))="","",OFFSET('Water Data'!$B$2,0,10*ROW('Water Data'!E119)))</f>
        <v/>
      </c>
      <c r="B125" s="50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35" t="str">
        <f t="shared" ca="1" si="1"/>
        <v/>
      </c>
      <c r="D125" s="53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3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3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3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3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3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3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3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3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3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3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3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3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3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3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3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3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3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3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3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3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3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3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3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3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3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3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3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3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3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3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3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3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3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3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3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3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3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3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3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3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3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3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3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3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3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3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3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3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1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3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3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3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3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3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3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3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3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3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3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3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3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3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3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3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3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99" t="str">
        <f ca="1">+IF(OFFSET('Water Data'!$D$27,0,10*ROW('Water Data'!D119))="","",OFFSET('Water Data'!$D$27,0,10*ROW('Water Data'!D119)))</f>
        <v/>
      </c>
      <c r="BT125" s="399" t="str">
        <f ca="1">+IF(OFFSET('Water Data'!$D$28,0,10*ROW('Water Data'!D119))="","",OFFSET('Water Data'!$D$28,0,10*ROW('Water Data'!D119)))</f>
        <v/>
      </c>
      <c r="BU125" s="399" t="str">
        <f ca="1">+IF(OFFSET('Water Data'!$D$29,0,10*ROW('Water Data'!D119))="","",OFFSET('Water Data'!$D$29,0,10*ROW('Water Data'!D119)))</f>
        <v/>
      </c>
      <c r="BV125" s="399" t="str">
        <f ca="1">+IF(OFFSET('Water Data'!$E$27,0,10*ROW('Water Data'!E119))="","",OFFSET('Water Data'!$E$27,0,10*ROW('Water Data'!E119)))</f>
        <v/>
      </c>
      <c r="BW125" s="399" t="str">
        <f ca="1">+IF(OFFSET('Water Data'!$E$28,0,10*ROW('Water Data'!E119))="","",OFFSET('Water Data'!$E$28,0,10*ROW('Water Data'!E119)))</f>
        <v/>
      </c>
      <c r="BX125" s="399" t="str">
        <f ca="1">+IF(OFFSET('Water Data'!$E$29,0,10*ROW('Water Data'!E119))="","",OFFSET('Water Data'!$E$29,0,10*ROW('Water Data'!E119)))</f>
        <v/>
      </c>
      <c r="BY125" s="399" t="str">
        <f ca="1">+IF(OFFSET('Water Data'!$F$27,0,10*ROW('Water Data'!F119))="","",OFFSET('Water Data'!$F$27,0,10*ROW('Water Data'!F119)))</f>
        <v/>
      </c>
      <c r="BZ125" s="399" t="str">
        <f ca="1">+IF(OFFSET('Water Data'!$F$28,0,10*ROW('Water Data'!F119))="","",OFFSET('Water Data'!$F$28,0,10*ROW('Water Data'!F119)))</f>
        <v/>
      </c>
      <c r="CA125" s="399" t="str">
        <f ca="1">+IF(OFFSET('Water Data'!$F$29,0,10*ROW('Water Data'!F119))="","",OFFSET('Water Data'!$F$29,0,10*ROW('Water Data'!F119)))</f>
        <v/>
      </c>
      <c r="CB125" s="399" t="str">
        <f ca="1">+IF(OFFSET('Water Data'!$G$27,0,10*ROW('Water Data'!G119))="","",OFFSET('Water Data'!$G$27,0,10*ROW('Water Data'!G119)))</f>
        <v/>
      </c>
      <c r="CC125" s="399" t="str">
        <f ca="1">+IF(OFFSET('Water Data'!$G$28,0,10*ROW('Water Data'!G119))="","",OFFSET('Water Data'!$G$28,0,10*ROW('Water Data'!G119)))</f>
        <v/>
      </c>
      <c r="CD125" s="399" t="str">
        <f ca="1">+IF(OFFSET('Water Data'!$G$29,0,10*ROW('Water Data'!G119))="","",OFFSET('Water Data'!$G$29,0,10*ROW('Water Data'!G119)))</f>
        <v/>
      </c>
      <c r="CE125" s="399" t="str">
        <f ca="1">+IF(OFFSET('Water Data'!$H$27,0,10*ROW('Water Data'!H119))="","",OFFSET('Water Data'!$H$27,0,10*ROW('Water Data'!H119)))</f>
        <v/>
      </c>
      <c r="CF125" s="399" t="str">
        <f ca="1">+IF(OFFSET('Water Data'!$H$28,0,10*ROW('Water Data'!H119))="","",OFFSET('Water Data'!$H$28,0,10*ROW('Water Data'!H119)))</f>
        <v/>
      </c>
      <c r="CG125" s="399" t="str">
        <f ca="1">+IF(OFFSET('Water Data'!$H$29,0,10*ROW('Water Data'!H119))="","",OFFSET('Water Data'!$H$29,0,10*ROW('Water Data'!H119)))</f>
        <v/>
      </c>
      <c r="CH125" s="399" t="str">
        <f ca="1">+IF(OFFSET('Water Data'!$I$27,0,10*ROW('Water Data'!I119))="","",OFFSET('Water Data'!$I$27,0,10*ROW('Water Data'!I119)))</f>
        <v/>
      </c>
      <c r="CI125" s="399" t="str">
        <f ca="1">+IF(OFFSET('Water Data'!$I$28,0,10*ROW('Water Data'!I119))="","",OFFSET('Water Data'!$I$28,0,10*ROW('Water Data'!I119)))</f>
        <v/>
      </c>
      <c r="CJ125" s="399" t="str">
        <f ca="1">+IF(OFFSET('Water Data'!$I$29,0,10*ROW('Water Data'!I119))="","",OFFSET('Water Data'!$I$29,0,10*ROW('Water Data'!I119)))</f>
        <v/>
      </c>
      <c r="CK125" s="399" t="str">
        <f ca="1">+IF(OFFSET('Sanitation Data'!$D$28,0,10*ROW('Sanitation Data'!D119))="","",OFFSET('Sanitation Data'!$D$28,0,10*ROW('Sanitation Data'!D119)))</f>
        <v/>
      </c>
      <c r="CL125" s="399" t="str">
        <f ca="1">+IF(OFFSET('Sanitation Data'!$D$29,0,10*ROW('Sanitation Data'!D119))="","",OFFSET('Sanitation Data'!$D$29,0,10*ROW('Sanitation Data'!D119)))</f>
        <v/>
      </c>
      <c r="CM125" s="399" t="str">
        <f ca="1">+IF(OFFSET('Sanitation Data'!$D$30,0,10*ROW('Sanitation Data'!D119))="","",OFFSET('Sanitation Data'!$D$30,0,10*ROW('Sanitation Data'!D119)))</f>
        <v/>
      </c>
      <c r="CN125" s="399" t="str">
        <f ca="1">+IF(OFFSET('Sanitation Data'!$D$31,0,10*ROW('Sanitation Data'!D119))="","",OFFSET('Sanitation Data'!$D$31,0,10*ROW('Sanitation Data'!D119)))</f>
        <v/>
      </c>
      <c r="CO125" s="399" t="str">
        <f ca="1">+IF(OFFSET('Sanitation Data'!$D$32,0,10*ROW('Sanitation Data'!D119))="","",OFFSET('Sanitation Data'!$D$32,0,10*ROW('Sanitation Data'!D119)))</f>
        <v/>
      </c>
      <c r="CP125" s="399" t="str">
        <f ca="1">+IF(OFFSET('Sanitation Data'!$E$28,0,10*ROW('Sanitation Data'!E119))="","",OFFSET('Sanitation Data'!$E$28,0,10*ROW('Sanitation Data'!E119)))</f>
        <v/>
      </c>
      <c r="CQ125" s="399" t="str">
        <f ca="1">+IF(OFFSET('Sanitation Data'!$E$29,0,10*ROW('Sanitation Data'!E119))="","",OFFSET('Sanitation Data'!$E$29,0,10*ROW('Sanitation Data'!E119)))</f>
        <v/>
      </c>
      <c r="CR125" s="399" t="str">
        <f ca="1">+IF(OFFSET('Sanitation Data'!$E$30,0,10*ROW('Sanitation Data'!E119))="","",OFFSET('Sanitation Data'!$E$30,0,10*ROW('Sanitation Data'!E119)))</f>
        <v/>
      </c>
      <c r="CS125" s="399" t="str">
        <f ca="1">+IF(OFFSET('Sanitation Data'!$E$31,0,10*ROW('Sanitation Data'!E119))="","",OFFSET('Sanitation Data'!$E$31,0,10*ROW('Sanitation Data'!E119)))</f>
        <v/>
      </c>
      <c r="CT125" s="399" t="str">
        <f ca="1">+IF(OFFSET('Sanitation Data'!$E$32,0,10*ROW('Sanitation Data'!E119))="","",OFFSET('Sanitation Data'!$E$32,0,10*ROW('Sanitation Data'!E119)))</f>
        <v/>
      </c>
      <c r="CU125" s="399" t="str">
        <f ca="1">+IF(OFFSET('Sanitation Data'!$F$28,0,10*ROW('Sanitation Data'!F119))="","",OFFSET('Sanitation Data'!$F$28,0,10*ROW('Sanitation Data'!F119)))</f>
        <v/>
      </c>
      <c r="CV125" s="399" t="str">
        <f ca="1">+IF(OFFSET('Sanitation Data'!$F$29,0,10*ROW('Sanitation Data'!F119))="","",OFFSET('Sanitation Data'!$F$29,0,10*ROW('Sanitation Data'!F119)))</f>
        <v/>
      </c>
      <c r="CW125" s="399" t="str">
        <f ca="1">+IF(OFFSET('Sanitation Data'!$F$30,0,10*ROW('Sanitation Data'!F119))="","",OFFSET('Sanitation Data'!$F$30,0,10*ROW('Sanitation Data'!F119)))</f>
        <v/>
      </c>
      <c r="CX125" s="399" t="str">
        <f ca="1">+IF(OFFSET('Sanitation Data'!$F$31,0,10*ROW('Sanitation Data'!F119))="","",OFFSET('Sanitation Data'!$F$31,0,10*ROW('Sanitation Data'!F119)))</f>
        <v/>
      </c>
      <c r="CY125" s="399" t="str">
        <f ca="1">+IF(OFFSET('Sanitation Data'!$F$32,0,10*ROW('Sanitation Data'!F119))="","",OFFSET('Sanitation Data'!$F$32,0,10*ROW('Sanitation Data'!F119)))</f>
        <v/>
      </c>
      <c r="CZ125" s="399" t="str">
        <f ca="1">+IF(OFFSET('Sanitation Data'!$G$28,0,10*ROW('Sanitation Data'!G119))="","",OFFSET('Sanitation Data'!$G$28,0,10*ROW('Sanitation Data'!G119)))</f>
        <v/>
      </c>
      <c r="DA125" s="399" t="str">
        <f ca="1">+IF(OFFSET('Sanitation Data'!$G$29,0,10*ROW('Sanitation Data'!G119))="","",OFFSET('Sanitation Data'!$G$29,0,10*ROW('Sanitation Data'!G119)))</f>
        <v/>
      </c>
      <c r="DB125" s="399" t="str">
        <f ca="1">+IF(OFFSET('Sanitation Data'!$G$30,0,10*ROW('Sanitation Data'!G119))="","",OFFSET('Sanitation Data'!$G$30,0,10*ROW('Sanitation Data'!G119)))</f>
        <v/>
      </c>
      <c r="DC125" s="399" t="str">
        <f ca="1">+IF(OFFSET('Sanitation Data'!$G$31,0,10*ROW('Sanitation Data'!G119))="","",OFFSET('Sanitation Data'!$G$31,0,10*ROW('Sanitation Data'!G119)))</f>
        <v/>
      </c>
      <c r="DD125" s="399" t="str">
        <f ca="1">+IF(OFFSET('Sanitation Data'!$G$32,0,10*ROW('Sanitation Data'!G119))="","",OFFSET('Sanitation Data'!$G$32,0,10*ROW('Sanitation Data'!G119)))</f>
        <v/>
      </c>
      <c r="DE125" s="399" t="str">
        <f ca="1">+IF(OFFSET('Sanitation Data'!$H$28,0,10*ROW('Sanitation Data'!H119))="","",OFFSET('Sanitation Data'!$H$28,0,10*ROW('Sanitation Data'!H119)))</f>
        <v/>
      </c>
      <c r="DF125" s="399" t="str">
        <f ca="1">+IF(OFFSET('Sanitation Data'!$H$29,0,10*ROW('Sanitation Data'!H119))="","",OFFSET('Sanitation Data'!$H$29,0,10*ROW('Sanitation Data'!H119)))</f>
        <v/>
      </c>
      <c r="DG125" s="399" t="str">
        <f ca="1">+IF(OFFSET('Sanitation Data'!$H$30,0,10*ROW('Sanitation Data'!H119))="","",OFFSET('Sanitation Data'!$H$30,0,10*ROW('Sanitation Data'!H119)))</f>
        <v/>
      </c>
      <c r="DH125" s="399" t="str">
        <f ca="1">+IF(OFFSET('Sanitation Data'!$H$31,0,10*ROW('Sanitation Data'!H119))="","",OFFSET('Sanitation Data'!$H$31,0,10*ROW('Sanitation Data'!H119)))</f>
        <v/>
      </c>
      <c r="DI125" s="399" t="str">
        <f ca="1">+IF(OFFSET('Sanitation Data'!$H$32,0,10*ROW('Sanitation Data'!H119))="","",OFFSET('Sanitation Data'!$H$32,0,10*ROW('Sanitation Data'!H119)))</f>
        <v/>
      </c>
      <c r="DJ125" s="399" t="str">
        <f ca="1">+IF(OFFSET('Sanitation Data'!$I$28,0,10*ROW('Sanitation Data'!I119))="","",OFFSET('Sanitation Data'!$I$28,0,10*ROW('Sanitation Data'!I119)))</f>
        <v/>
      </c>
      <c r="DK125" s="399" t="str">
        <f ca="1">+IF(OFFSET('Sanitation Data'!$I$29,0,10*ROW('Sanitation Data'!I119))="","",OFFSET('Sanitation Data'!$I$29,0,10*ROW('Sanitation Data'!I119)))</f>
        <v/>
      </c>
      <c r="DL125" s="399" t="str">
        <f ca="1">+IF(OFFSET('Sanitation Data'!$I$30,0,10*ROW('Sanitation Data'!I119))="","",OFFSET('Sanitation Data'!$I$30,0,10*ROW('Sanitation Data'!I119)))</f>
        <v/>
      </c>
      <c r="DM125" s="399" t="str">
        <f ca="1">+IF(OFFSET('Sanitation Data'!$I$31,0,10*ROW('Sanitation Data'!I119))="","",OFFSET('Sanitation Data'!$I$31,0,10*ROW('Sanitation Data'!I119)))</f>
        <v/>
      </c>
      <c r="DN125" s="399" t="str">
        <f ca="1">+IF(OFFSET('Sanitation Data'!$I$32,0,10*ROW('Sanitation Data'!I119))="","",OFFSET('Sanitation Data'!$I$32,0,10*ROW('Sanitation Data'!I119)))</f>
        <v/>
      </c>
      <c r="DO125" s="399" t="str">
        <f ca="1">+IF(OFFSET('Hygiene Data'!$D$11,0,10*ROW('Hygiene Data'!D119))="","",OFFSET('Hygiene Data'!$D$11,0,10*ROW('Hygiene Data'!D119)))</f>
        <v/>
      </c>
      <c r="DP125" s="399" t="str">
        <f ca="1">+IF(OFFSET('Hygiene Data'!$D$12,0,10*ROW('Hygiene Data'!D119))="","",OFFSET('Hygiene Data'!$D$12,0,10*ROW('Hygiene Data'!D119)))</f>
        <v/>
      </c>
      <c r="DQ125" s="399" t="str">
        <f ca="1">+IF(OFFSET('Hygiene Data'!$D$13,0,10*ROW('Hygiene Data'!D119))="","",OFFSET('Hygiene Data'!$D$13,0,10*ROW('Hygiene Data'!D119)))</f>
        <v/>
      </c>
      <c r="DR125" s="399" t="str">
        <f ca="1">+IF(OFFSET('Hygiene Data'!$E$11,0,10*ROW('Hygiene Data'!E119))="","",OFFSET('Hygiene Data'!$E$11,0,10*ROW('Hygiene Data'!E119)))</f>
        <v/>
      </c>
      <c r="DS125" s="399" t="str">
        <f ca="1">+IF(OFFSET('Hygiene Data'!$E$12,0,10*ROW('Hygiene Data'!E119))="","",OFFSET('Hygiene Data'!$E$12,0,10*ROW('Hygiene Data'!E119)))</f>
        <v/>
      </c>
      <c r="DT125" s="399" t="str">
        <f ca="1">+IF(OFFSET('Hygiene Data'!$E$13,0,10*ROW('Hygiene Data'!E119))="","",OFFSET('Hygiene Data'!$E$13,0,10*ROW('Hygiene Data'!E119)))</f>
        <v/>
      </c>
      <c r="DU125" s="399" t="str">
        <f ca="1">+IF(OFFSET('Hygiene Data'!$F$11,0,10*ROW('Hygiene Data'!F119))="","",OFFSET('Hygiene Data'!$F$11,0,10*ROW('Hygiene Data'!F119)))</f>
        <v/>
      </c>
      <c r="DV125" s="399" t="str">
        <f ca="1">+IF(OFFSET('Hygiene Data'!$F$12,0,10*ROW('Hygiene Data'!F119))="","",OFFSET('Hygiene Data'!$F$12,0,10*ROW('Hygiene Data'!F119)))</f>
        <v/>
      </c>
      <c r="DW125" s="399" t="str">
        <f ca="1">+IF(OFFSET('Hygiene Data'!$F$13,0,10*ROW('Hygiene Data'!F119))="","",OFFSET('Hygiene Data'!$F$13,0,10*ROW('Hygiene Data'!F119)))</f>
        <v/>
      </c>
      <c r="DX125" s="399" t="str">
        <f ca="1">+IF(OFFSET('Hygiene Data'!$G$11,0,10*ROW('Hygiene Data'!G119))="","",OFFSET('Hygiene Data'!$G$11,0,10*ROW('Hygiene Data'!G119)))</f>
        <v/>
      </c>
      <c r="DY125" s="399" t="str">
        <f ca="1">+IF(OFFSET('Hygiene Data'!$G$12,0,10*ROW('Hygiene Data'!G119))="","",OFFSET('Hygiene Data'!$G$12,0,10*ROW('Hygiene Data'!G119)))</f>
        <v/>
      </c>
      <c r="DZ125" s="399" t="str">
        <f ca="1">+IF(OFFSET('Hygiene Data'!$G$13,0,10*ROW('Hygiene Data'!G119))="","",OFFSET('Hygiene Data'!$G$13,0,10*ROW('Hygiene Data'!G119)))</f>
        <v/>
      </c>
      <c r="EA125" s="399" t="str">
        <f ca="1">+IF(OFFSET('Hygiene Data'!$H$11,0,10*ROW('Hygiene Data'!H119))="","",OFFSET('Hygiene Data'!$H$11,0,10*ROW('Hygiene Data'!H119)))</f>
        <v/>
      </c>
      <c r="EB125" s="399" t="str">
        <f ca="1">+IF(OFFSET('Hygiene Data'!$H$12,0,10*ROW('Hygiene Data'!H119))="","",OFFSET('Hygiene Data'!$H$12,0,10*ROW('Hygiene Data'!H119)))</f>
        <v/>
      </c>
      <c r="EC125" s="399" t="str">
        <f ca="1">+IF(OFFSET('Hygiene Data'!$H$13,0,10*ROW('Hygiene Data'!H119))="","",OFFSET('Hygiene Data'!$H$13,0,10*ROW('Hygiene Data'!H119)))</f>
        <v/>
      </c>
      <c r="ED125" s="399" t="str">
        <f ca="1">+IF(OFFSET('Hygiene Data'!$I$11,0,10*ROW('Hygiene Data'!I119))="","",OFFSET('Hygiene Data'!$I$11,0,10*ROW('Hygiene Data'!I119)))</f>
        <v/>
      </c>
      <c r="EE125" s="399" t="str">
        <f ca="1">+IF(OFFSET('Hygiene Data'!$I$12,0,10*ROW('Hygiene Data'!I119))="","",OFFSET('Hygiene Data'!$I$12,0,10*ROW('Hygiene Data'!I119)))</f>
        <v/>
      </c>
      <c r="EF125" s="399" t="str">
        <f ca="1">+IF(OFFSET('Hygiene Data'!$I$13,0,10*ROW('Hygiene Data'!I119))="","",OFFSET('Hygiene Data'!$I$13,0,10*ROW('Hygiene Data'!I119)))</f>
        <v/>
      </c>
    </row>
    <row r="126" spans="1:136" x14ac:dyDescent="0.25">
      <c r="A126" s="508" t="str">
        <f ca="1">+IF(OFFSET('Water Data'!$B$2,0,10*ROW('Water Data'!E120))="","",OFFSET('Water Data'!$B$2,0,10*ROW('Water Data'!E120)))</f>
        <v/>
      </c>
      <c r="B126" s="50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35" t="str">
        <f t="shared" ca="1" si="1"/>
        <v/>
      </c>
      <c r="D126" s="53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3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3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3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3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3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3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3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3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3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3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3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3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3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3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3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3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3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3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3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3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3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3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3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3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3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3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3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3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3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3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3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3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3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3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3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3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3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3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3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3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3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3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3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3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3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3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3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3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1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3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3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3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3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3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3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3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3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3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3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3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3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3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3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3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3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99" t="str">
        <f ca="1">+IF(OFFSET('Water Data'!$D$27,0,10*ROW('Water Data'!D120))="","",OFFSET('Water Data'!$D$27,0,10*ROW('Water Data'!D120)))</f>
        <v/>
      </c>
      <c r="BT126" s="399" t="str">
        <f ca="1">+IF(OFFSET('Water Data'!$D$28,0,10*ROW('Water Data'!D120))="","",OFFSET('Water Data'!$D$28,0,10*ROW('Water Data'!D120)))</f>
        <v/>
      </c>
      <c r="BU126" s="399" t="str">
        <f ca="1">+IF(OFFSET('Water Data'!$D$29,0,10*ROW('Water Data'!D120))="","",OFFSET('Water Data'!$D$29,0,10*ROW('Water Data'!D120)))</f>
        <v/>
      </c>
      <c r="BV126" s="399" t="str">
        <f ca="1">+IF(OFFSET('Water Data'!$E$27,0,10*ROW('Water Data'!E120))="","",OFFSET('Water Data'!$E$27,0,10*ROW('Water Data'!E120)))</f>
        <v/>
      </c>
      <c r="BW126" s="399" t="str">
        <f ca="1">+IF(OFFSET('Water Data'!$E$28,0,10*ROW('Water Data'!E120))="","",OFFSET('Water Data'!$E$28,0,10*ROW('Water Data'!E120)))</f>
        <v/>
      </c>
      <c r="BX126" s="399" t="str">
        <f ca="1">+IF(OFFSET('Water Data'!$E$29,0,10*ROW('Water Data'!E120))="","",OFFSET('Water Data'!$E$29,0,10*ROW('Water Data'!E120)))</f>
        <v/>
      </c>
      <c r="BY126" s="399" t="str">
        <f ca="1">+IF(OFFSET('Water Data'!$F$27,0,10*ROW('Water Data'!F120))="","",OFFSET('Water Data'!$F$27,0,10*ROW('Water Data'!F120)))</f>
        <v/>
      </c>
      <c r="BZ126" s="399" t="str">
        <f ca="1">+IF(OFFSET('Water Data'!$F$28,0,10*ROW('Water Data'!F120))="","",OFFSET('Water Data'!$F$28,0,10*ROW('Water Data'!F120)))</f>
        <v/>
      </c>
      <c r="CA126" s="399" t="str">
        <f ca="1">+IF(OFFSET('Water Data'!$F$29,0,10*ROW('Water Data'!F120))="","",OFFSET('Water Data'!$F$29,0,10*ROW('Water Data'!F120)))</f>
        <v/>
      </c>
      <c r="CB126" s="399" t="str">
        <f ca="1">+IF(OFFSET('Water Data'!$G$27,0,10*ROW('Water Data'!G120))="","",OFFSET('Water Data'!$G$27,0,10*ROW('Water Data'!G120)))</f>
        <v/>
      </c>
      <c r="CC126" s="399" t="str">
        <f ca="1">+IF(OFFSET('Water Data'!$G$28,0,10*ROW('Water Data'!G120))="","",OFFSET('Water Data'!$G$28,0,10*ROW('Water Data'!G120)))</f>
        <v/>
      </c>
      <c r="CD126" s="399" t="str">
        <f ca="1">+IF(OFFSET('Water Data'!$G$29,0,10*ROW('Water Data'!G120))="","",OFFSET('Water Data'!$G$29,0,10*ROW('Water Data'!G120)))</f>
        <v/>
      </c>
      <c r="CE126" s="399" t="str">
        <f ca="1">+IF(OFFSET('Water Data'!$H$27,0,10*ROW('Water Data'!H120))="","",OFFSET('Water Data'!$H$27,0,10*ROW('Water Data'!H120)))</f>
        <v/>
      </c>
      <c r="CF126" s="399" t="str">
        <f ca="1">+IF(OFFSET('Water Data'!$H$28,0,10*ROW('Water Data'!H120))="","",OFFSET('Water Data'!$H$28,0,10*ROW('Water Data'!H120)))</f>
        <v/>
      </c>
      <c r="CG126" s="399" t="str">
        <f ca="1">+IF(OFFSET('Water Data'!$H$29,0,10*ROW('Water Data'!H120))="","",OFFSET('Water Data'!$H$29,0,10*ROW('Water Data'!H120)))</f>
        <v/>
      </c>
      <c r="CH126" s="399" t="str">
        <f ca="1">+IF(OFFSET('Water Data'!$I$27,0,10*ROW('Water Data'!I120))="","",OFFSET('Water Data'!$I$27,0,10*ROW('Water Data'!I120)))</f>
        <v/>
      </c>
      <c r="CI126" s="399" t="str">
        <f ca="1">+IF(OFFSET('Water Data'!$I$28,0,10*ROW('Water Data'!I120))="","",OFFSET('Water Data'!$I$28,0,10*ROW('Water Data'!I120)))</f>
        <v/>
      </c>
      <c r="CJ126" s="399" t="str">
        <f ca="1">+IF(OFFSET('Water Data'!$I$29,0,10*ROW('Water Data'!I120))="","",OFFSET('Water Data'!$I$29,0,10*ROW('Water Data'!I120)))</f>
        <v/>
      </c>
      <c r="CK126" s="399" t="str">
        <f ca="1">+IF(OFFSET('Sanitation Data'!$D$28,0,10*ROW('Sanitation Data'!D120))="","",OFFSET('Sanitation Data'!$D$28,0,10*ROW('Sanitation Data'!D120)))</f>
        <v/>
      </c>
      <c r="CL126" s="399" t="str">
        <f ca="1">+IF(OFFSET('Sanitation Data'!$D$29,0,10*ROW('Sanitation Data'!D120))="","",OFFSET('Sanitation Data'!$D$29,0,10*ROW('Sanitation Data'!D120)))</f>
        <v/>
      </c>
      <c r="CM126" s="399" t="str">
        <f ca="1">+IF(OFFSET('Sanitation Data'!$D$30,0,10*ROW('Sanitation Data'!D120))="","",OFFSET('Sanitation Data'!$D$30,0,10*ROW('Sanitation Data'!D120)))</f>
        <v/>
      </c>
      <c r="CN126" s="399" t="str">
        <f ca="1">+IF(OFFSET('Sanitation Data'!$D$31,0,10*ROW('Sanitation Data'!D120))="","",OFFSET('Sanitation Data'!$D$31,0,10*ROW('Sanitation Data'!D120)))</f>
        <v/>
      </c>
      <c r="CO126" s="399" t="str">
        <f ca="1">+IF(OFFSET('Sanitation Data'!$D$32,0,10*ROW('Sanitation Data'!D120))="","",OFFSET('Sanitation Data'!$D$32,0,10*ROW('Sanitation Data'!D120)))</f>
        <v/>
      </c>
      <c r="CP126" s="399" t="str">
        <f ca="1">+IF(OFFSET('Sanitation Data'!$E$28,0,10*ROW('Sanitation Data'!E120))="","",OFFSET('Sanitation Data'!$E$28,0,10*ROW('Sanitation Data'!E120)))</f>
        <v/>
      </c>
      <c r="CQ126" s="399" t="str">
        <f ca="1">+IF(OFFSET('Sanitation Data'!$E$29,0,10*ROW('Sanitation Data'!E120))="","",OFFSET('Sanitation Data'!$E$29,0,10*ROW('Sanitation Data'!E120)))</f>
        <v/>
      </c>
      <c r="CR126" s="399" t="str">
        <f ca="1">+IF(OFFSET('Sanitation Data'!$E$30,0,10*ROW('Sanitation Data'!E120))="","",OFFSET('Sanitation Data'!$E$30,0,10*ROW('Sanitation Data'!E120)))</f>
        <v/>
      </c>
      <c r="CS126" s="399" t="str">
        <f ca="1">+IF(OFFSET('Sanitation Data'!$E$31,0,10*ROW('Sanitation Data'!E120))="","",OFFSET('Sanitation Data'!$E$31,0,10*ROW('Sanitation Data'!E120)))</f>
        <v/>
      </c>
      <c r="CT126" s="399" t="str">
        <f ca="1">+IF(OFFSET('Sanitation Data'!$E$32,0,10*ROW('Sanitation Data'!E120))="","",OFFSET('Sanitation Data'!$E$32,0,10*ROW('Sanitation Data'!E120)))</f>
        <v/>
      </c>
      <c r="CU126" s="399" t="str">
        <f ca="1">+IF(OFFSET('Sanitation Data'!$F$28,0,10*ROW('Sanitation Data'!F120))="","",OFFSET('Sanitation Data'!$F$28,0,10*ROW('Sanitation Data'!F120)))</f>
        <v/>
      </c>
      <c r="CV126" s="399" t="str">
        <f ca="1">+IF(OFFSET('Sanitation Data'!$F$29,0,10*ROW('Sanitation Data'!F120))="","",OFFSET('Sanitation Data'!$F$29,0,10*ROW('Sanitation Data'!F120)))</f>
        <v/>
      </c>
      <c r="CW126" s="399" t="str">
        <f ca="1">+IF(OFFSET('Sanitation Data'!$F$30,0,10*ROW('Sanitation Data'!F120))="","",OFFSET('Sanitation Data'!$F$30,0,10*ROW('Sanitation Data'!F120)))</f>
        <v/>
      </c>
      <c r="CX126" s="399" t="str">
        <f ca="1">+IF(OFFSET('Sanitation Data'!$F$31,0,10*ROW('Sanitation Data'!F120))="","",OFFSET('Sanitation Data'!$F$31,0,10*ROW('Sanitation Data'!F120)))</f>
        <v/>
      </c>
      <c r="CY126" s="399" t="str">
        <f ca="1">+IF(OFFSET('Sanitation Data'!$F$32,0,10*ROW('Sanitation Data'!F120))="","",OFFSET('Sanitation Data'!$F$32,0,10*ROW('Sanitation Data'!F120)))</f>
        <v/>
      </c>
      <c r="CZ126" s="399" t="str">
        <f ca="1">+IF(OFFSET('Sanitation Data'!$G$28,0,10*ROW('Sanitation Data'!G120))="","",OFFSET('Sanitation Data'!$G$28,0,10*ROW('Sanitation Data'!G120)))</f>
        <v/>
      </c>
      <c r="DA126" s="399" t="str">
        <f ca="1">+IF(OFFSET('Sanitation Data'!$G$29,0,10*ROW('Sanitation Data'!G120))="","",OFFSET('Sanitation Data'!$G$29,0,10*ROW('Sanitation Data'!G120)))</f>
        <v/>
      </c>
      <c r="DB126" s="399" t="str">
        <f ca="1">+IF(OFFSET('Sanitation Data'!$G$30,0,10*ROW('Sanitation Data'!G120))="","",OFFSET('Sanitation Data'!$G$30,0,10*ROW('Sanitation Data'!G120)))</f>
        <v/>
      </c>
      <c r="DC126" s="399" t="str">
        <f ca="1">+IF(OFFSET('Sanitation Data'!$G$31,0,10*ROW('Sanitation Data'!G120))="","",OFFSET('Sanitation Data'!$G$31,0,10*ROW('Sanitation Data'!G120)))</f>
        <v/>
      </c>
      <c r="DD126" s="399" t="str">
        <f ca="1">+IF(OFFSET('Sanitation Data'!$G$32,0,10*ROW('Sanitation Data'!G120))="","",OFFSET('Sanitation Data'!$G$32,0,10*ROW('Sanitation Data'!G120)))</f>
        <v/>
      </c>
      <c r="DE126" s="399" t="str">
        <f ca="1">+IF(OFFSET('Sanitation Data'!$H$28,0,10*ROW('Sanitation Data'!H120))="","",OFFSET('Sanitation Data'!$H$28,0,10*ROW('Sanitation Data'!H120)))</f>
        <v/>
      </c>
      <c r="DF126" s="399" t="str">
        <f ca="1">+IF(OFFSET('Sanitation Data'!$H$29,0,10*ROW('Sanitation Data'!H120))="","",OFFSET('Sanitation Data'!$H$29,0,10*ROW('Sanitation Data'!H120)))</f>
        <v/>
      </c>
      <c r="DG126" s="399" t="str">
        <f ca="1">+IF(OFFSET('Sanitation Data'!$H$30,0,10*ROW('Sanitation Data'!H120))="","",OFFSET('Sanitation Data'!$H$30,0,10*ROW('Sanitation Data'!H120)))</f>
        <v/>
      </c>
      <c r="DH126" s="399" t="str">
        <f ca="1">+IF(OFFSET('Sanitation Data'!$H$31,0,10*ROW('Sanitation Data'!H120))="","",OFFSET('Sanitation Data'!$H$31,0,10*ROW('Sanitation Data'!H120)))</f>
        <v/>
      </c>
      <c r="DI126" s="399" t="str">
        <f ca="1">+IF(OFFSET('Sanitation Data'!$H$32,0,10*ROW('Sanitation Data'!H120))="","",OFFSET('Sanitation Data'!$H$32,0,10*ROW('Sanitation Data'!H120)))</f>
        <v/>
      </c>
      <c r="DJ126" s="399" t="str">
        <f ca="1">+IF(OFFSET('Sanitation Data'!$I$28,0,10*ROW('Sanitation Data'!I120))="","",OFFSET('Sanitation Data'!$I$28,0,10*ROW('Sanitation Data'!I120)))</f>
        <v/>
      </c>
      <c r="DK126" s="399" t="str">
        <f ca="1">+IF(OFFSET('Sanitation Data'!$I$29,0,10*ROW('Sanitation Data'!I120))="","",OFFSET('Sanitation Data'!$I$29,0,10*ROW('Sanitation Data'!I120)))</f>
        <v/>
      </c>
      <c r="DL126" s="399" t="str">
        <f ca="1">+IF(OFFSET('Sanitation Data'!$I$30,0,10*ROW('Sanitation Data'!I120))="","",OFFSET('Sanitation Data'!$I$30,0,10*ROW('Sanitation Data'!I120)))</f>
        <v/>
      </c>
      <c r="DM126" s="399" t="str">
        <f ca="1">+IF(OFFSET('Sanitation Data'!$I$31,0,10*ROW('Sanitation Data'!I120))="","",OFFSET('Sanitation Data'!$I$31,0,10*ROW('Sanitation Data'!I120)))</f>
        <v/>
      </c>
      <c r="DN126" s="399" t="str">
        <f ca="1">+IF(OFFSET('Sanitation Data'!$I$32,0,10*ROW('Sanitation Data'!I120))="","",OFFSET('Sanitation Data'!$I$32,0,10*ROW('Sanitation Data'!I120)))</f>
        <v/>
      </c>
      <c r="DO126" s="399" t="str">
        <f ca="1">+IF(OFFSET('Hygiene Data'!$D$11,0,10*ROW('Hygiene Data'!D120))="","",OFFSET('Hygiene Data'!$D$11,0,10*ROW('Hygiene Data'!D120)))</f>
        <v/>
      </c>
      <c r="DP126" s="399" t="str">
        <f ca="1">+IF(OFFSET('Hygiene Data'!$D$12,0,10*ROW('Hygiene Data'!D120))="","",OFFSET('Hygiene Data'!$D$12,0,10*ROW('Hygiene Data'!D120)))</f>
        <v/>
      </c>
      <c r="DQ126" s="399" t="str">
        <f ca="1">+IF(OFFSET('Hygiene Data'!$D$13,0,10*ROW('Hygiene Data'!D120))="","",OFFSET('Hygiene Data'!$D$13,0,10*ROW('Hygiene Data'!D120)))</f>
        <v/>
      </c>
      <c r="DR126" s="399" t="str">
        <f ca="1">+IF(OFFSET('Hygiene Data'!$E$11,0,10*ROW('Hygiene Data'!E120))="","",OFFSET('Hygiene Data'!$E$11,0,10*ROW('Hygiene Data'!E120)))</f>
        <v/>
      </c>
      <c r="DS126" s="399" t="str">
        <f ca="1">+IF(OFFSET('Hygiene Data'!$E$12,0,10*ROW('Hygiene Data'!E120))="","",OFFSET('Hygiene Data'!$E$12,0,10*ROW('Hygiene Data'!E120)))</f>
        <v/>
      </c>
      <c r="DT126" s="399" t="str">
        <f ca="1">+IF(OFFSET('Hygiene Data'!$E$13,0,10*ROW('Hygiene Data'!E120))="","",OFFSET('Hygiene Data'!$E$13,0,10*ROW('Hygiene Data'!E120)))</f>
        <v/>
      </c>
      <c r="DU126" s="399" t="str">
        <f ca="1">+IF(OFFSET('Hygiene Data'!$F$11,0,10*ROW('Hygiene Data'!F120))="","",OFFSET('Hygiene Data'!$F$11,0,10*ROW('Hygiene Data'!F120)))</f>
        <v/>
      </c>
      <c r="DV126" s="399" t="str">
        <f ca="1">+IF(OFFSET('Hygiene Data'!$F$12,0,10*ROW('Hygiene Data'!F120))="","",OFFSET('Hygiene Data'!$F$12,0,10*ROW('Hygiene Data'!F120)))</f>
        <v/>
      </c>
      <c r="DW126" s="399" t="str">
        <f ca="1">+IF(OFFSET('Hygiene Data'!$F$13,0,10*ROW('Hygiene Data'!F120))="","",OFFSET('Hygiene Data'!$F$13,0,10*ROW('Hygiene Data'!F120)))</f>
        <v/>
      </c>
      <c r="DX126" s="399" t="str">
        <f ca="1">+IF(OFFSET('Hygiene Data'!$G$11,0,10*ROW('Hygiene Data'!G120))="","",OFFSET('Hygiene Data'!$G$11,0,10*ROW('Hygiene Data'!G120)))</f>
        <v/>
      </c>
      <c r="DY126" s="399" t="str">
        <f ca="1">+IF(OFFSET('Hygiene Data'!$G$12,0,10*ROW('Hygiene Data'!G120))="","",OFFSET('Hygiene Data'!$G$12,0,10*ROW('Hygiene Data'!G120)))</f>
        <v/>
      </c>
      <c r="DZ126" s="399" t="str">
        <f ca="1">+IF(OFFSET('Hygiene Data'!$G$13,0,10*ROW('Hygiene Data'!G120))="","",OFFSET('Hygiene Data'!$G$13,0,10*ROW('Hygiene Data'!G120)))</f>
        <v/>
      </c>
      <c r="EA126" s="399" t="str">
        <f ca="1">+IF(OFFSET('Hygiene Data'!$H$11,0,10*ROW('Hygiene Data'!H120))="","",OFFSET('Hygiene Data'!$H$11,0,10*ROW('Hygiene Data'!H120)))</f>
        <v/>
      </c>
      <c r="EB126" s="399" t="str">
        <f ca="1">+IF(OFFSET('Hygiene Data'!$H$12,0,10*ROW('Hygiene Data'!H120))="","",OFFSET('Hygiene Data'!$H$12,0,10*ROW('Hygiene Data'!H120)))</f>
        <v/>
      </c>
      <c r="EC126" s="399" t="str">
        <f ca="1">+IF(OFFSET('Hygiene Data'!$H$13,0,10*ROW('Hygiene Data'!H120))="","",OFFSET('Hygiene Data'!$H$13,0,10*ROW('Hygiene Data'!H120)))</f>
        <v/>
      </c>
      <c r="ED126" s="399" t="str">
        <f ca="1">+IF(OFFSET('Hygiene Data'!$I$11,0,10*ROW('Hygiene Data'!I120))="","",OFFSET('Hygiene Data'!$I$11,0,10*ROW('Hygiene Data'!I120)))</f>
        <v/>
      </c>
      <c r="EE126" s="399" t="str">
        <f ca="1">+IF(OFFSET('Hygiene Data'!$I$12,0,10*ROW('Hygiene Data'!I120))="","",OFFSET('Hygiene Data'!$I$12,0,10*ROW('Hygiene Data'!I120)))</f>
        <v/>
      </c>
      <c r="EF126" s="399" t="str">
        <f ca="1">+IF(OFFSET('Hygiene Data'!$I$13,0,10*ROW('Hygiene Data'!I120))="","",OFFSET('Hygiene Data'!$I$13,0,10*ROW('Hygiene Data'!I120)))</f>
        <v/>
      </c>
    </row>
    <row r="127" spans="1:136" x14ac:dyDescent="0.25">
      <c r="A127" s="508" t="str">
        <f ca="1">+IF(OFFSET('Water Data'!$B$2,0,10*ROW('Water Data'!E121))="","",OFFSET('Water Data'!$B$2,0,10*ROW('Water Data'!E121)))</f>
        <v/>
      </c>
      <c r="B127" s="50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35" t="str">
        <f t="shared" ca="1" si="1"/>
        <v/>
      </c>
      <c r="D127" s="53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3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3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3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3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3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3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3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3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3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3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3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3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3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3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3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3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3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3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3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3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3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3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3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3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3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3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3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3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3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3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3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3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3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3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3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3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3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3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3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3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3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3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3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3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3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3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3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3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1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3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3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3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3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3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3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3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3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3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3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3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3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3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3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3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3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99" t="str">
        <f ca="1">+IF(OFFSET('Water Data'!$D$27,0,10*ROW('Water Data'!D121))="","",OFFSET('Water Data'!$D$27,0,10*ROW('Water Data'!D121)))</f>
        <v/>
      </c>
      <c r="BT127" s="399" t="str">
        <f ca="1">+IF(OFFSET('Water Data'!$D$28,0,10*ROW('Water Data'!D121))="","",OFFSET('Water Data'!$D$28,0,10*ROW('Water Data'!D121)))</f>
        <v/>
      </c>
      <c r="BU127" s="399" t="str">
        <f ca="1">+IF(OFFSET('Water Data'!$D$29,0,10*ROW('Water Data'!D121))="","",OFFSET('Water Data'!$D$29,0,10*ROW('Water Data'!D121)))</f>
        <v/>
      </c>
      <c r="BV127" s="399" t="str">
        <f ca="1">+IF(OFFSET('Water Data'!$E$27,0,10*ROW('Water Data'!E121))="","",OFFSET('Water Data'!$E$27,0,10*ROW('Water Data'!E121)))</f>
        <v/>
      </c>
      <c r="BW127" s="399" t="str">
        <f ca="1">+IF(OFFSET('Water Data'!$E$28,0,10*ROW('Water Data'!E121))="","",OFFSET('Water Data'!$E$28,0,10*ROW('Water Data'!E121)))</f>
        <v/>
      </c>
      <c r="BX127" s="399" t="str">
        <f ca="1">+IF(OFFSET('Water Data'!$E$29,0,10*ROW('Water Data'!E121))="","",OFFSET('Water Data'!$E$29,0,10*ROW('Water Data'!E121)))</f>
        <v/>
      </c>
      <c r="BY127" s="399" t="str">
        <f ca="1">+IF(OFFSET('Water Data'!$F$27,0,10*ROW('Water Data'!F121))="","",OFFSET('Water Data'!$F$27,0,10*ROW('Water Data'!F121)))</f>
        <v/>
      </c>
      <c r="BZ127" s="399" t="str">
        <f ca="1">+IF(OFFSET('Water Data'!$F$28,0,10*ROW('Water Data'!F121))="","",OFFSET('Water Data'!$F$28,0,10*ROW('Water Data'!F121)))</f>
        <v/>
      </c>
      <c r="CA127" s="399" t="str">
        <f ca="1">+IF(OFFSET('Water Data'!$F$29,0,10*ROW('Water Data'!F121))="","",OFFSET('Water Data'!$F$29,0,10*ROW('Water Data'!F121)))</f>
        <v/>
      </c>
      <c r="CB127" s="399" t="str">
        <f ca="1">+IF(OFFSET('Water Data'!$G$27,0,10*ROW('Water Data'!G121))="","",OFFSET('Water Data'!$G$27,0,10*ROW('Water Data'!G121)))</f>
        <v/>
      </c>
      <c r="CC127" s="399" t="str">
        <f ca="1">+IF(OFFSET('Water Data'!$G$28,0,10*ROW('Water Data'!G121))="","",OFFSET('Water Data'!$G$28,0,10*ROW('Water Data'!G121)))</f>
        <v/>
      </c>
      <c r="CD127" s="399" t="str">
        <f ca="1">+IF(OFFSET('Water Data'!$G$29,0,10*ROW('Water Data'!G121))="","",OFFSET('Water Data'!$G$29,0,10*ROW('Water Data'!G121)))</f>
        <v/>
      </c>
      <c r="CE127" s="399" t="str">
        <f ca="1">+IF(OFFSET('Water Data'!$H$27,0,10*ROW('Water Data'!H121))="","",OFFSET('Water Data'!$H$27,0,10*ROW('Water Data'!H121)))</f>
        <v/>
      </c>
      <c r="CF127" s="399" t="str">
        <f ca="1">+IF(OFFSET('Water Data'!$H$28,0,10*ROW('Water Data'!H121))="","",OFFSET('Water Data'!$H$28,0,10*ROW('Water Data'!H121)))</f>
        <v/>
      </c>
      <c r="CG127" s="399" t="str">
        <f ca="1">+IF(OFFSET('Water Data'!$H$29,0,10*ROW('Water Data'!H121))="","",OFFSET('Water Data'!$H$29,0,10*ROW('Water Data'!H121)))</f>
        <v/>
      </c>
      <c r="CH127" s="399" t="str">
        <f ca="1">+IF(OFFSET('Water Data'!$I$27,0,10*ROW('Water Data'!I121))="","",OFFSET('Water Data'!$I$27,0,10*ROW('Water Data'!I121)))</f>
        <v/>
      </c>
      <c r="CI127" s="399" t="str">
        <f ca="1">+IF(OFFSET('Water Data'!$I$28,0,10*ROW('Water Data'!I121))="","",OFFSET('Water Data'!$I$28,0,10*ROW('Water Data'!I121)))</f>
        <v/>
      </c>
      <c r="CJ127" s="399" t="str">
        <f ca="1">+IF(OFFSET('Water Data'!$I$29,0,10*ROW('Water Data'!I121))="","",OFFSET('Water Data'!$I$29,0,10*ROW('Water Data'!I121)))</f>
        <v/>
      </c>
      <c r="CK127" s="399" t="str">
        <f ca="1">+IF(OFFSET('Sanitation Data'!$D$28,0,10*ROW('Sanitation Data'!D121))="","",OFFSET('Sanitation Data'!$D$28,0,10*ROW('Sanitation Data'!D121)))</f>
        <v/>
      </c>
      <c r="CL127" s="399" t="str">
        <f ca="1">+IF(OFFSET('Sanitation Data'!$D$29,0,10*ROW('Sanitation Data'!D121))="","",OFFSET('Sanitation Data'!$D$29,0,10*ROW('Sanitation Data'!D121)))</f>
        <v/>
      </c>
      <c r="CM127" s="399" t="str">
        <f ca="1">+IF(OFFSET('Sanitation Data'!$D$30,0,10*ROW('Sanitation Data'!D121))="","",OFFSET('Sanitation Data'!$D$30,0,10*ROW('Sanitation Data'!D121)))</f>
        <v/>
      </c>
      <c r="CN127" s="399" t="str">
        <f ca="1">+IF(OFFSET('Sanitation Data'!$D$31,0,10*ROW('Sanitation Data'!D121))="","",OFFSET('Sanitation Data'!$D$31,0,10*ROW('Sanitation Data'!D121)))</f>
        <v/>
      </c>
      <c r="CO127" s="399" t="str">
        <f ca="1">+IF(OFFSET('Sanitation Data'!$D$32,0,10*ROW('Sanitation Data'!D121))="","",OFFSET('Sanitation Data'!$D$32,0,10*ROW('Sanitation Data'!D121)))</f>
        <v/>
      </c>
      <c r="CP127" s="399" t="str">
        <f ca="1">+IF(OFFSET('Sanitation Data'!$E$28,0,10*ROW('Sanitation Data'!E121))="","",OFFSET('Sanitation Data'!$E$28,0,10*ROW('Sanitation Data'!E121)))</f>
        <v/>
      </c>
      <c r="CQ127" s="399" t="str">
        <f ca="1">+IF(OFFSET('Sanitation Data'!$E$29,0,10*ROW('Sanitation Data'!E121))="","",OFFSET('Sanitation Data'!$E$29,0,10*ROW('Sanitation Data'!E121)))</f>
        <v/>
      </c>
      <c r="CR127" s="399" t="str">
        <f ca="1">+IF(OFFSET('Sanitation Data'!$E$30,0,10*ROW('Sanitation Data'!E121))="","",OFFSET('Sanitation Data'!$E$30,0,10*ROW('Sanitation Data'!E121)))</f>
        <v/>
      </c>
      <c r="CS127" s="399" t="str">
        <f ca="1">+IF(OFFSET('Sanitation Data'!$E$31,0,10*ROW('Sanitation Data'!E121))="","",OFFSET('Sanitation Data'!$E$31,0,10*ROW('Sanitation Data'!E121)))</f>
        <v/>
      </c>
      <c r="CT127" s="399" t="str">
        <f ca="1">+IF(OFFSET('Sanitation Data'!$E$32,0,10*ROW('Sanitation Data'!E121))="","",OFFSET('Sanitation Data'!$E$32,0,10*ROW('Sanitation Data'!E121)))</f>
        <v/>
      </c>
      <c r="CU127" s="399" t="str">
        <f ca="1">+IF(OFFSET('Sanitation Data'!$F$28,0,10*ROW('Sanitation Data'!F121))="","",OFFSET('Sanitation Data'!$F$28,0,10*ROW('Sanitation Data'!F121)))</f>
        <v/>
      </c>
      <c r="CV127" s="399" t="str">
        <f ca="1">+IF(OFFSET('Sanitation Data'!$F$29,0,10*ROW('Sanitation Data'!F121))="","",OFFSET('Sanitation Data'!$F$29,0,10*ROW('Sanitation Data'!F121)))</f>
        <v/>
      </c>
      <c r="CW127" s="399" t="str">
        <f ca="1">+IF(OFFSET('Sanitation Data'!$F$30,0,10*ROW('Sanitation Data'!F121))="","",OFFSET('Sanitation Data'!$F$30,0,10*ROW('Sanitation Data'!F121)))</f>
        <v/>
      </c>
      <c r="CX127" s="399" t="str">
        <f ca="1">+IF(OFFSET('Sanitation Data'!$F$31,0,10*ROW('Sanitation Data'!F121))="","",OFFSET('Sanitation Data'!$F$31,0,10*ROW('Sanitation Data'!F121)))</f>
        <v/>
      </c>
      <c r="CY127" s="399" t="str">
        <f ca="1">+IF(OFFSET('Sanitation Data'!$F$32,0,10*ROW('Sanitation Data'!F121))="","",OFFSET('Sanitation Data'!$F$32,0,10*ROW('Sanitation Data'!F121)))</f>
        <v/>
      </c>
      <c r="CZ127" s="399" t="str">
        <f ca="1">+IF(OFFSET('Sanitation Data'!$G$28,0,10*ROW('Sanitation Data'!G121))="","",OFFSET('Sanitation Data'!$G$28,0,10*ROW('Sanitation Data'!G121)))</f>
        <v/>
      </c>
      <c r="DA127" s="399" t="str">
        <f ca="1">+IF(OFFSET('Sanitation Data'!$G$29,0,10*ROW('Sanitation Data'!G121))="","",OFFSET('Sanitation Data'!$G$29,0,10*ROW('Sanitation Data'!G121)))</f>
        <v/>
      </c>
      <c r="DB127" s="399" t="str">
        <f ca="1">+IF(OFFSET('Sanitation Data'!$G$30,0,10*ROW('Sanitation Data'!G121))="","",OFFSET('Sanitation Data'!$G$30,0,10*ROW('Sanitation Data'!G121)))</f>
        <v/>
      </c>
      <c r="DC127" s="399" t="str">
        <f ca="1">+IF(OFFSET('Sanitation Data'!$G$31,0,10*ROW('Sanitation Data'!G121))="","",OFFSET('Sanitation Data'!$G$31,0,10*ROW('Sanitation Data'!G121)))</f>
        <v/>
      </c>
      <c r="DD127" s="399" t="str">
        <f ca="1">+IF(OFFSET('Sanitation Data'!$G$32,0,10*ROW('Sanitation Data'!G121))="","",OFFSET('Sanitation Data'!$G$32,0,10*ROW('Sanitation Data'!G121)))</f>
        <v/>
      </c>
      <c r="DE127" s="399" t="str">
        <f ca="1">+IF(OFFSET('Sanitation Data'!$H$28,0,10*ROW('Sanitation Data'!H121))="","",OFFSET('Sanitation Data'!$H$28,0,10*ROW('Sanitation Data'!H121)))</f>
        <v/>
      </c>
      <c r="DF127" s="399" t="str">
        <f ca="1">+IF(OFFSET('Sanitation Data'!$H$29,0,10*ROW('Sanitation Data'!H121))="","",OFFSET('Sanitation Data'!$H$29,0,10*ROW('Sanitation Data'!H121)))</f>
        <v/>
      </c>
      <c r="DG127" s="399" t="str">
        <f ca="1">+IF(OFFSET('Sanitation Data'!$H$30,0,10*ROW('Sanitation Data'!H121))="","",OFFSET('Sanitation Data'!$H$30,0,10*ROW('Sanitation Data'!H121)))</f>
        <v/>
      </c>
      <c r="DH127" s="399" t="str">
        <f ca="1">+IF(OFFSET('Sanitation Data'!$H$31,0,10*ROW('Sanitation Data'!H121))="","",OFFSET('Sanitation Data'!$H$31,0,10*ROW('Sanitation Data'!H121)))</f>
        <v/>
      </c>
      <c r="DI127" s="399" t="str">
        <f ca="1">+IF(OFFSET('Sanitation Data'!$H$32,0,10*ROW('Sanitation Data'!H121))="","",OFFSET('Sanitation Data'!$H$32,0,10*ROW('Sanitation Data'!H121)))</f>
        <v/>
      </c>
      <c r="DJ127" s="399" t="str">
        <f ca="1">+IF(OFFSET('Sanitation Data'!$I$28,0,10*ROW('Sanitation Data'!I121))="","",OFFSET('Sanitation Data'!$I$28,0,10*ROW('Sanitation Data'!I121)))</f>
        <v/>
      </c>
      <c r="DK127" s="399" t="str">
        <f ca="1">+IF(OFFSET('Sanitation Data'!$I$29,0,10*ROW('Sanitation Data'!I121))="","",OFFSET('Sanitation Data'!$I$29,0,10*ROW('Sanitation Data'!I121)))</f>
        <v/>
      </c>
      <c r="DL127" s="399" t="str">
        <f ca="1">+IF(OFFSET('Sanitation Data'!$I$30,0,10*ROW('Sanitation Data'!I121))="","",OFFSET('Sanitation Data'!$I$30,0,10*ROW('Sanitation Data'!I121)))</f>
        <v/>
      </c>
      <c r="DM127" s="399" t="str">
        <f ca="1">+IF(OFFSET('Sanitation Data'!$I$31,0,10*ROW('Sanitation Data'!I121))="","",OFFSET('Sanitation Data'!$I$31,0,10*ROW('Sanitation Data'!I121)))</f>
        <v/>
      </c>
      <c r="DN127" s="399" t="str">
        <f ca="1">+IF(OFFSET('Sanitation Data'!$I$32,0,10*ROW('Sanitation Data'!I121))="","",OFFSET('Sanitation Data'!$I$32,0,10*ROW('Sanitation Data'!I121)))</f>
        <v/>
      </c>
      <c r="DO127" s="399" t="str">
        <f ca="1">+IF(OFFSET('Hygiene Data'!$D$11,0,10*ROW('Hygiene Data'!D121))="","",OFFSET('Hygiene Data'!$D$11,0,10*ROW('Hygiene Data'!D121)))</f>
        <v/>
      </c>
      <c r="DP127" s="399" t="str">
        <f ca="1">+IF(OFFSET('Hygiene Data'!$D$12,0,10*ROW('Hygiene Data'!D121))="","",OFFSET('Hygiene Data'!$D$12,0,10*ROW('Hygiene Data'!D121)))</f>
        <v/>
      </c>
      <c r="DQ127" s="399" t="str">
        <f ca="1">+IF(OFFSET('Hygiene Data'!$D$13,0,10*ROW('Hygiene Data'!D121))="","",OFFSET('Hygiene Data'!$D$13,0,10*ROW('Hygiene Data'!D121)))</f>
        <v/>
      </c>
      <c r="DR127" s="399" t="str">
        <f ca="1">+IF(OFFSET('Hygiene Data'!$E$11,0,10*ROW('Hygiene Data'!E121))="","",OFFSET('Hygiene Data'!$E$11,0,10*ROW('Hygiene Data'!E121)))</f>
        <v/>
      </c>
      <c r="DS127" s="399" t="str">
        <f ca="1">+IF(OFFSET('Hygiene Data'!$E$12,0,10*ROW('Hygiene Data'!E121))="","",OFFSET('Hygiene Data'!$E$12,0,10*ROW('Hygiene Data'!E121)))</f>
        <v/>
      </c>
      <c r="DT127" s="399" t="str">
        <f ca="1">+IF(OFFSET('Hygiene Data'!$E$13,0,10*ROW('Hygiene Data'!E121))="","",OFFSET('Hygiene Data'!$E$13,0,10*ROW('Hygiene Data'!E121)))</f>
        <v/>
      </c>
      <c r="DU127" s="399" t="str">
        <f ca="1">+IF(OFFSET('Hygiene Data'!$F$11,0,10*ROW('Hygiene Data'!F121))="","",OFFSET('Hygiene Data'!$F$11,0,10*ROW('Hygiene Data'!F121)))</f>
        <v/>
      </c>
      <c r="DV127" s="399" t="str">
        <f ca="1">+IF(OFFSET('Hygiene Data'!$F$12,0,10*ROW('Hygiene Data'!F121))="","",OFFSET('Hygiene Data'!$F$12,0,10*ROW('Hygiene Data'!F121)))</f>
        <v/>
      </c>
      <c r="DW127" s="399" t="str">
        <f ca="1">+IF(OFFSET('Hygiene Data'!$F$13,0,10*ROW('Hygiene Data'!F121))="","",OFFSET('Hygiene Data'!$F$13,0,10*ROW('Hygiene Data'!F121)))</f>
        <v/>
      </c>
      <c r="DX127" s="399" t="str">
        <f ca="1">+IF(OFFSET('Hygiene Data'!$G$11,0,10*ROW('Hygiene Data'!G121))="","",OFFSET('Hygiene Data'!$G$11,0,10*ROW('Hygiene Data'!G121)))</f>
        <v/>
      </c>
      <c r="DY127" s="399" t="str">
        <f ca="1">+IF(OFFSET('Hygiene Data'!$G$12,0,10*ROW('Hygiene Data'!G121))="","",OFFSET('Hygiene Data'!$G$12,0,10*ROW('Hygiene Data'!G121)))</f>
        <v/>
      </c>
      <c r="DZ127" s="399" t="str">
        <f ca="1">+IF(OFFSET('Hygiene Data'!$G$13,0,10*ROW('Hygiene Data'!G121))="","",OFFSET('Hygiene Data'!$G$13,0,10*ROW('Hygiene Data'!G121)))</f>
        <v/>
      </c>
      <c r="EA127" s="399" t="str">
        <f ca="1">+IF(OFFSET('Hygiene Data'!$H$11,0,10*ROW('Hygiene Data'!H121))="","",OFFSET('Hygiene Data'!$H$11,0,10*ROW('Hygiene Data'!H121)))</f>
        <v/>
      </c>
      <c r="EB127" s="399" t="str">
        <f ca="1">+IF(OFFSET('Hygiene Data'!$H$12,0,10*ROW('Hygiene Data'!H121))="","",OFFSET('Hygiene Data'!$H$12,0,10*ROW('Hygiene Data'!H121)))</f>
        <v/>
      </c>
      <c r="EC127" s="399" t="str">
        <f ca="1">+IF(OFFSET('Hygiene Data'!$H$13,0,10*ROW('Hygiene Data'!H121))="","",OFFSET('Hygiene Data'!$H$13,0,10*ROW('Hygiene Data'!H121)))</f>
        <v/>
      </c>
      <c r="ED127" s="399" t="str">
        <f ca="1">+IF(OFFSET('Hygiene Data'!$I$11,0,10*ROW('Hygiene Data'!I121))="","",OFFSET('Hygiene Data'!$I$11,0,10*ROW('Hygiene Data'!I121)))</f>
        <v/>
      </c>
      <c r="EE127" s="399" t="str">
        <f ca="1">+IF(OFFSET('Hygiene Data'!$I$12,0,10*ROW('Hygiene Data'!I121))="","",OFFSET('Hygiene Data'!$I$12,0,10*ROW('Hygiene Data'!I121)))</f>
        <v/>
      </c>
      <c r="EF127" s="399" t="str">
        <f ca="1">+IF(OFFSET('Hygiene Data'!$I$13,0,10*ROW('Hygiene Data'!I121))="","",OFFSET('Hygiene Data'!$I$13,0,10*ROW('Hygiene Data'!I121)))</f>
        <v/>
      </c>
    </row>
    <row r="128" spans="1:136" x14ac:dyDescent="0.25">
      <c r="A128" s="508" t="str">
        <f ca="1">+IF(OFFSET('Water Data'!$B$2,0,10*ROW('Water Data'!E122))="","",OFFSET('Water Data'!$B$2,0,10*ROW('Water Data'!E122)))</f>
        <v/>
      </c>
      <c r="B128" s="50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35" t="str">
        <f t="shared" ca="1" si="1"/>
        <v/>
      </c>
      <c r="D128" s="53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3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3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3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3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3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3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3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3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3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3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3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3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3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3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3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3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3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3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3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3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3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3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3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3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3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3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3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3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3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3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3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3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3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3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3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3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3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3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3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3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3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3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3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3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3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3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3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3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1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3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3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3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3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3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3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3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3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3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3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3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3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3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3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3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3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99" t="str">
        <f ca="1">+IF(OFFSET('Water Data'!$D$27,0,10*ROW('Water Data'!D122))="","",OFFSET('Water Data'!$D$27,0,10*ROW('Water Data'!D122)))</f>
        <v/>
      </c>
      <c r="BT128" s="399" t="str">
        <f ca="1">+IF(OFFSET('Water Data'!$D$28,0,10*ROW('Water Data'!D122))="","",OFFSET('Water Data'!$D$28,0,10*ROW('Water Data'!D122)))</f>
        <v/>
      </c>
      <c r="BU128" s="399" t="str">
        <f ca="1">+IF(OFFSET('Water Data'!$D$29,0,10*ROW('Water Data'!D122))="","",OFFSET('Water Data'!$D$29,0,10*ROW('Water Data'!D122)))</f>
        <v/>
      </c>
      <c r="BV128" s="399" t="str">
        <f ca="1">+IF(OFFSET('Water Data'!$E$27,0,10*ROW('Water Data'!E122))="","",OFFSET('Water Data'!$E$27,0,10*ROW('Water Data'!E122)))</f>
        <v/>
      </c>
      <c r="BW128" s="399" t="str">
        <f ca="1">+IF(OFFSET('Water Data'!$E$28,0,10*ROW('Water Data'!E122))="","",OFFSET('Water Data'!$E$28,0,10*ROW('Water Data'!E122)))</f>
        <v/>
      </c>
      <c r="BX128" s="399" t="str">
        <f ca="1">+IF(OFFSET('Water Data'!$E$29,0,10*ROW('Water Data'!E122))="","",OFFSET('Water Data'!$E$29,0,10*ROW('Water Data'!E122)))</f>
        <v/>
      </c>
      <c r="BY128" s="399" t="str">
        <f ca="1">+IF(OFFSET('Water Data'!$F$27,0,10*ROW('Water Data'!F122))="","",OFFSET('Water Data'!$F$27,0,10*ROW('Water Data'!F122)))</f>
        <v/>
      </c>
      <c r="BZ128" s="399" t="str">
        <f ca="1">+IF(OFFSET('Water Data'!$F$28,0,10*ROW('Water Data'!F122))="","",OFFSET('Water Data'!$F$28,0,10*ROW('Water Data'!F122)))</f>
        <v/>
      </c>
      <c r="CA128" s="399" t="str">
        <f ca="1">+IF(OFFSET('Water Data'!$F$29,0,10*ROW('Water Data'!F122))="","",OFFSET('Water Data'!$F$29,0,10*ROW('Water Data'!F122)))</f>
        <v/>
      </c>
      <c r="CB128" s="399" t="str">
        <f ca="1">+IF(OFFSET('Water Data'!$G$27,0,10*ROW('Water Data'!G122))="","",OFFSET('Water Data'!$G$27,0,10*ROW('Water Data'!G122)))</f>
        <v/>
      </c>
      <c r="CC128" s="399" t="str">
        <f ca="1">+IF(OFFSET('Water Data'!$G$28,0,10*ROW('Water Data'!G122))="","",OFFSET('Water Data'!$G$28,0,10*ROW('Water Data'!G122)))</f>
        <v/>
      </c>
      <c r="CD128" s="399" t="str">
        <f ca="1">+IF(OFFSET('Water Data'!$G$29,0,10*ROW('Water Data'!G122))="","",OFFSET('Water Data'!$G$29,0,10*ROW('Water Data'!G122)))</f>
        <v/>
      </c>
      <c r="CE128" s="399" t="str">
        <f ca="1">+IF(OFFSET('Water Data'!$H$27,0,10*ROW('Water Data'!H122))="","",OFFSET('Water Data'!$H$27,0,10*ROW('Water Data'!H122)))</f>
        <v/>
      </c>
      <c r="CF128" s="399" t="str">
        <f ca="1">+IF(OFFSET('Water Data'!$H$28,0,10*ROW('Water Data'!H122))="","",OFFSET('Water Data'!$H$28,0,10*ROW('Water Data'!H122)))</f>
        <v/>
      </c>
      <c r="CG128" s="399" t="str">
        <f ca="1">+IF(OFFSET('Water Data'!$H$29,0,10*ROW('Water Data'!H122))="","",OFFSET('Water Data'!$H$29,0,10*ROW('Water Data'!H122)))</f>
        <v/>
      </c>
      <c r="CH128" s="399" t="str">
        <f ca="1">+IF(OFFSET('Water Data'!$I$27,0,10*ROW('Water Data'!I122))="","",OFFSET('Water Data'!$I$27,0,10*ROW('Water Data'!I122)))</f>
        <v/>
      </c>
      <c r="CI128" s="399" t="str">
        <f ca="1">+IF(OFFSET('Water Data'!$I$28,0,10*ROW('Water Data'!I122))="","",OFFSET('Water Data'!$I$28,0,10*ROW('Water Data'!I122)))</f>
        <v/>
      </c>
      <c r="CJ128" s="399" t="str">
        <f ca="1">+IF(OFFSET('Water Data'!$I$29,0,10*ROW('Water Data'!I122))="","",OFFSET('Water Data'!$I$29,0,10*ROW('Water Data'!I122)))</f>
        <v/>
      </c>
      <c r="CK128" s="399" t="str">
        <f ca="1">+IF(OFFSET('Sanitation Data'!$D$28,0,10*ROW('Sanitation Data'!D122))="","",OFFSET('Sanitation Data'!$D$28,0,10*ROW('Sanitation Data'!D122)))</f>
        <v/>
      </c>
      <c r="CL128" s="399" t="str">
        <f ca="1">+IF(OFFSET('Sanitation Data'!$D$29,0,10*ROW('Sanitation Data'!D122))="","",OFFSET('Sanitation Data'!$D$29,0,10*ROW('Sanitation Data'!D122)))</f>
        <v/>
      </c>
      <c r="CM128" s="399" t="str">
        <f ca="1">+IF(OFFSET('Sanitation Data'!$D$30,0,10*ROW('Sanitation Data'!D122))="","",OFFSET('Sanitation Data'!$D$30,0,10*ROW('Sanitation Data'!D122)))</f>
        <v/>
      </c>
      <c r="CN128" s="399" t="str">
        <f ca="1">+IF(OFFSET('Sanitation Data'!$D$31,0,10*ROW('Sanitation Data'!D122))="","",OFFSET('Sanitation Data'!$D$31,0,10*ROW('Sanitation Data'!D122)))</f>
        <v/>
      </c>
      <c r="CO128" s="399" t="str">
        <f ca="1">+IF(OFFSET('Sanitation Data'!$D$32,0,10*ROW('Sanitation Data'!D122))="","",OFFSET('Sanitation Data'!$D$32,0,10*ROW('Sanitation Data'!D122)))</f>
        <v/>
      </c>
      <c r="CP128" s="399" t="str">
        <f ca="1">+IF(OFFSET('Sanitation Data'!$E$28,0,10*ROW('Sanitation Data'!E122))="","",OFFSET('Sanitation Data'!$E$28,0,10*ROW('Sanitation Data'!E122)))</f>
        <v/>
      </c>
      <c r="CQ128" s="399" t="str">
        <f ca="1">+IF(OFFSET('Sanitation Data'!$E$29,0,10*ROW('Sanitation Data'!E122))="","",OFFSET('Sanitation Data'!$E$29,0,10*ROW('Sanitation Data'!E122)))</f>
        <v/>
      </c>
      <c r="CR128" s="399" t="str">
        <f ca="1">+IF(OFFSET('Sanitation Data'!$E$30,0,10*ROW('Sanitation Data'!E122))="","",OFFSET('Sanitation Data'!$E$30,0,10*ROW('Sanitation Data'!E122)))</f>
        <v/>
      </c>
      <c r="CS128" s="399" t="str">
        <f ca="1">+IF(OFFSET('Sanitation Data'!$E$31,0,10*ROW('Sanitation Data'!E122))="","",OFFSET('Sanitation Data'!$E$31,0,10*ROW('Sanitation Data'!E122)))</f>
        <v/>
      </c>
      <c r="CT128" s="399" t="str">
        <f ca="1">+IF(OFFSET('Sanitation Data'!$E$32,0,10*ROW('Sanitation Data'!E122))="","",OFFSET('Sanitation Data'!$E$32,0,10*ROW('Sanitation Data'!E122)))</f>
        <v/>
      </c>
      <c r="CU128" s="399" t="str">
        <f ca="1">+IF(OFFSET('Sanitation Data'!$F$28,0,10*ROW('Sanitation Data'!F122))="","",OFFSET('Sanitation Data'!$F$28,0,10*ROW('Sanitation Data'!F122)))</f>
        <v/>
      </c>
      <c r="CV128" s="399" t="str">
        <f ca="1">+IF(OFFSET('Sanitation Data'!$F$29,0,10*ROW('Sanitation Data'!F122))="","",OFFSET('Sanitation Data'!$F$29,0,10*ROW('Sanitation Data'!F122)))</f>
        <v/>
      </c>
      <c r="CW128" s="399" t="str">
        <f ca="1">+IF(OFFSET('Sanitation Data'!$F$30,0,10*ROW('Sanitation Data'!F122))="","",OFFSET('Sanitation Data'!$F$30,0,10*ROW('Sanitation Data'!F122)))</f>
        <v/>
      </c>
      <c r="CX128" s="399" t="str">
        <f ca="1">+IF(OFFSET('Sanitation Data'!$F$31,0,10*ROW('Sanitation Data'!F122))="","",OFFSET('Sanitation Data'!$F$31,0,10*ROW('Sanitation Data'!F122)))</f>
        <v/>
      </c>
      <c r="CY128" s="399" t="str">
        <f ca="1">+IF(OFFSET('Sanitation Data'!$F$32,0,10*ROW('Sanitation Data'!F122))="","",OFFSET('Sanitation Data'!$F$32,0,10*ROW('Sanitation Data'!F122)))</f>
        <v/>
      </c>
      <c r="CZ128" s="399" t="str">
        <f ca="1">+IF(OFFSET('Sanitation Data'!$G$28,0,10*ROW('Sanitation Data'!G122))="","",OFFSET('Sanitation Data'!$G$28,0,10*ROW('Sanitation Data'!G122)))</f>
        <v/>
      </c>
      <c r="DA128" s="399" t="str">
        <f ca="1">+IF(OFFSET('Sanitation Data'!$G$29,0,10*ROW('Sanitation Data'!G122))="","",OFFSET('Sanitation Data'!$G$29,0,10*ROW('Sanitation Data'!G122)))</f>
        <v/>
      </c>
      <c r="DB128" s="399" t="str">
        <f ca="1">+IF(OFFSET('Sanitation Data'!$G$30,0,10*ROW('Sanitation Data'!G122))="","",OFFSET('Sanitation Data'!$G$30,0,10*ROW('Sanitation Data'!G122)))</f>
        <v/>
      </c>
      <c r="DC128" s="399" t="str">
        <f ca="1">+IF(OFFSET('Sanitation Data'!$G$31,0,10*ROW('Sanitation Data'!G122))="","",OFFSET('Sanitation Data'!$G$31,0,10*ROW('Sanitation Data'!G122)))</f>
        <v/>
      </c>
      <c r="DD128" s="399" t="str">
        <f ca="1">+IF(OFFSET('Sanitation Data'!$G$32,0,10*ROW('Sanitation Data'!G122))="","",OFFSET('Sanitation Data'!$G$32,0,10*ROW('Sanitation Data'!G122)))</f>
        <v/>
      </c>
      <c r="DE128" s="399" t="str">
        <f ca="1">+IF(OFFSET('Sanitation Data'!$H$28,0,10*ROW('Sanitation Data'!H122))="","",OFFSET('Sanitation Data'!$H$28,0,10*ROW('Sanitation Data'!H122)))</f>
        <v/>
      </c>
      <c r="DF128" s="399" t="str">
        <f ca="1">+IF(OFFSET('Sanitation Data'!$H$29,0,10*ROW('Sanitation Data'!H122))="","",OFFSET('Sanitation Data'!$H$29,0,10*ROW('Sanitation Data'!H122)))</f>
        <v/>
      </c>
      <c r="DG128" s="399" t="str">
        <f ca="1">+IF(OFFSET('Sanitation Data'!$H$30,0,10*ROW('Sanitation Data'!H122))="","",OFFSET('Sanitation Data'!$H$30,0,10*ROW('Sanitation Data'!H122)))</f>
        <v/>
      </c>
      <c r="DH128" s="399" t="str">
        <f ca="1">+IF(OFFSET('Sanitation Data'!$H$31,0,10*ROW('Sanitation Data'!H122))="","",OFFSET('Sanitation Data'!$H$31,0,10*ROW('Sanitation Data'!H122)))</f>
        <v/>
      </c>
      <c r="DI128" s="399" t="str">
        <f ca="1">+IF(OFFSET('Sanitation Data'!$H$32,0,10*ROW('Sanitation Data'!H122))="","",OFFSET('Sanitation Data'!$H$32,0,10*ROW('Sanitation Data'!H122)))</f>
        <v/>
      </c>
      <c r="DJ128" s="399" t="str">
        <f ca="1">+IF(OFFSET('Sanitation Data'!$I$28,0,10*ROW('Sanitation Data'!I122))="","",OFFSET('Sanitation Data'!$I$28,0,10*ROW('Sanitation Data'!I122)))</f>
        <v/>
      </c>
      <c r="DK128" s="399" t="str">
        <f ca="1">+IF(OFFSET('Sanitation Data'!$I$29,0,10*ROW('Sanitation Data'!I122))="","",OFFSET('Sanitation Data'!$I$29,0,10*ROW('Sanitation Data'!I122)))</f>
        <v/>
      </c>
      <c r="DL128" s="399" t="str">
        <f ca="1">+IF(OFFSET('Sanitation Data'!$I$30,0,10*ROW('Sanitation Data'!I122))="","",OFFSET('Sanitation Data'!$I$30,0,10*ROW('Sanitation Data'!I122)))</f>
        <v/>
      </c>
      <c r="DM128" s="399" t="str">
        <f ca="1">+IF(OFFSET('Sanitation Data'!$I$31,0,10*ROW('Sanitation Data'!I122))="","",OFFSET('Sanitation Data'!$I$31,0,10*ROW('Sanitation Data'!I122)))</f>
        <v/>
      </c>
      <c r="DN128" s="399" t="str">
        <f ca="1">+IF(OFFSET('Sanitation Data'!$I$32,0,10*ROW('Sanitation Data'!I122))="","",OFFSET('Sanitation Data'!$I$32,0,10*ROW('Sanitation Data'!I122)))</f>
        <v/>
      </c>
      <c r="DO128" s="399" t="str">
        <f ca="1">+IF(OFFSET('Hygiene Data'!$D$11,0,10*ROW('Hygiene Data'!D122))="","",OFFSET('Hygiene Data'!$D$11,0,10*ROW('Hygiene Data'!D122)))</f>
        <v/>
      </c>
      <c r="DP128" s="399" t="str">
        <f ca="1">+IF(OFFSET('Hygiene Data'!$D$12,0,10*ROW('Hygiene Data'!D122))="","",OFFSET('Hygiene Data'!$D$12,0,10*ROW('Hygiene Data'!D122)))</f>
        <v/>
      </c>
      <c r="DQ128" s="399" t="str">
        <f ca="1">+IF(OFFSET('Hygiene Data'!$D$13,0,10*ROW('Hygiene Data'!D122))="","",OFFSET('Hygiene Data'!$D$13,0,10*ROW('Hygiene Data'!D122)))</f>
        <v/>
      </c>
      <c r="DR128" s="399" t="str">
        <f ca="1">+IF(OFFSET('Hygiene Data'!$E$11,0,10*ROW('Hygiene Data'!E122))="","",OFFSET('Hygiene Data'!$E$11,0,10*ROW('Hygiene Data'!E122)))</f>
        <v/>
      </c>
      <c r="DS128" s="399" t="str">
        <f ca="1">+IF(OFFSET('Hygiene Data'!$E$12,0,10*ROW('Hygiene Data'!E122))="","",OFFSET('Hygiene Data'!$E$12,0,10*ROW('Hygiene Data'!E122)))</f>
        <v/>
      </c>
      <c r="DT128" s="399" t="str">
        <f ca="1">+IF(OFFSET('Hygiene Data'!$E$13,0,10*ROW('Hygiene Data'!E122))="","",OFFSET('Hygiene Data'!$E$13,0,10*ROW('Hygiene Data'!E122)))</f>
        <v/>
      </c>
      <c r="DU128" s="399" t="str">
        <f ca="1">+IF(OFFSET('Hygiene Data'!$F$11,0,10*ROW('Hygiene Data'!F122))="","",OFFSET('Hygiene Data'!$F$11,0,10*ROW('Hygiene Data'!F122)))</f>
        <v/>
      </c>
      <c r="DV128" s="399" t="str">
        <f ca="1">+IF(OFFSET('Hygiene Data'!$F$12,0,10*ROW('Hygiene Data'!F122))="","",OFFSET('Hygiene Data'!$F$12,0,10*ROW('Hygiene Data'!F122)))</f>
        <v/>
      </c>
      <c r="DW128" s="399" t="str">
        <f ca="1">+IF(OFFSET('Hygiene Data'!$F$13,0,10*ROW('Hygiene Data'!F122))="","",OFFSET('Hygiene Data'!$F$13,0,10*ROW('Hygiene Data'!F122)))</f>
        <v/>
      </c>
      <c r="DX128" s="399" t="str">
        <f ca="1">+IF(OFFSET('Hygiene Data'!$G$11,0,10*ROW('Hygiene Data'!G122))="","",OFFSET('Hygiene Data'!$G$11,0,10*ROW('Hygiene Data'!G122)))</f>
        <v/>
      </c>
      <c r="DY128" s="399" t="str">
        <f ca="1">+IF(OFFSET('Hygiene Data'!$G$12,0,10*ROW('Hygiene Data'!G122))="","",OFFSET('Hygiene Data'!$G$12,0,10*ROW('Hygiene Data'!G122)))</f>
        <v/>
      </c>
      <c r="DZ128" s="399" t="str">
        <f ca="1">+IF(OFFSET('Hygiene Data'!$G$13,0,10*ROW('Hygiene Data'!G122))="","",OFFSET('Hygiene Data'!$G$13,0,10*ROW('Hygiene Data'!G122)))</f>
        <v/>
      </c>
      <c r="EA128" s="399" t="str">
        <f ca="1">+IF(OFFSET('Hygiene Data'!$H$11,0,10*ROW('Hygiene Data'!H122))="","",OFFSET('Hygiene Data'!$H$11,0,10*ROW('Hygiene Data'!H122)))</f>
        <v/>
      </c>
      <c r="EB128" s="399" t="str">
        <f ca="1">+IF(OFFSET('Hygiene Data'!$H$12,0,10*ROW('Hygiene Data'!H122))="","",OFFSET('Hygiene Data'!$H$12,0,10*ROW('Hygiene Data'!H122)))</f>
        <v/>
      </c>
      <c r="EC128" s="399" t="str">
        <f ca="1">+IF(OFFSET('Hygiene Data'!$H$13,0,10*ROW('Hygiene Data'!H122))="","",OFFSET('Hygiene Data'!$H$13,0,10*ROW('Hygiene Data'!H122)))</f>
        <v/>
      </c>
      <c r="ED128" s="399" t="str">
        <f ca="1">+IF(OFFSET('Hygiene Data'!$I$11,0,10*ROW('Hygiene Data'!I122))="","",OFFSET('Hygiene Data'!$I$11,0,10*ROW('Hygiene Data'!I122)))</f>
        <v/>
      </c>
      <c r="EE128" s="399" t="str">
        <f ca="1">+IF(OFFSET('Hygiene Data'!$I$12,0,10*ROW('Hygiene Data'!I122))="","",OFFSET('Hygiene Data'!$I$12,0,10*ROW('Hygiene Data'!I122)))</f>
        <v/>
      </c>
      <c r="EF128" s="399" t="str">
        <f ca="1">+IF(OFFSET('Hygiene Data'!$I$13,0,10*ROW('Hygiene Data'!I122))="","",OFFSET('Hygiene Data'!$I$13,0,10*ROW('Hygiene Data'!I122)))</f>
        <v/>
      </c>
    </row>
    <row r="129" spans="1:136" x14ac:dyDescent="0.25">
      <c r="A129" s="508" t="str">
        <f ca="1">+IF(OFFSET('Water Data'!$B$2,0,10*ROW('Water Data'!E123))="","",OFFSET('Water Data'!$B$2,0,10*ROW('Water Data'!E123)))</f>
        <v/>
      </c>
      <c r="B129" s="50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35" t="str">
        <f t="shared" ca="1" si="1"/>
        <v/>
      </c>
      <c r="D129" s="53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3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3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3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3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3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3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3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3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3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3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3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3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3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3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3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3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3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3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3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3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3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3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3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3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3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3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3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3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3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3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3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3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3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3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3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3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3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3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3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3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3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3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3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3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3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3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3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3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1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3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3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3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3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3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3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3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3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3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3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3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3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3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3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3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3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99" t="str">
        <f ca="1">+IF(OFFSET('Water Data'!$D$27,0,10*ROW('Water Data'!D123))="","",OFFSET('Water Data'!$D$27,0,10*ROW('Water Data'!D123)))</f>
        <v/>
      </c>
      <c r="BT129" s="399" t="str">
        <f ca="1">+IF(OFFSET('Water Data'!$D$28,0,10*ROW('Water Data'!D123))="","",OFFSET('Water Data'!$D$28,0,10*ROW('Water Data'!D123)))</f>
        <v/>
      </c>
      <c r="BU129" s="399" t="str">
        <f ca="1">+IF(OFFSET('Water Data'!$D$29,0,10*ROW('Water Data'!D123))="","",OFFSET('Water Data'!$D$29,0,10*ROW('Water Data'!D123)))</f>
        <v/>
      </c>
      <c r="BV129" s="399" t="str">
        <f ca="1">+IF(OFFSET('Water Data'!$E$27,0,10*ROW('Water Data'!E123))="","",OFFSET('Water Data'!$E$27,0,10*ROW('Water Data'!E123)))</f>
        <v/>
      </c>
      <c r="BW129" s="399" t="str">
        <f ca="1">+IF(OFFSET('Water Data'!$E$28,0,10*ROW('Water Data'!E123))="","",OFFSET('Water Data'!$E$28,0,10*ROW('Water Data'!E123)))</f>
        <v/>
      </c>
      <c r="BX129" s="399" t="str">
        <f ca="1">+IF(OFFSET('Water Data'!$E$29,0,10*ROW('Water Data'!E123))="","",OFFSET('Water Data'!$E$29,0,10*ROW('Water Data'!E123)))</f>
        <v/>
      </c>
      <c r="BY129" s="399" t="str">
        <f ca="1">+IF(OFFSET('Water Data'!$F$27,0,10*ROW('Water Data'!F123))="","",OFFSET('Water Data'!$F$27,0,10*ROW('Water Data'!F123)))</f>
        <v/>
      </c>
      <c r="BZ129" s="399" t="str">
        <f ca="1">+IF(OFFSET('Water Data'!$F$28,0,10*ROW('Water Data'!F123))="","",OFFSET('Water Data'!$F$28,0,10*ROW('Water Data'!F123)))</f>
        <v/>
      </c>
      <c r="CA129" s="399" t="str">
        <f ca="1">+IF(OFFSET('Water Data'!$F$29,0,10*ROW('Water Data'!F123))="","",OFFSET('Water Data'!$F$29,0,10*ROW('Water Data'!F123)))</f>
        <v/>
      </c>
      <c r="CB129" s="399" t="str">
        <f ca="1">+IF(OFFSET('Water Data'!$G$27,0,10*ROW('Water Data'!G123))="","",OFFSET('Water Data'!$G$27,0,10*ROW('Water Data'!G123)))</f>
        <v/>
      </c>
      <c r="CC129" s="399" t="str">
        <f ca="1">+IF(OFFSET('Water Data'!$G$28,0,10*ROW('Water Data'!G123))="","",OFFSET('Water Data'!$G$28,0,10*ROW('Water Data'!G123)))</f>
        <v/>
      </c>
      <c r="CD129" s="399" t="str">
        <f ca="1">+IF(OFFSET('Water Data'!$G$29,0,10*ROW('Water Data'!G123))="","",OFFSET('Water Data'!$G$29,0,10*ROW('Water Data'!G123)))</f>
        <v/>
      </c>
      <c r="CE129" s="399" t="str">
        <f ca="1">+IF(OFFSET('Water Data'!$H$27,0,10*ROW('Water Data'!H123))="","",OFFSET('Water Data'!$H$27,0,10*ROW('Water Data'!H123)))</f>
        <v/>
      </c>
      <c r="CF129" s="399" t="str">
        <f ca="1">+IF(OFFSET('Water Data'!$H$28,0,10*ROW('Water Data'!H123))="","",OFFSET('Water Data'!$H$28,0,10*ROW('Water Data'!H123)))</f>
        <v/>
      </c>
      <c r="CG129" s="399" t="str">
        <f ca="1">+IF(OFFSET('Water Data'!$H$29,0,10*ROW('Water Data'!H123))="","",OFFSET('Water Data'!$H$29,0,10*ROW('Water Data'!H123)))</f>
        <v/>
      </c>
      <c r="CH129" s="399" t="str">
        <f ca="1">+IF(OFFSET('Water Data'!$I$27,0,10*ROW('Water Data'!I123))="","",OFFSET('Water Data'!$I$27,0,10*ROW('Water Data'!I123)))</f>
        <v/>
      </c>
      <c r="CI129" s="399" t="str">
        <f ca="1">+IF(OFFSET('Water Data'!$I$28,0,10*ROW('Water Data'!I123))="","",OFFSET('Water Data'!$I$28,0,10*ROW('Water Data'!I123)))</f>
        <v/>
      </c>
      <c r="CJ129" s="399" t="str">
        <f ca="1">+IF(OFFSET('Water Data'!$I$29,0,10*ROW('Water Data'!I123))="","",OFFSET('Water Data'!$I$29,0,10*ROW('Water Data'!I123)))</f>
        <v/>
      </c>
      <c r="CK129" s="399" t="str">
        <f ca="1">+IF(OFFSET('Sanitation Data'!$D$28,0,10*ROW('Sanitation Data'!D123))="","",OFFSET('Sanitation Data'!$D$28,0,10*ROW('Sanitation Data'!D123)))</f>
        <v/>
      </c>
      <c r="CL129" s="399" t="str">
        <f ca="1">+IF(OFFSET('Sanitation Data'!$D$29,0,10*ROW('Sanitation Data'!D123))="","",OFFSET('Sanitation Data'!$D$29,0,10*ROW('Sanitation Data'!D123)))</f>
        <v/>
      </c>
      <c r="CM129" s="399" t="str">
        <f ca="1">+IF(OFFSET('Sanitation Data'!$D$30,0,10*ROW('Sanitation Data'!D123))="","",OFFSET('Sanitation Data'!$D$30,0,10*ROW('Sanitation Data'!D123)))</f>
        <v/>
      </c>
      <c r="CN129" s="399" t="str">
        <f ca="1">+IF(OFFSET('Sanitation Data'!$D$31,0,10*ROW('Sanitation Data'!D123))="","",OFFSET('Sanitation Data'!$D$31,0,10*ROW('Sanitation Data'!D123)))</f>
        <v/>
      </c>
      <c r="CO129" s="399" t="str">
        <f ca="1">+IF(OFFSET('Sanitation Data'!$D$32,0,10*ROW('Sanitation Data'!D123))="","",OFFSET('Sanitation Data'!$D$32,0,10*ROW('Sanitation Data'!D123)))</f>
        <v/>
      </c>
      <c r="CP129" s="399" t="str">
        <f ca="1">+IF(OFFSET('Sanitation Data'!$E$28,0,10*ROW('Sanitation Data'!E123))="","",OFFSET('Sanitation Data'!$E$28,0,10*ROW('Sanitation Data'!E123)))</f>
        <v/>
      </c>
      <c r="CQ129" s="399" t="str">
        <f ca="1">+IF(OFFSET('Sanitation Data'!$E$29,0,10*ROW('Sanitation Data'!E123))="","",OFFSET('Sanitation Data'!$E$29,0,10*ROW('Sanitation Data'!E123)))</f>
        <v/>
      </c>
      <c r="CR129" s="399" t="str">
        <f ca="1">+IF(OFFSET('Sanitation Data'!$E$30,0,10*ROW('Sanitation Data'!E123))="","",OFFSET('Sanitation Data'!$E$30,0,10*ROW('Sanitation Data'!E123)))</f>
        <v/>
      </c>
      <c r="CS129" s="399" t="str">
        <f ca="1">+IF(OFFSET('Sanitation Data'!$E$31,0,10*ROW('Sanitation Data'!E123))="","",OFFSET('Sanitation Data'!$E$31,0,10*ROW('Sanitation Data'!E123)))</f>
        <v/>
      </c>
      <c r="CT129" s="399" t="str">
        <f ca="1">+IF(OFFSET('Sanitation Data'!$E$32,0,10*ROW('Sanitation Data'!E123))="","",OFFSET('Sanitation Data'!$E$32,0,10*ROW('Sanitation Data'!E123)))</f>
        <v/>
      </c>
      <c r="CU129" s="399" t="str">
        <f ca="1">+IF(OFFSET('Sanitation Data'!$F$28,0,10*ROW('Sanitation Data'!F123))="","",OFFSET('Sanitation Data'!$F$28,0,10*ROW('Sanitation Data'!F123)))</f>
        <v/>
      </c>
      <c r="CV129" s="399" t="str">
        <f ca="1">+IF(OFFSET('Sanitation Data'!$F$29,0,10*ROW('Sanitation Data'!F123))="","",OFFSET('Sanitation Data'!$F$29,0,10*ROW('Sanitation Data'!F123)))</f>
        <v/>
      </c>
      <c r="CW129" s="399" t="str">
        <f ca="1">+IF(OFFSET('Sanitation Data'!$F$30,0,10*ROW('Sanitation Data'!F123))="","",OFFSET('Sanitation Data'!$F$30,0,10*ROW('Sanitation Data'!F123)))</f>
        <v/>
      </c>
      <c r="CX129" s="399" t="str">
        <f ca="1">+IF(OFFSET('Sanitation Data'!$F$31,0,10*ROW('Sanitation Data'!F123))="","",OFFSET('Sanitation Data'!$F$31,0,10*ROW('Sanitation Data'!F123)))</f>
        <v/>
      </c>
      <c r="CY129" s="399" t="str">
        <f ca="1">+IF(OFFSET('Sanitation Data'!$F$32,0,10*ROW('Sanitation Data'!F123))="","",OFFSET('Sanitation Data'!$F$32,0,10*ROW('Sanitation Data'!F123)))</f>
        <v/>
      </c>
      <c r="CZ129" s="399" t="str">
        <f ca="1">+IF(OFFSET('Sanitation Data'!$G$28,0,10*ROW('Sanitation Data'!G123))="","",OFFSET('Sanitation Data'!$G$28,0,10*ROW('Sanitation Data'!G123)))</f>
        <v/>
      </c>
      <c r="DA129" s="399" t="str">
        <f ca="1">+IF(OFFSET('Sanitation Data'!$G$29,0,10*ROW('Sanitation Data'!G123))="","",OFFSET('Sanitation Data'!$G$29,0,10*ROW('Sanitation Data'!G123)))</f>
        <v/>
      </c>
      <c r="DB129" s="399" t="str">
        <f ca="1">+IF(OFFSET('Sanitation Data'!$G$30,0,10*ROW('Sanitation Data'!G123))="","",OFFSET('Sanitation Data'!$G$30,0,10*ROW('Sanitation Data'!G123)))</f>
        <v/>
      </c>
      <c r="DC129" s="399" t="str">
        <f ca="1">+IF(OFFSET('Sanitation Data'!$G$31,0,10*ROW('Sanitation Data'!G123))="","",OFFSET('Sanitation Data'!$G$31,0,10*ROW('Sanitation Data'!G123)))</f>
        <v/>
      </c>
      <c r="DD129" s="399" t="str">
        <f ca="1">+IF(OFFSET('Sanitation Data'!$G$32,0,10*ROW('Sanitation Data'!G123))="","",OFFSET('Sanitation Data'!$G$32,0,10*ROW('Sanitation Data'!G123)))</f>
        <v/>
      </c>
      <c r="DE129" s="399" t="str">
        <f ca="1">+IF(OFFSET('Sanitation Data'!$H$28,0,10*ROW('Sanitation Data'!H123))="","",OFFSET('Sanitation Data'!$H$28,0,10*ROW('Sanitation Data'!H123)))</f>
        <v/>
      </c>
      <c r="DF129" s="399" t="str">
        <f ca="1">+IF(OFFSET('Sanitation Data'!$H$29,0,10*ROW('Sanitation Data'!H123))="","",OFFSET('Sanitation Data'!$H$29,0,10*ROW('Sanitation Data'!H123)))</f>
        <v/>
      </c>
      <c r="DG129" s="399" t="str">
        <f ca="1">+IF(OFFSET('Sanitation Data'!$H$30,0,10*ROW('Sanitation Data'!H123))="","",OFFSET('Sanitation Data'!$H$30,0,10*ROW('Sanitation Data'!H123)))</f>
        <v/>
      </c>
      <c r="DH129" s="399" t="str">
        <f ca="1">+IF(OFFSET('Sanitation Data'!$H$31,0,10*ROW('Sanitation Data'!H123))="","",OFFSET('Sanitation Data'!$H$31,0,10*ROW('Sanitation Data'!H123)))</f>
        <v/>
      </c>
      <c r="DI129" s="399" t="str">
        <f ca="1">+IF(OFFSET('Sanitation Data'!$H$32,0,10*ROW('Sanitation Data'!H123))="","",OFFSET('Sanitation Data'!$H$32,0,10*ROW('Sanitation Data'!H123)))</f>
        <v/>
      </c>
      <c r="DJ129" s="399" t="str">
        <f ca="1">+IF(OFFSET('Sanitation Data'!$I$28,0,10*ROW('Sanitation Data'!I123))="","",OFFSET('Sanitation Data'!$I$28,0,10*ROW('Sanitation Data'!I123)))</f>
        <v/>
      </c>
      <c r="DK129" s="399" t="str">
        <f ca="1">+IF(OFFSET('Sanitation Data'!$I$29,0,10*ROW('Sanitation Data'!I123))="","",OFFSET('Sanitation Data'!$I$29,0,10*ROW('Sanitation Data'!I123)))</f>
        <v/>
      </c>
      <c r="DL129" s="399" t="str">
        <f ca="1">+IF(OFFSET('Sanitation Data'!$I$30,0,10*ROW('Sanitation Data'!I123))="","",OFFSET('Sanitation Data'!$I$30,0,10*ROW('Sanitation Data'!I123)))</f>
        <v/>
      </c>
      <c r="DM129" s="399" t="str">
        <f ca="1">+IF(OFFSET('Sanitation Data'!$I$31,0,10*ROW('Sanitation Data'!I123))="","",OFFSET('Sanitation Data'!$I$31,0,10*ROW('Sanitation Data'!I123)))</f>
        <v/>
      </c>
      <c r="DN129" s="399" t="str">
        <f ca="1">+IF(OFFSET('Sanitation Data'!$I$32,0,10*ROW('Sanitation Data'!I123))="","",OFFSET('Sanitation Data'!$I$32,0,10*ROW('Sanitation Data'!I123)))</f>
        <v/>
      </c>
      <c r="DO129" s="399" t="str">
        <f ca="1">+IF(OFFSET('Hygiene Data'!$D$11,0,10*ROW('Hygiene Data'!D123))="","",OFFSET('Hygiene Data'!$D$11,0,10*ROW('Hygiene Data'!D123)))</f>
        <v/>
      </c>
      <c r="DP129" s="399" t="str">
        <f ca="1">+IF(OFFSET('Hygiene Data'!$D$12,0,10*ROW('Hygiene Data'!D123))="","",OFFSET('Hygiene Data'!$D$12,0,10*ROW('Hygiene Data'!D123)))</f>
        <v/>
      </c>
      <c r="DQ129" s="399" t="str">
        <f ca="1">+IF(OFFSET('Hygiene Data'!$D$13,0,10*ROW('Hygiene Data'!D123))="","",OFFSET('Hygiene Data'!$D$13,0,10*ROW('Hygiene Data'!D123)))</f>
        <v/>
      </c>
      <c r="DR129" s="399" t="str">
        <f ca="1">+IF(OFFSET('Hygiene Data'!$E$11,0,10*ROW('Hygiene Data'!E123))="","",OFFSET('Hygiene Data'!$E$11,0,10*ROW('Hygiene Data'!E123)))</f>
        <v/>
      </c>
      <c r="DS129" s="399" t="str">
        <f ca="1">+IF(OFFSET('Hygiene Data'!$E$12,0,10*ROW('Hygiene Data'!E123))="","",OFFSET('Hygiene Data'!$E$12,0,10*ROW('Hygiene Data'!E123)))</f>
        <v/>
      </c>
      <c r="DT129" s="399" t="str">
        <f ca="1">+IF(OFFSET('Hygiene Data'!$E$13,0,10*ROW('Hygiene Data'!E123))="","",OFFSET('Hygiene Data'!$E$13,0,10*ROW('Hygiene Data'!E123)))</f>
        <v/>
      </c>
      <c r="DU129" s="399" t="str">
        <f ca="1">+IF(OFFSET('Hygiene Data'!$F$11,0,10*ROW('Hygiene Data'!F123))="","",OFFSET('Hygiene Data'!$F$11,0,10*ROW('Hygiene Data'!F123)))</f>
        <v/>
      </c>
      <c r="DV129" s="399" t="str">
        <f ca="1">+IF(OFFSET('Hygiene Data'!$F$12,0,10*ROW('Hygiene Data'!F123))="","",OFFSET('Hygiene Data'!$F$12,0,10*ROW('Hygiene Data'!F123)))</f>
        <v/>
      </c>
      <c r="DW129" s="399" t="str">
        <f ca="1">+IF(OFFSET('Hygiene Data'!$F$13,0,10*ROW('Hygiene Data'!F123))="","",OFFSET('Hygiene Data'!$F$13,0,10*ROW('Hygiene Data'!F123)))</f>
        <v/>
      </c>
      <c r="DX129" s="399" t="str">
        <f ca="1">+IF(OFFSET('Hygiene Data'!$G$11,0,10*ROW('Hygiene Data'!G123))="","",OFFSET('Hygiene Data'!$G$11,0,10*ROW('Hygiene Data'!G123)))</f>
        <v/>
      </c>
      <c r="DY129" s="399" t="str">
        <f ca="1">+IF(OFFSET('Hygiene Data'!$G$12,0,10*ROW('Hygiene Data'!G123))="","",OFFSET('Hygiene Data'!$G$12,0,10*ROW('Hygiene Data'!G123)))</f>
        <v/>
      </c>
      <c r="DZ129" s="399" t="str">
        <f ca="1">+IF(OFFSET('Hygiene Data'!$G$13,0,10*ROW('Hygiene Data'!G123))="","",OFFSET('Hygiene Data'!$G$13,0,10*ROW('Hygiene Data'!G123)))</f>
        <v/>
      </c>
      <c r="EA129" s="399" t="str">
        <f ca="1">+IF(OFFSET('Hygiene Data'!$H$11,0,10*ROW('Hygiene Data'!H123))="","",OFFSET('Hygiene Data'!$H$11,0,10*ROW('Hygiene Data'!H123)))</f>
        <v/>
      </c>
      <c r="EB129" s="399" t="str">
        <f ca="1">+IF(OFFSET('Hygiene Data'!$H$12,0,10*ROW('Hygiene Data'!H123))="","",OFFSET('Hygiene Data'!$H$12,0,10*ROW('Hygiene Data'!H123)))</f>
        <v/>
      </c>
      <c r="EC129" s="399" t="str">
        <f ca="1">+IF(OFFSET('Hygiene Data'!$H$13,0,10*ROW('Hygiene Data'!H123))="","",OFFSET('Hygiene Data'!$H$13,0,10*ROW('Hygiene Data'!H123)))</f>
        <v/>
      </c>
      <c r="ED129" s="399" t="str">
        <f ca="1">+IF(OFFSET('Hygiene Data'!$I$11,0,10*ROW('Hygiene Data'!I123))="","",OFFSET('Hygiene Data'!$I$11,0,10*ROW('Hygiene Data'!I123)))</f>
        <v/>
      </c>
      <c r="EE129" s="399" t="str">
        <f ca="1">+IF(OFFSET('Hygiene Data'!$I$12,0,10*ROW('Hygiene Data'!I123))="","",OFFSET('Hygiene Data'!$I$12,0,10*ROW('Hygiene Data'!I123)))</f>
        <v/>
      </c>
      <c r="EF129" s="399" t="str">
        <f ca="1">+IF(OFFSET('Hygiene Data'!$I$13,0,10*ROW('Hygiene Data'!I123))="","",OFFSET('Hygiene Data'!$I$13,0,10*ROW('Hygiene Data'!I123)))</f>
        <v/>
      </c>
    </row>
    <row r="130" spans="1:136" x14ac:dyDescent="0.25">
      <c r="A130" s="508" t="str">
        <f ca="1">+IF(OFFSET('Water Data'!$B$2,0,10*ROW('Water Data'!E124))="","",OFFSET('Water Data'!$B$2,0,10*ROW('Water Data'!E124)))</f>
        <v/>
      </c>
      <c r="B130" s="50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35" t="str">
        <f t="shared" ca="1" si="1"/>
        <v/>
      </c>
      <c r="D130" s="53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3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3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3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3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3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3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3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3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3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3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3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3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3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3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3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3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3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3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3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3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3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3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3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3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3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3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3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3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3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3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3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3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3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3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3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3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3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3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3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3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3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3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3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3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3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3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3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3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1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3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3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3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3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3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3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3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3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3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3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3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3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3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3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3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3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99" t="str">
        <f ca="1">+IF(OFFSET('Water Data'!$D$27,0,10*ROW('Water Data'!D124))="","",OFFSET('Water Data'!$D$27,0,10*ROW('Water Data'!D124)))</f>
        <v/>
      </c>
      <c r="BT130" s="399" t="str">
        <f ca="1">+IF(OFFSET('Water Data'!$D$28,0,10*ROW('Water Data'!D124))="","",OFFSET('Water Data'!$D$28,0,10*ROW('Water Data'!D124)))</f>
        <v/>
      </c>
      <c r="BU130" s="399" t="str">
        <f ca="1">+IF(OFFSET('Water Data'!$D$29,0,10*ROW('Water Data'!D124))="","",OFFSET('Water Data'!$D$29,0,10*ROW('Water Data'!D124)))</f>
        <v/>
      </c>
      <c r="BV130" s="399" t="str">
        <f ca="1">+IF(OFFSET('Water Data'!$E$27,0,10*ROW('Water Data'!E124))="","",OFFSET('Water Data'!$E$27,0,10*ROW('Water Data'!E124)))</f>
        <v/>
      </c>
      <c r="BW130" s="399" t="str">
        <f ca="1">+IF(OFFSET('Water Data'!$E$28,0,10*ROW('Water Data'!E124))="","",OFFSET('Water Data'!$E$28,0,10*ROW('Water Data'!E124)))</f>
        <v/>
      </c>
      <c r="BX130" s="399" t="str">
        <f ca="1">+IF(OFFSET('Water Data'!$E$29,0,10*ROW('Water Data'!E124))="","",OFFSET('Water Data'!$E$29,0,10*ROW('Water Data'!E124)))</f>
        <v/>
      </c>
      <c r="BY130" s="399" t="str">
        <f ca="1">+IF(OFFSET('Water Data'!$F$27,0,10*ROW('Water Data'!F124))="","",OFFSET('Water Data'!$F$27,0,10*ROW('Water Data'!F124)))</f>
        <v/>
      </c>
      <c r="BZ130" s="399" t="str">
        <f ca="1">+IF(OFFSET('Water Data'!$F$28,0,10*ROW('Water Data'!F124))="","",OFFSET('Water Data'!$F$28,0,10*ROW('Water Data'!F124)))</f>
        <v/>
      </c>
      <c r="CA130" s="399" t="str">
        <f ca="1">+IF(OFFSET('Water Data'!$F$29,0,10*ROW('Water Data'!F124))="","",OFFSET('Water Data'!$F$29,0,10*ROW('Water Data'!F124)))</f>
        <v/>
      </c>
      <c r="CB130" s="399" t="str">
        <f ca="1">+IF(OFFSET('Water Data'!$G$27,0,10*ROW('Water Data'!G124))="","",OFFSET('Water Data'!$G$27,0,10*ROW('Water Data'!G124)))</f>
        <v/>
      </c>
      <c r="CC130" s="399" t="str">
        <f ca="1">+IF(OFFSET('Water Data'!$G$28,0,10*ROW('Water Data'!G124))="","",OFFSET('Water Data'!$G$28,0,10*ROW('Water Data'!G124)))</f>
        <v/>
      </c>
      <c r="CD130" s="399" t="str">
        <f ca="1">+IF(OFFSET('Water Data'!$G$29,0,10*ROW('Water Data'!G124))="","",OFFSET('Water Data'!$G$29,0,10*ROW('Water Data'!G124)))</f>
        <v/>
      </c>
      <c r="CE130" s="399" t="str">
        <f ca="1">+IF(OFFSET('Water Data'!$H$27,0,10*ROW('Water Data'!H124))="","",OFFSET('Water Data'!$H$27,0,10*ROW('Water Data'!H124)))</f>
        <v/>
      </c>
      <c r="CF130" s="399" t="str">
        <f ca="1">+IF(OFFSET('Water Data'!$H$28,0,10*ROW('Water Data'!H124))="","",OFFSET('Water Data'!$H$28,0,10*ROW('Water Data'!H124)))</f>
        <v/>
      </c>
      <c r="CG130" s="399" t="str">
        <f ca="1">+IF(OFFSET('Water Data'!$H$29,0,10*ROW('Water Data'!H124))="","",OFFSET('Water Data'!$H$29,0,10*ROW('Water Data'!H124)))</f>
        <v/>
      </c>
      <c r="CH130" s="399" t="str">
        <f ca="1">+IF(OFFSET('Water Data'!$I$27,0,10*ROW('Water Data'!I124))="","",OFFSET('Water Data'!$I$27,0,10*ROW('Water Data'!I124)))</f>
        <v/>
      </c>
      <c r="CI130" s="399" t="str">
        <f ca="1">+IF(OFFSET('Water Data'!$I$28,0,10*ROW('Water Data'!I124))="","",OFFSET('Water Data'!$I$28,0,10*ROW('Water Data'!I124)))</f>
        <v/>
      </c>
      <c r="CJ130" s="399" t="str">
        <f ca="1">+IF(OFFSET('Water Data'!$I$29,0,10*ROW('Water Data'!I124))="","",OFFSET('Water Data'!$I$29,0,10*ROW('Water Data'!I124)))</f>
        <v/>
      </c>
      <c r="CK130" s="399" t="str">
        <f ca="1">+IF(OFFSET('Sanitation Data'!$D$28,0,10*ROW('Sanitation Data'!D124))="","",OFFSET('Sanitation Data'!$D$28,0,10*ROW('Sanitation Data'!D124)))</f>
        <v/>
      </c>
      <c r="CL130" s="399" t="str">
        <f ca="1">+IF(OFFSET('Sanitation Data'!$D$29,0,10*ROW('Sanitation Data'!D124))="","",OFFSET('Sanitation Data'!$D$29,0,10*ROW('Sanitation Data'!D124)))</f>
        <v/>
      </c>
      <c r="CM130" s="399" t="str">
        <f ca="1">+IF(OFFSET('Sanitation Data'!$D$30,0,10*ROW('Sanitation Data'!D124))="","",OFFSET('Sanitation Data'!$D$30,0,10*ROW('Sanitation Data'!D124)))</f>
        <v/>
      </c>
      <c r="CN130" s="399" t="str">
        <f ca="1">+IF(OFFSET('Sanitation Data'!$D$31,0,10*ROW('Sanitation Data'!D124))="","",OFFSET('Sanitation Data'!$D$31,0,10*ROW('Sanitation Data'!D124)))</f>
        <v/>
      </c>
      <c r="CO130" s="399" t="str">
        <f ca="1">+IF(OFFSET('Sanitation Data'!$D$32,0,10*ROW('Sanitation Data'!D124))="","",OFFSET('Sanitation Data'!$D$32,0,10*ROW('Sanitation Data'!D124)))</f>
        <v/>
      </c>
      <c r="CP130" s="399" t="str">
        <f ca="1">+IF(OFFSET('Sanitation Data'!$E$28,0,10*ROW('Sanitation Data'!E124))="","",OFFSET('Sanitation Data'!$E$28,0,10*ROW('Sanitation Data'!E124)))</f>
        <v/>
      </c>
      <c r="CQ130" s="399" t="str">
        <f ca="1">+IF(OFFSET('Sanitation Data'!$E$29,0,10*ROW('Sanitation Data'!E124))="","",OFFSET('Sanitation Data'!$E$29,0,10*ROW('Sanitation Data'!E124)))</f>
        <v/>
      </c>
      <c r="CR130" s="399" t="str">
        <f ca="1">+IF(OFFSET('Sanitation Data'!$E$30,0,10*ROW('Sanitation Data'!E124))="","",OFFSET('Sanitation Data'!$E$30,0,10*ROW('Sanitation Data'!E124)))</f>
        <v/>
      </c>
      <c r="CS130" s="399" t="str">
        <f ca="1">+IF(OFFSET('Sanitation Data'!$E$31,0,10*ROW('Sanitation Data'!E124))="","",OFFSET('Sanitation Data'!$E$31,0,10*ROW('Sanitation Data'!E124)))</f>
        <v/>
      </c>
      <c r="CT130" s="399" t="str">
        <f ca="1">+IF(OFFSET('Sanitation Data'!$E$32,0,10*ROW('Sanitation Data'!E124))="","",OFFSET('Sanitation Data'!$E$32,0,10*ROW('Sanitation Data'!E124)))</f>
        <v/>
      </c>
      <c r="CU130" s="399" t="str">
        <f ca="1">+IF(OFFSET('Sanitation Data'!$F$28,0,10*ROW('Sanitation Data'!F124))="","",OFFSET('Sanitation Data'!$F$28,0,10*ROW('Sanitation Data'!F124)))</f>
        <v/>
      </c>
      <c r="CV130" s="399" t="str">
        <f ca="1">+IF(OFFSET('Sanitation Data'!$F$29,0,10*ROW('Sanitation Data'!F124))="","",OFFSET('Sanitation Data'!$F$29,0,10*ROW('Sanitation Data'!F124)))</f>
        <v/>
      </c>
      <c r="CW130" s="399" t="str">
        <f ca="1">+IF(OFFSET('Sanitation Data'!$F$30,0,10*ROW('Sanitation Data'!F124))="","",OFFSET('Sanitation Data'!$F$30,0,10*ROW('Sanitation Data'!F124)))</f>
        <v/>
      </c>
      <c r="CX130" s="399" t="str">
        <f ca="1">+IF(OFFSET('Sanitation Data'!$F$31,0,10*ROW('Sanitation Data'!F124))="","",OFFSET('Sanitation Data'!$F$31,0,10*ROW('Sanitation Data'!F124)))</f>
        <v/>
      </c>
      <c r="CY130" s="399" t="str">
        <f ca="1">+IF(OFFSET('Sanitation Data'!$F$32,0,10*ROW('Sanitation Data'!F124))="","",OFFSET('Sanitation Data'!$F$32,0,10*ROW('Sanitation Data'!F124)))</f>
        <v/>
      </c>
      <c r="CZ130" s="399" t="str">
        <f ca="1">+IF(OFFSET('Sanitation Data'!$G$28,0,10*ROW('Sanitation Data'!G124))="","",OFFSET('Sanitation Data'!$G$28,0,10*ROW('Sanitation Data'!G124)))</f>
        <v/>
      </c>
      <c r="DA130" s="399" t="str">
        <f ca="1">+IF(OFFSET('Sanitation Data'!$G$29,0,10*ROW('Sanitation Data'!G124))="","",OFFSET('Sanitation Data'!$G$29,0,10*ROW('Sanitation Data'!G124)))</f>
        <v/>
      </c>
      <c r="DB130" s="399" t="str">
        <f ca="1">+IF(OFFSET('Sanitation Data'!$G$30,0,10*ROW('Sanitation Data'!G124))="","",OFFSET('Sanitation Data'!$G$30,0,10*ROW('Sanitation Data'!G124)))</f>
        <v/>
      </c>
      <c r="DC130" s="399" t="str">
        <f ca="1">+IF(OFFSET('Sanitation Data'!$G$31,0,10*ROW('Sanitation Data'!G124))="","",OFFSET('Sanitation Data'!$G$31,0,10*ROW('Sanitation Data'!G124)))</f>
        <v/>
      </c>
      <c r="DD130" s="399" t="str">
        <f ca="1">+IF(OFFSET('Sanitation Data'!$G$32,0,10*ROW('Sanitation Data'!G124))="","",OFFSET('Sanitation Data'!$G$32,0,10*ROW('Sanitation Data'!G124)))</f>
        <v/>
      </c>
      <c r="DE130" s="399" t="str">
        <f ca="1">+IF(OFFSET('Sanitation Data'!$H$28,0,10*ROW('Sanitation Data'!H124))="","",OFFSET('Sanitation Data'!$H$28,0,10*ROW('Sanitation Data'!H124)))</f>
        <v/>
      </c>
      <c r="DF130" s="399" t="str">
        <f ca="1">+IF(OFFSET('Sanitation Data'!$H$29,0,10*ROW('Sanitation Data'!H124))="","",OFFSET('Sanitation Data'!$H$29,0,10*ROW('Sanitation Data'!H124)))</f>
        <v/>
      </c>
      <c r="DG130" s="399" t="str">
        <f ca="1">+IF(OFFSET('Sanitation Data'!$H$30,0,10*ROW('Sanitation Data'!H124))="","",OFFSET('Sanitation Data'!$H$30,0,10*ROW('Sanitation Data'!H124)))</f>
        <v/>
      </c>
      <c r="DH130" s="399" t="str">
        <f ca="1">+IF(OFFSET('Sanitation Data'!$H$31,0,10*ROW('Sanitation Data'!H124))="","",OFFSET('Sanitation Data'!$H$31,0,10*ROW('Sanitation Data'!H124)))</f>
        <v/>
      </c>
      <c r="DI130" s="399" t="str">
        <f ca="1">+IF(OFFSET('Sanitation Data'!$H$32,0,10*ROW('Sanitation Data'!H124))="","",OFFSET('Sanitation Data'!$H$32,0,10*ROW('Sanitation Data'!H124)))</f>
        <v/>
      </c>
      <c r="DJ130" s="399" t="str">
        <f ca="1">+IF(OFFSET('Sanitation Data'!$I$28,0,10*ROW('Sanitation Data'!I124))="","",OFFSET('Sanitation Data'!$I$28,0,10*ROW('Sanitation Data'!I124)))</f>
        <v/>
      </c>
      <c r="DK130" s="399" t="str">
        <f ca="1">+IF(OFFSET('Sanitation Data'!$I$29,0,10*ROW('Sanitation Data'!I124))="","",OFFSET('Sanitation Data'!$I$29,0,10*ROW('Sanitation Data'!I124)))</f>
        <v/>
      </c>
      <c r="DL130" s="399" t="str">
        <f ca="1">+IF(OFFSET('Sanitation Data'!$I$30,0,10*ROW('Sanitation Data'!I124))="","",OFFSET('Sanitation Data'!$I$30,0,10*ROW('Sanitation Data'!I124)))</f>
        <v/>
      </c>
      <c r="DM130" s="399" t="str">
        <f ca="1">+IF(OFFSET('Sanitation Data'!$I$31,0,10*ROW('Sanitation Data'!I124))="","",OFFSET('Sanitation Data'!$I$31,0,10*ROW('Sanitation Data'!I124)))</f>
        <v/>
      </c>
      <c r="DN130" s="399" t="str">
        <f ca="1">+IF(OFFSET('Sanitation Data'!$I$32,0,10*ROW('Sanitation Data'!I124))="","",OFFSET('Sanitation Data'!$I$32,0,10*ROW('Sanitation Data'!I124)))</f>
        <v/>
      </c>
      <c r="DO130" s="399" t="str">
        <f ca="1">+IF(OFFSET('Hygiene Data'!$D$11,0,10*ROW('Hygiene Data'!D124))="","",OFFSET('Hygiene Data'!$D$11,0,10*ROW('Hygiene Data'!D124)))</f>
        <v/>
      </c>
      <c r="DP130" s="399" t="str">
        <f ca="1">+IF(OFFSET('Hygiene Data'!$D$12,0,10*ROW('Hygiene Data'!D124))="","",OFFSET('Hygiene Data'!$D$12,0,10*ROW('Hygiene Data'!D124)))</f>
        <v/>
      </c>
      <c r="DQ130" s="399" t="str">
        <f ca="1">+IF(OFFSET('Hygiene Data'!$D$13,0,10*ROW('Hygiene Data'!D124))="","",OFFSET('Hygiene Data'!$D$13,0,10*ROW('Hygiene Data'!D124)))</f>
        <v/>
      </c>
      <c r="DR130" s="399" t="str">
        <f ca="1">+IF(OFFSET('Hygiene Data'!$E$11,0,10*ROW('Hygiene Data'!E124))="","",OFFSET('Hygiene Data'!$E$11,0,10*ROW('Hygiene Data'!E124)))</f>
        <v/>
      </c>
      <c r="DS130" s="399" t="str">
        <f ca="1">+IF(OFFSET('Hygiene Data'!$E$12,0,10*ROW('Hygiene Data'!E124))="","",OFFSET('Hygiene Data'!$E$12,0,10*ROW('Hygiene Data'!E124)))</f>
        <v/>
      </c>
      <c r="DT130" s="399" t="str">
        <f ca="1">+IF(OFFSET('Hygiene Data'!$E$13,0,10*ROW('Hygiene Data'!E124))="","",OFFSET('Hygiene Data'!$E$13,0,10*ROW('Hygiene Data'!E124)))</f>
        <v/>
      </c>
      <c r="DU130" s="399" t="str">
        <f ca="1">+IF(OFFSET('Hygiene Data'!$F$11,0,10*ROW('Hygiene Data'!F124))="","",OFFSET('Hygiene Data'!$F$11,0,10*ROW('Hygiene Data'!F124)))</f>
        <v/>
      </c>
      <c r="DV130" s="399" t="str">
        <f ca="1">+IF(OFFSET('Hygiene Data'!$F$12,0,10*ROW('Hygiene Data'!F124))="","",OFFSET('Hygiene Data'!$F$12,0,10*ROW('Hygiene Data'!F124)))</f>
        <v/>
      </c>
      <c r="DW130" s="399" t="str">
        <f ca="1">+IF(OFFSET('Hygiene Data'!$F$13,0,10*ROW('Hygiene Data'!F124))="","",OFFSET('Hygiene Data'!$F$13,0,10*ROW('Hygiene Data'!F124)))</f>
        <v/>
      </c>
      <c r="DX130" s="399" t="str">
        <f ca="1">+IF(OFFSET('Hygiene Data'!$G$11,0,10*ROW('Hygiene Data'!G124))="","",OFFSET('Hygiene Data'!$G$11,0,10*ROW('Hygiene Data'!G124)))</f>
        <v/>
      </c>
      <c r="DY130" s="399" t="str">
        <f ca="1">+IF(OFFSET('Hygiene Data'!$G$12,0,10*ROW('Hygiene Data'!G124))="","",OFFSET('Hygiene Data'!$G$12,0,10*ROW('Hygiene Data'!G124)))</f>
        <v/>
      </c>
      <c r="DZ130" s="399" t="str">
        <f ca="1">+IF(OFFSET('Hygiene Data'!$G$13,0,10*ROW('Hygiene Data'!G124))="","",OFFSET('Hygiene Data'!$G$13,0,10*ROW('Hygiene Data'!G124)))</f>
        <v/>
      </c>
      <c r="EA130" s="399" t="str">
        <f ca="1">+IF(OFFSET('Hygiene Data'!$H$11,0,10*ROW('Hygiene Data'!H124))="","",OFFSET('Hygiene Data'!$H$11,0,10*ROW('Hygiene Data'!H124)))</f>
        <v/>
      </c>
      <c r="EB130" s="399" t="str">
        <f ca="1">+IF(OFFSET('Hygiene Data'!$H$12,0,10*ROW('Hygiene Data'!H124))="","",OFFSET('Hygiene Data'!$H$12,0,10*ROW('Hygiene Data'!H124)))</f>
        <v/>
      </c>
      <c r="EC130" s="399" t="str">
        <f ca="1">+IF(OFFSET('Hygiene Data'!$H$13,0,10*ROW('Hygiene Data'!H124))="","",OFFSET('Hygiene Data'!$H$13,0,10*ROW('Hygiene Data'!H124)))</f>
        <v/>
      </c>
      <c r="ED130" s="399" t="str">
        <f ca="1">+IF(OFFSET('Hygiene Data'!$I$11,0,10*ROW('Hygiene Data'!I124))="","",OFFSET('Hygiene Data'!$I$11,0,10*ROW('Hygiene Data'!I124)))</f>
        <v/>
      </c>
      <c r="EE130" s="399" t="str">
        <f ca="1">+IF(OFFSET('Hygiene Data'!$I$12,0,10*ROW('Hygiene Data'!I124))="","",OFFSET('Hygiene Data'!$I$12,0,10*ROW('Hygiene Data'!I124)))</f>
        <v/>
      </c>
      <c r="EF130" s="399" t="str">
        <f ca="1">+IF(OFFSET('Hygiene Data'!$I$13,0,10*ROW('Hygiene Data'!I124))="","",OFFSET('Hygiene Data'!$I$13,0,10*ROW('Hygiene Data'!I124)))</f>
        <v/>
      </c>
    </row>
    <row r="131" spans="1:136" x14ac:dyDescent="0.25">
      <c r="A131" s="508" t="str">
        <f ca="1">+IF(OFFSET('Water Data'!$B$2,0,10*ROW('Water Data'!E125))="","",OFFSET('Water Data'!$B$2,0,10*ROW('Water Data'!E125)))</f>
        <v/>
      </c>
      <c r="B131" s="50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35" t="str">
        <f t="shared" ca="1" si="1"/>
        <v/>
      </c>
      <c r="D131" s="53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3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3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3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3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3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3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3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3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3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3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3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3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3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3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3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3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3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3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3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3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3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3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3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3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3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3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3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3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3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3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3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3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3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3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3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3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3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3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3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3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3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3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3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3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3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3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3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3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1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3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3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3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3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3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3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3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3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3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3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3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3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3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3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3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3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99" t="str">
        <f ca="1">+IF(OFFSET('Water Data'!$D$27,0,10*ROW('Water Data'!D125))="","",OFFSET('Water Data'!$D$27,0,10*ROW('Water Data'!D125)))</f>
        <v/>
      </c>
      <c r="BT131" s="399" t="str">
        <f ca="1">+IF(OFFSET('Water Data'!$D$28,0,10*ROW('Water Data'!D125))="","",OFFSET('Water Data'!$D$28,0,10*ROW('Water Data'!D125)))</f>
        <v/>
      </c>
      <c r="BU131" s="399" t="str">
        <f ca="1">+IF(OFFSET('Water Data'!$D$29,0,10*ROW('Water Data'!D125))="","",OFFSET('Water Data'!$D$29,0,10*ROW('Water Data'!D125)))</f>
        <v/>
      </c>
      <c r="BV131" s="399" t="str">
        <f ca="1">+IF(OFFSET('Water Data'!$E$27,0,10*ROW('Water Data'!E125))="","",OFFSET('Water Data'!$E$27,0,10*ROW('Water Data'!E125)))</f>
        <v/>
      </c>
      <c r="BW131" s="399" t="str">
        <f ca="1">+IF(OFFSET('Water Data'!$E$28,0,10*ROW('Water Data'!E125))="","",OFFSET('Water Data'!$E$28,0,10*ROW('Water Data'!E125)))</f>
        <v/>
      </c>
      <c r="BX131" s="399" t="str">
        <f ca="1">+IF(OFFSET('Water Data'!$E$29,0,10*ROW('Water Data'!E125))="","",OFFSET('Water Data'!$E$29,0,10*ROW('Water Data'!E125)))</f>
        <v/>
      </c>
      <c r="BY131" s="399" t="str">
        <f ca="1">+IF(OFFSET('Water Data'!$F$27,0,10*ROW('Water Data'!F125))="","",OFFSET('Water Data'!$F$27,0,10*ROW('Water Data'!F125)))</f>
        <v/>
      </c>
      <c r="BZ131" s="399" t="str">
        <f ca="1">+IF(OFFSET('Water Data'!$F$28,0,10*ROW('Water Data'!F125))="","",OFFSET('Water Data'!$F$28,0,10*ROW('Water Data'!F125)))</f>
        <v/>
      </c>
      <c r="CA131" s="399" t="str">
        <f ca="1">+IF(OFFSET('Water Data'!$F$29,0,10*ROW('Water Data'!F125))="","",OFFSET('Water Data'!$F$29,0,10*ROW('Water Data'!F125)))</f>
        <v/>
      </c>
      <c r="CB131" s="399" t="str">
        <f ca="1">+IF(OFFSET('Water Data'!$G$27,0,10*ROW('Water Data'!G125))="","",OFFSET('Water Data'!$G$27,0,10*ROW('Water Data'!G125)))</f>
        <v/>
      </c>
      <c r="CC131" s="399" t="str">
        <f ca="1">+IF(OFFSET('Water Data'!$G$28,0,10*ROW('Water Data'!G125))="","",OFFSET('Water Data'!$G$28,0,10*ROW('Water Data'!G125)))</f>
        <v/>
      </c>
      <c r="CD131" s="399" t="str">
        <f ca="1">+IF(OFFSET('Water Data'!$G$29,0,10*ROW('Water Data'!G125))="","",OFFSET('Water Data'!$G$29,0,10*ROW('Water Data'!G125)))</f>
        <v/>
      </c>
      <c r="CE131" s="399" t="str">
        <f ca="1">+IF(OFFSET('Water Data'!$H$27,0,10*ROW('Water Data'!H125))="","",OFFSET('Water Data'!$H$27,0,10*ROW('Water Data'!H125)))</f>
        <v/>
      </c>
      <c r="CF131" s="399" t="str">
        <f ca="1">+IF(OFFSET('Water Data'!$H$28,0,10*ROW('Water Data'!H125))="","",OFFSET('Water Data'!$H$28,0,10*ROW('Water Data'!H125)))</f>
        <v/>
      </c>
      <c r="CG131" s="399" t="str">
        <f ca="1">+IF(OFFSET('Water Data'!$H$29,0,10*ROW('Water Data'!H125))="","",OFFSET('Water Data'!$H$29,0,10*ROW('Water Data'!H125)))</f>
        <v/>
      </c>
      <c r="CH131" s="399" t="str">
        <f ca="1">+IF(OFFSET('Water Data'!$I$27,0,10*ROW('Water Data'!I125))="","",OFFSET('Water Data'!$I$27,0,10*ROW('Water Data'!I125)))</f>
        <v/>
      </c>
      <c r="CI131" s="399" t="str">
        <f ca="1">+IF(OFFSET('Water Data'!$I$28,0,10*ROW('Water Data'!I125))="","",OFFSET('Water Data'!$I$28,0,10*ROW('Water Data'!I125)))</f>
        <v/>
      </c>
      <c r="CJ131" s="399" t="str">
        <f ca="1">+IF(OFFSET('Water Data'!$I$29,0,10*ROW('Water Data'!I125))="","",OFFSET('Water Data'!$I$29,0,10*ROW('Water Data'!I125)))</f>
        <v/>
      </c>
      <c r="CK131" s="399" t="str">
        <f ca="1">+IF(OFFSET('Sanitation Data'!$D$28,0,10*ROW('Sanitation Data'!D125))="","",OFFSET('Sanitation Data'!$D$28,0,10*ROW('Sanitation Data'!D125)))</f>
        <v/>
      </c>
      <c r="CL131" s="399" t="str">
        <f ca="1">+IF(OFFSET('Sanitation Data'!$D$29,0,10*ROW('Sanitation Data'!D125))="","",OFFSET('Sanitation Data'!$D$29,0,10*ROW('Sanitation Data'!D125)))</f>
        <v/>
      </c>
      <c r="CM131" s="399" t="str">
        <f ca="1">+IF(OFFSET('Sanitation Data'!$D$30,0,10*ROW('Sanitation Data'!D125))="","",OFFSET('Sanitation Data'!$D$30,0,10*ROW('Sanitation Data'!D125)))</f>
        <v/>
      </c>
      <c r="CN131" s="399" t="str">
        <f ca="1">+IF(OFFSET('Sanitation Data'!$D$31,0,10*ROW('Sanitation Data'!D125))="","",OFFSET('Sanitation Data'!$D$31,0,10*ROW('Sanitation Data'!D125)))</f>
        <v/>
      </c>
      <c r="CO131" s="399" t="str">
        <f ca="1">+IF(OFFSET('Sanitation Data'!$D$32,0,10*ROW('Sanitation Data'!D125))="","",OFFSET('Sanitation Data'!$D$32,0,10*ROW('Sanitation Data'!D125)))</f>
        <v/>
      </c>
      <c r="CP131" s="399" t="str">
        <f ca="1">+IF(OFFSET('Sanitation Data'!$E$28,0,10*ROW('Sanitation Data'!E125))="","",OFFSET('Sanitation Data'!$E$28,0,10*ROW('Sanitation Data'!E125)))</f>
        <v/>
      </c>
      <c r="CQ131" s="399" t="str">
        <f ca="1">+IF(OFFSET('Sanitation Data'!$E$29,0,10*ROW('Sanitation Data'!E125))="","",OFFSET('Sanitation Data'!$E$29,0,10*ROW('Sanitation Data'!E125)))</f>
        <v/>
      </c>
      <c r="CR131" s="399" t="str">
        <f ca="1">+IF(OFFSET('Sanitation Data'!$E$30,0,10*ROW('Sanitation Data'!E125))="","",OFFSET('Sanitation Data'!$E$30,0,10*ROW('Sanitation Data'!E125)))</f>
        <v/>
      </c>
      <c r="CS131" s="399" t="str">
        <f ca="1">+IF(OFFSET('Sanitation Data'!$E$31,0,10*ROW('Sanitation Data'!E125))="","",OFFSET('Sanitation Data'!$E$31,0,10*ROW('Sanitation Data'!E125)))</f>
        <v/>
      </c>
      <c r="CT131" s="399" t="str">
        <f ca="1">+IF(OFFSET('Sanitation Data'!$E$32,0,10*ROW('Sanitation Data'!E125))="","",OFFSET('Sanitation Data'!$E$32,0,10*ROW('Sanitation Data'!E125)))</f>
        <v/>
      </c>
      <c r="CU131" s="399" t="str">
        <f ca="1">+IF(OFFSET('Sanitation Data'!$F$28,0,10*ROW('Sanitation Data'!F125))="","",OFFSET('Sanitation Data'!$F$28,0,10*ROW('Sanitation Data'!F125)))</f>
        <v/>
      </c>
      <c r="CV131" s="399" t="str">
        <f ca="1">+IF(OFFSET('Sanitation Data'!$F$29,0,10*ROW('Sanitation Data'!F125))="","",OFFSET('Sanitation Data'!$F$29,0,10*ROW('Sanitation Data'!F125)))</f>
        <v/>
      </c>
      <c r="CW131" s="399" t="str">
        <f ca="1">+IF(OFFSET('Sanitation Data'!$F$30,0,10*ROW('Sanitation Data'!F125))="","",OFFSET('Sanitation Data'!$F$30,0,10*ROW('Sanitation Data'!F125)))</f>
        <v/>
      </c>
      <c r="CX131" s="399" t="str">
        <f ca="1">+IF(OFFSET('Sanitation Data'!$F$31,0,10*ROW('Sanitation Data'!F125))="","",OFFSET('Sanitation Data'!$F$31,0,10*ROW('Sanitation Data'!F125)))</f>
        <v/>
      </c>
      <c r="CY131" s="399" t="str">
        <f ca="1">+IF(OFFSET('Sanitation Data'!$F$32,0,10*ROW('Sanitation Data'!F125))="","",OFFSET('Sanitation Data'!$F$32,0,10*ROW('Sanitation Data'!F125)))</f>
        <v/>
      </c>
      <c r="CZ131" s="399" t="str">
        <f ca="1">+IF(OFFSET('Sanitation Data'!$G$28,0,10*ROW('Sanitation Data'!G125))="","",OFFSET('Sanitation Data'!$G$28,0,10*ROW('Sanitation Data'!G125)))</f>
        <v/>
      </c>
      <c r="DA131" s="399" t="str">
        <f ca="1">+IF(OFFSET('Sanitation Data'!$G$29,0,10*ROW('Sanitation Data'!G125))="","",OFFSET('Sanitation Data'!$G$29,0,10*ROW('Sanitation Data'!G125)))</f>
        <v/>
      </c>
      <c r="DB131" s="399" t="str">
        <f ca="1">+IF(OFFSET('Sanitation Data'!$G$30,0,10*ROW('Sanitation Data'!G125))="","",OFFSET('Sanitation Data'!$G$30,0,10*ROW('Sanitation Data'!G125)))</f>
        <v/>
      </c>
      <c r="DC131" s="399" t="str">
        <f ca="1">+IF(OFFSET('Sanitation Data'!$G$31,0,10*ROW('Sanitation Data'!G125))="","",OFFSET('Sanitation Data'!$G$31,0,10*ROW('Sanitation Data'!G125)))</f>
        <v/>
      </c>
      <c r="DD131" s="399" t="str">
        <f ca="1">+IF(OFFSET('Sanitation Data'!$G$32,0,10*ROW('Sanitation Data'!G125))="","",OFFSET('Sanitation Data'!$G$32,0,10*ROW('Sanitation Data'!G125)))</f>
        <v/>
      </c>
      <c r="DE131" s="399" t="str">
        <f ca="1">+IF(OFFSET('Sanitation Data'!$H$28,0,10*ROW('Sanitation Data'!H125))="","",OFFSET('Sanitation Data'!$H$28,0,10*ROW('Sanitation Data'!H125)))</f>
        <v/>
      </c>
      <c r="DF131" s="399" t="str">
        <f ca="1">+IF(OFFSET('Sanitation Data'!$H$29,0,10*ROW('Sanitation Data'!H125))="","",OFFSET('Sanitation Data'!$H$29,0,10*ROW('Sanitation Data'!H125)))</f>
        <v/>
      </c>
      <c r="DG131" s="399" t="str">
        <f ca="1">+IF(OFFSET('Sanitation Data'!$H$30,0,10*ROW('Sanitation Data'!H125))="","",OFFSET('Sanitation Data'!$H$30,0,10*ROW('Sanitation Data'!H125)))</f>
        <v/>
      </c>
      <c r="DH131" s="399" t="str">
        <f ca="1">+IF(OFFSET('Sanitation Data'!$H$31,0,10*ROW('Sanitation Data'!H125))="","",OFFSET('Sanitation Data'!$H$31,0,10*ROW('Sanitation Data'!H125)))</f>
        <v/>
      </c>
      <c r="DI131" s="399" t="str">
        <f ca="1">+IF(OFFSET('Sanitation Data'!$H$32,0,10*ROW('Sanitation Data'!H125))="","",OFFSET('Sanitation Data'!$H$32,0,10*ROW('Sanitation Data'!H125)))</f>
        <v/>
      </c>
      <c r="DJ131" s="399" t="str">
        <f ca="1">+IF(OFFSET('Sanitation Data'!$I$28,0,10*ROW('Sanitation Data'!I125))="","",OFFSET('Sanitation Data'!$I$28,0,10*ROW('Sanitation Data'!I125)))</f>
        <v/>
      </c>
      <c r="DK131" s="399" t="str">
        <f ca="1">+IF(OFFSET('Sanitation Data'!$I$29,0,10*ROW('Sanitation Data'!I125))="","",OFFSET('Sanitation Data'!$I$29,0,10*ROW('Sanitation Data'!I125)))</f>
        <v/>
      </c>
      <c r="DL131" s="399" t="str">
        <f ca="1">+IF(OFFSET('Sanitation Data'!$I$30,0,10*ROW('Sanitation Data'!I125))="","",OFFSET('Sanitation Data'!$I$30,0,10*ROW('Sanitation Data'!I125)))</f>
        <v/>
      </c>
      <c r="DM131" s="399" t="str">
        <f ca="1">+IF(OFFSET('Sanitation Data'!$I$31,0,10*ROW('Sanitation Data'!I125))="","",OFFSET('Sanitation Data'!$I$31,0,10*ROW('Sanitation Data'!I125)))</f>
        <v/>
      </c>
      <c r="DN131" s="399" t="str">
        <f ca="1">+IF(OFFSET('Sanitation Data'!$I$32,0,10*ROW('Sanitation Data'!I125))="","",OFFSET('Sanitation Data'!$I$32,0,10*ROW('Sanitation Data'!I125)))</f>
        <v/>
      </c>
      <c r="DO131" s="399" t="str">
        <f ca="1">+IF(OFFSET('Hygiene Data'!$D$11,0,10*ROW('Hygiene Data'!D125))="","",OFFSET('Hygiene Data'!$D$11,0,10*ROW('Hygiene Data'!D125)))</f>
        <v/>
      </c>
      <c r="DP131" s="399" t="str">
        <f ca="1">+IF(OFFSET('Hygiene Data'!$D$12,0,10*ROW('Hygiene Data'!D125))="","",OFFSET('Hygiene Data'!$D$12,0,10*ROW('Hygiene Data'!D125)))</f>
        <v/>
      </c>
      <c r="DQ131" s="399" t="str">
        <f ca="1">+IF(OFFSET('Hygiene Data'!$D$13,0,10*ROW('Hygiene Data'!D125))="","",OFFSET('Hygiene Data'!$D$13,0,10*ROW('Hygiene Data'!D125)))</f>
        <v/>
      </c>
      <c r="DR131" s="399" t="str">
        <f ca="1">+IF(OFFSET('Hygiene Data'!$E$11,0,10*ROW('Hygiene Data'!E125))="","",OFFSET('Hygiene Data'!$E$11,0,10*ROW('Hygiene Data'!E125)))</f>
        <v/>
      </c>
      <c r="DS131" s="399" t="str">
        <f ca="1">+IF(OFFSET('Hygiene Data'!$E$12,0,10*ROW('Hygiene Data'!E125))="","",OFFSET('Hygiene Data'!$E$12,0,10*ROW('Hygiene Data'!E125)))</f>
        <v/>
      </c>
      <c r="DT131" s="399" t="str">
        <f ca="1">+IF(OFFSET('Hygiene Data'!$E$13,0,10*ROW('Hygiene Data'!E125))="","",OFFSET('Hygiene Data'!$E$13,0,10*ROW('Hygiene Data'!E125)))</f>
        <v/>
      </c>
      <c r="DU131" s="399" t="str">
        <f ca="1">+IF(OFFSET('Hygiene Data'!$F$11,0,10*ROW('Hygiene Data'!F125))="","",OFFSET('Hygiene Data'!$F$11,0,10*ROW('Hygiene Data'!F125)))</f>
        <v/>
      </c>
      <c r="DV131" s="399" t="str">
        <f ca="1">+IF(OFFSET('Hygiene Data'!$F$12,0,10*ROW('Hygiene Data'!F125))="","",OFFSET('Hygiene Data'!$F$12,0,10*ROW('Hygiene Data'!F125)))</f>
        <v/>
      </c>
      <c r="DW131" s="399" t="str">
        <f ca="1">+IF(OFFSET('Hygiene Data'!$F$13,0,10*ROW('Hygiene Data'!F125))="","",OFFSET('Hygiene Data'!$F$13,0,10*ROW('Hygiene Data'!F125)))</f>
        <v/>
      </c>
      <c r="DX131" s="399" t="str">
        <f ca="1">+IF(OFFSET('Hygiene Data'!$G$11,0,10*ROW('Hygiene Data'!G125))="","",OFFSET('Hygiene Data'!$G$11,0,10*ROW('Hygiene Data'!G125)))</f>
        <v/>
      </c>
      <c r="DY131" s="399" t="str">
        <f ca="1">+IF(OFFSET('Hygiene Data'!$G$12,0,10*ROW('Hygiene Data'!G125))="","",OFFSET('Hygiene Data'!$G$12,0,10*ROW('Hygiene Data'!G125)))</f>
        <v/>
      </c>
      <c r="DZ131" s="399" t="str">
        <f ca="1">+IF(OFFSET('Hygiene Data'!$G$13,0,10*ROW('Hygiene Data'!G125))="","",OFFSET('Hygiene Data'!$G$13,0,10*ROW('Hygiene Data'!G125)))</f>
        <v/>
      </c>
      <c r="EA131" s="399" t="str">
        <f ca="1">+IF(OFFSET('Hygiene Data'!$H$11,0,10*ROW('Hygiene Data'!H125))="","",OFFSET('Hygiene Data'!$H$11,0,10*ROW('Hygiene Data'!H125)))</f>
        <v/>
      </c>
      <c r="EB131" s="399" t="str">
        <f ca="1">+IF(OFFSET('Hygiene Data'!$H$12,0,10*ROW('Hygiene Data'!H125))="","",OFFSET('Hygiene Data'!$H$12,0,10*ROW('Hygiene Data'!H125)))</f>
        <v/>
      </c>
      <c r="EC131" s="399" t="str">
        <f ca="1">+IF(OFFSET('Hygiene Data'!$H$13,0,10*ROW('Hygiene Data'!H125))="","",OFFSET('Hygiene Data'!$H$13,0,10*ROW('Hygiene Data'!H125)))</f>
        <v/>
      </c>
      <c r="ED131" s="399" t="str">
        <f ca="1">+IF(OFFSET('Hygiene Data'!$I$11,0,10*ROW('Hygiene Data'!I125))="","",OFFSET('Hygiene Data'!$I$11,0,10*ROW('Hygiene Data'!I125)))</f>
        <v/>
      </c>
      <c r="EE131" s="399" t="str">
        <f ca="1">+IF(OFFSET('Hygiene Data'!$I$12,0,10*ROW('Hygiene Data'!I125))="","",OFFSET('Hygiene Data'!$I$12,0,10*ROW('Hygiene Data'!I125)))</f>
        <v/>
      </c>
      <c r="EF131" s="399" t="str">
        <f ca="1">+IF(OFFSET('Hygiene Data'!$I$13,0,10*ROW('Hygiene Data'!I125))="","",OFFSET('Hygiene Data'!$I$13,0,10*ROW('Hygiene Data'!I125)))</f>
        <v/>
      </c>
    </row>
    <row r="132" spans="1:136" x14ac:dyDescent="0.25">
      <c r="A132" s="508" t="str">
        <f ca="1">+IF(OFFSET('Water Data'!$B$2,0,10*ROW('Water Data'!E126))="","",OFFSET('Water Data'!$B$2,0,10*ROW('Water Data'!E126)))</f>
        <v/>
      </c>
      <c r="B132" s="50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35" t="str">
        <f t="shared" ca="1" si="1"/>
        <v/>
      </c>
      <c r="D132" s="53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3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3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3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3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3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3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3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3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3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3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3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3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3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3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3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3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3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3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3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3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3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3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3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3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3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3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3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3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3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3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3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3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3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3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3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3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3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3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3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3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3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3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3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3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3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3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3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3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1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3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3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3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3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3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3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3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3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3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3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3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3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3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3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3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3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99" t="str">
        <f ca="1">+IF(OFFSET('Water Data'!$D$27,0,10*ROW('Water Data'!D126))="","",OFFSET('Water Data'!$D$27,0,10*ROW('Water Data'!D126)))</f>
        <v/>
      </c>
      <c r="BT132" s="399" t="str">
        <f ca="1">+IF(OFFSET('Water Data'!$D$28,0,10*ROW('Water Data'!D126))="","",OFFSET('Water Data'!$D$28,0,10*ROW('Water Data'!D126)))</f>
        <v/>
      </c>
      <c r="BU132" s="399" t="str">
        <f ca="1">+IF(OFFSET('Water Data'!$D$29,0,10*ROW('Water Data'!D126))="","",OFFSET('Water Data'!$D$29,0,10*ROW('Water Data'!D126)))</f>
        <v/>
      </c>
      <c r="BV132" s="399" t="str">
        <f ca="1">+IF(OFFSET('Water Data'!$E$27,0,10*ROW('Water Data'!E126))="","",OFFSET('Water Data'!$E$27,0,10*ROW('Water Data'!E126)))</f>
        <v/>
      </c>
      <c r="BW132" s="399" t="str">
        <f ca="1">+IF(OFFSET('Water Data'!$E$28,0,10*ROW('Water Data'!E126))="","",OFFSET('Water Data'!$E$28,0,10*ROW('Water Data'!E126)))</f>
        <v/>
      </c>
      <c r="BX132" s="399" t="str">
        <f ca="1">+IF(OFFSET('Water Data'!$E$29,0,10*ROW('Water Data'!E126))="","",OFFSET('Water Data'!$E$29,0,10*ROW('Water Data'!E126)))</f>
        <v/>
      </c>
      <c r="BY132" s="399" t="str">
        <f ca="1">+IF(OFFSET('Water Data'!$F$27,0,10*ROW('Water Data'!F126))="","",OFFSET('Water Data'!$F$27,0,10*ROW('Water Data'!F126)))</f>
        <v/>
      </c>
      <c r="BZ132" s="399" t="str">
        <f ca="1">+IF(OFFSET('Water Data'!$F$28,0,10*ROW('Water Data'!F126))="","",OFFSET('Water Data'!$F$28,0,10*ROW('Water Data'!F126)))</f>
        <v/>
      </c>
      <c r="CA132" s="399" t="str">
        <f ca="1">+IF(OFFSET('Water Data'!$F$29,0,10*ROW('Water Data'!F126))="","",OFFSET('Water Data'!$F$29,0,10*ROW('Water Data'!F126)))</f>
        <v/>
      </c>
      <c r="CB132" s="399" t="str">
        <f ca="1">+IF(OFFSET('Water Data'!$G$27,0,10*ROW('Water Data'!G126))="","",OFFSET('Water Data'!$G$27,0,10*ROW('Water Data'!G126)))</f>
        <v/>
      </c>
      <c r="CC132" s="399" t="str">
        <f ca="1">+IF(OFFSET('Water Data'!$G$28,0,10*ROW('Water Data'!G126))="","",OFFSET('Water Data'!$G$28,0,10*ROW('Water Data'!G126)))</f>
        <v/>
      </c>
      <c r="CD132" s="399" t="str">
        <f ca="1">+IF(OFFSET('Water Data'!$G$29,0,10*ROW('Water Data'!G126))="","",OFFSET('Water Data'!$G$29,0,10*ROW('Water Data'!G126)))</f>
        <v/>
      </c>
      <c r="CE132" s="399" t="str">
        <f ca="1">+IF(OFFSET('Water Data'!$H$27,0,10*ROW('Water Data'!H126))="","",OFFSET('Water Data'!$H$27,0,10*ROW('Water Data'!H126)))</f>
        <v/>
      </c>
      <c r="CF132" s="399" t="str">
        <f ca="1">+IF(OFFSET('Water Data'!$H$28,0,10*ROW('Water Data'!H126))="","",OFFSET('Water Data'!$H$28,0,10*ROW('Water Data'!H126)))</f>
        <v/>
      </c>
      <c r="CG132" s="399" t="str">
        <f ca="1">+IF(OFFSET('Water Data'!$H$29,0,10*ROW('Water Data'!H126))="","",OFFSET('Water Data'!$H$29,0,10*ROW('Water Data'!H126)))</f>
        <v/>
      </c>
      <c r="CH132" s="399" t="str">
        <f ca="1">+IF(OFFSET('Water Data'!$I$27,0,10*ROW('Water Data'!I126))="","",OFFSET('Water Data'!$I$27,0,10*ROW('Water Data'!I126)))</f>
        <v/>
      </c>
      <c r="CI132" s="399" t="str">
        <f ca="1">+IF(OFFSET('Water Data'!$I$28,0,10*ROW('Water Data'!I126))="","",OFFSET('Water Data'!$I$28,0,10*ROW('Water Data'!I126)))</f>
        <v/>
      </c>
      <c r="CJ132" s="399" t="str">
        <f ca="1">+IF(OFFSET('Water Data'!$I$29,0,10*ROW('Water Data'!I126))="","",OFFSET('Water Data'!$I$29,0,10*ROW('Water Data'!I126)))</f>
        <v/>
      </c>
      <c r="CK132" s="399" t="str">
        <f ca="1">+IF(OFFSET('Sanitation Data'!$D$28,0,10*ROW('Sanitation Data'!D126))="","",OFFSET('Sanitation Data'!$D$28,0,10*ROW('Sanitation Data'!D126)))</f>
        <v/>
      </c>
      <c r="CL132" s="399" t="str">
        <f ca="1">+IF(OFFSET('Sanitation Data'!$D$29,0,10*ROW('Sanitation Data'!D126))="","",OFFSET('Sanitation Data'!$D$29,0,10*ROW('Sanitation Data'!D126)))</f>
        <v/>
      </c>
      <c r="CM132" s="399" t="str">
        <f ca="1">+IF(OFFSET('Sanitation Data'!$D$30,0,10*ROW('Sanitation Data'!D126))="","",OFFSET('Sanitation Data'!$D$30,0,10*ROW('Sanitation Data'!D126)))</f>
        <v/>
      </c>
      <c r="CN132" s="399" t="str">
        <f ca="1">+IF(OFFSET('Sanitation Data'!$D$31,0,10*ROW('Sanitation Data'!D126))="","",OFFSET('Sanitation Data'!$D$31,0,10*ROW('Sanitation Data'!D126)))</f>
        <v/>
      </c>
      <c r="CO132" s="399" t="str">
        <f ca="1">+IF(OFFSET('Sanitation Data'!$D$32,0,10*ROW('Sanitation Data'!D126))="","",OFFSET('Sanitation Data'!$D$32,0,10*ROW('Sanitation Data'!D126)))</f>
        <v/>
      </c>
      <c r="CP132" s="399" t="str">
        <f ca="1">+IF(OFFSET('Sanitation Data'!$E$28,0,10*ROW('Sanitation Data'!E126))="","",OFFSET('Sanitation Data'!$E$28,0,10*ROW('Sanitation Data'!E126)))</f>
        <v/>
      </c>
      <c r="CQ132" s="399" t="str">
        <f ca="1">+IF(OFFSET('Sanitation Data'!$E$29,0,10*ROW('Sanitation Data'!E126))="","",OFFSET('Sanitation Data'!$E$29,0,10*ROW('Sanitation Data'!E126)))</f>
        <v/>
      </c>
      <c r="CR132" s="399" t="str">
        <f ca="1">+IF(OFFSET('Sanitation Data'!$E$30,0,10*ROW('Sanitation Data'!E126))="","",OFFSET('Sanitation Data'!$E$30,0,10*ROW('Sanitation Data'!E126)))</f>
        <v/>
      </c>
      <c r="CS132" s="399" t="str">
        <f ca="1">+IF(OFFSET('Sanitation Data'!$E$31,0,10*ROW('Sanitation Data'!E126))="","",OFFSET('Sanitation Data'!$E$31,0,10*ROW('Sanitation Data'!E126)))</f>
        <v/>
      </c>
      <c r="CT132" s="399" t="str">
        <f ca="1">+IF(OFFSET('Sanitation Data'!$E$32,0,10*ROW('Sanitation Data'!E126))="","",OFFSET('Sanitation Data'!$E$32,0,10*ROW('Sanitation Data'!E126)))</f>
        <v/>
      </c>
      <c r="CU132" s="399" t="str">
        <f ca="1">+IF(OFFSET('Sanitation Data'!$F$28,0,10*ROW('Sanitation Data'!F126))="","",OFFSET('Sanitation Data'!$F$28,0,10*ROW('Sanitation Data'!F126)))</f>
        <v/>
      </c>
      <c r="CV132" s="399" t="str">
        <f ca="1">+IF(OFFSET('Sanitation Data'!$F$29,0,10*ROW('Sanitation Data'!F126))="","",OFFSET('Sanitation Data'!$F$29,0,10*ROW('Sanitation Data'!F126)))</f>
        <v/>
      </c>
      <c r="CW132" s="399" t="str">
        <f ca="1">+IF(OFFSET('Sanitation Data'!$F$30,0,10*ROW('Sanitation Data'!F126))="","",OFFSET('Sanitation Data'!$F$30,0,10*ROW('Sanitation Data'!F126)))</f>
        <v/>
      </c>
      <c r="CX132" s="399" t="str">
        <f ca="1">+IF(OFFSET('Sanitation Data'!$F$31,0,10*ROW('Sanitation Data'!F126))="","",OFFSET('Sanitation Data'!$F$31,0,10*ROW('Sanitation Data'!F126)))</f>
        <v/>
      </c>
      <c r="CY132" s="399" t="str">
        <f ca="1">+IF(OFFSET('Sanitation Data'!$F$32,0,10*ROW('Sanitation Data'!F126))="","",OFFSET('Sanitation Data'!$F$32,0,10*ROW('Sanitation Data'!F126)))</f>
        <v/>
      </c>
      <c r="CZ132" s="399" t="str">
        <f ca="1">+IF(OFFSET('Sanitation Data'!$G$28,0,10*ROW('Sanitation Data'!G126))="","",OFFSET('Sanitation Data'!$G$28,0,10*ROW('Sanitation Data'!G126)))</f>
        <v/>
      </c>
      <c r="DA132" s="399" t="str">
        <f ca="1">+IF(OFFSET('Sanitation Data'!$G$29,0,10*ROW('Sanitation Data'!G126))="","",OFFSET('Sanitation Data'!$G$29,0,10*ROW('Sanitation Data'!G126)))</f>
        <v/>
      </c>
      <c r="DB132" s="399" t="str">
        <f ca="1">+IF(OFFSET('Sanitation Data'!$G$30,0,10*ROW('Sanitation Data'!G126))="","",OFFSET('Sanitation Data'!$G$30,0,10*ROW('Sanitation Data'!G126)))</f>
        <v/>
      </c>
      <c r="DC132" s="399" t="str">
        <f ca="1">+IF(OFFSET('Sanitation Data'!$G$31,0,10*ROW('Sanitation Data'!G126))="","",OFFSET('Sanitation Data'!$G$31,0,10*ROW('Sanitation Data'!G126)))</f>
        <v/>
      </c>
      <c r="DD132" s="399" t="str">
        <f ca="1">+IF(OFFSET('Sanitation Data'!$G$32,0,10*ROW('Sanitation Data'!G126))="","",OFFSET('Sanitation Data'!$G$32,0,10*ROW('Sanitation Data'!G126)))</f>
        <v/>
      </c>
      <c r="DE132" s="399" t="str">
        <f ca="1">+IF(OFFSET('Sanitation Data'!$H$28,0,10*ROW('Sanitation Data'!H126))="","",OFFSET('Sanitation Data'!$H$28,0,10*ROW('Sanitation Data'!H126)))</f>
        <v/>
      </c>
      <c r="DF132" s="399" t="str">
        <f ca="1">+IF(OFFSET('Sanitation Data'!$H$29,0,10*ROW('Sanitation Data'!H126))="","",OFFSET('Sanitation Data'!$H$29,0,10*ROW('Sanitation Data'!H126)))</f>
        <v/>
      </c>
      <c r="DG132" s="399" t="str">
        <f ca="1">+IF(OFFSET('Sanitation Data'!$H$30,0,10*ROW('Sanitation Data'!H126))="","",OFFSET('Sanitation Data'!$H$30,0,10*ROW('Sanitation Data'!H126)))</f>
        <v/>
      </c>
      <c r="DH132" s="399" t="str">
        <f ca="1">+IF(OFFSET('Sanitation Data'!$H$31,0,10*ROW('Sanitation Data'!H126))="","",OFFSET('Sanitation Data'!$H$31,0,10*ROW('Sanitation Data'!H126)))</f>
        <v/>
      </c>
      <c r="DI132" s="399" t="str">
        <f ca="1">+IF(OFFSET('Sanitation Data'!$H$32,0,10*ROW('Sanitation Data'!H126))="","",OFFSET('Sanitation Data'!$H$32,0,10*ROW('Sanitation Data'!H126)))</f>
        <v/>
      </c>
      <c r="DJ132" s="399" t="str">
        <f ca="1">+IF(OFFSET('Sanitation Data'!$I$28,0,10*ROW('Sanitation Data'!I126))="","",OFFSET('Sanitation Data'!$I$28,0,10*ROW('Sanitation Data'!I126)))</f>
        <v/>
      </c>
      <c r="DK132" s="399" t="str">
        <f ca="1">+IF(OFFSET('Sanitation Data'!$I$29,0,10*ROW('Sanitation Data'!I126))="","",OFFSET('Sanitation Data'!$I$29,0,10*ROW('Sanitation Data'!I126)))</f>
        <v/>
      </c>
      <c r="DL132" s="399" t="str">
        <f ca="1">+IF(OFFSET('Sanitation Data'!$I$30,0,10*ROW('Sanitation Data'!I126))="","",OFFSET('Sanitation Data'!$I$30,0,10*ROW('Sanitation Data'!I126)))</f>
        <v/>
      </c>
      <c r="DM132" s="399" t="str">
        <f ca="1">+IF(OFFSET('Sanitation Data'!$I$31,0,10*ROW('Sanitation Data'!I126))="","",OFFSET('Sanitation Data'!$I$31,0,10*ROW('Sanitation Data'!I126)))</f>
        <v/>
      </c>
      <c r="DN132" s="399" t="str">
        <f ca="1">+IF(OFFSET('Sanitation Data'!$I$32,0,10*ROW('Sanitation Data'!I126))="","",OFFSET('Sanitation Data'!$I$32,0,10*ROW('Sanitation Data'!I126)))</f>
        <v/>
      </c>
      <c r="DO132" s="399" t="str">
        <f ca="1">+IF(OFFSET('Hygiene Data'!$D$11,0,10*ROW('Hygiene Data'!D126))="","",OFFSET('Hygiene Data'!$D$11,0,10*ROW('Hygiene Data'!D126)))</f>
        <v/>
      </c>
      <c r="DP132" s="399" t="str">
        <f ca="1">+IF(OFFSET('Hygiene Data'!$D$12,0,10*ROW('Hygiene Data'!D126))="","",OFFSET('Hygiene Data'!$D$12,0,10*ROW('Hygiene Data'!D126)))</f>
        <v/>
      </c>
      <c r="DQ132" s="399" t="str">
        <f ca="1">+IF(OFFSET('Hygiene Data'!$D$13,0,10*ROW('Hygiene Data'!D126))="","",OFFSET('Hygiene Data'!$D$13,0,10*ROW('Hygiene Data'!D126)))</f>
        <v/>
      </c>
      <c r="DR132" s="399" t="str">
        <f ca="1">+IF(OFFSET('Hygiene Data'!$E$11,0,10*ROW('Hygiene Data'!E126))="","",OFFSET('Hygiene Data'!$E$11,0,10*ROW('Hygiene Data'!E126)))</f>
        <v/>
      </c>
      <c r="DS132" s="399" t="str">
        <f ca="1">+IF(OFFSET('Hygiene Data'!$E$12,0,10*ROW('Hygiene Data'!E126))="","",OFFSET('Hygiene Data'!$E$12,0,10*ROW('Hygiene Data'!E126)))</f>
        <v/>
      </c>
      <c r="DT132" s="399" t="str">
        <f ca="1">+IF(OFFSET('Hygiene Data'!$E$13,0,10*ROW('Hygiene Data'!E126))="","",OFFSET('Hygiene Data'!$E$13,0,10*ROW('Hygiene Data'!E126)))</f>
        <v/>
      </c>
      <c r="DU132" s="399" t="str">
        <f ca="1">+IF(OFFSET('Hygiene Data'!$F$11,0,10*ROW('Hygiene Data'!F126))="","",OFFSET('Hygiene Data'!$F$11,0,10*ROW('Hygiene Data'!F126)))</f>
        <v/>
      </c>
      <c r="DV132" s="399" t="str">
        <f ca="1">+IF(OFFSET('Hygiene Data'!$F$12,0,10*ROW('Hygiene Data'!F126))="","",OFFSET('Hygiene Data'!$F$12,0,10*ROW('Hygiene Data'!F126)))</f>
        <v/>
      </c>
      <c r="DW132" s="399" t="str">
        <f ca="1">+IF(OFFSET('Hygiene Data'!$F$13,0,10*ROW('Hygiene Data'!F126))="","",OFFSET('Hygiene Data'!$F$13,0,10*ROW('Hygiene Data'!F126)))</f>
        <v/>
      </c>
      <c r="DX132" s="399" t="str">
        <f ca="1">+IF(OFFSET('Hygiene Data'!$G$11,0,10*ROW('Hygiene Data'!G126))="","",OFFSET('Hygiene Data'!$G$11,0,10*ROW('Hygiene Data'!G126)))</f>
        <v/>
      </c>
      <c r="DY132" s="399" t="str">
        <f ca="1">+IF(OFFSET('Hygiene Data'!$G$12,0,10*ROW('Hygiene Data'!G126))="","",OFFSET('Hygiene Data'!$G$12,0,10*ROW('Hygiene Data'!G126)))</f>
        <v/>
      </c>
      <c r="DZ132" s="399" t="str">
        <f ca="1">+IF(OFFSET('Hygiene Data'!$G$13,0,10*ROW('Hygiene Data'!G126))="","",OFFSET('Hygiene Data'!$G$13,0,10*ROW('Hygiene Data'!G126)))</f>
        <v/>
      </c>
      <c r="EA132" s="399" t="str">
        <f ca="1">+IF(OFFSET('Hygiene Data'!$H$11,0,10*ROW('Hygiene Data'!H126))="","",OFFSET('Hygiene Data'!$H$11,0,10*ROW('Hygiene Data'!H126)))</f>
        <v/>
      </c>
      <c r="EB132" s="399" t="str">
        <f ca="1">+IF(OFFSET('Hygiene Data'!$H$12,0,10*ROW('Hygiene Data'!H126))="","",OFFSET('Hygiene Data'!$H$12,0,10*ROW('Hygiene Data'!H126)))</f>
        <v/>
      </c>
      <c r="EC132" s="399" t="str">
        <f ca="1">+IF(OFFSET('Hygiene Data'!$H$13,0,10*ROW('Hygiene Data'!H126))="","",OFFSET('Hygiene Data'!$H$13,0,10*ROW('Hygiene Data'!H126)))</f>
        <v/>
      </c>
      <c r="ED132" s="399" t="str">
        <f ca="1">+IF(OFFSET('Hygiene Data'!$I$11,0,10*ROW('Hygiene Data'!I126))="","",OFFSET('Hygiene Data'!$I$11,0,10*ROW('Hygiene Data'!I126)))</f>
        <v/>
      </c>
      <c r="EE132" s="399" t="str">
        <f ca="1">+IF(OFFSET('Hygiene Data'!$I$12,0,10*ROW('Hygiene Data'!I126))="","",OFFSET('Hygiene Data'!$I$12,0,10*ROW('Hygiene Data'!I126)))</f>
        <v/>
      </c>
      <c r="EF132" s="399" t="str">
        <f ca="1">+IF(OFFSET('Hygiene Data'!$I$13,0,10*ROW('Hygiene Data'!I126))="","",OFFSET('Hygiene Data'!$I$13,0,10*ROW('Hygiene Data'!I126)))</f>
        <v/>
      </c>
    </row>
    <row r="133" spans="1:136" x14ac:dyDescent="0.25">
      <c r="A133" s="508" t="str">
        <f ca="1">+IF(OFFSET('Water Data'!$B$2,0,10*ROW('Water Data'!E127))="","",OFFSET('Water Data'!$B$2,0,10*ROW('Water Data'!E127)))</f>
        <v/>
      </c>
      <c r="B133" s="50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35" t="str">
        <f t="shared" ca="1" si="1"/>
        <v/>
      </c>
      <c r="D133" s="53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3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3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3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3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3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3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3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3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3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3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3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3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3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3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3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3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3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3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3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3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3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3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3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3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3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3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3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3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3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3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3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3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3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3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3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3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3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3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3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3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3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3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3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3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3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3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3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3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1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3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3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3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3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3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3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3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3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3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3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3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3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3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3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3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3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99" t="str">
        <f ca="1">+IF(OFFSET('Water Data'!$D$27,0,10*ROW('Water Data'!D127))="","",OFFSET('Water Data'!$D$27,0,10*ROW('Water Data'!D127)))</f>
        <v/>
      </c>
      <c r="BT133" s="399" t="str">
        <f ca="1">+IF(OFFSET('Water Data'!$D$28,0,10*ROW('Water Data'!D127))="","",OFFSET('Water Data'!$D$28,0,10*ROW('Water Data'!D127)))</f>
        <v/>
      </c>
      <c r="BU133" s="399" t="str">
        <f ca="1">+IF(OFFSET('Water Data'!$D$29,0,10*ROW('Water Data'!D127))="","",OFFSET('Water Data'!$D$29,0,10*ROW('Water Data'!D127)))</f>
        <v/>
      </c>
      <c r="BV133" s="399" t="str">
        <f ca="1">+IF(OFFSET('Water Data'!$E$27,0,10*ROW('Water Data'!E127))="","",OFFSET('Water Data'!$E$27,0,10*ROW('Water Data'!E127)))</f>
        <v/>
      </c>
      <c r="BW133" s="399" t="str">
        <f ca="1">+IF(OFFSET('Water Data'!$E$28,0,10*ROW('Water Data'!E127))="","",OFFSET('Water Data'!$E$28,0,10*ROW('Water Data'!E127)))</f>
        <v/>
      </c>
      <c r="BX133" s="399" t="str">
        <f ca="1">+IF(OFFSET('Water Data'!$E$29,0,10*ROW('Water Data'!E127))="","",OFFSET('Water Data'!$E$29,0,10*ROW('Water Data'!E127)))</f>
        <v/>
      </c>
      <c r="BY133" s="399" t="str">
        <f ca="1">+IF(OFFSET('Water Data'!$F$27,0,10*ROW('Water Data'!F127))="","",OFFSET('Water Data'!$F$27,0,10*ROW('Water Data'!F127)))</f>
        <v/>
      </c>
      <c r="BZ133" s="399" t="str">
        <f ca="1">+IF(OFFSET('Water Data'!$F$28,0,10*ROW('Water Data'!F127))="","",OFFSET('Water Data'!$F$28,0,10*ROW('Water Data'!F127)))</f>
        <v/>
      </c>
      <c r="CA133" s="399" t="str">
        <f ca="1">+IF(OFFSET('Water Data'!$F$29,0,10*ROW('Water Data'!F127))="","",OFFSET('Water Data'!$F$29,0,10*ROW('Water Data'!F127)))</f>
        <v/>
      </c>
      <c r="CB133" s="399" t="str">
        <f ca="1">+IF(OFFSET('Water Data'!$G$27,0,10*ROW('Water Data'!G127))="","",OFFSET('Water Data'!$G$27,0,10*ROW('Water Data'!G127)))</f>
        <v/>
      </c>
      <c r="CC133" s="399" t="str">
        <f ca="1">+IF(OFFSET('Water Data'!$G$28,0,10*ROW('Water Data'!G127))="","",OFFSET('Water Data'!$G$28,0,10*ROW('Water Data'!G127)))</f>
        <v/>
      </c>
      <c r="CD133" s="399" t="str">
        <f ca="1">+IF(OFFSET('Water Data'!$G$29,0,10*ROW('Water Data'!G127))="","",OFFSET('Water Data'!$G$29,0,10*ROW('Water Data'!G127)))</f>
        <v/>
      </c>
      <c r="CE133" s="399" t="str">
        <f ca="1">+IF(OFFSET('Water Data'!$H$27,0,10*ROW('Water Data'!H127))="","",OFFSET('Water Data'!$H$27,0,10*ROW('Water Data'!H127)))</f>
        <v/>
      </c>
      <c r="CF133" s="399" t="str">
        <f ca="1">+IF(OFFSET('Water Data'!$H$28,0,10*ROW('Water Data'!H127))="","",OFFSET('Water Data'!$H$28,0,10*ROW('Water Data'!H127)))</f>
        <v/>
      </c>
      <c r="CG133" s="399" t="str">
        <f ca="1">+IF(OFFSET('Water Data'!$H$29,0,10*ROW('Water Data'!H127))="","",OFFSET('Water Data'!$H$29,0,10*ROW('Water Data'!H127)))</f>
        <v/>
      </c>
      <c r="CH133" s="399" t="str">
        <f ca="1">+IF(OFFSET('Water Data'!$I$27,0,10*ROW('Water Data'!I127))="","",OFFSET('Water Data'!$I$27,0,10*ROW('Water Data'!I127)))</f>
        <v/>
      </c>
      <c r="CI133" s="399" t="str">
        <f ca="1">+IF(OFFSET('Water Data'!$I$28,0,10*ROW('Water Data'!I127))="","",OFFSET('Water Data'!$I$28,0,10*ROW('Water Data'!I127)))</f>
        <v/>
      </c>
      <c r="CJ133" s="399" t="str">
        <f ca="1">+IF(OFFSET('Water Data'!$I$29,0,10*ROW('Water Data'!I127))="","",OFFSET('Water Data'!$I$29,0,10*ROW('Water Data'!I127)))</f>
        <v/>
      </c>
      <c r="CK133" s="399" t="str">
        <f ca="1">+IF(OFFSET('Sanitation Data'!$D$28,0,10*ROW('Sanitation Data'!D127))="","",OFFSET('Sanitation Data'!$D$28,0,10*ROW('Sanitation Data'!D127)))</f>
        <v/>
      </c>
      <c r="CL133" s="399" t="str">
        <f ca="1">+IF(OFFSET('Sanitation Data'!$D$29,0,10*ROW('Sanitation Data'!D127))="","",OFFSET('Sanitation Data'!$D$29,0,10*ROW('Sanitation Data'!D127)))</f>
        <v/>
      </c>
      <c r="CM133" s="399" t="str">
        <f ca="1">+IF(OFFSET('Sanitation Data'!$D$30,0,10*ROW('Sanitation Data'!D127))="","",OFFSET('Sanitation Data'!$D$30,0,10*ROW('Sanitation Data'!D127)))</f>
        <v/>
      </c>
      <c r="CN133" s="399" t="str">
        <f ca="1">+IF(OFFSET('Sanitation Data'!$D$31,0,10*ROW('Sanitation Data'!D127))="","",OFFSET('Sanitation Data'!$D$31,0,10*ROW('Sanitation Data'!D127)))</f>
        <v/>
      </c>
      <c r="CO133" s="399" t="str">
        <f ca="1">+IF(OFFSET('Sanitation Data'!$D$32,0,10*ROW('Sanitation Data'!D127))="","",OFFSET('Sanitation Data'!$D$32,0,10*ROW('Sanitation Data'!D127)))</f>
        <v/>
      </c>
      <c r="CP133" s="399" t="str">
        <f ca="1">+IF(OFFSET('Sanitation Data'!$E$28,0,10*ROW('Sanitation Data'!E127))="","",OFFSET('Sanitation Data'!$E$28,0,10*ROW('Sanitation Data'!E127)))</f>
        <v/>
      </c>
      <c r="CQ133" s="399" t="str">
        <f ca="1">+IF(OFFSET('Sanitation Data'!$E$29,0,10*ROW('Sanitation Data'!E127))="","",OFFSET('Sanitation Data'!$E$29,0,10*ROW('Sanitation Data'!E127)))</f>
        <v/>
      </c>
      <c r="CR133" s="399" t="str">
        <f ca="1">+IF(OFFSET('Sanitation Data'!$E$30,0,10*ROW('Sanitation Data'!E127))="","",OFFSET('Sanitation Data'!$E$30,0,10*ROW('Sanitation Data'!E127)))</f>
        <v/>
      </c>
      <c r="CS133" s="399" t="str">
        <f ca="1">+IF(OFFSET('Sanitation Data'!$E$31,0,10*ROW('Sanitation Data'!E127))="","",OFFSET('Sanitation Data'!$E$31,0,10*ROW('Sanitation Data'!E127)))</f>
        <v/>
      </c>
      <c r="CT133" s="399" t="str">
        <f ca="1">+IF(OFFSET('Sanitation Data'!$E$32,0,10*ROW('Sanitation Data'!E127))="","",OFFSET('Sanitation Data'!$E$32,0,10*ROW('Sanitation Data'!E127)))</f>
        <v/>
      </c>
      <c r="CU133" s="399" t="str">
        <f ca="1">+IF(OFFSET('Sanitation Data'!$F$28,0,10*ROW('Sanitation Data'!F127))="","",OFFSET('Sanitation Data'!$F$28,0,10*ROW('Sanitation Data'!F127)))</f>
        <v/>
      </c>
      <c r="CV133" s="399" t="str">
        <f ca="1">+IF(OFFSET('Sanitation Data'!$F$29,0,10*ROW('Sanitation Data'!F127))="","",OFFSET('Sanitation Data'!$F$29,0,10*ROW('Sanitation Data'!F127)))</f>
        <v/>
      </c>
      <c r="CW133" s="399" t="str">
        <f ca="1">+IF(OFFSET('Sanitation Data'!$F$30,0,10*ROW('Sanitation Data'!F127))="","",OFFSET('Sanitation Data'!$F$30,0,10*ROW('Sanitation Data'!F127)))</f>
        <v/>
      </c>
      <c r="CX133" s="399" t="str">
        <f ca="1">+IF(OFFSET('Sanitation Data'!$F$31,0,10*ROW('Sanitation Data'!F127))="","",OFFSET('Sanitation Data'!$F$31,0,10*ROW('Sanitation Data'!F127)))</f>
        <v/>
      </c>
      <c r="CY133" s="399" t="str">
        <f ca="1">+IF(OFFSET('Sanitation Data'!$F$32,0,10*ROW('Sanitation Data'!F127))="","",OFFSET('Sanitation Data'!$F$32,0,10*ROW('Sanitation Data'!F127)))</f>
        <v/>
      </c>
      <c r="CZ133" s="399" t="str">
        <f ca="1">+IF(OFFSET('Sanitation Data'!$G$28,0,10*ROW('Sanitation Data'!G127))="","",OFFSET('Sanitation Data'!$G$28,0,10*ROW('Sanitation Data'!G127)))</f>
        <v/>
      </c>
      <c r="DA133" s="399" t="str">
        <f ca="1">+IF(OFFSET('Sanitation Data'!$G$29,0,10*ROW('Sanitation Data'!G127))="","",OFFSET('Sanitation Data'!$G$29,0,10*ROW('Sanitation Data'!G127)))</f>
        <v/>
      </c>
      <c r="DB133" s="399" t="str">
        <f ca="1">+IF(OFFSET('Sanitation Data'!$G$30,0,10*ROW('Sanitation Data'!G127))="","",OFFSET('Sanitation Data'!$G$30,0,10*ROW('Sanitation Data'!G127)))</f>
        <v/>
      </c>
      <c r="DC133" s="399" t="str">
        <f ca="1">+IF(OFFSET('Sanitation Data'!$G$31,0,10*ROW('Sanitation Data'!G127))="","",OFFSET('Sanitation Data'!$G$31,0,10*ROW('Sanitation Data'!G127)))</f>
        <v/>
      </c>
      <c r="DD133" s="399" t="str">
        <f ca="1">+IF(OFFSET('Sanitation Data'!$G$32,0,10*ROW('Sanitation Data'!G127))="","",OFFSET('Sanitation Data'!$G$32,0,10*ROW('Sanitation Data'!G127)))</f>
        <v/>
      </c>
      <c r="DE133" s="399" t="str">
        <f ca="1">+IF(OFFSET('Sanitation Data'!$H$28,0,10*ROW('Sanitation Data'!H127))="","",OFFSET('Sanitation Data'!$H$28,0,10*ROW('Sanitation Data'!H127)))</f>
        <v/>
      </c>
      <c r="DF133" s="399" t="str">
        <f ca="1">+IF(OFFSET('Sanitation Data'!$H$29,0,10*ROW('Sanitation Data'!H127))="","",OFFSET('Sanitation Data'!$H$29,0,10*ROW('Sanitation Data'!H127)))</f>
        <v/>
      </c>
      <c r="DG133" s="399" t="str">
        <f ca="1">+IF(OFFSET('Sanitation Data'!$H$30,0,10*ROW('Sanitation Data'!H127))="","",OFFSET('Sanitation Data'!$H$30,0,10*ROW('Sanitation Data'!H127)))</f>
        <v/>
      </c>
      <c r="DH133" s="399" t="str">
        <f ca="1">+IF(OFFSET('Sanitation Data'!$H$31,0,10*ROW('Sanitation Data'!H127))="","",OFFSET('Sanitation Data'!$H$31,0,10*ROW('Sanitation Data'!H127)))</f>
        <v/>
      </c>
      <c r="DI133" s="399" t="str">
        <f ca="1">+IF(OFFSET('Sanitation Data'!$H$32,0,10*ROW('Sanitation Data'!H127))="","",OFFSET('Sanitation Data'!$H$32,0,10*ROW('Sanitation Data'!H127)))</f>
        <v/>
      </c>
      <c r="DJ133" s="399" t="str">
        <f ca="1">+IF(OFFSET('Sanitation Data'!$I$28,0,10*ROW('Sanitation Data'!I127))="","",OFFSET('Sanitation Data'!$I$28,0,10*ROW('Sanitation Data'!I127)))</f>
        <v/>
      </c>
      <c r="DK133" s="399" t="str">
        <f ca="1">+IF(OFFSET('Sanitation Data'!$I$29,0,10*ROW('Sanitation Data'!I127))="","",OFFSET('Sanitation Data'!$I$29,0,10*ROW('Sanitation Data'!I127)))</f>
        <v/>
      </c>
      <c r="DL133" s="399" t="str">
        <f ca="1">+IF(OFFSET('Sanitation Data'!$I$30,0,10*ROW('Sanitation Data'!I127))="","",OFFSET('Sanitation Data'!$I$30,0,10*ROW('Sanitation Data'!I127)))</f>
        <v/>
      </c>
      <c r="DM133" s="399" t="str">
        <f ca="1">+IF(OFFSET('Sanitation Data'!$I$31,0,10*ROW('Sanitation Data'!I127))="","",OFFSET('Sanitation Data'!$I$31,0,10*ROW('Sanitation Data'!I127)))</f>
        <v/>
      </c>
      <c r="DN133" s="399" t="str">
        <f ca="1">+IF(OFFSET('Sanitation Data'!$I$32,0,10*ROW('Sanitation Data'!I127))="","",OFFSET('Sanitation Data'!$I$32,0,10*ROW('Sanitation Data'!I127)))</f>
        <v/>
      </c>
      <c r="DO133" s="399" t="str">
        <f ca="1">+IF(OFFSET('Hygiene Data'!$D$11,0,10*ROW('Hygiene Data'!D127))="","",OFFSET('Hygiene Data'!$D$11,0,10*ROW('Hygiene Data'!D127)))</f>
        <v/>
      </c>
      <c r="DP133" s="399" t="str">
        <f ca="1">+IF(OFFSET('Hygiene Data'!$D$12,0,10*ROW('Hygiene Data'!D127))="","",OFFSET('Hygiene Data'!$D$12,0,10*ROW('Hygiene Data'!D127)))</f>
        <v/>
      </c>
      <c r="DQ133" s="399" t="str">
        <f ca="1">+IF(OFFSET('Hygiene Data'!$D$13,0,10*ROW('Hygiene Data'!D127))="","",OFFSET('Hygiene Data'!$D$13,0,10*ROW('Hygiene Data'!D127)))</f>
        <v/>
      </c>
      <c r="DR133" s="399" t="str">
        <f ca="1">+IF(OFFSET('Hygiene Data'!$E$11,0,10*ROW('Hygiene Data'!E127))="","",OFFSET('Hygiene Data'!$E$11,0,10*ROW('Hygiene Data'!E127)))</f>
        <v/>
      </c>
      <c r="DS133" s="399" t="str">
        <f ca="1">+IF(OFFSET('Hygiene Data'!$E$12,0,10*ROW('Hygiene Data'!E127))="","",OFFSET('Hygiene Data'!$E$12,0,10*ROW('Hygiene Data'!E127)))</f>
        <v/>
      </c>
      <c r="DT133" s="399" t="str">
        <f ca="1">+IF(OFFSET('Hygiene Data'!$E$13,0,10*ROW('Hygiene Data'!E127))="","",OFFSET('Hygiene Data'!$E$13,0,10*ROW('Hygiene Data'!E127)))</f>
        <v/>
      </c>
      <c r="DU133" s="399" t="str">
        <f ca="1">+IF(OFFSET('Hygiene Data'!$F$11,0,10*ROW('Hygiene Data'!F127))="","",OFFSET('Hygiene Data'!$F$11,0,10*ROW('Hygiene Data'!F127)))</f>
        <v/>
      </c>
      <c r="DV133" s="399" t="str">
        <f ca="1">+IF(OFFSET('Hygiene Data'!$F$12,0,10*ROW('Hygiene Data'!F127))="","",OFFSET('Hygiene Data'!$F$12,0,10*ROW('Hygiene Data'!F127)))</f>
        <v/>
      </c>
      <c r="DW133" s="399" t="str">
        <f ca="1">+IF(OFFSET('Hygiene Data'!$F$13,0,10*ROW('Hygiene Data'!F127))="","",OFFSET('Hygiene Data'!$F$13,0,10*ROW('Hygiene Data'!F127)))</f>
        <v/>
      </c>
      <c r="DX133" s="399" t="str">
        <f ca="1">+IF(OFFSET('Hygiene Data'!$G$11,0,10*ROW('Hygiene Data'!G127))="","",OFFSET('Hygiene Data'!$G$11,0,10*ROW('Hygiene Data'!G127)))</f>
        <v/>
      </c>
      <c r="DY133" s="399" t="str">
        <f ca="1">+IF(OFFSET('Hygiene Data'!$G$12,0,10*ROW('Hygiene Data'!G127))="","",OFFSET('Hygiene Data'!$G$12,0,10*ROW('Hygiene Data'!G127)))</f>
        <v/>
      </c>
      <c r="DZ133" s="399" t="str">
        <f ca="1">+IF(OFFSET('Hygiene Data'!$G$13,0,10*ROW('Hygiene Data'!G127))="","",OFFSET('Hygiene Data'!$G$13,0,10*ROW('Hygiene Data'!G127)))</f>
        <v/>
      </c>
      <c r="EA133" s="399" t="str">
        <f ca="1">+IF(OFFSET('Hygiene Data'!$H$11,0,10*ROW('Hygiene Data'!H127))="","",OFFSET('Hygiene Data'!$H$11,0,10*ROW('Hygiene Data'!H127)))</f>
        <v/>
      </c>
      <c r="EB133" s="399" t="str">
        <f ca="1">+IF(OFFSET('Hygiene Data'!$H$12,0,10*ROW('Hygiene Data'!H127))="","",OFFSET('Hygiene Data'!$H$12,0,10*ROW('Hygiene Data'!H127)))</f>
        <v/>
      </c>
      <c r="EC133" s="399" t="str">
        <f ca="1">+IF(OFFSET('Hygiene Data'!$H$13,0,10*ROW('Hygiene Data'!H127))="","",OFFSET('Hygiene Data'!$H$13,0,10*ROW('Hygiene Data'!H127)))</f>
        <v/>
      </c>
      <c r="ED133" s="399" t="str">
        <f ca="1">+IF(OFFSET('Hygiene Data'!$I$11,0,10*ROW('Hygiene Data'!I127))="","",OFFSET('Hygiene Data'!$I$11,0,10*ROW('Hygiene Data'!I127)))</f>
        <v/>
      </c>
      <c r="EE133" s="399" t="str">
        <f ca="1">+IF(OFFSET('Hygiene Data'!$I$12,0,10*ROW('Hygiene Data'!I127))="","",OFFSET('Hygiene Data'!$I$12,0,10*ROW('Hygiene Data'!I127)))</f>
        <v/>
      </c>
      <c r="EF133" s="399" t="str">
        <f ca="1">+IF(OFFSET('Hygiene Data'!$I$13,0,10*ROW('Hygiene Data'!I127))="","",OFFSET('Hygiene Data'!$I$13,0,10*ROW('Hygiene Data'!I127)))</f>
        <v/>
      </c>
    </row>
    <row r="134" spans="1:136" x14ac:dyDescent="0.25">
      <c r="A134" s="508" t="str">
        <f ca="1">+IF(OFFSET('Water Data'!$B$2,0,10*ROW('Water Data'!E128))="","",OFFSET('Water Data'!$B$2,0,10*ROW('Water Data'!E128)))</f>
        <v/>
      </c>
      <c r="B134" s="50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35" t="str">
        <f t="shared" ca="1" si="1"/>
        <v/>
      </c>
      <c r="D134" s="53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3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3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3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3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3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3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3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3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3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3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3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3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3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3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3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3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3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3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3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3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3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3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3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3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3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3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3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3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3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3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3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3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3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3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3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3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3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3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3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3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3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3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3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3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3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3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3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3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1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3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3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3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3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3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3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3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3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3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3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3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3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3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3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3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3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99" t="str">
        <f ca="1">+IF(OFFSET('Water Data'!$D$27,0,10*ROW('Water Data'!D128))="","",OFFSET('Water Data'!$D$27,0,10*ROW('Water Data'!D128)))</f>
        <v/>
      </c>
      <c r="BT134" s="399" t="str">
        <f ca="1">+IF(OFFSET('Water Data'!$D$28,0,10*ROW('Water Data'!D128))="","",OFFSET('Water Data'!$D$28,0,10*ROW('Water Data'!D128)))</f>
        <v/>
      </c>
      <c r="BU134" s="399" t="str">
        <f ca="1">+IF(OFFSET('Water Data'!$D$29,0,10*ROW('Water Data'!D128))="","",OFFSET('Water Data'!$D$29,0,10*ROW('Water Data'!D128)))</f>
        <v/>
      </c>
      <c r="BV134" s="399" t="str">
        <f ca="1">+IF(OFFSET('Water Data'!$E$27,0,10*ROW('Water Data'!E128))="","",OFFSET('Water Data'!$E$27,0,10*ROW('Water Data'!E128)))</f>
        <v/>
      </c>
      <c r="BW134" s="399" t="str">
        <f ca="1">+IF(OFFSET('Water Data'!$E$28,0,10*ROW('Water Data'!E128))="","",OFFSET('Water Data'!$E$28,0,10*ROW('Water Data'!E128)))</f>
        <v/>
      </c>
      <c r="BX134" s="399" t="str">
        <f ca="1">+IF(OFFSET('Water Data'!$E$29,0,10*ROW('Water Data'!E128))="","",OFFSET('Water Data'!$E$29,0,10*ROW('Water Data'!E128)))</f>
        <v/>
      </c>
      <c r="BY134" s="399" t="str">
        <f ca="1">+IF(OFFSET('Water Data'!$F$27,0,10*ROW('Water Data'!F128))="","",OFFSET('Water Data'!$F$27,0,10*ROW('Water Data'!F128)))</f>
        <v/>
      </c>
      <c r="BZ134" s="399" t="str">
        <f ca="1">+IF(OFFSET('Water Data'!$F$28,0,10*ROW('Water Data'!F128))="","",OFFSET('Water Data'!$F$28,0,10*ROW('Water Data'!F128)))</f>
        <v/>
      </c>
      <c r="CA134" s="399" t="str">
        <f ca="1">+IF(OFFSET('Water Data'!$F$29,0,10*ROW('Water Data'!F128))="","",OFFSET('Water Data'!$F$29,0,10*ROW('Water Data'!F128)))</f>
        <v/>
      </c>
      <c r="CB134" s="399" t="str">
        <f ca="1">+IF(OFFSET('Water Data'!$G$27,0,10*ROW('Water Data'!G128))="","",OFFSET('Water Data'!$G$27,0,10*ROW('Water Data'!G128)))</f>
        <v/>
      </c>
      <c r="CC134" s="399" t="str">
        <f ca="1">+IF(OFFSET('Water Data'!$G$28,0,10*ROW('Water Data'!G128))="","",OFFSET('Water Data'!$G$28,0,10*ROW('Water Data'!G128)))</f>
        <v/>
      </c>
      <c r="CD134" s="399" t="str">
        <f ca="1">+IF(OFFSET('Water Data'!$G$29,0,10*ROW('Water Data'!G128))="","",OFFSET('Water Data'!$G$29,0,10*ROW('Water Data'!G128)))</f>
        <v/>
      </c>
      <c r="CE134" s="399" t="str">
        <f ca="1">+IF(OFFSET('Water Data'!$H$27,0,10*ROW('Water Data'!H128))="","",OFFSET('Water Data'!$H$27,0,10*ROW('Water Data'!H128)))</f>
        <v/>
      </c>
      <c r="CF134" s="399" t="str">
        <f ca="1">+IF(OFFSET('Water Data'!$H$28,0,10*ROW('Water Data'!H128))="","",OFFSET('Water Data'!$H$28,0,10*ROW('Water Data'!H128)))</f>
        <v/>
      </c>
      <c r="CG134" s="399" t="str">
        <f ca="1">+IF(OFFSET('Water Data'!$H$29,0,10*ROW('Water Data'!H128))="","",OFFSET('Water Data'!$H$29,0,10*ROW('Water Data'!H128)))</f>
        <v/>
      </c>
      <c r="CH134" s="399" t="str">
        <f ca="1">+IF(OFFSET('Water Data'!$I$27,0,10*ROW('Water Data'!I128))="","",OFFSET('Water Data'!$I$27,0,10*ROW('Water Data'!I128)))</f>
        <v/>
      </c>
      <c r="CI134" s="399" t="str">
        <f ca="1">+IF(OFFSET('Water Data'!$I$28,0,10*ROW('Water Data'!I128))="","",OFFSET('Water Data'!$I$28,0,10*ROW('Water Data'!I128)))</f>
        <v/>
      </c>
      <c r="CJ134" s="399" t="str">
        <f ca="1">+IF(OFFSET('Water Data'!$I$29,0,10*ROW('Water Data'!I128))="","",OFFSET('Water Data'!$I$29,0,10*ROW('Water Data'!I128)))</f>
        <v/>
      </c>
      <c r="CK134" s="399" t="str">
        <f ca="1">+IF(OFFSET('Sanitation Data'!$D$28,0,10*ROW('Sanitation Data'!D128))="","",OFFSET('Sanitation Data'!$D$28,0,10*ROW('Sanitation Data'!D128)))</f>
        <v/>
      </c>
      <c r="CL134" s="399" t="str">
        <f ca="1">+IF(OFFSET('Sanitation Data'!$D$29,0,10*ROW('Sanitation Data'!D128))="","",OFFSET('Sanitation Data'!$D$29,0,10*ROW('Sanitation Data'!D128)))</f>
        <v/>
      </c>
      <c r="CM134" s="399" t="str">
        <f ca="1">+IF(OFFSET('Sanitation Data'!$D$30,0,10*ROW('Sanitation Data'!D128))="","",OFFSET('Sanitation Data'!$D$30,0,10*ROW('Sanitation Data'!D128)))</f>
        <v/>
      </c>
      <c r="CN134" s="399" t="str">
        <f ca="1">+IF(OFFSET('Sanitation Data'!$D$31,0,10*ROW('Sanitation Data'!D128))="","",OFFSET('Sanitation Data'!$D$31,0,10*ROW('Sanitation Data'!D128)))</f>
        <v/>
      </c>
      <c r="CO134" s="399" t="str">
        <f ca="1">+IF(OFFSET('Sanitation Data'!$D$32,0,10*ROW('Sanitation Data'!D128))="","",OFFSET('Sanitation Data'!$D$32,0,10*ROW('Sanitation Data'!D128)))</f>
        <v/>
      </c>
      <c r="CP134" s="399" t="str">
        <f ca="1">+IF(OFFSET('Sanitation Data'!$E$28,0,10*ROW('Sanitation Data'!E128))="","",OFFSET('Sanitation Data'!$E$28,0,10*ROW('Sanitation Data'!E128)))</f>
        <v/>
      </c>
      <c r="CQ134" s="399" t="str">
        <f ca="1">+IF(OFFSET('Sanitation Data'!$E$29,0,10*ROW('Sanitation Data'!E128))="","",OFFSET('Sanitation Data'!$E$29,0,10*ROW('Sanitation Data'!E128)))</f>
        <v/>
      </c>
      <c r="CR134" s="399" t="str">
        <f ca="1">+IF(OFFSET('Sanitation Data'!$E$30,0,10*ROW('Sanitation Data'!E128))="","",OFFSET('Sanitation Data'!$E$30,0,10*ROW('Sanitation Data'!E128)))</f>
        <v/>
      </c>
      <c r="CS134" s="399" t="str">
        <f ca="1">+IF(OFFSET('Sanitation Data'!$E$31,0,10*ROW('Sanitation Data'!E128))="","",OFFSET('Sanitation Data'!$E$31,0,10*ROW('Sanitation Data'!E128)))</f>
        <v/>
      </c>
      <c r="CT134" s="399" t="str">
        <f ca="1">+IF(OFFSET('Sanitation Data'!$E$32,0,10*ROW('Sanitation Data'!E128))="","",OFFSET('Sanitation Data'!$E$32,0,10*ROW('Sanitation Data'!E128)))</f>
        <v/>
      </c>
      <c r="CU134" s="399" t="str">
        <f ca="1">+IF(OFFSET('Sanitation Data'!$F$28,0,10*ROW('Sanitation Data'!F128))="","",OFFSET('Sanitation Data'!$F$28,0,10*ROW('Sanitation Data'!F128)))</f>
        <v/>
      </c>
      <c r="CV134" s="399" t="str">
        <f ca="1">+IF(OFFSET('Sanitation Data'!$F$29,0,10*ROW('Sanitation Data'!F128))="","",OFFSET('Sanitation Data'!$F$29,0,10*ROW('Sanitation Data'!F128)))</f>
        <v/>
      </c>
      <c r="CW134" s="399" t="str">
        <f ca="1">+IF(OFFSET('Sanitation Data'!$F$30,0,10*ROW('Sanitation Data'!F128))="","",OFFSET('Sanitation Data'!$F$30,0,10*ROW('Sanitation Data'!F128)))</f>
        <v/>
      </c>
      <c r="CX134" s="399" t="str">
        <f ca="1">+IF(OFFSET('Sanitation Data'!$F$31,0,10*ROW('Sanitation Data'!F128))="","",OFFSET('Sanitation Data'!$F$31,0,10*ROW('Sanitation Data'!F128)))</f>
        <v/>
      </c>
      <c r="CY134" s="399" t="str">
        <f ca="1">+IF(OFFSET('Sanitation Data'!$F$32,0,10*ROW('Sanitation Data'!F128))="","",OFFSET('Sanitation Data'!$F$32,0,10*ROW('Sanitation Data'!F128)))</f>
        <v/>
      </c>
      <c r="CZ134" s="399" t="str">
        <f ca="1">+IF(OFFSET('Sanitation Data'!$G$28,0,10*ROW('Sanitation Data'!G128))="","",OFFSET('Sanitation Data'!$G$28,0,10*ROW('Sanitation Data'!G128)))</f>
        <v/>
      </c>
      <c r="DA134" s="399" t="str">
        <f ca="1">+IF(OFFSET('Sanitation Data'!$G$29,0,10*ROW('Sanitation Data'!G128))="","",OFFSET('Sanitation Data'!$G$29,0,10*ROW('Sanitation Data'!G128)))</f>
        <v/>
      </c>
      <c r="DB134" s="399" t="str">
        <f ca="1">+IF(OFFSET('Sanitation Data'!$G$30,0,10*ROW('Sanitation Data'!G128))="","",OFFSET('Sanitation Data'!$G$30,0,10*ROW('Sanitation Data'!G128)))</f>
        <v/>
      </c>
      <c r="DC134" s="399" t="str">
        <f ca="1">+IF(OFFSET('Sanitation Data'!$G$31,0,10*ROW('Sanitation Data'!G128))="","",OFFSET('Sanitation Data'!$G$31,0,10*ROW('Sanitation Data'!G128)))</f>
        <v/>
      </c>
      <c r="DD134" s="399" t="str">
        <f ca="1">+IF(OFFSET('Sanitation Data'!$G$32,0,10*ROW('Sanitation Data'!G128))="","",OFFSET('Sanitation Data'!$G$32,0,10*ROW('Sanitation Data'!G128)))</f>
        <v/>
      </c>
      <c r="DE134" s="399" t="str">
        <f ca="1">+IF(OFFSET('Sanitation Data'!$H$28,0,10*ROW('Sanitation Data'!H128))="","",OFFSET('Sanitation Data'!$H$28,0,10*ROW('Sanitation Data'!H128)))</f>
        <v/>
      </c>
      <c r="DF134" s="399" t="str">
        <f ca="1">+IF(OFFSET('Sanitation Data'!$H$29,0,10*ROW('Sanitation Data'!H128))="","",OFFSET('Sanitation Data'!$H$29,0,10*ROW('Sanitation Data'!H128)))</f>
        <v/>
      </c>
      <c r="DG134" s="399" t="str">
        <f ca="1">+IF(OFFSET('Sanitation Data'!$H$30,0,10*ROW('Sanitation Data'!H128))="","",OFFSET('Sanitation Data'!$H$30,0,10*ROW('Sanitation Data'!H128)))</f>
        <v/>
      </c>
      <c r="DH134" s="399" t="str">
        <f ca="1">+IF(OFFSET('Sanitation Data'!$H$31,0,10*ROW('Sanitation Data'!H128))="","",OFFSET('Sanitation Data'!$H$31,0,10*ROW('Sanitation Data'!H128)))</f>
        <v/>
      </c>
      <c r="DI134" s="399" t="str">
        <f ca="1">+IF(OFFSET('Sanitation Data'!$H$32,0,10*ROW('Sanitation Data'!H128))="","",OFFSET('Sanitation Data'!$H$32,0,10*ROW('Sanitation Data'!H128)))</f>
        <v/>
      </c>
      <c r="DJ134" s="399" t="str">
        <f ca="1">+IF(OFFSET('Sanitation Data'!$I$28,0,10*ROW('Sanitation Data'!I128))="","",OFFSET('Sanitation Data'!$I$28,0,10*ROW('Sanitation Data'!I128)))</f>
        <v/>
      </c>
      <c r="DK134" s="399" t="str">
        <f ca="1">+IF(OFFSET('Sanitation Data'!$I$29,0,10*ROW('Sanitation Data'!I128))="","",OFFSET('Sanitation Data'!$I$29,0,10*ROW('Sanitation Data'!I128)))</f>
        <v/>
      </c>
      <c r="DL134" s="399" t="str">
        <f ca="1">+IF(OFFSET('Sanitation Data'!$I$30,0,10*ROW('Sanitation Data'!I128))="","",OFFSET('Sanitation Data'!$I$30,0,10*ROW('Sanitation Data'!I128)))</f>
        <v/>
      </c>
      <c r="DM134" s="399" t="str">
        <f ca="1">+IF(OFFSET('Sanitation Data'!$I$31,0,10*ROW('Sanitation Data'!I128))="","",OFFSET('Sanitation Data'!$I$31,0,10*ROW('Sanitation Data'!I128)))</f>
        <v/>
      </c>
      <c r="DN134" s="399" t="str">
        <f ca="1">+IF(OFFSET('Sanitation Data'!$I$32,0,10*ROW('Sanitation Data'!I128))="","",OFFSET('Sanitation Data'!$I$32,0,10*ROW('Sanitation Data'!I128)))</f>
        <v/>
      </c>
      <c r="DO134" s="399" t="str">
        <f ca="1">+IF(OFFSET('Hygiene Data'!$D$11,0,10*ROW('Hygiene Data'!D128))="","",OFFSET('Hygiene Data'!$D$11,0,10*ROW('Hygiene Data'!D128)))</f>
        <v/>
      </c>
      <c r="DP134" s="399" t="str">
        <f ca="1">+IF(OFFSET('Hygiene Data'!$D$12,0,10*ROW('Hygiene Data'!D128))="","",OFFSET('Hygiene Data'!$D$12,0,10*ROW('Hygiene Data'!D128)))</f>
        <v/>
      </c>
      <c r="DQ134" s="399" t="str">
        <f ca="1">+IF(OFFSET('Hygiene Data'!$D$13,0,10*ROW('Hygiene Data'!D128))="","",OFFSET('Hygiene Data'!$D$13,0,10*ROW('Hygiene Data'!D128)))</f>
        <v/>
      </c>
      <c r="DR134" s="399" t="str">
        <f ca="1">+IF(OFFSET('Hygiene Data'!$E$11,0,10*ROW('Hygiene Data'!E128))="","",OFFSET('Hygiene Data'!$E$11,0,10*ROW('Hygiene Data'!E128)))</f>
        <v/>
      </c>
      <c r="DS134" s="399" t="str">
        <f ca="1">+IF(OFFSET('Hygiene Data'!$E$12,0,10*ROW('Hygiene Data'!E128))="","",OFFSET('Hygiene Data'!$E$12,0,10*ROW('Hygiene Data'!E128)))</f>
        <v/>
      </c>
      <c r="DT134" s="399" t="str">
        <f ca="1">+IF(OFFSET('Hygiene Data'!$E$13,0,10*ROW('Hygiene Data'!E128))="","",OFFSET('Hygiene Data'!$E$13,0,10*ROW('Hygiene Data'!E128)))</f>
        <v/>
      </c>
      <c r="DU134" s="399" t="str">
        <f ca="1">+IF(OFFSET('Hygiene Data'!$F$11,0,10*ROW('Hygiene Data'!F128))="","",OFFSET('Hygiene Data'!$F$11,0,10*ROW('Hygiene Data'!F128)))</f>
        <v/>
      </c>
      <c r="DV134" s="399" t="str">
        <f ca="1">+IF(OFFSET('Hygiene Data'!$F$12,0,10*ROW('Hygiene Data'!F128))="","",OFFSET('Hygiene Data'!$F$12,0,10*ROW('Hygiene Data'!F128)))</f>
        <v/>
      </c>
      <c r="DW134" s="399" t="str">
        <f ca="1">+IF(OFFSET('Hygiene Data'!$F$13,0,10*ROW('Hygiene Data'!F128))="","",OFFSET('Hygiene Data'!$F$13,0,10*ROW('Hygiene Data'!F128)))</f>
        <v/>
      </c>
      <c r="DX134" s="399" t="str">
        <f ca="1">+IF(OFFSET('Hygiene Data'!$G$11,0,10*ROW('Hygiene Data'!G128))="","",OFFSET('Hygiene Data'!$G$11,0,10*ROW('Hygiene Data'!G128)))</f>
        <v/>
      </c>
      <c r="DY134" s="399" t="str">
        <f ca="1">+IF(OFFSET('Hygiene Data'!$G$12,0,10*ROW('Hygiene Data'!G128))="","",OFFSET('Hygiene Data'!$G$12,0,10*ROW('Hygiene Data'!G128)))</f>
        <v/>
      </c>
      <c r="DZ134" s="399" t="str">
        <f ca="1">+IF(OFFSET('Hygiene Data'!$G$13,0,10*ROW('Hygiene Data'!G128))="","",OFFSET('Hygiene Data'!$G$13,0,10*ROW('Hygiene Data'!G128)))</f>
        <v/>
      </c>
      <c r="EA134" s="399" t="str">
        <f ca="1">+IF(OFFSET('Hygiene Data'!$H$11,0,10*ROW('Hygiene Data'!H128))="","",OFFSET('Hygiene Data'!$H$11,0,10*ROW('Hygiene Data'!H128)))</f>
        <v/>
      </c>
      <c r="EB134" s="399" t="str">
        <f ca="1">+IF(OFFSET('Hygiene Data'!$H$12,0,10*ROW('Hygiene Data'!H128))="","",OFFSET('Hygiene Data'!$H$12,0,10*ROW('Hygiene Data'!H128)))</f>
        <v/>
      </c>
      <c r="EC134" s="399" t="str">
        <f ca="1">+IF(OFFSET('Hygiene Data'!$H$13,0,10*ROW('Hygiene Data'!H128))="","",OFFSET('Hygiene Data'!$H$13,0,10*ROW('Hygiene Data'!H128)))</f>
        <v/>
      </c>
      <c r="ED134" s="399" t="str">
        <f ca="1">+IF(OFFSET('Hygiene Data'!$I$11,0,10*ROW('Hygiene Data'!I128))="","",OFFSET('Hygiene Data'!$I$11,0,10*ROW('Hygiene Data'!I128)))</f>
        <v/>
      </c>
      <c r="EE134" s="399" t="str">
        <f ca="1">+IF(OFFSET('Hygiene Data'!$I$12,0,10*ROW('Hygiene Data'!I128))="","",OFFSET('Hygiene Data'!$I$12,0,10*ROW('Hygiene Data'!I128)))</f>
        <v/>
      </c>
      <c r="EF134" s="399" t="str">
        <f ca="1">+IF(OFFSET('Hygiene Data'!$I$13,0,10*ROW('Hygiene Data'!I128))="","",OFFSET('Hygiene Data'!$I$13,0,10*ROW('Hygiene Data'!I128)))</f>
        <v/>
      </c>
    </row>
    <row r="135" spans="1:136" x14ac:dyDescent="0.25">
      <c r="A135" s="508" t="str">
        <f ca="1">+IF(OFFSET('Water Data'!$B$2,0,10*ROW('Water Data'!E129))="","",OFFSET('Water Data'!$B$2,0,10*ROW('Water Data'!E129)))</f>
        <v/>
      </c>
      <c r="B135" s="50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35" t="str">
        <f t="shared" ref="C135:C198" ca="1" si="2">+IF(ISNUMBER(VALUE(MID(A135,5,4))), VALUE(MID(A135, 5,4)),"")</f>
        <v/>
      </c>
      <c r="D135" s="53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3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3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3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3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3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3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3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3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3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3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3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3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3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3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3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3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3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3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3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3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3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3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3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3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3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3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3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3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3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3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3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3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3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3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3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3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3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3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3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3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3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3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3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3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3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3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3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3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1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3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3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3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3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3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3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3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3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3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3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3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3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3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3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3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3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99" t="str">
        <f ca="1">+IF(OFFSET('Water Data'!$D$27,0,10*ROW('Water Data'!D129))="","",OFFSET('Water Data'!$D$27,0,10*ROW('Water Data'!D129)))</f>
        <v/>
      </c>
      <c r="BT135" s="399" t="str">
        <f ca="1">+IF(OFFSET('Water Data'!$D$28,0,10*ROW('Water Data'!D129))="","",OFFSET('Water Data'!$D$28,0,10*ROW('Water Data'!D129)))</f>
        <v/>
      </c>
      <c r="BU135" s="399" t="str">
        <f ca="1">+IF(OFFSET('Water Data'!$D$29,0,10*ROW('Water Data'!D129))="","",OFFSET('Water Data'!$D$29,0,10*ROW('Water Data'!D129)))</f>
        <v/>
      </c>
      <c r="BV135" s="399" t="str">
        <f ca="1">+IF(OFFSET('Water Data'!$E$27,0,10*ROW('Water Data'!E129))="","",OFFSET('Water Data'!$E$27,0,10*ROW('Water Data'!E129)))</f>
        <v/>
      </c>
      <c r="BW135" s="399" t="str">
        <f ca="1">+IF(OFFSET('Water Data'!$E$28,0,10*ROW('Water Data'!E129))="","",OFFSET('Water Data'!$E$28,0,10*ROW('Water Data'!E129)))</f>
        <v/>
      </c>
      <c r="BX135" s="399" t="str">
        <f ca="1">+IF(OFFSET('Water Data'!$E$29,0,10*ROW('Water Data'!E129))="","",OFFSET('Water Data'!$E$29,0,10*ROW('Water Data'!E129)))</f>
        <v/>
      </c>
      <c r="BY135" s="399" t="str">
        <f ca="1">+IF(OFFSET('Water Data'!$F$27,0,10*ROW('Water Data'!F129))="","",OFFSET('Water Data'!$F$27,0,10*ROW('Water Data'!F129)))</f>
        <v/>
      </c>
      <c r="BZ135" s="399" t="str">
        <f ca="1">+IF(OFFSET('Water Data'!$F$28,0,10*ROW('Water Data'!F129))="","",OFFSET('Water Data'!$F$28,0,10*ROW('Water Data'!F129)))</f>
        <v/>
      </c>
      <c r="CA135" s="399" t="str">
        <f ca="1">+IF(OFFSET('Water Data'!$F$29,0,10*ROW('Water Data'!F129))="","",OFFSET('Water Data'!$F$29,0,10*ROW('Water Data'!F129)))</f>
        <v/>
      </c>
      <c r="CB135" s="399" t="str">
        <f ca="1">+IF(OFFSET('Water Data'!$G$27,0,10*ROW('Water Data'!G129))="","",OFFSET('Water Data'!$G$27,0,10*ROW('Water Data'!G129)))</f>
        <v/>
      </c>
      <c r="CC135" s="399" t="str">
        <f ca="1">+IF(OFFSET('Water Data'!$G$28,0,10*ROW('Water Data'!G129))="","",OFFSET('Water Data'!$G$28,0,10*ROW('Water Data'!G129)))</f>
        <v/>
      </c>
      <c r="CD135" s="399" t="str">
        <f ca="1">+IF(OFFSET('Water Data'!$G$29,0,10*ROW('Water Data'!G129))="","",OFFSET('Water Data'!$G$29,0,10*ROW('Water Data'!G129)))</f>
        <v/>
      </c>
      <c r="CE135" s="399" t="str">
        <f ca="1">+IF(OFFSET('Water Data'!$H$27,0,10*ROW('Water Data'!H129))="","",OFFSET('Water Data'!$H$27,0,10*ROW('Water Data'!H129)))</f>
        <v/>
      </c>
      <c r="CF135" s="399" t="str">
        <f ca="1">+IF(OFFSET('Water Data'!$H$28,0,10*ROW('Water Data'!H129))="","",OFFSET('Water Data'!$H$28,0,10*ROW('Water Data'!H129)))</f>
        <v/>
      </c>
      <c r="CG135" s="399" t="str">
        <f ca="1">+IF(OFFSET('Water Data'!$H$29,0,10*ROW('Water Data'!H129))="","",OFFSET('Water Data'!$H$29,0,10*ROW('Water Data'!H129)))</f>
        <v/>
      </c>
      <c r="CH135" s="399" t="str">
        <f ca="1">+IF(OFFSET('Water Data'!$I$27,0,10*ROW('Water Data'!I129))="","",OFFSET('Water Data'!$I$27,0,10*ROW('Water Data'!I129)))</f>
        <v/>
      </c>
      <c r="CI135" s="399" t="str">
        <f ca="1">+IF(OFFSET('Water Data'!$I$28,0,10*ROW('Water Data'!I129))="","",OFFSET('Water Data'!$I$28,0,10*ROW('Water Data'!I129)))</f>
        <v/>
      </c>
      <c r="CJ135" s="399" t="str">
        <f ca="1">+IF(OFFSET('Water Data'!$I$29,0,10*ROW('Water Data'!I129))="","",OFFSET('Water Data'!$I$29,0,10*ROW('Water Data'!I129)))</f>
        <v/>
      </c>
      <c r="CK135" s="399" t="str">
        <f ca="1">+IF(OFFSET('Sanitation Data'!$D$28,0,10*ROW('Sanitation Data'!D129))="","",OFFSET('Sanitation Data'!$D$28,0,10*ROW('Sanitation Data'!D129)))</f>
        <v/>
      </c>
      <c r="CL135" s="399" t="str">
        <f ca="1">+IF(OFFSET('Sanitation Data'!$D$29,0,10*ROW('Sanitation Data'!D129))="","",OFFSET('Sanitation Data'!$D$29,0,10*ROW('Sanitation Data'!D129)))</f>
        <v/>
      </c>
      <c r="CM135" s="399" t="str">
        <f ca="1">+IF(OFFSET('Sanitation Data'!$D$30,0,10*ROW('Sanitation Data'!D129))="","",OFFSET('Sanitation Data'!$D$30,0,10*ROW('Sanitation Data'!D129)))</f>
        <v/>
      </c>
      <c r="CN135" s="399" t="str">
        <f ca="1">+IF(OFFSET('Sanitation Data'!$D$31,0,10*ROW('Sanitation Data'!D129))="","",OFFSET('Sanitation Data'!$D$31,0,10*ROW('Sanitation Data'!D129)))</f>
        <v/>
      </c>
      <c r="CO135" s="399" t="str">
        <f ca="1">+IF(OFFSET('Sanitation Data'!$D$32,0,10*ROW('Sanitation Data'!D129))="","",OFFSET('Sanitation Data'!$D$32,0,10*ROW('Sanitation Data'!D129)))</f>
        <v/>
      </c>
      <c r="CP135" s="399" t="str">
        <f ca="1">+IF(OFFSET('Sanitation Data'!$E$28,0,10*ROW('Sanitation Data'!E129))="","",OFFSET('Sanitation Data'!$E$28,0,10*ROW('Sanitation Data'!E129)))</f>
        <v/>
      </c>
      <c r="CQ135" s="399" t="str">
        <f ca="1">+IF(OFFSET('Sanitation Data'!$E$29,0,10*ROW('Sanitation Data'!E129))="","",OFFSET('Sanitation Data'!$E$29,0,10*ROW('Sanitation Data'!E129)))</f>
        <v/>
      </c>
      <c r="CR135" s="399" t="str">
        <f ca="1">+IF(OFFSET('Sanitation Data'!$E$30,0,10*ROW('Sanitation Data'!E129))="","",OFFSET('Sanitation Data'!$E$30,0,10*ROW('Sanitation Data'!E129)))</f>
        <v/>
      </c>
      <c r="CS135" s="399" t="str">
        <f ca="1">+IF(OFFSET('Sanitation Data'!$E$31,0,10*ROW('Sanitation Data'!E129))="","",OFFSET('Sanitation Data'!$E$31,0,10*ROW('Sanitation Data'!E129)))</f>
        <v/>
      </c>
      <c r="CT135" s="399" t="str">
        <f ca="1">+IF(OFFSET('Sanitation Data'!$E$32,0,10*ROW('Sanitation Data'!E129))="","",OFFSET('Sanitation Data'!$E$32,0,10*ROW('Sanitation Data'!E129)))</f>
        <v/>
      </c>
      <c r="CU135" s="399" t="str">
        <f ca="1">+IF(OFFSET('Sanitation Data'!$F$28,0,10*ROW('Sanitation Data'!F129))="","",OFFSET('Sanitation Data'!$F$28,0,10*ROW('Sanitation Data'!F129)))</f>
        <v/>
      </c>
      <c r="CV135" s="399" t="str">
        <f ca="1">+IF(OFFSET('Sanitation Data'!$F$29,0,10*ROW('Sanitation Data'!F129))="","",OFFSET('Sanitation Data'!$F$29,0,10*ROW('Sanitation Data'!F129)))</f>
        <v/>
      </c>
      <c r="CW135" s="399" t="str">
        <f ca="1">+IF(OFFSET('Sanitation Data'!$F$30,0,10*ROW('Sanitation Data'!F129))="","",OFFSET('Sanitation Data'!$F$30,0,10*ROW('Sanitation Data'!F129)))</f>
        <v/>
      </c>
      <c r="CX135" s="399" t="str">
        <f ca="1">+IF(OFFSET('Sanitation Data'!$F$31,0,10*ROW('Sanitation Data'!F129))="","",OFFSET('Sanitation Data'!$F$31,0,10*ROW('Sanitation Data'!F129)))</f>
        <v/>
      </c>
      <c r="CY135" s="399" t="str">
        <f ca="1">+IF(OFFSET('Sanitation Data'!$F$32,0,10*ROW('Sanitation Data'!F129))="","",OFFSET('Sanitation Data'!$F$32,0,10*ROW('Sanitation Data'!F129)))</f>
        <v/>
      </c>
      <c r="CZ135" s="399" t="str">
        <f ca="1">+IF(OFFSET('Sanitation Data'!$G$28,0,10*ROW('Sanitation Data'!G129))="","",OFFSET('Sanitation Data'!$G$28,0,10*ROW('Sanitation Data'!G129)))</f>
        <v/>
      </c>
      <c r="DA135" s="399" t="str">
        <f ca="1">+IF(OFFSET('Sanitation Data'!$G$29,0,10*ROW('Sanitation Data'!G129))="","",OFFSET('Sanitation Data'!$G$29,0,10*ROW('Sanitation Data'!G129)))</f>
        <v/>
      </c>
      <c r="DB135" s="399" t="str">
        <f ca="1">+IF(OFFSET('Sanitation Data'!$G$30,0,10*ROW('Sanitation Data'!G129))="","",OFFSET('Sanitation Data'!$G$30,0,10*ROW('Sanitation Data'!G129)))</f>
        <v/>
      </c>
      <c r="DC135" s="399" t="str">
        <f ca="1">+IF(OFFSET('Sanitation Data'!$G$31,0,10*ROW('Sanitation Data'!G129))="","",OFFSET('Sanitation Data'!$G$31,0,10*ROW('Sanitation Data'!G129)))</f>
        <v/>
      </c>
      <c r="DD135" s="399" t="str">
        <f ca="1">+IF(OFFSET('Sanitation Data'!$G$32,0,10*ROW('Sanitation Data'!G129))="","",OFFSET('Sanitation Data'!$G$32,0,10*ROW('Sanitation Data'!G129)))</f>
        <v/>
      </c>
      <c r="DE135" s="399" t="str">
        <f ca="1">+IF(OFFSET('Sanitation Data'!$H$28,0,10*ROW('Sanitation Data'!H129))="","",OFFSET('Sanitation Data'!$H$28,0,10*ROW('Sanitation Data'!H129)))</f>
        <v/>
      </c>
      <c r="DF135" s="399" t="str">
        <f ca="1">+IF(OFFSET('Sanitation Data'!$H$29,0,10*ROW('Sanitation Data'!H129))="","",OFFSET('Sanitation Data'!$H$29,0,10*ROW('Sanitation Data'!H129)))</f>
        <v/>
      </c>
      <c r="DG135" s="399" t="str">
        <f ca="1">+IF(OFFSET('Sanitation Data'!$H$30,0,10*ROW('Sanitation Data'!H129))="","",OFFSET('Sanitation Data'!$H$30,0,10*ROW('Sanitation Data'!H129)))</f>
        <v/>
      </c>
      <c r="DH135" s="399" t="str">
        <f ca="1">+IF(OFFSET('Sanitation Data'!$H$31,0,10*ROW('Sanitation Data'!H129))="","",OFFSET('Sanitation Data'!$H$31,0,10*ROW('Sanitation Data'!H129)))</f>
        <v/>
      </c>
      <c r="DI135" s="399" t="str">
        <f ca="1">+IF(OFFSET('Sanitation Data'!$H$32,0,10*ROW('Sanitation Data'!H129))="","",OFFSET('Sanitation Data'!$H$32,0,10*ROW('Sanitation Data'!H129)))</f>
        <v/>
      </c>
      <c r="DJ135" s="399" t="str">
        <f ca="1">+IF(OFFSET('Sanitation Data'!$I$28,0,10*ROW('Sanitation Data'!I129))="","",OFFSET('Sanitation Data'!$I$28,0,10*ROW('Sanitation Data'!I129)))</f>
        <v/>
      </c>
      <c r="DK135" s="399" t="str">
        <f ca="1">+IF(OFFSET('Sanitation Data'!$I$29,0,10*ROW('Sanitation Data'!I129))="","",OFFSET('Sanitation Data'!$I$29,0,10*ROW('Sanitation Data'!I129)))</f>
        <v/>
      </c>
      <c r="DL135" s="399" t="str">
        <f ca="1">+IF(OFFSET('Sanitation Data'!$I$30,0,10*ROW('Sanitation Data'!I129))="","",OFFSET('Sanitation Data'!$I$30,0,10*ROW('Sanitation Data'!I129)))</f>
        <v/>
      </c>
      <c r="DM135" s="399" t="str">
        <f ca="1">+IF(OFFSET('Sanitation Data'!$I$31,0,10*ROW('Sanitation Data'!I129))="","",OFFSET('Sanitation Data'!$I$31,0,10*ROW('Sanitation Data'!I129)))</f>
        <v/>
      </c>
      <c r="DN135" s="399" t="str">
        <f ca="1">+IF(OFFSET('Sanitation Data'!$I$32,0,10*ROW('Sanitation Data'!I129))="","",OFFSET('Sanitation Data'!$I$32,0,10*ROW('Sanitation Data'!I129)))</f>
        <v/>
      </c>
      <c r="DO135" s="399" t="str">
        <f ca="1">+IF(OFFSET('Hygiene Data'!$D$11,0,10*ROW('Hygiene Data'!D129))="","",OFFSET('Hygiene Data'!$D$11,0,10*ROW('Hygiene Data'!D129)))</f>
        <v/>
      </c>
      <c r="DP135" s="399" t="str">
        <f ca="1">+IF(OFFSET('Hygiene Data'!$D$12,0,10*ROW('Hygiene Data'!D129))="","",OFFSET('Hygiene Data'!$D$12,0,10*ROW('Hygiene Data'!D129)))</f>
        <v/>
      </c>
      <c r="DQ135" s="399" t="str">
        <f ca="1">+IF(OFFSET('Hygiene Data'!$D$13,0,10*ROW('Hygiene Data'!D129))="","",OFFSET('Hygiene Data'!$D$13,0,10*ROW('Hygiene Data'!D129)))</f>
        <v/>
      </c>
      <c r="DR135" s="399" t="str">
        <f ca="1">+IF(OFFSET('Hygiene Data'!$E$11,0,10*ROW('Hygiene Data'!E129))="","",OFFSET('Hygiene Data'!$E$11,0,10*ROW('Hygiene Data'!E129)))</f>
        <v/>
      </c>
      <c r="DS135" s="399" t="str">
        <f ca="1">+IF(OFFSET('Hygiene Data'!$E$12,0,10*ROW('Hygiene Data'!E129))="","",OFFSET('Hygiene Data'!$E$12,0,10*ROW('Hygiene Data'!E129)))</f>
        <v/>
      </c>
      <c r="DT135" s="399" t="str">
        <f ca="1">+IF(OFFSET('Hygiene Data'!$E$13,0,10*ROW('Hygiene Data'!E129))="","",OFFSET('Hygiene Data'!$E$13,0,10*ROW('Hygiene Data'!E129)))</f>
        <v/>
      </c>
      <c r="DU135" s="399" t="str">
        <f ca="1">+IF(OFFSET('Hygiene Data'!$F$11,0,10*ROW('Hygiene Data'!F129))="","",OFFSET('Hygiene Data'!$F$11,0,10*ROW('Hygiene Data'!F129)))</f>
        <v/>
      </c>
      <c r="DV135" s="399" t="str">
        <f ca="1">+IF(OFFSET('Hygiene Data'!$F$12,0,10*ROW('Hygiene Data'!F129))="","",OFFSET('Hygiene Data'!$F$12,0,10*ROW('Hygiene Data'!F129)))</f>
        <v/>
      </c>
      <c r="DW135" s="399" t="str">
        <f ca="1">+IF(OFFSET('Hygiene Data'!$F$13,0,10*ROW('Hygiene Data'!F129))="","",OFFSET('Hygiene Data'!$F$13,0,10*ROW('Hygiene Data'!F129)))</f>
        <v/>
      </c>
      <c r="DX135" s="399" t="str">
        <f ca="1">+IF(OFFSET('Hygiene Data'!$G$11,0,10*ROW('Hygiene Data'!G129))="","",OFFSET('Hygiene Data'!$G$11,0,10*ROW('Hygiene Data'!G129)))</f>
        <v/>
      </c>
      <c r="DY135" s="399" t="str">
        <f ca="1">+IF(OFFSET('Hygiene Data'!$G$12,0,10*ROW('Hygiene Data'!G129))="","",OFFSET('Hygiene Data'!$G$12,0,10*ROW('Hygiene Data'!G129)))</f>
        <v/>
      </c>
      <c r="DZ135" s="399" t="str">
        <f ca="1">+IF(OFFSET('Hygiene Data'!$G$13,0,10*ROW('Hygiene Data'!G129))="","",OFFSET('Hygiene Data'!$G$13,0,10*ROW('Hygiene Data'!G129)))</f>
        <v/>
      </c>
      <c r="EA135" s="399" t="str">
        <f ca="1">+IF(OFFSET('Hygiene Data'!$H$11,0,10*ROW('Hygiene Data'!H129))="","",OFFSET('Hygiene Data'!$H$11,0,10*ROW('Hygiene Data'!H129)))</f>
        <v/>
      </c>
      <c r="EB135" s="399" t="str">
        <f ca="1">+IF(OFFSET('Hygiene Data'!$H$12,0,10*ROW('Hygiene Data'!H129))="","",OFFSET('Hygiene Data'!$H$12,0,10*ROW('Hygiene Data'!H129)))</f>
        <v/>
      </c>
      <c r="EC135" s="399" t="str">
        <f ca="1">+IF(OFFSET('Hygiene Data'!$H$13,0,10*ROW('Hygiene Data'!H129))="","",OFFSET('Hygiene Data'!$H$13,0,10*ROW('Hygiene Data'!H129)))</f>
        <v/>
      </c>
      <c r="ED135" s="399" t="str">
        <f ca="1">+IF(OFFSET('Hygiene Data'!$I$11,0,10*ROW('Hygiene Data'!I129))="","",OFFSET('Hygiene Data'!$I$11,0,10*ROW('Hygiene Data'!I129)))</f>
        <v/>
      </c>
      <c r="EE135" s="399" t="str">
        <f ca="1">+IF(OFFSET('Hygiene Data'!$I$12,0,10*ROW('Hygiene Data'!I129))="","",OFFSET('Hygiene Data'!$I$12,0,10*ROW('Hygiene Data'!I129)))</f>
        <v/>
      </c>
      <c r="EF135" s="399" t="str">
        <f ca="1">+IF(OFFSET('Hygiene Data'!$I$13,0,10*ROW('Hygiene Data'!I129))="","",OFFSET('Hygiene Data'!$I$13,0,10*ROW('Hygiene Data'!I129)))</f>
        <v/>
      </c>
    </row>
    <row r="136" spans="1:136" x14ac:dyDescent="0.25">
      <c r="A136" s="508" t="str">
        <f ca="1">+IF(OFFSET('Water Data'!$B$2,0,10*ROW('Water Data'!E130))="","",OFFSET('Water Data'!$B$2,0,10*ROW('Water Data'!E130)))</f>
        <v/>
      </c>
      <c r="B136" s="50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35" t="str">
        <f t="shared" ca="1" si="2"/>
        <v/>
      </c>
      <c r="D136" s="53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3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3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3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3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3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3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3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3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3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3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3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3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3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3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3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3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3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3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3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3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3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3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3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3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3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3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3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3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3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3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3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3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3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3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3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3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3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3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3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3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3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3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3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3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3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3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3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3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1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3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3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3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3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3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3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3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3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3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3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3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3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3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3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3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3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99" t="str">
        <f ca="1">+IF(OFFSET('Water Data'!$D$27,0,10*ROW('Water Data'!D130))="","",OFFSET('Water Data'!$D$27,0,10*ROW('Water Data'!D130)))</f>
        <v/>
      </c>
      <c r="BT136" s="399" t="str">
        <f ca="1">+IF(OFFSET('Water Data'!$D$28,0,10*ROW('Water Data'!D130))="","",OFFSET('Water Data'!$D$28,0,10*ROW('Water Data'!D130)))</f>
        <v/>
      </c>
      <c r="BU136" s="399" t="str">
        <f ca="1">+IF(OFFSET('Water Data'!$D$29,0,10*ROW('Water Data'!D130))="","",OFFSET('Water Data'!$D$29,0,10*ROW('Water Data'!D130)))</f>
        <v/>
      </c>
      <c r="BV136" s="399" t="str">
        <f ca="1">+IF(OFFSET('Water Data'!$E$27,0,10*ROW('Water Data'!E130))="","",OFFSET('Water Data'!$E$27,0,10*ROW('Water Data'!E130)))</f>
        <v/>
      </c>
      <c r="BW136" s="399" t="str">
        <f ca="1">+IF(OFFSET('Water Data'!$E$28,0,10*ROW('Water Data'!E130))="","",OFFSET('Water Data'!$E$28,0,10*ROW('Water Data'!E130)))</f>
        <v/>
      </c>
      <c r="BX136" s="399" t="str">
        <f ca="1">+IF(OFFSET('Water Data'!$E$29,0,10*ROW('Water Data'!E130))="","",OFFSET('Water Data'!$E$29,0,10*ROW('Water Data'!E130)))</f>
        <v/>
      </c>
      <c r="BY136" s="399" t="str">
        <f ca="1">+IF(OFFSET('Water Data'!$F$27,0,10*ROW('Water Data'!F130))="","",OFFSET('Water Data'!$F$27,0,10*ROW('Water Data'!F130)))</f>
        <v/>
      </c>
      <c r="BZ136" s="399" t="str">
        <f ca="1">+IF(OFFSET('Water Data'!$F$28,0,10*ROW('Water Data'!F130))="","",OFFSET('Water Data'!$F$28,0,10*ROW('Water Data'!F130)))</f>
        <v/>
      </c>
      <c r="CA136" s="399" t="str">
        <f ca="1">+IF(OFFSET('Water Data'!$F$29,0,10*ROW('Water Data'!F130))="","",OFFSET('Water Data'!$F$29,0,10*ROW('Water Data'!F130)))</f>
        <v/>
      </c>
      <c r="CB136" s="399" t="str">
        <f ca="1">+IF(OFFSET('Water Data'!$G$27,0,10*ROW('Water Data'!G130))="","",OFFSET('Water Data'!$G$27,0,10*ROW('Water Data'!G130)))</f>
        <v/>
      </c>
      <c r="CC136" s="399" t="str">
        <f ca="1">+IF(OFFSET('Water Data'!$G$28,0,10*ROW('Water Data'!G130))="","",OFFSET('Water Data'!$G$28,0,10*ROW('Water Data'!G130)))</f>
        <v/>
      </c>
      <c r="CD136" s="399" t="str">
        <f ca="1">+IF(OFFSET('Water Data'!$G$29,0,10*ROW('Water Data'!G130))="","",OFFSET('Water Data'!$G$29,0,10*ROW('Water Data'!G130)))</f>
        <v/>
      </c>
      <c r="CE136" s="399" t="str">
        <f ca="1">+IF(OFFSET('Water Data'!$H$27,0,10*ROW('Water Data'!H130))="","",OFFSET('Water Data'!$H$27,0,10*ROW('Water Data'!H130)))</f>
        <v/>
      </c>
      <c r="CF136" s="399" t="str">
        <f ca="1">+IF(OFFSET('Water Data'!$H$28,0,10*ROW('Water Data'!H130))="","",OFFSET('Water Data'!$H$28,0,10*ROW('Water Data'!H130)))</f>
        <v/>
      </c>
      <c r="CG136" s="399" t="str">
        <f ca="1">+IF(OFFSET('Water Data'!$H$29,0,10*ROW('Water Data'!H130))="","",OFFSET('Water Data'!$H$29,0,10*ROW('Water Data'!H130)))</f>
        <v/>
      </c>
      <c r="CH136" s="399" t="str">
        <f ca="1">+IF(OFFSET('Water Data'!$I$27,0,10*ROW('Water Data'!I130))="","",OFFSET('Water Data'!$I$27,0,10*ROW('Water Data'!I130)))</f>
        <v/>
      </c>
      <c r="CI136" s="399" t="str">
        <f ca="1">+IF(OFFSET('Water Data'!$I$28,0,10*ROW('Water Data'!I130))="","",OFFSET('Water Data'!$I$28,0,10*ROW('Water Data'!I130)))</f>
        <v/>
      </c>
      <c r="CJ136" s="399" t="str">
        <f ca="1">+IF(OFFSET('Water Data'!$I$29,0,10*ROW('Water Data'!I130))="","",OFFSET('Water Data'!$I$29,0,10*ROW('Water Data'!I130)))</f>
        <v/>
      </c>
      <c r="CK136" s="399" t="str">
        <f ca="1">+IF(OFFSET('Sanitation Data'!$D$28,0,10*ROW('Sanitation Data'!D130))="","",OFFSET('Sanitation Data'!$D$28,0,10*ROW('Sanitation Data'!D130)))</f>
        <v/>
      </c>
      <c r="CL136" s="399" t="str">
        <f ca="1">+IF(OFFSET('Sanitation Data'!$D$29,0,10*ROW('Sanitation Data'!D130))="","",OFFSET('Sanitation Data'!$D$29,0,10*ROW('Sanitation Data'!D130)))</f>
        <v/>
      </c>
      <c r="CM136" s="399" t="str">
        <f ca="1">+IF(OFFSET('Sanitation Data'!$D$30,0,10*ROW('Sanitation Data'!D130))="","",OFFSET('Sanitation Data'!$D$30,0,10*ROW('Sanitation Data'!D130)))</f>
        <v/>
      </c>
      <c r="CN136" s="399" t="str">
        <f ca="1">+IF(OFFSET('Sanitation Data'!$D$31,0,10*ROW('Sanitation Data'!D130))="","",OFFSET('Sanitation Data'!$D$31,0,10*ROW('Sanitation Data'!D130)))</f>
        <v/>
      </c>
      <c r="CO136" s="399" t="str">
        <f ca="1">+IF(OFFSET('Sanitation Data'!$D$32,0,10*ROW('Sanitation Data'!D130))="","",OFFSET('Sanitation Data'!$D$32,0,10*ROW('Sanitation Data'!D130)))</f>
        <v/>
      </c>
      <c r="CP136" s="399" t="str">
        <f ca="1">+IF(OFFSET('Sanitation Data'!$E$28,0,10*ROW('Sanitation Data'!E130))="","",OFFSET('Sanitation Data'!$E$28,0,10*ROW('Sanitation Data'!E130)))</f>
        <v/>
      </c>
      <c r="CQ136" s="399" t="str">
        <f ca="1">+IF(OFFSET('Sanitation Data'!$E$29,0,10*ROW('Sanitation Data'!E130))="","",OFFSET('Sanitation Data'!$E$29,0,10*ROW('Sanitation Data'!E130)))</f>
        <v/>
      </c>
      <c r="CR136" s="399" t="str">
        <f ca="1">+IF(OFFSET('Sanitation Data'!$E$30,0,10*ROW('Sanitation Data'!E130))="","",OFFSET('Sanitation Data'!$E$30,0,10*ROW('Sanitation Data'!E130)))</f>
        <v/>
      </c>
      <c r="CS136" s="399" t="str">
        <f ca="1">+IF(OFFSET('Sanitation Data'!$E$31,0,10*ROW('Sanitation Data'!E130))="","",OFFSET('Sanitation Data'!$E$31,0,10*ROW('Sanitation Data'!E130)))</f>
        <v/>
      </c>
      <c r="CT136" s="399" t="str">
        <f ca="1">+IF(OFFSET('Sanitation Data'!$E$32,0,10*ROW('Sanitation Data'!E130))="","",OFFSET('Sanitation Data'!$E$32,0,10*ROW('Sanitation Data'!E130)))</f>
        <v/>
      </c>
      <c r="CU136" s="399" t="str">
        <f ca="1">+IF(OFFSET('Sanitation Data'!$F$28,0,10*ROW('Sanitation Data'!F130))="","",OFFSET('Sanitation Data'!$F$28,0,10*ROW('Sanitation Data'!F130)))</f>
        <v/>
      </c>
      <c r="CV136" s="399" t="str">
        <f ca="1">+IF(OFFSET('Sanitation Data'!$F$29,0,10*ROW('Sanitation Data'!F130))="","",OFFSET('Sanitation Data'!$F$29,0,10*ROW('Sanitation Data'!F130)))</f>
        <v/>
      </c>
      <c r="CW136" s="399" t="str">
        <f ca="1">+IF(OFFSET('Sanitation Data'!$F$30,0,10*ROW('Sanitation Data'!F130))="","",OFFSET('Sanitation Data'!$F$30,0,10*ROW('Sanitation Data'!F130)))</f>
        <v/>
      </c>
      <c r="CX136" s="399" t="str">
        <f ca="1">+IF(OFFSET('Sanitation Data'!$F$31,0,10*ROW('Sanitation Data'!F130))="","",OFFSET('Sanitation Data'!$F$31,0,10*ROW('Sanitation Data'!F130)))</f>
        <v/>
      </c>
      <c r="CY136" s="399" t="str">
        <f ca="1">+IF(OFFSET('Sanitation Data'!$F$32,0,10*ROW('Sanitation Data'!F130))="","",OFFSET('Sanitation Data'!$F$32,0,10*ROW('Sanitation Data'!F130)))</f>
        <v/>
      </c>
      <c r="CZ136" s="399" t="str">
        <f ca="1">+IF(OFFSET('Sanitation Data'!$G$28,0,10*ROW('Sanitation Data'!G130))="","",OFFSET('Sanitation Data'!$G$28,0,10*ROW('Sanitation Data'!G130)))</f>
        <v/>
      </c>
      <c r="DA136" s="399" t="str">
        <f ca="1">+IF(OFFSET('Sanitation Data'!$G$29,0,10*ROW('Sanitation Data'!G130))="","",OFFSET('Sanitation Data'!$G$29,0,10*ROW('Sanitation Data'!G130)))</f>
        <v/>
      </c>
      <c r="DB136" s="399" t="str">
        <f ca="1">+IF(OFFSET('Sanitation Data'!$G$30,0,10*ROW('Sanitation Data'!G130))="","",OFFSET('Sanitation Data'!$G$30,0,10*ROW('Sanitation Data'!G130)))</f>
        <v/>
      </c>
      <c r="DC136" s="399" t="str">
        <f ca="1">+IF(OFFSET('Sanitation Data'!$G$31,0,10*ROW('Sanitation Data'!G130))="","",OFFSET('Sanitation Data'!$G$31,0,10*ROW('Sanitation Data'!G130)))</f>
        <v/>
      </c>
      <c r="DD136" s="399" t="str">
        <f ca="1">+IF(OFFSET('Sanitation Data'!$G$32,0,10*ROW('Sanitation Data'!G130))="","",OFFSET('Sanitation Data'!$G$32,0,10*ROW('Sanitation Data'!G130)))</f>
        <v/>
      </c>
      <c r="DE136" s="399" t="str">
        <f ca="1">+IF(OFFSET('Sanitation Data'!$H$28,0,10*ROW('Sanitation Data'!H130))="","",OFFSET('Sanitation Data'!$H$28,0,10*ROW('Sanitation Data'!H130)))</f>
        <v/>
      </c>
      <c r="DF136" s="399" t="str">
        <f ca="1">+IF(OFFSET('Sanitation Data'!$H$29,0,10*ROW('Sanitation Data'!H130))="","",OFFSET('Sanitation Data'!$H$29,0,10*ROW('Sanitation Data'!H130)))</f>
        <v/>
      </c>
      <c r="DG136" s="399" t="str">
        <f ca="1">+IF(OFFSET('Sanitation Data'!$H$30,0,10*ROW('Sanitation Data'!H130))="","",OFFSET('Sanitation Data'!$H$30,0,10*ROW('Sanitation Data'!H130)))</f>
        <v/>
      </c>
      <c r="DH136" s="399" t="str">
        <f ca="1">+IF(OFFSET('Sanitation Data'!$H$31,0,10*ROW('Sanitation Data'!H130))="","",OFFSET('Sanitation Data'!$H$31,0,10*ROW('Sanitation Data'!H130)))</f>
        <v/>
      </c>
      <c r="DI136" s="399" t="str">
        <f ca="1">+IF(OFFSET('Sanitation Data'!$H$32,0,10*ROW('Sanitation Data'!H130))="","",OFFSET('Sanitation Data'!$H$32,0,10*ROW('Sanitation Data'!H130)))</f>
        <v/>
      </c>
      <c r="DJ136" s="399" t="str">
        <f ca="1">+IF(OFFSET('Sanitation Data'!$I$28,0,10*ROW('Sanitation Data'!I130))="","",OFFSET('Sanitation Data'!$I$28,0,10*ROW('Sanitation Data'!I130)))</f>
        <v/>
      </c>
      <c r="DK136" s="399" t="str">
        <f ca="1">+IF(OFFSET('Sanitation Data'!$I$29,0,10*ROW('Sanitation Data'!I130))="","",OFFSET('Sanitation Data'!$I$29,0,10*ROW('Sanitation Data'!I130)))</f>
        <v/>
      </c>
      <c r="DL136" s="399" t="str">
        <f ca="1">+IF(OFFSET('Sanitation Data'!$I$30,0,10*ROW('Sanitation Data'!I130))="","",OFFSET('Sanitation Data'!$I$30,0,10*ROW('Sanitation Data'!I130)))</f>
        <v/>
      </c>
      <c r="DM136" s="399" t="str">
        <f ca="1">+IF(OFFSET('Sanitation Data'!$I$31,0,10*ROW('Sanitation Data'!I130))="","",OFFSET('Sanitation Data'!$I$31,0,10*ROW('Sanitation Data'!I130)))</f>
        <v/>
      </c>
      <c r="DN136" s="399" t="str">
        <f ca="1">+IF(OFFSET('Sanitation Data'!$I$32,0,10*ROW('Sanitation Data'!I130))="","",OFFSET('Sanitation Data'!$I$32,0,10*ROW('Sanitation Data'!I130)))</f>
        <v/>
      </c>
      <c r="DO136" s="399" t="str">
        <f ca="1">+IF(OFFSET('Hygiene Data'!$D$11,0,10*ROW('Hygiene Data'!D130))="","",OFFSET('Hygiene Data'!$D$11,0,10*ROW('Hygiene Data'!D130)))</f>
        <v/>
      </c>
      <c r="DP136" s="399" t="str">
        <f ca="1">+IF(OFFSET('Hygiene Data'!$D$12,0,10*ROW('Hygiene Data'!D130))="","",OFFSET('Hygiene Data'!$D$12,0,10*ROW('Hygiene Data'!D130)))</f>
        <v/>
      </c>
      <c r="DQ136" s="399" t="str">
        <f ca="1">+IF(OFFSET('Hygiene Data'!$D$13,0,10*ROW('Hygiene Data'!D130))="","",OFFSET('Hygiene Data'!$D$13,0,10*ROW('Hygiene Data'!D130)))</f>
        <v/>
      </c>
      <c r="DR136" s="399" t="str">
        <f ca="1">+IF(OFFSET('Hygiene Data'!$E$11,0,10*ROW('Hygiene Data'!E130))="","",OFFSET('Hygiene Data'!$E$11,0,10*ROW('Hygiene Data'!E130)))</f>
        <v/>
      </c>
      <c r="DS136" s="399" t="str">
        <f ca="1">+IF(OFFSET('Hygiene Data'!$E$12,0,10*ROW('Hygiene Data'!E130))="","",OFFSET('Hygiene Data'!$E$12,0,10*ROW('Hygiene Data'!E130)))</f>
        <v/>
      </c>
      <c r="DT136" s="399" t="str">
        <f ca="1">+IF(OFFSET('Hygiene Data'!$E$13,0,10*ROW('Hygiene Data'!E130))="","",OFFSET('Hygiene Data'!$E$13,0,10*ROW('Hygiene Data'!E130)))</f>
        <v/>
      </c>
      <c r="DU136" s="399" t="str">
        <f ca="1">+IF(OFFSET('Hygiene Data'!$F$11,0,10*ROW('Hygiene Data'!F130))="","",OFFSET('Hygiene Data'!$F$11,0,10*ROW('Hygiene Data'!F130)))</f>
        <v/>
      </c>
      <c r="DV136" s="399" t="str">
        <f ca="1">+IF(OFFSET('Hygiene Data'!$F$12,0,10*ROW('Hygiene Data'!F130))="","",OFFSET('Hygiene Data'!$F$12,0,10*ROW('Hygiene Data'!F130)))</f>
        <v/>
      </c>
      <c r="DW136" s="399" t="str">
        <f ca="1">+IF(OFFSET('Hygiene Data'!$F$13,0,10*ROW('Hygiene Data'!F130))="","",OFFSET('Hygiene Data'!$F$13,0,10*ROW('Hygiene Data'!F130)))</f>
        <v/>
      </c>
      <c r="DX136" s="399" t="str">
        <f ca="1">+IF(OFFSET('Hygiene Data'!$G$11,0,10*ROW('Hygiene Data'!G130))="","",OFFSET('Hygiene Data'!$G$11,0,10*ROW('Hygiene Data'!G130)))</f>
        <v/>
      </c>
      <c r="DY136" s="399" t="str">
        <f ca="1">+IF(OFFSET('Hygiene Data'!$G$12,0,10*ROW('Hygiene Data'!G130))="","",OFFSET('Hygiene Data'!$G$12,0,10*ROW('Hygiene Data'!G130)))</f>
        <v/>
      </c>
      <c r="DZ136" s="399" t="str">
        <f ca="1">+IF(OFFSET('Hygiene Data'!$G$13,0,10*ROW('Hygiene Data'!G130))="","",OFFSET('Hygiene Data'!$G$13,0,10*ROW('Hygiene Data'!G130)))</f>
        <v/>
      </c>
      <c r="EA136" s="399" t="str">
        <f ca="1">+IF(OFFSET('Hygiene Data'!$H$11,0,10*ROW('Hygiene Data'!H130))="","",OFFSET('Hygiene Data'!$H$11,0,10*ROW('Hygiene Data'!H130)))</f>
        <v/>
      </c>
      <c r="EB136" s="399" t="str">
        <f ca="1">+IF(OFFSET('Hygiene Data'!$H$12,0,10*ROW('Hygiene Data'!H130))="","",OFFSET('Hygiene Data'!$H$12,0,10*ROW('Hygiene Data'!H130)))</f>
        <v/>
      </c>
      <c r="EC136" s="399" t="str">
        <f ca="1">+IF(OFFSET('Hygiene Data'!$H$13,0,10*ROW('Hygiene Data'!H130))="","",OFFSET('Hygiene Data'!$H$13,0,10*ROW('Hygiene Data'!H130)))</f>
        <v/>
      </c>
      <c r="ED136" s="399" t="str">
        <f ca="1">+IF(OFFSET('Hygiene Data'!$I$11,0,10*ROW('Hygiene Data'!I130))="","",OFFSET('Hygiene Data'!$I$11,0,10*ROW('Hygiene Data'!I130)))</f>
        <v/>
      </c>
      <c r="EE136" s="399" t="str">
        <f ca="1">+IF(OFFSET('Hygiene Data'!$I$12,0,10*ROW('Hygiene Data'!I130))="","",OFFSET('Hygiene Data'!$I$12,0,10*ROW('Hygiene Data'!I130)))</f>
        <v/>
      </c>
      <c r="EF136" s="399" t="str">
        <f ca="1">+IF(OFFSET('Hygiene Data'!$I$13,0,10*ROW('Hygiene Data'!I130))="","",OFFSET('Hygiene Data'!$I$13,0,10*ROW('Hygiene Data'!I130)))</f>
        <v/>
      </c>
    </row>
    <row r="137" spans="1:136" x14ac:dyDescent="0.25">
      <c r="A137" s="508" t="str">
        <f ca="1">+IF(OFFSET('Water Data'!$B$2,0,10*ROW('Water Data'!E131))="","",OFFSET('Water Data'!$B$2,0,10*ROW('Water Data'!E131)))</f>
        <v/>
      </c>
      <c r="B137" s="50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35" t="str">
        <f t="shared" ca="1" si="2"/>
        <v/>
      </c>
      <c r="D137" s="53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3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3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3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3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3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3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3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3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3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3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3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3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3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3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3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3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3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3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3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3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3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3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3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3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3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3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3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3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3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3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3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3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3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3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3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3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3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3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3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3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3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3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3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3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3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3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3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3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1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3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3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3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3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3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3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3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3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3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3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3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3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3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3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3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3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99" t="str">
        <f ca="1">+IF(OFFSET('Water Data'!$D$27,0,10*ROW('Water Data'!D131))="","",OFFSET('Water Data'!$D$27,0,10*ROW('Water Data'!D131)))</f>
        <v/>
      </c>
      <c r="BT137" s="399" t="str">
        <f ca="1">+IF(OFFSET('Water Data'!$D$28,0,10*ROW('Water Data'!D131))="","",OFFSET('Water Data'!$D$28,0,10*ROW('Water Data'!D131)))</f>
        <v/>
      </c>
      <c r="BU137" s="399" t="str">
        <f ca="1">+IF(OFFSET('Water Data'!$D$29,0,10*ROW('Water Data'!D131))="","",OFFSET('Water Data'!$D$29,0,10*ROW('Water Data'!D131)))</f>
        <v/>
      </c>
      <c r="BV137" s="399" t="str">
        <f ca="1">+IF(OFFSET('Water Data'!$E$27,0,10*ROW('Water Data'!E131))="","",OFFSET('Water Data'!$E$27,0,10*ROW('Water Data'!E131)))</f>
        <v/>
      </c>
      <c r="BW137" s="399" t="str">
        <f ca="1">+IF(OFFSET('Water Data'!$E$28,0,10*ROW('Water Data'!E131))="","",OFFSET('Water Data'!$E$28,0,10*ROW('Water Data'!E131)))</f>
        <v/>
      </c>
      <c r="BX137" s="399" t="str">
        <f ca="1">+IF(OFFSET('Water Data'!$E$29,0,10*ROW('Water Data'!E131))="","",OFFSET('Water Data'!$E$29,0,10*ROW('Water Data'!E131)))</f>
        <v/>
      </c>
      <c r="BY137" s="399" t="str">
        <f ca="1">+IF(OFFSET('Water Data'!$F$27,0,10*ROW('Water Data'!F131))="","",OFFSET('Water Data'!$F$27,0,10*ROW('Water Data'!F131)))</f>
        <v/>
      </c>
      <c r="BZ137" s="399" t="str">
        <f ca="1">+IF(OFFSET('Water Data'!$F$28,0,10*ROW('Water Data'!F131))="","",OFFSET('Water Data'!$F$28,0,10*ROW('Water Data'!F131)))</f>
        <v/>
      </c>
      <c r="CA137" s="399" t="str">
        <f ca="1">+IF(OFFSET('Water Data'!$F$29,0,10*ROW('Water Data'!F131))="","",OFFSET('Water Data'!$F$29,0,10*ROW('Water Data'!F131)))</f>
        <v/>
      </c>
      <c r="CB137" s="399" t="str">
        <f ca="1">+IF(OFFSET('Water Data'!$G$27,0,10*ROW('Water Data'!G131))="","",OFFSET('Water Data'!$G$27,0,10*ROW('Water Data'!G131)))</f>
        <v/>
      </c>
      <c r="CC137" s="399" t="str">
        <f ca="1">+IF(OFFSET('Water Data'!$G$28,0,10*ROW('Water Data'!G131))="","",OFFSET('Water Data'!$G$28,0,10*ROW('Water Data'!G131)))</f>
        <v/>
      </c>
      <c r="CD137" s="399" t="str">
        <f ca="1">+IF(OFFSET('Water Data'!$G$29,0,10*ROW('Water Data'!G131))="","",OFFSET('Water Data'!$G$29,0,10*ROW('Water Data'!G131)))</f>
        <v/>
      </c>
      <c r="CE137" s="399" t="str">
        <f ca="1">+IF(OFFSET('Water Data'!$H$27,0,10*ROW('Water Data'!H131))="","",OFFSET('Water Data'!$H$27,0,10*ROW('Water Data'!H131)))</f>
        <v/>
      </c>
      <c r="CF137" s="399" t="str">
        <f ca="1">+IF(OFFSET('Water Data'!$H$28,0,10*ROW('Water Data'!H131))="","",OFFSET('Water Data'!$H$28,0,10*ROW('Water Data'!H131)))</f>
        <v/>
      </c>
      <c r="CG137" s="399" t="str">
        <f ca="1">+IF(OFFSET('Water Data'!$H$29,0,10*ROW('Water Data'!H131))="","",OFFSET('Water Data'!$H$29,0,10*ROW('Water Data'!H131)))</f>
        <v/>
      </c>
      <c r="CH137" s="399" t="str">
        <f ca="1">+IF(OFFSET('Water Data'!$I$27,0,10*ROW('Water Data'!I131))="","",OFFSET('Water Data'!$I$27,0,10*ROW('Water Data'!I131)))</f>
        <v/>
      </c>
      <c r="CI137" s="399" t="str">
        <f ca="1">+IF(OFFSET('Water Data'!$I$28,0,10*ROW('Water Data'!I131))="","",OFFSET('Water Data'!$I$28,0,10*ROW('Water Data'!I131)))</f>
        <v/>
      </c>
      <c r="CJ137" s="399" t="str">
        <f ca="1">+IF(OFFSET('Water Data'!$I$29,0,10*ROW('Water Data'!I131))="","",OFFSET('Water Data'!$I$29,0,10*ROW('Water Data'!I131)))</f>
        <v/>
      </c>
      <c r="CK137" s="399" t="str">
        <f ca="1">+IF(OFFSET('Sanitation Data'!$D$28,0,10*ROW('Sanitation Data'!D131))="","",OFFSET('Sanitation Data'!$D$28,0,10*ROW('Sanitation Data'!D131)))</f>
        <v/>
      </c>
      <c r="CL137" s="399" t="str">
        <f ca="1">+IF(OFFSET('Sanitation Data'!$D$29,0,10*ROW('Sanitation Data'!D131))="","",OFFSET('Sanitation Data'!$D$29,0,10*ROW('Sanitation Data'!D131)))</f>
        <v/>
      </c>
      <c r="CM137" s="399" t="str">
        <f ca="1">+IF(OFFSET('Sanitation Data'!$D$30,0,10*ROW('Sanitation Data'!D131))="","",OFFSET('Sanitation Data'!$D$30,0,10*ROW('Sanitation Data'!D131)))</f>
        <v/>
      </c>
      <c r="CN137" s="399" t="str">
        <f ca="1">+IF(OFFSET('Sanitation Data'!$D$31,0,10*ROW('Sanitation Data'!D131))="","",OFFSET('Sanitation Data'!$D$31,0,10*ROW('Sanitation Data'!D131)))</f>
        <v/>
      </c>
      <c r="CO137" s="399" t="str">
        <f ca="1">+IF(OFFSET('Sanitation Data'!$D$32,0,10*ROW('Sanitation Data'!D131))="","",OFFSET('Sanitation Data'!$D$32,0,10*ROW('Sanitation Data'!D131)))</f>
        <v/>
      </c>
      <c r="CP137" s="399" t="str">
        <f ca="1">+IF(OFFSET('Sanitation Data'!$E$28,0,10*ROW('Sanitation Data'!E131))="","",OFFSET('Sanitation Data'!$E$28,0,10*ROW('Sanitation Data'!E131)))</f>
        <v/>
      </c>
      <c r="CQ137" s="399" t="str">
        <f ca="1">+IF(OFFSET('Sanitation Data'!$E$29,0,10*ROW('Sanitation Data'!E131))="","",OFFSET('Sanitation Data'!$E$29,0,10*ROW('Sanitation Data'!E131)))</f>
        <v/>
      </c>
      <c r="CR137" s="399" t="str">
        <f ca="1">+IF(OFFSET('Sanitation Data'!$E$30,0,10*ROW('Sanitation Data'!E131))="","",OFFSET('Sanitation Data'!$E$30,0,10*ROW('Sanitation Data'!E131)))</f>
        <v/>
      </c>
      <c r="CS137" s="399" t="str">
        <f ca="1">+IF(OFFSET('Sanitation Data'!$E$31,0,10*ROW('Sanitation Data'!E131))="","",OFFSET('Sanitation Data'!$E$31,0,10*ROW('Sanitation Data'!E131)))</f>
        <v/>
      </c>
      <c r="CT137" s="399" t="str">
        <f ca="1">+IF(OFFSET('Sanitation Data'!$E$32,0,10*ROW('Sanitation Data'!E131))="","",OFFSET('Sanitation Data'!$E$32,0,10*ROW('Sanitation Data'!E131)))</f>
        <v/>
      </c>
      <c r="CU137" s="399" t="str">
        <f ca="1">+IF(OFFSET('Sanitation Data'!$F$28,0,10*ROW('Sanitation Data'!F131))="","",OFFSET('Sanitation Data'!$F$28,0,10*ROW('Sanitation Data'!F131)))</f>
        <v/>
      </c>
      <c r="CV137" s="399" t="str">
        <f ca="1">+IF(OFFSET('Sanitation Data'!$F$29,0,10*ROW('Sanitation Data'!F131))="","",OFFSET('Sanitation Data'!$F$29,0,10*ROW('Sanitation Data'!F131)))</f>
        <v/>
      </c>
      <c r="CW137" s="399" t="str">
        <f ca="1">+IF(OFFSET('Sanitation Data'!$F$30,0,10*ROW('Sanitation Data'!F131))="","",OFFSET('Sanitation Data'!$F$30,0,10*ROW('Sanitation Data'!F131)))</f>
        <v/>
      </c>
      <c r="CX137" s="399" t="str">
        <f ca="1">+IF(OFFSET('Sanitation Data'!$F$31,0,10*ROW('Sanitation Data'!F131))="","",OFFSET('Sanitation Data'!$F$31,0,10*ROW('Sanitation Data'!F131)))</f>
        <v/>
      </c>
      <c r="CY137" s="399" t="str">
        <f ca="1">+IF(OFFSET('Sanitation Data'!$F$32,0,10*ROW('Sanitation Data'!F131))="","",OFFSET('Sanitation Data'!$F$32,0,10*ROW('Sanitation Data'!F131)))</f>
        <v/>
      </c>
      <c r="CZ137" s="399" t="str">
        <f ca="1">+IF(OFFSET('Sanitation Data'!$G$28,0,10*ROW('Sanitation Data'!G131))="","",OFFSET('Sanitation Data'!$G$28,0,10*ROW('Sanitation Data'!G131)))</f>
        <v/>
      </c>
      <c r="DA137" s="399" t="str">
        <f ca="1">+IF(OFFSET('Sanitation Data'!$G$29,0,10*ROW('Sanitation Data'!G131))="","",OFFSET('Sanitation Data'!$G$29,0,10*ROW('Sanitation Data'!G131)))</f>
        <v/>
      </c>
      <c r="DB137" s="399" t="str">
        <f ca="1">+IF(OFFSET('Sanitation Data'!$G$30,0,10*ROW('Sanitation Data'!G131))="","",OFFSET('Sanitation Data'!$G$30,0,10*ROW('Sanitation Data'!G131)))</f>
        <v/>
      </c>
      <c r="DC137" s="399" t="str">
        <f ca="1">+IF(OFFSET('Sanitation Data'!$G$31,0,10*ROW('Sanitation Data'!G131))="","",OFFSET('Sanitation Data'!$G$31,0,10*ROW('Sanitation Data'!G131)))</f>
        <v/>
      </c>
      <c r="DD137" s="399" t="str">
        <f ca="1">+IF(OFFSET('Sanitation Data'!$G$32,0,10*ROW('Sanitation Data'!G131))="","",OFFSET('Sanitation Data'!$G$32,0,10*ROW('Sanitation Data'!G131)))</f>
        <v/>
      </c>
      <c r="DE137" s="399" t="str">
        <f ca="1">+IF(OFFSET('Sanitation Data'!$H$28,0,10*ROW('Sanitation Data'!H131))="","",OFFSET('Sanitation Data'!$H$28,0,10*ROW('Sanitation Data'!H131)))</f>
        <v/>
      </c>
      <c r="DF137" s="399" t="str">
        <f ca="1">+IF(OFFSET('Sanitation Data'!$H$29,0,10*ROW('Sanitation Data'!H131))="","",OFFSET('Sanitation Data'!$H$29,0,10*ROW('Sanitation Data'!H131)))</f>
        <v/>
      </c>
      <c r="DG137" s="399" t="str">
        <f ca="1">+IF(OFFSET('Sanitation Data'!$H$30,0,10*ROW('Sanitation Data'!H131))="","",OFFSET('Sanitation Data'!$H$30,0,10*ROW('Sanitation Data'!H131)))</f>
        <v/>
      </c>
      <c r="DH137" s="399" t="str">
        <f ca="1">+IF(OFFSET('Sanitation Data'!$H$31,0,10*ROW('Sanitation Data'!H131))="","",OFFSET('Sanitation Data'!$H$31,0,10*ROW('Sanitation Data'!H131)))</f>
        <v/>
      </c>
      <c r="DI137" s="399" t="str">
        <f ca="1">+IF(OFFSET('Sanitation Data'!$H$32,0,10*ROW('Sanitation Data'!H131))="","",OFFSET('Sanitation Data'!$H$32,0,10*ROW('Sanitation Data'!H131)))</f>
        <v/>
      </c>
      <c r="DJ137" s="399" t="str">
        <f ca="1">+IF(OFFSET('Sanitation Data'!$I$28,0,10*ROW('Sanitation Data'!I131))="","",OFFSET('Sanitation Data'!$I$28,0,10*ROW('Sanitation Data'!I131)))</f>
        <v/>
      </c>
      <c r="DK137" s="399" t="str">
        <f ca="1">+IF(OFFSET('Sanitation Data'!$I$29,0,10*ROW('Sanitation Data'!I131))="","",OFFSET('Sanitation Data'!$I$29,0,10*ROW('Sanitation Data'!I131)))</f>
        <v/>
      </c>
      <c r="DL137" s="399" t="str">
        <f ca="1">+IF(OFFSET('Sanitation Data'!$I$30,0,10*ROW('Sanitation Data'!I131))="","",OFFSET('Sanitation Data'!$I$30,0,10*ROW('Sanitation Data'!I131)))</f>
        <v/>
      </c>
      <c r="DM137" s="399" t="str">
        <f ca="1">+IF(OFFSET('Sanitation Data'!$I$31,0,10*ROW('Sanitation Data'!I131))="","",OFFSET('Sanitation Data'!$I$31,0,10*ROW('Sanitation Data'!I131)))</f>
        <v/>
      </c>
      <c r="DN137" s="399" t="str">
        <f ca="1">+IF(OFFSET('Sanitation Data'!$I$32,0,10*ROW('Sanitation Data'!I131))="","",OFFSET('Sanitation Data'!$I$32,0,10*ROW('Sanitation Data'!I131)))</f>
        <v/>
      </c>
      <c r="DO137" s="399" t="str">
        <f ca="1">+IF(OFFSET('Hygiene Data'!$D$11,0,10*ROW('Hygiene Data'!D131))="","",OFFSET('Hygiene Data'!$D$11,0,10*ROW('Hygiene Data'!D131)))</f>
        <v/>
      </c>
      <c r="DP137" s="399" t="str">
        <f ca="1">+IF(OFFSET('Hygiene Data'!$D$12,0,10*ROW('Hygiene Data'!D131))="","",OFFSET('Hygiene Data'!$D$12,0,10*ROW('Hygiene Data'!D131)))</f>
        <v/>
      </c>
      <c r="DQ137" s="399" t="str">
        <f ca="1">+IF(OFFSET('Hygiene Data'!$D$13,0,10*ROW('Hygiene Data'!D131))="","",OFFSET('Hygiene Data'!$D$13,0,10*ROW('Hygiene Data'!D131)))</f>
        <v/>
      </c>
      <c r="DR137" s="399" t="str">
        <f ca="1">+IF(OFFSET('Hygiene Data'!$E$11,0,10*ROW('Hygiene Data'!E131))="","",OFFSET('Hygiene Data'!$E$11,0,10*ROW('Hygiene Data'!E131)))</f>
        <v/>
      </c>
      <c r="DS137" s="399" t="str">
        <f ca="1">+IF(OFFSET('Hygiene Data'!$E$12,0,10*ROW('Hygiene Data'!E131))="","",OFFSET('Hygiene Data'!$E$12,0,10*ROW('Hygiene Data'!E131)))</f>
        <v/>
      </c>
      <c r="DT137" s="399" t="str">
        <f ca="1">+IF(OFFSET('Hygiene Data'!$E$13,0,10*ROW('Hygiene Data'!E131))="","",OFFSET('Hygiene Data'!$E$13,0,10*ROW('Hygiene Data'!E131)))</f>
        <v/>
      </c>
      <c r="DU137" s="399" t="str">
        <f ca="1">+IF(OFFSET('Hygiene Data'!$F$11,0,10*ROW('Hygiene Data'!F131))="","",OFFSET('Hygiene Data'!$F$11,0,10*ROW('Hygiene Data'!F131)))</f>
        <v/>
      </c>
      <c r="DV137" s="399" t="str">
        <f ca="1">+IF(OFFSET('Hygiene Data'!$F$12,0,10*ROW('Hygiene Data'!F131))="","",OFFSET('Hygiene Data'!$F$12,0,10*ROW('Hygiene Data'!F131)))</f>
        <v/>
      </c>
      <c r="DW137" s="399" t="str">
        <f ca="1">+IF(OFFSET('Hygiene Data'!$F$13,0,10*ROW('Hygiene Data'!F131))="","",OFFSET('Hygiene Data'!$F$13,0,10*ROW('Hygiene Data'!F131)))</f>
        <v/>
      </c>
      <c r="DX137" s="399" t="str">
        <f ca="1">+IF(OFFSET('Hygiene Data'!$G$11,0,10*ROW('Hygiene Data'!G131))="","",OFFSET('Hygiene Data'!$G$11,0,10*ROW('Hygiene Data'!G131)))</f>
        <v/>
      </c>
      <c r="DY137" s="399" t="str">
        <f ca="1">+IF(OFFSET('Hygiene Data'!$G$12,0,10*ROW('Hygiene Data'!G131))="","",OFFSET('Hygiene Data'!$G$12,0,10*ROW('Hygiene Data'!G131)))</f>
        <v/>
      </c>
      <c r="DZ137" s="399" t="str">
        <f ca="1">+IF(OFFSET('Hygiene Data'!$G$13,0,10*ROW('Hygiene Data'!G131))="","",OFFSET('Hygiene Data'!$G$13,0,10*ROW('Hygiene Data'!G131)))</f>
        <v/>
      </c>
      <c r="EA137" s="399" t="str">
        <f ca="1">+IF(OFFSET('Hygiene Data'!$H$11,0,10*ROW('Hygiene Data'!H131))="","",OFFSET('Hygiene Data'!$H$11,0,10*ROW('Hygiene Data'!H131)))</f>
        <v/>
      </c>
      <c r="EB137" s="399" t="str">
        <f ca="1">+IF(OFFSET('Hygiene Data'!$H$12,0,10*ROW('Hygiene Data'!H131))="","",OFFSET('Hygiene Data'!$H$12,0,10*ROW('Hygiene Data'!H131)))</f>
        <v/>
      </c>
      <c r="EC137" s="399" t="str">
        <f ca="1">+IF(OFFSET('Hygiene Data'!$H$13,0,10*ROW('Hygiene Data'!H131))="","",OFFSET('Hygiene Data'!$H$13,0,10*ROW('Hygiene Data'!H131)))</f>
        <v/>
      </c>
      <c r="ED137" s="399" t="str">
        <f ca="1">+IF(OFFSET('Hygiene Data'!$I$11,0,10*ROW('Hygiene Data'!I131))="","",OFFSET('Hygiene Data'!$I$11,0,10*ROW('Hygiene Data'!I131)))</f>
        <v/>
      </c>
      <c r="EE137" s="399" t="str">
        <f ca="1">+IF(OFFSET('Hygiene Data'!$I$12,0,10*ROW('Hygiene Data'!I131))="","",OFFSET('Hygiene Data'!$I$12,0,10*ROW('Hygiene Data'!I131)))</f>
        <v/>
      </c>
      <c r="EF137" s="399" t="str">
        <f ca="1">+IF(OFFSET('Hygiene Data'!$I$13,0,10*ROW('Hygiene Data'!I131))="","",OFFSET('Hygiene Data'!$I$13,0,10*ROW('Hygiene Data'!I131)))</f>
        <v/>
      </c>
    </row>
    <row r="138" spans="1:136" x14ac:dyDescent="0.25">
      <c r="A138" s="508" t="str">
        <f ca="1">+IF(OFFSET('Water Data'!$B$2,0,10*ROW('Water Data'!E132))="","",OFFSET('Water Data'!$B$2,0,10*ROW('Water Data'!E132)))</f>
        <v/>
      </c>
      <c r="B138" s="50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35" t="str">
        <f t="shared" ca="1" si="2"/>
        <v/>
      </c>
      <c r="D138" s="53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3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3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3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3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3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3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3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3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3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3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3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3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3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3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3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3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3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3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3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3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3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3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3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3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3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3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3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3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3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3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3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3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3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3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3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3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3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3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3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3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3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3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3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3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3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3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3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3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1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3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3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3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3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3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3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3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3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3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3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3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3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3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3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3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3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99" t="str">
        <f ca="1">+IF(OFFSET('Water Data'!$D$27,0,10*ROW('Water Data'!D132))="","",OFFSET('Water Data'!$D$27,0,10*ROW('Water Data'!D132)))</f>
        <v/>
      </c>
      <c r="BT138" s="399" t="str">
        <f ca="1">+IF(OFFSET('Water Data'!$D$28,0,10*ROW('Water Data'!D132))="","",OFFSET('Water Data'!$D$28,0,10*ROW('Water Data'!D132)))</f>
        <v/>
      </c>
      <c r="BU138" s="399" t="str">
        <f ca="1">+IF(OFFSET('Water Data'!$D$29,0,10*ROW('Water Data'!D132))="","",OFFSET('Water Data'!$D$29,0,10*ROW('Water Data'!D132)))</f>
        <v/>
      </c>
      <c r="BV138" s="399" t="str">
        <f ca="1">+IF(OFFSET('Water Data'!$E$27,0,10*ROW('Water Data'!E132))="","",OFFSET('Water Data'!$E$27,0,10*ROW('Water Data'!E132)))</f>
        <v/>
      </c>
      <c r="BW138" s="399" t="str">
        <f ca="1">+IF(OFFSET('Water Data'!$E$28,0,10*ROW('Water Data'!E132))="","",OFFSET('Water Data'!$E$28,0,10*ROW('Water Data'!E132)))</f>
        <v/>
      </c>
      <c r="BX138" s="399" t="str">
        <f ca="1">+IF(OFFSET('Water Data'!$E$29,0,10*ROW('Water Data'!E132))="","",OFFSET('Water Data'!$E$29,0,10*ROW('Water Data'!E132)))</f>
        <v/>
      </c>
      <c r="BY138" s="399" t="str">
        <f ca="1">+IF(OFFSET('Water Data'!$F$27,0,10*ROW('Water Data'!F132))="","",OFFSET('Water Data'!$F$27,0,10*ROW('Water Data'!F132)))</f>
        <v/>
      </c>
      <c r="BZ138" s="399" t="str">
        <f ca="1">+IF(OFFSET('Water Data'!$F$28,0,10*ROW('Water Data'!F132))="","",OFFSET('Water Data'!$F$28,0,10*ROW('Water Data'!F132)))</f>
        <v/>
      </c>
      <c r="CA138" s="399" t="str">
        <f ca="1">+IF(OFFSET('Water Data'!$F$29,0,10*ROW('Water Data'!F132))="","",OFFSET('Water Data'!$F$29,0,10*ROW('Water Data'!F132)))</f>
        <v/>
      </c>
      <c r="CB138" s="399" t="str">
        <f ca="1">+IF(OFFSET('Water Data'!$G$27,0,10*ROW('Water Data'!G132))="","",OFFSET('Water Data'!$G$27,0,10*ROW('Water Data'!G132)))</f>
        <v/>
      </c>
      <c r="CC138" s="399" t="str">
        <f ca="1">+IF(OFFSET('Water Data'!$G$28,0,10*ROW('Water Data'!G132))="","",OFFSET('Water Data'!$G$28,0,10*ROW('Water Data'!G132)))</f>
        <v/>
      </c>
      <c r="CD138" s="399" t="str">
        <f ca="1">+IF(OFFSET('Water Data'!$G$29,0,10*ROW('Water Data'!G132))="","",OFFSET('Water Data'!$G$29,0,10*ROW('Water Data'!G132)))</f>
        <v/>
      </c>
      <c r="CE138" s="399" t="str">
        <f ca="1">+IF(OFFSET('Water Data'!$H$27,0,10*ROW('Water Data'!H132))="","",OFFSET('Water Data'!$H$27,0,10*ROW('Water Data'!H132)))</f>
        <v/>
      </c>
      <c r="CF138" s="399" t="str">
        <f ca="1">+IF(OFFSET('Water Data'!$H$28,0,10*ROW('Water Data'!H132))="","",OFFSET('Water Data'!$H$28,0,10*ROW('Water Data'!H132)))</f>
        <v/>
      </c>
      <c r="CG138" s="399" t="str">
        <f ca="1">+IF(OFFSET('Water Data'!$H$29,0,10*ROW('Water Data'!H132))="","",OFFSET('Water Data'!$H$29,0,10*ROW('Water Data'!H132)))</f>
        <v/>
      </c>
      <c r="CH138" s="399" t="str">
        <f ca="1">+IF(OFFSET('Water Data'!$I$27,0,10*ROW('Water Data'!I132))="","",OFFSET('Water Data'!$I$27,0,10*ROW('Water Data'!I132)))</f>
        <v/>
      </c>
      <c r="CI138" s="399" t="str">
        <f ca="1">+IF(OFFSET('Water Data'!$I$28,0,10*ROW('Water Data'!I132))="","",OFFSET('Water Data'!$I$28,0,10*ROW('Water Data'!I132)))</f>
        <v/>
      </c>
      <c r="CJ138" s="399" t="str">
        <f ca="1">+IF(OFFSET('Water Data'!$I$29,0,10*ROW('Water Data'!I132))="","",OFFSET('Water Data'!$I$29,0,10*ROW('Water Data'!I132)))</f>
        <v/>
      </c>
      <c r="CK138" s="399" t="str">
        <f ca="1">+IF(OFFSET('Sanitation Data'!$D$28,0,10*ROW('Sanitation Data'!D132))="","",OFFSET('Sanitation Data'!$D$28,0,10*ROW('Sanitation Data'!D132)))</f>
        <v/>
      </c>
      <c r="CL138" s="399" t="str">
        <f ca="1">+IF(OFFSET('Sanitation Data'!$D$29,0,10*ROW('Sanitation Data'!D132))="","",OFFSET('Sanitation Data'!$D$29,0,10*ROW('Sanitation Data'!D132)))</f>
        <v/>
      </c>
      <c r="CM138" s="399" t="str">
        <f ca="1">+IF(OFFSET('Sanitation Data'!$D$30,0,10*ROW('Sanitation Data'!D132))="","",OFFSET('Sanitation Data'!$D$30,0,10*ROW('Sanitation Data'!D132)))</f>
        <v/>
      </c>
      <c r="CN138" s="399" t="str">
        <f ca="1">+IF(OFFSET('Sanitation Data'!$D$31,0,10*ROW('Sanitation Data'!D132))="","",OFFSET('Sanitation Data'!$D$31,0,10*ROW('Sanitation Data'!D132)))</f>
        <v/>
      </c>
      <c r="CO138" s="399" t="str">
        <f ca="1">+IF(OFFSET('Sanitation Data'!$D$32,0,10*ROW('Sanitation Data'!D132))="","",OFFSET('Sanitation Data'!$D$32,0,10*ROW('Sanitation Data'!D132)))</f>
        <v/>
      </c>
      <c r="CP138" s="399" t="str">
        <f ca="1">+IF(OFFSET('Sanitation Data'!$E$28,0,10*ROW('Sanitation Data'!E132))="","",OFFSET('Sanitation Data'!$E$28,0,10*ROW('Sanitation Data'!E132)))</f>
        <v/>
      </c>
      <c r="CQ138" s="399" t="str">
        <f ca="1">+IF(OFFSET('Sanitation Data'!$E$29,0,10*ROW('Sanitation Data'!E132))="","",OFFSET('Sanitation Data'!$E$29,0,10*ROW('Sanitation Data'!E132)))</f>
        <v/>
      </c>
      <c r="CR138" s="399" t="str">
        <f ca="1">+IF(OFFSET('Sanitation Data'!$E$30,0,10*ROW('Sanitation Data'!E132))="","",OFFSET('Sanitation Data'!$E$30,0,10*ROW('Sanitation Data'!E132)))</f>
        <v/>
      </c>
      <c r="CS138" s="399" t="str">
        <f ca="1">+IF(OFFSET('Sanitation Data'!$E$31,0,10*ROW('Sanitation Data'!E132))="","",OFFSET('Sanitation Data'!$E$31,0,10*ROW('Sanitation Data'!E132)))</f>
        <v/>
      </c>
      <c r="CT138" s="399" t="str">
        <f ca="1">+IF(OFFSET('Sanitation Data'!$E$32,0,10*ROW('Sanitation Data'!E132))="","",OFFSET('Sanitation Data'!$E$32,0,10*ROW('Sanitation Data'!E132)))</f>
        <v/>
      </c>
      <c r="CU138" s="399" t="str">
        <f ca="1">+IF(OFFSET('Sanitation Data'!$F$28,0,10*ROW('Sanitation Data'!F132))="","",OFFSET('Sanitation Data'!$F$28,0,10*ROW('Sanitation Data'!F132)))</f>
        <v/>
      </c>
      <c r="CV138" s="399" t="str">
        <f ca="1">+IF(OFFSET('Sanitation Data'!$F$29,0,10*ROW('Sanitation Data'!F132))="","",OFFSET('Sanitation Data'!$F$29,0,10*ROW('Sanitation Data'!F132)))</f>
        <v/>
      </c>
      <c r="CW138" s="399" t="str">
        <f ca="1">+IF(OFFSET('Sanitation Data'!$F$30,0,10*ROW('Sanitation Data'!F132))="","",OFFSET('Sanitation Data'!$F$30,0,10*ROW('Sanitation Data'!F132)))</f>
        <v/>
      </c>
      <c r="CX138" s="399" t="str">
        <f ca="1">+IF(OFFSET('Sanitation Data'!$F$31,0,10*ROW('Sanitation Data'!F132))="","",OFFSET('Sanitation Data'!$F$31,0,10*ROW('Sanitation Data'!F132)))</f>
        <v/>
      </c>
      <c r="CY138" s="399" t="str">
        <f ca="1">+IF(OFFSET('Sanitation Data'!$F$32,0,10*ROW('Sanitation Data'!F132))="","",OFFSET('Sanitation Data'!$F$32,0,10*ROW('Sanitation Data'!F132)))</f>
        <v/>
      </c>
      <c r="CZ138" s="399" t="str">
        <f ca="1">+IF(OFFSET('Sanitation Data'!$G$28,0,10*ROW('Sanitation Data'!G132))="","",OFFSET('Sanitation Data'!$G$28,0,10*ROW('Sanitation Data'!G132)))</f>
        <v/>
      </c>
      <c r="DA138" s="399" t="str">
        <f ca="1">+IF(OFFSET('Sanitation Data'!$G$29,0,10*ROW('Sanitation Data'!G132))="","",OFFSET('Sanitation Data'!$G$29,0,10*ROW('Sanitation Data'!G132)))</f>
        <v/>
      </c>
      <c r="DB138" s="399" t="str">
        <f ca="1">+IF(OFFSET('Sanitation Data'!$G$30,0,10*ROW('Sanitation Data'!G132))="","",OFFSET('Sanitation Data'!$G$30,0,10*ROW('Sanitation Data'!G132)))</f>
        <v/>
      </c>
      <c r="DC138" s="399" t="str">
        <f ca="1">+IF(OFFSET('Sanitation Data'!$G$31,0,10*ROW('Sanitation Data'!G132))="","",OFFSET('Sanitation Data'!$G$31,0,10*ROW('Sanitation Data'!G132)))</f>
        <v/>
      </c>
      <c r="DD138" s="399" t="str">
        <f ca="1">+IF(OFFSET('Sanitation Data'!$G$32,0,10*ROW('Sanitation Data'!G132))="","",OFFSET('Sanitation Data'!$G$32,0,10*ROW('Sanitation Data'!G132)))</f>
        <v/>
      </c>
      <c r="DE138" s="399" t="str">
        <f ca="1">+IF(OFFSET('Sanitation Data'!$H$28,0,10*ROW('Sanitation Data'!H132))="","",OFFSET('Sanitation Data'!$H$28,0,10*ROW('Sanitation Data'!H132)))</f>
        <v/>
      </c>
      <c r="DF138" s="399" t="str">
        <f ca="1">+IF(OFFSET('Sanitation Data'!$H$29,0,10*ROW('Sanitation Data'!H132))="","",OFFSET('Sanitation Data'!$H$29,0,10*ROW('Sanitation Data'!H132)))</f>
        <v/>
      </c>
      <c r="DG138" s="399" t="str">
        <f ca="1">+IF(OFFSET('Sanitation Data'!$H$30,0,10*ROW('Sanitation Data'!H132))="","",OFFSET('Sanitation Data'!$H$30,0,10*ROW('Sanitation Data'!H132)))</f>
        <v/>
      </c>
      <c r="DH138" s="399" t="str">
        <f ca="1">+IF(OFFSET('Sanitation Data'!$H$31,0,10*ROW('Sanitation Data'!H132))="","",OFFSET('Sanitation Data'!$H$31,0,10*ROW('Sanitation Data'!H132)))</f>
        <v/>
      </c>
      <c r="DI138" s="399" t="str">
        <f ca="1">+IF(OFFSET('Sanitation Data'!$H$32,0,10*ROW('Sanitation Data'!H132))="","",OFFSET('Sanitation Data'!$H$32,0,10*ROW('Sanitation Data'!H132)))</f>
        <v/>
      </c>
      <c r="DJ138" s="399" t="str">
        <f ca="1">+IF(OFFSET('Sanitation Data'!$I$28,0,10*ROW('Sanitation Data'!I132))="","",OFFSET('Sanitation Data'!$I$28,0,10*ROW('Sanitation Data'!I132)))</f>
        <v/>
      </c>
      <c r="DK138" s="399" t="str">
        <f ca="1">+IF(OFFSET('Sanitation Data'!$I$29,0,10*ROW('Sanitation Data'!I132))="","",OFFSET('Sanitation Data'!$I$29,0,10*ROW('Sanitation Data'!I132)))</f>
        <v/>
      </c>
      <c r="DL138" s="399" t="str">
        <f ca="1">+IF(OFFSET('Sanitation Data'!$I$30,0,10*ROW('Sanitation Data'!I132))="","",OFFSET('Sanitation Data'!$I$30,0,10*ROW('Sanitation Data'!I132)))</f>
        <v/>
      </c>
      <c r="DM138" s="399" t="str">
        <f ca="1">+IF(OFFSET('Sanitation Data'!$I$31,0,10*ROW('Sanitation Data'!I132))="","",OFFSET('Sanitation Data'!$I$31,0,10*ROW('Sanitation Data'!I132)))</f>
        <v/>
      </c>
      <c r="DN138" s="399" t="str">
        <f ca="1">+IF(OFFSET('Sanitation Data'!$I$32,0,10*ROW('Sanitation Data'!I132))="","",OFFSET('Sanitation Data'!$I$32,0,10*ROW('Sanitation Data'!I132)))</f>
        <v/>
      </c>
      <c r="DO138" s="399" t="str">
        <f ca="1">+IF(OFFSET('Hygiene Data'!$D$11,0,10*ROW('Hygiene Data'!D132))="","",OFFSET('Hygiene Data'!$D$11,0,10*ROW('Hygiene Data'!D132)))</f>
        <v/>
      </c>
      <c r="DP138" s="399" t="str">
        <f ca="1">+IF(OFFSET('Hygiene Data'!$D$12,0,10*ROW('Hygiene Data'!D132))="","",OFFSET('Hygiene Data'!$D$12,0,10*ROW('Hygiene Data'!D132)))</f>
        <v/>
      </c>
      <c r="DQ138" s="399" t="str">
        <f ca="1">+IF(OFFSET('Hygiene Data'!$D$13,0,10*ROW('Hygiene Data'!D132))="","",OFFSET('Hygiene Data'!$D$13,0,10*ROW('Hygiene Data'!D132)))</f>
        <v/>
      </c>
      <c r="DR138" s="399" t="str">
        <f ca="1">+IF(OFFSET('Hygiene Data'!$E$11,0,10*ROW('Hygiene Data'!E132))="","",OFFSET('Hygiene Data'!$E$11,0,10*ROW('Hygiene Data'!E132)))</f>
        <v/>
      </c>
      <c r="DS138" s="399" t="str">
        <f ca="1">+IF(OFFSET('Hygiene Data'!$E$12,0,10*ROW('Hygiene Data'!E132))="","",OFFSET('Hygiene Data'!$E$12,0,10*ROW('Hygiene Data'!E132)))</f>
        <v/>
      </c>
      <c r="DT138" s="399" t="str">
        <f ca="1">+IF(OFFSET('Hygiene Data'!$E$13,0,10*ROW('Hygiene Data'!E132))="","",OFFSET('Hygiene Data'!$E$13,0,10*ROW('Hygiene Data'!E132)))</f>
        <v/>
      </c>
      <c r="DU138" s="399" t="str">
        <f ca="1">+IF(OFFSET('Hygiene Data'!$F$11,0,10*ROW('Hygiene Data'!F132))="","",OFFSET('Hygiene Data'!$F$11,0,10*ROW('Hygiene Data'!F132)))</f>
        <v/>
      </c>
      <c r="DV138" s="399" t="str">
        <f ca="1">+IF(OFFSET('Hygiene Data'!$F$12,0,10*ROW('Hygiene Data'!F132))="","",OFFSET('Hygiene Data'!$F$12,0,10*ROW('Hygiene Data'!F132)))</f>
        <v/>
      </c>
      <c r="DW138" s="399" t="str">
        <f ca="1">+IF(OFFSET('Hygiene Data'!$F$13,0,10*ROW('Hygiene Data'!F132))="","",OFFSET('Hygiene Data'!$F$13,0,10*ROW('Hygiene Data'!F132)))</f>
        <v/>
      </c>
      <c r="DX138" s="399" t="str">
        <f ca="1">+IF(OFFSET('Hygiene Data'!$G$11,0,10*ROW('Hygiene Data'!G132))="","",OFFSET('Hygiene Data'!$G$11,0,10*ROW('Hygiene Data'!G132)))</f>
        <v/>
      </c>
      <c r="DY138" s="399" t="str">
        <f ca="1">+IF(OFFSET('Hygiene Data'!$G$12,0,10*ROW('Hygiene Data'!G132))="","",OFFSET('Hygiene Data'!$G$12,0,10*ROW('Hygiene Data'!G132)))</f>
        <v/>
      </c>
      <c r="DZ138" s="399" t="str">
        <f ca="1">+IF(OFFSET('Hygiene Data'!$G$13,0,10*ROW('Hygiene Data'!G132))="","",OFFSET('Hygiene Data'!$G$13,0,10*ROW('Hygiene Data'!G132)))</f>
        <v/>
      </c>
      <c r="EA138" s="399" t="str">
        <f ca="1">+IF(OFFSET('Hygiene Data'!$H$11,0,10*ROW('Hygiene Data'!H132))="","",OFFSET('Hygiene Data'!$H$11,0,10*ROW('Hygiene Data'!H132)))</f>
        <v/>
      </c>
      <c r="EB138" s="399" t="str">
        <f ca="1">+IF(OFFSET('Hygiene Data'!$H$12,0,10*ROW('Hygiene Data'!H132))="","",OFFSET('Hygiene Data'!$H$12,0,10*ROW('Hygiene Data'!H132)))</f>
        <v/>
      </c>
      <c r="EC138" s="399" t="str">
        <f ca="1">+IF(OFFSET('Hygiene Data'!$H$13,0,10*ROW('Hygiene Data'!H132))="","",OFFSET('Hygiene Data'!$H$13,0,10*ROW('Hygiene Data'!H132)))</f>
        <v/>
      </c>
      <c r="ED138" s="399" t="str">
        <f ca="1">+IF(OFFSET('Hygiene Data'!$I$11,0,10*ROW('Hygiene Data'!I132))="","",OFFSET('Hygiene Data'!$I$11,0,10*ROW('Hygiene Data'!I132)))</f>
        <v/>
      </c>
      <c r="EE138" s="399" t="str">
        <f ca="1">+IF(OFFSET('Hygiene Data'!$I$12,0,10*ROW('Hygiene Data'!I132))="","",OFFSET('Hygiene Data'!$I$12,0,10*ROW('Hygiene Data'!I132)))</f>
        <v/>
      </c>
      <c r="EF138" s="399" t="str">
        <f ca="1">+IF(OFFSET('Hygiene Data'!$I$13,0,10*ROW('Hygiene Data'!I132))="","",OFFSET('Hygiene Data'!$I$13,0,10*ROW('Hygiene Data'!I132)))</f>
        <v/>
      </c>
    </row>
    <row r="139" spans="1:136" x14ac:dyDescent="0.25">
      <c r="A139" s="508" t="str">
        <f ca="1">+IF(OFFSET('Water Data'!$B$2,0,10*ROW('Water Data'!E133))="","",OFFSET('Water Data'!$B$2,0,10*ROW('Water Data'!E133)))</f>
        <v/>
      </c>
      <c r="B139" s="50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35" t="str">
        <f t="shared" ca="1" si="2"/>
        <v/>
      </c>
      <c r="D139" s="53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3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3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3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3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3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3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3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3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3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3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3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3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3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3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3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3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3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3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3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3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3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3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3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3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3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3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3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3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3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3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3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3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3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3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3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3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3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3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3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3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3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3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3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3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3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3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3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3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1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3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3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3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3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3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3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3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3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3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3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3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3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3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3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3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3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99" t="str">
        <f ca="1">+IF(OFFSET('Water Data'!$D$27,0,10*ROW('Water Data'!D133))="","",OFFSET('Water Data'!$D$27,0,10*ROW('Water Data'!D133)))</f>
        <v/>
      </c>
      <c r="BT139" s="399" t="str">
        <f ca="1">+IF(OFFSET('Water Data'!$D$28,0,10*ROW('Water Data'!D133))="","",OFFSET('Water Data'!$D$28,0,10*ROW('Water Data'!D133)))</f>
        <v/>
      </c>
      <c r="BU139" s="399" t="str">
        <f ca="1">+IF(OFFSET('Water Data'!$D$29,0,10*ROW('Water Data'!D133))="","",OFFSET('Water Data'!$D$29,0,10*ROW('Water Data'!D133)))</f>
        <v/>
      </c>
      <c r="BV139" s="399" t="str">
        <f ca="1">+IF(OFFSET('Water Data'!$E$27,0,10*ROW('Water Data'!E133))="","",OFFSET('Water Data'!$E$27,0,10*ROW('Water Data'!E133)))</f>
        <v/>
      </c>
      <c r="BW139" s="399" t="str">
        <f ca="1">+IF(OFFSET('Water Data'!$E$28,0,10*ROW('Water Data'!E133))="","",OFFSET('Water Data'!$E$28,0,10*ROW('Water Data'!E133)))</f>
        <v/>
      </c>
      <c r="BX139" s="399" t="str">
        <f ca="1">+IF(OFFSET('Water Data'!$E$29,0,10*ROW('Water Data'!E133))="","",OFFSET('Water Data'!$E$29,0,10*ROW('Water Data'!E133)))</f>
        <v/>
      </c>
      <c r="BY139" s="399" t="str">
        <f ca="1">+IF(OFFSET('Water Data'!$F$27,0,10*ROW('Water Data'!F133))="","",OFFSET('Water Data'!$F$27,0,10*ROW('Water Data'!F133)))</f>
        <v/>
      </c>
      <c r="BZ139" s="399" t="str">
        <f ca="1">+IF(OFFSET('Water Data'!$F$28,0,10*ROW('Water Data'!F133))="","",OFFSET('Water Data'!$F$28,0,10*ROW('Water Data'!F133)))</f>
        <v/>
      </c>
      <c r="CA139" s="399" t="str">
        <f ca="1">+IF(OFFSET('Water Data'!$F$29,0,10*ROW('Water Data'!F133))="","",OFFSET('Water Data'!$F$29,0,10*ROW('Water Data'!F133)))</f>
        <v/>
      </c>
      <c r="CB139" s="399" t="str">
        <f ca="1">+IF(OFFSET('Water Data'!$G$27,0,10*ROW('Water Data'!G133))="","",OFFSET('Water Data'!$G$27,0,10*ROW('Water Data'!G133)))</f>
        <v/>
      </c>
      <c r="CC139" s="399" t="str">
        <f ca="1">+IF(OFFSET('Water Data'!$G$28,0,10*ROW('Water Data'!G133))="","",OFFSET('Water Data'!$G$28,0,10*ROW('Water Data'!G133)))</f>
        <v/>
      </c>
      <c r="CD139" s="399" t="str">
        <f ca="1">+IF(OFFSET('Water Data'!$G$29,0,10*ROW('Water Data'!G133))="","",OFFSET('Water Data'!$G$29,0,10*ROW('Water Data'!G133)))</f>
        <v/>
      </c>
      <c r="CE139" s="399" t="str">
        <f ca="1">+IF(OFFSET('Water Data'!$H$27,0,10*ROW('Water Data'!H133))="","",OFFSET('Water Data'!$H$27,0,10*ROW('Water Data'!H133)))</f>
        <v/>
      </c>
      <c r="CF139" s="399" t="str">
        <f ca="1">+IF(OFFSET('Water Data'!$H$28,0,10*ROW('Water Data'!H133))="","",OFFSET('Water Data'!$H$28,0,10*ROW('Water Data'!H133)))</f>
        <v/>
      </c>
      <c r="CG139" s="399" t="str">
        <f ca="1">+IF(OFFSET('Water Data'!$H$29,0,10*ROW('Water Data'!H133))="","",OFFSET('Water Data'!$H$29,0,10*ROW('Water Data'!H133)))</f>
        <v/>
      </c>
      <c r="CH139" s="399" t="str">
        <f ca="1">+IF(OFFSET('Water Data'!$I$27,0,10*ROW('Water Data'!I133))="","",OFFSET('Water Data'!$I$27,0,10*ROW('Water Data'!I133)))</f>
        <v/>
      </c>
      <c r="CI139" s="399" t="str">
        <f ca="1">+IF(OFFSET('Water Data'!$I$28,0,10*ROW('Water Data'!I133))="","",OFFSET('Water Data'!$I$28,0,10*ROW('Water Data'!I133)))</f>
        <v/>
      </c>
      <c r="CJ139" s="399" t="str">
        <f ca="1">+IF(OFFSET('Water Data'!$I$29,0,10*ROW('Water Data'!I133))="","",OFFSET('Water Data'!$I$29,0,10*ROW('Water Data'!I133)))</f>
        <v/>
      </c>
      <c r="CK139" s="399" t="str">
        <f ca="1">+IF(OFFSET('Sanitation Data'!$D$28,0,10*ROW('Sanitation Data'!D133))="","",OFFSET('Sanitation Data'!$D$28,0,10*ROW('Sanitation Data'!D133)))</f>
        <v/>
      </c>
      <c r="CL139" s="399" t="str">
        <f ca="1">+IF(OFFSET('Sanitation Data'!$D$29,0,10*ROW('Sanitation Data'!D133))="","",OFFSET('Sanitation Data'!$D$29,0,10*ROW('Sanitation Data'!D133)))</f>
        <v/>
      </c>
      <c r="CM139" s="399" t="str">
        <f ca="1">+IF(OFFSET('Sanitation Data'!$D$30,0,10*ROW('Sanitation Data'!D133))="","",OFFSET('Sanitation Data'!$D$30,0,10*ROW('Sanitation Data'!D133)))</f>
        <v/>
      </c>
      <c r="CN139" s="399" t="str">
        <f ca="1">+IF(OFFSET('Sanitation Data'!$D$31,0,10*ROW('Sanitation Data'!D133))="","",OFFSET('Sanitation Data'!$D$31,0,10*ROW('Sanitation Data'!D133)))</f>
        <v/>
      </c>
      <c r="CO139" s="399" t="str">
        <f ca="1">+IF(OFFSET('Sanitation Data'!$D$32,0,10*ROW('Sanitation Data'!D133))="","",OFFSET('Sanitation Data'!$D$32,0,10*ROW('Sanitation Data'!D133)))</f>
        <v/>
      </c>
      <c r="CP139" s="399" t="str">
        <f ca="1">+IF(OFFSET('Sanitation Data'!$E$28,0,10*ROW('Sanitation Data'!E133))="","",OFFSET('Sanitation Data'!$E$28,0,10*ROW('Sanitation Data'!E133)))</f>
        <v/>
      </c>
      <c r="CQ139" s="399" t="str">
        <f ca="1">+IF(OFFSET('Sanitation Data'!$E$29,0,10*ROW('Sanitation Data'!E133))="","",OFFSET('Sanitation Data'!$E$29,0,10*ROW('Sanitation Data'!E133)))</f>
        <v/>
      </c>
      <c r="CR139" s="399" t="str">
        <f ca="1">+IF(OFFSET('Sanitation Data'!$E$30,0,10*ROW('Sanitation Data'!E133))="","",OFFSET('Sanitation Data'!$E$30,0,10*ROW('Sanitation Data'!E133)))</f>
        <v/>
      </c>
      <c r="CS139" s="399" t="str">
        <f ca="1">+IF(OFFSET('Sanitation Data'!$E$31,0,10*ROW('Sanitation Data'!E133))="","",OFFSET('Sanitation Data'!$E$31,0,10*ROW('Sanitation Data'!E133)))</f>
        <v/>
      </c>
      <c r="CT139" s="399" t="str">
        <f ca="1">+IF(OFFSET('Sanitation Data'!$E$32,0,10*ROW('Sanitation Data'!E133))="","",OFFSET('Sanitation Data'!$E$32,0,10*ROW('Sanitation Data'!E133)))</f>
        <v/>
      </c>
      <c r="CU139" s="399" t="str">
        <f ca="1">+IF(OFFSET('Sanitation Data'!$F$28,0,10*ROW('Sanitation Data'!F133))="","",OFFSET('Sanitation Data'!$F$28,0,10*ROW('Sanitation Data'!F133)))</f>
        <v/>
      </c>
      <c r="CV139" s="399" t="str">
        <f ca="1">+IF(OFFSET('Sanitation Data'!$F$29,0,10*ROW('Sanitation Data'!F133))="","",OFFSET('Sanitation Data'!$F$29,0,10*ROW('Sanitation Data'!F133)))</f>
        <v/>
      </c>
      <c r="CW139" s="399" t="str">
        <f ca="1">+IF(OFFSET('Sanitation Data'!$F$30,0,10*ROW('Sanitation Data'!F133))="","",OFFSET('Sanitation Data'!$F$30,0,10*ROW('Sanitation Data'!F133)))</f>
        <v/>
      </c>
      <c r="CX139" s="399" t="str">
        <f ca="1">+IF(OFFSET('Sanitation Data'!$F$31,0,10*ROW('Sanitation Data'!F133))="","",OFFSET('Sanitation Data'!$F$31,0,10*ROW('Sanitation Data'!F133)))</f>
        <v/>
      </c>
      <c r="CY139" s="399" t="str">
        <f ca="1">+IF(OFFSET('Sanitation Data'!$F$32,0,10*ROW('Sanitation Data'!F133))="","",OFFSET('Sanitation Data'!$F$32,0,10*ROW('Sanitation Data'!F133)))</f>
        <v/>
      </c>
      <c r="CZ139" s="399" t="str">
        <f ca="1">+IF(OFFSET('Sanitation Data'!$G$28,0,10*ROW('Sanitation Data'!G133))="","",OFFSET('Sanitation Data'!$G$28,0,10*ROW('Sanitation Data'!G133)))</f>
        <v/>
      </c>
      <c r="DA139" s="399" t="str">
        <f ca="1">+IF(OFFSET('Sanitation Data'!$G$29,0,10*ROW('Sanitation Data'!G133))="","",OFFSET('Sanitation Data'!$G$29,0,10*ROW('Sanitation Data'!G133)))</f>
        <v/>
      </c>
      <c r="DB139" s="399" t="str">
        <f ca="1">+IF(OFFSET('Sanitation Data'!$G$30,0,10*ROW('Sanitation Data'!G133))="","",OFFSET('Sanitation Data'!$G$30,0,10*ROW('Sanitation Data'!G133)))</f>
        <v/>
      </c>
      <c r="DC139" s="399" t="str">
        <f ca="1">+IF(OFFSET('Sanitation Data'!$G$31,0,10*ROW('Sanitation Data'!G133))="","",OFFSET('Sanitation Data'!$G$31,0,10*ROW('Sanitation Data'!G133)))</f>
        <v/>
      </c>
      <c r="DD139" s="399" t="str">
        <f ca="1">+IF(OFFSET('Sanitation Data'!$G$32,0,10*ROW('Sanitation Data'!G133))="","",OFFSET('Sanitation Data'!$G$32,0,10*ROW('Sanitation Data'!G133)))</f>
        <v/>
      </c>
      <c r="DE139" s="399" t="str">
        <f ca="1">+IF(OFFSET('Sanitation Data'!$H$28,0,10*ROW('Sanitation Data'!H133))="","",OFFSET('Sanitation Data'!$H$28,0,10*ROW('Sanitation Data'!H133)))</f>
        <v/>
      </c>
      <c r="DF139" s="399" t="str">
        <f ca="1">+IF(OFFSET('Sanitation Data'!$H$29,0,10*ROW('Sanitation Data'!H133))="","",OFFSET('Sanitation Data'!$H$29,0,10*ROW('Sanitation Data'!H133)))</f>
        <v/>
      </c>
      <c r="DG139" s="399" t="str">
        <f ca="1">+IF(OFFSET('Sanitation Data'!$H$30,0,10*ROW('Sanitation Data'!H133))="","",OFFSET('Sanitation Data'!$H$30,0,10*ROW('Sanitation Data'!H133)))</f>
        <v/>
      </c>
      <c r="DH139" s="399" t="str">
        <f ca="1">+IF(OFFSET('Sanitation Data'!$H$31,0,10*ROW('Sanitation Data'!H133))="","",OFFSET('Sanitation Data'!$H$31,0,10*ROW('Sanitation Data'!H133)))</f>
        <v/>
      </c>
      <c r="DI139" s="399" t="str">
        <f ca="1">+IF(OFFSET('Sanitation Data'!$H$32,0,10*ROW('Sanitation Data'!H133))="","",OFFSET('Sanitation Data'!$H$32,0,10*ROW('Sanitation Data'!H133)))</f>
        <v/>
      </c>
      <c r="DJ139" s="399" t="str">
        <f ca="1">+IF(OFFSET('Sanitation Data'!$I$28,0,10*ROW('Sanitation Data'!I133))="","",OFFSET('Sanitation Data'!$I$28,0,10*ROW('Sanitation Data'!I133)))</f>
        <v/>
      </c>
      <c r="DK139" s="399" t="str">
        <f ca="1">+IF(OFFSET('Sanitation Data'!$I$29,0,10*ROW('Sanitation Data'!I133))="","",OFFSET('Sanitation Data'!$I$29,0,10*ROW('Sanitation Data'!I133)))</f>
        <v/>
      </c>
      <c r="DL139" s="399" t="str">
        <f ca="1">+IF(OFFSET('Sanitation Data'!$I$30,0,10*ROW('Sanitation Data'!I133))="","",OFFSET('Sanitation Data'!$I$30,0,10*ROW('Sanitation Data'!I133)))</f>
        <v/>
      </c>
      <c r="DM139" s="399" t="str">
        <f ca="1">+IF(OFFSET('Sanitation Data'!$I$31,0,10*ROW('Sanitation Data'!I133))="","",OFFSET('Sanitation Data'!$I$31,0,10*ROW('Sanitation Data'!I133)))</f>
        <v/>
      </c>
      <c r="DN139" s="399" t="str">
        <f ca="1">+IF(OFFSET('Sanitation Data'!$I$32,0,10*ROW('Sanitation Data'!I133))="","",OFFSET('Sanitation Data'!$I$32,0,10*ROW('Sanitation Data'!I133)))</f>
        <v/>
      </c>
      <c r="DO139" s="399" t="str">
        <f ca="1">+IF(OFFSET('Hygiene Data'!$D$11,0,10*ROW('Hygiene Data'!D133))="","",OFFSET('Hygiene Data'!$D$11,0,10*ROW('Hygiene Data'!D133)))</f>
        <v/>
      </c>
      <c r="DP139" s="399" t="str">
        <f ca="1">+IF(OFFSET('Hygiene Data'!$D$12,0,10*ROW('Hygiene Data'!D133))="","",OFFSET('Hygiene Data'!$D$12,0,10*ROW('Hygiene Data'!D133)))</f>
        <v/>
      </c>
      <c r="DQ139" s="399" t="str">
        <f ca="1">+IF(OFFSET('Hygiene Data'!$D$13,0,10*ROW('Hygiene Data'!D133))="","",OFFSET('Hygiene Data'!$D$13,0,10*ROW('Hygiene Data'!D133)))</f>
        <v/>
      </c>
      <c r="DR139" s="399" t="str">
        <f ca="1">+IF(OFFSET('Hygiene Data'!$E$11,0,10*ROW('Hygiene Data'!E133))="","",OFFSET('Hygiene Data'!$E$11,0,10*ROW('Hygiene Data'!E133)))</f>
        <v/>
      </c>
      <c r="DS139" s="399" t="str">
        <f ca="1">+IF(OFFSET('Hygiene Data'!$E$12,0,10*ROW('Hygiene Data'!E133))="","",OFFSET('Hygiene Data'!$E$12,0,10*ROW('Hygiene Data'!E133)))</f>
        <v/>
      </c>
      <c r="DT139" s="399" t="str">
        <f ca="1">+IF(OFFSET('Hygiene Data'!$E$13,0,10*ROW('Hygiene Data'!E133))="","",OFFSET('Hygiene Data'!$E$13,0,10*ROW('Hygiene Data'!E133)))</f>
        <v/>
      </c>
      <c r="DU139" s="399" t="str">
        <f ca="1">+IF(OFFSET('Hygiene Data'!$F$11,0,10*ROW('Hygiene Data'!F133))="","",OFFSET('Hygiene Data'!$F$11,0,10*ROW('Hygiene Data'!F133)))</f>
        <v/>
      </c>
      <c r="DV139" s="399" t="str">
        <f ca="1">+IF(OFFSET('Hygiene Data'!$F$12,0,10*ROW('Hygiene Data'!F133))="","",OFFSET('Hygiene Data'!$F$12,0,10*ROW('Hygiene Data'!F133)))</f>
        <v/>
      </c>
      <c r="DW139" s="399" t="str">
        <f ca="1">+IF(OFFSET('Hygiene Data'!$F$13,0,10*ROW('Hygiene Data'!F133))="","",OFFSET('Hygiene Data'!$F$13,0,10*ROW('Hygiene Data'!F133)))</f>
        <v/>
      </c>
      <c r="DX139" s="399" t="str">
        <f ca="1">+IF(OFFSET('Hygiene Data'!$G$11,0,10*ROW('Hygiene Data'!G133))="","",OFFSET('Hygiene Data'!$G$11,0,10*ROW('Hygiene Data'!G133)))</f>
        <v/>
      </c>
      <c r="DY139" s="399" t="str">
        <f ca="1">+IF(OFFSET('Hygiene Data'!$G$12,0,10*ROW('Hygiene Data'!G133))="","",OFFSET('Hygiene Data'!$G$12,0,10*ROW('Hygiene Data'!G133)))</f>
        <v/>
      </c>
      <c r="DZ139" s="399" t="str">
        <f ca="1">+IF(OFFSET('Hygiene Data'!$G$13,0,10*ROW('Hygiene Data'!G133))="","",OFFSET('Hygiene Data'!$G$13,0,10*ROW('Hygiene Data'!G133)))</f>
        <v/>
      </c>
      <c r="EA139" s="399" t="str">
        <f ca="1">+IF(OFFSET('Hygiene Data'!$H$11,0,10*ROW('Hygiene Data'!H133))="","",OFFSET('Hygiene Data'!$H$11,0,10*ROW('Hygiene Data'!H133)))</f>
        <v/>
      </c>
      <c r="EB139" s="399" t="str">
        <f ca="1">+IF(OFFSET('Hygiene Data'!$H$12,0,10*ROW('Hygiene Data'!H133))="","",OFFSET('Hygiene Data'!$H$12,0,10*ROW('Hygiene Data'!H133)))</f>
        <v/>
      </c>
      <c r="EC139" s="399" t="str">
        <f ca="1">+IF(OFFSET('Hygiene Data'!$H$13,0,10*ROW('Hygiene Data'!H133))="","",OFFSET('Hygiene Data'!$H$13,0,10*ROW('Hygiene Data'!H133)))</f>
        <v/>
      </c>
      <c r="ED139" s="399" t="str">
        <f ca="1">+IF(OFFSET('Hygiene Data'!$I$11,0,10*ROW('Hygiene Data'!I133))="","",OFFSET('Hygiene Data'!$I$11,0,10*ROW('Hygiene Data'!I133)))</f>
        <v/>
      </c>
      <c r="EE139" s="399" t="str">
        <f ca="1">+IF(OFFSET('Hygiene Data'!$I$12,0,10*ROW('Hygiene Data'!I133))="","",OFFSET('Hygiene Data'!$I$12,0,10*ROW('Hygiene Data'!I133)))</f>
        <v/>
      </c>
      <c r="EF139" s="399" t="str">
        <f ca="1">+IF(OFFSET('Hygiene Data'!$I$13,0,10*ROW('Hygiene Data'!I133))="","",OFFSET('Hygiene Data'!$I$13,0,10*ROW('Hygiene Data'!I133)))</f>
        <v/>
      </c>
    </row>
    <row r="140" spans="1:136" x14ac:dyDescent="0.25">
      <c r="A140" s="508" t="str">
        <f ca="1">+IF(OFFSET('Water Data'!$B$2,0,10*ROW('Water Data'!E134))="","",OFFSET('Water Data'!$B$2,0,10*ROW('Water Data'!E134)))</f>
        <v/>
      </c>
      <c r="B140" s="50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35" t="str">
        <f t="shared" ca="1" si="2"/>
        <v/>
      </c>
      <c r="D140" s="53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3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3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3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3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3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3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3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3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3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3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3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3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3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3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3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3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3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3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3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3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3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3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3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3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3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3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3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3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3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3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3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3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3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3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3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3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3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3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3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3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3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3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3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3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3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3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3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3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1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3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3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3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3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3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3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3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3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3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3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3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3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3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3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3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3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99" t="str">
        <f ca="1">+IF(OFFSET('Water Data'!$D$27,0,10*ROW('Water Data'!D134))="","",OFFSET('Water Data'!$D$27,0,10*ROW('Water Data'!D134)))</f>
        <v/>
      </c>
      <c r="BT140" s="399" t="str">
        <f ca="1">+IF(OFFSET('Water Data'!$D$28,0,10*ROW('Water Data'!D134))="","",OFFSET('Water Data'!$D$28,0,10*ROW('Water Data'!D134)))</f>
        <v/>
      </c>
      <c r="BU140" s="399" t="str">
        <f ca="1">+IF(OFFSET('Water Data'!$D$29,0,10*ROW('Water Data'!D134))="","",OFFSET('Water Data'!$D$29,0,10*ROW('Water Data'!D134)))</f>
        <v/>
      </c>
      <c r="BV140" s="399" t="str">
        <f ca="1">+IF(OFFSET('Water Data'!$E$27,0,10*ROW('Water Data'!E134))="","",OFFSET('Water Data'!$E$27,0,10*ROW('Water Data'!E134)))</f>
        <v/>
      </c>
      <c r="BW140" s="399" t="str">
        <f ca="1">+IF(OFFSET('Water Data'!$E$28,0,10*ROW('Water Data'!E134))="","",OFFSET('Water Data'!$E$28,0,10*ROW('Water Data'!E134)))</f>
        <v/>
      </c>
      <c r="BX140" s="399" t="str">
        <f ca="1">+IF(OFFSET('Water Data'!$E$29,0,10*ROW('Water Data'!E134))="","",OFFSET('Water Data'!$E$29,0,10*ROW('Water Data'!E134)))</f>
        <v/>
      </c>
      <c r="BY140" s="399" t="str">
        <f ca="1">+IF(OFFSET('Water Data'!$F$27,0,10*ROW('Water Data'!F134))="","",OFFSET('Water Data'!$F$27,0,10*ROW('Water Data'!F134)))</f>
        <v/>
      </c>
      <c r="BZ140" s="399" t="str">
        <f ca="1">+IF(OFFSET('Water Data'!$F$28,0,10*ROW('Water Data'!F134))="","",OFFSET('Water Data'!$F$28,0,10*ROW('Water Data'!F134)))</f>
        <v/>
      </c>
      <c r="CA140" s="399" t="str">
        <f ca="1">+IF(OFFSET('Water Data'!$F$29,0,10*ROW('Water Data'!F134))="","",OFFSET('Water Data'!$F$29,0,10*ROW('Water Data'!F134)))</f>
        <v/>
      </c>
      <c r="CB140" s="399" t="str">
        <f ca="1">+IF(OFFSET('Water Data'!$G$27,0,10*ROW('Water Data'!G134))="","",OFFSET('Water Data'!$G$27,0,10*ROW('Water Data'!G134)))</f>
        <v/>
      </c>
      <c r="CC140" s="399" t="str">
        <f ca="1">+IF(OFFSET('Water Data'!$G$28,0,10*ROW('Water Data'!G134))="","",OFFSET('Water Data'!$G$28,0,10*ROW('Water Data'!G134)))</f>
        <v/>
      </c>
      <c r="CD140" s="399" t="str">
        <f ca="1">+IF(OFFSET('Water Data'!$G$29,0,10*ROW('Water Data'!G134))="","",OFFSET('Water Data'!$G$29,0,10*ROW('Water Data'!G134)))</f>
        <v/>
      </c>
      <c r="CE140" s="399" t="str">
        <f ca="1">+IF(OFFSET('Water Data'!$H$27,0,10*ROW('Water Data'!H134))="","",OFFSET('Water Data'!$H$27,0,10*ROW('Water Data'!H134)))</f>
        <v/>
      </c>
      <c r="CF140" s="399" t="str">
        <f ca="1">+IF(OFFSET('Water Data'!$H$28,0,10*ROW('Water Data'!H134))="","",OFFSET('Water Data'!$H$28,0,10*ROW('Water Data'!H134)))</f>
        <v/>
      </c>
      <c r="CG140" s="399" t="str">
        <f ca="1">+IF(OFFSET('Water Data'!$H$29,0,10*ROW('Water Data'!H134))="","",OFFSET('Water Data'!$H$29,0,10*ROW('Water Data'!H134)))</f>
        <v/>
      </c>
      <c r="CH140" s="399" t="str">
        <f ca="1">+IF(OFFSET('Water Data'!$I$27,0,10*ROW('Water Data'!I134))="","",OFFSET('Water Data'!$I$27,0,10*ROW('Water Data'!I134)))</f>
        <v/>
      </c>
      <c r="CI140" s="399" t="str">
        <f ca="1">+IF(OFFSET('Water Data'!$I$28,0,10*ROW('Water Data'!I134))="","",OFFSET('Water Data'!$I$28,0,10*ROW('Water Data'!I134)))</f>
        <v/>
      </c>
      <c r="CJ140" s="399" t="str">
        <f ca="1">+IF(OFFSET('Water Data'!$I$29,0,10*ROW('Water Data'!I134))="","",OFFSET('Water Data'!$I$29,0,10*ROW('Water Data'!I134)))</f>
        <v/>
      </c>
      <c r="CK140" s="399" t="str">
        <f ca="1">+IF(OFFSET('Sanitation Data'!$D$28,0,10*ROW('Sanitation Data'!D134))="","",OFFSET('Sanitation Data'!$D$28,0,10*ROW('Sanitation Data'!D134)))</f>
        <v/>
      </c>
      <c r="CL140" s="399" t="str">
        <f ca="1">+IF(OFFSET('Sanitation Data'!$D$29,0,10*ROW('Sanitation Data'!D134))="","",OFFSET('Sanitation Data'!$D$29,0,10*ROW('Sanitation Data'!D134)))</f>
        <v/>
      </c>
      <c r="CM140" s="399" t="str">
        <f ca="1">+IF(OFFSET('Sanitation Data'!$D$30,0,10*ROW('Sanitation Data'!D134))="","",OFFSET('Sanitation Data'!$D$30,0,10*ROW('Sanitation Data'!D134)))</f>
        <v/>
      </c>
      <c r="CN140" s="399" t="str">
        <f ca="1">+IF(OFFSET('Sanitation Data'!$D$31,0,10*ROW('Sanitation Data'!D134))="","",OFFSET('Sanitation Data'!$D$31,0,10*ROW('Sanitation Data'!D134)))</f>
        <v/>
      </c>
      <c r="CO140" s="399" t="str">
        <f ca="1">+IF(OFFSET('Sanitation Data'!$D$32,0,10*ROW('Sanitation Data'!D134))="","",OFFSET('Sanitation Data'!$D$32,0,10*ROW('Sanitation Data'!D134)))</f>
        <v/>
      </c>
      <c r="CP140" s="399" t="str">
        <f ca="1">+IF(OFFSET('Sanitation Data'!$E$28,0,10*ROW('Sanitation Data'!E134))="","",OFFSET('Sanitation Data'!$E$28,0,10*ROW('Sanitation Data'!E134)))</f>
        <v/>
      </c>
      <c r="CQ140" s="399" t="str">
        <f ca="1">+IF(OFFSET('Sanitation Data'!$E$29,0,10*ROW('Sanitation Data'!E134))="","",OFFSET('Sanitation Data'!$E$29,0,10*ROW('Sanitation Data'!E134)))</f>
        <v/>
      </c>
      <c r="CR140" s="399" t="str">
        <f ca="1">+IF(OFFSET('Sanitation Data'!$E$30,0,10*ROW('Sanitation Data'!E134))="","",OFFSET('Sanitation Data'!$E$30,0,10*ROW('Sanitation Data'!E134)))</f>
        <v/>
      </c>
      <c r="CS140" s="399" t="str">
        <f ca="1">+IF(OFFSET('Sanitation Data'!$E$31,0,10*ROW('Sanitation Data'!E134))="","",OFFSET('Sanitation Data'!$E$31,0,10*ROW('Sanitation Data'!E134)))</f>
        <v/>
      </c>
      <c r="CT140" s="399" t="str">
        <f ca="1">+IF(OFFSET('Sanitation Data'!$E$32,0,10*ROW('Sanitation Data'!E134))="","",OFFSET('Sanitation Data'!$E$32,0,10*ROW('Sanitation Data'!E134)))</f>
        <v/>
      </c>
      <c r="CU140" s="399" t="str">
        <f ca="1">+IF(OFFSET('Sanitation Data'!$F$28,0,10*ROW('Sanitation Data'!F134))="","",OFFSET('Sanitation Data'!$F$28,0,10*ROW('Sanitation Data'!F134)))</f>
        <v/>
      </c>
      <c r="CV140" s="399" t="str">
        <f ca="1">+IF(OFFSET('Sanitation Data'!$F$29,0,10*ROW('Sanitation Data'!F134))="","",OFFSET('Sanitation Data'!$F$29,0,10*ROW('Sanitation Data'!F134)))</f>
        <v/>
      </c>
      <c r="CW140" s="399" t="str">
        <f ca="1">+IF(OFFSET('Sanitation Data'!$F$30,0,10*ROW('Sanitation Data'!F134))="","",OFFSET('Sanitation Data'!$F$30,0,10*ROW('Sanitation Data'!F134)))</f>
        <v/>
      </c>
      <c r="CX140" s="399" t="str">
        <f ca="1">+IF(OFFSET('Sanitation Data'!$F$31,0,10*ROW('Sanitation Data'!F134))="","",OFFSET('Sanitation Data'!$F$31,0,10*ROW('Sanitation Data'!F134)))</f>
        <v/>
      </c>
      <c r="CY140" s="399" t="str">
        <f ca="1">+IF(OFFSET('Sanitation Data'!$F$32,0,10*ROW('Sanitation Data'!F134))="","",OFFSET('Sanitation Data'!$F$32,0,10*ROW('Sanitation Data'!F134)))</f>
        <v/>
      </c>
      <c r="CZ140" s="399" t="str">
        <f ca="1">+IF(OFFSET('Sanitation Data'!$G$28,0,10*ROW('Sanitation Data'!G134))="","",OFFSET('Sanitation Data'!$G$28,0,10*ROW('Sanitation Data'!G134)))</f>
        <v/>
      </c>
      <c r="DA140" s="399" t="str">
        <f ca="1">+IF(OFFSET('Sanitation Data'!$G$29,0,10*ROW('Sanitation Data'!G134))="","",OFFSET('Sanitation Data'!$G$29,0,10*ROW('Sanitation Data'!G134)))</f>
        <v/>
      </c>
      <c r="DB140" s="399" t="str">
        <f ca="1">+IF(OFFSET('Sanitation Data'!$G$30,0,10*ROW('Sanitation Data'!G134))="","",OFFSET('Sanitation Data'!$G$30,0,10*ROW('Sanitation Data'!G134)))</f>
        <v/>
      </c>
      <c r="DC140" s="399" t="str">
        <f ca="1">+IF(OFFSET('Sanitation Data'!$G$31,0,10*ROW('Sanitation Data'!G134))="","",OFFSET('Sanitation Data'!$G$31,0,10*ROW('Sanitation Data'!G134)))</f>
        <v/>
      </c>
      <c r="DD140" s="399" t="str">
        <f ca="1">+IF(OFFSET('Sanitation Data'!$G$32,0,10*ROW('Sanitation Data'!G134))="","",OFFSET('Sanitation Data'!$G$32,0,10*ROW('Sanitation Data'!G134)))</f>
        <v/>
      </c>
      <c r="DE140" s="399" t="str">
        <f ca="1">+IF(OFFSET('Sanitation Data'!$H$28,0,10*ROW('Sanitation Data'!H134))="","",OFFSET('Sanitation Data'!$H$28,0,10*ROW('Sanitation Data'!H134)))</f>
        <v/>
      </c>
      <c r="DF140" s="399" t="str">
        <f ca="1">+IF(OFFSET('Sanitation Data'!$H$29,0,10*ROW('Sanitation Data'!H134))="","",OFFSET('Sanitation Data'!$H$29,0,10*ROW('Sanitation Data'!H134)))</f>
        <v/>
      </c>
      <c r="DG140" s="399" t="str">
        <f ca="1">+IF(OFFSET('Sanitation Data'!$H$30,0,10*ROW('Sanitation Data'!H134))="","",OFFSET('Sanitation Data'!$H$30,0,10*ROW('Sanitation Data'!H134)))</f>
        <v/>
      </c>
      <c r="DH140" s="399" t="str">
        <f ca="1">+IF(OFFSET('Sanitation Data'!$H$31,0,10*ROW('Sanitation Data'!H134))="","",OFFSET('Sanitation Data'!$H$31,0,10*ROW('Sanitation Data'!H134)))</f>
        <v/>
      </c>
      <c r="DI140" s="399" t="str">
        <f ca="1">+IF(OFFSET('Sanitation Data'!$H$32,0,10*ROW('Sanitation Data'!H134))="","",OFFSET('Sanitation Data'!$H$32,0,10*ROW('Sanitation Data'!H134)))</f>
        <v/>
      </c>
      <c r="DJ140" s="399" t="str">
        <f ca="1">+IF(OFFSET('Sanitation Data'!$I$28,0,10*ROW('Sanitation Data'!I134))="","",OFFSET('Sanitation Data'!$I$28,0,10*ROW('Sanitation Data'!I134)))</f>
        <v/>
      </c>
      <c r="DK140" s="399" t="str">
        <f ca="1">+IF(OFFSET('Sanitation Data'!$I$29,0,10*ROW('Sanitation Data'!I134))="","",OFFSET('Sanitation Data'!$I$29,0,10*ROW('Sanitation Data'!I134)))</f>
        <v/>
      </c>
      <c r="DL140" s="399" t="str">
        <f ca="1">+IF(OFFSET('Sanitation Data'!$I$30,0,10*ROW('Sanitation Data'!I134))="","",OFFSET('Sanitation Data'!$I$30,0,10*ROW('Sanitation Data'!I134)))</f>
        <v/>
      </c>
      <c r="DM140" s="399" t="str">
        <f ca="1">+IF(OFFSET('Sanitation Data'!$I$31,0,10*ROW('Sanitation Data'!I134))="","",OFFSET('Sanitation Data'!$I$31,0,10*ROW('Sanitation Data'!I134)))</f>
        <v/>
      </c>
      <c r="DN140" s="399" t="str">
        <f ca="1">+IF(OFFSET('Sanitation Data'!$I$32,0,10*ROW('Sanitation Data'!I134))="","",OFFSET('Sanitation Data'!$I$32,0,10*ROW('Sanitation Data'!I134)))</f>
        <v/>
      </c>
      <c r="DO140" s="399" t="str">
        <f ca="1">+IF(OFFSET('Hygiene Data'!$D$11,0,10*ROW('Hygiene Data'!D134))="","",OFFSET('Hygiene Data'!$D$11,0,10*ROW('Hygiene Data'!D134)))</f>
        <v/>
      </c>
      <c r="DP140" s="399" t="str">
        <f ca="1">+IF(OFFSET('Hygiene Data'!$D$12,0,10*ROW('Hygiene Data'!D134))="","",OFFSET('Hygiene Data'!$D$12,0,10*ROW('Hygiene Data'!D134)))</f>
        <v/>
      </c>
      <c r="DQ140" s="399" t="str">
        <f ca="1">+IF(OFFSET('Hygiene Data'!$D$13,0,10*ROW('Hygiene Data'!D134))="","",OFFSET('Hygiene Data'!$D$13,0,10*ROW('Hygiene Data'!D134)))</f>
        <v/>
      </c>
      <c r="DR140" s="399" t="str">
        <f ca="1">+IF(OFFSET('Hygiene Data'!$E$11,0,10*ROW('Hygiene Data'!E134))="","",OFFSET('Hygiene Data'!$E$11,0,10*ROW('Hygiene Data'!E134)))</f>
        <v/>
      </c>
      <c r="DS140" s="399" t="str">
        <f ca="1">+IF(OFFSET('Hygiene Data'!$E$12,0,10*ROW('Hygiene Data'!E134))="","",OFFSET('Hygiene Data'!$E$12,0,10*ROW('Hygiene Data'!E134)))</f>
        <v/>
      </c>
      <c r="DT140" s="399" t="str">
        <f ca="1">+IF(OFFSET('Hygiene Data'!$E$13,0,10*ROW('Hygiene Data'!E134))="","",OFFSET('Hygiene Data'!$E$13,0,10*ROW('Hygiene Data'!E134)))</f>
        <v/>
      </c>
      <c r="DU140" s="399" t="str">
        <f ca="1">+IF(OFFSET('Hygiene Data'!$F$11,0,10*ROW('Hygiene Data'!F134))="","",OFFSET('Hygiene Data'!$F$11,0,10*ROW('Hygiene Data'!F134)))</f>
        <v/>
      </c>
      <c r="DV140" s="399" t="str">
        <f ca="1">+IF(OFFSET('Hygiene Data'!$F$12,0,10*ROW('Hygiene Data'!F134))="","",OFFSET('Hygiene Data'!$F$12,0,10*ROW('Hygiene Data'!F134)))</f>
        <v/>
      </c>
      <c r="DW140" s="399" t="str">
        <f ca="1">+IF(OFFSET('Hygiene Data'!$F$13,0,10*ROW('Hygiene Data'!F134))="","",OFFSET('Hygiene Data'!$F$13,0,10*ROW('Hygiene Data'!F134)))</f>
        <v/>
      </c>
      <c r="DX140" s="399" t="str">
        <f ca="1">+IF(OFFSET('Hygiene Data'!$G$11,0,10*ROW('Hygiene Data'!G134))="","",OFFSET('Hygiene Data'!$G$11,0,10*ROW('Hygiene Data'!G134)))</f>
        <v/>
      </c>
      <c r="DY140" s="399" t="str">
        <f ca="1">+IF(OFFSET('Hygiene Data'!$G$12,0,10*ROW('Hygiene Data'!G134))="","",OFFSET('Hygiene Data'!$G$12,0,10*ROW('Hygiene Data'!G134)))</f>
        <v/>
      </c>
      <c r="DZ140" s="399" t="str">
        <f ca="1">+IF(OFFSET('Hygiene Data'!$G$13,0,10*ROW('Hygiene Data'!G134))="","",OFFSET('Hygiene Data'!$G$13,0,10*ROW('Hygiene Data'!G134)))</f>
        <v/>
      </c>
      <c r="EA140" s="399" t="str">
        <f ca="1">+IF(OFFSET('Hygiene Data'!$H$11,0,10*ROW('Hygiene Data'!H134))="","",OFFSET('Hygiene Data'!$H$11,0,10*ROW('Hygiene Data'!H134)))</f>
        <v/>
      </c>
      <c r="EB140" s="399" t="str">
        <f ca="1">+IF(OFFSET('Hygiene Data'!$H$12,0,10*ROW('Hygiene Data'!H134))="","",OFFSET('Hygiene Data'!$H$12,0,10*ROW('Hygiene Data'!H134)))</f>
        <v/>
      </c>
      <c r="EC140" s="399" t="str">
        <f ca="1">+IF(OFFSET('Hygiene Data'!$H$13,0,10*ROW('Hygiene Data'!H134))="","",OFFSET('Hygiene Data'!$H$13,0,10*ROW('Hygiene Data'!H134)))</f>
        <v/>
      </c>
      <c r="ED140" s="399" t="str">
        <f ca="1">+IF(OFFSET('Hygiene Data'!$I$11,0,10*ROW('Hygiene Data'!I134))="","",OFFSET('Hygiene Data'!$I$11,0,10*ROW('Hygiene Data'!I134)))</f>
        <v/>
      </c>
      <c r="EE140" s="399" t="str">
        <f ca="1">+IF(OFFSET('Hygiene Data'!$I$12,0,10*ROW('Hygiene Data'!I134))="","",OFFSET('Hygiene Data'!$I$12,0,10*ROW('Hygiene Data'!I134)))</f>
        <v/>
      </c>
      <c r="EF140" s="399" t="str">
        <f ca="1">+IF(OFFSET('Hygiene Data'!$I$13,0,10*ROW('Hygiene Data'!I134))="","",OFFSET('Hygiene Data'!$I$13,0,10*ROW('Hygiene Data'!I134)))</f>
        <v/>
      </c>
    </row>
    <row r="141" spans="1:136" x14ac:dyDescent="0.25">
      <c r="A141" s="508" t="str">
        <f ca="1">+IF(OFFSET('Water Data'!$B$2,0,10*ROW('Water Data'!E135))="","",OFFSET('Water Data'!$B$2,0,10*ROW('Water Data'!E135)))</f>
        <v/>
      </c>
      <c r="B141" s="50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35" t="str">
        <f t="shared" ca="1" si="2"/>
        <v/>
      </c>
      <c r="D141" s="53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3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3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3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3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3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3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3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3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3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3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3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3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3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3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3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3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3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3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3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3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3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3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3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3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3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3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3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3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3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3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3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3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3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3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3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3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3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3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3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3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3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3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3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3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3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3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3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3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1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3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3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3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3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3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3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3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3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3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3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3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3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3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3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3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3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99" t="str">
        <f ca="1">+IF(OFFSET('Water Data'!$D$27,0,10*ROW('Water Data'!D135))="","",OFFSET('Water Data'!$D$27,0,10*ROW('Water Data'!D135)))</f>
        <v/>
      </c>
      <c r="BT141" s="399" t="str">
        <f ca="1">+IF(OFFSET('Water Data'!$D$28,0,10*ROW('Water Data'!D135))="","",OFFSET('Water Data'!$D$28,0,10*ROW('Water Data'!D135)))</f>
        <v/>
      </c>
      <c r="BU141" s="399" t="str">
        <f ca="1">+IF(OFFSET('Water Data'!$D$29,0,10*ROW('Water Data'!D135))="","",OFFSET('Water Data'!$D$29,0,10*ROW('Water Data'!D135)))</f>
        <v/>
      </c>
      <c r="BV141" s="399" t="str">
        <f ca="1">+IF(OFFSET('Water Data'!$E$27,0,10*ROW('Water Data'!E135))="","",OFFSET('Water Data'!$E$27,0,10*ROW('Water Data'!E135)))</f>
        <v/>
      </c>
      <c r="BW141" s="399" t="str">
        <f ca="1">+IF(OFFSET('Water Data'!$E$28,0,10*ROW('Water Data'!E135))="","",OFFSET('Water Data'!$E$28,0,10*ROW('Water Data'!E135)))</f>
        <v/>
      </c>
      <c r="BX141" s="399" t="str">
        <f ca="1">+IF(OFFSET('Water Data'!$E$29,0,10*ROW('Water Data'!E135))="","",OFFSET('Water Data'!$E$29,0,10*ROW('Water Data'!E135)))</f>
        <v/>
      </c>
      <c r="BY141" s="399" t="str">
        <f ca="1">+IF(OFFSET('Water Data'!$F$27,0,10*ROW('Water Data'!F135))="","",OFFSET('Water Data'!$F$27,0,10*ROW('Water Data'!F135)))</f>
        <v/>
      </c>
      <c r="BZ141" s="399" t="str">
        <f ca="1">+IF(OFFSET('Water Data'!$F$28,0,10*ROW('Water Data'!F135))="","",OFFSET('Water Data'!$F$28,0,10*ROW('Water Data'!F135)))</f>
        <v/>
      </c>
      <c r="CA141" s="399" t="str">
        <f ca="1">+IF(OFFSET('Water Data'!$F$29,0,10*ROW('Water Data'!F135))="","",OFFSET('Water Data'!$F$29,0,10*ROW('Water Data'!F135)))</f>
        <v/>
      </c>
      <c r="CB141" s="399" t="str">
        <f ca="1">+IF(OFFSET('Water Data'!$G$27,0,10*ROW('Water Data'!G135))="","",OFFSET('Water Data'!$G$27,0,10*ROW('Water Data'!G135)))</f>
        <v/>
      </c>
      <c r="CC141" s="399" t="str">
        <f ca="1">+IF(OFFSET('Water Data'!$G$28,0,10*ROW('Water Data'!G135))="","",OFFSET('Water Data'!$G$28,0,10*ROW('Water Data'!G135)))</f>
        <v/>
      </c>
      <c r="CD141" s="399" t="str">
        <f ca="1">+IF(OFFSET('Water Data'!$G$29,0,10*ROW('Water Data'!G135))="","",OFFSET('Water Data'!$G$29,0,10*ROW('Water Data'!G135)))</f>
        <v/>
      </c>
      <c r="CE141" s="399" t="str">
        <f ca="1">+IF(OFFSET('Water Data'!$H$27,0,10*ROW('Water Data'!H135))="","",OFFSET('Water Data'!$H$27,0,10*ROW('Water Data'!H135)))</f>
        <v/>
      </c>
      <c r="CF141" s="399" t="str">
        <f ca="1">+IF(OFFSET('Water Data'!$H$28,0,10*ROW('Water Data'!H135))="","",OFFSET('Water Data'!$H$28,0,10*ROW('Water Data'!H135)))</f>
        <v/>
      </c>
      <c r="CG141" s="399" t="str">
        <f ca="1">+IF(OFFSET('Water Data'!$H$29,0,10*ROW('Water Data'!H135))="","",OFFSET('Water Data'!$H$29,0,10*ROW('Water Data'!H135)))</f>
        <v/>
      </c>
      <c r="CH141" s="399" t="str">
        <f ca="1">+IF(OFFSET('Water Data'!$I$27,0,10*ROW('Water Data'!I135))="","",OFFSET('Water Data'!$I$27,0,10*ROW('Water Data'!I135)))</f>
        <v/>
      </c>
      <c r="CI141" s="399" t="str">
        <f ca="1">+IF(OFFSET('Water Data'!$I$28,0,10*ROW('Water Data'!I135))="","",OFFSET('Water Data'!$I$28,0,10*ROW('Water Data'!I135)))</f>
        <v/>
      </c>
      <c r="CJ141" s="399" t="str">
        <f ca="1">+IF(OFFSET('Water Data'!$I$29,0,10*ROW('Water Data'!I135))="","",OFFSET('Water Data'!$I$29,0,10*ROW('Water Data'!I135)))</f>
        <v/>
      </c>
      <c r="CK141" s="399" t="str">
        <f ca="1">+IF(OFFSET('Sanitation Data'!$D$28,0,10*ROW('Sanitation Data'!D135))="","",OFFSET('Sanitation Data'!$D$28,0,10*ROW('Sanitation Data'!D135)))</f>
        <v/>
      </c>
      <c r="CL141" s="399" t="str">
        <f ca="1">+IF(OFFSET('Sanitation Data'!$D$29,0,10*ROW('Sanitation Data'!D135))="","",OFFSET('Sanitation Data'!$D$29,0,10*ROW('Sanitation Data'!D135)))</f>
        <v/>
      </c>
      <c r="CM141" s="399" t="str">
        <f ca="1">+IF(OFFSET('Sanitation Data'!$D$30,0,10*ROW('Sanitation Data'!D135))="","",OFFSET('Sanitation Data'!$D$30,0,10*ROW('Sanitation Data'!D135)))</f>
        <v/>
      </c>
      <c r="CN141" s="399" t="str">
        <f ca="1">+IF(OFFSET('Sanitation Data'!$D$31,0,10*ROW('Sanitation Data'!D135))="","",OFFSET('Sanitation Data'!$D$31,0,10*ROW('Sanitation Data'!D135)))</f>
        <v/>
      </c>
      <c r="CO141" s="399" t="str">
        <f ca="1">+IF(OFFSET('Sanitation Data'!$D$32,0,10*ROW('Sanitation Data'!D135))="","",OFFSET('Sanitation Data'!$D$32,0,10*ROW('Sanitation Data'!D135)))</f>
        <v/>
      </c>
      <c r="CP141" s="399" t="str">
        <f ca="1">+IF(OFFSET('Sanitation Data'!$E$28,0,10*ROW('Sanitation Data'!E135))="","",OFFSET('Sanitation Data'!$E$28,0,10*ROW('Sanitation Data'!E135)))</f>
        <v/>
      </c>
      <c r="CQ141" s="399" t="str">
        <f ca="1">+IF(OFFSET('Sanitation Data'!$E$29,0,10*ROW('Sanitation Data'!E135))="","",OFFSET('Sanitation Data'!$E$29,0,10*ROW('Sanitation Data'!E135)))</f>
        <v/>
      </c>
      <c r="CR141" s="399" t="str">
        <f ca="1">+IF(OFFSET('Sanitation Data'!$E$30,0,10*ROW('Sanitation Data'!E135))="","",OFFSET('Sanitation Data'!$E$30,0,10*ROW('Sanitation Data'!E135)))</f>
        <v/>
      </c>
      <c r="CS141" s="399" t="str">
        <f ca="1">+IF(OFFSET('Sanitation Data'!$E$31,0,10*ROW('Sanitation Data'!E135))="","",OFFSET('Sanitation Data'!$E$31,0,10*ROW('Sanitation Data'!E135)))</f>
        <v/>
      </c>
      <c r="CT141" s="399" t="str">
        <f ca="1">+IF(OFFSET('Sanitation Data'!$E$32,0,10*ROW('Sanitation Data'!E135))="","",OFFSET('Sanitation Data'!$E$32,0,10*ROW('Sanitation Data'!E135)))</f>
        <v/>
      </c>
      <c r="CU141" s="399" t="str">
        <f ca="1">+IF(OFFSET('Sanitation Data'!$F$28,0,10*ROW('Sanitation Data'!F135))="","",OFFSET('Sanitation Data'!$F$28,0,10*ROW('Sanitation Data'!F135)))</f>
        <v/>
      </c>
      <c r="CV141" s="399" t="str">
        <f ca="1">+IF(OFFSET('Sanitation Data'!$F$29,0,10*ROW('Sanitation Data'!F135))="","",OFFSET('Sanitation Data'!$F$29,0,10*ROW('Sanitation Data'!F135)))</f>
        <v/>
      </c>
      <c r="CW141" s="399" t="str">
        <f ca="1">+IF(OFFSET('Sanitation Data'!$F$30,0,10*ROW('Sanitation Data'!F135))="","",OFFSET('Sanitation Data'!$F$30,0,10*ROW('Sanitation Data'!F135)))</f>
        <v/>
      </c>
      <c r="CX141" s="399" t="str">
        <f ca="1">+IF(OFFSET('Sanitation Data'!$F$31,0,10*ROW('Sanitation Data'!F135))="","",OFFSET('Sanitation Data'!$F$31,0,10*ROW('Sanitation Data'!F135)))</f>
        <v/>
      </c>
      <c r="CY141" s="399" t="str">
        <f ca="1">+IF(OFFSET('Sanitation Data'!$F$32,0,10*ROW('Sanitation Data'!F135))="","",OFFSET('Sanitation Data'!$F$32,0,10*ROW('Sanitation Data'!F135)))</f>
        <v/>
      </c>
      <c r="CZ141" s="399" t="str">
        <f ca="1">+IF(OFFSET('Sanitation Data'!$G$28,0,10*ROW('Sanitation Data'!G135))="","",OFFSET('Sanitation Data'!$G$28,0,10*ROW('Sanitation Data'!G135)))</f>
        <v/>
      </c>
      <c r="DA141" s="399" t="str">
        <f ca="1">+IF(OFFSET('Sanitation Data'!$G$29,0,10*ROW('Sanitation Data'!G135))="","",OFFSET('Sanitation Data'!$G$29,0,10*ROW('Sanitation Data'!G135)))</f>
        <v/>
      </c>
      <c r="DB141" s="399" t="str">
        <f ca="1">+IF(OFFSET('Sanitation Data'!$G$30,0,10*ROW('Sanitation Data'!G135))="","",OFFSET('Sanitation Data'!$G$30,0,10*ROW('Sanitation Data'!G135)))</f>
        <v/>
      </c>
      <c r="DC141" s="399" t="str">
        <f ca="1">+IF(OFFSET('Sanitation Data'!$G$31,0,10*ROW('Sanitation Data'!G135))="","",OFFSET('Sanitation Data'!$G$31,0,10*ROW('Sanitation Data'!G135)))</f>
        <v/>
      </c>
      <c r="DD141" s="399" t="str">
        <f ca="1">+IF(OFFSET('Sanitation Data'!$G$32,0,10*ROW('Sanitation Data'!G135))="","",OFFSET('Sanitation Data'!$G$32,0,10*ROW('Sanitation Data'!G135)))</f>
        <v/>
      </c>
      <c r="DE141" s="399" t="str">
        <f ca="1">+IF(OFFSET('Sanitation Data'!$H$28,0,10*ROW('Sanitation Data'!H135))="","",OFFSET('Sanitation Data'!$H$28,0,10*ROW('Sanitation Data'!H135)))</f>
        <v/>
      </c>
      <c r="DF141" s="399" t="str">
        <f ca="1">+IF(OFFSET('Sanitation Data'!$H$29,0,10*ROW('Sanitation Data'!H135))="","",OFFSET('Sanitation Data'!$H$29,0,10*ROW('Sanitation Data'!H135)))</f>
        <v/>
      </c>
      <c r="DG141" s="399" t="str">
        <f ca="1">+IF(OFFSET('Sanitation Data'!$H$30,0,10*ROW('Sanitation Data'!H135))="","",OFFSET('Sanitation Data'!$H$30,0,10*ROW('Sanitation Data'!H135)))</f>
        <v/>
      </c>
      <c r="DH141" s="399" t="str">
        <f ca="1">+IF(OFFSET('Sanitation Data'!$H$31,0,10*ROW('Sanitation Data'!H135))="","",OFFSET('Sanitation Data'!$H$31,0,10*ROW('Sanitation Data'!H135)))</f>
        <v/>
      </c>
      <c r="DI141" s="399" t="str">
        <f ca="1">+IF(OFFSET('Sanitation Data'!$H$32,0,10*ROW('Sanitation Data'!H135))="","",OFFSET('Sanitation Data'!$H$32,0,10*ROW('Sanitation Data'!H135)))</f>
        <v/>
      </c>
      <c r="DJ141" s="399" t="str">
        <f ca="1">+IF(OFFSET('Sanitation Data'!$I$28,0,10*ROW('Sanitation Data'!I135))="","",OFFSET('Sanitation Data'!$I$28,0,10*ROW('Sanitation Data'!I135)))</f>
        <v/>
      </c>
      <c r="DK141" s="399" t="str">
        <f ca="1">+IF(OFFSET('Sanitation Data'!$I$29,0,10*ROW('Sanitation Data'!I135))="","",OFFSET('Sanitation Data'!$I$29,0,10*ROW('Sanitation Data'!I135)))</f>
        <v/>
      </c>
      <c r="DL141" s="399" t="str">
        <f ca="1">+IF(OFFSET('Sanitation Data'!$I$30,0,10*ROW('Sanitation Data'!I135))="","",OFFSET('Sanitation Data'!$I$30,0,10*ROW('Sanitation Data'!I135)))</f>
        <v/>
      </c>
      <c r="DM141" s="399" t="str">
        <f ca="1">+IF(OFFSET('Sanitation Data'!$I$31,0,10*ROW('Sanitation Data'!I135))="","",OFFSET('Sanitation Data'!$I$31,0,10*ROW('Sanitation Data'!I135)))</f>
        <v/>
      </c>
      <c r="DN141" s="399" t="str">
        <f ca="1">+IF(OFFSET('Sanitation Data'!$I$32,0,10*ROW('Sanitation Data'!I135))="","",OFFSET('Sanitation Data'!$I$32,0,10*ROW('Sanitation Data'!I135)))</f>
        <v/>
      </c>
      <c r="DO141" s="399" t="str">
        <f ca="1">+IF(OFFSET('Hygiene Data'!$D$11,0,10*ROW('Hygiene Data'!D135))="","",OFFSET('Hygiene Data'!$D$11,0,10*ROW('Hygiene Data'!D135)))</f>
        <v/>
      </c>
      <c r="DP141" s="399" t="str">
        <f ca="1">+IF(OFFSET('Hygiene Data'!$D$12,0,10*ROW('Hygiene Data'!D135))="","",OFFSET('Hygiene Data'!$D$12,0,10*ROW('Hygiene Data'!D135)))</f>
        <v/>
      </c>
      <c r="DQ141" s="399" t="str">
        <f ca="1">+IF(OFFSET('Hygiene Data'!$D$13,0,10*ROW('Hygiene Data'!D135))="","",OFFSET('Hygiene Data'!$D$13,0,10*ROW('Hygiene Data'!D135)))</f>
        <v/>
      </c>
      <c r="DR141" s="399" t="str">
        <f ca="1">+IF(OFFSET('Hygiene Data'!$E$11,0,10*ROW('Hygiene Data'!E135))="","",OFFSET('Hygiene Data'!$E$11,0,10*ROW('Hygiene Data'!E135)))</f>
        <v/>
      </c>
      <c r="DS141" s="399" t="str">
        <f ca="1">+IF(OFFSET('Hygiene Data'!$E$12,0,10*ROW('Hygiene Data'!E135))="","",OFFSET('Hygiene Data'!$E$12,0,10*ROW('Hygiene Data'!E135)))</f>
        <v/>
      </c>
      <c r="DT141" s="399" t="str">
        <f ca="1">+IF(OFFSET('Hygiene Data'!$E$13,0,10*ROW('Hygiene Data'!E135))="","",OFFSET('Hygiene Data'!$E$13,0,10*ROW('Hygiene Data'!E135)))</f>
        <v/>
      </c>
      <c r="DU141" s="399" t="str">
        <f ca="1">+IF(OFFSET('Hygiene Data'!$F$11,0,10*ROW('Hygiene Data'!F135))="","",OFFSET('Hygiene Data'!$F$11,0,10*ROW('Hygiene Data'!F135)))</f>
        <v/>
      </c>
      <c r="DV141" s="399" t="str">
        <f ca="1">+IF(OFFSET('Hygiene Data'!$F$12,0,10*ROW('Hygiene Data'!F135))="","",OFFSET('Hygiene Data'!$F$12,0,10*ROW('Hygiene Data'!F135)))</f>
        <v/>
      </c>
      <c r="DW141" s="399" t="str">
        <f ca="1">+IF(OFFSET('Hygiene Data'!$F$13,0,10*ROW('Hygiene Data'!F135))="","",OFFSET('Hygiene Data'!$F$13,0,10*ROW('Hygiene Data'!F135)))</f>
        <v/>
      </c>
      <c r="DX141" s="399" t="str">
        <f ca="1">+IF(OFFSET('Hygiene Data'!$G$11,0,10*ROW('Hygiene Data'!G135))="","",OFFSET('Hygiene Data'!$G$11,0,10*ROW('Hygiene Data'!G135)))</f>
        <v/>
      </c>
      <c r="DY141" s="399" t="str">
        <f ca="1">+IF(OFFSET('Hygiene Data'!$G$12,0,10*ROW('Hygiene Data'!G135))="","",OFFSET('Hygiene Data'!$G$12,0,10*ROW('Hygiene Data'!G135)))</f>
        <v/>
      </c>
      <c r="DZ141" s="399" t="str">
        <f ca="1">+IF(OFFSET('Hygiene Data'!$G$13,0,10*ROW('Hygiene Data'!G135))="","",OFFSET('Hygiene Data'!$G$13,0,10*ROW('Hygiene Data'!G135)))</f>
        <v/>
      </c>
      <c r="EA141" s="399" t="str">
        <f ca="1">+IF(OFFSET('Hygiene Data'!$H$11,0,10*ROW('Hygiene Data'!H135))="","",OFFSET('Hygiene Data'!$H$11,0,10*ROW('Hygiene Data'!H135)))</f>
        <v/>
      </c>
      <c r="EB141" s="399" t="str">
        <f ca="1">+IF(OFFSET('Hygiene Data'!$H$12,0,10*ROW('Hygiene Data'!H135))="","",OFFSET('Hygiene Data'!$H$12,0,10*ROW('Hygiene Data'!H135)))</f>
        <v/>
      </c>
      <c r="EC141" s="399" t="str">
        <f ca="1">+IF(OFFSET('Hygiene Data'!$H$13,0,10*ROW('Hygiene Data'!H135))="","",OFFSET('Hygiene Data'!$H$13,0,10*ROW('Hygiene Data'!H135)))</f>
        <v/>
      </c>
      <c r="ED141" s="399" t="str">
        <f ca="1">+IF(OFFSET('Hygiene Data'!$I$11,0,10*ROW('Hygiene Data'!I135))="","",OFFSET('Hygiene Data'!$I$11,0,10*ROW('Hygiene Data'!I135)))</f>
        <v/>
      </c>
      <c r="EE141" s="399" t="str">
        <f ca="1">+IF(OFFSET('Hygiene Data'!$I$12,0,10*ROW('Hygiene Data'!I135))="","",OFFSET('Hygiene Data'!$I$12,0,10*ROW('Hygiene Data'!I135)))</f>
        <v/>
      </c>
      <c r="EF141" s="399" t="str">
        <f ca="1">+IF(OFFSET('Hygiene Data'!$I$13,0,10*ROW('Hygiene Data'!I135))="","",OFFSET('Hygiene Data'!$I$13,0,10*ROW('Hygiene Data'!I135)))</f>
        <v/>
      </c>
    </row>
    <row r="142" spans="1:136" x14ac:dyDescent="0.25">
      <c r="A142" s="508" t="str">
        <f ca="1">+IF(OFFSET('Water Data'!$B$2,0,10*ROW('Water Data'!E136))="","",OFFSET('Water Data'!$B$2,0,10*ROW('Water Data'!E136)))</f>
        <v/>
      </c>
      <c r="B142" s="50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35" t="str">
        <f t="shared" ca="1" si="2"/>
        <v/>
      </c>
      <c r="D142" s="53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3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3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3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3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3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3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3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3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3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3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3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3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3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3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3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3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3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3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3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3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3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3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3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3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3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3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3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3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3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3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3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3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3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3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3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3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3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3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3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3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3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3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3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3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3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3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3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3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1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3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3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3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3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3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3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3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3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3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3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3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3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3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3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3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3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99" t="str">
        <f ca="1">+IF(OFFSET('Water Data'!$D$27,0,10*ROW('Water Data'!D136))="","",OFFSET('Water Data'!$D$27,0,10*ROW('Water Data'!D136)))</f>
        <v/>
      </c>
      <c r="BT142" s="399" t="str">
        <f ca="1">+IF(OFFSET('Water Data'!$D$28,0,10*ROW('Water Data'!D136))="","",OFFSET('Water Data'!$D$28,0,10*ROW('Water Data'!D136)))</f>
        <v/>
      </c>
      <c r="BU142" s="399" t="str">
        <f ca="1">+IF(OFFSET('Water Data'!$D$29,0,10*ROW('Water Data'!D136))="","",OFFSET('Water Data'!$D$29,0,10*ROW('Water Data'!D136)))</f>
        <v/>
      </c>
      <c r="BV142" s="399" t="str">
        <f ca="1">+IF(OFFSET('Water Data'!$E$27,0,10*ROW('Water Data'!E136))="","",OFFSET('Water Data'!$E$27,0,10*ROW('Water Data'!E136)))</f>
        <v/>
      </c>
      <c r="BW142" s="399" t="str">
        <f ca="1">+IF(OFFSET('Water Data'!$E$28,0,10*ROW('Water Data'!E136))="","",OFFSET('Water Data'!$E$28,0,10*ROW('Water Data'!E136)))</f>
        <v/>
      </c>
      <c r="BX142" s="399" t="str">
        <f ca="1">+IF(OFFSET('Water Data'!$E$29,0,10*ROW('Water Data'!E136))="","",OFFSET('Water Data'!$E$29,0,10*ROW('Water Data'!E136)))</f>
        <v/>
      </c>
      <c r="BY142" s="399" t="str">
        <f ca="1">+IF(OFFSET('Water Data'!$F$27,0,10*ROW('Water Data'!F136))="","",OFFSET('Water Data'!$F$27,0,10*ROW('Water Data'!F136)))</f>
        <v/>
      </c>
      <c r="BZ142" s="399" t="str">
        <f ca="1">+IF(OFFSET('Water Data'!$F$28,0,10*ROW('Water Data'!F136))="","",OFFSET('Water Data'!$F$28,0,10*ROW('Water Data'!F136)))</f>
        <v/>
      </c>
      <c r="CA142" s="399" t="str">
        <f ca="1">+IF(OFFSET('Water Data'!$F$29,0,10*ROW('Water Data'!F136))="","",OFFSET('Water Data'!$F$29,0,10*ROW('Water Data'!F136)))</f>
        <v/>
      </c>
      <c r="CB142" s="399" t="str">
        <f ca="1">+IF(OFFSET('Water Data'!$G$27,0,10*ROW('Water Data'!G136))="","",OFFSET('Water Data'!$G$27,0,10*ROW('Water Data'!G136)))</f>
        <v/>
      </c>
      <c r="CC142" s="399" t="str">
        <f ca="1">+IF(OFFSET('Water Data'!$G$28,0,10*ROW('Water Data'!G136))="","",OFFSET('Water Data'!$G$28,0,10*ROW('Water Data'!G136)))</f>
        <v/>
      </c>
      <c r="CD142" s="399" t="str">
        <f ca="1">+IF(OFFSET('Water Data'!$G$29,0,10*ROW('Water Data'!G136))="","",OFFSET('Water Data'!$G$29,0,10*ROW('Water Data'!G136)))</f>
        <v/>
      </c>
      <c r="CE142" s="399" t="str">
        <f ca="1">+IF(OFFSET('Water Data'!$H$27,0,10*ROW('Water Data'!H136))="","",OFFSET('Water Data'!$H$27,0,10*ROW('Water Data'!H136)))</f>
        <v/>
      </c>
      <c r="CF142" s="399" t="str">
        <f ca="1">+IF(OFFSET('Water Data'!$H$28,0,10*ROW('Water Data'!H136))="","",OFFSET('Water Data'!$H$28,0,10*ROW('Water Data'!H136)))</f>
        <v/>
      </c>
      <c r="CG142" s="399" t="str">
        <f ca="1">+IF(OFFSET('Water Data'!$H$29,0,10*ROW('Water Data'!H136))="","",OFFSET('Water Data'!$H$29,0,10*ROW('Water Data'!H136)))</f>
        <v/>
      </c>
      <c r="CH142" s="399" t="str">
        <f ca="1">+IF(OFFSET('Water Data'!$I$27,0,10*ROW('Water Data'!I136))="","",OFFSET('Water Data'!$I$27,0,10*ROW('Water Data'!I136)))</f>
        <v/>
      </c>
      <c r="CI142" s="399" t="str">
        <f ca="1">+IF(OFFSET('Water Data'!$I$28,0,10*ROW('Water Data'!I136))="","",OFFSET('Water Data'!$I$28,0,10*ROW('Water Data'!I136)))</f>
        <v/>
      </c>
      <c r="CJ142" s="399" t="str">
        <f ca="1">+IF(OFFSET('Water Data'!$I$29,0,10*ROW('Water Data'!I136))="","",OFFSET('Water Data'!$I$29,0,10*ROW('Water Data'!I136)))</f>
        <v/>
      </c>
      <c r="CK142" s="399" t="str">
        <f ca="1">+IF(OFFSET('Sanitation Data'!$D$28,0,10*ROW('Sanitation Data'!D136))="","",OFFSET('Sanitation Data'!$D$28,0,10*ROW('Sanitation Data'!D136)))</f>
        <v/>
      </c>
      <c r="CL142" s="399" t="str">
        <f ca="1">+IF(OFFSET('Sanitation Data'!$D$29,0,10*ROW('Sanitation Data'!D136))="","",OFFSET('Sanitation Data'!$D$29,0,10*ROW('Sanitation Data'!D136)))</f>
        <v/>
      </c>
      <c r="CM142" s="399" t="str">
        <f ca="1">+IF(OFFSET('Sanitation Data'!$D$30,0,10*ROW('Sanitation Data'!D136))="","",OFFSET('Sanitation Data'!$D$30,0,10*ROW('Sanitation Data'!D136)))</f>
        <v/>
      </c>
      <c r="CN142" s="399" t="str">
        <f ca="1">+IF(OFFSET('Sanitation Data'!$D$31,0,10*ROW('Sanitation Data'!D136))="","",OFFSET('Sanitation Data'!$D$31,0,10*ROW('Sanitation Data'!D136)))</f>
        <v/>
      </c>
      <c r="CO142" s="399" t="str">
        <f ca="1">+IF(OFFSET('Sanitation Data'!$D$32,0,10*ROW('Sanitation Data'!D136))="","",OFFSET('Sanitation Data'!$D$32,0,10*ROW('Sanitation Data'!D136)))</f>
        <v/>
      </c>
      <c r="CP142" s="399" t="str">
        <f ca="1">+IF(OFFSET('Sanitation Data'!$E$28,0,10*ROW('Sanitation Data'!E136))="","",OFFSET('Sanitation Data'!$E$28,0,10*ROW('Sanitation Data'!E136)))</f>
        <v/>
      </c>
      <c r="CQ142" s="399" t="str">
        <f ca="1">+IF(OFFSET('Sanitation Data'!$E$29,0,10*ROW('Sanitation Data'!E136))="","",OFFSET('Sanitation Data'!$E$29,0,10*ROW('Sanitation Data'!E136)))</f>
        <v/>
      </c>
      <c r="CR142" s="399" t="str">
        <f ca="1">+IF(OFFSET('Sanitation Data'!$E$30,0,10*ROW('Sanitation Data'!E136))="","",OFFSET('Sanitation Data'!$E$30,0,10*ROW('Sanitation Data'!E136)))</f>
        <v/>
      </c>
      <c r="CS142" s="399" t="str">
        <f ca="1">+IF(OFFSET('Sanitation Data'!$E$31,0,10*ROW('Sanitation Data'!E136))="","",OFFSET('Sanitation Data'!$E$31,0,10*ROW('Sanitation Data'!E136)))</f>
        <v/>
      </c>
      <c r="CT142" s="399" t="str">
        <f ca="1">+IF(OFFSET('Sanitation Data'!$E$32,0,10*ROW('Sanitation Data'!E136))="","",OFFSET('Sanitation Data'!$E$32,0,10*ROW('Sanitation Data'!E136)))</f>
        <v/>
      </c>
      <c r="CU142" s="399" t="str">
        <f ca="1">+IF(OFFSET('Sanitation Data'!$F$28,0,10*ROW('Sanitation Data'!F136))="","",OFFSET('Sanitation Data'!$F$28,0,10*ROW('Sanitation Data'!F136)))</f>
        <v/>
      </c>
      <c r="CV142" s="399" t="str">
        <f ca="1">+IF(OFFSET('Sanitation Data'!$F$29,0,10*ROW('Sanitation Data'!F136))="","",OFFSET('Sanitation Data'!$F$29,0,10*ROW('Sanitation Data'!F136)))</f>
        <v/>
      </c>
      <c r="CW142" s="399" t="str">
        <f ca="1">+IF(OFFSET('Sanitation Data'!$F$30,0,10*ROW('Sanitation Data'!F136))="","",OFFSET('Sanitation Data'!$F$30,0,10*ROW('Sanitation Data'!F136)))</f>
        <v/>
      </c>
      <c r="CX142" s="399" t="str">
        <f ca="1">+IF(OFFSET('Sanitation Data'!$F$31,0,10*ROW('Sanitation Data'!F136))="","",OFFSET('Sanitation Data'!$F$31,0,10*ROW('Sanitation Data'!F136)))</f>
        <v/>
      </c>
      <c r="CY142" s="399" t="str">
        <f ca="1">+IF(OFFSET('Sanitation Data'!$F$32,0,10*ROW('Sanitation Data'!F136))="","",OFFSET('Sanitation Data'!$F$32,0,10*ROW('Sanitation Data'!F136)))</f>
        <v/>
      </c>
      <c r="CZ142" s="399" t="str">
        <f ca="1">+IF(OFFSET('Sanitation Data'!$G$28,0,10*ROW('Sanitation Data'!G136))="","",OFFSET('Sanitation Data'!$G$28,0,10*ROW('Sanitation Data'!G136)))</f>
        <v/>
      </c>
      <c r="DA142" s="399" t="str">
        <f ca="1">+IF(OFFSET('Sanitation Data'!$G$29,0,10*ROW('Sanitation Data'!G136))="","",OFFSET('Sanitation Data'!$G$29,0,10*ROW('Sanitation Data'!G136)))</f>
        <v/>
      </c>
      <c r="DB142" s="399" t="str">
        <f ca="1">+IF(OFFSET('Sanitation Data'!$G$30,0,10*ROW('Sanitation Data'!G136))="","",OFFSET('Sanitation Data'!$G$30,0,10*ROW('Sanitation Data'!G136)))</f>
        <v/>
      </c>
      <c r="DC142" s="399" t="str">
        <f ca="1">+IF(OFFSET('Sanitation Data'!$G$31,0,10*ROW('Sanitation Data'!G136))="","",OFFSET('Sanitation Data'!$G$31,0,10*ROW('Sanitation Data'!G136)))</f>
        <v/>
      </c>
      <c r="DD142" s="399" t="str">
        <f ca="1">+IF(OFFSET('Sanitation Data'!$G$32,0,10*ROW('Sanitation Data'!G136))="","",OFFSET('Sanitation Data'!$G$32,0,10*ROW('Sanitation Data'!G136)))</f>
        <v/>
      </c>
      <c r="DE142" s="399" t="str">
        <f ca="1">+IF(OFFSET('Sanitation Data'!$H$28,0,10*ROW('Sanitation Data'!H136))="","",OFFSET('Sanitation Data'!$H$28,0,10*ROW('Sanitation Data'!H136)))</f>
        <v/>
      </c>
      <c r="DF142" s="399" t="str">
        <f ca="1">+IF(OFFSET('Sanitation Data'!$H$29,0,10*ROW('Sanitation Data'!H136))="","",OFFSET('Sanitation Data'!$H$29,0,10*ROW('Sanitation Data'!H136)))</f>
        <v/>
      </c>
      <c r="DG142" s="399" t="str">
        <f ca="1">+IF(OFFSET('Sanitation Data'!$H$30,0,10*ROW('Sanitation Data'!H136))="","",OFFSET('Sanitation Data'!$H$30,0,10*ROW('Sanitation Data'!H136)))</f>
        <v/>
      </c>
      <c r="DH142" s="399" t="str">
        <f ca="1">+IF(OFFSET('Sanitation Data'!$H$31,0,10*ROW('Sanitation Data'!H136))="","",OFFSET('Sanitation Data'!$H$31,0,10*ROW('Sanitation Data'!H136)))</f>
        <v/>
      </c>
      <c r="DI142" s="399" t="str">
        <f ca="1">+IF(OFFSET('Sanitation Data'!$H$32,0,10*ROW('Sanitation Data'!H136))="","",OFFSET('Sanitation Data'!$H$32,0,10*ROW('Sanitation Data'!H136)))</f>
        <v/>
      </c>
      <c r="DJ142" s="399" t="str">
        <f ca="1">+IF(OFFSET('Sanitation Data'!$I$28,0,10*ROW('Sanitation Data'!I136))="","",OFFSET('Sanitation Data'!$I$28,0,10*ROW('Sanitation Data'!I136)))</f>
        <v/>
      </c>
      <c r="DK142" s="399" t="str">
        <f ca="1">+IF(OFFSET('Sanitation Data'!$I$29,0,10*ROW('Sanitation Data'!I136))="","",OFFSET('Sanitation Data'!$I$29,0,10*ROW('Sanitation Data'!I136)))</f>
        <v/>
      </c>
      <c r="DL142" s="399" t="str">
        <f ca="1">+IF(OFFSET('Sanitation Data'!$I$30,0,10*ROW('Sanitation Data'!I136))="","",OFFSET('Sanitation Data'!$I$30,0,10*ROW('Sanitation Data'!I136)))</f>
        <v/>
      </c>
      <c r="DM142" s="399" t="str">
        <f ca="1">+IF(OFFSET('Sanitation Data'!$I$31,0,10*ROW('Sanitation Data'!I136))="","",OFFSET('Sanitation Data'!$I$31,0,10*ROW('Sanitation Data'!I136)))</f>
        <v/>
      </c>
      <c r="DN142" s="399" t="str">
        <f ca="1">+IF(OFFSET('Sanitation Data'!$I$32,0,10*ROW('Sanitation Data'!I136))="","",OFFSET('Sanitation Data'!$I$32,0,10*ROW('Sanitation Data'!I136)))</f>
        <v/>
      </c>
      <c r="DO142" s="399" t="str">
        <f ca="1">+IF(OFFSET('Hygiene Data'!$D$11,0,10*ROW('Hygiene Data'!D136))="","",OFFSET('Hygiene Data'!$D$11,0,10*ROW('Hygiene Data'!D136)))</f>
        <v/>
      </c>
      <c r="DP142" s="399" t="str">
        <f ca="1">+IF(OFFSET('Hygiene Data'!$D$12,0,10*ROW('Hygiene Data'!D136))="","",OFFSET('Hygiene Data'!$D$12,0,10*ROW('Hygiene Data'!D136)))</f>
        <v/>
      </c>
      <c r="DQ142" s="399" t="str">
        <f ca="1">+IF(OFFSET('Hygiene Data'!$D$13,0,10*ROW('Hygiene Data'!D136))="","",OFFSET('Hygiene Data'!$D$13,0,10*ROW('Hygiene Data'!D136)))</f>
        <v/>
      </c>
      <c r="DR142" s="399" t="str">
        <f ca="1">+IF(OFFSET('Hygiene Data'!$E$11,0,10*ROW('Hygiene Data'!E136))="","",OFFSET('Hygiene Data'!$E$11,0,10*ROW('Hygiene Data'!E136)))</f>
        <v/>
      </c>
      <c r="DS142" s="399" t="str">
        <f ca="1">+IF(OFFSET('Hygiene Data'!$E$12,0,10*ROW('Hygiene Data'!E136))="","",OFFSET('Hygiene Data'!$E$12,0,10*ROW('Hygiene Data'!E136)))</f>
        <v/>
      </c>
      <c r="DT142" s="399" t="str">
        <f ca="1">+IF(OFFSET('Hygiene Data'!$E$13,0,10*ROW('Hygiene Data'!E136))="","",OFFSET('Hygiene Data'!$E$13,0,10*ROW('Hygiene Data'!E136)))</f>
        <v/>
      </c>
      <c r="DU142" s="399" t="str">
        <f ca="1">+IF(OFFSET('Hygiene Data'!$F$11,0,10*ROW('Hygiene Data'!F136))="","",OFFSET('Hygiene Data'!$F$11,0,10*ROW('Hygiene Data'!F136)))</f>
        <v/>
      </c>
      <c r="DV142" s="399" t="str">
        <f ca="1">+IF(OFFSET('Hygiene Data'!$F$12,0,10*ROW('Hygiene Data'!F136))="","",OFFSET('Hygiene Data'!$F$12,0,10*ROW('Hygiene Data'!F136)))</f>
        <v/>
      </c>
      <c r="DW142" s="399" t="str">
        <f ca="1">+IF(OFFSET('Hygiene Data'!$F$13,0,10*ROW('Hygiene Data'!F136))="","",OFFSET('Hygiene Data'!$F$13,0,10*ROW('Hygiene Data'!F136)))</f>
        <v/>
      </c>
      <c r="DX142" s="399" t="str">
        <f ca="1">+IF(OFFSET('Hygiene Data'!$G$11,0,10*ROW('Hygiene Data'!G136))="","",OFFSET('Hygiene Data'!$G$11,0,10*ROW('Hygiene Data'!G136)))</f>
        <v/>
      </c>
      <c r="DY142" s="399" t="str">
        <f ca="1">+IF(OFFSET('Hygiene Data'!$G$12,0,10*ROW('Hygiene Data'!G136))="","",OFFSET('Hygiene Data'!$G$12,0,10*ROW('Hygiene Data'!G136)))</f>
        <v/>
      </c>
      <c r="DZ142" s="399" t="str">
        <f ca="1">+IF(OFFSET('Hygiene Data'!$G$13,0,10*ROW('Hygiene Data'!G136))="","",OFFSET('Hygiene Data'!$G$13,0,10*ROW('Hygiene Data'!G136)))</f>
        <v/>
      </c>
      <c r="EA142" s="399" t="str">
        <f ca="1">+IF(OFFSET('Hygiene Data'!$H$11,0,10*ROW('Hygiene Data'!H136))="","",OFFSET('Hygiene Data'!$H$11,0,10*ROW('Hygiene Data'!H136)))</f>
        <v/>
      </c>
      <c r="EB142" s="399" t="str">
        <f ca="1">+IF(OFFSET('Hygiene Data'!$H$12,0,10*ROW('Hygiene Data'!H136))="","",OFFSET('Hygiene Data'!$H$12,0,10*ROW('Hygiene Data'!H136)))</f>
        <v/>
      </c>
      <c r="EC142" s="399" t="str">
        <f ca="1">+IF(OFFSET('Hygiene Data'!$H$13,0,10*ROW('Hygiene Data'!H136))="","",OFFSET('Hygiene Data'!$H$13,0,10*ROW('Hygiene Data'!H136)))</f>
        <v/>
      </c>
      <c r="ED142" s="399" t="str">
        <f ca="1">+IF(OFFSET('Hygiene Data'!$I$11,0,10*ROW('Hygiene Data'!I136))="","",OFFSET('Hygiene Data'!$I$11,0,10*ROW('Hygiene Data'!I136)))</f>
        <v/>
      </c>
      <c r="EE142" s="399" t="str">
        <f ca="1">+IF(OFFSET('Hygiene Data'!$I$12,0,10*ROW('Hygiene Data'!I136))="","",OFFSET('Hygiene Data'!$I$12,0,10*ROW('Hygiene Data'!I136)))</f>
        <v/>
      </c>
      <c r="EF142" s="399" t="str">
        <f ca="1">+IF(OFFSET('Hygiene Data'!$I$13,0,10*ROW('Hygiene Data'!I136))="","",OFFSET('Hygiene Data'!$I$13,0,10*ROW('Hygiene Data'!I136)))</f>
        <v/>
      </c>
    </row>
    <row r="143" spans="1:136" x14ac:dyDescent="0.25">
      <c r="A143" s="508" t="str">
        <f ca="1">+IF(OFFSET('Water Data'!$B$2,0,10*ROW('Water Data'!E137))="","",OFFSET('Water Data'!$B$2,0,10*ROW('Water Data'!E137)))</f>
        <v/>
      </c>
      <c r="B143" s="50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35" t="str">
        <f t="shared" ca="1" si="2"/>
        <v/>
      </c>
      <c r="D143" s="53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3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3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3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3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3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3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3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3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3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3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3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3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3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3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3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3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3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3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3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3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3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3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3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3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3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3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3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3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3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3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3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3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3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3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3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3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3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3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3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3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3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3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3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3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3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3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3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3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1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3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3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3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3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3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3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3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3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3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3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3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3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3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3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3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3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99" t="str">
        <f ca="1">+IF(OFFSET('Water Data'!$D$27,0,10*ROW('Water Data'!D137))="","",OFFSET('Water Data'!$D$27,0,10*ROW('Water Data'!D137)))</f>
        <v/>
      </c>
      <c r="BT143" s="399" t="str">
        <f ca="1">+IF(OFFSET('Water Data'!$D$28,0,10*ROW('Water Data'!D137))="","",OFFSET('Water Data'!$D$28,0,10*ROW('Water Data'!D137)))</f>
        <v/>
      </c>
      <c r="BU143" s="399" t="str">
        <f ca="1">+IF(OFFSET('Water Data'!$D$29,0,10*ROW('Water Data'!D137))="","",OFFSET('Water Data'!$D$29,0,10*ROW('Water Data'!D137)))</f>
        <v/>
      </c>
      <c r="BV143" s="399" t="str">
        <f ca="1">+IF(OFFSET('Water Data'!$E$27,0,10*ROW('Water Data'!E137))="","",OFFSET('Water Data'!$E$27,0,10*ROW('Water Data'!E137)))</f>
        <v/>
      </c>
      <c r="BW143" s="399" t="str">
        <f ca="1">+IF(OFFSET('Water Data'!$E$28,0,10*ROW('Water Data'!E137))="","",OFFSET('Water Data'!$E$28,0,10*ROW('Water Data'!E137)))</f>
        <v/>
      </c>
      <c r="BX143" s="399" t="str">
        <f ca="1">+IF(OFFSET('Water Data'!$E$29,0,10*ROW('Water Data'!E137))="","",OFFSET('Water Data'!$E$29,0,10*ROW('Water Data'!E137)))</f>
        <v/>
      </c>
      <c r="BY143" s="399" t="str">
        <f ca="1">+IF(OFFSET('Water Data'!$F$27,0,10*ROW('Water Data'!F137))="","",OFFSET('Water Data'!$F$27,0,10*ROW('Water Data'!F137)))</f>
        <v/>
      </c>
      <c r="BZ143" s="399" t="str">
        <f ca="1">+IF(OFFSET('Water Data'!$F$28,0,10*ROW('Water Data'!F137))="","",OFFSET('Water Data'!$F$28,0,10*ROW('Water Data'!F137)))</f>
        <v/>
      </c>
      <c r="CA143" s="399" t="str">
        <f ca="1">+IF(OFFSET('Water Data'!$F$29,0,10*ROW('Water Data'!F137))="","",OFFSET('Water Data'!$F$29,0,10*ROW('Water Data'!F137)))</f>
        <v/>
      </c>
      <c r="CB143" s="399" t="str">
        <f ca="1">+IF(OFFSET('Water Data'!$G$27,0,10*ROW('Water Data'!G137))="","",OFFSET('Water Data'!$G$27,0,10*ROW('Water Data'!G137)))</f>
        <v/>
      </c>
      <c r="CC143" s="399" t="str">
        <f ca="1">+IF(OFFSET('Water Data'!$G$28,0,10*ROW('Water Data'!G137))="","",OFFSET('Water Data'!$G$28,0,10*ROW('Water Data'!G137)))</f>
        <v/>
      </c>
      <c r="CD143" s="399" t="str">
        <f ca="1">+IF(OFFSET('Water Data'!$G$29,0,10*ROW('Water Data'!G137))="","",OFFSET('Water Data'!$G$29,0,10*ROW('Water Data'!G137)))</f>
        <v/>
      </c>
      <c r="CE143" s="399" t="str">
        <f ca="1">+IF(OFFSET('Water Data'!$H$27,0,10*ROW('Water Data'!H137))="","",OFFSET('Water Data'!$H$27,0,10*ROW('Water Data'!H137)))</f>
        <v/>
      </c>
      <c r="CF143" s="399" t="str">
        <f ca="1">+IF(OFFSET('Water Data'!$H$28,0,10*ROW('Water Data'!H137))="","",OFFSET('Water Data'!$H$28,0,10*ROW('Water Data'!H137)))</f>
        <v/>
      </c>
      <c r="CG143" s="399" t="str">
        <f ca="1">+IF(OFFSET('Water Data'!$H$29,0,10*ROW('Water Data'!H137))="","",OFFSET('Water Data'!$H$29,0,10*ROW('Water Data'!H137)))</f>
        <v/>
      </c>
      <c r="CH143" s="399" t="str">
        <f ca="1">+IF(OFFSET('Water Data'!$I$27,0,10*ROW('Water Data'!I137))="","",OFFSET('Water Data'!$I$27,0,10*ROW('Water Data'!I137)))</f>
        <v/>
      </c>
      <c r="CI143" s="399" t="str">
        <f ca="1">+IF(OFFSET('Water Data'!$I$28,0,10*ROW('Water Data'!I137))="","",OFFSET('Water Data'!$I$28,0,10*ROW('Water Data'!I137)))</f>
        <v/>
      </c>
      <c r="CJ143" s="399" t="str">
        <f ca="1">+IF(OFFSET('Water Data'!$I$29,0,10*ROW('Water Data'!I137))="","",OFFSET('Water Data'!$I$29,0,10*ROW('Water Data'!I137)))</f>
        <v/>
      </c>
      <c r="CK143" s="399" t="str">
        <f ca="1">+IF(OFFSET('Sanitation Data'!$D$28,0,10*ROW('Sanitation Data'!D137))="","",OFFSET('Sanitation Data'!$D$28,0,10*ROW('Sanitation Data'!D137)))</f>
        <v/>
      </c>
      <c r="CL143" s="399" t="str">
        <f ca="1">+IF(OFFSET('Sanitation Data'!$D$29,0,10*ROW('Sanitation Data'!D137))="","",OFFSET('Sanitation Data'!$D$29,0,10*ROW('Sanitation Data'!D137)))</f>
        <v/>
      </c>
      <c r="CM143" s="399" t="str">
        <f ca="1">+IF(OFFSET('Sanitation Data'!$D$30,0,10*ROW('Sanitation Data'!D137))="","",OFFSET('Sanitation Data'!$D$30,0,10*ROW('Sanitation Data'!D137)))</f>
        <v/>
      </c>
      <c r="CN143" s="399" t="str">
        <f ca="1">+IF(OFFSET('Sanitation Data'!$D$31,0,10*ROW('Sanitation Data'!D137))="","",OFFSET('Sanitation Data'!$D$31,0,10*ROW('Sanitation Data'!D137)))</f>
        <v/>
      </c>
      <c r="CO143" s="399" t="str">
        <f ca="1">+IF(OFFSET('Sanitation Data'!$D$32,0,10*ROW('Sanitation Data'!D137))="","",OFFSET('Sanitation Data'!$D$32,0,10*ROW('Sanitation Data'!D137)))</f>
        <v/>
      </c>
      <c r="CP143" s="399" t="str">
        <f ca="1">+IF(OFFSET('Sanitation Data'!$E$28,0,10*ROW('Sanitation Data'!E137))="","",OFFSET('Sanitation Data'!$E$28,0,10*ROW('Sanitation Data'!E137)))</f>
        <v/>
      </c>
      <c r="CQ143" s="399" t="str">
        <f ca="1">+IF(OFFSET('Sanitation Data'!$E$29,0,10*ROW('Sanitation Data'!E137))="","",OFFSET('Sanitation Data'!$E$29,0,10*ROW('Sanitation Data'!E137)))</f>
        <v/>
      </c>
      <c r="CR143" s="399" t="str">
        <f ca="1">+IF(OFFSET('Sanitation Data'!$E$30,0,10*ROW('Sanitation Data'!E137))="","",OFFSET('Sanitation Data'!$E$30,0,10*ROW('Sanitation Data'!E137)))</f>
        <v/>
      </c>
      <c r="CS143" s="399" t="str">
        <f ca="1">+IF(OFFSET('Sanitation Data'!$E$31,0,10*ROW('Sanitation Data'!E137))="","",OFFSET('Sanitation Data'!$E$31,0,10*ROW('Sanitation Data'!E137)))</f>
        <v/>
      </c>
      <c r="CT143" s="399" t="str">
        <f ca="1">+IF(OFFSET('Sanitation Data'!$E$32,0,10*ROW('Sanitation Data'!E137))="","",OFFSET('Sanitation Data'!$E$32,0,10*ROW('Sanitation Data'!E137)))</f>
        <v/>
      </c>
      <c r="CU143" s="399" t="str">
        <f ca="1">+IF(OFFSET('Sanitation Data'!$F$28,0,10*ROW('Sanitation Data'!F137))="","",OFFSET('Sanitation Data'!$F$28,0,10*ROW('Sanitation Data'!F137)))</f>
        <v/>
      </c>
      <c r="CV143" s="399" t="str">
        <f ca="1">+IF(OFFSET('Sanitation Data'!$F$29,0,10*ROW('Sanitation Data'!F137))="","",OFFSET('Sanitation Data'!$F$29,0,10*ROW('Sanitation Data'!F137)))</f>
        <v/>
      </c>
      <c r="CW143" s="399" t="str">
        <f ca="1">+IF(OFFSET('Sanitation Data'!$F$30,0,10*ROW('Sanitation Data'!F137))="","",OFFSET('Sanitation Data'!$F$30,0,10*ROW('Sanitation Data'!F137)))</f>
        <v/>
      </c>
      <c r="CX143" s="399" t="str">
        <f ca="1">+IF(OFFSET('Sanitation Data'!$F$31,0,10*ROW('Sanitation Data'!F137))="","",OFFSET('Sanitation Data'!$F$31,0,10*ROW('Sanitation Data'!F137)))</f>
        <v/>
      </c>
      <c r="CY143" s="399" t="str">
        <f ca="1">+IF(OFFSET('Sanitation Data'!$F$32,0,10*ROW('Sanitation Data'!F137))="","",OFFSET('Sanitation Data'!$F$32,0,10*ROW('Sanitation Data'!F137)))</f>
        <v/>
      </c>
      <c r="CZ143" s="399" t="str">
        <f ca="1">+IF(OFFSET('Sanitation Data'!$G$28,0,10*ROW('Sanitation Data'!G137))="","",OFFSET('Sanitation Data'!$G$28,0,10*ROW('Sanitation Data'!G137)))</f>
        <v/>
      </c>
      <c r="DA143" s="399" t="str">
        <f ca="1">+IF(OFFSET('Sanitation Data'!$G$29,0,10*ROW('Sanitation Data'!G137))="","",OFFSET('Sanitation Data'!$G$29,0,10*ROW('Sanitation Data'!G137)))</f>
        <v/>
      </c>
      <c r="DB143" s="399" t="str">
        <f ca="1">+IF(OFFSET('Sanitation Data'!$G$30,0,10*ROW('Sanitation Data'!G137))="","",OFFSET('Sanitation Data'!$G$30,0,10*ROW('Sanitation Data'!G137)))</f>
        <v/>
      </c>
      <c r="DC143" s="399" t="str">
        <f ca="1">+IF(OFFSET('Sanitation Data'!$G$31,0,10*ROW('Sanitation Data'!G137))="","",OFFSET('Sanitation Data'!$G$31,0,10*ROW('Sanitation Data'!G137)))</f>
        <v/>
      </c>
      <c r="DD143" s="399" t="str">
        <f ca="1">+IF(OFFSET('Sanitation Data'!$G$32,0,10*ROW('Sanitation Data'!G137))="","",OFFSET('Sanitation Data'!$G$32,0,10*ROW('Sanitation Data'!G137)))</f>
        <v/>
      </c>
      <c r="DE143" s="399" t="str">
        <f ca="1">+IF(OFFSET('Sanitation Data'!$H$28,0,10*ROW('Sanitation Data'!H137))="","",OFFSET('Sanitation Data'!$H$28,0,10*ROW('Sanitation Data'!H137)))</f>
        <v/>
      </c>
      <c r="DF143" s="399" t="str">
        <f ca="1">+IF(OFFSET('Sanitation Data'!$H$29,0,10*ROW('Sanitation Data'!H137))="","",OFFSET('Sanitation Data'!$H$29,0,10*ROW('Sanitation Data'!H137)))</f>
        <v/>
      </c>
      <c r="DG143" s="399" t="str">
        <f ca="1">+IF(OFFSET('Sanitation Data'!$H$30,0,10*ROW('Sanitation Data'!H137))="","",OFFSET('Sanitation Data'!$H$30,0,10*ROW('Sanitation Data'!H137)))</f>
        <v/>
      </c>
      <c r="DH143" s="399" t="str">
        <f ca="1">+IF(OFFSET('Sanitation Data'!$H$31,0,10*ROW('Sanitation Data'!H137))="","",OFFSET('Sanitation Data'!$H$31,0,10*ROW('Sanitation Data'!H137)))</f>
        <v/>
      </c>
      <c r="DI143" s="399" t="str">
        <f ca="1">+IF(OFFSET('Sanitation Data'!$H$32,0,10*ROW('Sanitation Data'!H137))="","",OFFSET('Sanitation Data'!$H$32,0,10*ROW('Sanitation Data'!H137)))</f>
        <v/>
      </c>
      <c r="DJ143" s="399" t="str">
        <f ca="1">+IF(OFFSET('Sanitation Data'!$I$28,0,10*ROW('Sanitation Data'!I137))="","",OFFSET('Sanitation Data'!$I$28,0,10*ROW('Sanitation Data'!I137)))</f>
        <v/>
      </c>
      <c r="DK143" s="399" t="str">
        <f ca="1">+IF(OFFSET('Sanitation Data'!$I$29,0,10*ROW('Sanitation Data'!I137))="","",OFFSET('Sanitation Data'!$I$29,0,10*ROW('Sanitation Data'!I137)))</f>
        <v/>
      </c>
      <c r="DL143" s="399" t="str">
        <f ca="1">+IF(OFFSET('Sanitation Data'!$I$30,0,10*ROW('Sanitation Data'!I137))="","",OFFSET('Sanitation Data'!$I$30,0,10*ROW('Sanitation Data'!I137)))</f>
        <v/>
      </c>
      <c r="DM143" s="399" t="str">
        <f ca="1">+IF(OFFSET('Sanitation Data'!$I$31,0,10*ROW('Sanitation Data'!I137))="","",OFFSET('Sanitation Data'!$I$31,0,10*ROW('Sanitation Data'!I137)))</f>
        <v/>
      </c>
      <c r="DN143" s="399" t="str">
        <f ca="1">+IF(OFFSET('Sanitation Data'!$I$32,0,10*ROW('Sanitation Data'!I137))="","",OFFSET('Sanitation Data'!$I$32,0,10*ROW('Sanitation Data'!I137)))</f>
        <v/>
      </c>
      <c r="DO143" s="399" t="str">
        <f ca="1">+IF(OFFSET('Hygiene Data'!$D$11,0,10*ROW('Hygiene Data'!D137))="","",OFFSET('Hygiene Data'!$D$11,0,10*ROW('Hygiene Data'!D137)))</f>
        <v/>
      </c>
      <c r="DP143" s="399" t="str">
        <f ca="1">+IF(OFFSET('Hygiene Data'!$D$12,0,10*ROW('Hygiene Data'!D137))="","",OFFSET('Hygiene Data'!$D$12,0,10*ROW('Hygiene Data'!D137)))</f>
        <v/>
      </c>
      <c r="DQ143" s="399" t="str">
        <f ca="1">+IF(OFFSET('Hygiene Data'!$D$13,0,10*ROW('Hygiene Data'!D137))="","",OFFSET('Hygiene Data'!$D$13,0,10*ROW('Hygiene Data'!D137)))</f>
        <v/>
      </c>
      <c r="DR143" s="399" t="str">
        <f ca="1">+IF(OFFSET('Hygiene Data'!$E$11,0,10*ROW('Hygiene Data'!E137))="","",OFFSET('Hygiene Data'!$E$11,0,10*ROW('Hygiene Data'!E137)))</f>
        <v/>
      </c>
      <c r="DS143" s="399" t="str">
        <f ca="1">+IF(OFFSET('Hygiene Data'!$E$12,0,10*ROW('Hygiene Data'!E137))="","",OFFSET('Hygiene Data'!$E$12,0,10*ROW('Hygiene Data'!E137)))</f>
        <v/>
      </c>
      <c r="DT143" s="399" t="str">
        <f ca="1">+IF(OFFSET('Hygiene Data'!$E$13,0,10*ROW('Hygiene Data'!E137))="","",OFFSET('Hygiene Data'!$E$13,0,10*ROW('Hygiene Data'!E137)))</f>
        <v/>
      </c>
      <c r="DU143" s="399" t="str">
        <f ca="1">+IF(OFFSET('Hygiene Data'!$F$11,0,10*ROW('Hygiene Data'!F137))="","",OFFSET('Hygiene Data'!$F$11,0,10*ROW('Hygiene Data'!F137)))</f>
        <v/>
      </c>
      <c r="DV143" s="399" t="str">
        <f ca="1">+IF(OFFSET('Hygiene Data'!$F$12,0,10*ROW('Hygiene Data'!F137))="","",OFFSET('Hygiene Data'!$F$12,0,10*ROW('Hygiene Data'!F137)))</f>
        <v/>
      </c>
      <c r="DW143" s="399" t="str">
        <f ca="1">+IF(OFFSET('Hygiene Data'!$F$13,0,10*ROW('Hygiene Data'!F137))="","",OFFSET('Hygiene Data'!$F$13,0,10*ROW('Hygiene Data'!F137)))</f>
        <v/>
      </c>
      <c r="DX143" s="399" t="str">
        <f ca="1">+IF(OFFSET('Hygiene Data'!$G$11,0,10*ROW('Hygiene Data'!G137))="","",OFFSET('Hygiene Data'!$G$11,0,10*ROW('Hygiene Data'!G137)))</f>
        <v/>
      </c>
      <c r="DY143" s="399" t="str">
        <f ca="1">+IF(OFFSET('Hygiene Data'!$G$12,0,10*ROW('Hygiene Data'!G137))="","",OFFSET('Hygiene Data'!$G$12,0,10*ROW('Hygiene Data'!G137)))</f>
        <v/>
      </c>
      <c r="DZ143" s="399" t="str">
        <f ca="1">+IF(OFFSET('Hygiene Data'!$G$13,0,10*ROW('Hygiene Data'!G137))="","",OFFSET('Hygiene Data'!$G$13,0,10*ROW('Hygiene Data'!G137)))</f>
        <v/>
      </c>
      <c r="EA143" s="399" t="str">
        <f ca="1">+IF(OFFSET('Hygiene Data'!$H$11,0,10*ROW('Hygiene Data'!H137))="","",OFFSET('Hygiene Data'!$H$11,0,10*ROW('Hygiene Data'!H137)))</f>
        <v/>
      </c>
      <c r="EB143" s="399" t="str">
        <f ca="1">+IF(OFFSET('Hygiene Data'!$H$12,0,10*ROW('Hygiene Data'!H137))="","",OFFSET('Hygiene Data'!$H$12,0,10*ROW('Hygiene Data'!H137)))</f>
        <v/>
      </c>
      <c r="EC143" s="399" t="str">
        <f ca="1">+IF(OFFSET('Hygiene Data'!$H$13,0,10*ROW('Hygiene Data'!H137))="","",OFFSET('Hygiene Data'!$H$13,0,10*ROW('Hygiene Data'!H137)))</f>
        <v/>
      </c>
      <c r="ED143" s="399" t="str">
        <f ca="1">+IF(OFFSET('Hygiene Data'!$I$11,0,10*ROW('Hygiene Data'!I137))="","",OFFSET('Hygiene Data'!$I$11,0,10*ROW('Hygiene Data'!I137)))</f>
        <v/>
      </c>
      <c r="EE143" s="399" t="str">
        <f ca="1">+IF(OFFSET('Hygiene Data'!$I$12,0,10*ROW('Hygiene Data'!I137))="","",OFFSET('Hygiene Data'!$I$12,0,10*ROW('Hygiene Data'!I137)))</f>
        <v/>
      </c>
      <c r="EF143" s="399" t="str">
        <f ca="1">+IF(OFFSET('Hygiene Data'!$I$13,0,10*ROW('Hygiene Data'!I137))="","",OFFSET('Hygiene Data'!$I$13,0,10*ROW('Hygiene Data'!I137)))</f>
        <v/>
      </c>
    </row>
    <row r="144" spans="1:136" x14ac:dyDescent="0.25">
      <c r="A144" s="508" t="str">
        <f ca="1">+IF(OFFSET('Water Data'!$B$2,0,10*ROW('Water Data'!E138))="","",OFFSET('Water Data'!$B$2,0,10*ROW('Water Data'!E138)))</f>
        <v/>
      </c>
      <c r="B144" s="50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35" t="str">
        <f t="shared" ca="1" si="2"/>
        <v/>
      </c>
      <c r="D144" s="53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3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3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3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3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3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3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3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3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3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3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3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3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3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3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3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3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3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3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3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3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3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3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3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3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3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3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3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3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3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3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3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3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3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3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3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3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3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3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3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3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3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3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3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3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3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3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3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3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1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3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3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3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3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3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3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3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3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3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3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3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3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3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3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3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3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99" t="str">
        <f ca="1">+IF(OFFSET('Water Data'!$D$27,0,10*ROW('Water Data'!D138))="","",OFFSET('Water Data'!$D$27,0,10*ROW('Water Data'!D138)))</f>
        <v/>
      </c>
      <c r="BT144" s="399" t="str">
        <f ca="1">+IF(OFFSET('Water Data'!$D$28,0,10*ROW('Water Data'!D138))="","",OFFSET('Water Data'!$D$28,0,10*ROW('Water Data'!D138)))</f>
        <v/>
      </c>
      <c r="BU144" s="399" t="str">
        <f ca="1">+IF(OFFSET('Water Data'!$D$29,0,10*ROW('Water Data'!D138))="","",OFFSET('Water Data'!$D$29,0,10*ROW('Water Data'!D138)))</f>
        <v/>
      </c>
      <c r="BV144" s="399" t="str">
        <f ca="1">+IF(OFFSET('Water Data'!$E$27,0,10*ROW('Water Data'!E138))="","",OFFSET('Water Data'!$E$27,0,10*ROW('Water Data'!E138)))</f>
        <v/>
      </c>
      <c r="BW144" s="399" t="str">
        <f ca="1">+IF(OFFSET('Water Data'!$E$28,0,10*ROW('Water Data'!E138))="","",OFFSET('Water Data'!$E$28,0,10*ROW('Water Data'!E138)))</f>
        <v/>
      </c>
      <c r="BX144" s="399" t="str">
        <f ca="1">+IF(OFFSET('Water Data'!$E$29,0,10*ROW('Water Data'!E138))="","",OFFSET('Water Data'!$E$29,0,10*ROW('Water Data'!E138)))</f>
        <v/>
      </c>
      <c r="BY144" s="399" t="str">
        <f ca="1">+IF(OFFSET('Water Data'!$F$27,0,10*ROW('Water Data'!F138))="","",OFFSET('Water Data'!$F$27,0,10*ROW('Water Data'!F138)))</f>
        <v/>
      </c>
      <c r="BZ144" s="399" t="str">
        <f ca="1">+IF(OFFSET('Water Data'!$F$28,0,10*ROW('Water Data'!F138))="","",OFFSET('Water Data'!$F$28,0,10*ROW('Water Data'!F138)))</f>
        <v/>
      </c>
      <c r="CA144" s="399" t="str">
        <f ca="1">+IF(OFFSET('Water Data'!$F$29,0,10*ROW('Water Data'!F138))="","",OFFSET('Water Data'!$F$29,0,10*ROW('Water Data'!F138)))</f>
        <v/>
      </c>
      <c r="CB144" s="399" t="str">
        <f ca="1">+IF(OFFSET('Water Data'!$G$27,0,10*ROW('Water Data'!G138))="","",OFFSET('Water Data'!$G$27,0,10*ROW('Water Data'!G138)))</f>
        <v/>
      </c>
      <c r="CC144" s="399" t="str">
        <f ca="1">+IF(OFFSET('Water Data'!$G$28,0,10*ROW('Water Data'!G138))="","",OFFSET('Water Data'!$G$28,0,10*ROW('Water Data'!G138)))</f>
        <v/>
      </c>
      <c r="CD144" s="399" t="str">
        <f ca="1">+IF(OFFSET('Water Data'!$G$29,0,10*ROW('Water Data'!G138))="","",OFFSET('Water Data'!$G$29,0,10*ROW('Water Data'!G138)))</f>
        <v/>
      </c>
      <c r="CE144" s="399" t="str">
        <f ca="1">+IF(OFFSET('Water Data'!$H$27,0,10*ROW('Water Data'!H138))="","",OFFSET('Water Data'!$H$27,0,10*ROW('Water Data'!H138)))</f>
        <v/>
      </c>
      <c r="CF144" s="399" t="str">
        <f ca="1">+IF(OFFSET('Water Data'!$H$28,0,10*ROW('Water Data'!H138))="","",OFFSET('Water Data'!$H$28,0,10*ROW('Water Data'!H138)))</f>
        <v/>
      </c>
      <c r="CG144" s="399" t="str">
        <f ca="1">+IF(OFFSET('Water Data'!$H$29,0,10*ROW('Water Data'!H138))="","",OFFSET('Water Data'!$H$29,0,10*ROW('Water Data'!H138)))</f>
        <v/>
      </c>
      <c r="CH144" s="399" t="str">
        <f ca="1">+IF(OFFSET('Water Data'!$I$27,0,10*ROW('Water Data'!I138))="","",OFFSET('Water Data'!$I$27,0,10*ROW('Water Data'!I138)))</f>
        <v/>
      </c>
      <c r="CI144" s="399" t="str">
        <f ca="1">+IF(OFFSET('Water Data'!$I$28,0,10*ROW('Water Data'!I138))="","",OFFSET('Water Data'!$I$28,0,10*ROW('Water Data'!I138)))</f>
        <v/>
      </c>
      <c r="CJ144" s="399" t="str">
        <f ca="1">+IF(OFFSET('Water Data'!$I$29,0,10*ROW('Water Data'!I138))="","",OFFSET('Water Data'!$I$29,0,10*ROW('Water Data'!I138)))</f>
        <v/>
      </c>
      <c r="CK144" s="399" t="str">
        <f ca="1">+IF(OFFSET('Sanitation Data'!$D$28,0,10*ROW('Sanitation Data'!D138))="","",OFFSET('Sanitation Data'!$D$28,0,10*ROW('Sanitation Data'!D138)))</f>
        <v/>
      </c>
      <c r="CL144" s="399" t="str">
        <f ca="1">+IF(OFFSET('Sanitation Data'!$D$29,0,10*ROW('Sanitation Data'!D138))="","",OFFSET('Sanitation Data'!$D$29,0,10*ROW('Sanitation Data'!D138)))</f>
        <v/>
      </c>
      <c r="CM144" s="399" t="str">
        <f ca="1">+IF(OFFSET('Sanitation Data'!$D$30,0,10*ROW('Sanitation Data'!D138))="","",OFFSET('Sanitation Data'!$D$30,0,10*ROW('Sanitation Data'!D138)))</f>
        <v/>
      </c>
      <c r="CN144" s="399" t="str">
        <f ca="1">+IF(OFFSET('Sanitation Data'!$D$31,0,10*ROW('Sanitation Data'!D138))="","",OFFSET('Sanitation Data'!$D$31,0,10*ROW('Sanitation Data'!D138)))</f>
        <v/>
      </c>
      <c r="CO144" s="399" t="str">
        <f ca="1">+IF(OFFSET('Sanitation Data'!$D$32,0,10*ROW('Sanitation Data'!D138))="","",OFFSET('Sanitation Data'!$D$32,0,10*ROW('Sanitation Data'!D138)))</f>
        <v/>
      </c>
      <c r="CP144" s="399" t="str">
        <f ca="1">+IF(OFFSET('Sanitation Data'!$E$28,0,10*ROW('Sanitation Data'!E138))="","",OFFSET('Sanitation Data'!$E$28,0,10*ROW('Sanitation Data'!E138)))</f>
        <v/>
      </c>
      <c r="CQ144" s="399" t="str">
        <f ca="1">+IF(OFFSET('Sanitation Data'!$E$29,0,10*ROW('Sanitation Data'!E138))="","",OFFSET('Sanitation Data'!$E$29,0,10*ROW('Sanitation Data'!E138)))</f>
        <v/>
      </c>
      <c r="CR144" s="399" t="str">
        <f ca="1">+IF(OFFSET('Sanitation Data'!$E$30,0,10*ROW('Sanitation Data'!E138))="","",OFFSET('Sanitation Data'!$E$30,0,10*ROW('Sanitation Data'!E138)))</f>
        <v/>
      </c>
      <c r="CS144" s="399" t="str">
        <f ca="1">+IF(OFFSET('Sanitation Data'!$E$31,0,10*ROW('Sanitation Data'!E138))="","",OFFSET('Sanitation Data'!$E$31,0,10*ROW('Sanitation Data'!E138)))</f>
        <v/>
      </c>
      <c r="CT144" s="399" t="str">
        <f ca="1">+IF(OFFSET('Sanitation Data'!$E$32,0,10*ROW('Sanitation Data'!E138))="","",OFFSET('Sanitation Data'!$E$32,0,10*ROW('Sanitation Data'!E138)))</f>
        <v/>
      </c>
      <c r="CU144" s="399" t="str">
        <f ca="1">+IF(OFFSET('Sanitation Data'!$F$28,0,10*ROW('Sanitation Data'!F138))="","",OFFSET('Sanitation Data'!$F$28,0,10*ROW('Sanitation Data'!F138)))</f>
        <v/>
      </c>
      <c r="CV144" s="399" t="str">
        <f ca="1">+IF(OFFSET('Sanitation Data'!$F$29,0,10*ROW('Sanitation Data'!F138))="","",OFFSET('Sanitation Data'!$F$29,0,10*ROW('Sanitation Data'!F138)))</f>
        <v/>
      </c>
      <c r="CW144" s="399" t="str">
        <f ca="1">+IF(OFFSET('Sanitation Data'!$F$30,0,10*ROW('Sanitation Data'!F138))="","",OFFSET('Sanitation Data'!$F$30,0,10*ROW('Sanitation Data'!F138)))</f>
        <v/>
      </c>
      <c r="CX144" s="399" t="str">
        <f ca="1">+IF(OFFSET('Sanitation Data'!$F$31,0,10*ROW('Sanitation Data'!F138))="","",OFFSET('Sanitation Data'!$F$31,0,10*ROW('Sanitation Data'!F138)))</f>
        <v/>
      </c>
      <c r="CY144" s="399" t="str">
        <f ca="1">+IF(OFFSET('Sanitation Data'!$F$32,0,10*ROW('Sanitation Data'!F138))="","",OFFSET('Sanitation Data'!$F$32,0,10*ROW('Sanitation Data'!F138)))</f>
        <v/>
      </c>
      <c r="CZ144" s="399" t="str">
        <f ca="1">+IF(OFFSET('Sanitation Data'!$G$28,0,10*ROW('Sanitation Data'!G138))="","",OFFSET('Sanitation Data'!$G$28,0,10*ROW('Sanitation Data'!G138)))</f>
        <v/>
      </c>
      <c r="DA144" s="399" t="str">
        <f ca="1">+IF(OFFSET('Sanitation Data'!$G$29,0,10*ROW('Sanitation Data'!G138))="","",OFFSET('Sanitation Data'!$G$29,0,10*ROW('Sanitation Data'!G138)))</f>
        <v/>
      </c>
      <c r="DB144" s="399" t="str">
        <f ca="1">+IF(OFFSET('Sanitation Data'!$G$30,0,10*ROW('Sanitation Data'!G138))="","",OFFSET('Sanitation Data'!$G$30,0,10*ROW('Sanitation Data'!G138)))</f>
        <v/>
      </c>
      <c r="DC144" s="399" t="str">
        <f ca="1">+IF(OFFSET('Sanitation Data'!$G$31,0,10*ROW('Sanitation Data'!G138))="","",OFFSET('Sanitation Data'!$G$31,0,10*ROW('Sanitation Data'!G138)))</f>
        <v/>
      </c>
      <c r="DD144" s="399" t="str">
        <f ca="1">+IF(OFFSET('Sanitation Data'!$G$32,0,10*ROW('Sanitation Data'!G138))="","",OFFSET('Sanitation Data'!$G$32,0,10*ROW('Sanitation Data'!G138)))</f>
        <v/>
      </c>
      <c r="DE144" s="399" t="str">
        <f ca="1">+IF(OFFSET('Sanitation Data'!$H$28,0,10*ROW('Sanitation Data'!H138))="","",OFFSET('Sanitation Data'!$H$28,0,10*ROW('Sanitation Data'!H138)))</f>
        <v/>
      </c>
      <c r="DF144" s="399" t="str">
        <f ca="1">+IF(OFFSET('Sanitation Data'!$H$29,0,10*ROW('Sanitation Data'!H138))="","",OFFSET('Sanitation Data'!$H$29,0,10*ROW('Sanitation Data'!H138)))</f>
        <v/>
      </c>
      <c r="DG144" s="399" t="str">
        <f ca="1">+IF(OFFSET('Sanitation Data'!$H$30,0,10*ROW('Sanitation Data'!H138))="","",OFFSET('Sanitation Data'!$H$30,0,10*ROW('Sanitation Data'!H138)))</f>
        <v/>
      </c>
      <c r="DH144" s="399" t="str">
        <f ca="1">+IF(OFFSET('Sanitation Data'!$H$31,0,10*ROW('Sanitation Data'!H138))="","",OFFSET('Sanitation Data'!$H$31,0,10*ROW('Sanitation Data'!H138)))</f>
        <v/>
      </c>
      <c r="DI144" s="399" t="str">
        <f ca="1">+IF(OFFSET('Sanitation Data'!$H$32,0,10*ROW('Sanitation Data'!H138))="","",OFFSET('Sanitation Data'!$H$32,0,10*ROW('Sanitation Data'!H138)))</f>
        <v/>
      </c>
      <c r="DJ144" s="399" t="str">
        <f ca="1">+IF(OFFSET('Sanitation Data'!$I$28,0,10*ROW('Sanitation Data'!I138))="","",OFFSET('Sanitation Data'!$I$28,0,10*ROW('Sanitation Data'!I138)))</f>
        <v/>
      </c>
      <c r="DK144" s="399" t="str">
        <f ca="1">+IF(OFFSET('Sanitation Data'!$I$29,0,10*ROW('Sanitation Data'!I138))="","",OFFSET('Sanitation Data'!$I$29,0,10*ROW('Sanitation Data'!I138)))</f>
        <v/>
      </c>
      <c r="DL144" s="399" t="str">
        <f ca="1">+IF(OFFSET('Sanitation Data'!$I$30,0,10*ROW('Sanitation Data'!I138))="","",OFFSET('Sanitation Data'!$I$30,0,10*ROW('Sanitation Data'!I138)))</f>
        <v/>
      </c>
      <c r="DM144" s="399" t="str">
        <f ca="1">+IF(OFFSET('Sanitation Data'!$I$31,0,10*ROW('Sanitation Data'!I138))="","",OFFSET('Sanitation Data'!$I$31,0,10*ROW('Sanitation Data'!I138)))</f>
        <v/>
      </c>
      <c r="DN144" s="399" t="str">
        <f ca="1">+IF(OFFSET('Sanitation Data'!$I$32,0,10*ROW('Sanitation Data'!I138))="","",OFFSET('Sanitation Data'!$I$32,0,10*ROW('Sanitation Data'!I138)))</f>
        <v/>
      </c>
      <c r="DO144" s="399" t="str">
        <f ca="1">+IF(OFFSET('Hygiene Data'!$D$11,0,10*ROW('Hygiene Data'!D138))="","",OFFSET('Hygiene Data'!$D$11,0,10*ROW('Hygiene Data'!D138)))</f>
        <v/>
      </c>
      <c r="DP144" s="399" t="str">
        <f ca="1">+IF(OFFSET('Hygiene Data'!$D$12,0,10*ROW('Hygiene Data'!D138))="","",OFFSET('Hygiene Data'!$D$12,0,10*ROW('Hygiene Data'!D138)))</f>
        <v/>
      </c>
      <c r="DQ144" s="399" t="str">
        <f ca="1">+IF(OFFSET('Hygiene Data'!$D$13,0,10*ROW('Hygiene Data'!D138))="","",OFFSET('Hygiene Data'!$D$13,0,10*ROW('Hygiene Data'!D138)))</f>
        <v/>
      </c>
      <c r="DR144" s="399" t="str">
        <f ca="1">+IF(OFFSET('Hygiene Data'!$E$11,0,10*ROW('Hygiene Data'!E138))="","",OFFSET('Hygiene Data'!$E$11,0,10*ROW('Hygiene Data'!E138)))</f>
        <v/>
      </c>
      <c r="DS144" s="399" t="str">
        <f ca="1">+IF(OFFSET('Hygiene Data'!$E$12,0,10*ROW('Hygiene Data'!E138))="","",OFFSET('Hygiene Data'!$E$12,0,10*ROW('Hygiene Data'!E138)))</f>
        <v/>
      </c>
      <c r="DT144" s="399" t="str">
        <f ca="1">+IF(OFFSET('Hygiene Data'!$E$13,0,10*ROW('Hygiene Data'!E138))="","",OFFSET('Hygiene Data'!$E$13,0,10*ROW('Hygiene Data'!E138)))</f>
        <v/>
      </c>
      <c r="DU144" s="399" t="str">
        <f ca="1">+IF(OFFSET('Hygiene Data'!$F$11,0,10*ROW('Hygiene Data'!F138))="","",OFFSET('Hygiene Data'!$F$11,0,10*ROW('Hygiene Data'!F138)))</f>
        <v/>
      </c>
      <c r="DV144" s="399" t="str">
        <f ca="1">+IF(OFFSET('Hygiene Data'!$F$12,0,10*ROW('Hygiene Data'!F138))="","",OFFSET('Hygiene Data'!$F$12,0,10*ROW('Hygiene Data'!F138)))</f>
        <v/>
      </c>
      <c r="DW144" s="399" t="str">
        <f ca="1">+IF(OFFSET('Hygiene Data'!$F$13,0,10*ROW('Hygiene Data'!F138))="","",OFFSET('Hygiene Data'!$F$13,0,10*ROW('Hygiene Data'!F138)))</f>
        <v/>
      </c>
      <c r="DX144" s="399" t="str">
        <f ca="1">+IF(OFFSET('Hygiene Data'!$G$11,0,10*ROW('Hygiene Data'!G138))="","",OFFSET('Hygiene Data'!$G$11,0,10*ROW('Hygiene Data'!G138)))</f>
        <v/>
      </c>
      <c r="DY144" s="399" t="str">
        <f ca="1">+IF(OFFSET('Hygiene Data'!$G$12,0,10*ROW('Hygiene Data'!G138))="","",OFFSET('Hygiene Data'!$G$12,0,10*ROW('Hygiene Data'!G138)))</f>
        <v/>
      </c>
      <c r="DZ144" s="399" t="str">
        <f ca="1">+IF(OFFSET('Hygiene Data'!$G$13,0,10*ROW('Hygiene Data'!G138))="","",OFFSET('Hygiene Data'!$G$13,0,10*ROW('Hygiene Data'!G138)))</f>
        <v/>
      </c>
      <c r="EA144" s="399" t="str">
        <f ca="1">+IF(OFFSET('Hygiene Data'!$H$11,0,10*ROW('Hygiene Data'!H138))="","",OFFSET('Hygiene Data'!$H$11,0,10*ROW('Hygiene Data'!H138)))</f>
        <v/>
      </c>
      <c r="EB144" s="399" t="str">
        <f ca="1">+IF(OFFSET('Hygiene Data'!$H$12,0,10*ROW('Hygiene Data'!H138))="","",OFFSET('Hygiene Data'!$H$12,0,10*ROW('Hygiene Data'!H138)))</f>
        <v/>
      </c>
      <c r="EC144" s="399" t="str">
        <f ca="1">+IF(OFFSET('Hygiene Data'!$H$13,0,10*ROW('Hygiene Data'!H138))="","",OFFSET('Hygiene Data'!$H$13,0,10*ROW('Hygiene Data'!H138)))</f>
        <v/>
      </c>
      <c r="ED144" s="399" t="str">
        <f ca="1">+IF(OFFSET('Hygiene Data'!$I$11,0,10*ROW('Hygiene Data'!I138))="","",OFFSET('Hygiene Data'!$I$11,0,10*ROW('Hygiene Data'!I138)))</f>
        <v/>
      </c>
      <c r="EE144" s="399" t="str">
        <f ca="1">+IF(OFFSET('Hygiene Data'!$I$12,0,10*ROW('Hygiene Data'!I138))="","",OFFSET('Hygiene Data'!$I$12,0,10*ROW('Hygiene Data'!I138)))</f>
        <v/>
      </c>
      <c r="EF144" s="399" t="str">
        <f ca="1">+IF(OFFSET('Hygiene Data'!$I$13,0,10*ROW('Hygiene Data'!I138))="","",OFFSET('Hygiene Data'!$I$13,0,10*ROW('Hygiene Data'!I138)))</f>
        <v/>
      </c>
    </row>
    <row r="145" spans="1:136" x14ac:dyDescent="0.25">
      <c r="A145" s="508" t="str">
        <f ca="1">+IF(OFFSET('Water Data'!$B$2,0,10*ROW('Water Data'!E139))="","",OFFSET('Water Data'!$B$2,0,10*ROW('Water Data'!E139)))</f>
        <v/>
      </c>
      <c r="B145" s="50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35" t="str">
        <f t="shared" ca="1" si="2"/>
        <v/>
      </c>
      <c r="D145" s="53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3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3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3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3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3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3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3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3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3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3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3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3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3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3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3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3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3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3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3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3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3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3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3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3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3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3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3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3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3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3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3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3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3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3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3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3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3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3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3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3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3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3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3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3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3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3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3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3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1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3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3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3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3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3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3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3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3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3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3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3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3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3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3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3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3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99" t="str">
        <f ca="1">+IF(OFFSET('Water Data'!$D$27,0,10*ROW('Water Data'!D139))="","",OFFSET('Water Data'!$D$27,0,10*ROW('Water Data'!D139)))</f>
        <v/>
      </c>
      <c r="BT145" s="399" t="str">
        <f ca="1">+IF(OFFSET('Water Data'!$D$28,0,10*ROW('Water Data'!D139))="","",OFFSET('Water Data'!$D$28,0,10*ROW('Water Data'!D139)))</f>
        <v/>
      </c>
      <c r="BU145" s="399" t="str">
        <f ca="1">+IF(OFFSET('Water Data'!$D$29,0,10*ROW('Water Data'!D139))="","",OFFSET('Water Data'!$D$29,0,10*ROW('Water Data'!D139)))</f>
        <v/>
      </c>
      <c r="BV145" s="399" t="str">
        <f ca="1">+IF(OFFSET('Water Data'!$E$27,0,10*ROW('Water Data'!E139))="","",OFFSET('Water Data'!$E$27,0,10*ROW('Water Data'!E139)))</f>
        <v/>
      </c>
      <c r="BW145" s="399" t="str">
        <f ca="1">+IF(OFFSET('Water Data'!$E$28,0,10*ROW('Water Data'!E139))="","",OFFSET('Water Data'!$E$28,0,10*ROW('Water Data'!E139)))</f>
        <v/>
      </c>
      <c r="BX145" s="399" t="str">
        <f ca="1">+IF(OFFSET('Water Data'!$E$29,0,10*ROW('Water Data'!E139))="","",OFFSET('Water Data'!$E$29,0,10*ROW('Water Data'!E139)))</f>
        <v/>
      </c>
      <c r="BY145" s="399" t="str">
        <f ca="1">+IF(OFFSET('Water Data'!$F$27,0,10*ROW('Water Data'!F139))="","",OFFSET('Water Data'!$F$27,0,10*ROW('Water Data'!F139)))</f>
        <v/>
      </c>
      <c r="BZ145" s="399" t="str">
        <f ca="1">+IF(OFFSET('Water Data'!$F$28,0,10*ROW('Water Data'!F139))="","",OFFSET('Water Data'!$F$28,0,10*ROW('Water Data'!F139)))</f>
        <v/>
      </c>
      <c r="CA145" s="399" t="str">
        <f ca="1">+IF(OFFSET('Water Data'!$F$29,0,10*ROW('Water Data'!F139))="","",OFFSET('Water Data'!$F$29,0,10*ROW('Water Data'!F139)))</f>
        <v/>
      </c>
      <c r="CB145" s="399" t="str">
        <f ca="1">+IF(OFFSET('Water Data'!$G$27,0,10*ROW('Water Data'!G139))="","",OFFSET('Water Data'!$G$27,0,10*ROW('Water Data'!G139)))</f>
        <v/>
      </c>
      <c r="CC145" s="399" t="str">
        <f ca="1">+IF(OFFSET('Water Data'!$G$28,0,10*ROW('Water Data'!G139))="","",OFFSET('Water Data'!$G$28,0,10*ROW('Water Data'!G139)))</f>
        <v/>
      </c>
      <c r="CD145" s="399" t="str">
        <f ca="1">+IF(OFFSET('Water Data'!$G$29,0,10*ROW('Water Data'!G139))="","",OFFSET('Water Data'!$G$29,0,10*ROW('Water Data'!G139)))</f>
        <v/>
      </c>
      <c r="CE145" s="399" t="str">
        <f ca="1">+IF(OFFSET('Water Data'!$H$27,0,10*ROW('Water Data'!H139))="","",OFFSET('Water Data'!$H$27,0,10*ROW('Water Data'!H139)))</f>
        <v/>
      </c>
      <c r="CF145" s="399" t="str">
        <f ca="1">+IF(OFFSET('Water Data'!$H$28,0,10*ROW('Water Data'!H139))="","",OFFSET('Water Data'!$H$28,0,10*ROW('Water Data'!H139)))</f>
        <v/>
      </c>
      <c r="CG145" s="399" t="str">
        <f ca="1">+IF(OFFSET('Water Data'!$H$29,0,10*ROW('Water Data'!H139))="","",OFFSET('Water Data'!$H$29,0,10*ROW('Water Data'!H139)))</f>
        <v/>
      </c>
      <c r="CH145" s="399" t="str">
        <f ca="1">+IF(OFFSET('Water Data'!$I$27,0,10*ROW('Water Data'!I139))="","",OFFSET('Water Data'!$I$27,0,10*ROW('Water Data'!I139)))</f>
        <v/>
      </c>
      <c r="CI145" s="399" t="str">
        <f ca="1">+IF(OFFSET('Water Data'!$I$28,0,10*ROW('Water Data'!I139))="","",OFFSET('Water Data'!$I$28,0,10*ROW('Water Data'!I139)))</f>
        <v/>
      </c>
      <c r="CJ145" s="399" t="str">
        <f ca="1">+IF(OFFSET('Water Data'!$I$29,0,10*ROW('Water Data'!I139))="","",OFFSET('Water Data'!$I$29,0,10*ROW('Water Data'!I139)))</f>
        <v/>
      </c>
      <c r="CK145" s="399" t="str">
        <f ca="1">+IF(OFFSET('Sanitation Data'!$D$28,0,10*ROW('Sanitation Data'!D139))="","",OFFSET('Sanitation Data'!$D$28,0,10*ROW('Sanitation Data'!D139)))</f>
        <v/>
      </c>
      <c r="CL145" s="399" t="str">
        <f ca="1">+IF(OFFSET('Sanitation Data'!$D$29,0,10*ROW('Sanitation Data'!D139))="","",OFFSET('Sanitation Data'!$D$29,0,10*ROW('Sanitation Data'!D139)))</f>
        <v/>
      </c>
      <c r="CM145" s="399" t="str">
        <f ca="1">+IF(OFFSET('Sanitation Data'!$D$30,0,10*ROW('Sanitation Data'!D139))="","",OFFSET('Sanitation Data'!$D$30,0,10*ROW('Sanitation Data'!D139)))</f>
        <v/>
      </c>
      <c r="CN145" s="399" t="str">
        <f ca="1">+IF(OFFSET('Sanitation Data'!$D$31,0,10*ROW('Sanitation Data'!D139))="","",OFFSET('Sanitation Data'!$D$31,0,10*ROW('Sanitation Data'!D139)))</f>
        <v/>
      </c>
      <c r="CO145" s="399" t="str">
        <f ca="1">+IF(OFFSET('Sanitation Data'!$D$32,0,10*ROW('Sanitation Data'!D139))="","",OFFSET('Sanitation Data'!$D$32,0,10*ROW('Sanitation Data'!D139)))</f>
        <v/>
      </c>
      <c r="CP145" s="399" t="str">
        <f ca="1">+IF(OFFSET('Sanitation Data'!$E$28,0,10*ROW('Sanitation Data'!E139))="","",OFFSET('Sanitation Data'!$E$28,0,10*ROW('Sanitation Data'!E139)))</f>
        <v/>
      </c>
      <c r="CQ145" s="399" t="str">
        <f ca="1">+IF(OFFSET('Sanitation Data'!$E$29,0,10*ROW('Sanitation Data'!E139))="","",OFFSET('Sanitation Data'!$E$29,0,10*ROW('Sanitation Data'!E139)))</f>
        <v/>
      </c>
      <c r="CR145" s="399" t="str">
        <f ca="1">+IF(OFFSET('Sanitation Data'!$E$30,0,10*ROW('Sanitation Data'!E139))="","",OFFSET('Sanitation Data'!$E$30,0,10*ROW('Sanitation Data'!E139)))</f>
        <v/>
      </c>
      <c r="CS145" s="399" t="str">
        <f ca="1">+IF(OFFSET('Sanitation Data'!$E$31,0,10*ROW('Sanitation Data'!E139))="","",OFFSET('Sanitation Data'!$E$31,0,10*ROW('Sanitation Data'!E139)))</f>
        <v/>
      </c>
      <c r="CT145" s="399" t="str">
        <f ca="1">+IF(OFFSET('Sanitation Data'!$E$32,0,10*ROW('Sanitation Data'!E139))="","",OFFSET('Sanitation Data'!$E$32,0,10*ROW('Sanitation Data'!E139)))</f>
        <v/>
      </c>
      <c r="CU145" s="399" t="str">
        <f ca="1">+IF(OFFSET('Sanitation Data'!$F$28,0,10*ROW('Sanitation Data'!F139))="","",OFFSET('Sanitation Data'!$F$28,0,10*ROW('Sanitation Data'!F139)))</f>
        <v/>
      </c>
      <c r="CV145" s="399" t="str">
        <f ca="1">+IF(OFFSET('Sanitation Data'!$F$29,0,10*ROW('Sanitation Data'!F139))="","",OFFSET('Sanitation Data'!$F$29,0,10*ROW('Sanitation Data'!F139)))</f>
        <v/>
      </c>
      <c r="CW145" s="399" t="str">
        <f ca="1">+IF(OFFSET('Sanitation Data'!$F$30,0,10*ROW('Sanitation Data'!F139))="","",OFFSET('Sanitation Data'!$F$30,0,10*ROW('Sanitation Data'!F139)))</f>
        <v/>
      </c>
      <c r="CX145" s="399" t="str">
        <f ca="1">+IF(OFFSET('Sanitation Data'!$F$31,0,10*ROW('Sanitation Data'!F139))="","",OFFSET('Sanitation Data'!$F$31,0,10*ROW('Sanitation Data'!F139)))</f>
        <v/>
      </c>
      <c r="CY145" s="399" t="str">
        <f ca="1">+IF(OFFSET('Sanitation Data'!$F$32,0,10*ROW('Sanitation Data'!F139))="","",OFFSET('Sanitation Data'!$F$32,0,10*ROW('Sanitation Data'!F139)))</f>
        <v/>
      </c>
      <c r="CZ145" s="399" t="str">
        <f ca="1">+IF(OFFSET('Sanitation Data'!$G$28,0,10*ROW('Sanitation Data'!G139))="","",OFFSET('Sanitation Data'!$G$28,0,10*ROW('Sanitation Data'!G139)))</f>
        <v/>
      </c>
      <c r="DA145" s="399" t="str">
        <f ca="1">+IF(OFFSET('Sanitation Data'!$G$29,0,10*ROW('Sanitation Data'!G139))="","",OFFSET('Sanitation Data'!$G$29,0,10*ROW('Sanitation Data'!G139)))</f>
        <v/>
      </c>
      <c r="DB145" s="399" t="str">
        <f ca="1">+IF(OFFSET('Sanitation Data'!$G$30,0,10*ROW('Sanitation Data'!G139))="","",OFFSET('Sanitation Data'!$G$30,0,10*ROW('Sanitation Data'!G139)))</f>
        <v/>
      </c>
      <c r="DC145" s="399" t="str">
        <f ca="1">+IF(OFFSET('Sanitation Data'!$G$31,0,10*ROW('Sanitation Data'!G139))="","",OFFSET('Sanitation Data'!$G$31,0,10*ROW('Sanitation Data'!G139)))</f>
        <v/>
      </c>
      <c r="DD145" s="399" t="str">
        <f ca="1">+IF(OFFSET('Sanitation Data'!$G$32,0,10*ROW('Sanitation Data'!G139))="","",OFFSET('Sanitation Data'!$G$32,0,10*ROW('Sanitation Data'!G139)))</f>
        <v/>
      </c>
      <c r="DE145" s="399" t="str">
        <f ca="1">+IF(OFFSET('Sanitation Data'!$H$28,0,10*ROW('Sanitation Data'!H139))="","",OFFSET('Sanitation Data'!$H$28,0,10*ROW('Sanitation Data'!H139)))</f>
        <v/>
      </c>
      <c r="DF145" s="399" t="str">
        <f ca="1">+IF(OFFSET('Sanitation Data'!$H$29,0,10*ROW('Sanitation Data'!H139))="","",OFFSET('Sanitation Data'!$H$29,0,10*ROW('Sanitation Data'!H139)))</f>
        <v/>
      </c>
      <c r="DG145" s="399" t="str">
        <f ca="1">+IF(OFFSET('Sanitation Data'!$H$30,0,10*ROW('Sanitation Data'!H139))="","",OFFSET('Sanitation Data'!$H$30,0,10*ROW('Sanitation Data'!H139)))</f>
        <v/>
      </c>
      <c r="DH145" s="399" t="str">
        <f ca="1">+IF(OFFSET('Sanitation Data'!$H$31,0,10*ROW('Sanitation Data'!H139))="","",OFFSET('Sanitation Data'!$H$31,0,10*ROW('Sanitation Data'!H139)))</f>
        <v/>
      </c>
      <c r="DI145" s="399" t="str">
        <f ca="1">+IF(OFFSET('Sanitation Data'!$H$32,0,10*ROW('Sanitation Data'!H139))="","",OFFSET('Sanitation Data'!$H$32,0,10*ROW('Sanitation Data'!H139)))</f>
        <v/>
      </c>
      <c r="DJ145" s="399" t="str">
        <f ca="1">+IF(OFFSET('Sanitation Data'!$I$28,0,10*ROW('Sanitation Data'!I139))="","",OFFSET('Sanitation Data'!$I$28,0,10*ROW('Sanitation Data'!I139)))</f>
        <v/>
      </c>
      <c r="DK145" s="399" t="str">
        <f ca="1">+IF(OFFSET('Sanitation Data'!$I$29,0,10*ROW('Sanitation Data'!I139))="","",OFFSET('Sanitation Data'!$I$29,0,10*ROW('Sanitation Data'!I139)))</f>
        <v/>
      </c>
      <c r="DL145" s="399" t="str">
        <f ca="1">+IF(OFFSET('Sanitation Data'!$I$30,0,10*ROW('Sanitation Data'!I139))="","",OFFSET('Sanitation Data'!$I$30,0,10*ROW('Sanitation Data'!I139)))</f>
        <v/>
      </c>
      <c r="DM145" s="399" t="str">
        <f ca="1">+IF(OFFSET('Sanitation Data'!$I$31,0,10*ROW('Sanitation Data'!I139))="","",OFFSET('Sanitation Data'!$I$31,0,10*ROW('Sanitation Data'!I139)))</f>
        <v/>
      </c>
      <c r="DN145" s="399" t="str">
        <f ca="1">+IF(OFFSET('Sanitation Data'!$I$32,0,10*ROW('Sanitation Data'!I139))="","",OFFSET('Sanitation Data'!$I$32,0,10*ROW('Sanitation Data'!I139)))</f>
        <v/>
      </c>
      <c r="DO145" s="399" t="str">
        <f ca="1">+IF(OFFSET('Hygiene Data'!$D$11,0,10*ROW('Hygiene Data'!D139))="","",OFFSET('Hygiene Data'!$D$11,0,10*ROW('Hygiene Data'!D139)))</f>
        <v/>
      </c>
      <c r="DP145" s="399" t="str">
        <f ca="1">+IF(OFFSET('Hygiene Data'!$D$12,0,10*ROW('Hygiene Data'!D139))="","",OFFSET('Hygiene Data'!$D$12,0,10*ROW('Hygiene Data'!D139)))</f>
        <v/>
      </c>
      <c r="DQ145" s="399" t="str">
        <f ca="1">+IF(OFFSET('Hygiene Data'!$D$13,0,10*ROW('Hygiene Data'!D139))="","",OFFSET('Hygiene Data'!$D$13,0,10*ROW('Hygiene Data'!D139)))</f>
        <v/>
      </c>
      <c r="DR145" s="399" t="str">
        <f ca="1">+IF(OFFSET('Hygiene Data'!$E$11,0,10*ROW('Hygiene Data'!E139))="","",OFFSET('Hygiene Data'!$E$11,0,10*ROW('Hygiene Data'!E139)))</f>
        <v/>
      </c>
      <c r="DS145" s="399" t="str">
        <f ca="1">+IF(OFFSET('Hygiene Data'!$E$12,0,10*ROW('Hygiene Data'!E139))="","",OFFSET('Hygiene Data'!$E$12,0,10*ROW('Hygiene Data'!E139)))</f>
        <v/>
      </c>
      <c r="DT145" s="399" t="str">
        <f ca="1">+IF(OFFSET('Hygiene Data'!$E$13,0,10*ROW('Hygiene Data'!E139))="","",OFFSET('Hygiene Data'!$E$13,0,10*ROW('Hygiene Data'!E139)))</f>
        <v/>
      </c>
      <c r="DU145" s="399" t="str">
        <f ca="1">+IF(OFFSET('Hygiene Data'!$F$11,0,10*ROW('Hygiene Data'!F139))="","",OFFSET('Hygiene Data'!$F$11,0,10*ROW('Hygiene Data'!F139)))</f>
        <v/>
      </c>
      <c r="DV145" s="399" t="str">
        <f ca="1">+IF(OFFSET('Hygiene Data'!$F$12,0,10*ROW('Hygiene Data'!F139))="","",OFFSET('Hygiene Data'!$F$12,0,10*ROW('Hygiene Data'!F139)))</f>
        <v/>
      </c>
      <c r="DW145" s="399" t="str">
        <f ca="1">+IF(OFFSET('Hygiene Data'!$F$13,0,10*ROW('Hygiene Data'!F139))="","",OFFSET('Hygiene Data'!$F$13,0,10*ROW('Hygiene Data'!F139)))</f>
        <v/>
      </c>
      <c r="DX145" s="399" t="str">
        <f ca="1">+IF(OFFSET('Hygiene Data'!$G$11,0,10*ROW('Hygiene Data'!G139))="","",OFFSET('Hygiene Data'!$G$11,0,10*ROW('Hygiene Data'!G139)))</f>
        <v/>
      </c>
      <c r="DY145" s="399" t="str">
        <f ca="1">+IF(OFFSET('Hygiene Data'!$G$12,0,10*ROW('Hygiene Data'!G139))="","",OFFSET('Hygiene Data'!$G$12,0,10*ROW('Hygiene Data'!G139)))</f>
        <v/>
      </c>
      <c r="DZ145" s="399" t="str">
        <f ca="1">+IF(OFFSET('Hygiene Data'!$G$13,0,10*ROW('Hygiene Data'!G139))="","",OFFSET('Hygiene Data'!$G$13,0,10*ROW('Hygiene Data'!G139)))</f>
        <v/>
      </c>
      <c r="EA145" s="399" t="str">
        <f ca="1">+IF(OFFSET('Hygiene Data'!$H$11,0,10*ROW('Hygiene Data'!H139))="","",OFFSET('Hygiene Data'!$H$11,0,10*ROW('Hygiene Data'!H139)))</f>
        <v/>
      </c>
      <c r="EB145" s="399" t="str">
        <f ca="1">+IF(OFFSET('Hygiene Data'!$H$12,0,10*ROW('Hygiene Data'!H139))="","",OFFSET('Hygiene Data'!$H$12,0,10*ROW('Hygiene Data'!H139)))</f>
        <v/>
      </c>
      <c r="EC145" s="399" t="str">
        <f ca="1">+IF(OFFSET('Hygiene Data'!$H$13,0,10*ROW('Hygiene Data'!H139))="","",OFFSET('Hygiene Data'!$H$13,0,10*ROW('Hygiene Data'!H139)))</f>
        <v/>
      </c>
      <c r="ED145" s="399" t="str">
        <f ca="1">+IF(OFFSET('Hygiene Data'!$I$11,0,10*ROW('Hygiene Data'!I139))="","",OFFSET('Hygiene Data'!$I$11,0,10*ROW('Hygiene Data'!I139)))</f>
        <v/>
      </c>
      <c r="EE145" s="399" t="str">
        <f ca="1">+IF(OFFSET('Hygiene Data'!$I$12,0,10*ROW('Hygiene Data'!I139))="","",OFFSET('Hygiene Data'!$I$12,0,10*ROW('Hygiene Data'!I139)))</f>
        <v/>
      </c>
      <c r="EF145" s="399" t="str">
        <f ca="1">+IF(OFFSET('Hygiene Data'!$I$13,0,10*ROW('Hygiene Data'!I139))="","",OFFSET('Hygiene Data'!$I$13,0,10*ROW('Hygiene Data'!I139)))</f>
        <v/>
      </c>
    </row>
    <row r="146" spans="1:136" x14ac:dyDescent="0.25">
      <c r="A146" s="508" t="str">
        <f ca="1">+IF(OFFSET('Water Data'!$B$2,0,10*ROW('Water Data'!E140))="","",OFFSET('Water Data'!$B$2,0,10*ROW('Water Data'!E140)))</f>
        <v/>
      </c>
      <c r="B146" s="50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35" t="str">
        <f t="shared" ca="1" si="2"/>
        <v/>
      </c>
      <c r="D146" s="53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3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3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3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3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3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3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3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3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3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3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3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3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3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3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3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3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3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3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3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3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3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3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3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3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3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3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3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3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3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3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3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3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3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3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3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3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3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3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3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3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3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3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3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3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3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3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3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3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1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3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3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3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3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3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3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3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3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3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3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3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3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3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3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3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3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99" t="str">
        <f ca="1">+IF(OFFSET('Water Data'!$D$27,0,10*ROW('Water Data'!D140))="","",OFFSET('Water Data'!$D$27,0,10*ROW('Water Data'!D140)))</f>
        <v/>
      </c>
      <c r="BT146" s="399" t="str">
        <f ca="1">+IF(OFFSET('Water Data'!$D$28,0,10*ROW('Water Data'!D140))="","",OFFSET('Water Data'!$D$28,0,10*ROW('Water Data'!D140)))</f>
        <v/>
      </c>
      <c r="BU146" s="399" t="str">
        <f ca="1">+IF(OFFSET('Water Data'!$D$29,0,10*ROW('Water Data'!D140))="","",OFFSET('Water Data'!$D$29,0,10*ROW('Water Data'!D140)))</f>
        <v/>
      </c>
      <c r="BV146" s="399" t="str">
        <f ca="1">+IF(OFFSET('Water Data'!$E$27,0,10*ROW('Water Data'!E140))="","",OFFSET('Water Data'!$E$27,0,10*ROW('Water Data'!E140)))</f>
        <v/>
      </c>
      <c r="BW146" s="399" t="str">
        <f ca="1">+IF(OFFSET('Water Data'!$E$28,0,10*ROW('Water Data'!E140))="","",OFFSET('Water Data'!$E$28,0,10*ROW('Water Data'!E140)))</f>
        <v/>
      </c>
      <c r="BX146" s="399" t="str">
        <f ca="1">+IF(OFFSET('Water Data'!$E$29,0,10*ROW('Water Data'!E140))="","",OFFSET('Water Data'!$E$29,0,10*ROW('Water Data'!E140)))</f>
        <v/>
      </c>
      <c r="BY146" s="399" t="str">
        <f ca="1">+IF(OFFSET('Water Data'!$F$27,0,10*ROW('Water Data'!F140))="","",OFFSET('Water Data'!$F$27,0,10*ROW('Water Data'!F140)))</f>
        <v/>
      </c>
      <c r="BZ146" s="399" t="str">
        <f ca="1">+IF(OFFSET('Water Data'!$F$28,0,10*ROW('Water Data'!F140))="","",OFFSET('Water Data'!$F$28,0,10*ROW('Water Data'!F140)))</f>
        <v/>
      </c>
      <c r="CA146" s="399" t="str">
        <f ca="1">+IF(OFFSET('Water Data'!$F$29,0,10*ROW('Water Data'!F140))="","",OFFSET('Water Data'!$F$29,0,10*ROW('Water Data'!F140)))</f>
        <v/>
      </c>
      <c r="CB146" s="399" t="str">
        <f ca="1">+IF(OFFSET('Water Data'!$G$27,0,10*ROW('Water Data'!G140))="","",OFFSET('Water Data'!$G$27,0,10*ROW('Water Data'!G140)))</f>
        <v/>
      </c>
      <c r="CC146" s="399" t="str">
        <f ca="1">+IF(OFFSET('Water Data'!$G$28,0,10*ROW('Water Data'!G140))="","",OFFSET('Water Data'!$G$28,0,10*ROW('Water Data'!G140)))</f>
        <v/>
      </c>
      <c r="CD146" s="399" t="str">
        <f ca="1">+IF(OFFSET('Water Data'!$G$29,0,10*ROW('Water Data'!G140))="","",OFFSET('Water Data'!$G$29,0,10*ROW('Water Data'!G140)))</f>
        <v/>
      </c>
      <c r="CE146" s="399" t="str">
        <f ca="1">+IF(OFFSET('Water Data'!$H$27,0,10*ROW('Water Data'!H140))="","",OFFSET('Water Data'!$H$27,0,10*ROW('Water Data'!H140)))</f>
        <v/>
      </c>
      <c r="CF146" s="399" t="str">
        <f ca="1">+IF(OFFSET('Water Data'!$H$28,0,10*ROW('Water Data'!H140))="","",OFFSET('Water Data'!$H$28,0,10*ROW('Water Data'!H140)))</f>
        <v/>
      </c>
      <c r="CG146" s="399" t="str">
        <f ca="1">+IF(OFFSET('Water Data'!$H$29,0,10*ROW('Water Data'!H140))="","",OFFSET('Water Data'!$H$29,0,10*ROW('Water Data'!H140)))</f>
        <v/>
      </c>
      <c r="CH146" s="399" t="str">
        <f ca="1">+IF(OFFSET('Water Data'!$I$27,0,10*ROW('Water Data'!I140))="","",OFFSET('Water Data'!$I$27,0,10*ROW('Water Data'!I140)))</f>
        <v/>
      </c>
      <c r="CI146" s="399" t="str">
        <f ca="1">+IF(OFFSET('Water Data'!$I$28,0,10*ROW('Water Data'!I140))="","",OFFSET('Water Data'!$I$28,0,10*ROW('Water Data'!I140)))</f>
        <v/>
      </c>
      <c r="CJ146" s="399" t="str">
        <f ca="1">+IF(OFFSET('Water Data'!$I$29,0,10*ROW('Water Data'!I140))="","",OFFSET('Water Data'!$I$29,0,10*ROW('Water Data'!I140)))</f>
        <v/>
      </c>
      <c r="CK146" s="399" t="str">
        <f ca="1">+IF(OFFSET('Sanitation Data'!$D$28,0,10*ROW('Sanitation Data'!D140))="","",OFFSET('Sanitation Data'!$D$28,0,10*ROW('Sanitation Data'!D140)))</f>
        <v/>
      </c>
      <c r="CL146" s="399" t="str">
        <f ca="1">+IF(OFFSET('Sanitation Data'!$D$29,0,10*ROW('Sanitation Data'!D140))="","",OFFSET('Sanitation Data'!$D$29,0,10*ROW('Sanitation Data'!D140)))</f>
        <v/>
      </c>
      <c r="CM146" s="399" t="str">
        <f ca="1">+IF(OFFSET('Sanitation Data'!$D$30,0,10*ROW('Sanitation Data'!D140))="","",OFFSET('Sanitation Data'!$D$30,0,10*ROW('Sanitation Data'!D140)))</f>
        <v/>
      </c>
      <c r="CN146" s="399" t="str">
        <f ca="1">+IF(OFFSET('Sanitation Data'!$D$31,0,10*ROW('Sanitation Data'!D140))="","",OFFSET('Sanitation Data'!$D$31,0,10*ROW('Sanitation Data'!D140)))</f>
        <v/>
      </c>
      <c r="CO146" s="399" t="str">
        <f ca="1">+IF(OFFSET('Sanitation Data'!$D$32,0,10*ROW('Sanitation Data'!D140))="","",OFFSET('Sanitation Data'!$D$32,0,10*ROW('Sanitation Data'!D140)))</f>
        <v/>
      </c>
      <c r="CP146" s="399" t="str">
        <f ca="1">+IF(OFFSET('Sanitation Data'!$E$28,0,10*ROW('Sanitation Data'!E140))="","",OFFSET('Sanitation Data'!$E$28,0,10*ROW('Sanitation Data'!E140)))</f>
        <v/>
      </c>
      <c r="CQ146" s="399" t="str">
        <f ca="1">+IF(OFFSET('Sanitation Data'!$E$29,0,10*ROW('Sanitation Data'!E140))="","",OFFSET('Sanitation Data'!$E$29,0,10*ROW('Sanitation Data'!E140)))</f>
        <v/>
      </c>
      <c r="CR146" s="399" t="str">
        <f ca="1">+IF(OFFSET('Sanitation Data'!$E$30,0,10*ROW('Sanitation Data'!E140))="","",OFFSET('Sanitation Data'!$E$30,0,10*ROW('Sanitation Data'!E140)))</f>
        <v/>
      </c>
      <c r="CS146" s="399" t="str">
        <f ca="1">+IF(OFFSET('Sanitation Data'!$E$31,0,10*ROW('Sanitation Data'!E140))="","",OFFSET('Sanitation Data'!$E$31,0,10*ROW('Sanitation Data'!E140)))</f>
        <v/>
      </c>
      <c r="CT146" s="399" t="str">
        <f ca="1">+IF(OFFSET('Sanitation Data'!$E$32,0,10*ROW('Sanitation Data'!E140))="","",OFFSET('Sanitation Data'!$E$32,0,10*ROW('Sanitation Data'!E140)))</f>
        <v/>
      </c>
      <c r="CU146" s="399" t="str">
        <f ca="1">+IF(OFFSET('Sanitation Data'!$F$28,0,10*ROW('Sanitation Data'!F140))="","",OFFSET('Sanitation Data'!$F$28,0,10*ROW('Sanitation Data'!F140)))</f>
        <v/>
      </c>
      <c r="CV146" s="399" t="str">
        <f ca="1">+IF(OFFSET('Sanitation Data'!$F$29,0,10*ROW('Sanitation Data'!F140))="","",OFFSET('Sanitation Data'!$F$29,0,10*ROW('Sanitation Data'!F140)))</f>
        <v/>
      </c>
      <c r="CW146" s="399" t="str">
        <f ca="1">+IF(OFFSET('Sanitation Data'!$F$30,0,10*ROW('Sanitation Data'!F140))="","",OFFSET('Sanitation Data'!$F$30,0,10*ROW('Sanitation Data'!F140)))</f>
        <v/>
      </c>
      <c r="CX146" s="399" t="str">
        <f ca="1">+IF(OFFSET('Sanitation Data'!$F$31,0,10*ROW('Sanitation Data'!F140))="","",OFFSET('Sanitation Data'!$F$31,0,10*ROW('Sanitation Data'!F140)))</f>
        <v/>
      </c>
      <c r="CY146" s="399" t="str">
        <f ca="1">+IF(OFFSET('Sanitation Data'!$F$32,0,10*ROW('Sanitation Data'!F140))="","",OFFSET('Sanitation Data'!$F$32,0,10*ROW('Sanitation Data'!F140)))</f>
        <v/>
      </c>
      <c r="CZ146" s="399" t="str">
        <f ca="1">+IF(OFFSET('Sanitation Data'!$G$28,0,10*ROW('Sanitation Data'!G140))="","",OFFSET('Sanitation Data'!$G$28,0,10*ROW('Sanitation Data'!G140)))</f>
        <v/>
      </c>
      <c r="DA146" s="399" t="str">
        <f ca="1">+IF(OFFSET('Sanitation Data'!$G$29,0,10*ROW('Sanitation Data'!G140))="","",OFFSET('Sanitation Data'!$G$29,0,10*ROW('Sanitation Data'!G140)))</f>
        <v/>
      </c>
      <c r="DB146" s="399" t="str">
        <f ca="1">+IF(OFFSET('Sanitation Data'!$G$30,0,10*ROW('Sanitation Data'!G140))="","",OFFSET('Sanitation Data'!$G$30,0,10*ROW('Sanitation Data'!G140)))</f>
        <v/>
      </c>
      <c r="DC146" s="399" t="str">
        <f ca="1">+IF(OFFSET('Sanitation Data'!$G$31,0,10*ROW('Sanitation Data'!G140))="","",OFFSET('Sanitation Data'!$G$31,0,10*ROW('Sanitation Data'!G140)))</f>
        <v/>
      </c>
      <c r="DD146" s="399" t="str">
        <f ca="1">+IF(OFFSET('Sanitation Data'!$G$32,0,10*ROW('Sanitation Data'!G140))="","",OFFSET('Sanitation Data'!$G$32,0,10*ROW('Sanitation Data'!G140)))</f>
        <v/>
      </c>
      <c r="DE146" s="399" t="str">
        <f ca="1">+IF(OFFSET('Sanitation Data'!$H$28,0,10*ROW('Sanitation Data'!H140))="","",OFFSET('Sanitation Data'!$H$28,0,10*ROW('Sanitation Data'!H140)))</f>
        <v/>
      </c>
      <c r="DF146" s="399" t="str">
        <f ca="1">+IF(OFFSET('Sanitation Data'!$H$29,0,10*ROW('Sanitation Data'!H140))="","",OFFSET('Sanitation Data'!$H$29,0,10*ROW('Sanitation Data'!H140)))</f>
        <v/>
      </c>
      <c r="DG146" s="399" t="str">
        <f ca="1">+IF(OFFSET('Sanitation Data'!$H$30,0,10*ROW('Sanitation Data'!H140))="","",OFFSET('Sanitation Data'!$H$30,0,10*ROW('Sanitation Data'!H140)))</f>
        <v/>
      </c>
      <c r="DH146" s="399" t="str">
        <f ca="1">+IF(OFFSET('Sanitation Data'!$H$31,0,10*ROW('Sanitation Data'!H140))="","",OFFSET('Sanitation Data'!$H$31,0,10*ROW('Sanitation Data'!H140)))</f>
        <v/>
      </c>
      <c r="DI146" s="399" t="str">
        <f ca="1">+IF(OFFSET('Sanitation Data'!$H$32,0,10*ROW('Sanitation Data'!H140))="","",OFFSET('Sanitation Data'!$H$32,0,10*ROW('Sanitation Data'!H140)))</f>
        <v/>
      </c>
      <c r="DJ146" s="399" t="str">
        <f ca="1">+IF(OFFSET('Sanitation Data'!$I$28,0,10*ROW('Sanitation Data'!I140))="","",OFFSET('Sanitation Data'!$I$28,0,10*ROW('Sanitation Data'!I140)))</f>
        <v/>
      </c>
      <c r="DK146" s="399" t="str">
        <f ca="1">+IF(OFFSET('Sanitation Data'!$I$29,0,10*ROW('Sanitation Data'!I140))="","",OFFSET('Sanitation Data'!$I$29,0,10*ROW('Sanitation Data'!I140)))</f>
        <v/>
      </c>
      <c r="DL146" s="399" t="str">
        <f ca="1">+IF(OFFSET('Sanitation Data'!$I$30,0,10*ROW('Sanitation Data'!I140))="","",OFFSET('Sanitation Data'!$I$30,0,10*ROW('Sanitation Data'!I140)))</f>
        <v/>
      </c>
      <c r="DM146" s="399" t="str">
        <f ca="1">+IF(OFFSET('Sanitation Data'!$I$31,0,10*ROW('Sanitation Data'!I140))="","",OFFSET('Sanitation Data'!$I$31,0,10*ROW('Sanitation Data'!I140)))</f>
        <v/>
      </c>
      <c r="DN146" s="399" t="str">
        <f ca="1">+IF(OFFSET('Sanitation Data'!$I$32,0,10*ROW('Sanitation Data'!I140))="","",OFFSET('Sanitation Data'!$I$32,0,10*ROW('Sanitation Data'!I140)))</f>
        <v/>
      </c>
      <c r="DO146" s="399" t="str">
        <f ca="1">+IF(OFFSET('Hygiene Data'!$D$11,0,10*ROW('Hygiene Data'!D140))="","",OFFSET('Hygiene Data'!$D$11,0,10*ROW('Hygiene Data'!D140)))</f>
        <v/>
      </c>
      <c r="DP146" s="399" t="str">
        <f ca="1">+IF(OFFSET('Hygiene Data'!$D$12,0,10*ROW('Hygiene Data'!D140))="","",OFFSET('Hygiene Data'!$D$12,0,10*ROW('Hygiene Data'!D140)))</f>
        <v/>
      </c>
      <c r="DQ146" s="399" t="str">
        <f ca="1">+IF(OFFSET('Hygiene Data'!$D$13,0,10*ROW('Hygiene Data'!D140))="","",OFFSET('Hygiene Data'!$D$13,0,10*ROW('Hygiene Data'!D140)))</f>
        <v/>
      </c>
      <c r="DR146" s="399" t="str">
        <f ca="1">+IF(OFFSET('Hygiene Data'!$E$11,0,10*ROW('Hygiene Data'!E140))="","",OFFSET('Hygiene Data'!$E$11,0,10*ROW('Hygiene Data'!E140)))</f>
        <v/>
      </c>
      <c r="DS146" s="399" t="str">
        <f ca="1">+IF(OFFSET('Hygiene Data'!$E$12,0,10*ROW('Hygiene Data'!E140))="","",OFFSET('Hygiene Data'!$E$12,0,10*ROW('Hygiene Data'!E140)))</f>
        <v/>
      </c>
      <c r="DT146" s="399" t="str">
        <f ca="1">+IF(OFFSET('Hygiene Data'!$E$13,0,10*ROW('Hygiene Data'!E140))="","",OFFSET('Hygiene Data'!$E$13,0,10*ROW('Hygiene Data'!E140)))</f>
        <v/>
      </c>
      <c r="DU146" s="399" t="str">
        <f ca="1">+IF(OFFSET('Hygiene Data'!$F$11,0,10*ROW('Hygiene Data'!F140))="","",OFFSET('Hygiene Data'!$F$11,0,10*ROW('Hygiene Data'!F140)))</f>
        <v/>
      </c>
      <c r="DV146" s="399" t="str">
        <f ca="1">+IF(OFFSET('Hygiene Data'!$F$12,0,10*ROW('Hygiene Data'!F140))="","",OFFSET('Hygiene Data'!$F$12,0,10*ROW('Hygiene Data'!F140)))</f>
        <v/>
      </c>
      <c r="DW146" s="399" t="str">
        <f ca="1">+IF(OFFSET('Hygiene Data'!$F$13,0,10*ROW('Hygiene Data'!F140))="","",OFFSET('Hygiene Data'!$F$13,0,10*ROW('Hygiene Data'!F140)))</f>
        <v/>
      </c>
      <c r="DX146" s="399" t="str">
        <f ca="1">+IF(OFFSET('Hygiene Data'!$G$11,0,10*ROW('Hygiene Data'!G140))="","",OFFSET('Hygiene Data'!$G$11,0,10*ROW('Hygiene Data'!G140)))</f>
        <v/>
      </c>
      <c r="DY146" s="399" t="str">
        <f ca="1">+IF(OFFSET('Hygiene Data'!$G$12,0,10*ROW('Hygiene Data'!G140))="","",OFFSET('Hygiene Data'!$G$12,0,10*ROW('Hygiene Data'!G140)))</f>
        <v/>
      </c>
      <c r="DZ146" s="399" t="str">
        <f ca="1">+IF(OFFSET('Hygiene Data'!$G$13,0,10*ROW('Hygiene Data'!G140))="","",OFFSET('Hygiene Data'!$G$13,0,10*ROW('Hygiene Data'!G140)))</f>
        <v/>
      </c>
      <c r="EA146" s="399" t="str">
        <f ca="1">+IF(OFFSET('Hygiene Data'!$H$11,0,10*ROW('Hygiene Data'!H140))="","",OFFSET('Hygiene Data'!$H$11,0,10*ROW('Hygiene Data'!H140)))</f>
        <v/>
      </c>
      <c r="EB146" s="399" t="str">
        <f ca="1">+IF(OFFSET('Hygiene Data'!$H$12,0,10*ROW('Hygiene Data'!H140))="","",OFFSET('Hygiene Data'!$H$12,0,10*ROW('Hygiene Data'!H140)))</f>
        <v/>
      </c>
      <c r="EC146" s="399" t="str">
        <f ca="1">+IF(OFFSET('Hygiene Data'!$H$13,0,10*ROW('Hygiene Data'!H140))="","",OFFSET('Hygiene Data'!$H$13,0,10*ROW('Hygiene Data'!H140)))</f>
        <v/>
      </c>
      <c r="ED146" s="399" t="str">
        <f ca="1">+IF(OFFSET('Hygiene Data'!$I$11,0,10*ROW('Hygiene Data'!I140))="","",OFFSET('Hygiene Data'!$I$11,0,10*ROW('Hygiene Data'!I140)))</f>
        <v/>
      </c>
      <c r="EE146" s="399" t="str">
        <f ca="1">+IF(OFFSET('Hygiene Data'!$I$12,0,10*ROW('Hygiene Data'!I140))="","",OFFSET('Hygiene Data'!$I$12,0,10*ROW('Hygiene Data'!I140)))</f>
        <v/>
      </c>
      <c r="EF146" s="399" t="str">
        <f ca="1">+IF(OFFSET('Hygiene Data'!$I$13,0,10*ROW('Hygiene Data'!I140))="","",OFFSET('Hygiene Data'!$I$13,0,10*ROW('Hygiene Data'!I140)))</f>
        <v/>
      </c>
    </row>
    <row r="147" spans="1:136" x14ac:dyDescent="0.25">
      <c r="A147" s="508" t="str">
        <f ca="1">+IF(OFFSET('Water Data'!$B$2,0,10*ROW('Water Data'!E141))="","",OFFSET('Water Data'!$B$2,0,10*ROW('Water Data'!E141)))</f>
        <v/>
      </c>
      <c r="B147" s="50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35" t="str">
        <f t="shared" ca="1" si="2"/>
        <v/>
      </c>
      <c r="D147" s="53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3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3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3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3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3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3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3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3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3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3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3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3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3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3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3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3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3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3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3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3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3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3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3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3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3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3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3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3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3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3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3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3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3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3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3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3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3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3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3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3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3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3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3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3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3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3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3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3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1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3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3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3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3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3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3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3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3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3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3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3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3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3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3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3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3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99" t="str">
        <f ca="1">+IF(OFFSET('Water Data'!$D$27,0,10*ROW('Water Data'!D141))="","",OFFSET('Water Data'!$D$27,0,10*ROW('Water Data'!D141)))</f>
        <v/>
      </c>
      <c r="BT147" s="399" t="str">
        <f ca="1">+IF(OFFSET('Water Data'!$D$28,0,10*ROW('Water Data'!D141))="","",OFFSET('Water Data'!$D$28,0,10*ROW('Water Data'!D141)))</f>
        <v/>
      </c>
      <c r="BU147" s="399" t="str">
        <f ca="1">+IF(OFFSET('Water Data'!$D$29,0,10*ROW('Water Data'!D141))="","",OFFSET('Water Data'!$D$29,0,10*ROW('Water Data'!D141)))</f>
        <v/>
      </c>
      <c r="BV147" s="399" t="str">
        <f ca="1">+IF(OFFSET('Water Data'!$E$27,0,10*ROW('Water Data'!E141))="","",OFFSET('Water Data'!$E$27,0,10*ROW('Water Data'!E141)))</f>
        <v/>
      </c>
      <c r="BW147" s="399" t="str">
        <f ca="1">+IF(OFFSET('Water Data'!$E$28,0,10*ROW('Water Data'!E141))="","",OFFSET('Water Data'!$E$28,0,10*ROW('Water Data'!E141)))</f>
        <v/>
      </c>
      <c r="BX147" s="399" t="str">
        <f ca="1">+IF(OFFSET('Water Data'!$E$29,0,10*ROW('Water Data'!E141))="","",OFFSET('Water Data'!$E$29,0,10*ROW('Water Data'!E141)))</f>
        <v/>
      </c>
      <c r="BY147" s="399" t="str">
        <f ca="1">+IF(OFFSET('Water Data'!$F$27,0,10*ROW('Water Data'!F141))="","",OFFSET('Water Data'!$F$27,0,10*ROW('Water Data'!F141)))</f>
        <v/>
      </c>
      <c r="BZ147" s="399" t="str">
        <f ca="1">+IF(OFFSET('Water Data'!$F$28,0,10*ROW('Water Data'!F141))="","",OFFSET('Water Data'!$F$28,0,10*ROW('Water Data'!F141)))</f>
        <v/>
      </c>
      <c r="CA147" s="399" t="str">
        <f ca="1">+IF(OFFSET('Water Data'!$F$29,0,10*ROW('Water Data'!F141))="","",OFFSET('Water Data'!$F$29,0,10*ROW('Water Data'!F141)))</f>
        <v/>
      </c>
      <c r="CB147" s="399" t="str">
        <f ca="1">+IF(OFFSET('Water Data'!$G$27,0,10*ROW('Water Data'!G141))="","",OFFSET('Water Data'!$G$27,0,10*ROW('Water Data'!G141)))</f>
        <v/>
      </c>
      <c r="CC147" s="399" t="str">
        <f ca="1">+IF(OFFSET('Water Data'!$G$28,0,10*ROW('Water Data'!G141))="","",OFFSET('Water Data'!$G$28,0,10*ROW('Water Data'!G141)))</f>
        <v/>
      </c>
      <c r="CD147" s="399" t="str">
        <f ca="1">+IF(OFFSET('Water Data'!$G$29,0,10*ROW('Water Data'!G141))="","",OFFSET('Water Data'!$G$29,0,10*ROW('Water Data'!G141)))</f>
        <v/>
      </c>
      <c r="CE147" s="399" t="str">
        <f ca="1">+IF(OFFSET('Water Data'!$H$27,0,10*ROW('Water Data'!H141))="","",OFFSET('Water Data'!$H$27,0,10*ROW('Water Data'!H141)))</f>
        <v/>
      </c>
      <c r="CF147" s="399" t="str">
        <f ca="1">+IF(OFFSET('Water Data'!$H$28,0,10*ROW('Water Data'!H141))="","",OFFSET('Water Data'!$H$28,0,10*ROW('Water Data'!H141)))</f>
        <v/>
      </c>
      <c r="CG147" s="399" t="str">
        <f ca="1">+IF(OFFSET('Water Data'!$H$29,0,10*ROW('Water Data'!H141))="","",OFFSET('Water Data'!$H$29,0,10*ROW('Water Data'!H141)))</f>
        <v/>
      </c>
      <c r="CH147" s="399" t="str">
        <f ca="1">+IF(OFFSET('Water Data'!$I$27,0,10*ROW('Water Data'!I141))="","",OFFSET('Water Data'!$I$27,0,10*ROW('Water Data'!I141)))</f>
        <v/>
      </c>
      <c r="CI147" s="399" t="str">
        <f ca="1">+IF(OFFSET('Water Data'!$I$28,0,10*ROW('Water Data'!I141))="","",OFFSET('Water Data'!$I$28,0,10*ROW('Water Data'!I141)))</f>
        <v/>
      </c>
      <c r="CJ147" s="399" t="str">
        <f ca="1">+IF(OFFSET('Water Data'!$I$29,0,10*ROW('Water Data'!I141))="","",OFFSET('Water Data'!$I$29,0,10*ROW('Water Data'!I141)))</f>
        <v/>
      </c>
      <c r="CK147" s="399" t="str">
        <f ca="1">+IF(OFFSET('Sanitation Data'!$D$28,0,10*ROW('Sanitation Data'!D141))="","",OFFSET('Sanitation Data'!$D$28,0,10*ROW('Sanitation Data'!D141)))</f>
        <v/>
      </c>
      <c r="CL147" s="399" t="str">
        <f ca="1">+IF(OFFSET('Sanitation Data'!$D$29,0,10*ROW('Sanitation Data'!D141))="","",OFFSET('Sanitation Data'!$D$29,0,10*ROW('Sanitation Data'!D141)))</f>
        <v/>
      </c>
      <c r="CM147" s="399" t="str">
        <f ca="1">+IF(OFFSET('Sanitation Data'!$D$30,0,10*ROW('Sanitation Data'!D141))="","",OFFSET('Sanitation Data'!$D$30,0,10*ROW('Sanitation Data'!D141)))</f>
        <v/>
      </c>
      <c r="CN147" s="399" t="str">
        <f ca="1">+IF(OFFSET('Sanitation Data'!$D$31,0,10*ROW('Sanitation Data'!D141))="","",OFFSET('Sanitation Data'!$D$31,0,10*ROW('Sanitation Data'!D141)))</f>
        <v/>
      </c>
      <c r="CO147" s="399" t="str">
        <f ca="1">+IF(OFFSET('Sanitation Data'!$D$32,0,10*ROW('Sanitation Data'!D141))="","",OFFSET('Sanitation Data'!$D$32,0,10*ROW('Sanitation Data'!D141)))</f>
        <v/>
      </c>
      <c r="CP147" s="399" t="str">
        <f ca="1">+IF(OFFSET('Sanitation Data'!$E$28,0,10*ROW('Sanitation Data'!E141))="","",OFFSET('Sanitation Data'!$E$28,0,10*ROW('Sanitation Data'!E141)))</f>
        <v/>
      </c>
      <c r="CQ147" s="399" t="str">
        <f ca="1">+IF(OFFSET('Sanitation Data'!$E$29,0,10*ROW('Sanitation Data'!E141))="","",OFFSET('Sanitation Data'!$E$29,0,10*ROW('Sanitation Data'!E141)))</f>
        <v/>
      </c>
      <c r="CR147" s="399" t="str">
        <f ca="1">+IF(OFFSET('Sanitation Data'!$E$30,0,10*ROW('Sanitation Data'!E141))="","",OFFSET('Sanitation Data'!$E$30,0,10*ROW('Sanitation Data'!E141)))</f>
        <v/>
      </c>
      <c r="CS147" s="399" t="str">
        <f ca="1">+IF(OFFSET('Sanitation Data'!$E$31,0,10*ROW('Sanitation Data'!E141))="","",OFFSET('Sanitation Data'!$E$31,0,10*ROW('Sanitation Data'!E141)))</f>
        <v/>
      </c>
      <c r="CT147" s="399" t="str">
        <f ca="1">+IF(OFFSET('Sanitation Data'!$E$32,0,10*ROW('Sanitation Data'!E141))="","",OFFSET('Sanitation Data'!$E$32,0,10*ROW('Sanitation Data'!E141)))</f>
        <v/>
      </c>
      <c r="CU147" s="399" t="str">
        <f ca="1">+IF(OFFSET('Sanitation Data'!$F$28,0,10*ROW('Sanitation Data'!F141))="","",OFFSET('Sanitation Data'!$F$28,0,10*ROW('Sanitation Data'!F141)))</f>
        <v/>
      </c>
      <c r="CV147" s="399" t="str">
        <f ca="1">+IF(OFFSET('Sanitation Data'!$F$29,0,10*ROW('Sanitation Data'!F141))="","",OFFSET('Sanitation Data'!$F$29,0,10*ROW('Sanitation Data'!F141)))</f>
        <v/>
      </c>
      <c r="CW147" s="399" t="str">
        <f ca="1">+IF(OFFSET('Sanitation Data'!$F$30,0,10*ROW('Sanitation Data'!F141))="","",OFFSET('Sanitation Data'!$F$30,0,10*ROW('Sanitation Data'!F141)))</f>
        <v/>
      </c>
      <c r="CX147" s="399" t="str">
        <f ca="1">+IF(OFFSET('Sanitation Data'!$F$31,0,10*ROW('Sanitation Data'!F141))="","",OFFSET('Sanitation Data'!$F$31,0,10*ROW('Sanitation Data'!F141)))</f>
        <v/>
      </c>
      <c r="CY147" s="399" t="str">
        <f ca="1">+IF(OFFSET('Sanitation Data'!$F$32,0,10*ROW('Sanitation Data'!F141))="","",OFFSET('Sanitation Data'!$F$32,0,10*ROW('Sanitation Data'!F141)))</f>
        <v/>
      </c>
      <c r="CZ147" s="399" t="str">
        <f ca="1">+IF(OFFSET('Sanitation Data'!$G$28,0,10*ROW('Sanitation Data'!G141))="","",OFFSET('Sanitation Data'!$G$28,0,10*ROW('Sanitation Data'!G141)))</f>
        <v/>
      </c>
      <c r="DA147" s="399" t="str">
        <f ca="1">+IF(OFFSET('Sanitation Data'!$G$29,0,10*ROW('Sanitation Data'!G141))="","",OFFSET('Sanitation Data'!$G$29,0,10*ROW('Sanitation Data'!G141)))</f>
        <v/>
      </c>
      <c r="DB147" s="399" t="str">
        <f ca="1">+IF(OFFSET('Sanitation Data'!$G$30,0,10*ROW('Sanitation Data'!G141))="","",OFFSET('Sanitation Data'!$G$30,0,10*ROW('Sanitation Data'!G141)))</f>
        <v/>
      </c>
      <c r="DC147" s="399" t="str">
        <f ca="1">+IF(OFFSET('Sanitation Data'!$G$31,0,10*ROW('Sanitation Data'!G141))="","",OFFSET('Sanitation Data'!$G$31,0,10*ROW('Sanitation Data'!G141)))</f>
        <v/>
      </c>
      <c r="DD147" s="399" t="str">
        <f ca="1">+IF(OFFSET('Sanitation Data'!$G$32,0,10*ROW('Sanitation Data'!G141))="","",OFFSET('Sanitation Data'!$G$32,0,10*ROW('Sanitation Data'!G141)))</f>
        <v/>
      </c>
      <c r="DE147" s="399" t="str">
        <f ca="1">+IF(OFFSET('Sanitation Data'!$H$28,0,10*ROW('Sanitation Data'!H141))="","",OFFSET('Sanitation Data'!$H$28,0,10*ROW('Sanitation Data'!H141)))</f>
        <v/>
      </c>
      <c r="DF147" s="399" t="str">
        <f ca="1">+IF(OFFSET('Sanitation Data'!$H$29,0,10*ROW('Sanitation Data'!H141))="","",OFFSET('Sanitation Data'!$H$29,0,10*ROW('Sanitation Data'!H141)))</f>
        <v/>
      </c>
      <c r="DG147" s="399" t="str">
        <f ca="1">+IF(OFFSET('Sanitation Data'!$H$30,0,10*ROW('Sanitation Data'!H141))="","",OFFSET('Sanitation Data'!$H$30,0,10*ROW('Sanitation Data'!H141)))</f>
        <v/>
      </c>
      <c r="DH147" s="399" t="str">
        <f ca="1">+IF(OFFSET('Sanitation Data'!$H$31,0,10*ROW('Sanitation Data'!H141))="","",OFFSET('Sanitation Data'!$H$31,0,10*ROW('Sanitation Data'!H141)))</f>
        <v/>
      </c>
      <c r="DI147" s="399" t="str">
        <f ca="1">+IF(OFFSET('Sanitation Data'!$H$32,0,10*ROW('Sanitation Data'!H141))="","",OFFSET('Sanitation Data'!$H$32,0,10*ROW('Sanitation Data'!H141)))</f>
        <v/>
      </c>
      <c r="DJ147" s="399" t="str">
        <f ca="1">+IF(OFFSET('Sanitation Data'!$I$28,0,10*ROW('Sanitation Data'!I141))="","",OFFSET('Sanitation Data'!$I$28,0,10*ROW('Sanitation Data'!I141)))</f>
        <v/>
      </c>
      <c r="DK147" s="399" t="str">
        <f ca="1">+IF(OFFSET('Sanitation Data'!$I$29,0,10*ROW('Sanitation Data'!I141))="","",OFFSET('Sanitation Data'!$I$29,0,10*ROW('Sanitation Data'!I141)))</f>
        <v/>
      </c>
      <c r="DL147" s="399" t="str">
        <f ca="1">+IF(OFFSET('Sanitation Data'!$I$30,0,10*ROW('Sanitation Data'!I141))="","",OFFSET('Sanitation Data'!$I$30,0,10*ROW('Sanitation Data'!I141)))</f>
        <v/>
      </c>
      <c r="DM147" s="399" t="str">
        <f ca="1">+IF(OFFSET('Sanitation Data'!$I$31,0,10*ROW('Sanitation Data'!I141))="","",OFFSET('Sanitation Data'!$I$31,0,10*ROW('Sanitation Data'!I141)))</f>
        <v/>
      </c>
      <c r="DN147" s="399" t="str">
        <f ca="1">+IF(OFFSET('Sanitation Data'!$I$32,0,10*ROW('Sanitation Data'!I141))="","",OFFSET('Sanitation Data'!$I$32,0,10*ROW('Sanitation Data'!I141)))</f>
        <v/>
      </c>
      <c r="DO147" s="399" t="str">
        <f ca="1">+IF(OFFSET('Hygiene Data'!$D$11,0,10*ROW('Hygiene Data'!D141))="","",OFFSET('Hygiene Data'!$D$11,0,10*ROW('Hygiene Data'!D141)))</f>
        <v/>
      </c>
      <c r="DP147" s="399" t="str">
        <f ca="1">+IF(OFFSET('Hygiene Data'!$D$12,0,10*ROW('Hygiene Data'!D141))="","",OFFSET('Hygiene Data'!$D$12,0,10*ROW('Hygiene Data'!D141)))</f>
        <v/>
      </c>
      <c r="DQ147" s="399" t="str">
        <f ca="1">+IF(OFFSET('Hygiene Data'!$D$13,0,10*ROW('Hygiene Data'!D141))="","",OFFSET('Hygiene Data'!$D$13,0,10*ROW('Hygiene Data'!D141)))</f>
        <v/>
      </c>
      <c r="DR147" s="399" t="str">
        <f ca="1">+IF(OFFSET('Hygiene Data'!$E$11,0,10*ROW('Hygiene Data'!E141))="","",OFFSET('Hygiene Data'!$E$11,0,10*ROW('Hygiene Data'!E141)))</f>
        <v/>
      </c>
      <c r="DS147" s="399" t="str">
        <f ca="1">+IF(OFFSET('Hygiene Data'!$E$12,0,10*ROW('Hygiene Data'!E141))="","",OFFSET('Hygiene Data'!$E$12,0,10*ROW('Hygiene Data'!E141)))</f>
        <v/>
      </c>
      <c r="DT147" s="399" t="str">
        <f ca="1">+IF(OFFSET('Hygiene Data'!$E$13,0,10*ROW('Hygiene Data'!E141))="","",OFFSET('Hygiene Data'!$E$13,0,10*ROW('Hygiene Data'!E141)))</f>
        <v/>
      </c>
      <c r="DU147" s="399" t="str">
        <f ca="1">+IF(OFFSET('Hygiene Data'!$F$11,0,10*ROW('Hygiene Data'!F141))="","",OFFSET('Hygiene Data'!$F$11,0,10*ROW('Hygiene Data'!F141)))</f>
        <v/>
      </c>
      <c r="DV147" s="399" t="str">
        <f ca="1">+IF(OFFSET('Hygiene Data'!$F$12,0,10*ROW('Hygiene Data'!F141))="","",OFFSET('Hygiene Data'!$F$12,0,10*ROW('Hygiene Data'!F141)))</f>
        <v/>
      </c>
      <c r="DW147" s="399" t="str">
        <f ca="1">+IF(OFFSET('Hygiene Data'!$F$13,0,10*ROW('Hygiene Data'!F141))="","",OFFSET('Hygiene Data'!$F$13,0,10*ROW('Hygiene Data'!F141)))</f>
        <v/>
      </c>
      <c r="DX147" s="399" t="str">
        <f ca="1">+IF(OFFSET('Hygiene Data'!$G$11,0,10*ROW('Hygiene Data'!G141))="","",OFFSET('Hygiene Data'!$G$11,0,10*ROW('Hygiene Data'!G141)))</f>
        <v/>
      </c>
      <c r="DY147" s="399" t="str">
        <f ca="1">+IF(OFFSET('Hygiene Data'!$G$12,0,10*ROW('Hygiene Data'!G141))="","",OFFSET('Hygiene Data'!$G$12,0,10*ROW('Hygiene Data'!G141)))</f>
        <v/>
      </c>
      <c r="DZ147" s="399" t="str">
        <f ca="1">+IF(OFFSET('Hygiene Data'!$G$13,0,10*ROW('Hygiene Data'!G141))="","",OFFSET('Hygiene Data'!$G$13,0,10*ROW('Hygiene Data'!G141)))</f>
        <v/>
      </c>
      <c r="EA147" s="399" t="str">
        <f ca="1">+IF(OFFSET('Hygiene Data'!$H$11,0,10*ROW('Hygiene Data'!H141))="","",OFFSET('Hygiene Data'!$H$11,0,10*ROW('Hygiene Data'!H141)))</f>
        <v/>
      </c>
      <c r="EB147" s="399" t="str">
        <f ca="1">+IF(OFFSET('Hygiene Data'!$H$12,0,10*ROW('Hygiene Data'!H141))="","",OFFSET('Hygiene Data'!$H$12,0,10*ROW('Hygiene Data'!H141)))</f>
        <v/>
      </c>
      <c r="EC147" s="399" t="str">
        <f ca="1">+IF(OFFSET('Hygiene Data'!$H$13,0,10*ROW('Hygiene Data'!H141))="","",OFFSET('Hygiene Data'!$H$13,0,10*ROW('Hygiene Data'!H141)))</f>
        <v/>
      </c>
      <c r="ED147" s="399" t="str">
        <f ca="1">+IF(OFFSET('Hygiene Data'!$I$11,0,10*ROW('Hygiene Data'!I141))="","",OFFSET('Hygiene Data'!$I$11,0,10*ROW('Hygiene Data'!I141)))</f>
        <v/>
      </c>
      <c r="EE147" s="399" t="str">
        <f ca="1">+IF(OFFSET('Hygiene Data'!$I$12,0,10*ROW('Hygiene Data'!I141))="","",OFFSET('Hygiene Data'!$I$12,0,10*ROW('Hygiene Data'!I141)))</f>
        <v/>
      </c>
      <c r="EF147" s="399" t="str">
        <f ca="1">+IF(OFFSET('Hygiene Data'!$I$13,0,10*ROW('Hygiene Data'!I141))="","",OFFSET('Hygiene Data'!$I$13,0,10*ROW('Hygiene Data'!I141)))</f>
        <v/>
      </c>
    </row>
    <row r="148" spans="1:136" x14ac:dyDescent="0.25">
      <c r="A148" s="508" t="str">
        <f ca="1">+IF(OFFSET('Water Data'!$B$2,0,10*ROW('Water Data'!E142))="","",OFFSET('Water Data'!$B$2,0,10*ROW('Water Data'!E142)))</f>
        <v/>
      </c>
      <c r="B148" s="50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35" t="str">
        <f t="shared" ca="1" si="2"/>
        <v/>
      </c>
      <c r="D148" s="53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3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3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3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3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3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3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3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3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3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3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3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3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3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3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3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3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3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3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3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3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3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3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3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3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3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3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3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3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3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3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3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3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3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3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3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3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3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3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3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3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3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3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3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3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3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3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3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3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1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3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3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3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3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3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3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3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3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3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3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3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3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3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3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3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3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99" t="str">
        <f ca="1">+IF(OFFSET('Water Data'!$D$27,0,10*ROW('Water Data'!D142))="","",OFFSET('Water Data'!$D$27,0,10*ROW('Water Data'!D142)))</f>
        <v/>
      </c>
      <c r="BT148" s="399" t="str">
        <f ca="1">+IF(OFFSET('Water Data'!$D$28,0,10*ROW('Water Data'!D142))="","",OFFSET('Water Data'!$D$28,0,10*ROW('Water Data'!D142)))</f>
        <v/>
      </c>
      <c r="BU148" s="399" t="str">
        <f ca="1">+IF(OFFSET('Water Data'!$D$29,0,10*ROW('Water Data'!D142))="","",OFFSET('Water Data'!$D$29,0,10*ROW('Water Data'!D142)))</f>
        <v/>
      </c>
      <c r="BV148" s="399" t="str">
        <f ca="1">+IF(OFFSET('Water Data'!$E$27,0,10*ROW('Water Data'!E142))="","",OFFSET('Water Data'!$E$27,0,10*ROW('Water Data'!E142)))</f>
        <v/>
      </c>
      <c r="BW148" s="399" t="str">
        <f ca="1">+IF(OFFSET('Water Data'!$E$28,0,10*ROW('Water Data'!E142))="","",OFFSET('Water Data'!$E$28,0,10*ROW('Water Data'!E142)))</f>
        <v/>
      </c>
      <c r="BX148" s="399" t="str">
        <f ca="1">+IF(OFFSET('Water Data'!$E$29,0,10*ROW('Water Data'!E142))="","",OFFSET('Water Data'!$E$29,0,10*ROW('Water Data'!E142)))</f>
        <v/>
      </c>
      <c r="BY148" s="399" t="str">
        <f ca="1">+IF(OFFSET('Water Data'!$F$27,0,10*ROW('Water Data'!F142))="","",OFFSET('Water Data'!$F$27,0,10*ROW('Water Data'!F142)))</f>
        <v/>
      </c>
      <c r="BZ148" s="399" t="str">
        <f ca="1">+IF(OFFSET('Water Data'!$F$28,0,10*ROW('Water Data'!F142))="","",OFFSET('Water Data'!$F$28,0,10*ROW('Water Data'!F142)))</f>
        <v/>
      </c>
      <c r="CA148" s="399" t="str">
        <f ca="1">+IF(OFFSET('Water Data'!$F$29,0,10*ROW('Water Data'!F142))="","",OFFSET('Water Data'!$F$29,0,10*ROW('Water Data'!F142)))</f>
        <v/>
      </c>
      <c r="CB148" s="399" t="str">
        <f ca="1">+IF(OFFSET('Water Data'!$G$27,0,10*ROW('Water Data'!G142))="","",OFFSET('Water Data'!$G$27,0,10*ROW('Water Data'!G142)))</f>
        <v/>
      </c>
      <c r="CC148" s="399" t="str">
        <f ca="1">+IF(OFFSET('Water Data'!$G$28,0,10*ROW('Water Data'!G142))="","",OFFSET('Water Data'!$G$28,0,10*ROW('Water Data'!G142)))</f>
        <v/>
      </c>
      <c r="CD148" s="399" t="str">
        <f ca="1">+IF(OFFSET('Water Data'!$G$29,0,10*ROW('Water Data'!G142))="","",OFFSET('Water Data'!$G$29,0,10*ROW('Water Data'!G142)))</f>
        <v/>
      </c>
      <c r="CE148" s="399" t="str">
        <f ca="1">+IF(OFFSET('Water Data'!$H$27,0,10*ROW('Water Data'!H142))="","",OFFSET('Water Data'!$H$27,0,10*ROW('Water Data'!H142)))</f>
        <v/>
      </c>
      <c r="CF148" s="399" t="str">
        <f ca="1">+IF(OFFSET('Water Data'!$H$28,0,10*ROW('Water Data'!H142))="","",OFFSET('Water Data'!$H$28,0,10*ROW('Water Data'!H142)))</f>
        <v/>
      </c>
      <c r="CG148" s="399" t="str">
        <f ca="1">+IF(OFFSET('Water Data'!$H$29,0,10*ROW('Water Data'!H142))="","",OFFSET('Water Data'!$H$29,0,10*ROW('Water Data'!H142)))</f>
        <v/>
      </c>
      <c r="CH148" s="399" t="str">
        <f ca="1">+IF(OFFSET('Water Data'!$I$27,0,10*ROW('Water Data'!I142))="","",OFFSET('Water Data'!$I$27,0,10*ROW('Water Data'!I142)))</f>
        <v/>
      </c>
      <c r="CI148" s="399" t="str">
        <f ca="1">+IF(OFFSET('Water Data'!$I$28,0,10*ROW('Water Data'!I142))="","",OFFSET('Water Data'!$I$28,0,10*ROW('Water Data'!I142)))</f>
        <v/>
      </c>
      <c r="CJ148" s="399" t="str">
        <f ca="1">+IF(OFFSET('Water Data'!$I$29,0,10*ROW('Water Data'!I142))="","",OFFSET('Water Data'!$I$29,0,10*ROW('Water Data'!I142)))</f>
        <v/>
      </c>
      <c r="CK148" s="399" t="str">
        <f ca="1">+IF(OFFSET('Sanitation Data'!$D$28,0,10*ROW('Sanitation Data'!D142))="","",OFFSET('Sanitation Data'!$D$28,0,10*ROW('Sanitation Data'!D142)))</f>
        <v/>
      </c>
      <c r="CL148" s="399" t="str">
        <f ca="1">+IF(OFFSET('Sanitation Data'!$D$29,0,10*ROW('Sanitation Data'!D142))="","",OFFSET('Sanitation Data'!$D$29,0,10*ROW('Sanitation Data'!D142)))</f>
        <v/>
      </c>
      <c r="CM148" s="399" t="str">
        <f ca="1">+IF(OFFSET('Sanitation Data'!$D$30,0,10*ROW('Sanitation Data'!D142))="","",OFFSET('Sanitation Data'!$D$30,0,10*ROW('Sanitation Data'!D142)))</f>
        <v/>
      </c>
      <c r="CN148" s="399" t="str">
        <f ca="1">+IF(OFFSET('Sanitation Data'!$D$31,0,10*ROW('Sanitation Data'!D142))="","",OFFSET('Sanitation Data'!$D$31,0,10*ROW('Sanitation Data'!D142)))</f>
        <v/>
      </c>
      <c r="CO148" s="399" t="str">
        <f ca="1">+IF(OFFSET('Sanitation Data'!$D$32,0,10*ROW('Sanitation Data'!D142))="","",OFFSET('Sanitation Data'!$D$32,0,10*ROW('Sanitation Data'!D142)))</f>
        <v/>
      </c>
      <c r="CP148" s="399" t="str">
        <f ca="1">+IF(OFFSET('Sanitation Data'!$E$28,0,10*ROW('Sanitation Data'!E142))="","",OFFSET('Sanitation Data'!$E$28,0,10*ROW('Sanitation Data'!E142)))</f>
        <v/>
      </c>
      <c r="CQ148" s="399" t="str">
        <f ca="1">+IF(OFFSET('Sanitation Data'!$E$29,0,10*ROW('Sanitation Data'!E142))="","",OFFSET('Sanitation Data'!$E$29,0,10*ROW('Sanitation Data'!E142)))</f>
        <v/>
      </c>
      <c r="CR148" s="399" t="str">
        <f ca="1">+IF(OFFSET('Sanitation Data'!$E$30,0,10*ROW('Sanitation Data'!E142))="","",OFFSET('Sanitation Data'!$E$30,0,10*ROW('Sanitation Data'!E142)))</f>
        <v/>
      </c>
      <c r="CS148" s="399" t="str">
        <f ca="1">+IF(OFFSET('Sanitation Data'!$E$31,0,10*ROW('Sanitation Data'!E142))="","",OFFSET('Sanitation Data'!$E$31,0,10*ROW('Sanitation Data'!E142)))</f>
        <v/>
      </c>
      <c r="CT148" s="399" t="str">
        <f ca="1">+IF(OFFSET('Sanitation Data'!$E$32,0,10*ROW('Sanitation Data'!E142))="","",OFFSET('Sanitation Data'!$E$32,0,10*ROW('Sanitation Data'!E142)))</f>
        <v/>
      </c>
      <c r="CU148" s="399" t="str">
        <f ca="1">+IF(OFFSET('Sanitation Data'!$F$28,0,10*ROW('Sanitation Data'!F142))="","",OFFSET('Sanitation Data'!$F$28,0,10*ROW('Sanitation Data'!F142)))</f>
        <v/>
      </c>
      <c r="CV148" s="399" t="str">
        <f ca="1">+IF(OFFSET('Sanitation Data'!$F$29,0,10*ROW('Sanitation Data'!F142))="","",OFFSET('Sanitation Data'!$F$29,0,10*ROW('Sanitation Data'!F142)))</f>
        <v/>
      </c>
      <c r="CW148" s="399" t="str">
        <f ca="1">+IF(OFFSET('Sanitation Data'!$F$30,0,10*ROW('Sanitation Data'!F142))="","",OFFSET('Sanitation Data'!$F$30,0,10*ROW('Sanitation Data'!F142)))</f>
        <v/>
      </c>
      <c r="CX148" s="399" t="str">
        <f ca="1">+IF(OFFSET('Sanitation Data'!$F$31,0,10*ROW('Sanitation Data'!F142))="","",OFFSET('Sanitation Data'!$F$31,0,10*ROW('Sanitation Data'!F142)))</f>
        <v/>
      </c>
      <c r="CY148" s="399" t="str">
        <f ca="1">+IF(OFFSET('Sanitation Data'!$F$32,0,10*ROW('Sanitation Data'!F142))="","",OFFSET('Sanitation Data'!$F$32,0,10*ROW('Sanitation Data'!F142)))</f>
        <v/>
      </c>
      <c r="CZ148" s="399" t="str">
        <f ca="1">+IF(OFFSET('Sanitation Data'!$G$28,0,10*ROW('Sanitation Data'!G142))="","",OFFSET('Sanitation Data'!$G$28,0,10*ROW('Sanitation Data'!G142)))</f>
        <v/>
      </c>
      <c r="DA148" s="399" t="str">
        <f ca="1">+IF(OFFSET('Sanitation Data'!$G$29,0,10*ROW('Sanitation Data'!G142))="","",OFFSET('Sanitation Data'!$G$29,0,10*ROW('Sanitation Data'!G142)))</f>
        <v/>
      </c>
      <c r="DB148" s="399" t="str">
        <f ca="1">+IF(OFFSET('Sanitation Data'!$G$30,0,10*ROW('Sanitation Data'!G142))="","",OFFSET('Sanitation Data'!$G$30,0,10*ROW('Sanitation Data'!G142)))</f>
        <v/>
      </c>
      <c r="DC148" s="399" t="str">
        <f ca="1">+IF(OFFSET('Sanitation Data'!$G$31,0,10*ROW('Sanitation Data'!G142))="","",OFFSET('Sanitation Data'!$G$31,0,10*ROW('Sanitation Data'!G142)))</f>
        <v/>
      </c>
      <c r="DD148" s="399" t="str">
        <f ca="1">+IF(OFFSET('Sanitation Data'!$G$32,0,10*ROW('Sanitation Data'!G142))="","",OFFSET('Sanitation Data'!$G$32,0,10*ROW('Sanitation Data'!G142)))</f>
        <v/>
      </c>
      <c r="DE148" s="399" t="str">
        <f ca="1">+IF(OFFSET('Sanitation Data'!$H$28,0,10*ROW('Sanitation Data'!H142))="","",OFFSET('Sanitation Data'!$H$28,0,10*ROW('Sanitation Data'!H142)))</f>
        <v/>
      </c>
      <c r="DF148" s="399" t="str">
        <f ca="1">+IF(OFFSET('Sanitation Data'!$H$29,0,10*ROW('Sanitation Data'!H142))="","",OFFSET('Sanitation Data'!$H$29,0,10*ROW('Sanitation Data'!H142)))</f>
        <v/>
      </c>
      <c r="DG148" s="399" t="str">
        <f ca="1">+IF(OFFSET('Sanitation Data'!$H$30,0,10*ROW('Sanitation Data'!H142))="","",OFFSET('Sanitation Data'!$H$30,0,10*ROW('Sanitation Data'!H142)))</f>
        <v/>
      </c>
      <c r="DH148" s="399" t="str">
        <f ca="1">+IF(OFFSET('Sanitation Data'!$H$31,0,10*ROW('Sanitation Data'!H142))="","",OFFSET('Sanitation Data'!$H$31,0,10*ROW('Sanitation Data'!H142)))</f>
        <v/>
      </c>
      <c r="DI148" s="399" t="str">
        <f ca="1">+IF(OFFSET('Sanitation Data'!$H$32,0,10*ROW('Sanitation Data'!H142))="","",OFFSET('Sanitation Data'!$H$32,0,10*ROW('Sanitation Data'!H142)))</f>
        <v/>
      </c>
      <c r="DJ148" s="399" t="str">
        <f ca="1">+IF(OFFSET('Sanitation Data'!$I$28,0,10*ROW('Sanitation Data'!I142))="","",OFFSET('Sanitation Data'!$I$28,0,10*ROW('Sanitation Data'!I142)))</f>
        <v/>
      </c>
      <c r="DK148" s="399" t="str">
        <f ca="1">+IF(OFFSET('Sanitation Data'!$I$29,0,10*ROW('Sanitation Data'!I142))="","",OFFSET('Sanitation Data'!$I$29,0,10*ROW('Sanitation Data'!I142)))</f>
        <v/>
      </c>
      <c r="DL148" s="399" t="str">
        <f ca="1">+IF(OFFSET('Sanitation Data'!$I$30,0,10*ROW('Sanitation Data'!I142))="","",OFFSET('Sanitation Data'!$I$30,0,10*ROW('Sanitation Data'!I142)))</f>
        <v/>
      </c>
      <c r="DM148" s="399" t="str">
        <f ca="1">+IF(OFFSET('Sanitation Data'!$I$31,0,10*ROW('Sanitation Data'!I142))="","",OFFSET('Sanitation Data'!$I$31,0,10*ROW('Sanitation Data'!I142)))</f>
        <v/>
      </c>
      <c r="DN148" s="399" t="str">
        <f ca="1">+IF(OFFSET('Sanitation Data'!$I$32,0,10*ROW('Sanitation Data'!I142))="","",OFFSET('Sanitation Data'!$I$32,0,10*ROW('Sanitation Data'!I142)))</f>
        <v/>
      </c>
      <c r="DO148" s="399" t="str">
        <f ca="1">+IF(OFFSET('Hygiene Data'!$D$11,0,10*ROW('Hygiene Data'!D142))="","",OFFSET('Hygiene Data'!$D$11,0,10*ROW('Hygiene Data'!D142)))</f>
        <v/>
      </c>
      <c r="DP148" s="399" t="str">
        <f ca="1">+IF(OFFSET('Hygiene Data'!$D$12,0,10*ROW('Hygiene Data'!D142))="","",OFFSET('Hygiene Data'!$D$12,0,10*ROW('Hygiene Data'!D142)))</f>
        <v/>
      </c>
      <c r="DQ148" s="399" t="str">
        <f ca="1">+IF(OFFSET('Hygiene Data'!$D$13,0,10*ROW('Hygiene Data'!D142))="","",OFFSET('Hygiene Data'!$D$13,0,10*ROW('Hygiene Data'!D142)))</f>
        <v/>
      </c>
      <c r="DR148" s="399" t="str">
        <f ca="1">+IF(OFFSET('Hygiene Data'!$E$11,0,10*ROW('Hygiene Data'!E142))="","",OFFSET('Hygiene Data'!$E$11,0,10*ROW('Hygiene Data'!E142)))</f>
        <v/>
      </c>
      <c r="DS148" s="399" t="str">
        <f ca="1">+IF(OFFSET('Hygiene Data'!$E$12,0,10*ROW('Hygiene Data'!E142))="","",OFFSET('Hygiene Data'!$E$12,0,10*ROW('Hygiene Data'!E142)))</f>
        <v/>
      </c>
      <c r="DT148" s="399" t="str">
        <f ca="1">+IF(OFFSET('Hygiene Data'!$E$13,0,10*ROW('Hygiene Data'!E142))="","",OFFSET('Hygiene Data'!$E$13,0,10*ROW('Hygiene Data'!E142)))</f>
        <v/>
      </c>
      <c r="DU148" s="399" t="str">
        <f ca="1">+IF(OFFSET('Hygiene Data'!$F$11,0,10*ROW('Hygiene Data'!F142))="","",OFFSET('Hygiene Data'!$F$11,0,10*ROW('Hygiene Data'!F142)))</f>
        <v/>
      </c>
      <c r="DV148" s="399" t="str">
        <f ca="1">+IF(OFFSET('Hygiene Data'!$F$12,0,10*ROW('Hygiene Data'!F142))="","",OFFSET('Hygiene Data'!$F$12,0,10*ROW('Hygiene Data'!F142)))</f>
        <v/>
      </c>
      <c r="DW148" s="399" t="str">
        <f ca="1">+IF(OFFSET('Hygiene Data'!$F$13,0,10*ROW('Hygiene Data'!F142))="","",OFFSET('Hygiene Data'!$F$13,0,10*ROW('Hygiene Data'!F142)))</f>
        <v/>
      </c>
      <c r="DX148" s="399" t="str">
        <f ca="1">+IF(OFFSET('Hygiene Data'!$G$11,0,10*ROW('Hygiene Data'!G142))="","",OFFSET('Hygiene Data'!$G$11,0,10*ROW('Hygiene Data'!G142)))</f>
        <v/>
      </c>
      <c r="DY148" s="399" t="str">
        <f ca="1">+IF(OFFSET('Hygiene Data'!$G$12,0,10*ROW('Hygiene Data'!G142))="","",OFFSET('Hygiene Data'!$G$12,0,10*ROW('Hygiene Data'!G142)))</f>
        <v/>
      </c>
      <c r="DZ148" s="399" t="str">
        <f ca="1">+IF(OFFSET('Hygiene Data'!$G$13,0,10*ROW('Hygiene Data'!G142))="","",OFFSET('Hygiene Data'!$G$13,0,10*ROW('Hygiene Data'!G142)))</f>
        <v/>
      </c>
      <c r="EA148" s="399" t="str">
        <f ca="1">+IF(OFFSET('Hygiene Data'!$H$11,0,10*ROW('Hygiene Data'!H142))="","",OFFSET('Hygiene Data'!$H$11,0,10*ROW('Hygiene Data'!H142)))</f>
        <v/>
      </c>
      <c r="EB148" s="399" t="str">
        <f ca="1">+IF(OFFSET('Hygiene Data'!$H$12,0,10*ROW('Hygiene Data'!H142))="","",OFFSET('Hygiene Data'!$H$12,0,10*ROW('Hygiene Data'!H142)))</f>
        <v/>
      </c>
      <c r="EC148" s="399" t="str">
        <f ca="1">+IF(OFFSET('Hygiene Data'!$H$13,0,10*ROW('Hygiene Data'!H142))="","",OFFSET('Hygiene Data'!$H$13,0,10*ROW('Hygiene Data'!H142)))</f>
        <v/>
      </c>
      <c r="ED148" s="399" t="str">
        <f ca="1">+IF(OFFSET('Hygiene Data'!$I$11,0,10*ROW('Hygiene Data'!I142))="","",OFFSET('Hygiene Data'!$I$11,0,10*ROW('Hygiene Data'!I142)))</f>
        <v/>
      </c>
      <c r="EE148" s="399" t="str">
        <f ca="1">+IF(OFFSET('Hygiene Data'!$I$12,0,10*ROW('Hygiene Data'!I142))="","",OFFSET('Hygiene Data'!$I$12,0,10*ROW('Hygiene Data'!I142)))</f>
        <v/>
      </c>
      <c r="EF148" s="399" t="str">
        <f ca="1">+IF(OFFSET('Hygiene Data'!$I$13,0,10*ROW('Hygiene Data'!I142))="","",OFFSET('Hygiene Data'!$I$13,0,10*ROW('Hygiene Data'!I142)))</f>
        <v/>
      </c>
    </row>
    <row r="149" spans="1:136" x14ac:dyDescent="0.25">
      <c r="A149" s="508" t="str">
        <f ca="1">+IF(OFFSET('Water Data'!$B$2,0,10*ROW('Water Data'!E143))="","",OFFSET('Water Data'!$B$2,0,10*ROW('Water Data'!E143)))</f>
        <v/>
      </c>
      <c r="B149" s="50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35" t="str">
        <f t="shared" ca="1" si="2"/>
        <v/>
      </c>
      <c r="D149" s="53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3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3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3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3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3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3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3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3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3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3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3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3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3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3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3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3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3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3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3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3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3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3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3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3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3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3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3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3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3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3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3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3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3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3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3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3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3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3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3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3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3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3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3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3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3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3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3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3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1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3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3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3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3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3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3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3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3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3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3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3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3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3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3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3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3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99" t="str">
        <f ca="1">+IF(OFFSET('Water Data'!$D$27,0,10*ROW('Water Data'!D143))="","",OFFSET('Water Data'!$D$27,0,10*ROW('Water Data'!D143)))</f>
        <v/>
      </c>
      <c r="BT149" s="399" t="str">
        <f ca="1">+IF(OFFSET('Water Data'!$D$28,0,10*ROW('Water Data'!D143))="","",OFFSET('Water Data'!$D$28,0,10*ROW('Water Data'!D143)))</f>
        <v/>
      </c>
      <c r="BU149" s="399" t="str">
        <f ca="1">+IF(OFFSET('Water Data'!$D$29,0,10*ROW('Water Data'!D143))="","",OFFSET('Water Data'!$D$29,0,10*ROW('Water Data'!D143)))</f>
        <v/>
      </c>
      <c r="BV149" s="399" t="str">
        <f ca="1">+IF(OFFSET('Water Data'!$E$27,0,10*ROW('Water Data'!E143))="","",OFFSET('Water Data'!$E$27,0,10*ROW('Water Data'!E143)))</f>
        <v/>
      </c>
      <c r="BW149" s="399" t="str">
        <f ca="1">+IF(OFFSET('Water Data'!$E$28,0,10*ROW('Water Data'!E143))="","",OFFSET('Water Data'!$E$28,0,10*ROW('Water Data'!E143)))</f>
        <v/>
      </c>
      <c r="BX149" s="399" t="str">
        <f ca="1">+IF(OFFSET('Water Data'!$E$29,0,10*ROW('Water Data'!E143))="","",OFFSET('Water Data'!$E$29,0,10*ROW('Water Data'!E143)))</f>
        <v/>
      </c>
      <c r="BY149" s="399" t="str">
        <f ca="1">+IF(OFFSET('Water Data'!$F$27,0,10*ROW('Water Data'!F143))="","",OFFSET('Water Data'!$F$27,0,10*ROW('Water Data'!F143)))</f>
        <v/>
      </c>
      <c r="BZ149" s="399" t="str">
        <f ca="1">+IF(OFFSET('Water Data'!$F$28,0,10*ROW('Water Data'!F143))="","",OFFSET('Water Data'!$F$28,0,10*ROW('Water Data'!F143)))</f>
        <v/>
      </c>
      <c r="CA149" s="399" t="str">
        <f ca="1">+IF(OFFSET('Water Data'!$F$29,0,10*ROW('Water Data'!F143))="","",OFFSET('Water Data'!$F$29,0,10*ROW('Water Data'!F143)))</f>
        <v/>
      </c>
      <c r="CB149" s="399" t="str">
        <f ca="1">+IF(OFFSET('Water Data'!$G$27,0,10*ROW('Water Data'!G143))="","",OFFSET('Water Data'!$G$27,0,10*ROW('Water Data'!G143)))</f>
        <v/>
      </c>
      <c r="CC149" s="399" t="str">
        <f ca="1">+IF(OFFSET('Water Data'!$G$28,0,10*ROW('Water Data'!G143))="","",OFFSET('Water Data'!$G$28,0,10*ROW('Water Data'!G143)))</f>
        <v/>
      </c>
      <c r="CD149" s="399" t="str">
        <f ca="1">+IF(OFFSET('Water Data'!$G$29,0,10*ROW('Water Data'!G143))="","",OFFSET('Water Data'!$G$29,0,10*ROW('Water Data'!G143)))</f>
        <v/>
      </c>
      <c r="CE149" s="399" t="str">
        <f ca="1">+IF(OFFSET('Water Data'!$H$27,0,10*ROW('Water Data'!H143))="","",OFFSET('Water Data'!$H$27,0,10*ROW('Water Data'!H143)))</f>
        <v/>
      </c>
      <c r="CF149" s="399" t="str">
        <f ca="1">+IF(OFFSET('Water Data'!$H$28,0,10*ROW('Water Data'!H143))="","",OFFSET('Water Data'!$H$28,0,10*ROW('Water Data'!H143)))</f>
        <v/>
      </c>
      <c r="CG149" s="399" t="str">
        <f ca="1">+IF(OFFSET('Water Data'!$H$29,0,10*ROW('Water Data'!H143))="","",OFFSET('Water Data'!$H$29,0,10*ROW('Water Data'!H143)))</f>
        <v/>
      </c>
      <c r="CH149" s="399" t="str">
        <f ca="1">+IF(OFFSET('Water Data'!$I$27,0,10*ROW('Water Data'!I143))="","",OFFSET('Water Data'!$I$27,0,10*ROW('Water Data'!I143)))</f>
        <v/>
      </c>
      <c r="CI149" s="399" t="str">
        <f ca="1">+IF(OFFSET('Water Data'!$I$28,0,10*ROW('Water Data'!I143))="","",OFFSET('Water Data'!$I$28,0,10*ROW('Water Data'!I143)))</f>
        <v/>
      </c>
      <c r="CJ149" s="399" t="str">
        <f ca="1">+IF(OFFSET('Water Data'!$I$29,0,10*ROW('Water Data'!I143))="","",OFFSET('Water Data'!$I$29,0,10*ROW('Water Data'!I143)))</f>
        <v/>
      </c>
      <c r="CK149" s="399" t="str">
        <f ca="1">+IF(OFFSET('Sanitation Data'!$D$28,0,10*ROW('Sanitation Data'!D143))="","",OFFSET('Sanitation Data'!$D$28,0,10*ROW('Sanitation Data'!D143)))</f>
        <v/>
      </c>
      <c r="CL149" s="399" t="str">
        <f ca="1">+IF(OFFSET('Sanitation Data'!$D$29,0,10*ROW('Sanitation Data'!D143))="","",OFFSET('Sanitation Data'!$D$29,0,10*ROW('Sanitation Data'!D143)))</f>
        <v/>
      </c>
      <c r="CM149" s="399" t="str">
        <f ca="1">+IF(OFFSET('Sanitation Data'!$D$30,0,10*ROW('Sanitation Data'!D143))="","",OFFSET('Sanitation Data'!$D$30,0,10*ROW('Sanitation Data'!D143)))</f>
        <v/>
      </c>
      <c r="CN149" s="399" t="str">
        <f ca="1">+IF(OFFSET('Sanitation Data'!$D$31,0,10*ROW('Sanitation Data'!D143))="","",OFFSET('Sanitation Data'!$D$31,0,10*ROW('Sanitation Data'!D143)))</f>
        <v/>
      </c>
      <c r="CO149" s="399" t="str">
        <f ca="1">+IF(OFFSET('Sanitation Data'!$D$32,0,10*ROW('Sanitation Data'!D143))="","",OFFSET('Sanitation Data'!$D$32,0,10*ROW('Sanitation Data'!D143)))</f>
        <v/>
      </c>
      <c r="CP149" s="399" t="str">
        <f ca="1">+IF(OFFSET('Sanitation Data'!$E$28,0,10*ROW('Sanitation Data'!E143))="","",OFFSET('Sanitation Data'!$E$28,0,10*ROW('Sanitation Data'!E143)))</f>
        <v/>
      </c>
      <c r="CQ149" s="399" t="str">
        <f ca="1">+IF(OFFSET('Sanitation Data'!$E$29,0,10*ROW('Sanitation Data'!E143))="","",OFFSET('Sanitation Data'!$E$29,0,10*ROW('Sanitation Data'!E143)))</f>
        <v/>
      </c>
      <c r="CR149" s="399" t="str">
        <f ca="1">+IF(OFFSET('Sanitation Data'!$E$30,0,10*ROW('Sanitation Data'!E143))="","",OFFSET('Sanitation Data'!$E$30,0,10*ROW('Sanitation Data'!E143)))</f>
        <v/>
      </c>
      <c r="CS149" s="399" t="str">
        <f ca="1">+IF(OFFSET('Sanitation Data'!$E$31,0,10*ROW('Sanitation Data'!E143))="","",OFFSET('Sanitation Data'!$E$31,0,10*ROW('Sanitation Data'!E143)))</f>
        <v/>
      </c>
      <c r="CT149" s="399" t="str">
        <f ca="1">+IF(OFFSET('Sanitation Data'!$E$32,0,10*ROW('Sanitation Data'!E143))="","",OFFSET('Sanitation Data'!$E$32,0,10*ROW('Sanitation Data'!E143)))</f>
        <v/>
      </c>
      <c r="CU149" s="399" t="str">
        <f ca="1">+IF(OFFSET('Sanitation Data'!$F$28,0,10*ROW('Sanitation Data'!F143))="","",OFFSET('Sanitation Data'!$F$28,0,10*ROW('Sanitation Data'!F143)))</f>
        <v/>
      </c>
      <c r="CV149" s="399" t="str">
        <f ca="1">+IF(OFFSET('Sanitation Data'!$F$29,0,10*ROW('Sanitation Data'!F143))="","",OFFSET('Sanitation Data'!$F$29,0,10*ROW('Sanitation Data'!F143)))</f>
        <v/>
      </c>
      <c r="CW149" s="399" t="str">
        <f ca="1">+IF(OFFSET('Sanitation Data'!$F$30,0,10*ROW('Sanitation Data'!F143))="","",OFFSET('Sanitation Data'!$F$30,0,10*ROW('Sanitation Data'!F143)))</f>
        <v/>
      </c>
      <c r="CX149" s="399" t="str">
        <f ca="1">+IF(OFFSET('Sanitation Data'!$F$31,0,10*ROW('Sanitation Data'!F143))="","",OFFSET('Sanitation Data'!$F$31,0,10*ROW('Sanitation Data'!F143)))</f>
        <v/>
      </c>
      <c r="CY149" s="399" t="str">
        <f ca="1">+IF(OFFSET('Sanitation Data'!$F$32,0,10*ROW('Sanitation Data'!F143))="","",OFFSET('Sanitation Data'!$F$32,0,10*ROW('Sanitation Data'!F143)))</f>
        <v/>
      </c>
      <c r="CZ149" s="399" t="str">
        <f ca="1">+IF(OFFSET('Sanitation Data'!$G$28,0,10*ROW('Sanitation Data'!G143))="","",OFFSET('Sanitation Data'!$G$28,0,10*ROW('Sanitation Data'!G143)))</f>
        <v/>
      </c>
      <c r="DA149" s="399" t="str">
        <f ca="1">+IF(OFFSET('Sanitation Data'!$G$29,0,10*ROW('Sanitation Data'!G143))="","",OFFSET('Sanitation Data'!$G$29,0,10*ROW('Sanitation Data'!G143)))</f>
        <v/>
      </c>
      <c r="DB149" s="399" t="str">
        <f ca="1">+IF(OFFSET('Sanitation Data'!$G$30,0,10*ROW('Sanitation Data'!G143))="","",OFFSET('Sanitation Data'!$G$30,0,10*ROW('Sanitation Data'!G143)))</f>
        <v/>
      </c>
      <c r="DC149" s="399" t="str">
        <f ca="1">+IF(OFFSET('Sanitation Data'!$G$31,0,10*ROW('Sanitation Data'!G143))="","",OFFSET('Sanitation Data'!$G$31,0,10*ROW('Sanitation Data'!G143)))</f>
        <v/>
      </c>
      <c r="DD149" s="399" t="str">
        <f ca="1">+IF(OFFSET('Sanitation Data'!$G$32,0,10*ROW('Sanitation Data'!G143))="","",OFFSET('Sanitation Data'!$G$32,0,10*ROW('Sanitation Data'!G143)))</f>
        <v/>
      </c>
      <c r="DE149" s="399" t="str">
        <f ca="1">+IF(OFFSET('Sanitation Data'!$H$28,0,10*ROW('Sanitation Data'!H143))="","",OFFSET('Sanitation Data'!$H$28,0,10*ROW('Sanitation Data'!H143)))</f>
        <v/>
      </c>
      <c r="DF149" s="399" t="str">
        <f ca="1">+IF(OFFSET('Sanitation Data'!$H$29,0,10*ROW('Sanitation Data'!H143))="","",OFFSET('Sanitation Data'!$H$29,0,10*ROW('Sanitation Data'!H143)))</f>
        <v/>
      </c>
      <c r="DG149" s="399" t="str">
        <f ca="1">+IF(OFFSET('Sanitation Data'!$H$30,0,10*ROW('Sanitation Data'!H143))="","",OFFSET('Sanitation Data'!$H$30,0,10*ROW('Sanitation Data'!H143)))</f>
        <v/>
      </c>
      <c r="DH149" s="399" t="str">
        <f ca="1">+IF(OFFSET('Sanitation Data'!$H$31,0,10*ROW('Sanitation Data'!H143))="","",OFFSET('Sanitation Data'!$H$31,0,10*ROW('Sanitation Data'!H143)))</f>
        <v/>
      </c>
      <c r="DI149" s="399" t="str">
        <f ca="1">+IF(OFFSET('Sanitation Data'!$H$32,0,10*ROW('Sanitation Data'!H143))="","",OFFSET('Sanitation Data'!$H$32,0,10*ROW('Sanitation Data'!H143)))</f>
        <v/>
      </c>
      <c r="DJ149" s="399" t="str">
        <f ca="1">+IF(OFFSET('Sanitation Data'!$I$28,0,10*ROW('Sanitation Data'!I143))="","",OFFSET('Sanitation Data'!$I$28,0,10*ROW('Sanitation Data'!I143)))</f>
        <v/>
      </c>
      <c r="DK149" s="399" t="str">
        <f ca="1">+IF(OFFSET('Sanitation Data'!$I$29,0,10*ROW('Sanitation Data'!I143))="","",OFFSET('Sanitation Data'!$I$29,0,10*ROW('Sanitation Data'!I143)))</f>
        <v/>
      </c>
      <c r="DL149" s="399" t="str">
        <f ca="1">+IF(OFFSET('Sanitation Data'!$I$30,0,10*ROW('Sanitation Data'!I143))="","",OFFSET('Sanitation Data'!$I$30,0,10*ROW('Sanitation Data'!I143)))</f>
        <v/>
      </c>
      <c r="DM149" s="399" t="str">
        <f ca="1">+IF(OFFSET('Sanitation Data'!$I$31,0,10*ROW('Sanitation Data'!I143))="","",OFFSET('Sanitation Data'!$I$31,0,10*ROW('Sanitation Data'!I143)))</f>
        <v/>
      </c>
      <c r="DN149" s="399" t="str">
        <f ca="1">+IF(OFFSET('Sanitation Data'!$I$32,0,10*ROW('Sanitation Data'!I143))="","",OFFSET('Sanitation Data'!$I$32,0,10*ROW('Sanitation Data'!I143)))</f>
        <v/>
      </c>
      <c r="DO149" s="399" t="str">
        <f ca="1">+IF(OFFSET('Hygiene Data'!$D$11,0,10*ROW('Hygiene Data'!D143))="","",OFFSET('Hygiene Data'!$D$11,0,10*ROW('Hygiene Data'!D143)))</f>
        <v/>
      </c>
      <c r="DP149" s="399" t="str">
        <f ca="1">+IF(OFFSET('Hygiene Data'!$D$12,0,10*ROW('Hygiene Data'!D143))="","",OFFSET('Hygiene Data'!$D$12,0,10*ROW('Hygiene Data'!D143)))</f>
        <v/>
      </c>
      <c r="DQ149" s="399" t="str">
        <f ca="1">+IF(OFFSET('Hygiene Data'!$D$13,0,10*ROW('Hygiene Data'!D143))="","",OFFSET('Hygiene Data'!$D$13,0,10*ROW('Hygiene Data'!D143)))</f>
        <v/>
      </c>
      <c r="DR149" s="399" t="str">
        <f ca="1">+IF(OFFSET('Hygiene Data'!$E$11,0,10*ROW('Hygiene Data'!E143))="","",OFFSET('Hygiene Data'!$E$11,0,10*ROW('Hygiene Data'!E143)))</f>
        <v/>
      </c>
      <c r="DS149" s="399" t="str">
        <f ca="1">+IF(OFFSET('Hygiene Data'!$E$12,0,10*ROW('Hygiene Data'!E143))="","",OFFSET('Hygiene Data'!$E$12,0,10*ROW('Hygiene Data'!E143)))</f>
        <v/>
      </c>
      <c r="DT149" s="399" t="str">
        <f ca="1">+IF(OFFSET('Hygiene Data'!$E$13,0,10*ROW('Hygiene Data'!E143))="","",OFFSET('Hygiene Data'!$E$13,0,10*ROW('Hygiene Data'!E143)))</f>
        <v/>
      </c>
      <c r="DU149" s="399" t="str">
        <f ca="1">+IF(OFFSET('Hygiene Data'!$F$11,0,10*ROW('Hygiene Data'!F143))="","",OFFSET('Hygiene Data'!$F$11,0,10*ROW('Hygiene Data'!F143)))</f>
        <v/>
      </c>
      <c r="DV149" s="399" t="str">
        <f ca="1">+IF(OFFSET('Hygiene Data'!$F$12,0,10*ROW('Hygiene Data'!F143))="","",OFFSET('Hygiene Data'!$F$12,0,10*ROW('Hygiene Data'!F143)))</f>
        <v/>
      </c>
      <c r="DW149" s="399" t="str">
        <f ca="1">+IF(OFFSET('Hygiene Data'!$F$13,0,10*ROW('Hygiene Data'!F143))="","",OFFSET('Hygiene Data'!$F$13,0,10*ROW('Hygiene Data'!F143)))</f>
        <v/>
      </c>
      <c r="DX149" s="399" t="str">
        <f ca="1">+IF(OFFSET('Hygiene Data'!$G$11,0,10*ROW('Hygiene Data'!G143))="","",OFFSET('Hygiene Data'!$G$11,0,10*ROW('Hygiene Data'!G143)))</f>
        <v/>
      </c>
      <c r="DY149" s="399" t="str">
        <f ca="1">+IF(OFFSET('Hygiene Data'!$G$12,0,10*ROW('Hygiene Data'!G143))="","",OFFSET('Hygiene Data'!$G$12,0,10*ROW('Hygiene Data'!G143)))</f>
        <v/>
      </c>
      <c r="DZ149" s="399" t="str">
        <f ca="1">+IF(OFFSET('Hygiene Data'!$G$13,0,10*ROW('Hygiene Data'!G143))="","",OFFSET('Hygiene Data'!$G$13,0,10*ROW('Hygiene Data'!G143)))</f>
        <v/>
      </c>
      <c r="EA149" s="399" t="str">
        <f ca="1">+IF(OFFSET('Hygiene Data'!$H$11,0,10*ROW('Hygiene Data'!H143))="","",OFFSET('Hygiene Data'!$H$11,0,10*ROW('Hygiene Data'!H143)))</f>
        <v/>
      </c>
      <c r="EB149" s="399" t="str">
        <f ca="1">+IF(OFFSET('Hygiene Data'!$H$12,0,10*ROW('Hygiene Data'!H143))="","",OFFSET('Hygiene Data'!$H$12,0,10*ROW('Hygiene Data'!H143)))</f>
        <v/>
      </c>
      <c r="EC149" s="399" t="str">
        <f ca="1">+IF(OFFSET('Hygiene Data'!$H$13,0,10*ROW('Hygiene Data'!H143))="","",OFFSET('Hygiene Data'!$H$13,0,10*ROW('Hygiene Data'!H143)))</f>
        <v/>
      </c>
      <c r="ED149" s="399" t="str">
        <f ca="1">+IF(OFFSET('Hygiene Data'!$I$11,0,10*ROW('Hygiene Data'!I143))="","",OFFSET('Hygiene Data'!$I$11,0,10*ROW('Hygiene Data'!I143)))</f>
        <v/>
      </c>
      <c r="EE149" s="399" t="str">
        <f ca="1">+IF(OFFSET('Hygiene Data'!$I$12,0,10*ROW('Hygiene Data'!I143))="","",OFFSET('Hygiene Data'!$I$12,0,10*ROW('Hygiene Data'!I143)))</f>
        <v/>
      </c>
      <c r="EF149" s="399" t="str">
        <f ca="1">+IF(OFFSET('Hygiene Data'!$I$13,0,10*ROW('Hygiene Data'!I143))="","",OFFSET('Hygiene Data'!$I$13,0,10*ROW('Hygiene Data'!I143)))</f>
        <v/>
      </c>
    </row>
    <row r="150" spans="1:136" x14ac:dyDescent="0.25">
      <c r="A150" s="508" t="str">
        <f ca="1">+IF(OFFSET('Water Data'!$B$2,0,10*ROW('Water Data'!E144))="","",OFFSET('Water Data'!$B$2,0,10*ROW('Water Data'!E144)))</f>
        <v/>
      </c>
      <c r="B150" s="50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35" t="str">
        <f t="shared" ca="1" si="2"/>
        <v/>
      </c>
      <c r="D150" s="53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3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3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3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3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3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3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3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3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3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3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3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3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3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3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3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3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3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3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3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3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3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3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3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3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3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3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3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3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3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3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3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3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3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3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3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3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3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3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3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3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3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3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3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3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3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3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3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3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1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3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3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3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3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3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3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3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3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3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3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3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3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3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3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3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3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99" t="str">
        <f ca="1">+IF(OFFSET('Water Data'!$D$27,0,10*ROW('Water Data'!D144))="","",OFFSET('Water Data'!$D$27,0,10*ROW('Water Data'!D144)))</f>
        <v/>
      </c>
      <c r="BT150" s="399" t="str">
        <f ca="1">+IF(OFFSET('Water Data'!$D$28,0,10*ROW('Water Data'!D144))="","",OFFSET('Water Data'!$D$28,0,10*ROW('Water Data'!D144)))</f>
        <v/>
      </c>
      <c r="BU150" s="399" t="str">
        <f ca="1">+IF(OFFSET('Water Data'!$D$29,0,10*ROW('Water Data'!D144))="","",OFFSET('Water Data'!$D$29,0,10*ROW('Water Data'!D144)))</f>
        <v/>
      </c>
      <c r="BV150" s="399" t="str">
        <f ca="1">+IF(OFFSET('Water Data'!$E$27,0,10*ROW('Water Data'!E144))="","",OFFSET('Water Data'!$E$27,0,10*ROW('Water Data'!E144)))</f>
        <v/>
      </c>
      <c r="BW150" s="399" t="str">
        <f ca="1">+IF(OFFSET('Water Data'!$E$28,0,10*ROW('Water Data'!E144))="","",OFFSET('Water Data'!$E$28,0,10*ROW('Water Data'!E144)))</f>
        <v/>
      </c>
      <c r="BX150" s="399" t="str">
        <f ca="1">+IF(OFFSET('Water Data'!$E$29,0,10*ROW('Water Data'!E144))="","",OFFSET('Water Data'!$E$29,0,10*ROW('Water Data'!E144)))</f>
        <v/>
      </c>
      <c r="BY150" s="399" t="str">
        <f ca="1">+IF(OFFSET('Water Data'!$F$27,0,10*ROW('Water Data'!F144))="","",OFFSET('Water Data'!$F$27,0,10*ROW('Water Data'!F144)))</f>
        <v/>
      </c>
      <c r="BZ150" s="399" t="str">
        <f ca="1">+IF(OFFSET('Water Data'!$F$28,0,10*ROW('Water Data'!F144))="","",OFFSET('Water Data'!$F$28,0,10*ROW('Water Data'!F144)))</f>
        <v/>
      </c>
      <c r="CA150" s="399" t="str">
        <f ca="1">+IF(OFFSET('Water Data'!$F$29,0,10*ROW('Water Data'!F144))="","",OFFSET('Water Data'!$F$29,0,10*ROW('Water Data'!F144)))</f>
        <v/>
      </c>
      <c r="CB150" s="399" t="str">
        <f ca="1">+IF(OFFSET('Water Data'!$G$27,0,10*ROW('Water Data'!G144))="","",OFFSET('Water Data'!$G$27,0,10*ROW('Water Data'!G144)))</f>
        <v/>
      </c>
      <c r="CC150" s="399" t="str">
        <f ca="1">+IF(OFFSET('Water Data'!$G$28,0,10*ROW('Water Data'!G144))="","",OFFSET('Water Data'!$G$28,0,10*ROW('Water Data'!G144)))</f>
        <v/>
      </c>
      <c r="CD150" s="399" t="str">
        <f ca="1">+IF(OFFSET('Water Data'!$G$29,0,10*ROW('Water Data'!G144))="","",OFFSET('Water Data'!$G$29,0,10*ROW('Water Data'!G144)))</f>
        <v/>
      </c>
      <c r="CE150" s="399" t="str">
        <f ca="1">+IF(OFFSET('Water Data'!$H$27,0,10*ROW('Water Data'!H144))="","",OFFSET('Water Data'!$H$27,0,10*ROW('Water Data'!H144)))</f>
        <v/>
      </c>
      <c r="CF150" s="399" t="str">
        <f ca="1">+IF(OFFSET('Water Data'!$H$28,0,10*ROW('Water Data'!H144))="","",OFFSET('Water Data'!$H$28,0,10*ROW('Water Data'!H144)))</f>
        <v/>
      </c>
      <c r="CG150" s="399" t="str">
        <f ca="1">+IF(OFFSET('Water Data'!$H$29,0,10*ROW('Water Data'!H144))="","",OFFSET('Water Data'!$H$29,0,10*ROW('Water Data'!H144)))</f>
        <v/>
      </c>
      <c r="CH150" s="399" t="str">
        <f ca="1">+IF(OFFSET('Water Data'!$I$27,0,10*ROW('Water Data'!I144))="","",OFFSET('Water Data'!$I$27,0,10*ROW('Water Data'!I144)))</f>
        <v/>
      </c>
      <c r="CI150" s="399" t="str">
        <f ca="1">+IF(OFFSET('Water Data'!$I$28,0,10*ROW('Water Data'!I144))="","",OFFSET('Water Data'!$I$28,0,10*ROW('Water Data'!I144)))</f>
        <v/>
      </c>
      <c r="CJ150" s="399" t="str">
        <f ca="1">+IF(OFFSET('Water Data'!$I$29,0,10*ROW('Water Data'!I144))="","",OFFSET('Water Data'!$I$29,0,10*ROW('Water Data'!I144)))</f>
        <v/>
      </c>
      <c r="CK150" s="399" t="str">
        <f ca="1">+IF(OFFSET('Sanitation Data'!$D$28,0,10*ROW('Sanitation Data'!D144))="","",OFFSET('Sanitation Data'!$D$28,0,10*ROW('Sanitation Data'!D144)))</f>
        <v/>
      </c>
      <c r="CL150" s="399" t="str">
        <f ca="1">+IF(OFFSET('Sanitation Data'!$D$29,0,10*ROW('Sanitation Data'!D144))="","",OFFSET('Sanitation Data'!$D$29,0,10*ROW('Sanitation Data'!D144)))</f>
        <v/>
      </c>
      <c r="CM150" s="399" t="str">
        <f ca="1">+IF(OFFSET('Sanitation Data'!$D$30,0,10*ROW('Sanitation Data'!D144))="","",OFFSET('Sanitation Data'!$D$30,0,10*ROW('Sanitation Data'!D144)))</f>
        <v/>
      </c>
      <c r="CN150" s="399" t="str">
        <f ca="1">+IF(OFFSET('Sanitation Data'!$D$31,0,10*ROW('Sanitation Data'!D144))="","",OFFSET('Sanitation Data'!$D$31,0,10*ROW('Sanitation Data'!D144)))</f>
        <v/>
      </c>
      <c r="CO150" s="399" t="str">
        <f ca="1">+IF(OFFSET('Sanitation Data'!$D$32,0,10*ROW('Sanitation Data'!D144))="","",OFFSET('Sanitation Data'!$D$32,0,10*ROW('Sanitation Data'!D144)))</f>
        <v/>
      </c>
      <c r="CP150" s="399" t="str">
        <f ca="1">+IF(OFFSET('Sanitation Data'!$E$28,0,10*ROW('Sanitation Data'!E144))="","",OFFSET('Sanitation Data'!$E$28,0,10*ROW('Sanitation Data'!E144)))</f>
        <v/>
      </c>
      <c r="CQ150" s="399" t="str">
        <f ca="1">+IF(OFFSET('Sanitation Data'!$E$29,0,10*ROW('Sanitation Data'!E144))="","",OFFSET('Sanitation Data'!$E$29,0,10*ROW('Sanitation Data'!E144)))</f>
        <v/>
      </c>
      <c r="CR150" s="399" t="str">
        <f ca="1">+IF(OFFSET('Sanitation Data'!$E$30,0,10*ROW('Sanitation Data'!E144))="","",OFFSET('Sanitation Data'!$E$30,0,10*ROW('Sanitation Data'!E144)))</f>
        <v/>
      </c>
      <c r="CS150" s="399" t="str">
        <f ca="1">+IF(OFFSET('Sanitation Data'!$E$31,0,10*ROW('Sanitation Data'!E144))="","",OFFSET('Sanitation Data'!$E$31,0,10*ROW('Sanitation Data'!E144)))</f>
        <v/>
      </c>
      <c r="CT150" s="399" t="str">
        <f ca="1">+IF(OFFSET('Sanitation Data'!$E$32,0,10*ROW('Sanitation Data'!E144))="","",OFFSET('Sanitation Data'!$E$32,0,10*ROW('Sanitation Data'!E144)))</f>
        <v/>
      </c>
      <c r="CU150" s="399" t="str">
        <f ca="1">+IF(OFFSET('Sanitation Data'!$F$28,0,10*ROW('Sanitation Data'!F144))="","",OFFSET('Sanitation Data'!$F$28,0,10*ROW('Sanitation Data'!F144)))</f>
        <v/>
      </c>
      <c r="CV150" s="399" t="str">
        <f ca="1">+IF(OFFSET('Sanitation Data'!$F$29,0,10*ROW('Sanitation Data'!F144))="","",OFFSET('Sanitation Data'!$F$29,0,10*ROW('Sanitation Data'!F144)))</f>
        <v/>
      </c>
      <c r="CW150" s="399" t="str">
        <f ca="1">+IF(OFFSET('Sanitation Data'!$F$30,0,10*ROW('Sanitation Data'!F144))="","",OFFSET('Sanitation Data'!$F$30,0,10*ROW('Sanitation Data'!F144)))</f>
        <v/>
      </c>
      <c r="CX150" s="399" t="str">
        <f ca="1">+IF(OFFSET('Sanitation Data'!$F$31,0,10*ROW('Sanitation Data'!F144))="","",OFFSET('Sanitation Data'!$F$31,0,10*ROW('Sanitation Data'!F144)))</f>
        <v/>
      </c>
      <c r="CY150" s="399" t="str">
        <f ca="1">+IF(OFFSET('Sanitation Data'!$F$32,0,10*ROW('Sanitation Data'!F144))="","",OFFSET('Sanitation Data'!$F$32,0,10*ROW('Sanitation Data'!F144)))</f>
        <v/>
      </c>
      <c r="CZ150" s="399" t="str">
        <f ca="1">+IF(OFFSET('Sanitation Data'!$G$28,0,10*ROW('Sanitation Data'!G144))="","",OFFSET('Sanitation Data'!$G$28,0,10*ROW('Sanitation Data'!G144)))</f>
        <v/>
      </c>
      <c r="DA150" s="399" t="str">
        <f ca="1">+IF(OFFSET('Sanitation Data'!$G$29,0,10*ROW('Sanitation Data'!G144))="","",OFFSET('Sanitation Data'!$G$29,0,10*ROW('Sanitation Data'!G144)))</f>
        <v/>
      </c>
      <c r="DB150" s="399" t="str">
        <f ca="1">+IF(OFFSET('Sanitation Data'!$G$30,0,10*ROW('Sanitation Data'!G144))="","",OFFSET('Sanitation Data'!$G$30,0,10*ROW('Sanitation Data'!G144)))</f>
        <v/>
      </c>
      <c r="DC150" s="399" t="str">
        <f ca="1">+IF(OFFSET('Sanitation Data'!$G$31,0,10*ROW('Sanitation Data'!G144))="","",OFFSET('Sanitation Data'!$G$31,0,10*ROW('Sanitation Data'!G144)))</f>
        <v/>
      </c>
      <c r="DD150" s="399" t="str">
        <f ca="1">+IF(OFFSET('Sanitation Data'!$G$32,0,10*ROW('Sanitation Data'!G144))="","",OFFSET('Sanitation Data'!$G$32,0,10*ROW('Sanitation Data'!G144)))</f>
        <v/>
      </c>
      <c r="DE150" s="399" t="str">
        <f ca="1">+IF(OFFSET('Sanitation Data'!$H$28,0,10*ROW('Sanitation Data'!H144))="","",OFFSET('Sanitation Data'!$H$28,0,10*ROW('Sanitation Data'!H144)))</f>
        <v/>
      </c>
      <c r="DF150" s="399" t="str">
        <f ca="1">+IF(OFFSET('Sanitation Data'!$H$29,0,10*ROW('Sanitation Data'!H144))="","",OFFSET('Sanitation Data'!$H$29,0,10*ROW('Sanitation Data'!H144)))</f>
        <v/>
      </c>
      <c r="DG150" s="399" t="str">
        <f ca="1">+IF(OFFSET('Sanitation Data'!$H$30,0,10*ROW('Sanitation Data'!H144))="","",OFFSET('Sanitation Data'!$H$30,0,10*ROW('Sanitation Data'!H144)))</f>
        <v/>
      </c>
      <c r="DH150" s="399" t="str">
        <f ca="1">+IF(OFFSET('Sanitation Data'!$H$31,0,10*ROW('Sanitation Data'!H144))="","",OFFSET('Sanitation Data'!$H$31,0,10*ROW('Sanitation Data'!H144)))</f>
        <v/>
      </c>
      <c r="DI150" s="399" t="str">
        <f ca="1">+IF(OFFSET('Sanitation Data'!$H$32,0,10*ROW('Sanitation Data'!H144))="","",OFFSET('Sanitation Data'!$H$32,0,10*ROW('Sanitation Data'!H144)))</f>
        <v/>
      </c>
      <c r="DJ150" s="399" t="str">
        <f ca="1">+IF(OFFSET('Sanitation Data'!$I$28,0,10*ROW('Sanitation Data'!I144))="","",OFFSET('Sanitation Data'!$I$28,0,10*ROW('Sanitation Data'!I144)))</f>
        <v/>
      </c>
      <c r="DK150" s="399" t="str">
        <f ca="1">+IF(OFFSET('Sanitation Data'!$I$29,0,10*ROW('Sanitation Data'!I144))="","",OFFSET('Sanitation Data'!$I$29,0,10*ROW('Sanitation Data'!I144)))</f>
        <v/>
      </c>
      <c r="DL150" s="399" t="str">
        <f ca="1">+IF(OFFSET('Sanitation Data'!$I$30,0,10*ROW('Sanitation Data'!I144))="","",OFFSET('Sanitation Data'!$I$30,0,10*ROW('Sanitation Data'!I144)))</f>
        <v/>
      </c>
      <c r="DM150" s="399" t="str">
        <f ca="1">+IF(OFFSET('Sanitation Data'!$I$31,0,10*ROW('Sanitation Data'!I144))="","",OFFSET('Sanitation Data'!$I$31,0,10*ROW('Sanitation Data'!I144)))</f>
        <v/>
      </c>
      <c r="DN150" s="399" t="str">
        <f ca="1">+IF(OFFSET('Sanitation Data'!$I$32,0,10*ROW('Sanitation Data'!I144))="","",OFFSET('Sanitation Data'!$I$32,0,10*ROW('Sanitation Data'!I144)))</f>
        <v/>
      </c>
      <c r="DO150" s="399" t="str">
        <f ca="1">+IF(OFFSET('Hygiene Data'!$D$11,0,10*ROW('Hygiene Data'!D144))="","",OFFSET('Hygiene Data'!$D$11,0,10*ROW('Hygiene Data'!D144)))</f>
        <v/>
      </c>
      <c r="DP150" s="399" t="str">
        <f ca="1">+IF(OFFSET('Hygiene Data'!$D$12,0,10*ROW('Hygiene Data'!D144))="","",OFFSET('Hygiene Data'!$D$12,0,10*ROW('Hygiene Data'!D144)))</f>
        <v/>
      </c>
      <c r="DQ150" s="399" t="str">
        <f ca="1">+IF(OFFSET('Hygiene Data'!$D$13,0,10*ROW('Hygiene Data'!D144))="","",OFFSET('Hygiene Data'!$D$13,0,10*ROW('Hygiene Data'!D144)))</f>
        <v/>
      </c>
      <c r="DR150" s="399" t="str">
        <f ca="1">+IF(OFFSET('Hygiene Data'!$E$11,0,10*ROW('Hygiene Data'!E144))="","",OFFSET('Hygiene Data'!$E$11,0,10*ROW('Hygiene Data'!E144)))</f>
        <v/>
      </c>
      <c r="DS150" s="399" t="str">
        <f ca="1">+IF(OFFSET('Hygiene Data'!$E$12,0,10*ROW('Hygiene Data'!E144))="","",OFFSET('Hygiene Data'!$E$12,0,10*ROW('Hygiene Data'!E144)))</f>
        <v/>
      </c>
      <c r="DT150" s="399" t="str">
        <f ca="1">+IF(OFFSET('Hygiene Data'!$E$13,0,10*ROW('Hygiene Data'!E144))="","",OFFSET('Hygiene Data'!$E$13,0,10*ROW('Hygiene Data'!E144)))</f>
        <v/>
      </c>
      <c r="DU150" s="399" t="str">
        <f ca="1">+IF(OFFSET('Hygiene Data'!$F$11,0,10*ROW('Hygiene Data'!F144))="","",OFFSET('Hygiene Data'!$F$11,0,10*ROW('Hygiene Data'!F144)))</f>
        <v/>
      </c>
      <c r="DV150" s="399" t="str">
        <f ca="1">+IF(OFFSET('Hygiene Data'!$F$12,0,10*ROW('Hygiene Data'!F144))="","",OFFSET('Hygiene Data'!$F$12,0,10*ROW('Hygiene Data'!F144)))</f>
        <v/>
      </c>
      <c r="DW150" s="399" t="str">
        <f ca="1">+IF(OFFSET('Hygiene Data'!$F$13,0,10*ROW('Hygiene Data'!F144))="","",OFFSET('Hygiene Data'!$F$13,0,10*ROW('Hygiene Data'!F144)))</f>
        <v/>
      </c>
      <c r="DX150" s="399" t="str">
        <f ca="1">+IF(OFFSET('Hygiene Data'!$G$11,0,10*ROW('Hygiene Data'!G144))="","",OFFSET('Hygiene Data'!$G$11,0,10*ROW('Hygiene Data'!G144)))</f>
        <v/>
      </c>
      <c r="DY150" s="399" t="str">
        <f ca="1">+IF(OFFSET('Hygiene Data'!$G$12,0,10*ROW('Hygiene Data'!G144))="","",OFFSET('Hygiene Data'!$G$12,0,10*ROW('Hygiene Data'!G144)))</f>
        <v/>
      </c>
      <c r="DZ150" s="399" t="str">
        <f ca="1">+IF(OFFSET('Hygiene Data'!$G$13,0,10*ROW('Hygiene Data'!G144))="","",OFFSET('Hygiene Data'!$G$13,0,10*ROW('Hygiene Data'!G144)))</f>
        <v/>
      </c>
      <c r="EA150" s="399" t="str">
        <f ca="1">+IF(OFFSET('Hygiene Data'!$H$11,0,10*ROW('Hygiene Data'!H144))="","",OFFSET('Hygiene Data'!$H$11,0,10*ROW('Hygiene Data'!H144)))</f>
        <v/>
      </c>
      <c r="EB150" s="399" t="str">
        <f ca="1">+IF(OFFSET('Hygiene Data'!$H$12,0,10*ROW('Hygiene Data'!H144))="","",OFFSET('Hygiene Data'!$H$12,0,10*ROW('Hygiene Data'!H144)))</f>
        <v/>
      </c>
      <c r="EC150" s="399" t="str">
        <f ca="1">+IF(OFFSET('Hygiene Data'!$H$13,0,10*ROW('Hygiene Data'!H144))="","",OFFSET('Hygiene Data'!$H$13,0,10*ROW('Hygiene Data'!H144)))</f>
        <v/>
      </c>
      <c r="ED150" s="399" t="str">
        <f ca="1">+IF(OFFSET('Hygiene Data'!$I$11,0,10*ROW('Hygiene Data'!I144))="","",OFFSET('Hygiene Data'!$I$11,0,10*ROW('Hygiene Data'!I144)))</f>
        <v/>
      </c>
      <c r="EE150" s="399" t="str">
        <f ca="1">+IF(OFFSET('Hygiene Data'!$I$12,0,10*ROW('Hygiene Data'!I144))="","",OFFSET('Hygiene Data'!$I$12,0,10*ROW('Hygiene Data'!I144)))</f>
        <v/>
      </c>
      <c r="EF150" s="399" t="str">
        <f ca="1">+IF(OFFSET('Hygiene Data'!$I$13,0,10*ROW('Hygiene Data'!I144))="","",OFFSET('Hygiene Data'!$I$13,0,10*ROW('Hygiene Data'!I144)))</f>
        <v/>
      </c>
    </row>
    <row r="151" spans="1:136" x14ac:dyDescent="0.25">
      <c r="A151" s="508" t="str">
        <f ca="1">+IF(OFFSET('Water Data'!$B$2,0,10*ROW('Water Data'!E145))="","",OFFSET('Water Data'!$B$2,0,10*ROW('Water Data'!E145)))</f>
        <v/>
      </c>
      <c r="B151" s="50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35" t="str">
        <f t="shared" ca="1" si="2"/>
        <v/>
      </c>
      <c r="D151" s="53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3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3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3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3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3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3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3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3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3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3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3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3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3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3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3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3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3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3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3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3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3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3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3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3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3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3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3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3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3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3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3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3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3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3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3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3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3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3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3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3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3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3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3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3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3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3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3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3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1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3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3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3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3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3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3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3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3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3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3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3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3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3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3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3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3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99" t="str">
        <f ca="1">+IF(OFFSET('Water Data'!$D$27,0,10*ROW('Water Data'!D145))="","",OFFSET('Water Data'!$D$27,0,10*ROW('Water Data'!D145)))</f>
        <v/>
      </c>
      <c r="BT151" s="399" t="str">
        <f ca="1">+IF(OFFSET('Water Data'!$D$28,0,10*ROW('Water Data'!D145))="","",OFFSET('Water Data'!$D$28,0,10*ROW('Water Data'!D145)))</f>
        <v/>
      </c>
      <c r="BU151" s="399" t="str">
        <f ca="1">+IF(OFFSET('Water Data'!$D$29,0,10*ROW('Water Data'!D145))="","",OFFSET('Water Data'!$D$29,0,10*ROW('Water Data'!D145)))</f>
        <v/>
      </c>
      <c r="BV151" s="399" t="str">
        <f ca="1">+IF(OFFSET('Water Data'!$E$27,0,10*ROW('Water Data'!E145))="","",OFFSET('Water Data'!$E$27,0,10*ROW('Water Data'!E145)))</f>
        <v/>
      </c>
      <c r="BW151" s="399" t="str">
        <f ca="1">+IF(OFFSET('Water Data'!$E$28,0,10*ROW('Water Data'!E145))="","",OFFSET('Water Data'!$E$28,0,10*ROW('Water Data'!E145)))</f>
        <v/>
      </c>
      <c r="BX151" s="399" t="str">
        <f ca="1">+IF(OFFSET('Water Data'!$E$29,0,10*ROW('Water Data'!E145))="","",OFFSET('Water Data'!$E$29,0,10*ROW('Water Data'!E145)))</f>
        <v/>
      </c>
      <c r="BY151" s="399" t="str">
        <f ca="1">+IF(OFFSET('Water Data'!$F$27,0,10*ROW('Water Data'!F145))="","",OFFSET('Water Data'!$F$27,0,10*ROW('Water Data'!F145)))</f>
        <v/>
      </c>
      <c r="BZ151" s="399" t="str">
        <f ca="1">+IF(OFFSET('Water Data'!$F$28,0,10*ROW('Water Data'!F145))="","",OFFSET('Water Data'!$F$28,0,10*ROW('Water Data'!F145)))</f>
        <v/>
      </c>
      <c r="CA151" s="399" t="str">
        <f ca="1">+IF(OFFSET('Water Data'!$F$29,0,10*ROW('Water Data'!F145))="","",OFFSET('Water Data'!$F$29,0,10*ROW('Water Data'!F145)))</f>
        <v/>
      </c>
      <c r="CB151" s="399" t="str">
        <f ca="1">+IF(OFFSET('Water Data'!$G$27,0,10*ROW('Water Data'!G145))="","",OFFSET('Water Data'!$G$27,0,10*ROW('Water Data'!G145)))</f>
        <v/>
      </c>
      <c r="CC151" s="399" t="str">
        <f ca="1">+IF(OFFSET('Water Data'!$G$28,0,10*ROW('Water Data'!G145))="","",OFFSET('Water Data'!$G$28,0,10*ROW('Water Data'!G145)))</f>
        <v/>
      </c>
      <c r="CD151" s="399" t="str">
        <f ca="1">+IF(OFFSET('Water Data'!$G$29,0,10*ROW('Water Data'!G145))="","",OFFSET('Water Data'!$G$29,0,10*ROW('Water Data'!G145)))</f>
        <v/>
      </c>
      <c r="CE151" s="399" t="str">
        <f ca="1">+IF(OFFSET('Water Data'!$H$27,0,10*ROW('Water Data'!H145))="","",OFFSET('Water Data'!$H$27,0,10*ROW('Water Data'!H145)))</f>
        <v/>
      </c>
      <c r="CF151" s="399" t="str">
        <f ca="1">+IF(OFFSET('Water Data'!$H$28,0,10*ROW('Water Data'!H145))="","",OFFSET('Water Data'!$H$28,0,10*ROW('Water Data'!H145)))</f>
        <v/>
      </c>
      <c r="CG151" s="399" t="str">
        <f ca="1">+IF(OFFSET('Water Data'!$H$29,0,10*ROW('Water Data'!H145))="","",OFFSET('Water Data'!$H$29,0,10*ROW('Water Data'!H145)))</f>
        <v/>
      </c>
      <c r="CH151" s="399" t="str">
        <f ca="1">+IF(OFFSET('Water Data'!$I$27,0,10*ROW('Water Data'!I145))="","",OFFSET('Water Data'!$I$27,0,10*ROW('Water Data'!I145)))</f>
        <v/>
      </c>
      <c r="CI151" s="399" t="str">
        <f ca="1">+IF(OFFSET('Water Data'!$I$28,0,10*ROW('Water Data'!I145))="","",OFFSET('Water Data'!$I$28,0,10*ROW('Water Data'!I145)))</f>
        <v/>
      </c>
      <c r="CJ151" s="399" t="str">
        <f ca="1">+IF(OFFSET('Water Data'!$I$29,0,10*ROW('Water Data'!I145))="","",OFFSET('Water Data'!$I$29,0,10*ROW('Water Data'!I145)))</f>
        <v/>
      </c>
      <c r="CK151" s="399" t="str">
        <f ca="1">+IF(OFFSET('Sanitation Data'!$D$28,0,10*ROW('Sanitation Data'!D145))="","",OFFSET('Sanitation Data'!$D$28,0,10*ROW('Sanitation Data'!D145)))</f>
        <v/>
      </c>
      <c r="CL151" s="399" t="str">
        <f ca="1">+IF(OFFSET('Sanitation Data'!$D$29,0,10*ROW('Sanitation Data'!D145))="","",OFFSET('Sanitation Data'!$D$29,0,10*ROW('Sanitation Data'!D145)))</f>
        <v/>
      </c>
      <c r="CM151" s="399" t="str">
        <f ca="1">+IF(OFFSET('Sanitation Data'!$D$30,0,10*ROW('Sanitation Data'!D145))="","",OFFSET('Sanitation Data'!$D$30,0,10*ROW('Sanitation Data'!D145)))</f>
        <v/>
      </c>
      <c r="CN151" s="399" t="str">
        <f ca="1">+IF(OFFSET('Sanitation Data'!$D$31,0,10*ROW('Sanitation Data'!D145))="","",OFFSET('Sanitation Data'!$D$31,0,10*ROW('Sanitation Data'!D145)))</f>
        <v/>
      </c>
      <c r="CO151" s="399" t="str">
        <f ca="1">+IF(OFFSET('Sanitation Data'!$D$32,0,10*ROW('Sanitation Data'!D145))="","",OFFSET('Sanitation Data'!$D$32,0,10*ROW('Sanitation Data'!D145)))</f>
        <v/>
      </c>
      <c r="CP151" s="399" t="str">
        <f ca="1">+IF(OFFSET('Sanitation Data'!$E$28,0,10*ROW('Sanitation Data'!E145))="","",OFFSET('Sanitation Data'!$E$28,0,10*ROW('Sanitation Data'!E145)))</f>
        <v/>
      </c>
      <c r="CQ151" s="399" t="str">
        <f ca="1">+IF(OFFSET('Sanitation Data'!$E$29,0,10*ROW('Sanitation Data'!E145))="","",OFFSET('Sanitation Data'!$E$29,0,10*ROW('Sanitation Data'!E145)))</f>
        <v/>
      </c>
      <c r="CR151" s="399" t="str">
        <f ca="1">+IF(OFFSET('Sanitation Data'!$E$30,0,10*ROW('Sanitation Data'!E145))="","",OFFSET('Sanitation Data'!$E$30,0,10*ROW('Sanitation Data'!E145)))</f>
        <v/>
      </c>
      <c r="CS151" s="399" t="str">
        <f ca="1">+IF(OFFSET('Sanitation Data'!$E$31,0,10*ROW('Sanitation Data'!E145))="","",OFFSET('Sanitation Data'!$E$31,0,10*ROW('Sanitation Data'!E145)))</f>
        <v/>
      </c>
      <c r="CT151" s="399" t="str">
        <f ca="1">+IF(OFFSET('Sanitation Data'!$E$32,0,10*ROW('Sanitation Data'!E145))="","",OFFSET('Sanitation Data'!$E$32,0,10*ROW('Sanitation Data'!E145)))</f>
        <v/>
      </c>
      <c r="CU151" s="399" t="str">
        <f ca="1">+IF(OFFSET('Sanitation Data'!$F$28,0,10*ROW('Sanitation Data'!F145))="","",OFFSET('Sanitation Data'!$F$28,0,10*ROW('Sanitation Data'!F145)))</f>
        <v/>
      </c>
      <c r="CV151" s="399" t="str">
        <f ca="1">+IF(OFFSET('Sanitation Data'!$F$29,0,10*ROW('Sanitation Data'!F145))="","",OFFSET('Sanitation Data'!$F$29,0,10*ROW('Sanitation Data'!F145)))</f>
        <v/>
      </c>
      <c r="CW151" s="399" t="str">
        <f ca="1">+IF(OFFSET('Sanitation Data'!$F$30,0,10*ROW('Sanitation Data'!F145))="","",OFFSET('Sanitation Data'!$F$30,0,10*ROW('Sanitation Data'!F145)))</f>
        <v/>
      </c>
      <c r="CX151" s="399" t="str">
        <f ca="1">+IF(OFFSET('Sanitation Data'!$F$31,0,10*ROW('Sanitation Data'!F145))="","",OFFSET('Sanitation Data'!$F$31,0,10*ROW('Sanitation Data'!F145)))</f>
        <v/>
      </c>
      <c r="CY151" s="399" t="str">
        <f ca="1">+IF(OFFSET('Sanitation Data'!$F$32,0,10*ROW('Sanitation Data'!F145))="","",OFFSET('Sanitation Data'!$F$32,0,10*ROW('Sanitation Data'!F145)))</f>
        <v/>
      </c>
      <c r="CZ151" s="399" t="str">
        <f ca="1">+IF(OFFSET('Sanitation Data'!$G$28,0,10*ROW('Sanitation Data'!G145))="","",OFFSET('Sanitation Data'!$G$28,0,10*ROW('Sanitation Data'!G145)))</f>
        <v/>
      </c>
      <c r="DA151" s="399" t="str">
        <f ca="1">+IF(OFFSET('Sanitation Data'!$G$29,0,10*ROW('Sanitation Data'!G145))="","",OFFSET('Sanitation Data'!$G$29,0,10*ROW('Sanitation Data'!G145)))</f>
        <v/>
      </c>
      <c r="DB151" s="399" t="str">
        <f ca="1">+IF(OFFSET('Sanitation Data'!$G$30,0,10*ROW('Sanitation Data'!G145))="","",OFFSET('Sanitation Data'!$G$30,0,10*ROW('Sanitation Data'!G145)))</f>
        <v/>
      </c>
      <c r="DC151" s="399" t="str">
        <f ca="1">+IF(OFFSET('Sanitation Data'!$G$31,0,10*ROW('Sanitation Data'!G145))="","",OFFSET('Sanitation Data'!$G$31,0,10*ROW('Sanitation Data'!G145)))</f>
        <v/>
      </c>
      <c r="DD151" s="399" t="str">
        <f ca="1">+IF(OFFSET('Sanitation Data'!$G$32,0,10*ROW('Sanitation Data'!G145))="","",OFFSET('Sanitation Data'!$G$32,0,10*ROW('Sanitation Data'!G145)))</f>
        <v/>
      </c>
      <c r="DE151" s="399" t="str">
        <f ca="1">+IF(OFFSET('Sanitation Data'!$H$28,0,10*ROW('Sanitation Data'!H145))="","",OFFSET('Sanitation Data'!$H$28,0,10*ROW('Sanitation Data'!H145)))</f>
        <v/>
      </c>
      <c r="DF151" s="399" t="str">
        <f ca="1">+IF(OFFSET('Sanitation Data'!$H$29,0,10*ROW('Sanitation Data'!H145))="","",OFFSET('Sanitation Data'!$H$29,0,10*ROW('Sanitation Data'!H145)))</f>
        <v/>
      </c>
      <c r="DG151" s="399" t="str">
        <f ca="1">+IF(OFFSET('Sanitation Data'!$H$30,0,10*ROW('Sanitation Data'!H145))="","",OFFSET('Sanitation Data'!$H$30,0,10*ROW('Sanitation Data'!H145)))</f>
        <v/>
      </c>
      <c r="DH151" s="399" t="str">
        <f ca="1">+IF(OFFSET('Sanitation Data'!$H$31,0,10*ROW('Sanitation Data'!H145))="","",OFFSET('Sanitation Data'!$H$31,0,10*ROW('Sanitation Data'!H145)))</f>
        <v/>
      </c>
      <c r="DI151" s="399" t="str">
        <f ca="1">+IF(OFFSET('Sanitation Data'!$H$32,0,10*ROW('Sanitation Data'!H145))="","",OFFSET('Sanitation Data'!$H$32,0,10*ROW('Sanitation Data'!H145)))</f>
        <v/>
      </c>
      <c r="DJ151" s="399" t="str">
        <f ca="1">+IF(OFFSET('Sanitation Data'!$I$28,0,10*ROW('Sanitation Data'!I145))="","",OFFSET('Sanitation Data'!$I$28,0,10*ROW('Sanitation Data'!I145)))</f>
        <v/>
      </c>
      <c r="DK151" s="399" t="str">
        <f ca="1">+IF(OFFSET('Sanitation Data'!$I$29,0,10*ROW('Sanitation Data'!I145))="","",OFFSET('Sanitation Data'!$I$29,0,10*ROW('Sanitation Data'!I145)))</f>
        <v/>
      </c>
      <c r="DL151" s="399" t="str">
        <f ca="1">+IF(OFFSET('Sanitation Data'!$I$30,0,10*ROW('Sanitation Data'!I145))="","",OFFSET('Sanitation Data'!$I$30,0,10*ROW('Sanitation Data'!I145)))</f>
        <v/>
      </c>
      <c r="DM151" s="399" t="str">
        <f ca="1">+IF(OFFSET('Sanitation Data'!$I$31,0,10*ROW('Sanitation Data'!I145))="","",OFFSET('Sanitation Data'!$I$31,0,10*ROW('Sanitation Data'!I145)))</f>
        <v/>
      </c>
      <c r="DN151" s="399" t="str">
        <f ca="1">+IF(OFFSET('Sanitation Data'!$I$32,0,10*ROW('Sanitation Data'!I145))="","",OFFSET('Sanitation Data'!$I$32,0,10*ROW('Sanitation Data'!I145)))</f>
        <v/>
      </c>
      <c r="DO151" s="399" t="str">
        <f ca="1">+IF(OFFSET('Hygiene Data'!$D$11,0,10*ROW('Hygiene Data'!D145))="","",OFFSET('Hygiene Data'!$D$11,0,10*ROW('Hygiene Data'!D145)))</f>
        <v/>
      </c>
      <c r="DP151" s="399" t="str">
        <f ca="1">+IF(OFFSET('Hygiene Data'!$D$12,0,10*ROW('Hygiene Data'!D145))="","",OFFSET('Hygiene Data'!$D$12,0,10*ROW('Hygiene Data'!D145)))</f>
        <v/>
      </c>
      <c r="DQ151" s="399" t="str">
        <f ca="1">+IF(OFFSET('Hygiene Data'!$D$13,0,10*ROW('Hygiene Data'!D145))="","",OFFSET('Hygiene Data'!$D$13,0,10*ROW('Hygiene Data'!D145)))</f>
        <v/>
      </c>
      <c r="DR151" s="399" t="str">
        <f ca="1">+IF(OFFSET('Hygiene Data'!$E$11,0,10*ROW('Hygiene Data'!E145))="","",OFFSET('Hygiene Data'!$E$11,0,10*ROW('Hygiene Data'!E145)))</f>
        <v/>
      </c>
      <c r="DS151" s="399" t="str">
        <f ca="1">+IF(OFFSET('Hygiene Data'!$E$12,0,10*ROW('Hygiene Data'!E145))="","",OFFSET('Hygiene Data'!$E$12,0,10*ROW('Hygiene Data'!E145)))</f>
        <v/>
      </c>
      <c r="DT151" s="399" t="str">
        <f ca="1">+IF(OFFSET('Hygiene Data'!$E$13,0,10*ROW('Hygiene Data'!E145))="","",OFFSET('Hygiene Data'!$E$13,0,10*ROW('Hygiene Data'!E145)))</f>
        <v/>
      </c>
      <c r="DU151" s="399" t="str">
        <f ca="1">+IF(OFFSET('Hygiene Data'!$F$11,0,10*ROW('Hygiene Data'!F145))="","",OFFSET('Hygiene Data'!$F$11,0,10*ROW('Hygiene Data'!F145)))</f>
        <v/>
      </c>
      <c r="DV151" s="399" t="str">
        <f ca="1">+IF(OFFSET('Hygiene Data'!$F$12,0,10*ROW('Hygiene Data'!F145))="","",OFFSET('Hygiene Data'!$F$12,0,10*ROW('Hygiene Data'!F145)))</f>
        <v/>
      </c>
      <c r="DW151" s="399" t="str">
        <f ca="1">+IF(OFFSET('Hygiene Data'!$F$13,0,10*ROW('Hygiene Data'!F145))="","",OFFSET('Hygiene Data'!$F$13,0,10*ROW('Hygiene Data'!F145)))</f>
        <v/>
      </c>
      <c r="DX151" s="399" t="str">
        <f ca="1">+IF(OFFSET('Hygiene Data'!$G$11,0,10*ROW('Hygiene Data'!G145))="","",OFFSET('Hygiene Data'!$G$11,0,10*ROW('Hygiene Data'!G145)))</f>
        <v/>
      </c>
      <c r="DY151" s="399" t="str">
        <f ca="1">+IF(OFFSET('Hygiene Data'!$G$12,0,10*ROW('Hygiene Data'!G145))="","",OFFSET('Hygiene Data'!$G$12,0,10*ROW('Hygiene Data'!G145)))</f>
        <v/>
      </c>
      <c r="DZ151" s="399" t="str">
        <f ca="1">+IF(OFFSET('Hygiene Data'!$G$13,0,10*ROW('Hygiene Data'!G145))="","",OFFSET('Hygiene Data'!$G$13,0,10*ROW('Hygiene Data'!G145)))</f>
        <v/>
      </c>
      <c r="EA151" s="399" t="str">
        <f ca="1">+IF(OFFSET('Hygiene Data'!$H$11,0,10*ROW('Hygiene Data'!H145))="","",OFFSET('Hygiene Data'!$H$11,0,10*ROW('Hygiene Data'!H145)))</f>
        <v/>
      </c>
      <c r="EB151" s="399" t="str">
        <f ca="1">+IF(OFFSET('Hygiene Data'!$H$12,0,10*ROW('Hygiene Data'!H145))="","",OFFSET('Hygiene Data'!$H$12,0,10*ROW('Hygiene Data'!H145)))</f>
        <v/>
      </c>
      <c r="EC151" s="399" t="str">
        <f ca="1">+IF(OFFSET('Hygiene Data'!$H$13,0,10*ROW('Hygiene Data'!H145))="","",OFFSET('Hygiene Data'!$H$13,0,10*ROW('Hygiene Data'!H145)))</f>
        <v/>
      </c>
      <c r="ED151" s="399" t="str">
        <f ca="1">+IF(OFFSET('Hygiene Data'!$I$11,0,10*ROW('Hygiene Data'!I145))="","",OFFSET('Hygiene Data'!$I$11,0,10*ROW('Hygiene Data'!I145)))</f>
        <v/>
      </c>
      <c r="EE151" s="399" t="str">
        <f ca="1">+IF(OFFSET('Hygiene Data'!$I$12,0,10*ROW('Hygiene Data'!I145))="","",OFFSET('Hygiene Data'!$I$12,0,10*ROW('Hygiene Data'!I145)))</f>
        <v/>
      </c>
      <c r="EF151" s="399" t="str">
        <f ca="1">+IF(OFFSET('Hygiene Data'!$I$13,0,10*ROW('Hygiene Data'!I145))="","",OFFSET('Hygiene Data'!$I$13,0,10*ROW('Hygiene Data'!I145)))</f>
        <v/>
      </c>
    </row>
    <row r="152" spans="1:136" x14ac:dyDescent="0.25">
      <c r="A152" s="508" t="str">
        <f ca="1">+IF(OFFSET('Water Data'!$B$2,0,10*ROW('Water Data'!E146))="","",OFFSET('Water Data'!$B$2,0,10*ROW('Water Data'!E146)))</f>
        <v/>
      </c>
      <c r="B152" s="50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35" t="str">
        <f t="shared" ca="1" si="2"/>
        <v/>
      </c>
      <c r="D152" s="53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3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3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3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3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3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3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3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3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3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3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3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3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3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3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3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3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3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3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3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3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3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3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3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3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3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3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3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3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3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3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3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3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3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3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3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3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3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3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3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3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3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3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3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3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3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3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3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3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1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3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3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3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3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3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3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3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3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3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3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3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3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3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3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3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3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99" t="str">
        <f ca="1">+IF(OFFSET('Water Data'!$D$27,0,10*ROW('Water Data'!D146))="","",OFFSET('Water Data'!$D$27,0,10*ROW('Water Data'!D146)))</f>
        <v/>
      </c>
      <c r="BT152" s="399" t="str">
        <f ca="1">+IF(OFFSET('Water Data'!$D$28,0,10*ROW('Water Data'!D146))="","",OFFSET('Water Data'!$D$28,0,10*ROW('Water Data'!D146)))</f>
        <v/>
      </c>
      <c r="BU152" s="399" t="str">
        <f ca="1">+IF(OFFSET('Water Data'!$D$29,0,10*ROW('Water Data'!D146))="","",OFFSET('Water Data'!$D$29,0,10*ROW('Water Data'!D146)))</f>
        <v/>
      </c>
      <c r="BV152" s="399" t="str">
        <f ca="1">+IF(OFFSET('Water Data'!$E$27,0,10*ROW('Water Data'!E146))="","",OFFSET('Water Data'!$E$27,0,10*ROW('Water Data'!E146)))</f>
        <v/>
      </c>
      <c r="BW152" s="399" t="str">
        <f ca="1">+IF(OFFSET('Water Data'!$E$28,0,10*ROW('Water Data'!E146))="","",OFFSET('Water Data'!$E$28,0,10*ROW('Water Data'!E146)))</f>
        <v/>
      </c>
      <c r="BX152" s="399" t="str">
        <f ca="1">+IF(OFFSET('Water Data'!$E$29,0,10*ROW('Water Data'!E146))="","",OFFSET('Water Data'!$E$29,0,10*ROW('Water Data'!E146)))</f>
        <v/>
      </c>
      <c r="BY152" s="399" t="str">
        <f ca="1">+IF(OFFSET('Water Data'!$F$27,0,10*ROW('Water Data'!F146))="","",OFFSET('Water Data'!$F$27,0,10*ROW('Water Data'!F146)))</f>
        <v/>
      </c>
      <c r="BZ152" s="399" t="str">
        <f ca="1">+IF(OFFSET('Water Data'!$F$28,0,10*ROW('Water Data'!F146))="","",OFFSET('Water Data'!$F$28,0,10*ROW('Water Data'!F146)))</f>
        <v/>
      </c>
      <c r="CA152" s="399" t="str">
        <f ca="1">+IF(OFFSET('Water Data'!$F$29,0,10*ROW('Water Data'!F146))="","",OFFSET('Water Data'!$F$29,0,10*ROW('Water Data'!F146)))</f>
        <v/>
      </c>
      <c r="CB152" s="399" t="str">
        <f ca="1">+IF(OFFSET('Water Data'!$G$27,0,10*ROW('Water Data'!G146))="","",OFFSET('Water Data'!$G$27,0,10*ROW('Water Data'!G146)))</f>
        <v/>
      </c>
      <c r="CC152" s="399" t="str">
        <f ca="1">+IF(OFFSET('Water Data'!$G$28,0,10*ROW('Water Data'!G146))="","",OFFSET('Water Data'!$G$28,0,10*ROW('Water Data'!G146)))</f>
        <v/>
      </c>
      <c r="CD152" s="399" t="str">
        <f ca="1">+IF(OFFSET('Water Data'!$G$29,0,10*ROW('Water Data'!G146))="","",OFFSET('Water Data'!$G$29,0,10*ROW('Water Data'!G146)))</f>
        <v/>
      </c>
      <c r="CE152" s="399" t="str">
        <f ca="1">+IF(OFFSET('Water Data'!$H$27,0,10*ROW('Water Data'!H146))="","",OFFSET('Water Data'!$H$27,0,10*ROW('Water Data'!H146)))</f>
        <v/>
      </c>
      <c r="CF152" s="399" t="str">
        <f ca="1">+IF(OFFSET('Water Data'!$H$28,0,10*ROW('Water Data'!H146))="","",OFFSET('Water Data'!$H$28,0,10*ROW('Water Data'!H146)))</f>
        <v/>
      </c>
      <c r="CG152" s="399" t="str">
        <f ca="1">+IF(OFFSET('Water Data'!$H$29,0,10*ROW('Water Data'!H146))="","",OFFSET('Water Data'!$H$29,0,10*ROW('Water Data'!H146)))</f>
        <v/>
      </c>
      <c r="CH152" s="399" t="str">
        <f ca="1">+IF(OFFSET('Water Data'!$I$27,0,10*ROW('Water Data'!I146))="","",OFFSET('Water Data'!$I$27,0,10*ROW('Water Data'!I146)))</f>
        <v/>
      </c>
      <c r="CI152" s="399" t="str">
        <f ca="1">+IF(OFFSET('Water Data'!$I$28,0,10*ROW('Water Data'!I146))="","",OFFSET('Water Data'!$I$28,0,10*ROW('Water Data'!I146)))</f>
        <v/>
      </c>
      <c r="CJ152" s="399" t="str">
        <f ca="1">+IF(OFFSET('Water Data'!$I$29,0,10*ROW('Water Data'!I146))="","",OFFSET('Water Data'!$I$29,0,10*ROW('Water Data'!I146)))</f>
        <v/>
      </c>
      <c r="CK152" s="399" t="str">
        <f ca="1">+IF(OFFSET('Sanitation Data'!$D$28,0,10*ROW('Sanitation Data'!D146))="","",OFFSET('Sanitation Data'!$D$28,0,10*ROW('Sanitation Data'!D146)))</f>
        <v/>
      </c>
      <c r="CL152" s="399" t="str">
        <f ca="1">+IF(OFFSET('Sanitation Data'!$D$29,0,10*ROW('Sanitation Data'!D146))="","",OFFSET('Sanitation Data'!$D$29,0,10*ROW('Sanitation Data'!D146)))</f>
        <v/>
      </c>
      <c r="CM152" s="399" t="str">
        <f ca="1">+IF(OFFSET('Sanitation Data'!$D$30,0,10*ROW('Sanitation Data'!D146))="","",OFFSET('Sanitation Data'!$D$30,0,10*ROW('Sanitation Data'!D146)))</f>
        <v/>
      </c>
      <c r="CN152" s="399" t="str">
        <f ca="1">+IF(OFFSET('Sanitation Data'!$D$31,0,10*ROW('Sanitation Data'!D146))="","",OFFSET('Sanitation Data'!$D$31,0,10*ROW('Sanitation Data'!D146)))</f>
        <v/>
      </c>
      <c r="CO152" s="399" t="str">
        <f ca="1">+IF(OFFSET('Sanitation Data'!$D$32,0,10*ROW('Sanitation Data'!D146))="","",OFFSET('Sanitation Data'!$D$32,0,10*ROW('Sanitation Data'!D146)))</f>
        <v/>
      </c>
      <c r="CP152" s="399" t="str">
        <f ca="1">+IF(OFFSET('Sanitation Data'!$E$28,0,10*ROW('Sanitation Data'!E146))="","",OFFSET('Sanitation Data'!$E$28,0,10*ROW('Sanitation Data'!E146)))</f>
        <v/>
      </c>
      <c r="CQ152" s="399" t="str">
        <f ca="1">+IF(OFFSET('Sanitation Data'!$E$29,0,10*ROW('Sanitation Data'!E146))="","",OFFSET('Sanitation Data'!$E$29,0,10*ROW('Sanitation Data'!E146)))</f>
        <v/>
      </c>
      <c r="CR152" s="399" t="str">
        <f ca="1">+IF(OFFSET('Sanitation Data'!$E$30,0,10*ROW('Sanitation Data'!E146))="","",OFFSET('Sanitation Data'!$E$30,0,10*ROW('Sanitation Data'!E146)))</f>
        <v/>
      </c>
      <c r="CS152" s="399" t="str">
        <f ca="1">+IF(OFFSET('Sanitation Data'!$E$31,0,10*ROW('Sanitation Data'!E146))="","",OFFSET('Sanitation Data'!$E$31,0,10*ROW('Sanitation Data'!E146)))</f>
        <v/>
      </c>
      <c r="CT152" s="399" t="str">
        <f ca="1">+IF(OFFSET('Sanitation Data'!$E$32,0,10*ROW('Sanitation Data'!E146))="","",OFFSET('Sanitation Data'!$E$32,0,10*ROW('Sanitation Data'!E146)))</f>
        <v/>
      </c>
      <c r="CU152" s="399" t="str">
        <f ca="1">+IF(OFFSET('Sanitation Data'!$F$28,0,10*ROW('Sanitation Data'!F146))="","",OFFSET('Sanitation Data'!$F$28,0,10*ROW('Sanitation Data'!F146)))</f>
        <v/>
      </c>
      <c r="CV152" s="399" t="str">
        <f ca="1">+IF(OFFSET('Sanitation Data'!$F$29,0,10*ROW('Sanitation Data'!F146))="","",OFFSET('Sanitation Data'!$F$29,0,10*ROW('Sanitation Data'!F146)))</f>
        <v/>
      </c>
      <c r="CW152" s="399" t="str">
        <f ca="1">+IF(OFFSET('Sanitation Data'!$F$30,0,10*ROW('Sanitation Data'!F146))="","",OFFSET('Sanitation Data'!$F$30,0,10*ROW('Sanitation Data'!F146)))</f>
        <v/>
      </c>
      <c r="CX152" s="399" t="str">
        <f ca="1">+IF(OFFSET('Sanitation Data'!$F$31,0,10*ROW('Sanitation Data'!F146))="","",OFFSET('Sanitation Data'!$F$31,0,10*ROW('Sanitation Data'!F146)))</f>
        <v/>
      </c>
      <c r="CY152" s="399" t="str">
        <f ca="1">+IF(OFFSET('Sanitation Data'!$F$32,0,10*ROW('Sanitation Data'!F146))="","",OFFSET('Sanitation Data'!$F$32,0,10*ROW('Sanitation Data'!F146)))</f>
        <v/>
      </c>
      <c r="CZ152" s="399" t="str">
        <f ca="1">+IF(OFFSET('Sanitation Data'!$G$28,0,10*ROW('Sanitation Data'!G146))="","",OFFSET('Sanitation Data'!$G$28,0,10*ROW('Sanitation Data'!G146)))</f>
        <v/>
      </c>
      <c r="DA152" s="399" t="str">
        <f ca="1">+IF(OFFSET('Sanitation Data'!$G$29,0,10*ROW('Sanitation Data'!G146))="","",OFFSET('Sanitation Data'!$G$29,0,10*ROW('Sanitation Data'!G146)))</f>
        <v/>
      </c>
      <c r="DB152" s="399" t="str">
        <f ca="1">+IF(OFFSET('Sanitation Data'!$G$30,0,10*ROW('Sanitation Data'!G146))="","",OFFSET('Sanitation Data'!$G$30,0,10*ROW('Sanitation Data'!G146)))</f>
        <v/>
      </c>
      <c r="DC152" s="399" t="str">
        <f ca="1">+IF(OFFSET('Sanitation Data'!$G$31,0,10*ROW('Sanitation Data'!G146))="","",OFFSET('Sanitation Data'!$G$31,0,10*ROW('Sanitation Data'!G146)))</f>
        <v/>
      </c>
      <c r="DD152" s="399" t="str">
        <f ca="1">+IF(OFFSET('Sanitation Data'!$G$32,0,10*ROW('Sanitation Data'!G146))="","",OFFSET('Sanitation Data'!$G$32,0,10*ROW('Sanitation Data'!G146)))</f>
        <v/>
      </c>
      <c r="DE152" s="399" t="str">
        <f ca="1">+IF(OFFSET('Sanitation Data'!$H$28,0,10*ROW('Sanitation Data'!H146))="","",OFFSET('Sanitation Data'!$H$28,0,10*ROW('Sanitation Data'!H146)))</f>
        <v/>
      </c>
      <c r="DF152" s="399" t="str">
        <f ca="1">+IF(OFFSET('Sanitation Data'!$H$29,0,10*ROW('Sanitation Data'!H146))="","",OFFSET('Sanitation Data'!$H$29,0,10*ROW('Sanitation Data'!H146)))</f>
        <v/>
      </c>
      <c r="DG152" s="399" t="str">
        <f ca="1">+IF(OFFSET('Sanitation Data'!$H$30,0,10*ROW('Sanitation Data'!H146))="","",OFFSET('Sanitation Data'!$H$30,0,10*ROW('Sanitation Data'!H146)))</f>
        <v/>
      </c>
      <c r="DH152" s="399" t="str">
        <f ca="1">+IF(OFFSET('Sanitation Data'!$H$31,0,10*ROW('Sanitation Data'!H146))="","",OFFSET('Sanitation Data'!$H$31,0,10*ROW('Sanitation Data'!H146)))</f>
        <v/>
      </c>
      <c r="DI152" s="399" t="str">
        <f ca="1">+IF(OFFSET('Sanitation Data'!$H$32,0,10*ROW('Sanitation Data'!H146))="","",OFFSET('Sanitation Data'!$H$32,0,10*ROW('Sanitation Data'!H146)))</f>
        <v/>
      </c>
      <c r="DJ152" s="399" t="str">
        <f ca="1">+IF(OFFSET('Sanitation Data'!$I$28,0,10*ROW('Sanitation Data'!I146))="","",OFFSET('Sanitation Data'!$I$28,0,10*ROW('Sanitation Data'!I146)))</f>
        <v/>
      </c>
      <c r="DK152" s="399" t="str">
        <f ca="1">+IF(OFFSET('Sanitation Data'!$I$29,0,10*ROW('Sanitation Data'!I146))="","",OFFSET('Sanitation Data'!$I$29,0,10*ROW('Sanitation Data'!I146)))</f>
        <v/>
      </c>
      <c r="DL152" s="399" t="str">
        <f ca="1">+IF(OFFSET('Sanitation Data'!$I$30,0,10*ROW('Sanitation Data'!I146))="","",OFFSET('Sanitation Data'!$I$30,0,10*ROW('Sanitation Data'!I146)))</f>
        <v/>
      </c>
      <c r="DM152" s="399" t="str">
        <f ca="1">+IF(OFFSET('Sanitation Data'!$I$31,0,10*ROW('Sanitation Data'!I146))="","",OFFSET('Sanitation Data'!$I$31,0,10*ROW('Sanitation Data'!I146)))</f>
        <v/>
      </c>
      <c r="DN152" s="399" t="str">
        <f ca="1">+IF(OFFSET('Sanitation Data'!$I$32,0,10*ROW('Sanitation Data'!I146))="","",OFFSET('Sanitation Data'!$I$32,0,10*ROW('Sanitation Data'!I146)))</f>
        <v/>
      </c>
      <c r="DO152" s="399" t="str">
        <f ca="1">+IF(OFFSET('Hygiene Data'!$D$11,0,10*ROW('Hygiene Data'!D146))="","",OFFSET('Hygiene Data'!$D$11,0,10*ROW('Hygiene Data'!D146)))</f>
        <v/>
      </c>
      <c r="DP152" s="399" t="str">
        <f ca="1">+IF(OFFSET('Hygiene Data'!$D$12,0,10*ROW('Hygiene Data'!D146))="","",OFFSET('Hygiene Data'!$D$12,0,10*ROW('Hygiene Data'!D146)))</f>
        <v/>
      </c>
      <c r="DQ152" s="399" t="str">
        <f ca="1">+IF(OFFSET('Hygiene Data'!$D$13,0,10*ROW('Hygiene Data'!D146))="","",OFFSET('Hygiene Data'!$D$13,0,10*ROW('Hygiene Data'!D146)))</f>
        <v/>
      </c>
      <c r="DR152" s="399" t="str">
        <f ca="1">+IF(OFFSET('Hygiene Data'!$E$11,0,10*ROW('Hygiene Data'!E146))="","",OFFSET('Hygiene Data'!$E$11,0,10*ROW('Hygiene Data'!E146)))</f>
        <v/>
      </c>
      <c r="DS152" s="399" t="str">
        <f ca="1">+IF(OFFSET('Hygiene Data'!$E$12,0,10*ROW('Hygiene Data'!E146))="","",OFFSET('Hygiene Data'!$E$12,0,10*ROW('Hygiene Data'!E146)))</f>
        <v/>
      </c>
      <c r="DT152" s="399" t="str">
        <f ca="1">+IF(OFFSET('Hygiene Data'!$E$13,0,10*ROW('Hygiene Data'!E146))="","",OFFSET('Hygiene Data'!$E$13,0,10*ROW('Hygiene Data'!E146)))</f>
        <v/>
      </c>
      <c r="DU152" s="399" t="str">
        <f ca="1">+IF(OFFSET('Hygiene Data'!$F$11,0,10*ROW('Hygiene Data'!F146))="","",OFFSET('Hygiene Data'!$F$11,0,10*ROW('Hygiene Data'!F146)))</f>
        <v/>
      </c>
      <c r="DV152" s="399" t="str">
        <f ca="1">+IF(OFFSET('Hygiene Data'!$F$12,0,10*ROW('Hygiene Data'!F146))="","",OFFSET('Hygiene Data'!$F$12,0,10*ROW('Hygiene Data'!F146)))</f>
        <v/>
      </c>
      <c r="DW152" s="399" t="str">
        <f ca="1">+IF(OFFSET('Hygiene Data'!$F$13,0,10*ROW('Hygiene Data'!F146))="","",OFFSET('Hygiene Data'!$F$13,0,10*ROW('Hygiene Data'!F146)))</f>
        <v/>
      </c>
      <c r="DX152" s="399" t="str">
        <f ca="1">+IF(OFFSET('Hygiene Data'!$G$11,0,10*ROW('Hygiene Data'!G146))="","",OFFSET('Hygiene Data'!$G$11,0,10*ROW('Hygiene Data'!G146)))</f>
        <v/>
      </c>
      <c r="DY152" s="399" t="str">
        <f ca="1">+IF(OFFSET('Hygiene Data'!$G$12,0,10*ROW('Hygiene Data'!G146))="","",OFFSET('Hygiene Data'!$G$12,0,10*ROW('Hygiene Data'!G146)))</f>
        <v/>
      </c>
      <c r="DZ152" s="399" t="str">
        <f ca="1">+IF(OFFSET('Hygiene Data'!$G$13,0,10*ROW('Hygiene Data'!G146))="","",OFFSET('Hygiene Data'!$G$13,0,10*ROW('Hygiene Data'!G146)))</f>
        <v/>
      </c>
      <c r="EA152" s="399" t="str">
        <f ca="1">+IF(OFFSET('Hygiene Data'!$H$11,0,10*ROW('Hygiene Data'!H146))="","",OFFSET('Hygiene Data'!$H$11,0,10*ROW('Hygiene Data'!H146)))</f>
        <v/>
      </c>
      <c r="EB152" s="399" t="str">
        <f ca="1">+IF(OFFSET('Hygiene Data'!$H$12,0,10*ROW('Hygiene Data'!H146))="","",OFFSET('Hygiene Data'!$H$12,0,10*ROW('Hygiene Data'!H146)))</f>
        <v/>
      </c>
      <c r="EC152" s="399" t="str">
        <f ca="1">+IF(OFFSET('Hygiene Data'!$H$13,0,10*ROW('Hygiene Data'!H146))="","",OFFSET('Hygiene Data'!$H$13,0,10*ROW('Hygiene Data'!H146)))</f>
        <v/>
      </c>
      <c r="ED152" s="399" t="str">
        <f ca="1">+IF(OFFSET('Hygiene Data'!$I$11,0,10*ROW('Hygiene Data'!I146))="","",OFFSET('Hygiene Data'!$I$11,0,10*ROW('Hygiene Data'!I146)))</f>
        <v/>
      </c>
      <c r="EE152" s="399" t="str">
        <f ca="1">+IF(OFFSET('Hygiene Data'!$I$12,0,10*ROW('Hygiene Data'!I146))="","",OFFSET('Hygiene Data'!$I$12,0,10*ROW('Hygiene Data'!I146)))</f>
        <v/>
      </c>
      <c r="EF152" s="399" t="str">
        <f ca="1">+IF(OFFSET('Hygiene Data'!$I$13,0,10*ROW('Hygiene Data'!I146))="","",OFFSET('Hygiene Data'!$I$13,0,10*ROW('Hygiene Data'!I146)))</f>
        <v/>
      </c>
    </row>
    <row r="153" spans="1:136" x14ac:dyDescent="0.25">
      <c r="A153" s="508" t="str">
        <f ca="1">+IF(OFFSET('Water Data'!$B$2,0,10*ROW('Water Data'!E147))="","",OFFSET('Water Data'!$B$2,0,10*ROW('Water Data'!E147)))</f>
        <v/>
      </c>
      <c r="B153" s="50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35" t="str">
        <f t="shared" ca="1" si="2"/>
        <v/>
      </c>
      <c r="D153" s="53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3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3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3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3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3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3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3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3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3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3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3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3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3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3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3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3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3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3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3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3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3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3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3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3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3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3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3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3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3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3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3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3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3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3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3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3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3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3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3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3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3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3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3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3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3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3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3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3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1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3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3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3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3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3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3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3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3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3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3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3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3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3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3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3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3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99" t="str">
        <f ca="1">+IF(OFFSET('Water Data'!$D$27,0,10*ROW('Water Data'!D147))="","",OFFSET('Water Data'!$D$27,0,10*ROW('Water Data'!D147)))</f>
        <v/>
      </c>
      <c r="BT153" s="399" t="str">
        <f ca="1">+IF(OFFSET('Water Data'!$D$28,0,10*ROW('Water Data'!D147))="","",OFFSET('Water Data'!$D$28,0,10*ROW('Water Data'!D147)))</f>
        <v/>
      </c>
      <c r="BU153" s="399" t="str">
        <f ca="1">+IF(OFFSET('Water Data'!$D$29,0,10*ROW('Water Data'!D147))="","",OFFSET('Water Data'!$D$29,0,10*ROW('Water Data'!D147)))</f>
        <v/>
      </c>
      <c r="BV153" s="399" t="str">
        <f ca="1">+IF(OFFSET('Water Data'!$E$27,0,10*ROW('Water Data'!E147))="","",OFFSET('Water Data'!$E$27,0,10*ROW('Water Data'!E147)))</f>
        <v/>
      </c>
      <c r="BW153" s="399" t="str">
        <f ca="1">+IF(OFFSET('Water Data'!$E$28,0,10*ROW('Water Data'!E147))="","",OFFSET('Water Data'!$E$28,0,10*ROW('Water Data'!E147)))</f>
        <v/>
      </c>
      <c r="BX153" s="399" t="str">
        <f ca="1">+IF(OFFSET('Water Data'!$E$29,0,10*ROW('Water Data'!E147))="","",OFFSET('Water Data'!$E$29,0,10*ROW('Water Data'!E147)))</f>
        <v/>
      </c>
      <c r="BY153" s="399" t="str">
        <f ca="1">+IF(OFFSET('Water Data'!$F$27,0,10*ROW('Water Data'!F147))="","",OFFSET('Water Data'!$F$27,0,10*ROW('Water Data'!F147)))</f>
        <v/>
      </c>
      <c r="BZ153" s="399" t="str">
        <f ca="1">+IF(OFFSET('Water Data'!$F$28,0,10*ROW('Water Data'!F147))="","",OFFSET('Water Data'!$F$28,0,10*ROW('Water Data'!F147)))</f>
        <v/>
      </c>
      <c r="CA153" s="399" t="str">
        <f ca="1">+IF(OFFSET('Water Data'!$F$29,0,10*ROW('Water Data'!F147))="","",OFFSET('Water Data'!$F$29,0,10*ROW('Water Data'!F147)))</f>
        <v/>
      </c>
      <c r="CB153" s="399" t="str">
        <f ca="1">+IF(OFFSET('Water Data'!$G$27,0,10*ROW('Water Data'!G147))="","",OFFSET('Water Data'!$G$27,0,10*ROW('Water Data'!G147)))</f>
        <v/>
      </c>
      <c r="CC153" s="399" t="str">
        <f ca="1">+IF(OFFSET('Water Data'!$G$28,0,10*ROW('Water Data'!G147))="","",OFFSET('Water Data'!$G$28,0,10*ROW('Water Data'!G147)))</f>
        <v/>
      </c>
      <c r="CD153" s="399" t="str">
        <f ca="1">+IF(OFFSET('Water Data'!$G$29,0,10*ROW('Water Data'!G147))="","",OFFSET('Water Data'!$G$29,0,10*ROW('Water Data'!G147)))</f>
        <v/>
      </c>
      <c r="CE153" s="399" t="str">
        <f ca="1">+IF(OFFSET('Water Data'!$H$27,0,10*ROW('Water Data'!H147))="","",OFFSET('Water Data'!$H$27,0,10*ROW('Water Data'!H147)))</f>
        <v/>
      </c>
      <c r="CF153" s="399" t="str">
        <f ca="1">+IF(OFFSET('Water Data'!$H$28,0,10*ROW('Water Data'!H147))="","",OFFSET('Water Data'!$H$28,0,10*ROW('Water Data'!H147)))</f>
        <v/>
      </c>
      <c r="CG153" s="399" t="str">
        <f ca="1">+IF(OFFSET('Water Data'!$H$29,0,10*ROW('Water Data'!H147))="","",OFFSET('Water Data'!$H$29,0,10*ROW('Water Data'!H147)))</f>
        <v/>
      </c>
      <c r="CH153" s="399" t="str">
        <f ca="1">+IF(OFFSET('Water Data'!$I$27,0,10*ROW('Water Data'!I147))="","",OFFSET('Water Data'!$I$27,0,10*ROW('Water Data'!I147)))</f>
        <v/>
      </c>
      <c r="CI153" s="399" t="str">
        <f ca="1">+IF(OFFSET('Water Data'!$I$28,0,10*ROW('Water Data'!I147))="","",OFFSET('Water Data'!$I$28,0,10*ROW('Water Data'!I147)))</f>
        <v/>
      </c>
      <c r="CJ153" s="399" t="str">
        <f ca="1">+IF(OFFSET('Water Data'!$I$29,0,10*ROW('Water Data'!I147))="","",OFFSET('Water Data'!$I$29,0,10*ROW('Water Data'!I147)))</f>
        <v/>
      </c>
      <c r="CK153" s="399" t="str">
        <f ca="1">+IF(OFFSET('Sanitation Data'!$D$28,0,10*ROW('Sanitation Data'!D147))="","",OFFSET('Sanitation Data'!$D$28,0,10*ROW('Sanitation Data'!D147)))</f>
        <v/>
      </c>
      <c r="CL153" s="399" t="str">
        <f ca="1">+IF(OFFSET('Sanitation Data'!$D$29,0,10*ROW('Sanitation Data'!D147))="","",OFFSET('Sanitation Data'!$D$29,0,10*ROW('Sanitation Data'!D147)))</f>
        <v/>
      </c>
      <c r="CM153" s="399" t="str">
        <f ca="1">+IF(OFFSET('Sanitation Data'!$D$30,0,10*ROW('Sanitation Data'!D147))="","",OFFSET('Sanitation Data'!$D$30,0,10*ROW('Sanitation Data'!D147)))</f>
        <v/>
      </c>
      <c r="CN153" s="399" t="str">
        <f ca="1">+IF(OFFSET('Sanitation Data'!$D$31,0,10*ROW('Sanitation Data'!D147))="","",OFFSET('Sanitation Data'!$D$31,0,10*ROW('Sanitation Data'!D147)))</f>
        <v/>
      </c>
      <c r="CO153" s="399" t="str">
        <f ca="1">+IF(OFFSET('Sanitation Data'!$D$32,0,10*ROW('Sanitation Data'!D147))="","",OFFSET('Sanitation Data'!$D$32,0,10*ROW('Sanitation Data'!D147)))</f>
        <v/>
      </c>
      <c r="CP153" s="399" t="str">
        <f ca="1">+IF(OFFSET('Sanitation Data'!$E$28,0,10*ROW('Sanitation Data'!E147))="","",OFFSET('Sanitation Data'!$E$28,0,10*ROW('Sanitation Data'!E147)))</f>
        <v/>
      </c>
      <c r="CQ153" s="399" t="str">
        <f ca="1">+IF(OFFSET('Sanitation Data'!$E$29,0,10*ROW('Sanitation Data'!E147))="","",OFFSET('Sanitation Data'!$E$29,0,10*ROW('Sanitation Data'!E147)))</f>
        <v/>
      </c>
      <c r="CR153" s="399" t="str">
        <f ca="1">+IF(OFFSET('Sanitation Data'!$E$30,0,10*ROW('Sanitation Data'!E147))="","",OFFSET('Sanitation Data'!$E$30,0,10*ROW('Sanitation Data'!E147)))</f>
        <v/>
      </c>
      <c r="CS153" s="399" t="str">
        <f ca="1">+IF(OFFSET('Sanitation Data'!$E$31,0,10*ROW('Sanitation Data'!E147))="","",OFFSET('Sanitation Data'!$E$31,0,10*ROW('Sanitation Data'!E147)))</f>
        <v/>
      </c>
      <c r="CT153" s="399" t="str">
        <f ca="1">+IF(OFFSET('Sanitation Data'!$E$32,0,10*ROW('Sanitation Data'!E147))="","",OFFSET('Sanitation Data'!$E$32,0,10*ROW('Sanitation Data'!E147)))</f>
        <v/>
      </c>
      <c r="CU153" s="399" t="str">
        <f ca="1">+IF(OFFSET('Sanitation Data'!$F$28,0,10*ROW('Sanitation Data'!F147))="","",OFFSET('Sanitation Data'!$F$28,0,10*ROW('Sanitation Data'!F147)))</f>
        <v/>
      </c>
      <c r="CV153" s="399" t="str">
        <f ca="1">+IF(OFFSET('Sanitation Data'!$F$29,0,10*ROW('Sanitation Data'!F147))="","",OFFSET('Sanitation Data'!$F$29,0,10*ROW('Sanitation Data'!F147)))</f>
        <v/>
      </c>
      <c r="CW153" s="399" t="str">
        <f ca="1">+IF(OFFSET('Sanitation Data'!$F$30,0,10*ROW('Sanitation Data'!F147))="","",OFFSET('Sanitation Data'!$F$30,0,10*ROW('Sanitation Data'!F147)))</f>
        <v/>
      </c>
      <c r="CX153" s="399" t="str">
        <f ca="1">+IF(OFFSET('Sanitation Data'!$F$31,0,10*ROW('Sanitation Data'!F147))="","",OFFSET('Sanitation Data'!$F$31,0,10*ROW('Sanitation Data'!F147)))</f>
        <v/>
      </c>
      <c r="CY153" s="399" t="str">
        <f ca="1">+IF(OFFSET('Sanitation Data'!$F$32,0,10*ROW('Sanitation Data'!F147))="","",OFFSET('Sanitation Data'!$F$32,0,10*ROW('Sanitation Data'!F147)))</f>
        <v/>
      </c>
      <c r="CZ153" s="399" t="str">
        <f ca="1">+IF(OFFSET('Sanitation Data'!$G$28,0,10*ROW('Sanitation Data'!G147))="","",OFFSET('Sanitation Data'!$G$28,0,10*ROW('Sanitation Data'!G147)))</f>
        <v/>
      </c>
      <c r="DA153" s="399" t="str">
        <f ca="1">+IF(OFFSET('Sanitation Data'!$G$29,0,10*ROW('Sanitation Data'!G147))="","",OFFSET('Sanitation Data'!$G$29,0,10*ROW('Sanitation Data'!G147)))</f>
        <v/>
      </c>
      <c r="DB153" s="399" t="str">
        <f ca="1">+IF(OFFSET('Sanitation Data'!$G$30,0,10*ROW('Sanitation Data'!G147))="","",OFFSET('Sanitation Data'!$G$30,0,10*ROW('Sanitation Data'!G147)))</f>
        <v/>
      </c>
      <c r="DC153" s="399" t="str">
        <f ca="1">+IF(OFFSET('Sanitation Data'!$G$31,0,10*ROW('Sanitation Data'!G147))="","",OFFSET('Sanitation Data'!$G$31,0,10*ROW('Sanitation Data'!G147)))</f>
        <v/>
      </c>
      <c r="DD153" s="399" t="str">
        <f ca="1">+IF(OFFSET('Sanitation Data'!$G$32,0,10*ROW('Sanitation Data'!G147))="","",OFFSET('Sanitation Data'!$G$32,0,10*ROW('Sanitation Data'!G147)))</f>
        <v/>
      </c>
      <c r="DE153" s="399" t="str">
        <f ca="1">+IF(OFFSET('Sanitation Data'!$H$28,0,10*ROW('Sanitation Data'!H147))="","",OFFSET('Sanitation Data'!$H$28,0,10*ROW('Sanitation Data'!H147)))</f>
        <v/>
      </c>
      <c r="DF153" s="399" t="str">
        <f ca="1">+IF(OFFSET('Sanitation Data'!$H$29,0,10*ROW('Sanitation Data'!H147))="","",OFFSET('Sanitation Data'!$H$29,0,10*ROW('Sanitation Data'!H147)))</f>
        <v/>
      </c>
      <c r="DG153" s="399" t="str">
        <f ca="1">+IF(OFFSET('Sanitation Data'!$H$30,0,10*ROW('Sanitation Data'!H147))="","",OFFSET('Sanitation Data'!$H$30,0,10*ROW('Sanitation Data'!H147)))</f>
        <v/>
      </c>
      <c r="DH153" s="399" t="str">
        <f ca="1">+IF(OFFSET('Sanitation Data'!$H$31,0,10*ROW('Sanitation Data'!H147))="","",OFFSET('Sanitation Data'!$H$31,0,10*ROW('Sanitation Data'!H147)))</f>
        <v/>
      </c>
      <c r="DI153" s="399" t="str">
        <f ca="1">+IF(OFFSET('Sanitation Data'!$H$32,0,10*ROW('Sanitation Data'!H147))="","",OFFSET('Sanitation Data'!$H$32,0,10*ROW('Sanitation Data'!H147)))</f>
        <v/>
      </c>
      <c r="DJ153" s="399" t="str">
        <f ca="1">+IF(OFFSET('Sanitation Data'!$I$28,0,10*ROW('Sanitation Data'!I147))="","",OFFSET('Sanitation Data'!$I$28,0,10*ROW('Sanitation Data'!I147)))</f>
        <v/>
      </c>
      <c r="DK153" s="399" t="str">
        <f ca="1">+IF(OFFSET('Sanitation Data'!$I$29,0,10*ROW('Sanitation Data'!I147))="","",OFFSET('Sanitation Data'!$I$29,0,10*ROW('Sanitation Data'!I147)))</f>
        <v/>
      </c>
      <c r="DL153" s="399" t="str">
        <f ca="1">+IF(OFFSET('Sanitation Data'!$I$30,0,10*ROW('Sanitation Data'!I147))="","",OFFSET('Sanitation Data'!$I$30,0,10*ROW('Sanitation Data'!I147)))</f>
        <v/>
      </c>
      <c r="DM153" s="399" t="str">
        <f ca="1">+IF(OFFSET('Sanitation Data'!$I$31,0,10*ROW('Sanitation Data'!I147))="","",OFFSET('Sanitation Data'!$I$31,0,10*ROW('Sanitation Data'!I147)))</f>
        <v/>
      </c>
      <c r="DN153" s="399" t="str">
        <f ca="1">+IF(OFFSET('Sanitation Data'!$I$32,0,10*ROW('Sanitation Data'!I147))="","",OFFSET('Sanitation Data'!$I$32,0,10*ROW('Sanitation Data'!I147)))</f>
        <v/>
      </c>
      <c r="DO153" s="399" t="str">
        <f ca="1">+IF(OFFSET('Hygiene Data'!$D$11,0,10*ROW('Hygiene Data'!D147))="","",OFFSET('Hygiene Data'!$D$11,0,10*ROW('Hygiene Data'!D147)))</f>
        <v/>
      </c>
      <c r="DP153" s="399" t="str">
        <f ca="1">+IF(OFFSET('Hygiene Data'!$D$12,0,10*ROW('Hygiene Data'!D147))="","",OFFSET('Hygiene Data'!$D$12,0,10*ROW('Hygiene Data'!D147)))</f>
        <v/>
      </c>
      <c r="DQ153" s="399" t="str">
        <f ca="1">+IF(OFFSET('Hygiene Data'!$D$13,0,10*ROW('Hygiene Data'!D147))="","",OFFSET('Hygiene Data'!$D$13,0,10*ROW('Hygiene Data'!D147)))</f>
        <v/>
      </c>
      <c r="DR153" s="399" t="str">
        <f ca="1">+IF(OFFSET('Hygiene Data'!$E$11,0,10*ROW('Hygiene Data'!E147))="","",OFFSET('Hygiene Data'!$E$11,0,10*ROW('Hygiene Data'!E147)))</f>
        <v/>
      </c>
      <c r="DS153" s="399" t="str">
        <f ca="1">+IF(OFFSET('Hygiene Data'!$E$12,0,10*ROW('Hygiene Data'!E147))="","",OFFSET('Hygiene Data'!$E$12,0,10*ROW('Hygiene Data'!E147)))</f>
        <v/>
      </c>
      <c r="DT153" s="399" t="str">
        <f ca="1">+IF(OFFSET('Hygiene Data'!$E$13,0,10*ROW('Hygiene Data'!E147))="","",OFFSET('Hygiene Data'!$E$13,0,10*ROW('Hygiene Data'!E147)))</f>
        <v/>
      </c>
      <c r="DU153" s="399" t="str">
        <f ca="1">+IF(OFFSET('Hygiene Data'!$F$11,0,10*ROW('Hygiene Data'!F147))="","",OFFSET('Hygiene Data'!$F$11,0,10*ROW('Hygiene Data'!F147)))</f>
        <v/>
      </c>
      <c r="DV153" s="399" t="str">
        <f ca="1">+IF(OFFSET('Hygiene Data'!$F$12,0,10*ROW('Hygiene Data'!F147))="","",OFFSET('Hygiene Data'!$F$12,0,10*ROW('Hygiene Data'!F147)))</f>
        <v/>
      </c>
      <c r="DW153" s="399" t="str">
        <f ca="1">+IF(OFFSET('Hygiene Data'!$F$13,0,10*ROW('Hygiene Data'!F147))="","",OFFSET('Hygiene Data'!$F$13,0,10*ROW('Hygiene Data'!F147)))</f>
        <v/>
      </c>
      <c r="DX153" s="399" t="str">
        <f ca="1">+IF(OFFSET('Hygiene Data'!$G$11,0,10*ROW('Hygiene Data'!G147))="","",OFFSET('Hygiene Data'!$G$11,0,10*ROW('Hygiene Data'!G147)))</f>
        <v/>
      </c>
      <c r="DY153" s="399" t="str">
        <f ca="1">+IF(OFFSET('Hygiene Data'!$G$12,0,10*ROW('Hygiene Data'!G147))="","",OFFSET('Hygiene Data'!$G$12,0,10*ROW('Hygiene Data'!G147)))</f>
        <v/>
      </c>
      <c r="DZ153" s="399" t="str">
        <f ca="1">+IF(OFFSET('Hygiene Data'!$G$13,0,10*ROW('Hygiene Data'!G147))="","",OFFSET('Hygiene Data'!$G$13,0,10*ROW('Hygiene Data'!G147)))</f>
        <v/>
      </c>
      <c r="EA153" s="399" t="str">
        <f ca="1">+IF(OFFSET('Hygiene Data'!$H$11,0,10*ROW('Hygiene Data'!H147))="","",OFFSET('Hygiene Data'!$H$11,0,10*ROW('Hygiene Data'!H147)))</f>
        <v/>
      </c>
      <c r="EB153" s="399" t="str">
        <f ca="1">+IF(OFFSET('Hygiene Data'!$H$12,0,10*ROW('Hygiene Data'!H147))="","",OFFSET('Hygiene Data'!$H$12,0,10*ROW('Hygiene Data'!H147)))</f>
        <v/>
      </c>
      <c r="EC153" s="399" t="str">
        <f ca="1">+IF(OFFSET('Hygiene Data'!$H$13,0,10*ROW('Hygiene Data'!H147))="","",OFFSET('Hygiene Data'!$H$13,0,10*ROW('Hygiene Data'!H147)))</f>
        <v/>
      </c>
      <c r="ED153" s="399" t="str">
        <f ca="1">+IF(OFFSET('Hygiene Data'!$I$11,0,10*ROW('Hygiene Data'!I147))="","",OFFSET('Hygiene Data'!$I$11,0,10*ROW('Hygiene Data'!I147)))</f>
        <v/>
      </c>
      <c r="EE153" s="399" t="str">
        <f ca="1">+IF(OFFSET('Hygiene Data'!$I$12,0,10*ROW('Hygiene Data'!I147))="","",OFFSET('Hygiene Data'!$I$12,0,10*ROW('Hygiene Data'!I147)))</f>
        <v/>
      </c>
      <c r="EF153" s="399" t="str">
        <f ca="1">+IF(OFFSET('Hygiene Data'!$I$13,0,10*ROW('Hygiene Data'!I147))="","",OFFSET('Hygiene Data'!$I$13,0,10*ROW('Hygiene Data'!I147)))</f>
        <v/>
      </c>
    </row>
    <row r="154" spans="1:136" x14ac:dyDescent="0.25">
      <c r="A154" s="508" t="str">
        <f ca="1">+IF(OFFSET('Water Data'!$B$2,0,10*ROW('Water Data'!E148))="","",OFFSET('Water Data'!$B$2,0,10*ROW('Water Data'!E148)))</f>
        <v/>
      </c>
      <c r="B154" s="50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35" t="str">
        <f t="shared" ca="1" si="2"/>
        <v/>
      </c>
      <c r="D154" s="53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3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3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3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3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3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3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3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3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3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3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3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3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3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3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3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3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3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3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3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3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3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3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3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3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3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3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3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3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3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3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3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3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3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3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3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3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3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3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3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3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3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3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3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3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3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3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3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3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1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3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3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3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3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3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3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3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3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3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3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3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3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3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3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3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3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99" t="str">
        <f ca="1">+IF(OFFSET('Water Data'!$D$27,0,10*ROW('Water Data'!D148))="","",OFFSET('Water Data'!$D$27,0,10*ROW('Water Data'!D148)))</f>
        <v/>
      </c>
      <c r="BT154" s="399" t="str">
        <f ca="1">+IF(OFFSET('Water Data'!$D$28,0,10*ROW('Water Data'!D148))="","",OFFSET('Water Data'!$D$28,0,10*ROW('Water Data'!D148)))</f>
        <v/>
      </c>
      <c r="BU154" s="399" t="str">
        <f ca="1">+IF(OFFSET('Water Data'!$D$29,0,10*ROW('Water Data'!D148))="","",OFFSET('Water Data'!$D$29,0,10*ROW('Water Data'!D148)))</f>
        <v/>
      </c>
      <c r="BV154" s="399" t="str">
        <f ca="1">+IF(OFFSET('Water Data'!$E$27,0,10*ROW('Water Data'!E148))="","",OFFSET('Water Data'!$E$27,0,10*ROW('Water Data'!E148)))</f>
        <v/>
      </c>
      <c r="BW154" s="399" t="str">
        <f ca="1">+IF(OFFSET('Water Data'!$E$28,0,10*ROW('Water Data'!E148))="","",OFFSET('Water Data'!$E$28,0,10*ROW('Water Data'!E148)))</f>
        <v/>
      </c>
      <c r="BX154" s="399" t="str">
        <f ca="1">+IF(OFFSET('Water Data'!$E$29,0,10*ROW('Water Data'!E148))="","",OFFSET('Water Data'!$E$29,0,10*ROW('Water Data'!E148)))</f>
        <v/>
      </c>
      <c r="BY154" s="399" t="str">
        <f ca="1">+IF(OFFSET('Water Data'!$F$27,0,10*ROW('Water Data'!F148))="","",OFFSET('Water Data'!$F$27,0,10*ROW('Water Data'!F148)))</f>
        <v/>
      </c>
      <c r="BZ154" s="399" t="str">
        <f ca="1">+IF(OFFSET('Water Data'!$F$28,0,10*ROW('Water Data'!F148))="","",OFFSET('Water Data'!$F$28,0,10*ROW('Water Data'!F148)))</f>
        <v/>
      </c>
      <c r="CA154" s="399" t="str">
        <f ca="1">+IF(OFFSET('Water Data'!$F$29,0,10*ROW('Water Data'!F148))="","",OFFSET('Water Data'!$F$29,0,10*ROW('Water Data'!F148)))</f>
        <v/>
      </c>
      <c r="CB154" s="399" t="str">
        <f ca="1">+IF(OFFSET('Water Data'!$G$27,0,10*ROW('Water Data'!G148))="","",OFFSET('Water Data'!$G$27,0,10*ROW('Water Data'!G148)))</f>
        <v/>
      </c>
      <c r="CC154" s="399" t="str">
        <f ca="1">+IF(OFFSET('Water Data'!$G$28,0,10*ROW('Water Data'!G148))="","",OFFSET('Water Data'!$G$28,0,10*ROW('Water Data'!G148)))</f>
        <v/>
      </c>
      <c r="CD154" s="399" t="str">
        <f ca="1">+IF(OFFSET('Water Data'!$G$29,0,10*ROW('Water Data'!G148))="","",OFFSET('Water Data'!$G$29,0,10*ROW('Water Data'!G148)))</f>
        <v/>
      </c>
      <c r="CE154" s="399" t="str">
        <f ca="1">+IF(OFFSET('Water Data'!$H$27,0,10*ROW('Water Data'!H148))="","",OFFSET('Water Data'!$H$27,0,10*ROW('Water Data'!H148)))</f>
        <v/>
      </c>
      <c r="CF154" s="399" t="str">
        <f ca="1">+IF(OFFSET('Water Data'!$H$28,0,10*ROW('Water Data'!H148))="","",OFFSET('Water Data'!$H$28,0,10*ROW('Water Data'!H148)))</f>
        <v/>
      </c>
      <c r="CG154" s="399" t="str">
        <f ca="1">+IF(OFFSET('Water Data'!$H$29,0,10*ROW('Water Data'!H148))="","",OFFSET('Water Data'!$H$29,0,10*ROW('Water Data'!H148)))</f>
        <v/>
      </c>
      <c r="CH154" s="399" t="str">
        <f ca="1">+IF(OFFSET('Water Data'!$I$27,0,10*ROW('Water Data'!I148))="","",OFFSET('Water Data'!$I$27,0,10*ROW('Water Data'!I148)))</f>
        <v/>
      </c>
      <c r="CI154" s="399" t="str">
        <f ca="1">+IF(OFFSET('Water Data'!$I$28,0,10*ROW('Water Data'!I148))="","",OFFSET('Water Data'!$I$28,0,10*ROW('Water Data'!I148)))</f>
        <v/>
      </c>
      <c r="CJ154" s="399" t="str">
        <f ca="1">+IF(OFFSET('Water Data'!$I$29,0,10*ROW('Water Data'!I148))="","",OFFSET('Water Data'!$I$29,0,10*ROW('Water Data'!I148)))</f>
        <v/>
      </c>
      <c r="CK154" s="399" t="str">
        <f ca="1">+IF(OFFSET('Sanitation Data'!$D$28,0,10*ROW('Sanitation Data'!D148))="","",OFFSET('Sanitation Data'!$D$28,0,10*ROW('Sanitation Data'!D148)))</f>
        <v/>
      </c>
      <c r="CL154" s="399" t="str">
        <f ca="1">+IF(OFFSET('Sanitation Data'!$D$29,0,10*ROW('Sanitation Data'!D148))="","",OFFSET('Sanitation Data'!$D$29,0,10*ROW('Sanitation Data'!D148)))</f>
        <v/>
      </c>
      <c r="CM154" s="399" t="str">
        <f ca="1">+IF(OFFSET('Sanitation Data'!$D$30,0,10*ROW('Sanitation Data'!D148))="","",OFFSET('Sanitation Data'!$D$30,0,10*ROW('Sanitation Data'!D148)))</f>
        <v/>
      </c>
      <c r="CN154" s="399" t="str">
        <f ca="1">+IF(OFFSET('Sanitation Data'!$D$31,0,10*ROW('Sanitation Data'!D148))="","",OFFSET('Sanitation Data'!$D$31,0,10*ROW('Sanitation Data'!D148)))</f>
        <v/>
      </c>
      <c r="CO154" s="399" t="str">
        <f ca="1">+IF(OFFSET('Sanitation Data'!$D$32,0,10*ROW('Sanitation Data'!D148))="","",OFFSET('Sanitation Data'!$D$32,0,10*ROW('Sanitation Data'!D148)))</f>
        <v/>
      </c>
      <c r="CP154" s="399" t="str">
        <f ca="1">+IF(OFFSET('Sanitation Data'!$E$28,0,10*ROW('Sanitation Data'!E148))="","",OFFSET('Sanitation Data'!$E$28,0,10*ROW('Sanitation Data'!E148)))</f>
        <v/>
      </c>
      <c r="CQ154" s="399" t="str">
        <f ca="1">+IF(OFFSET('Sanitation Data'!$E$29,0,10*ROW('Sanitation Data'!E148))="","",OFFSET('Sanitation Data'!$E$29,0,10*ROW('Sanitation Data'!E148)))</f>
        <v/>
      </c>
      <c r="CR154" s="399" t="str">
        <f ca="1">+IF(OFFSET('Sanitation Data'!$E$30,0,10*ROW('Sanitation Data'!E148))="","",OFFSET('Sanitation Data'!$E$30,0,10*ROW('Sanitation Data'!E148)))</f>
        <v/>
      </c>
      <c r="CS154" s="399" t="str">
        <f ca="1">+IF(OFFSET('Sanitation Data'!$E$31,0,10*ROW('Sanitation Data'!E148))="","",OFFSET('Sanitation Data'!$E$31,0,10*ROW('Sanitation Data'!E148)))</f>
        <v/>
      </c>
      <c r="CT154" s="399" t="str">
        <f ca="1">+IF(OFFSET('Sanitation Data'!$E$32,0,10*ROW('Sanitation Data'!E148))="","",OFFSET('Sanitation Data'!$E$32,0,10*ROW('Sanitation Data'!E148)))</f>
        <v/>
      </c>
      <c r="CU154" s="399" t="str">
        <f ca="1">+IF(OFFSET('Sanitation Data'!$F$28,0,10*ROW('Sanitation Data'!F148))="","",OFFSET('Sanitation Data'!$F$28,0,10*ROW('Sanitation Data'!F148)))</f>
        <v/>
      </c>
      <c r="CV154" s="399" t="str">
        <f ca="1">+IF(OFFSET('Sanitation Data'!$F$29,0,10*ROW('Sanitation Data'!F148))="","",OFFSET('Sanitation Data'!$F$29,0,10*ROW('Sanitation Data'!F148)))</f>
        <v/>
      </c>
      <c r="CW154" s="399" t="str">
        <f ca="1">+IF(OFFSET('Sanitation Data'!$F$30,0,10*ROW('Sanitation Data'!F148))="","",OFFSET('Sanitation Data'!$F$30,0,10*ROW('Sanitation Data'!F148)))</f>
        <v/>
      </c>
      <c r="CX154" s="399" t="str">
        <f ca="1">+IF(OFFSET('Sanitation Data'!$F$31,0,10*ROW('Sanitation Data'!F148))="","",OFFSET('Sanitation Data'!$F$31,0,10*ROW('Sanitation Data'!F148)))</f>
        <v/>
      </c>
      <c r="CY154" s="399" t="str">
        <f ca="1">+IF(OFFSET('Sanitation Data'!$F$32,0,10*ROW('Sanitation Data'!F148))="","",OFFSET('Sanitation Data'!$F$32,0,10*ROW('Sanitation Data'!F148)))</f>
        <v/>
      </c>
      <c r="CZ154" s="399" t="str">
        <f ca="1">+IF(OFFSET('Sanitation Data'!$G$28,0,10*ROW('Sanitation Data'!G148))="","",OFFSET('Sanitation Data'!$G$28,0,10*ROW('Sanitation Data'!G148)))</f>
        <v/>
      </c>
      <c r="DA154" s="399" t="str">
        <f ca="1">+IF(OFFSET('Sanitation Data'!$G$29,0,10*ROW('Sanitation Data'!G148))="","",OFFSET('Sanitation Data'!$G$29,0,10*ROW('Sanitation Data'!G148)))</f>
        <v/>
      </c>
      <c r="DB154" s="399" t="str">
        <f ca="1">+IF(OFFSET('Sanitation Data'!$G$30,0,10*ROW('Sanitation Data'!G148))="","",OFFSET('Sanitation Data'!$G$30,0,10*ROW('Sanitation Data'!G148)))</f>
        <v/>
      </c>
      <c r="DC154" s="399" t="str">
        <f ca="1">+IF(OFFSET('Sanitation Data'!$G$31,0,10*ROW('Sanitation Data'!G148))="","",OFFSET('Sanitation Data'!$G$31,0,10*ROW('Sanitation Data'!G148)))</f>
        <v/>
      </c>
      <c r="DD154" s="399" t="str">
        <f ca="1">+IF(OFFSET('Sanitation Data'!$G$32,0,10*ROW('Sanitation Data'!G148))="","",OFFSET('Sanitation Data'!$G$32,0,10*ROW('Sanitation Data'!G148)))</f>
        <v/>
      </c>
      <c r="DE154" s="399" t="str">
        <f ca="1">+IF(OFFSET('Sanitation Data'!$H$28,0,10*ROW('Sanitation Data'!H148))="","",OFFSET('Sanitation Data'!$H$28,0,10*ROW('Sanitation Data'!H148)))</f>
        <v/>
      </c>
      <c r="DF154" s="399" t="str">
        <f ca="1">+IF(OFFSET('Sanitation Data'!$H$29,0,10*ROW('Sanitation Data'!H148))="","",OFFSET('Sanitation Data'!$H$29,0,10*ROW('Sanitation Data'!H148)))</f>
        <v/>
      </c>
      <c r="DG154" s="399" t="str">
        <f ca="1">+IF(OFFSET('Sanitation Data'!$H$30,0,10*ROW('Sanitation Data'!H148))="","",OFFSET('Sanitation Data'!$H$30,0,10*ROW('Sanitation Data'!H148)))</f>
        <v/>
      </c>
      <c r="DH154" s="399" t="str">
        <f ca="1">+IF(OFFSET('Sanitation Data'!$H$31,0,10*ROW('Sanitation Data'!H148))="","",OFFSET('Sanitation Data'!$H$31,0,10*ROW('Sanitation Data'!H148)))</f>
        <v/>
      </c>
      <c r="DI154" s="399" t="str">
        <f ca="1">+IF(OFFSET('Sanitation Data'!$H$32,0,10*ROW('Sanitation Data'!H148))="","",OFFSET('Sanitation Data'!$H$32,0,10*ROW('Sanitation Data'!H148)))</f>
        <v/>
      </c>
      <c r="DJ154" s="399" t="str">
        <f ca="1">+IF(OFFSET('Sanitation Data'!$I$28,0,10*ROW('Sanitation Data'!I148))="","",OFFSET('Sanitation Data'!$I$28,0,10*ROW('Sanitation Data'!I148)))</f>
        <v/>
      </c>
      <c r="DK154" s="399" t="str">
        <f ca="1">+IF(OFFSET('Sanitation Data'!$I$29,0,10*ROW('Sanitation Data'!I148))="","",OFFSET('Sanitation Data'!$I$29,0,10*ROW('Sanitation Data'!I148)))</f>
        <v/>
      </c>
      <c r="DL154" s="399" t="str">
        <f ca="1">+IF(OFFSET('Sanitation Data'!$I$30,0,10*ROW('Sanitation Data'!I148))="","",OFFSET('Sanitation Data'!$I$30,0,10*ROW('Sanitation Data'!I148)))</f>
        <v/>
      </c>
      <c r="DM154" s="399" t="str">
        <f ca="1">+IF(OFFSET('Sanitation Data'!$I$31,0,10*ROW('Sanitation Data'!I148))="","",OFFSET('Sanitation Data'!$I$31,0,10*ROW('Sanitation Data'!I148)))</f>
        <v/>
      </c>
      <c r="DN154" s="399" t="str">
        <f ca="1">+IF(OFFSET('Sanitation Data'!$I$32,0,10*ROW('Sanitation Data'!I148))="","",OFFSET('Sanitation Data'!$I$32,0,10*ROW('Sanitation Data'!I148)))</f>
        <v/>
      </c>
      <c r="DO154" s="399" t="str">
        <f ca="1">+IF(OFFSET('Hygiene Data'!$D$11,0,10*ROW('Hygiene Data'!D148))="","",OFFSET('Hygiene Data'!$D$11,0,10*ROW('Hygiene Data'!D148)))</f>
        <v/>
      </c>
      <c r="DP154" s="399" t="str">
        <f ca="1">+IF(OFFSET('Hygiene Data'!$D$12,0,10*ROW('Hygiene Data'!D148))="","",OFFSET('Hygiene Data'!$D$12,0,10*ROW('Hygiene Data'!D148)))</f>
        <v/>
      </c>
      <c r="DQ154" s="399" t="str">
        <f ca="1">+IF(OFFSET('Hygiene Data'!$D$13,0,10*ROW('Hygiene Data'!D148))="","",OFFSET('Hygiene Data'!$D$13,0,10*ROW('Hygiene Data'!D148)))</f>
        <v/>
      </c>
      <c r="DR154" s="399" t="str">
        <f ca="1">+IF(OFFSET('Hygiene Data'!$E$11,0,10*ROW('Hygiene Data'!E148))="","",OFFSET('Hygiene Data'!$E$11,0,10*ROW('Hygiene Data'!E148)))</f>
        <v/>
      </c>
      <c r="DS154" s="399" t="str">
        <f ca="1">+IF(OFFSET('Hygiene Data'!$E$12,0,10*ROW('Hygiene Data'!E148))="","",OFFSET('Hygiene Data'!$E$12,0,10*ROW('Hygiene Data'!E148)))</f>
        <v/>
      </c>
      <c r="DT154" s="399" t="str">
        <f ca="1">+IF(OFFSET('Hygiene Data'!$E$13,0,10*ROW('Hygiene Data'!E148))="","",OFFSET('Hygiene Data'!$E$13,0,10*ROW('Hygiene Data'!E148)))</f>
        <v/>
      </c>
      <c r="DU154" s="399" t="str">
        <f ca="1">+IF(OFFSET('Hygiene Data'!$F$11,0,10*ROW('Hygiene Data'!F148))="","",OFFSET('Hygiene Data'!$F$11,0,10*ROW('Hygiene Data'!F148)))</f>
        <v/>
      </c>
      <c r="DV154" s="399" t="str">
        <f ca="1">+IF(OFFSET('Hygiene Data'!$F$12,0,10*ROW('Hygiene Data'!F148))="","",OFFSET('Hygiene Data'!$F$12,0,10*ROW('Hygiene Data'!F148)))</f>
        <v/>
      </c>
      <c r="DW154" s="399" t="str">
        <f ca="1">+IF(OFFSET('Hygiene Data'!$F$13,0,10*ROW('Hygiene Data'!F148))="","",OFFSET('Hygiene Data'!$F$13,0,10*ROW('Hygiene Data'!F148)))</f>
        <v/>
      </c>
      <c r="DX154" s="399" t="str">
        <f ca="1">+IF(OFFSET('Hygiene Data'!$G$11,0,10*ROW('Hygiene Data'!G148))="","",OFFSET('Hygiene Data'!$G$11,0,10*ROW('Hygiene Data'!G148)))</f>
        <v/>
      </c>
      <c r="DY154" s="399" t="str">
        <f ca="1">+IF(OFFSET('Hygiene Data'!$G$12,0,10*ROW('Hygiene Data'!G148))="","",OFFSET('Hygiene Data'!$G$12,0,10*ROW('Hygiene Data'!G148)))</f>
        <v/>
      </c>
      <c r="DZ154" s="399" t="str">
        <f ca="1">+IF(OFFSET('Hygiene Data'!$G$13,0,10*ROW('Hygiene Data'!G148))="","",OFFSET('Hygiene Data'!$G$13,0,10*ROW('Hygiene Data'!G148)))</f>
        <v/>
      </c>
      <c r="EA154" s="399" t="str">
        <f ca="1">+IF(OFFSET('Hygiene Data'!$H$11,0,10*ROW('Hygiene Data'!H148))="","",OFFSET('Hygiene Data'!$H$11,0,10*ROW('Hygiene Data'!H148)))</f>
        <v/>
      </c>
      <c r="EB154" s="399" t="str">
        <f ca="1">+IF(OFFSET('Hygiene Data'!$H$12,0,10*ROW('Hygiene Data'!H148))="","",OFFSET('Hygiene Data'!$H$12,0,10*ROW('Hygiene Data'!H148)))</f>
        <v/>
      </c>
      <c r="EC154" s="399" t="str">
        <f ca="1">+IF(OFFSET('Hygiene Data'!$H$13,0,10*ROW('Hygiene Data'!H148))="","",OFFSET('Hygiene Data'!$H$13,0,10*ROW('Hygiene Data'!H148)))</f>
        <v/>
      </c>
      <c r="ED154" s="399" t="str">
        <f ca="1">+IF(OFFSET('Hygiene Data'!$I$11,0,10*ROW('Hygiene Data'!I148))="","",OFFSET('Hygiene Data'!$I$11,0,10*ROW('Hygiene Data'!I148)))</f>
        <v/>
      </c>
      <c r="EE154" s="399" t="str">
        <f ca="1">+IF(OFFSET('Hygiene Data'!$I$12,0,10*ROW('Hygiene Data'!I148))="","",OFFSET('Hygiene Data'!$I$12,0,10*ROW('Hygiene Data'!I148)))</f>
        <v/>
      </c>
      <c r="EF154" s="399" t="str">
        <f ca="1">+IF(OFFSET('Hygiene Data'!$I$13,0,10*ROW('Hygiene Data'!I148))="","",OFFSET('Hygiene Data'!$I$13,0,10*ROW('Hygiene Data'!I148)))</f>
        <v/>
      </c>
    </row>
    <row r="155" spans="1:136" x14ac:dyDescent="0.25">
      <c r="A155" s="508" t="str">
        <f ca="1">+IF(OFFSET('Water Data'!$B$2,0,10*ROW('Water Data'!E149))="","",OFFSET('Water Data'!$B$2,0,10*ROW('Water Data'!E149)))</f>
        <v/>
      </c>
      <c r="B155" s="50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35" t="str">
        <f t="shared" ca="1" si="2"/>
        <v/>
      </c>
      <c r="D155" s="53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3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3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3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3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3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3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3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3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3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3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3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3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3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3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3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3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3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3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3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3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3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3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3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3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3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3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3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3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3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3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3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3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3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3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3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3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3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3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3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3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3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3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3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3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3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3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3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3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1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3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3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3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3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3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3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3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3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3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3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3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3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3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3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3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3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99" t="str">
        <f ca="1">+IF(OFFSET('Water Data'!$D$27,0,10*ROW('Water Data'!D149))="","",OFFSET('Water Data'!$D$27,0,10*ROW('Water Data'!D149)))</f>
        <v/>
      </c>
      <c r="BT155" s="399" t="str">
        <f ca="1">+IF(OFFSET('Water Data'!$D$28,0,10*ROW('Water Data'!D149))="","",OFFSET('Water Data'!$D$28,0,10*ROW('Water Data'!D149)))</f>
        <v/>
      </c>
      <c r="BU155" s="399" t="str">
        <f ca="1">+IF(OFFSET('Water Data'!$D$29,0,10*ROW('Water Data'!D149))="","",OFFSET('Water Data'!$D$29,0,10*ROW('Water Data'!D149)))</f>
        <v/>
      </c>
      <c r="BV155" s="399" t="str">
        <f ca="1">+IF(OFFSET('Water Data'!$E$27,0,10*ROW('Water Data'!E149))="","",OFFSET('Water Data'!$E$27,0,10*ROW('Water Data'!E149)))</f>
        <v/>
      </c>
      <c r="BW155" s="399" t="str">
        <f ca="1">+IF(OFFSET('Water Data'!$E$28,0,10*ROW('Water Data'!E149))="","",OFFSET('Water Data'!$E$28,0,10*ROW('Water Data'!E149)))</f>
        <v/>
      </c>
      <c r="BX155" s="399" t="str">
        <f ca="1">+IF(OFFSET('Water Data'!$E$29,0,10*ROW('Water Data'!E149))="","",OFFSET('Water Data'!$E$29,0,10*ROW('Water Data'!E149)))</f>
        <v/>
      </c>
      <c r="BY155" s="399" t="str">
        <f ca="1">+IF(OFFSET('Water Data'!$F$27,0,10*ROW('Water Data'!F149))="","",OFFSET('Water Data'!$F$27,0,10*ROW('Water Data'!F149)))</f>
        <v/>
      </c>
      <c r="BZ155" s="399" t="str">
        <f ca="1">+IF(OFFSET('Water Data'!$F$28,0,10*ROW('Water Data'!F149))="","",OFFSET('Water Data'!$F$28,0,10*ROW('Water Data'!F149)))</f>
        <v/>
      </c>
      <c r="CA155" s="399" t="str">
        <f ca="1">+IF(OFFSET('Water Data'!$F$29,0,10*ROW('Water Data'!F149))="","",OFFSET('Water Data'!$F$29,0,10*ROW('Water Data'!F149)))</f>
        <v/>
      </c>
      <c r="CB155" s="399" t="str">
        <f ca="1">+IF(OFFSET('Water Data'!$G$27,0,10*ROW('Water Data'!G149))="","",OFFSET('Water Data'!$G$27,0,10*ROW('Water Data'!G149)))</f>
        <v/>
      </c>
      <c r="CC155" s="399" t="str">
        <f ca="1">+IF(OFFSET('Water Data'!$G$28,0,10*ROW('Water Data'!G149))="","",OFFSET('Water Data'!$G$28,0,10*ROW('Water Data'!G149)))</f>
        <v/>
      </c>
      <c r="CD155" s="399" t="str">
        <f ca="1">+IF(OFFSET('Water Data'!$G$29,0,10*ROW('Water Data'!G149))="","",OFFSET('Water Data'!$G$29,0,10*ROW('Water Data'!G149)))</f>
        <v/>
      </c>
      <c r="CE155" s="399" t="str">
        <f ca="1">+IF(OFFSET('Water Data'!$H$27,0,10*ROW('Water Data'!H149))="","",OFFSET('Water Data'!$H$27,0,10*ROW('Water Data'!H149)))</f>
        <v/>
      </c>
      <c r="CF155" s="399" t="str">
        <f ca="1">+IF(OFFSET('Water Data'!$H$28,0,10*ROW('Water Data'!H149))="","",OFFSET('Water Data'!$H$28,0,10*ROW('Water Data'!H149)))</f>
        <v/>
      </c>
      <c r="CG155" s="399" t="str">
        <f ca="1">+IF(OFFSET('Water Data'!$H$29,0,10*ROW('Water Data'!H149))="","",OFFSET('Water Data'!$H$29,0,10*ROW('Water Data'!H149)))</f>
        <v/>
      </c>
      <c r="CH155" s="399" t="str">
        <f ca="1">+IF(OFFSET('Water Data'!$I$27,0,10*ROW('Water Data'!I149))="","",OFFSET('Water Data'!$I$27,0,10*ROW('Water Data'!I149)))</f>
        <v/>
      </c>
      <c r="CI155" s="399" t="str">
        <f ca="1">+IF(OFFSET('Water Data'!$I$28,0,10*ROW('Water Data'!I149))="","",OFFSET('Water Data'!$I$28,0,10*ROW('Water Data'!I149)))</f>
        <v/>
      </c>
      <c r="CJ155" s="399" t="str">
        <f ca="1">+IF(OFFSET('Water Data'!$I$29,0,10*ROW('Water Data'!I149))="","",OFFSET('Water Data'!$I$29,0,10*ROW('Water Data'!I149)))</f>
        <v/>
      </c>
      <c r="CK155" s="399" t="str">
        <f ca="1">+IF(OFFSET('Sanitation Data'!$D$28,0,10*ROW('Sanitation Data'!D149))="","",OFFSET('Sanitation Data'!$D$28,0,10*ROW('Sanitation Data'!D149)))</f>
        <v/>
      </c>
      <c r="CL155" s="399" t="str">
        <f ca="1">+IF(OFFSET('Sanitation Data'!$D$29,0,10*ROW('Sanitation Data'!D149))="","",OFFSET('Sanitation Data'!$D$29,0,10*ROW('Sanitation Data'!D149)))</f>
        <v/>
      </c>
      <c r="CM155" s="399" t="str">
        <f ca="1">+IF(OFFSET('Sanitation Data'!$D$30,0,10*ROW('Sanitation Data'!D149))="","",OFFSET('Sanitation Data'!$D$30,0,10*ROW('Sanitation Data'!D149)))</f>
        <v/>
      </c>
      <c r="CN155" s="399" t="str">
        <f ca="1">+IF(OFFSET('Sanitation Data'!$D$31,0,10*ROW('Sanitation Data'!D149))="","",OFFSET('Sanitation Data'!$D$31,0,10*ROW('Sanitation Data'!D149)))</f>
        <v/>
      </c>
      <c r="CO155" s="399" t="str">
        <f ca="1">+IF(OFFSET('Sanitation Data'!$D$32,0,10*ROW('Sanitation Data'!D149))="","",OFFSET('Sanitation Data'!$D$32,0,10*ROW('Sanitation Data'!D149)))</f>
        <v/>
      </c>
      <c r="CP155" s="399" t="str">
        <f ca="1">+IF(OFFSET('Sanitation Data'!$E$28,0,10*ROW('Sanitation Data'!E149))="","",OFFSET('Sanitation Data'!$E$28,0,10*ROW('Sanitation Data'!E149)))</f>
        <v/>
      </c>
      <c r="CQ155" s="399" t="str">
        <f ca="1">+IF(OFFSET('Sanitation Data'!$E$29,0,10*ROW('Sanitation Data'!E149))="","",OFFSET('Sanitation Data'!$E$29,0,10*ROW('Sanitation Data'!E149)))</f>
        <v/>
      </c>
      <c r="CR155" s="399" t="str">
        <f ca="1">+IF(OFFSET('Sanitation Data'!$E$30,0,10*ROW('Sanitation Data'!E149))="","",OFFSET('Sanitation Data'!$E$30,0,10*ROW('Sanitation Data'!E149)))</f>
        <v/>
      </c>
      <c r="CS155" s="399" t="str">
        <f ca="1">+IF(OFFSET('Sanitation Data'!$E$31,0,10*ROW('Sanitation Data'!E149))="","",OFFSET('Sanitation Data'!$E$31,0,10*ROW('Sanitation Data'!E149)))</f>
        <v/>
      </c>
      <c r="CT155" s="399" t="str">
        <f ca="1">+IF(OFFSET('Sanitation Data'!$E$32,0,10*ROW('Sanitation Data'!E149))="","",OFFSET('Sanitation Data'!$E$32,0,10*ROW('Sanitation Data'!E149)))</f>
        <v/>
      </c>
      <c r="CU155" s="399" t="str">
        <f ca="1">+IF(OFFSET('Sanitation Data'!$F$28,0,10*ROW('Sanitation Data'!F149))="","",OFFSET('Sanitation Data'!$F$28,0,10*ROW('Sanitation Data'!F149)))</f>
        <v/>
      </c>
      <c r="CV155" s="399" t="str">
        <f ca="1">+IF(OFFSET('Sanitation Data'!$F$29,0,10*ROW('Sanitation Data'!F149))="","",OFFSET('Sanitation Data'!$F$29,0,10*ROW('Sanitation Data'!F149)))</f>
        <v/>
      </c>
      <c r="CW155" s="399" t="str">
        <f ca="1">+IF(OFFSET('Sanitation Data'!$F$30,0,10*ROW('Sanitation Data'!F149))="","",OFFSET('Sanitation Data'!$F$30,0,10*ROW('Sanitation Data'!F149)))</f>
        <v/>
      </c>
      <c r="CX155" s="399" t="str">
        <f ca="1">+IF(OFFSET('Sanitation Data'!$F$31,0,10*ROW('Sanitation Data'!F149))="","",OFFSET('Sanitation Data'!$F$31,0,10*ROW('Sanitation Data'!F149)))</f>
        <v/>
      </c>
      <c r="CY155" s="399" t="str">
        <f ca="1">+IF(OFFSET('Sanitation Data'!$F$32,0,10*ROW('Sanitation Data'!F149))="","",OFFSET('Sanitation Data'!$F$32,0,10*ROW('Sanitation Data'!F149)))</f>
        <v/>
      </c>
      <c r="CZ155" s="399" t="str">
        <f ca="1">+IF(OFFSET('Sanitation Data'!$G$28,0,10*ROW('Sanitation Data'!G149))="","",OFFSET('Sanitation Data'!$G$28,0,10*ROW('Sanitation Data'!G149)))</f>
        <v/>
      </c>
      <c r="DA155" s="399" t="str">
        <f ca="1">+IF(OFFSET('Sanitation Data'!$G$29,0,10*ROW('Sanitation Data'!G149))="","",OFFSET('Sanitation Data'!$G$29,0,10*ROW('Sanitation Data'!G149)))</f>
        <v/>
      </c>
      <c r="DB155" s="399" t="str">
        <f ca="1">+IF(OFFSET('Sanitation Data'!$G$30,0,10*ROW('Sanitation Data'!G149))="","",OFFSET('Sanitation Data'!$G$30,0,10*ROW('Sanitation Data'!G149)))</f>
        <v/>
      </c>
      <c r="DC155" s="399" t="str">
        <f ca="1">+IF(OFFSET('Sanitation Data'!$G$31,0,10*ROW('Sanitation Data'!G149))="","",OFFSET('Sanitation Data'!$G$31,0,10*ROW('Sanitation Data'!G149)))</f>
        <v/>
      </c>
      <c r="DD155" s="399" t="str">
        <f ca="1">+IF(OFFSET('Sanitation Data'!$G$32,0,10*ROW('Sanitation Data'!G149))="","",OFFSET('Sanitation Data'!$G$32,0,10*ROW('Sanitation Data'!G149)))</f>
        <v/>
      </c>
      <c r="DE155" s="399" t="str">
        <f ca="1">+IF(OFFSET('Sanitation Data'!$H$28,0,10*ROW('Sanitation Data'!H149))="","",OFFSET('Sanitation Data'!$H$28,0,10*ROW('Sanitation Data'!H149)))</f>
        <v/>
      </c>
      <c r="DF155" s="399" t="str">
        <f ca="1">+IF(OFFSET('Sanitation Data'!$H$29,0,10*ROW('Sanitation Data'!H149))="","",OFFSET('Sanitation Data'!$H$29,0,10*ROW('Sanitation Data'!H149)))</f>
        <v/>
      </c>
      <c r="DG155" s="399" t="str">
        <f ca="1">+IF(OFFSET('Sanitation Data'!$H$30,0,10*ROW('Sanitation Data'!H149))="","",OFFSET('Sanitation Data'!$H$30,0,10*ROW('Sanitation Data'!H149)))</f>
        <v/>
      </c>
      <c r="DH155" s="399" t="str">
        <f ca="1">+IF(OFFSET('Sanitation Data'!$H$31,0,10*ROW('Sanitation Data'!H149))="","",OFFSET('Sanitation Data'!$H$31,0,10*ROW('Sanitation Data'!H149)))</f>
        <v/>
      </c>
      <c r="DI155" s="399" t="str">
        <f ca="1">+IF(OFFSET('Sanitation Data'!$H$32,0,10*ROW('Sanitation Data'!H149))="","",OFFSET('Sanitation Data'!$H$32,0,10*ROW('Sanitation Data'!H149)))</f>
        <v/>
      </c>
      <c r="DJ155" s="399" t="str">
        <f ca="1">+IF(OFFSET('Sanitation Data'!$I$28,0,10*ROW('Sanitation Data'!I149))="","",OFFSET('Sanitation Data'!$I$28,0,10*ROW('Sanitation Data'!I149)))</f>
        <v/>
      </c>
      <c r="DK155" s="399" t="str">
        <f ca="1">+IF(OFFSET('Sanitation Data'!$I$29,0,10*ROW('Sanitation Data'!I149))="","",OFFSET('Sanitation Data'!$I$29,0,10*ROW('Sanitation Data'!I149)))</f>
        <v/>
      </c>
      <c r="DL155" s="399" t="str">
        <f ca="1">+IF(OFFSET('Sanitation Data'!$I$30,0,10*ROW('Sanitation Data'!I149))="","",OFFSET('Sanitation Data'!$I$30,0,10*ROW('Sanitation Data'!I149)))</f>
        <v/>
      </c>
      <c r="DM155" s="399" t="str">
        <f ca="1">+IF(OFFSET('Sanitation Data'!$I$31,0,10*ROW('Sanitation Data'!I149))="","",OFFSET('Sanitation Data'!$I$31,0,10*ROW('Sanitation Data'!I149)))</f>
        <v/>
      </c>
      <c r="DN155" s="399" t="str">
        <f ca="1">+IF(OFFSET('Sanitation Data'!$I$32,0,10*ROW('Sanitation Data'!I149))="","",OFFSET('Sanitation Data'!$I$32,0,10*ROW('Sanitation Data'!I149)))</f>
        <v/>
      </c>
      <c r="DO155" s="399" t="str">
        <f ca="1">+IF(OFFSET('Hygiene Data'!$D$11,0,10*ROW('Hygiene Data'!D149))="","",OFFSET('Hygiene Data'!$D$11,0,10*ROW('Hygiene Data'!D149)))</f>
        <v/>
      </c>
      <c r="DP155" s="399" t="str">
        <f ca="1">+IF(OFFSET('Hygiene Data'!$D$12,0,10*ROW('Hygiene Data'!D149))="","",OFFSET('Hygiene Data'!$D$12,0,10*ROW('Hygiene Data'!D149)))</f>
        <v/>
      </c>
      <c r="DQ155" s="399" t="str">
        <f ca="1">+IF(OFFSET('Hygiene Data'!$D$13,0,10*ROW('Hygiene Data'!D149))="","",OFFSET('Hygiene Data'!$D$13,0,10*ROW('Hygiene Data'!D149)))</f>
        <v/>
      </c>
      <c r="DR155" s="399" t="str">
        <f ca="1">+IF(OFFSET('Hygiene Data'!$E$11,0,10*ROW('Hygiene Data'!E149))="","",OFFSET('Hygiene Data'!$E$11,0,10*ROW('Hygiene Data'!E149)))</f>
        <v/>
      </c>
      <c r="DS155" s="399" t="str">
        <f ca="1">+IF(OFFSET('Hygiene Data'!$E$12,0,10*ROW('Hygiene Data'!E149))="","",OFFSET('Hygiene Data'!$E$12,0,10*ROW('Hygiene Data'!E149)))</f>
        <v/>
      </c>
      <c r="DT155" s="399" t="str">
        <f ca="1">+IF(OFFSET('Hygiene Data'!$E$13,0,10*ROW('Hygiene Data'!E149))="","",OFFSET('Hygiene Data'!$E$13,0,10*ROW('Hygiene Data'!E149)))</f>
        <v/>
      </c>
      <c r="DU155" s="399" t="str">
        <f ca="1">+IF(OFFSET('Hygiene Data'!$F$11,0,10*ROW('Hygiene Data'!F149))="","",OFFSET('Hygiene Data'!$F$11,0,10*ROW('Hygiene Data'!F149)))</f>
        <v/>
      </c>
      <c r="DV155" s="399" t="str">
        <f ca="1">+IF(OFFSET('Hygiene Data'!$F$12,0,10*ROW('Hygiene Data'!F149))="","",OFFSET('Hygiene Data'!$F$12,0,10*ROW('Hygiene Data'!F149)))</f>
        <v/>
      </c>
      <c r="DW155" s="399" t="str">
        <f ca="1">+IF(OFFSET('Hygiene Data'!$F$13,0,10*ROW('Hygiene Data'!F149))="","",OFFSET('Hygiene Data'!$F$13,0,10*ROW('Hygiene Data'!F149)))</f>
        <v/>
      </c>
      <c r="DX155" s="399" t="str">
        <f ca="1">+IF(OFFSET('Hygiene Data'!$G$11,0,10*ROW('Hygiene Data'!G149))="","",OFFSET('Hygiene Data'!$G$11,0,10*ROW('Hygiene Data'!G149)))</f>
        <v/>
      </c>
      <c r="DY155" s="399" t="str">
        <f ca="1">+IF(OFFSET('Hygiene Data'!$G$12,0,10*ROW('Hygiene Data'!G149))="","",OFFSET('Hygiene Data'!$G$12,0,10*ROW('Hygiene Data'!G149)))</f>
        <v/>
      </c>
      <c r="DZ155" s="399" t="str">
        <f ca="1">+IF(OFFSET('Hygiene Data'!$G$13,0,10*ROW('Hygiene Data'!G149))="","",OFFSET('Hygiene Data'!$G$13,0,10*ROW('Hygiene Data'!G149)))</f>
        <v/>
      </c>
      <c r="EA155" s="399" t="str">
        <f ca="1">+IF(OFFSET('Hygiene Data'!$H$11,0,10*ROW('Hygiene Data'!H149))="","",OFFSET('Hygiene Data'!$H$11,0,10*ROW('Hygiene Data'!H149)))</f>
        <v/>
      </c>
      <c r="EB155" s="399" t="str">
        <f ca="1">+IF(OFFSET('Hygiene Data'!$H$12,0,10*ROW('Hygiene Data'!H149))="","",OFFSET('Hygiene Data'!$H$12,0,10*ROW('Hygiene Data'!H149)))</f>
        <v/>
      </c>
      <c r="EC155" s="399" t="str">
        <f ca="1">+IF(OFFSET('Hygiene Data'!$H$13,0,10*ROW('Hygiene Data'!H149))="","",OFFSET('Hygiene Data'!$H$13,0,10*ROW('Hygiene Data'!H149)))</f>
        <v/>
      </c>
      <c r="ED155" s="399" t="str">
        <f ca="1">+IF(OFFSET('Hygiene Data'!$I$11,0,10*ROW('Hygiene Data'!I149))="","",OFFSET('Hygiene Data'!$I$11,0,10*ROW('Hygiene Data'!I149)))</f>
        <v/>
      </c>
      <c r="EE155" s="399" t="str">
        <f ca="1">+IF(OFFSET('Hygiene Data'!$I$12,0,10*ROW('Hygiene Data'!I149))="","",OFFSET('Hygiene Data'!$I$12,0,10*ROW('Hygiene Data'!I149)))</f>
        <v/>
      </c>
      <c r="EF155" s="399" t="str">
        <f ca="1">+IF(OFFSET('Hygiene Data'!$I$13,0,10*ROW('Hygiene Data'!I149))="","",OFFSET('Hygiene Data'!$I$13,0,10*ROW('Hygiene Data'!I149)))</f>
        <v/>
      </c>
    </row>
    <row r="156" spans="1:136" x14ac:dyDescent="0.25">
      <c r="A156" s="508" t="str">
        <f ca="1">+IF(OFFSET('Water Data'!$B$2,0,10*ROW('Water Data'!E150))="","",OFFSET('Water Data'!$B$2,0,10*ROW('Water Data'!E150)))</f>
        <v/>
      </c>
      <c r="B156" s="50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35" t="str">
        <f t="shared" ca="1" si="2"/>
        <v/>
      </c>
      <c r="D156" s="53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3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3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3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3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3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3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3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3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3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3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3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3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3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3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3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3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3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3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3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3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3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3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3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3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3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3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3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3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3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3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3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3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3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3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3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3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3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3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3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3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3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3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3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3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3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3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3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3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1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3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3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3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3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3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3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3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3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3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3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3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3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3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3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3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3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99" t="str">
        <f ca="1">+IF(OFFSET('Water Data'!$D$27,0,10*ROW('Water Data'!D150))="","",OFFSET('Water Data'!$D$27,0,10*ROW('Water Data'!D150)))</f>
        <v/>
      </c>
      <c r="BT156" s="399" t="str">
        <f ca="1">+IF(OFFSET('Water Data'!$D$28,0,10*ROW('Water Data'!D150))="","",OFFSET('Water Data'!$D$28,0,10*ROW('Water Data'!D150)))</f>
        <v/>
      </c>
      <c r="BU156" s="399" t="str">
        <f ca="1">+IF(OFFSET('Water Data'!$D$29,0,10*ROW('Water Data'!D150))="","",OFFSET('Water Data'!$D$29,0,10*ROW('Water Data'!D150)))</f>
        <v/>
      </c>
      <c r="BV156" s="399" t="str">
        <f ca="1">+IF(OFFSET('Water Data'!$E$27,0,10*ROW('Water Data'!E150))="","",OFFSET('Water Data'!$E$27,0,10*ROW('Water Data'!E150)))</f>
        <v/>
      </c>
      <c r="BW156" s="399" t="str">
        <f ca="1">+IF(OFFSET('Water Data'!$E$28,0,10*ROW('Water Data'!E150))="","",OFFSET('Water Data'!$E$28,0,10*ROW('Water Data'!E150)))</f>
        <v/>
      </c>
      <c r="BX156" s="399" t="str">
        <f ca="1">+IF(OFFSET('Water Data'!$E$29,0,10*ROW('Water Data'!E150))="","",OFFSET('Water Data'!$E$29,0,10*ROW('Water Data'!E150)))</f>
        <v/>
      </c>
      <c r="BY156" s="399" t="str">
        <f ca="1">+IF(OFFSET('Water Data'!$F$27,0,10*ROW('Water Data'!F150))="","",OFFSET('Water Data'!$F$27,0,10*ROW('Water Data'!F150)))</f>
        <v/>
      </c>
      <c r="BZ156" s="399" t="str">
        <f ca="1">+IF(OFFSET('Water Data'!$F$28,0,10*ROW('Water Data'!F150))="","",OFFSET('Water Data'!$F$28,0,10*ROW('Water Data'!F150)))</f>
        <v/>
      </c>
      <c r="CA156" s="399" t="str">
        <f ca="1">+IF(OFFSET('Water Data'!$F$29,0,10*ROW('Water Data'!F150))="","",OFFSET('Water Data'!$F$29,0,10*ROW('Water Data'!F150)))</f>
        <v/>
      </c>
      <c r="CB156" s="399" t="str">
        <f ca="1">+IF(OFFSET('Water Data'!$G$27,0,10*ROW('Water Data'!G150))="","",OFFSET('Water Data'!$G$27,0,10*ROW('Water Data'!G150)))</f>
        <v/>
      </c>
      <c r="CC156" s="399" t="str">
        <f ca="1">+IF(OFFSET('Water Data'!$G$28,0,10*ROW('Water Data'!G150))="","",OFFSET('Water Data'!$G$28,0,10*ROW('Water Data'!G150)))</f>
        <v/>
      </c>
      <c r="CD156" s="399" t="str">
        <f ca="1">+IF(OFFSET('Water Data'!$G$29,0,10*ROW('Water Data'!G150))="","",OFFSET('Water Data'!$G$29,0,10*ROW('Water Data'!G150)))</f>
        <v/>
      </c>
      <c r="CE156" s="399" t="str">
        <f ca="1">+IF(OFFSET('Water Data'!$H$27,0,10*ROW('Water Data'!H150))="","",OFFSET('Water Data'!$H$27,0,10*ROW('Water Data'!H150)))</f>
        <v/>
      </c>
      <c r="CF156" s="399" t="str">
        <f ca="1">+IF(OFFSET('Water Data'!$H$28,0,10*ROW('Water Data'!H150))="","",OFFSET('Water Data'!$H$28,0,10*ROW('Water Data'!H150)))</f>
        <v/>
      </c>
      <c r="CG156" s="399" t="str">
        <f ca="1">+IF(OFFSET('Water Data'!$H$29,0,10*ROW('Water Data'!H150))="","",OFFSET('Water Data'!$H$29,0,10*ROW('Water Data'!H150)))</f>
        <v/>
      </c>
      <c r="CH156" s="399" t="str">
        <f ca="1">+IF(OFFSET('Water Data'!$I$27,0,10*ROW('Water Data'!I150))="","",OFFSET('Water Data'!$I$27,0,10*ROW('Water Data'!I150)))</f>
        <v/>
      </c>
      <c r="CI156" s="399" t="str">
        <f ca="1">+IF(OFFSET('Water Data'!$I$28,0,10*ROW('Water Data'!I150))="","",OFFSET('Water Data'!$I$28,0,10*ROW('Water Data'!I150)))</f>
        <v/>
      </c>
      <c r="CJ156" s="399" t="str">
        <f ca="1">+IF(OFFSET('Water Data'!$I$29,0,10*ROW('Water Data'!I150))="","",OFFSET('Water Data'!$I$29,0,10*ROW('Water Data'!I150)))</f>
        <v/>
      </c>
      <c r="CK156" s="399" t="str">
        <f ca="1">+IF(OFFSET('Sanitation Data'!$D$28,0,10*ROW('Sanitation Data'!D150))="","",OFFSET('Sanitation Data'!$D$28,0,10*ROW('Sanitation Data'!D150)))</f>
        <v/>
      </c>
      <c r="CL156" s="399" t="str">
        <f ca="1">+IF(OFFSET('Sanitation Data'!$D$29,0,10*ROW('Sanitation Data'!D150))="","",OFFSET('Sanitation Data'!$D$29,0,10*ROW('Sanitation Data'!D150)))</f>
        <v/>
      </c>
      <c r="CM156" s="399" t="str">
        <f ca="1">+IF(OFFSET('Sanitation Data'!$D$30,0,10*ROW('Sanitation Data'!D150))="","",OFFSET('Sanitation Data'!$D$30,0,10*ROW('Sanitation Data'!D150)))</f>
        <v/>
      </c>
      <c r="CN156" s="399" t="str">
        <f ca="1">+IF(OFFSET('Sanitation Data'!$D$31,0,10*ROW('Sanitation Data'!D150))="","",OFFSET('Sanitation Data'!$D$31,0,10*ROW('Sanitation Data'!D150)))</f>
        <v/>
      </c>
      <c r="CO156" s="399" t="str">
        <f ca="1">+IF(OFFSET('Sanitation Data'!$D$32,0,10*ROW('Sanitation Data'!D150))="","",OFFSET('Sanitation Data'!$D$32,0,10*ROW('Sanitation Data'!D150)))</f>
        <v/>
      </c>
      <c r="CP156" s="399" t="str">
        <f ca="1">+IF(OFFSET('Sanitation Data'!$E$28,0,10*ROW('Sanitation Data'!E150))="","",OFFSET('Sanitation Data'!$E$28,0,10*ROW('Sanitation Data'!E150)))</f>
        <v/>
      </c>
      <c r="CQ156" s="399" t="str">
        <f ca="1">+IF(OFFSET('Sanitation Data'!$E$29,0,10*ROW('Sanitation Data'!E150))="","",OFFSET('Sanitation Data'!$E$29,0,10*ROW('Sanitation Data'!E150)))</f>
        <v/>
      </c>
      <c r="CR156" s="399" t="str">
        <f ca="1">+IF(OFFSET('Sanitation Data'!$E$30,0,10*ROW('Sanitation Data'!E150))="","",OFFSET('Sanitation Data'!$E$30,0,10*ROW('Sanitation Data'!E150)))</f>
        <v/>
      </c>
      <c r="CS156" s="399" t="str">
        <f ca="1">+IF(OFFSET('Sanitation Data'!$E$31,0,10*ROW('Sanitation Data'!E150))="","",OFFSET('Sanitation Data'!$E$31,0,10*ROW('Sanitation Data'!E150)))</f>
        <v/>
      </c>
      <c r="CT156" s="399" t="str">
        <f ca="1">+IF(OFFSET('Sanitation Data'!$E$32,0,10*ROW('Sanitation Data'!E150))="","",OFFSET('Sanitation Data'!$E$32,0,10*ROW('Sanitation Data'!E150)))</f>
        <v/>
      </c>
      <c r="CU156" s="399" t="str">
        <f ca="1">+IF(OFFSET('Sanitation Data'!$F$28,0,10*ROW('Sanitation Data'!F150))="","",OFFSET('Sanitation Data'!$F$28,0,10*ROW('Sanitation Data'!F150)))</f>
        <v/>
      </c>
      <c r="CV156" s="399" t="str">
        <f ca="1">+IF(OFFSET('Sanitation Data'!$F$29,0,10*ROW('Sanitation Data'!F150))="","",OFFSET('Sanitation Data'!$F$29,0,10*ROW('Sanitation Data'!F150)))</f>
        <v/>
      </c>
      <c r="CW156" s="399" t="str">
        <f ca="1">+IF(OFFSET('Sanitation Data'!$F$30,0,10*ROW('Sanitation Data'!F150))="","",OFFSET('Sanitation Data'!$F$30,0,10*ROW('Sanitation Data'!F150)))</f>
        <v/>
      </c>
      <c r="CX156" s="399" t="str">
        <f ca="1">+IF(OFFSET('Sanitation Data'!$F$31,0,10*ROW('Sanitation Data'!F150))="","",OFFSET('Sanitation Data'!$F$31,0,10*ROW('Sanitation Data'!F150)))</f>
        <v/>
      </c>
      <c r="CY156" s="399" t="str">
        <f ca="1">+IF(OFFSET('Sanitation Data'!$F$32,0,10*ROW('Sanitation Data'!F150))="","",OFFSET('Sanitation Data'!$F$32,0,10*ROW('Sanitation Data'!F150)))</f>
        <v/>
      </c>
      <c r="CZ156" s="399" t="str">
        <f ca="1">+IF(OFFSET('Sanitation Data'!$G$28,0,10*ROW('Sanitation Data'!G150))="","",OFFSET('Sanitation Data'!$G$28,0,10*ROW('Sanitation Data'!G150)))</f>
        <v/>
      </c>
      <c r="DA156" s="399" t="str">
        <f ca="1">+IF(OFFSET('Sanitation Data'!$G$29,0,10*ROW('Sanitation Data'!G150))="","",OFFSET('Sanitation Data'!$G$29,0,10*ROW('Sanitation Data'!G150)))</f>
        <v/>
      </c>
      <c r="DB156" s="399" t="str">
        <f ca="1">+IF(OFFSET('Sanitation Data'!$G$30,0,10*ROW('Sanitation Data'!G150))="","",OFFSET('Sanitation Data'!$G$30,0,10*ROW('Sanitation Data'!G150)))</f>
        <v/>
      </c>
      <c r="DC156" s="399" t="str">
        <f ca="1">+IF(OFFSET('Sanitation Data'!$G$31,0,10*ROW('Sanitation Data'!G150))="","",OFFSET('Sanitation Data'!$G$31,0,10*ROW('Sanitation Data'!G150)))</f>
        <v/>
      </c>
      <c r="DD156" s="399" t="str">
        <f ca="1">+IF(OFFSET('Sanitation Data'!$G$32,0,10*ROW('Sanitation Data'!G150))="","",OFFSET('Sanitation Data'!$G$32,0,10*ROW('Sanitation Data'!G150)))</f>
        <v/>
      </c>
      <c r="DE156" s="399" t="str">
        <f ca="1">+IF(OFFSET('Sanitation Data'!$H$28,0,10*ROW('Sanitation Data'!H150))="","",OFFSET('Sanitation Data'!$H$28,0,10*ROW('Sanitation Data'!H150)))</f>
        <v/>
      </c>
      <c r="DF156" s="399" t="str">
        <f ca="1">+IF(OFFSET('Sanitation Data'!$H$29,0,10*ROW('Sanitation Data'!H150))="","",OFFSET('Sanitation Data'!$H$29,0,10*ROW('Sanitation Data'!H150)))</f>
        <v/>
      </c>
      <c r="DG156" s="399" t="str">
        <f ca="1">+IF(OFFSET('Sanitation Data'!$H$30,0,10*ROW('Sanitation Data'!H150))="","",OFFSET('Sanitation Data'!$H$30,0,10*ROW('Sanitation Data'!H150)))</f>
        <v/>
      </c>
      <c r="DH156" s="399" t="str">
        <f ca="1">+IF(OFFSET('Sanitation Data'!$H$31,0,10*ROW('Sanitation Data'!H150))="","",OFFSET('Sanitation Data'!$H$31,0,10*ROW('Sanitation Data'!H150)))</f>
        <v/>
      </c>
      <c r="DI156" s="399" t="str">
        <f ca="1">+IF(OFFSET('Sanitation Data'!$H$32,0,10*ROW('Sanitation Data'!H150))="","",OFFSET('Sanitation Data'!$H$32,0,10*ROW('Sanitation Data'!H150)))</f>
        <v/>
      </c>
      <c r="DJ156" s="399" t="str">
        <f ca="1">+IF(OFFSET('Sanitation Data'!$I$28,0,10*ROW('Sanitation Data'!I150))="","",OFFSET('Sanitation Data'!$I$28,0,10*ROW('Sanitation Data'!I150)))</f>
        <v/>
      </c>
      <c r="DK156" s="399" t="str">
        <f ca="1">+IF(OFFSET('Sanitation Data'!$I$29,0,10*ROW('Sanitation Data'!I150))="","",OFFSET('Sanitation Data'!$I$29,0,10*ROW('Sanitation Data'!I150)))</f>
        <v/>
      </c>
      <c r="DL156" s="399" t="str">
        <f ca="1">+IF(OFFSET('Sanitation Data'!$I$30,0,10*ROW('Sanitation Data'!I150))="","",OFFSET('Sanitation Data'!$I$30,0,10*ROW('Sanitation Data'!I150)))</f>
        <v/>
      </c>
      <c r="DM156" s="399" t="str">
        <f ca="1">+IF(OFFSET('Sanitation Data'!$I$31,0,10*ROW('Sanitation Data'!I150))="","",OFFSET('Sanitation Data'!$I$31,0,10*ROW('Sanitation Data'!I150)))</f>
        <v/>
      </c>
      <c r="DN156" s="399" t="str">
        <f ca="1">+IF(OFFSET('Sanitation Data'!$I$32,0,10*ROW('Sanitation Data'!I150))="","",OFFSET('Sanitation Data'!$I$32,0,10*ROW('Sanitation Data'!I150)))</f>
        <v/>
      </c>
      <c r="DO156" s="399" t="str">
        <f ca="1">+IF(OFFSET('Hygiene Data'!$D$11,0,10*ROW('Hygiene Data'!D150))="","",OFFSET('Hygiene Data'!$D$11,0,10*ROW('Hygiene Data'!D150)))</f>
        <v/>
      </c>
      <c r="DP156" s="399" t="str">
        <f ca="1">+IF(OFFSET('Hygiene Data'!$D$12,0,10*ROW('Hygiene Data'!D150))="","",OFFSET('Hygiene Data'!$D$12,0,10*ROW('Hygiene Data'!D150)))</f>
        <v/>
      </c>
      <c r="DQ156" s="399" t="str">
        <f ca="1">+IF(OFFSET('Hygiene Data'!$D$13,0,10*ROW('Hygiene Data'!D150))="","",OFFSET('Hygiene Data'!$D$13,0,10*ROW('Hygiene Data'!D150)))</f>
        <v/>
      </c>
      <c r="DR156" s="399" t="str">
        <f ca="1">+IF(OFFSET('Hygiene Data'!$E$11,0,10*ROW('Hygiene Data'!E150))="","",OFFSET('Hygiene Data'!$E$11,0,10*ROW('Hygiene Data'!E150)))</f>
        <v/>
      </c>
      <c r="DS156" s="399" t="str">
        <f ca="1">+IF(OFFSET('Hygiene Data'!$E$12,0,10*ROW('Hygiene Data'!E150))="","",OFFSET('Hygiene Data'!$E$12,0,10*ROW('Hygiene Data'!E150)))</f>
        <v/>
      </c>
      <c r="DT156" s="399" t="str">
        <f ca="1">+IF(OFFSET('Hygiene Data'!$E$13,0,10*ROW('Hygiene Data'!E150))="","",OFFSET('Hygiene Data'!$E$13,0,10*ROW('Hygiene Data'!E150)))</f>
        <v/>
      </c>
      <c r="DU156" s="399" t="str">
        <f ca="1">+IF(OFFSET('Hygiene Data'!$F$11,0,10*ROW('Hygiene Data'!F150))="","",OFFSET('Hygiene Data'!$F$11,0,10*ROW('Hygiene Data'!F150)))</f>
        <v/>
      </c>
      <c r="DV156" s="399" t="str">
        <f ca="1">+IF(OFFSET('Hygiene Data'!$F$12,0,10*ROW('Hygiene Data'!F150))="","",OFFSET('Hygiene Data'!$F$12,0,10*ROW('Hygiene Data'!F150)))</f>
        <v/>
      </c>
      <c r="DW156" s="399" t="str">
        <f ca="1">+IF(OFFSET('Hygiene Data'!$F$13,0,10*ROW('Hygiene Data'!F150))="","",OFFSET('Hygiene Data'!$F$13,0,10*ROW('Hygiene Data'!F150)))</f>
        <v/>
      </c>
      <c r="DX156" s="399" t="str">
        <f ca="1">+IF(OFFSET('Hygiene Data'!$G$11,0,10*ROW('Hygiene Data'!G150))="","",OFFSET('Hygiene Data'!$G$11,0,10*ROW('Hygiene Data'!G150)))</f>
        <v/>
      </c>
      <c r="DY156" s="399" t="str">
        <f ca="1">+IF(OFFSET('Hygiene Data'!$G$12,0,10*ROW('Hygiene Data'!G150))="","",OFFSET('Hygiene Data'!$G$12,0,10*ROW('Hygiene Data'!G150)))</f>
        <v/>
      </c>
      <c r="DZ156" s="399" t="str">
        <f ca="1">+IF(OFFSET('Hygiene Data'!$G$13,0,10*ROW('Hygiene Data'!G150))="","",OFFSET('Hygiene Data'!$G$13,0,10*ROW('Hygiene Data'!G150)))</f>
        <v/>
      </c>
      <c r="EA156" s="399" t="str">
        <f ca="1">+IF(OFFSET('Hygiene Data'!$H$11,0,10*ROW('Hygiene Data'!H150))="","",OFFSET('Hygiene Data'!$H$11,0,10*ROW('Hygiene Data'!H150)))</f>
        <v/>
      </c>
      <c r="EB156" s="399" t="str">
        <f ca="1">+IF(OFFSET('Hygiene Data'!$H$12,0,10*ROW('Hygiene Data'!H150))="","",OFFSET('Hygiene Data'!$H$12,0,10*ROW('Hygiene Data'!H150)))</f>
        <v/>
      </c>
      <c r="EC156" s="399" t="str">
        <f ca="1">+IF(OFFSET('Hygiene Data'!$H$13,0,10*ROW('Hygiene Data'!H150))="","",OFFSET('Hygiene Data'!$H$13,0,10*ROW('Hygiene Data'!H150)))</f>
        <v/>
      </c>
      <c r="ED156" s="399" t="str">
        <f ca="1">+IF(OFFSET('Hygiene Data'!$I$11,0,10*ROW('Hygiene Data'!I150))="","",OFFSET('Hygiene Data'!$I$11,0,10*ROW('Hygiene Data'!I150)))</f>
        <v/>
      </c>
      <c r="EE156" s="399" t="str">
        <f ca="1">+IF(OFFSET('Hygiene Data'!$I$12,0,10*ROW('Hygiene Data'!I150))="","",OFFSET('Hygiene Data'!$I$12,0,10*ROW('Hygiene Data'!I150)))</f>
        <v/>
      </c>
      <c r="EF156" s="399" t="str">
        <f ca="1">+IF(OFFSET('Hygiene Data'!$I$13,0,10*ROW('Hygiene Data'!I150))="","",OFFSET('Hygiene Data'!$I$13,0,10*ROW('Hygiene Data'!I150)))</f>
        <v/>
      </c>
    </row>
    <row r="157" spans="1:136" x14ac:dyDescent="0.25">
      <c r="A157" s="508" t="str">
        <f ca="1">+IF(OFFSET('Water Data'!$B$2,0,10*ROW('Water Data'!E151))="","",OFFSET('Water Data'!$B$2,0,10*ROW('Water Data'!E151)))</f>
        <v/>
      </c>
      <c r="B157" s="50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35" t="str">
        <f t="shared" ca="1" si="2"/>
        <v/>
      </c>
      <c r="D157" s="53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3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3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3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3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3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3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3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3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3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3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3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3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3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3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3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3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3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3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3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3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3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3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3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3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3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3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3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3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3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3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3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3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3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3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3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3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3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3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3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3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3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3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3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3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3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3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3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3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1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3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3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3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3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3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3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3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3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3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3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3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3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3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3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3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3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99" t="str">
        <f ca="1">+IF(OFFSET('Water Data'!$D$27,0,10*ROW('Water Data'!D151))="","",OFFSET('Water Data'!$D$27,0,10*ROW('Water Data'!D151)))</f>
        <v/>
      </c>
      <c r="BT157" s="399" t="str">
        <f ca="1">+IF(OFFSET('Water Data'!$D$28,0,10*ROW('Water Data'!D151))="","",OFFSET('Water Data'!$D$28,0,10*ROW('Water Data'!D151)))</f>
        <v/>
      </c>
      <c r="BU157" s="399" t="str">
        <f ca="1">+IF(OFFSET('Water Data'!$D$29,0,10*ROW('Water Data'!D151))="","",OFFSET('Water Data'!$D$29,0,10*ROW('Water Data'!D151)))</f>
        <v/>
      </c>
      <c r="BV157" s="399" t="str">
        <f ca="1">+IF(OFFSET('Water Data'!$E$27,0,10*ROW('Water Data'!E151))="","",OFFSET('Water Data'!$E$27,0,10*ROW('Water Data'!E151)))</f>
        <v/>
      </c>
      <c r="BW157" s="399" t="str">
        <f ca="1">+IF(OFFSET('Water Data'!$E$28,0,10*ROW('Water Data'!E151))="","",OFFSET('Water Data'!$E$28,0,10*ROW('Water Data'!E151)))</f>
        <v/>
      </c>
      <c r="BX157" s="399" t="str">
        <f ca="1">+IF(OFFSET('Water Data'!$E$29,0,10*ROW('Water Data'!E151))="","",OFFSET('Water Data'!$E$29,0,10*ROW('Water Data'!E151)))</f>
        <v/>
      </c>
      <c r="BY157" s="399" t="str">
        <f ca="1">+IF(OFFSET('Water Data'!$F$27,0,10*ROW('Water Data'!F151))="","",OFFSET('Water Data'!$F$27,0,10*ROW('Water Data'!F151)))</f>
        <v/>
      </c>
      <c r="BZ157" s="399" t="str">
        <f ca="1">+IF(OFFSET('Water Data'!$F$28,0,10*ROW('Water Data'!F151))="","",OFFSET('Water Data'!$F$28,0,10*ROW('Water Data'!F151)))</f>
        <v/>
      </c>
      <c r="CA157" s="399" t="str">
        <f ca="1">+IF(OFFSET('Water Data'!$F$29,0,10*ROW('Water Data'!F151))="","",OFFSET('Water Data'!$F$29,0,10*ROW('Water Data'!F151)))</f>
        <v/>
      </c>
      <c r="CB157" s="399" t="str">
        <f ca="1">+IF(OFFSET('Water Data'!$G$27,0,10*ROW('Water Data'!G151))="","",OFFSET('Water Data'!$G$27,0,10*ROW('Water Data'!G151)))</f>
        <v/>
      </c>
      <c r="CC157" s="399" t="str">
        <f ca="1">+IF(OFFSET('Water Data'!$G$28,0,10*ROW('Water Data'!G151))="","",OFFSET('Water Data'!$G$28,0,10*ROW('Water Data'!G151)))</f>
        <v/>
      </c>
      <c r="CD157" s="399" t="str">
        <f ca="1">+IF(OFFSET('Water Data'!$G$29,0,10*ROW('Water Data'!G151))="","",OFFSET('Water Data'!$G$29,0,10*ROW('Water Data'!G151)))</f>
        <v/>
      </c>
      <c r="CE157" s="399" t="str">
        <f ca="1">+IF(OFFSET('Water Data'!$H$27,0,10*ROW('Water Data'!H151))="","",OFFSET('Water Data'!$H$27,0,10*ROW('Water Data'!H151)))</f>
        <v/>
      </c>
      <c r="CF157" s="399" t="str">
        <f ca="1">+IF(OFFSET('Water Data'!$H$28,0,10*ROW('Water Data'!H151))="","",OFFSET('Water Data'!$H$28,0,10*ROW('Water Data'!H151)))</f>
        <v/>
      </c>
      <c r="CG157" s="399" t="str">
        <f ca="1">+IF(OFFSET('Water Data'!$H$29,0,10*ROW('Water Data'!H151))="","",OFFSET('Water Data'!$H$29,0,10*ROW('Water Data'!H151)))</f>
        <v/>
      </c>
      <c r="CH157" s="399" t="str">
        <f ca="1">+IF(OFFSET('Water Data'!$I$27,0,10*ROW('Water Data'!I151))="","",OFFSET('Water Data'!$I$27,0,10*ROW('Water Data'!I151)))</f>
        <v/>
      </c>
      <c r="CI157" s="399" t="str">
        <f ca="1">+IF(OFFSET('Water Data'!$I$28,0,10*ROW('Water Data'!I151))="","",OFFSET('Water Data'!$I$28,0,10*ROW('Water Data'!I151)))</f>
        <v/>
      </c>
      <c r="CJ157" s="399" t="str">
        <f ca="1">+IF(OFFSET('Water Data'!$I$29,0,10*ROW('Water Data'!I151))="","",OFFSET('Water Data'!$I$29,0,10*ROW('Water Data'!I151)))</f>
        <v/>
      </c>
      <c r="CK157" s="399" t="str">
        <f ca="1">+IF(OFFSET('Sanitation Data'!$D$28,0,10*ROW('Sanitation Data'!D151))="","",OFFSET('Sanitation Data'!$D$28,0,10*ROW('Sanitation Data'!D151)))</f>
        <v/>
      </c>
      <c r="CL157" s="399" t="str">
        <f ca="1">+IF(OFFSET('Sanitation Data'!$D$29,0,10*ROW('Sanitation Data'!D151))="","",OFFSET('Sanitation Data'!$D$29,0,10*ROW('Sanitation Data'!D151)))</f>
        <v/>
      </c>
      <c r="CM157" s="399" t="str">
        <f ca="1">+IF(OFFSET('Sanitation Data'!$D$30,0,10*ROW('Sanitation Data'!D151))="","",OFFSET('Sanitation Data'!$D$30,0,10*ROW('Sanitation Data'!D151)))</f>
        <v/>
      </c>
      <c r="CN157" s="399" t="str">
        <f ca="1">+IF(OFFSET('Sanitation Data'!$D$31,0,10*ROW('Sanitation Data'!D151))="","",OFFSET('Sanitation Data'!$D$31,0,10*ROW('Sanitation Data'!D151)))</f>
        <v/>
      </c>
      <c r="CO157" s="399" t="str">
        <f ca="1">+IF(OFFSET('Sanitation Data'!$D$32,0,10*ROW('Sanitation Data'!D151))="","",OFFSET('Sanitation Data'!$D$32,0,10*ROW('Sanitation Data'!D151)))</f>
        <v/>
      </c>
      <c r="CP157" s="399" t="str">
        <f ca="1">+IF(OFFSET('Sanitation Data'!$E$28,0,10*ROW('Sanitation Data'!E151))="","",OFFSET('Sanitation Data'!$E$28,0,10*ROW('Sanitation Data'!E151)))</f>
        <v/>
      </c>
      <c r="CQ157" s="399" t="str">
        <f ca="1">+IF(OFFSET('Sanitation Data'!$E$29,0,10*ROW('Sanitation Data'!E151))="","",OFFSET('Sanitation Data'!$E$29,0,10*ROW('Sanitation Data'!E151)))</f>
        <v/>
      </c>
      <c r="CR157" s="399" t="str">
        <f ca="1">+IF(OFFSET('Sanitation Data'!$E$30,0,10*ROW('Sanitation Data'!E151))="","",OFFSET('Sanitation Data'!$E$30,0,10*ROW('Sanitation Data'!E151)))</f>
        <v/>
      </c>
      <c r="CS157" s="399" t="str">
        <f ca="1">+IF(OFFSET('Sanitation Data'!$E$31,0,10*ROW('Sanitation Data'!E151))="","",OFFSET('Sanitation Data'!$E$31,0,10*ROW('Sanitation Data'!E151)))</f>
        <v/>
      </c>
      <c r="CT157" s="399" t="str">
        <f ca="1">+IF(OFFSET('Sanitation Data'!$E$32,0,10*ROW('Sanitation Data'!E151))="","",OFFSET('Sanitation Data'!$E$32,0,10*ROW('Sanitation Data'!E151)))</f>
        <v/>
      </c>
      <c r="CU157" s="399" t="str">
        <f ca="1">+IF(OFFSET('Sanitation Data'!$F$28,0,10*ROW('Sanitation Data'!F151))="","",OFFSET('Sanitation Data'!$F$28,0,10*ROW('Sanitation Data'!F151)))</f>
        <v/>
      </c>
      <c r="CV157" s="399" t="str">
        <f ca="1">+IF(OFFSET('Sanitation Data'!$F$29,0,10*ROW('Sanitation Data'!F151))="","",OFFSET('Sanitation Data'!$F$29,0,10*ROW('Sanitation Data'!F151)))</f>
        <v/>
      </c>
      <c r="CW157" s="399" t="str">
        <f ca="1">+IF(OFFSET('Sanitation Data'!$F$30,0,10*ROW('Sanitation Data'!F151))="","",OFFSET('Sanitation Data'!$F$30,0,10*ROW('Sanitation Data'!F151)))</f>
        <v/>
      </c>
      <c r="CX157" s="399" t="str">
        <f ca="1">+IF(OFFSET('Sanitation Data'!$F$31,0,10*ROW('Sanitation Data'!F151))="","",OFFSET('Sanitation Data'!$F$31,0,10*ROW('Sanitation Data'!F151)))</f>
        <v/>
      </c>
      <c r="CY157" s="399" t="str">
        <f ca="1">+IF(OFFSET('Sanitation Data'!$F$32,0,10*ROW('Sanitation Data'!F151))="","",OFFSET('Sanitation Data'!$F$32,0,10*ROW('Sanitation Data'!F151)))</f>
        <v/>
      </c>
      <c r="CZ157" s="399" t="str">
        <f ca="1">+IF(OFFSET('Sanitation Data'!$G$28,0,10*ROW('Sanitation Data'!G151))="","",OFFSET('Sanitation Data'!$G$28,0,10*ROW('Sanitation Data'!G151)))</f>
        <v/>
      </c>
      <c r="DA157" s="399" t="str">
        <f ca="1">+IF(OFFSET('Sanitation Data'!$G$29,0,10*ROW('Sanitation Data'!G151))="","",OFFSET('Sanitation Data'!$G$29,0,10*ROW('Sanitation Data'!G151)))</f>
        <v/>
      </c>
      <c r="DB157" s="399" t="str">
        <f ca="1">+IF(OFFSET('Sanitation Data'!$G$30,0,10*ROW('Sanitation Data'!G151))="","",OFFSET('Sanitation Data'!$G$30,0,10*ROW('Sanitation Data'!G151)))</f>
        <v/>
      </c>
      <c r="DC157" s="399" t="str">
        <f ca="1">+IF(OFFSET('Sanitation Data'!$G$31,0,10*ROW('Sanitation Data'!G151))="","",OFFSET('Sanitation Data'!$G$31,0,10*ROW('Sanitation Data'!G151)))</f>
        <v/>
      </c>
      <c r="DD157" s="399" t="str">
        <f ca="1">+IF(OFFSET('Sanitation Data'!$G$32,0,10*ROW('Sanitation Data'!G151))="","",OFFSET('Sanitation Data'!$G$32,0,10*ROW('Sanitation Data'!G151)))</f>
        <v/>
      </c>
      <c r="DE157" s="399" t="str">
        <f ca="1">+IF(OFFSET('Sanitation Data'!$H$28,0,10*ROW('Sanitation Data'!H151))="","",OFFSET('Sanitation Data'!$H$28,0,10*ROW('Sanitation Data'!H151)))</f>
        <v/>
      </c>
      <c r="DF157" s="399" t="str">
        <f ca="1">+IF(OFFSET('Sanitation Data'!$H$29,0,10*ROW('Sanitation Data'!H151))="","",OFFSET('Sanitation Data'!$H$29,0,10*ROW('Sanitation Data'!H151)))</f>
        <v/>
      </c>
      <c r="DG157" s="399" t="str">
        <f ca="1">+IF(OFFSET('Sanitation Data'!$H$30,0,10*ROW('Sanitation Data'!H151))="","",OFFSET('Sanitation Data'!$H$30,0,10*ROW('Sanitation Data'!H151)))</f>
        <v/>
      </c>
      <c r="DH157" s="399" t="str">
        <f ca="1">+IF(OFFSET('Sanitation Data'!$H$31,0,10*ROW('Sanitation Data'!H151))="","",OFFSET('Sanitation Data'!$H$31,0,10*ROW('Sanitation Data'!H151)))</f>
        <v/>
      </c>
      <c r="DI157" s="399" t="str">
        <f ca="1">+IF(OFFSET('Sanitation Data'!$H$32,0,10*ROW('Sanitation Data'!H151))="","",OFFSET('Sanitation Data'!$H$32,0,10*ROW('Sanitation Data'!H151)))</f>
        <v/>
      </c>
      <c r="DJ157" s="399" t="str">
        <f ca="1">+IF(OFFSET('Sanitation Data'!$I$28,0,10*ROW('Sanitation Data'!I151))="","",OFFSET('Sanitation Data'!$I$28,0,10*ROW('Sanitation Data'!I151)))</f>
        <v/>
      </c>
      <c r="DK157" s="399" t="str">
        <f ca="1">+IF(OFFSET('Sanitation Data'!$I$29,0,10*ROW('Sanitation Data'!I151))="","",OFFSET('Sanitation Data'!$I$29,0,10*ROW('Sanitation Data'!I151)))</f>
        <v/>
      </c>
      <c r="DL157" s="399" t="str">
        <f ca="1">+IF(OFFSET('Sanitation Data'!$I$30,0,10*ROW('Sanitation Data'!I151))="","",OFFSET('Sanitation Data'!$I$30,0,10*ROW('Sanitation Data'!I151)))</f>
        <v/>
      </c>
      <c r="DM157" s="399" t="str">
        <f ca="1">+IF(OFFSET('Sanitation Data'!$I$31,0,10*ROW('Sanitation Data'!I151))="","",OFFSET('Sanitation Data'!$I$31,0,10*ROW('Sanitation Data'!I151)))</f>
        <v/>
      </c>
      <c r="DN157" s="399" t="str">
        <f ca="1">+IF(OFFSET('Sanitation Data'!$I$32,0,10*ROW('Sanitation Data'!I151))="","",OFFSET('Sanitation Data'!$I$32,0,10*ROW('Sanitation Data'!I151)))</f>
        <v/>
      </c>
      <c r="DO157" s="399" t="str">
        <f ca="1">+IF(OFFSET('Hygiene Data'!$D$11,0,10*ROW('Hygiene Data'!D151))="","",OFFSET('Hygiene Data'!$D$11,0,10*ROW('Hygiene Data'!D151)))</f>
        <v/>
      </c>
      <c r="DP157" s="399" t="str">
        <f ca="1">+IF(OFFSET('Hygiene Data'!$D$12,0,10*ROW('Hygiene Data'!D151))="","",OFFSET('Hygiene Data'!$D$12,0,10*ROW('Hygiene Data'!D151)))</f>
        <v/>
      </c>
      <c r="DQ157" s="399" t="str">
        <f ca="1">+IF(OFFSET('Hygiene Data'!$D$13,0,10*ROW('Hygiene Data'!D151))="","",OFFSET('Hygiene Data'!$D$13,0,10*ROW('Hygiene Data'!D151)))</f>
        <v/>
      </c>
      <c r="DR157" s="399" t="str">
        <f ca="1">+IF(OFFSET('Hygiene Data'!$E$11,0,10*ROW('Hygiene Data'!E151))="","",OFFSET('Hygiene Data'!$E$11,0,10*ROW('Hygiene Data'!E151)))</f>
        <v/>
      </c>
      <c r="DS157" s="399" t="str">
        <f ca="1">+IF(OFFSET('Hygiene Data'!$E$12,0,10*ROW('Hygiene Data'!E151))="","",OFFSET('Hygiene Data'!$E$12,0,10*ROW('Hygiene Data'!E151)))</f>
        <v/>
      </c>
      <c r="DT157" s="399" t="str">
        <f ca="1">+IF(OFFSET('Hygiene Data'!$E$13,0,10*ROW('Hygiene Data'!E151))="","",OFFSET('Hygiene Data'!$E$13,0,10*ROW('Hygiene Data'!E151)))</f>
        <v/>
      </c>
      <c r="DU157" s="399" t="str">
        <f ca="1">+IF(OFFSET('Hygiene Data'!$F$11,0,10*ROW('Hygiene Data'!F151))="","",OFFSET('Hygiene Data'!$F$11,0,10*ROW('Hygiene Data'!F151)))</f>
        <v/>
      </c>
      <c r="DV157" s="399" t="str">
        <f ca="1">+IF(OFFSET('Hygiene Data'!$F$12,0,10*ROW('Hygiene Data'!F151))="","",OFFSET('Hygiene Data'!$F$12,0,10*ROW('Hygiene Data'!F151)))</f>
        <v/>
      </c>
      <c r="DW157" s="399" t="str">
        <f ca="1">+IF(OFFSET('Hygiene Data'!$F$13,0,10*ROW('Hygiene Data'!F151))="","",OFFSET('Hygiene Data'!$F$13,0,10*ROW('Hygiene Data'!F151)))</f>
        <v/>
      </c>
      <c r="DX157" s="399" t="str">
        <f ca="1">+IF(OFFSET('Hygiene Data'!$G$11,0,10*ROW('Hygiene Data'!G151))="","",OFFSET('Hygiene Data'!$G$11,0,10*ROW('Hygiene Data'!G151)))</f>
        <v/>
      </c>
      <c r="DY157" s="399" t="str">
        <f ca="1">+IF(OFFSET('Hygiene Data'!$G$12,0,10*ROW('Hygiene Data'!G151))="","",OFFSET('Hygiene Data'!$G$12,0,10*ROW('Hygiene Data'!G151)))</f>
        <v/>
      </c>
      <c r="DZ157" s="399" t="str">
        <f ca="1">+IF(OFFSET('Hygiene Data'!$G$13,0,10*ROW('Hygiene Data'!G151))="","",OFFSET('Hygiene Data'!$G$13,0,10*ROW('Hygiene Data'!G151)))</f>
        <v/>
      </c>
      <c r="EA157" s="399" t="str">
        <f ca="1">+IF(OFFSET('Hygiene Data'!$H$11,0,10*ROW('Hygiene Data'!H151))="","",OFFSET('Hygiene Data'!$H$11,0,10*ROW('Hygiene Data'!H151)))</f>
        <v/>
      </c>
      <c r="EB157" s="399" t="str">
        <f ca="1">+IF(OFFSET('Hygiene Data'!$H$12,0,10*ROW('Hygiene Data'!H151))="","",OFFSET('Hygiene Data'!$H$12,0,10*ROW('Hygiene Data'!H151)))</f>
        <v/>
      </c>
      <c r="EC157" s="399" t="str">
        <f ca="1">+IF(OFFSET('Hygiene Data'!$H$13,0,10*ROW('Hygiene Data'!H151))="","",OFFSET('Hygiene Data'!$H$13,0,10*ROW('Hygiene Data'!H151)))</f>
        <v/>
      </c>
      <c r="ED157" s="399" t="str">
        <f ca="1">+IF(OFFSET('Hygiene Data'!$I$11,0,10*ROW('Hygiene Data'!I151))="","",OFFSET('Hygiene Data'!$I$11,0,10*ROW('Hygiene Data'!I151)))</f>
        <v/>
      </c>
      <c r="EE157" s="399" t="str">
        <f ca="1">+IF(OFFSET('Hygiene Data'!$I$12,0,10*ROW('Hygiene Data'!I151))="","",OFFSET('Hygiene Data'!$I$12,0,10*ROW('Hygiene Data'!I151)))</f>
        <v/>
      </c>
      <c r="EF157" s="399" t="str">
        <f ca="1">+IF(OFFSET('Hygiene Data'!$I$13,0,10*ROW('Hygiene Data'!I151))="","",OFFSET('Hygiene Data'!$I$13,0,10*ROW('Hygiene Data'!I151)))</f>
        <v/>
      </c>
    </row>
    <row r="158" spans="1:136" x14ac:dyDescent="0.25">
      <c r="A158" s="508" t="str">
        <f ca="1">+IF(OFFSET('Water Data'!$B$2,0,10*ROW('Water Data'!E152))="","",OFFSET('Water Data'!$B$2,0,10*ROW('Water Data'!E152)))</f>
        <v/>
      </c>
      <c r="B158" s="50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35" t="str">
        <f t="shared" ca="1" si="2"/>
        <v/>
      </c>
      <c r="D158" s="53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3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3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3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3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3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3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3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3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3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3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3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3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3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3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3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3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3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3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3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3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3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3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3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3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3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3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3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3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3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3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3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3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3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3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3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3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3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3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3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3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3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3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3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3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3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3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3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3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1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3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3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3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3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3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3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3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3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3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3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3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3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3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3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3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3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99" t="str">
        <f ca="1">+IF(OFFSET('Water Data'!$D$27,0,10*ROW('Water Data'!D152))="","",OFFSET('Water Data'!$D$27,0,10*ROW('Water Data'!D152)))</f>
        <v/>
      </c>
      <c r="BT158" s="399" t="str">
        <f ca="1">+IF(OFFSET('Water Data'!$D$28,0,10*ROW('Water Data'!D152))="","",OFFSET('Water Data'!$D$28,0,10*ROW('Water Data'!D152)))</f>
        <v/>
      </c>
      <c r="BU158" s="399" t="str">
        <f ca="1">+IF(OFFSET('Water Data'!$D$29,0,10*ROW('Water Data'!D152))="","",OFFSET('Water Data'!$D$29,0,10*ROW('Water Data'!D152)))</f>
        <v/>
      </c>
      <c r="BV158" s="399" t="str">
        <f ca="1">+IF(OFFSET('Water Data'!$E$27,0,10*ROW('Water Data'!E152))="","",OFFSET('Water Data'!$E$27,0,10*ROW('Water Data'!E152)))</f>
        <v/>
      </c>
      <c r="BW158" s="399" t="str">
        <f ca="1">+IF(OFFSET('Water Data'!$E$28,0,10*ROW('Water Data'!E152))="","",OFFSET('Water Data'!$E$28,0,10*ROW('Water Data'!E152)))</f>
        <v/>
      </c>
      <c r="BX158" s="399" t="str">
        <f ca="1">+IF(OFFSET('Water Data'!$E$29,0,10*ROW('Water Data'!E152))="","",OFFSET('Water Data'!$E$29,0,10*ROW('Water Data'!E152)))</f>
        <v/>
      </c>
      <c r="BY158" s="399" t="str">
        <f ca="1">+IF(OFFSET('Water Data'!$F$27,0,10*ROW('Water Data'!F152))="","",OFFSET('Water Data'!$F$27,0,10*ROW('Water Data'!F152)))</f>
        <v/>
      </c>
      <c r="BZ158" s="399" t="str">
        <f ca="1">+IF(OFFSET('Water Data'!$F$28,0,10*ROW('Water Data'!F152))="","",OFFSET('Water Data'!$F$28,0,10*ROW('Water Data'!F152)))</f>
        <v/>
      </c>
      <c r="CA158" s="399" t="str">
        <f ca="1">+IF(OFFSET('Water Data'!$F$29,0,10*ROW('Water Data'!F152))="","",OFFSET('Water Data'!$F$29,0,10*ROW('Water Data'!F152)))</f>
        <v/>
      </c>
      <c r="CB158" s="399" t="str">
        <f ca="1">+IF(OFFSET('Water Data'!$G$27,0,10*ROW('Water Data'!G152))="","",OFFSET('Water Data'!$G$27,0,10*ROW('Water Data'!G152)))</f>
        <v/>
      </c>
      <c r="CC158" s="399" t="str">
        <f ca="1">+IF(OFFSET('Water Data'!$G$28,0,10*ROW('Water Data'!G152))="","",OFFSET('Water Data'!$G$28,0,10*ROW('Water Data'!G152)))</f>
        <v/>
      </c>
      <c r="CD158" s="399" t="str">
        <f ca="1">+IF(OFFSET('Water Data'!$G$29,0,10*ROW('Water Data'!G152))="","",OFFSET('Water Data'!$G$29,0,10*ROW('Water Data'!G152)))</f>
        <v/>
      </c>
      <c r="CE158" s="399" t="str">
        <f ca="1">+IF(OFFSET('Water Data'!$H$27,0,10*ROW('Water Data'!H152))="","",OFFSET('Water Data'!$H$27,0,10*ROW('Water Data'!H152)))</f>
        <v/>
      </c>
      <c r="CF158" s="399" t="str">
        <f ca="1">+IF(OFFSET('Water Data'!$H$28,0,10*ROW('Water Data'!H152))="","",OFFSET('Water Data'!$H$28,0,10*ROW('Water Data'!H152)))</f>
        <v/>
      </c>
      <c r="CG158" s="399" t="str">
        <f ca="1">+IF(OFFSET('Water Data'!$H$29,0,10*ROW('Water Data'!H152))="","",OFFSET('Water Data'!$H$29,0,10*ROW('Water Data'!H152)))</f>
        <v/>
      </c>
      <c r="CH158" s="399" t="str">
        <f ca="1">+IF(OFFSET('Water Data'!$I$27,0,10*ROW('Water Data'!I152))="","",OFFSET('Water Data'!$I$27,0,10*ROW('Water Data'!I152)))</f>
        <v/>
      </c>
      <c r="CI158" s="399" t="str">
        <f ca="1">+IF(OFFSET('Water Data'!$I$28,0,10*ROW('Water Data'!I152))="","",OFFSET('Water Data'!$I$28,0,10*ROW('Water Data'!I152)))</f>
        <v/>
      </c>
      <c r="CJ158" s="399" t="str">
        <f ca="1">+IF(OFFSET('Water Data'!$I$29,0,10*ROW('Water Data'!I152))="","",OFFSET('Water Data'!$I$29,0,10*ROW('Water Data'!I152)))</f>
        <v/>
      </c>
      <c r="CK158" s="399" t="str">
        <f ca="1">+IF(OFFSET('Sanitation Data'!$D$28,0,10*ROW('Sanitation Data'!D152))="","",OFFSET('Sanitation Data'!$D$28,0,10*ROW('Sanitation Data'!D152)))</f>
        <v/>
      </c>
      <c r="CL158" s="399" t="str">
        <f ca="1">+IF(OFFSET('Sanitation Data'!$D$29,0,10*ROW('Sanitation Data'!D152))="","",OFFSET('Sanitation Data'!$D$29,0,10*ROW('Sanitation Data'!D152)))</f>
        <v/>
      </c>
      <c r="CM158" s="399" t="str">
        <f ca="1">+IF(OFFSET('Sanitation Data'!$D$30,0,10*ROW('Sanitation Data'!D152))="","",OFFSET('Sanitation Data'!$D$30,0,10*ROW('Sanitation Data'!D152)))</f>
        <v/>
      </c>
      <c r="CN158" s="399" t="str">
        <f ca="1">+IF(OFFSET('Sanitation Data'!$D$31,0,10*ROW('Sanitation Data'!D152))="","",OFFSET('Sanitation Data'!$D$31,0,10*ROW('Sanitation Data'!D152)))</f>
        <v/>
      </c>
      <c r="CO158" s="399" t="str">
        <f ca="1">+IF(OFFSET('Sanitation Data'!$D$32,0,10*ROW('Sanitation Data'!D152))="","",OFFSET('Sanitation Data'!$D$32,0,10*ROW('Sanitation Data'!D152)))</f>
        <v/>
      </c>
      <c r="CP158" s="399" t="str">
        <f ca="1">+IF(OFFSET('Sanitation Data'!$E$28,0,10*ROW('Sanitation Data'!E152))="","",OFFSET('Sanitation Data'!$E$28,0,10*ROW('Sanitation Data'!E152)))</f>
        <v/>
      </c>
      <c r="CQ158" s="399" t="str">
        <f ca="1">+IF(OFFSET('Sanitation Data'!$E$29,0,10*ROW('Sanitation Data'!E152))="","",OFFSET('Sanitation Data'!$E$29,0,10*ROW('Sanitation Data'!E152)))</f>
        <v/>
      </c>
      <c r="CR158" s="399" t="str">
        <f ca="1">+IF(OFFSET('Sanitation Data'!$E$30,0,10*ROW('Sanitation Data'!E152))="","",OFFSET('Sanitation Data'!$E$30,0,10*ROW('Sanitation Data'!E152)))</f>
        <v/>
      </c>
      <c r="CS158" s="399" t="str">
        <f ca="1">+IF(OFFSET('Sanitation Data'!$E$31,0,10*ROW('Sanitation Data'!E152))="","",OFFSET('Sanitation Data'!$E$31,0,10*ROW('Sanitation Data'!E152)))</f>
        <v/>
      </c>
      <c r="CT158" s="399" t="str">
        <f ca="1">+IF(OFFSET('Sanitation Data'!$E$32,0,10*ROW('Sanitation Data'!E152))="","",OFFSET('Sanitation Data'!$E$32,0,10*ROW('Sanitation Data'!E152)))</f>
        <v/>
      </c>
      <c r="CU158" s="399" t="str">
        <f ca="1">+IF(OFFSET('Sanitation Data'!$F$28,0,10*ROW('Sanitation Data'!F152))="","",OFFSET('Sanitation Data'!$F$28,0,10*ROW('Sanitation Data'!F152)))</f>
        <v/>
      </c>
      <c r="CV158" s="399" t="str">
        <f ca="1">+IF(OFFSET('Sanitation Data'!$F$29,0,10*ROW('Sanitation Data'!F152))="","",OFFSET('Sanitation Data'!$F$29,0,10*ROW('Sanitation Data'!F152)))</f>
        <v/>
      </c>
      <c r="CW158" s="399" t="str">
        <f ca="1">+IF(OFFSET('Sanitation Data'!$F$30,0,10*ROW('Sanitation Data'!F152))="","",OFFSET('Sanitation Data'!$F$30,0,10*ROW('Sanitation Data'!F152)))</f>
        <v/>
      </c>
      <c r="CX158" s="399" t="str">
        <f ca="1">+IF(OFFSET('Sanitation Data'!$F$31,0,10*ROW('Sanitation Data'!F152))="","",OFFSET('Sanitation Data'!$F$31,0,10*ROW('Sanitation Data'!F152)))</f>
        <v/>
      </c>
      <c r="CY158" s="399" t="str">
        <f ca="1">+IF(OFFSET('Sanitation Data'!$F$32,0,10*ROW('Sanitation Data'!F152))="","",OFFSET('Sanitation Data'!$F$32,0,10*ROW('Sanitation Data'!F152)))</f>
        <v/>
      </c>
      <c r="CZ158" s="399" t="str">
        <f ca="1">+IF(OFFSET('Sanitation Data'!$G$28,0,10*ROW('Sanitation Data'!G152))="","",OFFSET('Sanitation Data'!$G$28,0,10*ROW('Sanitation Data'!G152)))</f>
        <v/>
      </c>
      <c r="DA158" s="399" t="str">
        <f ca="1">+IF(OFFSET('Sanitation Data'!$G$29,0,10*ROW('Sanitation Data'!G152))="","",OFFSET('Sanitation Data'!$G$29,0,10*ROW('Sanitation Data'!G152)))</f>
        <v/>
      </c>
      <c r="DB158" s="399" t="str">
        <f ca="1">+IF(OFFSET('Sanitation Data'!$G$30,0,10*ROW('Sanitation Data'!G152))="","",OFFSET('Sanitation Data'!$G$30,0,10*ROW('Sanitation Data'!G152)))</f>
        <v/>
      </c>
      <c r="DC158" s="399" t="str">
        <f ca="1">+IF(OFFSET('Sanitation Data'!$G$31,0,10*ROW('Sanitation Data'!G152))="","",OFFSET('Sanitation Data'!$G$31,0,10*ROW('Sanitation Data'!G152)))</f>
        <v/>
      </c>
      <c r="DD158" s="399" t="str">
        <f ca="1">+IF(OFFSET('Sanitation Data'!$G$32,0,10*ROW('Sanitation Data'!G152))="","",OFFSET('Sanitation Data'!$G$32,0,10*ROW('Sanitation Data'!G152)))</f>
        <v/>
      </c>
      <c r="DE158" s="399" t="str">
        <f ca="1">+IF(OFFSET('Sanitation Data'!$H$28,0,10*ROW('Sanitation Data'!H152))="","",OFFSET('Sanitation Data'!$H$28,0,10*ROW('Sanitation Data'!H152)))</f>
        <v/>
      </c>
      <c r="DF158" s="399" t="str">
        <f ca="1">+IF(OFFSET('Sanitation Data'!$H$29,0,10*ROW('Sanitation Data'!H152))="","",OFFSET('Sanitation Data'!$H$29,0,10*ROW('Sanitation Data'!H152)))</f>
        <v/>
      </c>
      <c r="DG158" s="399" t="str">
        <f ca="1">+IF(OFFSET('Sanitation Data'!$H$30,0,10*ROW('Sanitation Data'!H152))="","",OFFSET('Sanitation Data'!$H$30,0,10*ROW('Sanitation Data'!H152)))</f>
        <v/>
      </c>
      <c r="DH158" s="399" t="str">
        <f ca="1">+IF(OFFSET('Sanitation Data'!$H$31,0,10*ROW('Sanitation Data'!H152))="","",OFFSET('Sanitation Data'!$H$31,0,10*ROW('Sanitation Data'!H152)))</f>
        <v/>
      </c>
      <c r="DI158" s="399" t="str">
        <f ca="1">+IF(OFFSET('Sanitation Data'!$H$32,0,10*ROW('Sanitation Data'!H152))="","",OFFSET('Sanitation Data'!$H$32,0,10*ROW('Sanitation Data'!H152)))</f>
        <v/>
      </c>
      <c r="DJ158" s="399" t="str">
        <f ca="1">+IF(OFFSET('Sanitation Data'!$I$28,0,10*ROW('Sanitation Data'!I152))="","",OFFSET('Sanitation Data'!$I$28,0,10*ROW('Sanitation Data'!I152)))</f>
        <v/>
      </c>
      <c r="DK158" s="399" t="str">
        <f ca="1">+IF(OFFSET('Sanitation Data'!$I$29,0,10*ROW('Sanitation Data'!I152))="","",OFFSET('Sanitation Data'!$I$29,0,10*ROW('Sanitation Data'!I152)))</f>
        <v/>
      </c>
      <c r="DL158" s="399" t="str">
        <f ca="1">+IF(OFFSET('Sanitation Data'!$I$30,0,10*ROW('Sanitation Data'!I152))="","",OFFSET('Sanitation Data'!$I$30,0,10*ROW('Sanitation Data'!I152)))</f>
        <v/>
      </c>
      <c r="DM158" s="399" t="str">
        <f ca="1">+IF(OFFSET('Sanitation Data'!$I$31,0,10*ROW('Sanitation Data'!I152))="","",OFFSET('Sanitation Data'!$I$31,0,10*ROW('Sanitation Data'!I152)))</f>
        <v/>
      </c>
      <c r="DN158" s="399" t="str">
        <f ca="1">+IF(OFFSET('Sanitation Data'!$I$32,0,10*ROW('Sanitation Data'!I152))="","",OFFSET('Sanitation Data'!$I$32,0,10*ROW('Sanitation Data'!I152)))</f>
        <v/>
      </c>
      <c r="DO158" s="399" t="str">
        <f ca="1">+IF(OFFSET('Hygiene Data'!$D$11,0,10*ROW('Hygiene Data'!D152))="","",OFFSET('Hygiene Data'!$D$11,0,10*ROW('Hygiene Data'!D152)))</f>
        <v/>
      </c>
      <c r="DP158" s="399" t="str">
        <f ca="1">+IF(OFFSET('Hygiene Data'!$D$12,0,10*ROW('Hygiene Data'!D152))="","",OFFSET('Hygiene Data'!$D$12,0,10*ROW('Hygiene Data'!D152)))</f>
        <v/>
      </c>
      <c r="DQ158" s="399" t="str">
        <f ca="1">+IF(OFFSET('Hygiene Data'!$D$13,0,10*ROW('Hygiene Data'!D152))="","",OFFSET('Hygiene Data'!$D$13,0,10*ROW('Hygiene Data'!D152)))</f>
        <v/>
      </c>
      <c r="DR158" s="399" t="str">
        <f ca="1">+IF(OFFSET('Hygiene Data'!$E$11,0,10*ROW('Hygiene Data'!E152))="","",OFFSET('Hygiene Data'!$E$11,0,10*ROW('Hygiene Data'!E152)))</f>
        <v/>
      </c>
      <c r="DS158" s="399" t="str">
        <f ca="1">+IF(OFFSET('Hygiene Data'!$E$12,0,10*ROW('Hygiene Data'!E152))="","",OFFSET('Hygiene Data'!$E$12,0,10*ROW('Hygiene Data'!E152)))</f>
        <v/>
      </c>
      <c r="DT158" s="399" t="str">
        <f ca="1">+IF(OFFSET('Hygiene Data'!$E$13,0,10*ROW('Hygiene Data'!E152))="","",OFFSET('Hygiene Data'!$E$13,0,10*ROW('Hygiene Data'!E152)))</f>
        <v/>
      </c>
      <c r="DU158" s="399" t="str">
        <f ca="1">+IF(OFFSET('Hygiene Data'!$F$11,0,10*ROW('Hygiene Data'!F152))="","",OFFSET('Hygiene Data'!$F$11,0,10*ROW('Hygiene Data'!F152)))</f>
        <v/>
      </c>
      <c r="DV158" s="399" t="str">
        <f ca="1">+IF(OFFSET('Hygiene Data'!$F$12,0,10*ROW('Hygiene Data'!F152))="","",OFFSET('Hygiene Data'!$F$12,0,10*ROW('Hygiene Data'!F152)))</f>
        <v/>
      </c>
      <c r="DW158" s="399" t="str">
        <f ca="1">+IF(OFFSET('Hygiene Data'!$F$13,0,10*ROW('Hygiene Data'!F152))="","",OFFSET('Hygiene Data'!$F$13,0,10*ROW('Hygiene Data'!F152)))</f>
        <v/>
      </c>
      <c r="DX158" s="399" t="str">
        <f ca="1">+IF(OFFSET('Hygiene Data'!$G$11,0,10*ROW('Hygiene Data'!G152))="","",OFFSET('Hygiene Data'!$G$11,0,10*ROW('Hygiene Data'!G152)))</f>
        <v/>
      </c>
      <c r="DY158" s="399" t="str">
        <f ca="1">+IF(OFFSET('Hygiene Data'!$G$12,0,10*ROW('Hygiene Data'!G152))="","",OFFSET('Hygiene Data'!$G$12,0,10*ROW('Hygiene Data'!G152)))</f>
        <v/>
      </c>
      <c r="DZ158" s="399" t="str">
        <f ca="1">+IF(OFFSET('Hygiene Data'!$G$13,0,10*ROW('Hygiene Data'!G152))="","",OFFSET('Hygiene Data'!$G$13,0,10*ROW('Hygiene Data'!G152)))</f>
        <v/>
      </c>
      <c r="EA158" s="399" t="str">
        <f ca="1">+IF(OFFSET('Hygiene Data'!$H$11,0,10*ROW('Hygiene Data'!H152))="","",OFFSET('Hygiene Data'!$H$11,0,10*ROW('Hygiene Data'!H152)))</f>
        <v/>
      </c>
      <c r="EB158" s="399" t="str">
        <f ca="1">+IF(OFFSET('Hygiene Data'!$H$12,0,10*ROW('Hygiene Data'!H152))="","",OFFSET('Hygiene Data'!$H$12,0,10*ROW('Hygiene Data'!H152)))</f>
        <v/>
      </c>
      <c r="EC158" s="399" t="str">
        <f ca="1">+IF(OFFSET('Hygiene Data'!$H$13,0,10*ROW('Hygiene Data'!H152))="","",OFFSET('Hygiene Data'!$H$13,0,10*ROW('Hygiene Data'!H152)))</f>
        <v/>
      </c>
      <c r="ED158" s="399" t="str">
        <f ca="1">+IF(OFFSET('Hygiene Data'!$I$11,0,10*ROW('Hygiene Data'!I152))="","",OFFSET('Hygiene Data'!$I$11,0,10*ROW('Hygiene Data'!I152)))</f>
        <v/>
      </c>
      <c r="EE158" s="399" t="str">
        <f ca="1">+IF(OFFSET('Hygiene Data'!$I$12,0,10*ROW('Hygiene Data'!I152))="","",OFFSET('Hygiene Data'!$I$12,0,10*ROW('Hygiene Data'!I152)))</f>
        <v/>
      </c>
      <c r="EF158" s="399" t="str">
        <f ca="1">+IF(OFFSET('Hygiene Data'!$I$13,0,10*ROW('Hygiene Data'!I152))="","",OFFSET('Hygiene Data'!$I$13,0,10*ROW('Hygiene Data'!I152)))</f>
        <v/>
      </c>
    </row>
    <row r="159" spans="1:136" x14ac:dyDescent="0.25">
      <c r="A159" s="508" t="str">
        <f ca="1">+IF(OFFSET('Water Data'!$B$2,0,10*ROW('Water Data'!E153))="","",OFFSET('Water Data'!$B$2,0,10*ROW('Water Data'!E153)))</f>
        <v/>
      </c>
      <c r="B159" s="50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35" t="str">
        <f t="shared" ca="1" si="2"/>
        <v/>
      </c>
      <c r="D159" s="53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3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3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3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3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3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3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3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3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3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3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3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3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3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3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3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3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3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3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3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3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3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3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3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3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3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3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3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3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3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3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3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3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3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3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3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3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3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3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3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3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3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3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3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3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3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3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3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3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1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3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3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3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3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3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3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3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3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3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3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3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3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3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3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3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3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99" t="str">
        <f ca="1">+IF(OFFSET('Water Data'!$D$27,0,10*ROW('Water Data'!D153))="","",OFFSET('Water Data'!$D$27,0,10*ROW('Water Data'!D153)))</f>
        <v/>
      </c>
      <c r="BT159" s="399" t="str">
        <f ca="1">+IF(OFFSET('Water Data'!$D$28,0,10*ROW('Water Data'!D153))="","",OFFSET('Water Data'!$D$28,0,10*ROW('Water Data'!D153)))</f>
        <v/>
      </c>
      <c r="BU159" s="399" t="str">
        <f ca="1">+IF(OFFSET('Water Data'!$D$29,0,10*ROW('Water Data'!D153))="","",OFFSET('Water Data'!$D$29,0,10*ROW('Water Data'!D153)))</f>
        <v/>
      </c>
      <c r="BV159" s="399" t="str">
        <f ca="1">+IF(OFFSET('Water Data'!$E$27,0,10*ROW('Water Data'!E153))="","",OFFSET('Water Data'!$E$27,0,10*ROW('Water Data'!E153)))</f>
        <v/>
      </c>
      <c r="BW159" s="399" t="str">
        <f ca="1">+IF(OFFSET('Water Data'!$E$28,0,10*ROW('Water Data'!E153))="","",OFFSET('Water Data'!$E$28,0,10*ROW('Water Data'!E153)))</f>
        <v/>
      </c>
      <c r="BX159" s="399" t="str">
        <f ca="1">+IF(OFFSET('Water Data'!$E$29,0,10*ROW('Water Data'!E153))="","",OFFSET('Water Data'!$E$29,0,10*ROW('Water Data'!E153)))</f>
        <v/>
      </c>
      <c r="BY159" s="399" t="str">
        <f ca="1">+IF(OFFSET('Water Data'!$F$27,0,10*ROW('Water Data'!F153))="","",OFFSET('Water Data'!$F$27,0,10*ROW('Water Data'!F153)))</f>
        <v/>
      </c>
      <c r="BZ159" s="399" t="str">
        <f ca="1">+IF(OFFSET('Water Data'!$F$28,0,10*ROW('Water Data'!F153))="","",OFFSET('Water Data'!$F$28,0,10*ROW('Water Data'!F153)))</f>
        <v/>
      </c>
      <c r="CA159" s="399" t="str">
        <f ca="1">+IF(OFFSET('Water Data'!$F$29,0,10*ROW('Water Data'!F153))="","",OFFSET('Water Data'!$F$29,0,10*ROW('Water Data'!F153)))</f>
        <v/>
      </c>
      <c r="CB159" s="399" t="str">
        <f ca="1">+IF(OFFSET('Water Data'!$G$27,0,10*ROW('Water Data'!G153))="","",OFFSET('Water Data'!$G$27,0,10*ROW('Water Data'!G153)))</f>
        <v/>
      </c>
      <c r="CC159" s="399" t="str">
        <f ca="1">+IF(OFFSET('Water Data'!$G$28,0,10*ROW('Water Data'!G153))="","",OFFSET('Water Data'!$G$28,0,10*ROW('Water Data'!G153)))</f>
        <v/>
      </c>
      <c r="CD159" s="399" t="str">
        <f ca="1">+IF(OFFSET('Water Data'!$G$29,0,10*ROW('Water Data'!G153))="","",OFFSET('Water Data'!$G$29,0,10*ROW('Water Data'!G153)))</f>
        <v/>
      </c>
      <c r="CE159" s="399" t="str">
        <f ca="1">+IF(OFFSET('Water Data'!$H$27,0,10*ROW('Water Data'!H153))="","",OFFSET('Water Data'!$H$27,0,10*ROW('Water Data'!H153)))</f>
        <v/>
      </c>
      <c r="CF159" s="399" t="str">
        <f ca="1">+IF(OFFSET('Water Data'!$H$28,0,10*ROW('Water Data'!H153))="","",OFFSET('Water Data'!$H$28,0,10*ROW('Water Data'!H153)))</f>
        <v/>
      </c>
      <c r="CG159" s="399" t="str">
        <f ca="1">+IF(OFFSET('Water Data'!$H$29,0,10*ROW('Water Data'!H153))="","",OFFSET('Water Data'!$H$29,0,10*ROW('Water Data'!H153)))</f>
        <v/>
      </c>
      <c r="CH159" s="399" t="str">
        <f ca="1">+IF(OFFSET('Water Data'!$I$27,0,10*ROW('Water Data'!I153))="","",OFFSET('Water Data'!$I$27,0,10*ROW('Water Data'!I153)))</f>
        <v/>
      </c>
      <c r="CI159" s="399" t="str">
        <f ca="1">+IF(OFFSET('Water Data'!$I$28,0,10*ROW('Water Data'!I153))="","",OFFSET('Water Data'!$I$28,0,10*ROW('Water Data'!I153)))</f>
        <v/>
      </c>
      <c r="CJ159" s="399" t="str">
        <f ca="1">+IF(OFFSET('Water Data'!$I$29,0,10*ROW('Water Data'!I153))="","",OFFSET('Water Data'!$I$29,0,10*ROW('Water Data'!I153)))</f>
        <v/>
      </c>
      <c r="CK159" s="399" t="str">
        <f ca="1">+IF(OFFSET('Sanitation Data'!$D$28,0,10*ROW('Sanitation Data'!D153))="","",OFFSET('Sanitation Data'!$D$28,0,10*ROW('Sanitation Data'!D153)))</f>
        <v/>
      </c>
      <c r="CL159" s="399" t="str">
        <f ca="1">+IF(OFFSET('Sanitation Data'!$D$29,0,10*ROW('Sanitation Data'!D153))="","",OFFSET('Sanitation Data'!$D$29,0,10*ROW('Sanitation Data'!D153)))</f>
        <v/>
      </c>
      <c r="CM159" s="399" t="str">
        <f ca="1">+IF(OFFSET('Sanitation Data'!$D$30,0,10*ROW('Sanitation Data'!D153))="","",OFFSET('Sanitation Data'!$D$30,0,10*ROW('Sanitation Data'!D153)))</f>
        <v/>
      </c>
      <c r="CN159" s="399" t="str">
        <f ca="1">+IF(OFFSET('Sanitation Data'!$D$31,0,10*ROW('Sanitation Data'!D153))="","",OFFSET('Sanitation Data'!$D$31,0,10*ROW('Sanitation Data'!D153)))</f>
        <v/>
      </c>
      <c r="CO159" s="399" t="str">
        <f ca="1">+IF(OFFSET('Sanitation Data'!$D$32,0,10*ROW('Sanitation Data'!D153))="","",OFFSET('Sanitation Data'!$D$32,0,10*ROW('Sanitation Data'!D153)))</f>
        <v/>
      </c>
      <c r="CP159" s="399" t="str">
        <f ca="1">+IF(OFFSET('Sanitation Data'!$E$28,0,10*ROW('Sanitation Data'!E153))="","",OFFSET('Sanitation Data'!$E$28,0,10*ROW('Sanitation Data'!E153)))</f>
        <v/>
      </c>
      <c r="CQ159" s="399" t="str">
        <f ca="1">+IF(OFFSET('Sanitation Data'!$E$29,0,10*ROW('Sanitation Data'!E153))="","",OFFSET('Sanitation Data'!$E$29,0,10*ROW('Sanitation Data'!E153)))</f>
        <v/>
      </c>
      <c r="CR159" s="399" t="str">
        <f ca="1">+IF(OFFSET('Sanitation Data'!$E$30,0,10*ROW('Sanitation Data'!E153))="","",OFFSET('Sanitation Data'!$E$30,0,10*ROW('Sanitation Data'!E153)))</f>
        <v/>
      </c>
      <c r="CS159" s="399" t="str">
        <f ca="1">+IF(OFFSET('Sanitation Data'!$E$31,0,10*ROW('Sanitation Data'!E153))="","",OFFSET('Sanitation Data'!$E$31,0,10*ROW('Sanitation Data'!E153)))</f>
        <v/>
      </c>
      <c r="CT159" s="399" t="str">
        <f ca="1">+IF(OFFSET('Sanitation Data'!$E$32,0,10*ROW('Sanitation Data'!E153))="","",OFFSET('Sanitation Data'!$E$32,0,10*ROW('Sanitation Data'!E153)))</f>
        <v/>
      </c>
      <c r="CU159" s="399" t="str">
        <f ca="1">+IF(OFFSET('Sanitation Data'!$F$28,0,10*ROW('Sanitation Data'!F153))="","",OFFSET('Sanitation Data'!$F$28,0,10*ROW('Sanitation Data'!F153)))</f>
        <v/>
      </c>
      <c r="CV159" s="399" t="str">
        <f ca="1">+IF(OFFSET('Sanitation Data'!$F$29,0,10*ROW('Sanitation Data'!F153))="","",OFFSET('Sanitation Data'!$F$29,0,10*ROW('Sanitation Data'!F153)))</f>
        <v/>
      </c>
      <c r="CW159" s="399" t="str">
        <f ca="1">+IF(OFFSET('Sanitation Data'!$F$30,0,10*ROW('Sanitation Data'!F153))="","",OFFSET('Sanitation Data'!$F$30,0,10*ROW('Sanitation Data'!F153)))</f>
        <v/>
      </c>
      <c r="CX159" s="399" t="str">
        <f ca="1">+IF(OFFSET('Sanitation Data'!$F$31,0,10*ROW('Sanitation Data'!F153))="","",OFFSET('Sanitation Data'!$F$31,0,10*ROW('Sanitation Data'!F153)))</f>
        <v/>
      </c>
      <c r="CY159" s="399" t="str">
        <f ca="1">+IF(OFFSET('Sanitation Data'!$F$32,0,10*ROW('Sanitation Data'!F153))="","",OFFSET('Sanitation Data'!$F$32,0,10*ROW('Sanitation Data'!F153)))</f>
        <v/>
      </c>
      <c r="CZ159" s="399" t="str">
        <f ca="1">+IF(OFFSET('Sanitation Data'!$G$28,0,10*ROW('Sanitation Data'!G153))="","",OFFSET('Sanitation Data'!$G$28,0,10*ROW('Sanitation Data'!G153)))</f>
        <v/>
      </c>
      <c r="DA159" s="399" t="str">
        <f ca="1">+IF(OFFSET('Sanitation Data'!$G$29,0,10*ROW('Sanitation Data'!G153))="","",OFFSET('Sanitation Data'!$G$29,0,10*ROW('Sanitation Data'!G153)))</f>
        <v/>
      </c>
      <c r="DB159" s="399" t="str">
        <f ca="1">+IF(OFFSET('Sanitation Data'!$G$30,0,10*ROW('Sanitation Data'!G153))="","",OFFSET('Sanitation Data'!$G$30,0,10*ROW('Sanitation Data'!G153)))</f>
        <v/>
      </c>
      <c r="DC159" s="399" t="str">
        <f ca="1">+IF(OFFSET('Sanitation Data'!$G$31,0,10*ROW('Sanitation Data'!G153))="","",OFFSET('Sanitation Data'!$G$31,0,10*ROW('Sanitation Data'!G153)))</f>
        <v/>
      </c>
      <c r="DD159" s="399" t="str">
        <f ca="1">+IF(OFFSET('Sanitation Data'!$G$32,0,10*ROW('Sanitation Data'!G153))="","",OFFSET('Sanitation Data'!$G$32,0,10*ROW('Sanitation Data'!G153)))</f>
        <v/>
      </c>
      <c r="DE159" s="399" t="str">
        <f ca="1">+IF(OFFSET('Sanitation Data'!$H$28,0,10*ROW('Sanitation Data'!H153))="","",OFFSET('Sanitation Data'!$H$28,0,10*ROW('Sanitation Data'!H153)))</f>
        <v/>
      </c>
      <c r="DF159" s="399" t="str">
        <f ca="1">+IF(OFFSET('Sanitation Data'!$H$29,0,10*ROW('Sanitation Data'!H153))="","",OFFSET('Sanitation Data'!$H$29,0,10*ROW('Sanitation Data'!H153)))</f>
        <v/>
      </c>
      <c r="DG159" s="399" t="str">
        <f ca="1">+IF(OFFSET('Sanitation Data'!$H$30,0,10*ROW('Sanitation Data'!H153))="","",OFFSET('Sanitation Data'!$H$30,0,10*ROW('Sanitation Data'!H153)))</f>
        <v/>
      </c>
      <c r="DH159" s="399" t="str">
        <f ca="1">+IF(OFFSET('Sanitation Data'!$H$31,0,10*ROW('Sanitation Data'!H153))="","",OFFSET('Sanitation Data'!$H$31,0,10*ROW('Sanitation Data'!H153)))</f>
        <v/>
      </c>
      <c r="DI159" s="399" t="str">
        <f ca="1">+IF(OFFSET('Sanitation Data'!$H$32,0,10*ROW('Sanitation Data'!H153))="","",OFFSET('Sanitation Data'!$H$32,0,10*ROW('Sanitation Data'!H153)))</f>
        <v/>
      </c>
      <c r="DJ159" s="399" t="str">
        <f ca="1">+IF(OFFSET('Sanitation Data'!$I$28,0,10*ROW('Sanitation Data'!I153))="","",OFFSET('Sanitation Data'!$I$28,0,10*ROW('Sanitation Data'!I153)))</f>
        <v/>
      </c>
      <c r="DK159" s="399" t="str">
        <f ca="1">+IF(OFFSET('Sanitation Data'!$I$29,0,10*ROW('Sanitation Data'!I153))="","",OFFSET('Sanitation Data'!$I$29,0,10*ROW('Sanitation Data'!I153)))</f>
        <v/>
      </c>
      <c r="DL159" s="399" t="str">
        <f ca="1">+IF(OFFSET('Sanitation Data'!$I$30,0,10*ROW('Sanitation Data'!I153))="","",OFFSET('Sanitation Data'!$I$30,0,10*ROW('Sanitation Data'!I153)))</f>
        <v/>
      </c>
      <c r="DM159" s="399" t="str">
        <f ca="1">+IF(OFFSET('Sanitation Data'!$I$31,0,10*ROW('Sanitation Data'!I153))="","",OFFSET('Sanitation Data'!$I$31,0,10*ROW('Sanitation Data'!I153)))</f>
        <v/>
      </c>
      <c r="DN159" s="399" t="str">
        <f ca="1">+IF(OFFSET('Sanitation Data'!$I$32,0,10*ROW('Sanitation Data'!I153))="","",OFFSET('Sanitation Data'!$I$32,0,10*ROW('Sanitation Data'!I153)))</f>
        <v/>
      </c>
      <c r="DO159" s="399" t="str">
        <f ca="1">+IF(OFFSET('Hygiene Data'!$D$11,0,10*ROW('Hygiene Data'!D153))="","",OFFSET('Hygiene Data'!$D$11,0,10*ROW('Hygiene Data'!D153)))</f>
        <v/>
      </c>
      <c r="DP159" s="399" t="str">
        <f ca="1">+IF(OFFSET('Hygiene Data'!$D$12,0,10*ROW('Hygiene Data'!D153))="","",OFFSET('Hygiene Data'!$D$12,0,10*ROW('Hygiene Data'!D153)))</f>
        <v/>
      </c>
      <c r="DQ159" s="399" t="str">
        <f ca="1">+IF(OFFSET('Hygiene Data'!$D$13,0,10*ROW('Hygiene Data'!D153))="","",OFFSET('Hygiene Data'!$D$13,0,10*ROW('Hygiene Data'!D153)))</f>
        <v/>
      </c>
      <c r="DR159" s="399" t="str">
        <f ca="1">+IF(OFFSET('Hygiene Data'!$E$11,0,10*ROW('Hygiene Data'!E153))="","",OFFSET('Hygiene Data'!$E$11,0,10*ROW('Hygiene Data'!E153)))</f>
        <v/>
      </c>
      <c r="DS159" s="399" t="str">
        <f ca="1">+IF(OFFSET('Hygiene Data'!$E$12,0,10*ROW('Hygiene Data'!E153))="","",OFFSET('Hygiene Data'!$E$12,0,10*ROW('Hygiene Data'!E153)))</f>
        <v/>
      </c>
      <c r="DT159" s="399" t="str">
        <f ca="1">+IF(OFFSET('Hygiene Data'!$E$13,0,10*ROW('Hygiene Data'!E153))="","",OFFSET('Hygiene Data'!$E$13,0,10*ROW('Hygiene Data'!E153)))</f>
        <v/>
      </c>
      <c r="DU159" s="399" t="str">
        <f ca="1">+IF(OFFSET('Hygiene Data'!$F$11,0,10*ROW('Hygiene Data'!F153))="","",OFFSET('Hygiene Data'!$F$11,0,10*ROW('Hygiene Data'!F153)))</f>
        <v/>
      </c>
      <c r="DV159" s="399" t="str">
        <f ca="1">+IF(OFFSET('Hygiene Data'!$F$12,0,10*ROW('Hygiene Data'!F153))="","",OFFSET('Hygiene Data'!$F$12,0,10*ROW('Hygiene Data'!F153)))</f>
        <v/>
      </c>
      <c r="DW159" s="399" t="str">
        <f ca="1">+IF(OFFSET('Hygiene Data'!$F$13,0,10*ROW('Hygiene Data'!F153))="","",OFFSET('Hygiene Data'!$F$13,0,10*ROW('Hygiene Data'!F153)))</f>
        <v/>
      </c>
      <c r="DX159" s="399" t="str">
        <f ca="1">+IF(OFFSET('Hygiene Data'!$G$11,0,10*ROW('Hygiene Data'!G153))="","",OFFSET('Hygiene Data'!$G$11,0,10*ROW('Hygiene Data'!G153)))</f>
        <v/>
      </c>
      <c r="DY159" s="399" t="str">
        <f ca="1">+IF(OFFSET('Hygiene Data'!$G$12,0,10*ROW('Hygiene Data'!G153))="","",OFFSET('Hygiene Data'!$G$12,0,10*ROW('Hygiene Data'!G153)))</f>
        <v/>
      </c>
      <c r="DZ159" s="399" t="str">
        <f ca="1">+IF(OFFSET('Hygiene Data'!$G$13,0,10*ROW('Hygiene Data'!G153))="","",OFFSET('Hygiene Data'!$G$13,0,10*ROW('Hygiene Data'!G153)))</f>
        <v/>
      </c>
      <c r="EA159" s="399" t="str">
        <f ca="1">+IF(OFFSET('Hygiene Data'!$H$11,0,10*ROW('Hygiene Data'!H153))="","",OFFSET('Hygiene Data'!$H$11,0,10*ROW('Hygiene Data'!H153)))</f>
        <v/>
      </c>
      <c r="EB159" s="399" t="str">
        <f ca="1">+IF(OFFSET('Hygiene Data'!$H$12,0,10*ROW('Hygiene Data'!H153))="","",OFFSET('Hygiene Data'!$H$12,0,10*ROW('Hygiene Data'!H153)))</f>
        <v/>
      </c>
      <c r="EC159" s="399" t="str">
        <f ca="1">+IF(OFFSET('Hygiene Data'!$H$13,0,10*ROW('Hygiene Data'!H153))="","",OFFSET('Hygiene Data'!$H$13,0,10*ROW('Hygiene Data'!H153)))</f>
        <v/>
      </c>
      <c r="ED159" s="399" t="str">
        <f ca="1">+IF(OFFSET('Hygiene Data'!$I$11,0,10*ROW('Hygiene Data'!I153))="","",OFFSET('Hygiene Data'!$I$11,0,10*ROW('Hygiene Data'!I153)))</f>
        <v/>
      </c>
      <c r="EE159" s="399" t="str">
        <f ca="1">+IF(OFFSET('Hygiene Data'!$I$12,0,10*ROW('Hygiene Data'!I153))="","",OFFSET('Hygiene Data'!$I$12,0,10*ROW('Hygiene Data'!I153)))</f>
        <v/>
      </c>
      <c r="EF159" s="399" t="str">
        <f ca="1">+IF(OFFSET('Hygiene Data'!$I$13,0,10*ROW('Hygiene Data'!I153))="","",OFFSET('Hygiene Data'!$I$13,0,10*ROW('Hygiene Data'!I153)))</f>
        <v/>
      </c>
    </row>
    <row r="160" spans="1:136" x14ac:dyDescent="0.25">
      <c r="A160" s="508" t="str">
        <f ca="1">+IF(OFFSET('Water Data'!$B$2,0,10*ROW('Water Data'!E154))="","",OFFSET('Water Data'!$B$2,0,10*ROW('Water Data'!E154)))</f>
        <v/>
      </c>
      <c r="B160" s="50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35" t="str">
        <f t="shared" ca="1" si="2"/>
        <v/>
      </c>
      <c r="D160" s="53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3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3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3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3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3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3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3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3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3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3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3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3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3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3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3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3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3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3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3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3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3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3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3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3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3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3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3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3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3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3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3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3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3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3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3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3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3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3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3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3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3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3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3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3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3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3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3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3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1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3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3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3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3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3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3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3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3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3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3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3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3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3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3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3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3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99" t="str">
        <f ca="1">+IF(OFFSET('Water Data'!$D$27,0,10*ROW('Water Data'!D154))="","",OFFSET('Water Data'!$D$27,0,10*ROW('Water Data'!D154)))</f>
        <v/>
      </c>
      <c r="BT160" s="399" t="str">
        <f ca="1">+IF(OFFSET('Water Data'!$D$28,0,10*ROW('Water Data'!D154))="","",OFFSET('Water Data'!$D$28,0,10*ROW('Water Data'!D154)))</f>
        <v/>
      </c>
      <c r="BU160" s="399" t="str">
        <f ca="1">+IF(OFFSET('Water Data'!$D$29,0,10*ROW('Water Data'!D154))="","",OFFSET('Water Data'!$D$29,0,10*ROW('Water Data'!D154)))</f>
        <v/>
      </c>
      <c r="BV160" s="399" t="str">
        <f ca="1">+IF(OFFSET('Water Data'!$E$27,0,10*ROW('Water Data'!E154))="","",OFFSET('Water Data'!$E$27,0,10*ROW('Water Data'!E154)))</f>
        <v/>
      </c>
      <c r="BW160" s="399" t="str">
        <f ca="1">+IF(OFFSET('Water Data'!$E$28,0,10*ROW('Water Data'!E154))="","",OFFSET('Water Data'!$E$28,0,10*ROW('Water Data'!E154)))</f>
        <v/>
      </c>
      <c r="BX160" s="399" t="str">
        <f ca="1">+IF(OFFSET('Water Data'!$E$29,0,10*ROW('Water Data'!E154))="","",OFFSET('Water Data'!$E$29,0,10*ROW('Water Data'!E154)))</f>
        <v/>
      </c>
      <c r="BY160" s="399" t="str">
        <f ca="1">+IF(OFFSET('Water Data'!$F$27,0,10*ROW('Water Data'!F154))="","",OFFSET('Water Data'!$F$27,0,10*ROW('Water Data'!F154)))</f>
        <v/>
      </c>
      <c r="BZ160" s="399" t="str">
        <f ca="1">+IF(OFFSET('Water Data'!$F$28,0,10*ROW('Water Data'!F154))="","",OFFSET('Water Data'!$F$28,0,10*ROW('Water Data'!F154)))</f>
        <v/>
      </c>
      <c r="CA160" s="399" t="str">
        <f ca="1">+IF(OFFSET('Water Data'!$F$29,0,10*ROW('Water Data'!F154))="","",OFFSET('Water Data'!$F$29,0,10*ROW('Water Data'!F154)))</f>
        <v/>
      </c>
      <c r="CB160" s="399" t="str">
        <f ca="1">+IF(OFFSET('Water Data'!$G$27,0,10*ROW('Water Data'!G154))="","",OFFSET('Water Data'!$G$27,0,10*ROW('Water Data'!G154)))</f>
        <v/>
      </c>
      <c r="CC160" s="399" t="str">
        <f ca="1">+IF(OFFSET('Water Data'!$G$28,0,10*ROW('Water Data'!G154))="","",OFFSET('Water Data'!$G$28,0,10*ROW('Water Data'!G154)))</f>
        <v/>
      </c>
      <c r="CD160" s="399" t="str">
        <f ca="1">+IF(OFFSET('Water Data'!$G$29,0,10*ROW('Water Data'!G154))="","",OFFSET('Water Data'!$G$29,0,10*ROW('Water Data'!G154)))</f>
        <v/>
      </c>
      <c r="CE160" s="399" t="str">
        <f ca="1">+IF(OFFSET('Water Data'!$H$27,0,10*ROW('Water Data'!H154))="","",OFFSET('Water Data'!$H$27,0,10*ROW('Water Data'!H154)))</f>
        <v/>
      </c>
      <c r="CF160" s="399" t="str">
        <f ca="1">+IF(OFFSET('Water Data'!$H$28,0,10*ROW('Water Data'!H154))="","",OFFSET('Water Data'!$H$28,0,10*ROW('Water Data'!H154)))</f>
        <v/>
      </c>
      <c r="CG160" s="399" t="str">
        <f ca="1">+IF(OFFSET('Water Data'!$H$29,0,10*ROW('Water Data'!H154))="","",OFFSET('Water Data'!$H$29,0,10*ROW('Water Data'!H154)))</f>
        <v/>
      </c>
      <c r="CH160" s="399" t="str">
        <f ca="1">+IF(OFFSET('Water Data'!$I$27,0,10*ROW('Water Data'!I154))="","",OFFSET('Water Data'!$I$27,0,10*ROW('Water Data'!I154)))</f>
        <v/>
      </c>
      <c r="CI160" s="399" t="str">
        <f ca="1">+IF(OFFSET('Water Data'!$I$28,0,10*ROW('Water Data'!I154))="","",OFFSET('Water Data'!$I$28,0,10*ROW('Water Data'!I154)))</f>
        <v/>
      </c>
      <c r="CJ160" s="399" t="str">
        <f ca="1">+IF(OFFSET('Water Data'!$I$29,0,10*ROW('Water Data'!I154))="","",OFFSET('Water Data'!$I$29,0,10*ROW('Water Data'!I154)))</f>
        <v/>
      </c>
      <c r="CK160" s="399" t="str">
        <f ca="1">+IF(OFFSET('Sanitation Data'!$D$28,0,10*ROW('Sanitation Data'!D154))="","",OFFSET('Sanitation Data'!$D$28,0,10*ROW('Sanitation Data'!D154)))</f>
        <v/>
      </c>
      <c r="CL160" s="399" t="str">
        <f ca="1">+IF(OFFSET('Sanitation Data'!$D$29,0,10*ROW('Sanitation Data'!D154))="","",OFFSET('Sanitation Data'!$D$29,0,10*ROW('Sanitation Data'!D154)))</f>
        <v/>
      </c>
      <c r="CM160" s="399" t="str">
        <f ca="1">+IF(OFFSET('Sanitation Data'!$D$30,0,10*ROW('Sanitation Data'!D154))="","",OFFSET('Sanitation Data'!$D$30,0,10*ROW('Sanitation Data'!D154)))</f>
        <v/>
      </c>
      <c r="CN160" s="399" t="str">
        <f ca="1">+IF(OFFSET('Sanitation Data'!$D$31,0,10*ROW('Sanitation Data'!D154))="","",OFFSET('Sanitation Data'!$D$31,0,10*ROW('Sanitation Data'!D154)))</f>
        <v/>
      </c>
      <c r="CO160" s="399" t="str">
        <f ca="1">+IF(OFFSET('Sanitation Data'!$D$32,0,10*ROW('Sanitation Data'!D154))="","",OFFSET('Sanitation Data'!$D$32,0,10*ROW('Sanitation Data'!D154)))</f>
        <v/>
      </c>
      <c r="CP160" s="399" t="str">
        <f ca="1">+IF(OFFSET('Sanitation Data'!$E$28,0,10*ROW('Sanitation Data'!E154))="","",OFFSET('Sanitation Data'!$E$28,0,10*ROW('Sanitation Data'!E154)))</f>
        <v/>
      </c>
      <c r="CQ160" s="399" t="str">
        <f ca="1">+IF(OFFSET('Sanitation Data'!$E$29,0,10*ROW('Sanitation Data'!E154))="","",OFFSET('Sanitation Data'!$E$29,0,10*ROW('Sanitation Data'!E154)))</f>
        <v/>
      </c>
      <c r="CR160" s="399" t="str">
        <f ca="1">+IF(OFFSET('Sanitation Data'!$E$30,0,10*ROW('Sanitation Data'!E154))="","",OFFSET('Sanitation Data'!$E$30,0,10*ROW('Sanitation Data'!E154)))</f>
        <v/>
      </c>
      <c r="CS160" s="399" t="str">
        <f ca="1">+IF(OFFSET('Sanitation Data'!$E$31,0,10*ROW('Sanitation Data'!E154))="","",OFFSET('Sanitation Data'!$E$31,0,10*ROW('Sanitation Data'!E154)))</f>
        <v/>
      </c>
      <c r="CT160" s="399" t="str">
        <f ca="1">+IF(OFFSET('Sanitation Data'!$E$32,0,10*ROW('Sanitation Data'!E154))="","",OFFSET('Sanitation Data'!$E$32,0,10*ROW('Sanitation Data'!E154)))</f>
        <v/>
      </c>
      <c r="CU160" s="399" t="str">
        <f ca="1">+IF(OFFSET('Sanitation Data'!$F$28,0,10*ROW('Sanitation Data'!F154))="","",OFFSET('Sanitation Data'!$F$28,0,10*ROW('Sanitation Data'!F154)))</f>
        <v/>
      </c>
      <c r="CV160" s="399" t="str">
        <f ca="1">+IF(OFFSET('Sanitation Data'!$F$29,0,10*ROW('Sanitation Data'!F154))="","",OFFSET('Sanitation Data'!$F$29,0,10*ROW('Sanitation Data'!F154)))</f>
        <v/>
      </c>
      <c r="CW160" s="399" t="str">
        <f ca="1">+IF(OFFSET('Sanitation Data'!$F$30,0,10*ROW('Sanitation Data'!F154))="","",OFFSET('Sanitation Data'!$F$30,0,10*ROW('Sanitation Data'!F154)))</f>
        <v/>
      </c>
      <c r="CX160" s="399" t="str">
        <f ca="1">+IF(OFFSET('Sanitation Data'!$F$31,0,10*ROW('Sanitation Data'!F154))="","",OFFSET('Sanitation Data'!$F$31,0,10*ROW('Sanitation Data'!F154)))</f>
        <v/>
      </c>
      <c r="CY160" s="399" t="str">
        <f ca="1">+IF(OFFSET('Sanitation Data'!$F$32,0,10*ROW('Sanitation Data'!F154))="","",OFFSET('Sanitation Data'!$F$32,0,10*ROW('Sanitation Data'!F154)))</f>
        <v/>
      </c>
      <c r="CZ160" s="399" t="str">
        <f ca="1">+IF(OFFSET('Sanitation Data'!$G$28,0,10*ROW('Sanitation Data'!G154))="","",OFFSET('Sanitation Data'!$G$28,0,10*ROW('Sanitation Data'!G154)))</f>
        <v/>
      </c>
      <c r="DA160" s="399" t="str">
        <f ca="1">+IF(OFFSET('Sanitation Data'!$G$29,0,10*ROW('Sanitation Data'!G154))="","",OFFSET('Sanitation Data'!$G$29,0,10*ROW('Sanitation Data'!G154)))</f>
        <v/>
      </c>
      <c r="DB160" s="399" t="str">
        <f ca="1">+IF(OFFSET('Sanitation Data'!$G$30,0,10*ROW('Sanitation Data'!G154))="","",OFFSET('Sanitation Data'!$G$30,0,10*ROW('Sanitation Data'!G154)))</f>
        <v/>
      </c>
      <c r="DC160" s="399" t="str">
        <f ca="1">+IF(OFFSET('Sanitation Data'!$G$31,0,10*ROW('Sanitation Data'!G154))="","",OFFSET('Sanitation Data'!$G$31,0,10*ROW('Sanitation Data'!G154)))</f>
        <v/>
      </c>
      <c r="DD160" s="399" t="str">
        <f ca="1">+IF(OFFSET('Sanitation Data'!$G$32,0,10*ROW('Sanitation Data'!G154))="","",OFFSET('Sanitation Data'!$G$32,0,10*ROW('Sanitation Data'!G154)))</f>
        <v/>
      </c>
      <c r="DE160" s="399" t="str">
        <f ca="1">+IF(OFFSET('Sanitation Data'!$H$28,0,10*ROW('Sanitation Data'!H154))="","",OFFSET('Sanitation Data'!$H$28,0,10*ROW('Sanitation Data'!H154)))</f>
        <v/>
      </c>
      <c r="DF160" s="399" t="str">
        <f ca="1">+IF(OFFSET('Sanitation Data'!$H$29,0,10*ROW('Sanitation Data'!H154))="","",OFFSET('Sanitation Data'!$H$29,0,10*ROW('Sanitation Data'!H154)))</f>
        <v/>
      </c>
      <c r="DG160" s="399" t="str">
        <f ca="1">+IF(OFFSET('Sanitation Data'!$H$30,0,10*ROW('Sanitation Data'!H154))="","",OFFSET('Sanitation Data'!$H$30,0,10*ROW('Sanitation Data'!H154)))</f>
        <v/>
      </c>
      <c r="DH160" s="399" t="str">
        <f ca="1">+IF(OFFSET('Sanitation Data'!$H$31,0,10*ROW('Sanitation Data'!H154))="","",OFFSET('Sanitation Data'!$H$31,0,10*ROW('Sanitation Data'!H154)))</f>
        <v/>
      </c>
      <c r="DI160" s="399" t="str">
        <f ca="1">+IF(OFFSET('Sanitation Data'!$H$32,0,10*ROW('Sanitation Data'!H154))="","",OFFSET('Sanitation Data'!$H$32,0,10*ROW('Sanitation Data'!H154)))</f>
        <v/>
      </c>
      <c r="DJ160" s="399" t="str">
        <f ca="1">+IF(OFFSET('Sanitation Data'!$I$28,0,10*ROW('Sanitation Data'!I154))="","",OFFSET('Sanitation Data'!$I$28,0,10*ROW('Sanitation Data'!I154)))</f>
        <v/>
      </c>
      <c r="DK160" s="399" t="str">
        <f ca="1">+IF(OFFSET('Sanitation Data'!$I$29,0,10*ROW('Sanitation Data'!I154))="","",OFFSET('Sanitation Data'!$I$29,0,10*ROW('Sanitation Data'!I154)))</f>
        <v/>
      </c>
      <c r="DL160" s="399" t="str">
        <f ca="1">+IF(OFFSET('Sanitation Data'!$I$30,0,10*ROW('Sanitation Data'!I154))="","",OFFSET('Sanitation Data'!$I$30,0,10*ROW('Sanitation Data'!I154)))</f>
        <v/>
      </c>
      <c r="DM160" s="399" t="str">
        <f ca="1">+IF(OFFSET('Sanitation Data'!$I$31,0,10*ROW('Sanitation Data'!I154))="","",OFFSET('Sanitation Data'!$I$31,0,10*ROW('Sanitation Data'!I154)))</f>
        <v/>
      </c>
      <c r="DN160" s="399" t="str">
        <f ca="1">+IF(OFFSET('Sanitation Data'!$I$32,0,10*ROW('Sanitation Data'!I154))="","",OFFSET('Sanitation Data'!$I$32,0,10*ROW('Sanitation Data'!I154)))</f>
        <v/>
      </c>
      <c r="DO160" s="399" t="str">
        <f ca="1">+IF(OFFSET('Hygiene Data'!$D$11,0,10*ROW('Hygiene Data'!D154))="","",OFFSET('Hygiene Data'!$D$11,0,10*ROW('Hygiene Data'!D154)))</f>
        <v/>
      </c>
      <c r="DP160" s="399" t="str">
        <f ca="1">+IF(OFFSET('Hygiene Data'!$D$12,0,10*ROW('Hygiene Data'!D154))="","",OFFSET('Hygiene Data'!$D$12,0,10*ROW('Hygiene Data'!D154)))</f>
        <v/>
      </c>
      <c r="DQ160" s="399" t="str">
        <f ca="1">+IF(OFFSET('Hygiene Data'!$D$13,0,10*ROW('Hygiene Data'!D154))="","",OFFSET('Hygiene Data'!$D$13,0,10*ROW('Hygiene Data'!D154)))</f>
        <v/>
      </c>
      <c r="DR160" s="399" t="str">
        <f ca="1">+IF(OFFSET('Hygiene Data'!$E$11,0,10*ROW('Hygiene Data'!E154))="","",OFFSET('Hygiene Data'!$E$11,0,10*ROW('Hygiene Data'!E154)))</f>
        <v/>
      </c>
      <c r="DS160" s="399" t="str">
        <f ca="1">+IF(OFFSET('Hygiene Data'!$E$12,0,10*ROW('Hygiene Data'!E154))="","",OFFSET('Hygiene Data'!$E$12,0,10*ROW('Hygiene Data'!E154)))</f>
        <v/>
      </c>
      <c r="DT160" s="399" t="str">
        <f ca="1">+IF(OFFSET('Hygiene Data'!$E$13,0,10*ROW('Hygiene Data'!E154))="","",OFFSET('Hygiene Data'!$E$13,0,10*ROW('Hygiene Data'!E154)))</f>
        <v/>
      </c>
      <c r="DU160" s="399" t="str">
        <f ca="1">+IF(OFFSET('Hygiene Data'!$F$11,0,10*ROW('Hygiene Data'!F154))="","",OFFSET('Hygiene Data'!$F$11,0,10*ROW('Hygiene Data'!F154)))</f>
        <v/>
      </c>
      <c r="DV160" s="399" t="str">
        <f ca="1">+IF(OFFSET('Hygiene Data'!$F$12,0,10*ROW('Hygiene Data'!F154))="","",OFFSET('Hygiene Data'!$F$12,0,10*ROW('Hygiene Data'!F154)))</f>
        <v/>
      </c>
      <c r="DW160" s="399" t="str">
        <f ca="1">+IF(OFFSET('Hygiene Data'!$F$13,0,10*ROW('Hygiene Data'!F154))="","",OFFSET('Hygiene Data'!$F$13,0,10*ROW('Hygiene Data'!F154)))</f>
        <v/>
      </c>
      <c r="DX160" s="399" t="str">
        <f ca="1">+IF(OFFSET('Hygiene Data'!$G$11,0,10*ROW('Hygiene Data'!G154))="","",OFFSET('Hygiene Data'!$G$11,0,10*ROW('Hygiene Data'!G154)))</f>
        <v/>
      </c>
      <c r="DY160" s="399" t="str">
        <f ca="1">+IF(OFFSET('Hygiene Data'!$G$12,0,10*ROW('Hygiene Data'!G154))="","",OFFSET('Hygiene Data'!$G$12,0,10*ROW('Hygiene Data'!G154)))</f>
        <v/>
      </c>
      <c r="DZ160" s="399" t="str">
        <f ca="1">+IF(OFFSET('Hygiene Data'!$G$13,0,10*ROW('Hygiene Data'!G154))="","",OFFSET('Hygiene Data'!$G$13,0,10*ROW('Hygiene Data'!G154)))</f>
        <v/>
      </c>
      <c r="EA160" s="399" t="str">
        <f ca="1">+IF(OFFSET('Hygiene Data'!$H$11,0,10*ROW('Hygiene Data'!H154))="","",OFFSET('Hygiene Data'!$H$11,0,10*ROW('Hygiene Data'!H154)))</f>
        <v/>
      </c>
      <c r="EB160" s="399" t="str">
        <f ca="1">+IF(OFFSET('Hygiene Data'!$H$12,0,10*ROW('Hygiene Data'!H154))="","",OFFSET('Hygiene Data'!$H$12,0,10*ROW('Hygiene Data'!H154)))</f>
        <v/>
      </c>
      <c r="EC160" s="399" t="str">
        <f ca="1">+IF(OFFSET('Hygiene Data'!$H$13,0,10*ROW('Hygiene Data'!H154))="","",OFFSET('Hygiene Data'!$H$13,0,10*ROW('Hygiene Data'!H154)))</f>
        <v/>
      </c>
      <c r="ED160" s="399" t="str">
        <f ca="1">+IF(OFFSET('Hygiene Data'!$I$11,0,10*ROW('Hygiene Data'!I154))="","",OFFSET('Hygiene Data'!$I$11,0,10*ROW('Hygiene Data'!I154)))</f>
        <v/>
      </c>
      <c r="EE160" s="399" t="str">
        <f ca="1">+IF(OFFSET('Hygiene Data'!$I$12,0,10*ROW('Hygiene Data'!I154))="","",OFFSET('Hygiene Data'!$I$12,0,10*ROW('Hygiene Data'!I154)))</f>
        <v/>
      </c>
      <c r="EF160" s="399" t="str">
        <f ca="1">+IF(OFFSET('Hygiene Data'!$I$13,0,10*ROW('Hygiene Data'!I154))="","",OFFSET('Hygiene Data'!$I$13,0,10*ROW('Hygiene Data'!I154)))</f>
        <v/>
      </c>
    </row>
    <row r="161" spans="1:136" x14ac:dyDescent="0.25">
      <c r="A161" s="508" t="str">
        <f ca="1">+IF(OFFSET('Water Data'!$B$2,0,10*ROW('Water Data'!E155))="","",OFFSET('Water Data'!$B$2,0,10*ROW('Water Data'!E155)))</f>
        <v/>
      </c>
      <c r="B161" s="50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35" t="str">
        <f t="shared" ca="1" si="2"/>
        <v/>
      </c>
      <c r="D161" s="53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3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3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3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3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3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3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3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3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3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3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3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3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3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3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3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3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3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3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3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3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3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3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3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3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3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3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3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3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3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3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3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3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3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3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3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3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3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3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3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3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3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3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3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3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3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3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3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3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1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3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3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3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3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3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3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3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3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3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3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3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3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3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3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3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3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99" t="str">
        <f ca="1">+IF(OFFSET('Water Data'!$D$27,0,10*ROW('Water Data'!D155))="","",OFFSET('Water Data'!$D$27,0,10*ROW('Water Data'!D155)))</f>
        <v/>
      </c>
      <c r="BT161" s="399" t="str">
        <f ca="1">+IF(OFFSET('Water Data'!$D$28,0,10*ROW('Water Data'!D155))="","",OFFSET('Water Data'!$D$28,0,10*ROW('Water Data'!D155)))</f>
        <v/>
      </c>
      <c r="BU161" s="399" t="str">
        <f ca="1">+IF(OFFSET('Water Data'!$D$29,0,10*ROW('Water Data'!D155))="","",OFFSET('Water Data'!$D$29,0,10*ROW('Water Data'!D155)))</f>
        <v/>
      </c>
      <c r="BV161" s="399" t="str">
        <f ca="1">+IF(OFFSET('Water Data'!$E$27,0,10*ROW('Water Data'!E155))="","",OFFSET('Water Data'!$E$27,0,10*ROW('Water Data'!E155)))</f>
        <v/>
      </c>
      <c r="BW161" s="399" t="str">
        <f ca="1">+IF(OFFSET('Water Data'!$E$28,0,10*ROW('Water Data'!E155))="","",OFFSET('Water Data'!$E$28,0,10*ROW('Water Data'!E155)))</f>
        <v/>
      </c>
      <c r="BX161" s="399" t="str">
        <f ca="1">+IF(OFFSET('Water Data'!$E$29,0,10*ROW('Water Data'!E155))="","",OFFSET('Water Data'!$E$29,0,10*ROW('Water Data'!E155)))</f>
        <v/>
      </c>
      <c r="BY161" s="399" t="str">
        <f ca="1">+IF(OFFSET('Water Data'!$F$27,0,10*ROW('Water Data'!F155))="","",OFFSET('Water Data'!$F$27,0,10*ROW('Water Data'!F155)))</f>
        <v/>
      </c>
      <c r="BZ161" s="399" t="str">
        <f ca="1">+IF(OFFSET('Water Data'!$F$28,0,10*ROW('Water Data'!F155))="","",OFFSET('Water Data'!$F$28,0,10*ROW('Water Data'!F155)))</f>
        <v/>
      </c>
      <c r="CA161" s="399" t="str">
        <f ca="1">+IF(OFFSET('Water Data'!$F$29,0,10*ROW('Water Data'!F155))="","",OFFSET('Water Data'!$F$29,0,10*ROW('Water Data'!F155)))</f>
        <v/>
      </c>
      <c r="CB161" s="399" t="str">
        <f ca="1">+IF(OFFSET('Water Data'!$G$27,0,10*ROW('Water Data'!G155))="","",OFFSET('Water Data'!$G$27,0,10*ROW('Water Data'!G155)))</f>
        <v/>
      </c>
      <c r="CC161" s="399" t="str">
        <f ca="1">+IF(OFFSET('Water Data'!$G$28,0,10*ROW('Water Data'!G155))="","",OFFSET('Water Data'!$G$28,0,10*ROW('Water Data'!G155)))</f>
        <v/>
      </c>
      <c r="CD161" s="399" t="str">
        <f ca="1">+IF(OFFSET('Water Data'!$G$29,0,10*ROW('Water Data'!G155))="","",OFFSET('Water Data'!$G$29,0,10*ROW('Water Data'!G155)))</f>
        <v/>
      </c>
      <c r="CE161" s="399" t="str">
        <f ca="1">+IF(OFFSET('Water Data'!$H$27,0,10*ROW('Water Data'!H155))="","",OFFSET('Water Data'!$H$27,0,10*ROW('Water Data'!H155)))</f>
        <v/>
      </c>
      <c r="CF161" s="399" t="str">
        <f ca="1">+IF(OFFSET('Water Data'!$H$28,0,10*ROW('Water Data'!H155))="","",OFFSET('Water Data'!$H$28,0,10*ROW('Water Data'!H155)))</f>
        <v/>
      </c>
      <c r="CG161" s="399" t="str">
        <f ca="1">+IF(OFFSET('Water Data'!$H$29,0,10*ROW('Water Data'!H155))="","",OFFSET('Water Data'!$H$29,0,10*ROW('Water Data'!H155)))</f>
        <v/>
      </c>
      <c r="CH161" s="399" t="str">
        <f ca="1">+IF(OFFSET('Water Data'!$I$27,0,10*ROW('Water Data'!I155))="","",OFFSET('Water Data'!$I$27,0,10*ROW('Water Data'!I155)))</f>
        <v/>
      </c>
      <c r="CI161" s="399" t="str">
        <f ca="1">+IF(OFFSET('Water Data'!$I$28,0,10*ROW('Water Data'!I155))="","",OFFSET('Water Data'!$I$28,0,10*ROW('Water Data'!I155)))</f>
        <v/>
      </c>
      <c r="CJ161" s="399" t="str">
        <f ca="1">+IF(OFFSET('Water Data'!$I$29,0,10*ROW('Water Data'!I155))="","",OFFSET('Water Data'!$I$29,0,10*ROW('Water Data'!I155)))</f>
        <v/>
      </c>
      <c r="CK161" s="399" t="str">
        <f ca="1">+IF(OFFSET('Sanitation Data'!$D$28,0,10*ROW('Sanitation Data'!D155))="","",OFFSET('Sanitation Data'!$D$28,0,10*ROW('Sanitation Data'!D155)))</f>
        <v/>
      </c>
      <c r="CL161" s="399" t="str">
        <f ca="1">+IF(OFFSET('Sanitation Data'!$D$29,0,10*ROW('Sanitation Data'!D155))="","",OFFSET('Sanitation Data'!$D$29,0,10*ROW('Sanitation Data'!D155)))</f>
        <v/>
      </c>
      <c r="CM161" s="399" t="str">
        <f ca="1">+IF(OFFSET('Sanitation Data'!$D$30,0,10*ROW('Sanitation Data'!D155))="","",OFFSET('Sanitation Data'!$D$30,0,10*ROW('Sanitation Data'!D155)))</f>
        <v/>
      </c>
      <c r="CN161" s="399" t="str">
        <f ca="1">+IF(OFFSET('Sanitation Data'!$D$31,0,10*ROW('Sanitation Data'!D155))="","",OFFSET('Sanitation Data'!$D$31,0,10*ROW('Sanitation Data'!D155)))</f>
        <v/>
      </c>
      <c r="CO161" s="399" t="str">
        <f ca="1">+IF(OFFSET('Sanitation Data'!$D$32,0,10*ROW('Sanitation Data'!D155))="","",OFFSET('Sanitation Data'!$D$32,0,10*ROW('Sanitation Data'!D155)))</f>
        <v/>
      </c>
      <c r="CP161" s="399" t="str">
        <f ca="1">+IF(OFFSET('Sanitation Data'!$E$28,0,10*ROW('Sanitation Data'!E155))="","",OFFSET('Sanitation Data'!$E$28,0,10*ROW('Sanitation Data'!E155)))</f>
        <v/>
      </c>
      <c r="CQ161" s="399" t="str">
        <f ca="1">+IF(OFFSET('Sanitation Data'!$E$29,0,10*ROW('Sanitation Data'!E155))="","",OFFSET('Sanitation Data'!$E$29,0,10*ROW('Sanitation Data'!E155)))</f>
        <v/>
      </c>
      <c r="CR161" s="399" t="str">
        <f ca="1">+IF(OFFSET('Sanitation Data'!$E$30,0,10*ROW('Sanitation Data'!E155))="","",OFFSET('Sanitation Data'!$E$30,0,10*ROW('Sanitation Data'!E155)))</f>
        <v/>
      </c>
      <c r="CS161" s="399" t="str">
        <f ca="1">+IF(OFFSET('Sanitation Data'!$E$31,0,10*ROW('Sanitation Data'!E155))="","",OFFSET('Sanitation Data'!$E$31,0,10*ROW('Sanitation Data'!E155)))</f>
        <v/>
      </c>
      <c r="CT161" s="399" t="str">
        <f ca="1">+IF(OFFSET('Sanitation Data'!$E$32,0,10*ROW('Sanitation Data'!E155))="","",OFFSET('Sanitation Data'!$E$32,0,10*ROW('Sanitation Data'!E155)))</f>
        <v/>
      </c>
      <c r="CU161" s="399" t="str">
        <f ca="1">+IF(OFFSET('Sanitation Data'!$F$28,0,10*ROW('Sanitation Data'!F155))="","",OFFSET('Sanitation Data'!$F$28,0,10*ROW('Sanitation Data'!F155)))</f>
        <v/>
      </c>
      <c r="CV161" s="399" t="str">
        <f ca="1">+IF(OFFSET('Sanitation Data'!$F$29,0,10*ROW('Sanitation Data'!F155))="","",OFFSET('Sanitation Data'!$F$29,0,10*ROW('Sanitation Data'!F155)))</f>
        <v/>
      </c>
      <c r="CW161" s="399" t="str">
        <f ca="1">+IF(OFFSET('Sanitation Data'!$F$30,0,10*ROW('Sanitation Data'!F155))="","",OFFSET('Sanitation Data'!$F$30,0,10*ROW('Sanitation Data'!F155)))</f>
        <v/>
      </c>
      <c r="CX161" s="399" t="str">
        <f ca="1">+IF(OFFSET('Sanitation Data'!$F$31,0,10*ROW('Sanitation Data'!F155))="","",OFFSET('Sanitation Data'!$F$31,0,10*ROW('Sanitation Data'!F155)))</f>
        <v/>
      </c>
      <c r="CY161" s="399" t="str">
        <f ca="1">+IF(OFFSET('Sanitation Data'!$F$32,0,10*ROW('Sanitation Data'!F155))="","",OFFSET('Sanitation Data'!$F$32,0,10*ROW('Sanitation Data'!F155)))</f>
        <v/>
      </c>
      <c r="CZ161" s="399" t="str">
        <f ca="1">+IF(OFFSET('Sanitation Data'!$G$28,0,10*ROW('Sanitation Data'!G155))="","",OFFSET('Sanitation Data'!$G$28,0,10*ROW('Sanitation Data'!G155)))</f>
        <v/>
      </c>
      <c r="DA161" s="399" t="str">
        <f ca="1">+IF(OFFSET('Sanitation Data'!$G$29,0,10*ROW('Sanitation Data'!G155))="","",OFFSET('Sanitation Data'!$G$29,0,10*ROW('Sanitation Data'!G155)))</f>
        <v/>
      </c>
      <c r="DB161" s="399" t="str">
        <f ca="1">+IF(OFFSET('Sanitation Data'!$G$30,0,10*ROW('Sanitation Data'!G155))="","",OFFSET('Sanitation Data'!$G$30,0,10*ROW('Sanitation Data'!G155)))</f>
        <v/>
      </c>
      <c r="DC161" s="399" t="str">
        <f ca="1">+IF(OFFSET('Sanitation Data'!$G$31,0,10*ROW('Sanitation Data'!G155))="","",OFFSET('Sanitation Data'!$G$31,0,10*ROW('Sanitation Data'!G155)))</f>
        <v/>
      </c>
      <c r="DD161" s="399" t="str">
        <f ca="1">+IF(OFFSET('Sanitation Data'!$G$32,0,10*ROW('Sanitation Data'!G155))="","",OFFSET('Sanitation Data'!$G$32,0,10*ROW('Sanitation Data'!G155)))</f>
        <v/>
      </c>
      <c r="DE161" s="399" t="str">
        <f ca="1">+IF(OFFSET('Sanitation Data'!$H$28,0,10*ROW('Sanitation Data'!H155))="","",OFFSET('Sanitation Data'!$H$28,0,10*ROW('Sanitation Data'!H155)))</f>
        <v/>
      </c>
      <c r="DF161" s="399" t="str">
        <f ca="1">+IF(OFFSET('Sanitation Data'!$H$29,0,10*ROW('Sanitation Data'!H155))="","",OFFSET('Sanitation Data'!$H$29,0,10*ROW('Sanitation Data'!H155)))</f>
        <v/>
      </c>
      <c r="DG161" s="399" t="str">
        <f ca="1">+IF(OFFSET('Sanitation Data'!$H$30,0,10*ROW('Sanitation Data'!H155))="","",OFFSET('Sanitation Data'!$H$30,0,10*ROW('Sanitation Data'!H155)))</f>
        <v/>
      </c>
      <c r="DH161" s="399" t="str">
        <f ca="1">+IF(OFFSET('Sanitation Data'!$H$31,0,10*ROW('Sanitation Data'!H155))="","",OFFSET('Sanitation Data'!$H$31,0,10*ROW('Sanitation Data'!H155)))</f>
        <v/>
      </c>
      <c r="DI161" s="399" t="str">
        <f ca="1">+IF(OFFSET('Sanitation Data'!$H$32,0,10*ROW('Sanitation Data'!H155))="","",OFFSET('Sanitation Data'!$H$32,0,10*ROW('Sanitation Data'!H155)))</f>
        <v/>
      </c>
      <c r="DJ161" s="399" t="str">
        <f ca="1">+IF(OFFSET('Sanitation Data'!$I$28,0,10*ROW('Sanitation Data'!I155))="","",OFFSET('Sanitation Data'!$I$28,0,10*ROW('Sanitation Data'!I155)))</f>
        <v/>
      </c>
      <c r="DK161" s="399" t="str">
        <f ca="1">+IF(OFFSET('Sanitation Data'!$I$29,0,10*ROW('Sanitation Data'!I155))="","",OFFSET('Sanitation Data'!$I$29,0,10*ROW('Sanitation Data'!I155)))</f>
        <v/>
      </c>
      <c r="DL161" s="399" t="str">
        <f ca="1">+IF(OFFSET('Sanitation Data'!$I$30,0,10*ROW('Sanitation Data'!I155))="","",OFFSET('Sanitation Data'!$I$30,0,10*ROW('Sanitation Data'!I155)))</f>
        <v/>
      </c>
      <c r="DM161" s="399" t="str">
        <f ca="1">+IF(OFFSET('Sanitation Data'!$I$31,0,10*ROW('Sanitation Data'!I155))="","",OFFSET('Sanitation Data'!$I$31,0,10*ROW('Sanitation Data'!I155)))</f>
        <v/>
      </c>
      <c r="DN161" s="399" t="str">
        <f ca="1">+IF(OFFSET('Sanitation Data'!$I$32,0,10*ROW('Sanitation Data'!I155))="","",OFFSET('Sanitation Data'!$I$32,0,10*ROW('Sanitation Data'!I155)))</f>
        <v/>
      </c>
      <c r="DO161" s="399" t="str">
        <f ca="1">+IF(OFFSET('Hygiene Data'!$D$11,0,10*ROW('Hygiene Data'!D155))="","",OFFSET('Hygiene Data'!$D$11,0,10*ROW('Hygiene Data'!D155)))</f>
        <v/>
      </c>
      <c r="DP161" s="399" t="str">
        <f ca="1">+IF(OFFSET('Hygiene Data'!$D$12,0,10*ROW('Hygiene Data'!D155))="","",OFFSET('Hygiene Data'!$D$12,0,10*ROW('Hygiene Data'!D155)))</f>
        <v/>
      </c>
      <c r="DQ161" s="399" t="str">
        <f ca="1">+IF(OFFSET('Hygiene Data'!$D$13,0,10*ROW('Hygiene Data'!D155))="","",OFFSET('Hygiene Data'!$D$13,0,10*ROW('Hygiene Data'!D155)))</f>
        <v/>
      </c>
      <c r="DR161" s="399" t="str">
        <f ca="1">+IF(OFFSET('Hygiene Data'!$E$11,0,10*ROW('Hygiene Data'!E155))="","",OFFSET('Hygiene Data'!$E$11,0,10*ROW('Hygiene Data'!E155)))</f>
        <v/>
      </c>
      <c r="DS161" s="399" t="str">
        <f ca="1">+IF(OFFSET('Hygiene Data'!$E$12,0,10*ROW('Hygiene Data'!E155))="","",OFFSET('Hygiene Data'!$E$12,0,10*ROW('Hygiene Data'!E155)))</f>
        <v/>
      </c>
      <c r="DT161" s="399" t="str">
        <f ca="1">+IF(OFFSET('Hygiene Data'!$E$13,0,10*ROW('Hygiene Data'!E155))="","",OFFSET('Hygiene Data'!$E$13,0,10*ROW('Hygiene Data'!E155)))</f>
        <v/>
      </c>
      <c r="DU161" s="399" t="str">
        <f ca="1">+IF(OFFSET('Hygiene Data'!$F$11,0,10*ROW('Hygiene Data'!F155))="","",OFFSET('Hygiene Data'!$F$11,0,10*ROW('Hygiene Data'!F155)))</f>
        <v/>
      </c>
      <c r="DV161" s="399" t="str">
        <f ca="1">+IF(OFFSET('Hygiene Data'!$F$12,0,10*ROW('Hygiene Data'!F155))="","",OFFSET('Hygiene Data'!$F$12,0,10*ROW('Hygiene Data'!F155)))</f>
        <v/>
      </c>
      <c r="DW161" s="399" t="str">
        <f ca="1">+IF(OFFSET('Hygiene Data'!$F$13,0,10*ROW('Hygiene Data'!F155))="","",OFFSET('Hygiene Data'!$F$13,0,10*ROW('Hygiene Data'!F155)))</f>
        <v/>
      </c>
      <c r="DX161" s="399" t="str">
        <f ca="1">+IF(OFFSET('Hygiene Data'!$G$11,0,10*ROW('Hygiene Data'!G155))="","",OFFSET('Hygiene Data'!$G$11,0,10*ROW('Hygiene Data'!G155)))</f>
        <v/>
      </c>
      <c r="DY161" s="399" t="str">
        <f ca="1">+IF(OFFSET('Hygiene Data'!$G$12,0,10*ROW('Hygiene Data'!G155))="","",OFFSET('Hygiene Data'!$G$12,0,10*ROW('Hygiene Data'!G155)))</f>
        <v/>
      </c>
      <c r="DZ161" s="399" t="str">
        <f ca="1">+IF(OFFSET('Hygiene Data'!$G$13,0,10*ROW('Hygiene Data'!G155))="","",OFFSET('Hygiene Data'!$G$13,0,10*ROW('Hygiene Data'!G155)))</f>
        <v/>
      </c>
      <c r="EA161" s="399" t="str">
        <f ca="1">+IF(OFFSET('Hygiene Data'!$H$11,0,10*ROW('Hygiene Data'!H155))="","",OFFSET('Hygiene Data'!$H$11,0,10*ROW('Hygiene Data'!H155)))</f>
        <v/>
      </c>
      <c r="EB161" s="399" t="str">
        <f ca="1">+IF(OFFSET('Hygiene Data'!$H$12,0,10*ROW('Hygiene Data'!H155))="","",OFFSET('Hygiene Data'!$H$12,0,10*ROW('Hygiene Data'!H155)))</f>
        <v/>
      </c>
      <c r="EC161" s="399" t="str">
        <f ca="1">+IF(OFFSET('Hygiene Data'!$H$13,0,10*ROW('Hygiene Data'!H155))="","",OFFSET('Hygiene Data'!$H$13,0,10*ROW('Hygiene Data'!H155)))</f>
        <v/>
      </c>
      <c r="ED161" s="399" t="str">
        <f ca="1">+IF(OFFSET('Hygiene Data'!$I$11,0,10*ROW('Hygiene Data'!I155))="","",OFFSET('Hygiene Data'!$I$11,0,10*ROW('Hygiene Data'!I155)))</f>
        <v/>
      </c>
      <c r="EE161" s="399" t="str">
        <f ca="1">+IF(OFFSET('Hygiene Data'!$I$12,0,10*ROW('Hygiene Data'!I155))="","",OFFSET('Hygiene Data'!$I$12,0,10*ROW('Hygiene Data'!I155)))</f>
        <v/>
      </c>
      <c r="EF161" s="399" t="str">
        <f ca="1">+IF(OFFSET('Hygiene Data'!$I$13,0,10*ROW('Hygiene Data'!I155))="","",OFFSET('Hygiene Data'!$I$13,0,10*ROW('Hygiene Data'!I155)))</f>
        <v/>
      </c>
    </row>
    <row r="162" spans="1:136" x14ac:dyDescent="0.25">
      <c r="A162" s="508" t="str">
        <f ca="1">+IF(OFFSET('Water Data'!$B$2,0,10*ROW('Water Data'!E156))="","",OFFSET('Water Data'!$B$2,0,10*ROW('Water Data'!E156)))</f>
        <v/>
      </c>
      <c r="B162" s="50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35" t="str">
        <f t="shared" ca="1" si="2"/>
        <v/>
      </c>
      <c r="D162" s="53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3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3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3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3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3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3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3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3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3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3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3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3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3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3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3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3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3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3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3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3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3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3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3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3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3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3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3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3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3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3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3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3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3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3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3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3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3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3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3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3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3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3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3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3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3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3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3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3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1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3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3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3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3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3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3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3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3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3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3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3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3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3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3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3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3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99" t="str">
        <f ca="1">+IF(OFFSET('Water Data'!$D$27,0,10*ROW('Water Data'!D156))="","",OFFSET('Water Data'!$D$27,0,10*ROW('Water Data'!D156)))</f>
        <v/>
      </c>
      <c r="BT162" s="399" t="str">
        <f ca="1">+IF(OFFSET('Water Data'!$D$28,0,10*ROW('Water Data'!D156))="","",OFFSET('Water Data'!$D$28,0,10*ROW('Water Data'!D156)))</f>
        <v/>
      </c>
      <c r="BU162" s="399" t="str">
        <f ca="1">+IF(OFFSET('Water Data'!$D$29,0,10*ROW('Water Data'!D156))="","",OFFSET('Water Data'!$D$29,0,10*ROW('Water Data'!D156)))</f>
        <v/>
      </c>
      <c r="BV162" s="399" t="str">
        <f ca="1">+IF(OFFSET('Water Data'!$E$27,0,10*ROW('Water Data'!E156))="","",OFFSET('Water Data'!$E$27,0,10*ROW('Water Data'!E156)))</f>
        <v/>
      </c>
      <c r="BW162" s="399" t="str">
        <f ca="1">+IF(OFFSET('Water Data'!$E$28,0,10*ROW('Water Data'!E156))="","",OFFSET('Water Data'!$E$28,0,10*ROW('Water Data'!E156)))</f>
        <v/>
      </c>
      <c r="BX162" s="399" t="str">
        <f ca="1">+IF(OFFSET('Water Data'!$E$29,0,10*ROW('Water Data'!E156))="","",OFFSET('Water Data'!$E$29,0,10*ROW('Water Data'!E156)))</f>
        <v/>
      </c>
      <c r="BY162" s="399" t="str">
        <f ca="1">+IF(OFFSET('Water Data'!$F$27,0,10*ROW('Water Data'!F156))="","",OFFSET('Water Data'!$F$27,0,10*ROW('Water Data'!F156)))</f>
        <v/>
      </c>
      <c r="BZ162" s="399" t="str">
        <f ca="1">+IF(OFFSET('Water Data'!$F$28,0,10*ROW('Water Data'!F156))="","",OFFSET('Water Data'!$F$28,0,10*ROW('Water Data'!F156)))</f>
        <v/>
      </c>
      <c r="CA162" s="399" t="str">
        <f ca="1">+IF(OFFSET('Water Data'!$F$29,0,10*ROW('Water Data'!F156))="","",OFFSET('Water Data'!$F$29,0,10*ROW('Water Data'!F156)))</f>
        <v/>
      </c>
      <c r="CB162" s="399" t="str">
        <f ca="1">+IF(OFFSET('Water Data'!$G$27,0,10*ROW('Water Data'!G156))="","",OFFSET('Water Data'!$G$27,0,10*ROW('Water Data'!G156)))</f>
        <v/>
      </c>
      <c r="CC162" s="399" t="str">
        <f ca="1">+IF(OFFSET('Water Data'!$G$28,0,10*ROW('Water Data'!G156))="","",OFFSET('Water Data'!$G$28,0,10*ROW('Water Data'!G156)))</f>
        <v/>
      </c>
      <c r="CD162" s="399" t="str">
        <f ca="1">+IF(OFFSET('Water Data'!$G$29,0,10*ROW('Water Data'!G156))="","",OFFSET('Water Data'!$G$29,0,10*ROW('Water Data'!G156)))</f>
        <v/>
      </c>
      <c r="CE162" s="399" t="str">
        <f ca="1">+IF(OFFSET('Water Data'!$H$27,0,10*ROW('Water Data'!H156))="","",OFFSET('Water Data'!$H$27,0,10*ROW('Water Data'!H156)))</f>
        <v/>
      </c>
      <c r="CF162" s="399" t="str">
        <f ca="1">+IF(OFFSET('Water Data'!$H$28,0,10*ROW('Water Data'!H156))="","",OFFSET('Water Data'!$H$28,0,10*ROW('Water Data'!H156)))</f>
        <v/>
      </c>
      <c r="CG162" s="399" t="str">
        <f ca="1">+IF(OFFSET('Water Data'!$H$29,0,10*ROW('Water Data'!H156))="","",OFFSET('Water Data'!$H$29,0,10*ROW('Water Data'!H156)))</f>
        <v/>
      </c>
      <c r="CH162" s="399" t="str">
        <f ca="1">+IF(OFFSET('Water Data'!$I$27,0,10*ROW('Water Data'!I156))="","",OFFSET('Water Data'!$I$27,0,10*ROW('Water Data'!I156)))</f>
        <v/>
      </c>
      <c r="CI162" s="399" t="str">
        <f ca="1">+IF(OFFSET('Water Data'!$I$28,0,10*ROW('Water Data'!I156))="","",OFFSET('Water Data'!$I$28,0,10*ROW('Water Data'!I156)))</f>
        <v/>
      </c>
      <c r="CJ162" s="399" t="str">
        <f ca="1">+IF(OFFSET('Water Data'!$I$29,0,10*ROW('Water Data'!I156))="","",OFFSET('Water Data'!$I$29,0,10*ROW('Water Data'!I156)))</f>
        <v/>
      </c>
      <c r="CK162" s="399" t="str">
        <f ca="1">+IF(OFFSET('Sanitation Data'!$D$28,0,10*ROW('Sanitation Data'!D156))="","",OFFSET('Sanitation Data'!$D$28,0,10*ROW('Sanitation Data'!D156)))</f>
        <v/>
      </c>
      <c r="CL162" s="399" t="str">
        <f ca="1">+IF(OFFSET('Sanitation Data'!$D$29,0,10*ROW('Sanitation Data'!D156))="","",OFFSET('Sanitation Data'!$D$29,0,10*ROW('Sanitation Data'!D156)))</f>
        <v/>
      </c>
      <c r="CM162" s="399" t="str">
        <f ca="1">+IF(OFFSET('Sanitation Data'!$D$30,0,10*ROW('Sanitation Data'!D156))="","",OFFSET('Sanitation Data'!$D$30,0,10*ROW('Sanitation Data'!D156)))</f>
        <v/>
      </c>
      <c r="CN162" s="399" t="str">
        <f ca="1">+IF(OFFSET('Sanitation Data'!$D$31,0,10*ROW('Sanitation Data'!D156))="","",OFFSET('Sanitation Data'!$D$31,0,10*ROW('Sanitation Data'!D156)))</f>
        <v/>
      </c>
      <c r="CO162" s="399" t="str">
        <f ca="1">+IF(OFFSET('Sanitation Data'!$D$32,0,10*ROW('Sanitation Data'!D156))="","",OFFSET('Sanitation Data'!$D$32,0,10*ROW('Sanitation Data'!D156)))</f>
        <v/>
      </c>
      <c r="CP162" s="399" t="str">
        <f ca="1">+IF(OFFSET('Sanitation Data'!$E$28,0,10*ROW('Sanitation Data'!E156))="","",OFFSET('Sanitation Data'!$E$28,0,10*ROW('Sanitation Data'!E156)))</f>
        <v/>
      </c>
      <c r="CQ162" s="399" t="str">
        <f ca="1">+IF(OFFSET('Sanitation Data'!$E$29,0,10*ROW('Sanitation Data'!E156))="","",OFFSET('Sanitation Data'!$E$29,0,10*ROW('Sanitation Data'!E156)))</f>
        <v/>
      </c>
      <c r="CR162" s="399" t="str">
        <f ca="1">+IF(OFFSET('Sanitation Data'!$E$30,0,10*ROW('Sanitation Data'!E156))="","",OFFSET('Sanitation Data'!$E$30,0,10*ROW('Sanitation Data'!E156)))</f>
        <v/>
      </c>
      <c r="CS162" s="399" t="str">
        <f ca="1">+IF(OFFSET('Sanitation Data'!$E$31,0,10*ROW('Sanitation Data'!E156))="","",OFFSET('Sanitation Data'!$E$31,0,10*ROW('Sanitation Data'!E156)))</f>
        <v/>
      </c>
      <c r="CT162" s="399" t="str">
        <f ca="1">+IF(OFFSET('Sanitation Data'!$E$32,0,10*ROW('Sanitation Data'!E156))="","",OFFSET('Sanitation Data'!$E$32,0,10*ROW('Sanitation Data'!E156)))</f>
        <v/>
      </c>
      <c r="CU162" s="399" t="str">
        <f ca="1">+IF(OFFSET('Sanitation Data'!$F$28,0,10*ROW('Sanitation Data'!F156))="","",OFFSET('Sanitation Data'!$F$28,0,10*ROW('Sanitation Data'!F156)))</f>
        <v/>
      </c>
      <c r="CV162" s="399" t="str">
        <f ca="1">+IF(OFFSET('Sanitation Data'!$F$29,0,10*ROW('Sanitation Data'!F156))="","",OFFSET('Sanitation Data'!$F$29,0,10*ROW('Sanitation Data'!F156)))</f>
        <v/>
      </c>
      <c r="CW162" s="399" t="str">
        <f ca="1">+IF(OFFSET('Sanitation Data'!$F$30,0,10*ROW('Sanitation Data'!F156))="","",OFFSET('Sanitation Data'!$F$30,0,10*ROW('Sanitation Data'!F156)))</f>
        <v/>
      </c>
      <c r="CX162" s="399" t="str">
        <f ca="1">+IF(OFFSET('Sanitation Data'!$F$31,0,10*ROW('Sanitation Data'!F156))="","",OFFSET('Sanitation Data'!$F$31,0,10*ROW('Sanitation Data'!F156)))</f>
        <v/>
      </c>
      <c r="CY162" s="399" t="str">
        <f ca="1">+IF(OFFSET('Sanitation Data'!$F$32,0,10*ROW('Sanitation Data'!F156))="","",OFFSET('Sanitation Data'!$F$32,0,10*ROW('Sanitation Data'!F156)))</f>
        <v/>
      </c>
      <c r="CZ162" s="399" t="str">
        <f ca="1">+IF(OFFSET('Sanitation Data'!$G$28,0,10*ROW('Sanitation Data'!G156))="","",OFFSET('Sanitation Data'!$G$28,0,10*ROW('Sanitation Data'!G156)))</f>
        <v/>
      </c>
      <c r="DA162" s="399" t="str">
        <f ca="1">+IF(OFFSET('Sanitation Data'!$G$29,0,10*ROW('Sanitation Data'!G156))="","",OFFSET('Sanitation Data'!$G$29,0,10*ROW('Sanitation Data'!G156)))</f>
        <v/>
      </c>
      <c r="DB162" s="399" t="str">
        <f ca="1">+IF(OFFSET('Sanitation Data'!$G$30,0,10*ROW('Sanitation Data'!G156))="","",OFFSET('Sanitation Data'!$G$30,0,10*ROW('Sanitation Data'!G156)))</f>
        <v/>
      </c>
      <c r="DC162" s="399" t="str">
        <f ca="1">+IF(OFFSET('Sanitation Data'!$G$31,0,10*ROW('Sanitation Data'!G156))="","",OFFSET('Sanitation Data'!$G$31,0,10*ROW('Sanitation Data'!G156)))</f>
        <v/>
      </c>
      <c r="DD162" s="399" t="str">
        <f ca="1">+IF(OFFSET('Sanitation Data'!$G$32,0,10*ROW('Sanitation Data'!G156))="","",OFFSET('Sanitation Data'!$G$32,0,10*ROW('Sanitation Data'!G156)))</f>
        <v/>
      </c>
      <c r="DE162" s="399" t="str">
        <f ca="1">+IF(OFFSET('Sanitation Data'!$H$28,0,10*ROW('Sanitation Data'!H156))="","",OFFSET('Sanitation Data'!$H$28,0,10*ROW('Sanitation Data'!H156)))</f>
        <v/>
      </c>
      <c r="DF162" s="399" t="str">
        <f ca="1">+IF(OFFSET('Sanitation Data'!$H$29,0,10*ROW('Sanitation Data'!H156))="","",OFFSET('Sanitation Data'!$H$29,0,10*ROW('Sanitation Data'!H156)))</f>
        <v/>
      </c>
      <c r="DG162" s="399" t="str">
        <f ca="1">+IF(OFFSET('Sanitation Data'!$H$30,0,10*ROW('Sanitation Data'!H156))="","",OFFSET('Sanitation Data'!$H$30,0,10*ROW('Sanitation Data'!H156)))</f>
        <v/>
      </c>
      <c r="DH162" s="399" t="str">
        <f ca="1">+IF(OFFSET('Sanitation Data'!$H$31,0,10*ROW('Sanitation Data'!H156))="","",OFFSET('Sanitation Data'!$H$31,0,10*ROW('Sanitation Data'!H156)))</f>
        <v/>
      </c>
      <c r="DI162" s="399" t="str">
        <f ca="1">+IF(OFFSET('Sanitation Data'!$H$32,0,10*ROW('Sanitation Data'!H156))="","",OFFSET('Sanitation Data'!$H$32,0,10*ROW('Sanitation Data'!H156)))</f>
        <v/>
      </c>
      <c r="DJ162" s="399" t="str">
        <f ca="1">+IF(OFFSET('Sanitation Data'!$I$28,0,10*ROW('Sanitation Data'!I156))="","",OFFSET('Sanitation Data'!$I$28,0,10*ROW('Sanitation Data'!I156)))</f>
        <v/>
      </c>
      <c r="DK162" s="399" t="str">
        <f ca="1">+IF(OFFSET('Sanitation Data'!$I$29,0,10*ROW('Sanitation Data'!I156))="","",OFFSET('Sanitation Data'!$I$29,0,10*ROW('Sanitation Data'!I156)))</f>
        <v/>
      </c>
      <c r="DL162" s="399" t="str">
        <f ca="1">+IF(OFFSET('Sanitation Data'!$I$30,0,10*ROW('Sanitation Data'!I156))="","",OFFSET('Sanitation Data'!$I$30,0,10*ROW('Sanitation Data'!I156)))</f>
        <v/>
      </c>
      <c r="DM162" s="399" t="str">
        <f ca="1">+IF(OFFSET('Sanitation Data'!$I$31,0,10*ROW('Sanitation Data'!I156))="","",OFFSET('Sanitation Data'!$I$31,0,10*ROW('Sanitation Data'!I156)))</f>
        <v/>
      </c>
      <c r="DN162" s="399" t="str">
        <f ca="1">+IF(OFFSET('Sanitation Data'!$I$32,0,10*ROW('Sanitation Data'!I156))="","",OFFSET('Sanitation Data'!$I$32,0,10*ROW('Sanitation Data'!I156)))</f>
        <v/>
      </c>
      <c r="DO162" s="399" t="str">
        <f ca="1">+IF(OFFSET('Hygiene Data'!$D$11,0,10*ROW('Hygiene Data'!D156))="","",OFFSET('Hygiene Data'!$D$11,0,10*ROW('Hygiene Data'!D156)))</f>
        <v/>
      </c>
      <c r="DP162" s="399" t="str">
        <f ca="1">+IF(OFFSET('Hygiene Data'!$D$12,0,10*ROW('Hygiene Data'!D156))="","",OFFSET('Hygiene Data'!$D$12,0,10*ROW('Hygiene Data'!D156)))</f>
        <v/>
      </c>
      <c r="DQ162" s="399" t="str">
        <f ca="1">+IF(OFFSET('Hygiene Data'!$D$13,0,10*ROW('Hygiene Data'!D156))="","",OFFSET('Hygiene Data'!$D$13,0,10*ROW('Hygiene Data'!D156)))</f>
        <v/>
      </c>
      <c r="DR162" s="399" t="str">
        <f ca="1">+IF(OFFSET('Hygiene Data'!$E$11,0,10*ROW('Hygiene Data'!E156))="","",OFFSET('Hygiene Data'!$E$11,0,10*ROW('Hygiene Data'!E156)))</f>
        <v/>
      </c>
      <c r="DS162" s="399" t="str">
        <f ca="1">+IF(OFFSET('Hygiene Data'!$E$12,0,10*ROW('Hygiene Data'!E156))="","",OFFSET('Hygiene Data'!$E$12,0,10*ROW('Hygiene Data'!E156)))</f>
        <v/>
      </c>
      <c r="DT162" s="399" t="str">
        <f ca="1">+IF(OFFSET('Hygiene Data'!$E$13,0,10*ROW('Hygiene Data'!E156))="","",OFFSET('Hygiene Data'!$E$13,0,10*ROW('Hygiene Data'!E156)))</f>
        <v/>
      </c>
      <c r="DU162" s="399" t="str">
        <f ca="1">+IF(OFFSET('Hygiene Data'!$F$11,0,10*ROW('Hygiene Data'!F156))="","",OFFSET('Hygiene Data'!$F$11,0,10*ROW('Hygiene Data'!F156)))</f>
        <v/>
      </c>
      <c r="DV162" s="399" t="str">
        <f ca="1">+IF(OFFSET('Hygiene Data'!$F$12,0,10*ROW('Hygiene Data'!F156))="","",OFFSET('Hygiene Data'!$F$12,0,10*ROW('Hygiene Data'!F156)))</f>
        <v/>
      </c>
      <c r="DW162" s="399" t="str">
        <f ca="1">+IF(OFFSET('Hygiene Data'!$F$13,0,10*ROW('Hygiene Data'!F156))="","",OFFSET('Hygiene Data'!$F$13,0,10*ROW('Hygiene Data'!F156)))</f>
        <v/>
      </c>
      <c r="DX162" s="399" t="str">
        <f ca="1">+IF(OFFSET('Hygiene Data'!$G$11,0,10*ROW('Hygiene Data'!G156))="","",OFFSET('Hygiene Data'!$G$11,0,10*ROW('Hygiene Data'!G156)))</f>
        <v/>
      </c>
      <c r="DY162" s="399" t="str">
        <f ca="1">+IF(OFFSET('Hygiene Data'!$G$12,0,10*ROW('Hygiene Data'!G156))="","",OFFSET('Hygiene Data'!$G$12,0,10*ROW('Hygiene Data'!G156)))</f>
        <v/>
      </c>
      <c r="DZ162" s="399" t="str">
        <f ca="1">+IF(OFFSET('Hygiene Data'!$G$13,0,10*ROW('Hygiene Data'!G156))="","",OFFSET('Hygiene Data'!$G$13,0,10*ROW('Hygiene Data'!G156)))</f>
        <v/>
      </c>
      <c r="EA162" s="399" t="str">
        <f ca="1">+IF(OFFSET('Hygiene Data'!$H$11,0,10*ROW('Hygiene Data'!H156))="","",OFFSET('Hygiene Data'!$H$11,0,10*ROW('Hygiene Data'!H156)))</f>
        <v/>
      </c>
      <c r="EB162" s="399" t="str">
        <f ca="1">+IF(OFFSET('Hygiene Data'!$H$12,0,10*ROW('Hygiene Data'!H156))="","",OFFSET('Hygiene Data'!$H$12,0,10*ROW('Hygiene Data'!H156)))</f>
        <v/>
      </c>
      <c r="EC162" s="399" t="str">
        <f ca="1">+IF(OFFSET('Hygiene Data'!$H$13,0,10*ROW('Hygiene Data'!H156))="","",OFFSET('Hygiene Data'!$H$13,0,10*ROW('Hygiene Data'!H156)))</f>
        <v/>
      </c>
      <c r="ED162" s="399" t="str">
        <f ca="1">+IF(OFFSET('Hygiene Data'!$I$11,0,10*ROW('Hygiene Data'!I156))="","",OFFSET('Hygiene Data'!$I$11,0,10*ROW('Hygiene Data'!I156)))</f>
        <v/>
      </c>
      <c r="EE162" s="399" t="str">
        <f ca="1">+IF(OFFSET('Hygiene Data'!$I$12,0,10*ROW('Hygiene Data'!I156))="","",OFFSET('Hygiene Data'!$I$12,0,10*ROW('Hygiene Data'!I156)))</f>
        <v/>
      </c>
      <c r="EF162" s="399" t="str">
        <f ca="1">+IF(OFFSET('Hygiene Data'!$I$13,0,10*ROW('Hygiene Data'!I156))="","",OFFSET('Hygiene Data'!$I$13,0,10*ROW('Hygiene Data'!I156)))</f>
        <v/>
      </c>
    </row>
    <row r="163" spans="1:136" x14ac:dyDescent="0.25">
      <c r="A163" s="508" t="str">
        <f ca="1">+IF(OFFSET('Water Data'!$B$2,0,10*ROW('Water Data'!E157))="","",OFFSET('Water Data'!$B$2,0,10*ROW('Water Data'!E157)))</f>
        <v/>
      </c>
      <c r="B163" s="50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35" t="str">
        <f t="shared" ca="1" si="2"/>
        <v/>
      </c>
      <c r="D163" s="53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3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3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3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3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3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3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3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3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3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3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3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3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3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3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3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3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3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3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3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3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3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3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3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3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3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3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3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3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3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3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3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3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3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3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3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3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3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3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3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3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3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3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3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3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3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3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3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3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1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3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3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3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3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3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3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3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3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3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3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3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3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3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3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3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3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99" t="str">
        <f ca="1">+IF(OFFSET('Water Data'!$D$27,0,10*ROW('Water Data'!D157))="","",OFFSET('Water Data'!$D$27,0,10*ROW('Water Data'!D157)))</f>
        <v/>
      </c>
      <c r="BT163" s="399" t="str">
        <f ca="1">+IF(OFFSET('Water Data'!$D$28,0,10*ROW('Water Data'!D157))="","",OFFSET('Water Data'!$D$28,0,10*ROW('Water Data'!D157)))</f>
        <v/>
      </c>
      <c r="BU163" s="399" t="str">
        <f ca="1">+IF(OFFSET('Water Data'!$D$29,0,10*ROW('Water Data'!D157))="","",OFFSET('Water Data'!$D$29,0,10*ROW('Water Data'!D157)))</f>
        <v/>
      </c>
      <c r="BV163" s="399" t="str">
        <f ca="1">+IF(OFFSET('Water Data'!$E$27,0,10*ROW('Water Data'!E157))="","",OFFSET('Water Data'!$E$27,0,10*ROW('Water Data'!E157)))</f>
        <v/>
      </c>
      <c r="BW163" s="399" t="str">
        <f ca="1">+IF(OFFSET('Water Data'!$E$28,0,10*ROW('Water Data'!E157))="","",OFFSET('Water Data'!$E$28,0,10*ROW('Water Data'!E157)))</f>
        <v/>
      </c>
      <c r="BX163" s="399" t="str">
        <f ca="1">+IF(OFFSET('Water Data'!$E$29,0,10*ROW('Water Data'!E157))="","",OFFSET('Water Data'!$E$29,0,10*ROW('Water Data'!E157)))</f>
        <v/>
      </c>
      <c r="BY163" s="399" t="str">
        <f ca="1">+IF(OFFSET('Water Data'!$F$27,0,10*ROW('Water Data'!F157))="","",OFFSET('Water Data'!$F$27,0,10*ROW('Water Data'!F157)))</f>
        <v/>
      </c>
      <c r="BZ163" s="399" t="str">
        <f ca="1">+IF(OFFSET('Water Data'!$F$28,0,10*ROW('Water Data'!F157))="","",OFFSET('Water Data'!$F$28,0,10*ROW('Water Data'!F157)))</f>
        <v/>
      </c>
      <c r="CA163" s="399" t="str">
        <f ca="1">+IF(OFFSET('Water Data'!$F$29,0,10*ROW('Water Data'!F157))="","",OFFSET('Water Data'!$F$29,0,10*ROW('Water Data'!F157)))</f>
        <v/>
      </c>
      <c r="CB163" s="399" t="str">
        <f ca="1">+IF(OFFSET('Water Data'!$G$27,0,10*ROW('Water Data'!G157))="","",OFFSET('Water Data'!$G$27,0,10*ROW('Water Data'!G157)))</f>
        <v/>
      </c>
      <c r="CC163" s="399" t="str">
        <f ca="1">+IF(OFFSET('Water Data'!$G$28,0,10*ROW('Water Data'!G157))="","",OFFSET('Water Data'!$G$28,0,10*ROW('Water Data'!G157)))</f>
        <v/>
      </c>
      <c r="CD163" s="399" t="str">
        <f ca="1">+IF(OFFSET('Water Data'!$G$29,0,10*ROW('Water Data'!G157))="","",OFFSET('Water Data'!$G$29,0,10*ROW('Water Data'!G157)))</f>
        <v/>
      </c>
      <c r="CE163" s="399" t="str">
        <f ca="1">+IF(OFFSET('Water Data'!$H$27,0,10*ROW('Water Data'!H157))="","",OFFSET('Water Data'!$H$27,0,10*ROW('Water Data'!H157)))</f>
        <v/>
      </c>
      <c r="CF163" s="399" t="str">
        <f ca="1">+IF(OFFSET('Water Data'!$H$28,0,10*ROW('Water Data'!H157))="","",OFFSET('Water Data'!$H$28,0,10*ROW('Water Data'!H157)))</f>
        <v/>
      </c>
      <c r="CG163" s="399" t="str">
        <f ca="1">+IF(OFFSET('Water Data'!$H$29,0,10*ROW('Water Data'!H157))="","",OFFSET('Water Data'!$H$29,0,10*ROW('Water Data'!H157)))</f>
        <v/>
      </c>
      <c r="CH163" s="399" t="str">
        <f ca="1">+IF(OFFSET('Water Data'!$I$27,0,10*ROW('Water Data'!I157))="","",OFFSET('Water Data'!$I$27,0,10*ROW('Water Data'!I157)))</f>
        <v/>
      </c>
      <c r="CI163" s="399" t="str">
        <f ca="1">+IF(OFFSET('Water Data'!$I$28,0,10*ROW('Water Data'!I157))="","",OFFSET('Water Data'!$I$28,0,10*ROW('Water Data'!I157)))</f>
        <v/>
      </c>
      <c r="CJ163" s="399" t="str">
        <f ca="1">+IF(OFFSET('Water Data'!$I$29,0,10*ROW('Water Data'!I157))="","",OFFSET('Water Data'!$I$29,0,10*ROW('Water Data'!I157)))</f>
        <v/>
      </c>
      <c r="CK163" s="399" t="str">
        <f ca="1">+IF(OFFSET('Sanitation Data'!$D$28,0,10*ROW('Sanitation Data'!D157))="","",OFFSET('Sanitation Data'!$D$28,0,10*ROW('Sanitation Data'!D157)))</f>
        <v/>
      </c>
      <c r="CL163" s="399" t="str">
        <f ca="1">+IF(OFFSET('Sanitation Data'!$D$29,0,10*ROW('Sanitation Data'!D157))="","",OFFSET('Sanitation Data'!$D$29,0,10*ROW('Sanitation Data'!D157)))</f>
        <v/>
      </c>
      <c r="CM163" s="399" t="str">
        <f ca="1">+IF(OFFSET('Sanitation Data'!$D$30,0,10*ROW('Sanitation Data'!D157))="","",OFFSET('Sanitation Data'!$D$30,0,10*ROW('Sanitation Data'!D157)))</f>
        <v/>
      </c>
      <c r="CN163" s="399" t="str">
        <f ca="1">+IF(OFFSET('Sanitation Data'!$D$31,0,10*ROW('Sanitation Data'!D157))="","",OFFSET('Sanitation Data'!$D$31,0,10*ROW('Sanitation Data'!D157)))</f>
        <v/>
      </c>
      <c r="CO163" s="399" t="str">
        <f ca="1">+IF(OFFSET('Sanitation Data'!$D$32,0,10*ROW('Sanitation Data'!D157))="","",OFFSET('Sanitation Data'!$D$32,0,10*ROW('Sanitation Data'!D157)))</f>
        <v/>
      </c>
      <c r="CP163" s="399" t="str">
        <f ca="1">+IF(OFFSET('Sanitation Data'!$E$28,0,10*ROW('Sanitation Data'!E157))="","",OFFSET('Sanitation Data'!$E$28,0,10*ROW('Sanitation Data'!E157)))</f>
        <v/>
      </c>
      <c r="CQ163" s="399" t="str">
        <f ca="1">+IF(OFFSET('Sanitation Data'!$E$29,0,10*ROW('Sanitation Data'!E157))="","",OFFSET('Sanitation Data'!$E$29,0,10*ROW('Sanitation Data'!E157)))</f>
        <v/>
      </c>
      <c r="CR163" s="399" t="str">
        <f ca="1">+IF(OFFSET('Sanitation Data'!$E$30,0,10*ROW('Sanitation Data'!E157))="","",OFFSET('Sanitation Data'!$E$30,0,10*ROW('Sanitation Data'!E157)))</f>
        <v/>
      </c>
      <c r="CS163" s="399" t="str">
        <f ca="1">+IF(OFFSET('Sanitation Data'!$E$31,0,10*ROW('Sanitation Data'!E157))="","",OFFSET('Sanitation Data'!$E$31,0,10*ROW('Sanitation Data'!E157)))</f>
        <v/>
      </c>
      <c r="CT163" s="399" t="str">
        <f ca="1">+IF(OFFSET('Sanitation Data'!$E$32,0,10*ROW('Sanitation Data'!E157))="","",OFFSET('Sanitation Data'!$E$32,0,10*ROW('Sanitation Data'!E157)))</f>
        <v/>
      </c>
      <c r="CU163" s="399" t="str">
        <f ca="1">+IF(OFFSET('Sanitation Data'!$F$28,0,10*ROW('Sanitation Data'!F157))="","",OFFSET('Sanitation Data'!$F$28,0,10*ROW('Sanitation Data'!F157)))</f>
        <v/>
      </c>
      <c r="CV163" s="399" t="str">
        <f ca="1">+IF(OFFSET('Sanitation Data'!$F$29,0,10*ROW('Sanitation Data'!F157))="","",OFFSET('Sanitation Data'!$F$29,0,10*ROW('Sanitation Data'!F157)))</f>
        <v/>
      </c>
      <c r="CW163" s="399" t="str">
        <f ca="1">+IF(OFFSET('Sanitation Data'!$F$30,0,10*ROW('Sanitation Data'!F157))="","",OFFSET('Sanitation Data'!$F$30,0,10*ROW('Sanitation Data'!F157)))</f>
        <v/>
      </c>
      <c r="CX163" s="399" t="str">
        <f ca="1">+IF(OFFSET('Sanitation Data'!$F$31,0,10*ROW('Sanitation Data'!F157))="","",OFFSET('Sanitation Data'!$F$31,0,10*ROW('Sanitation Data'!F157)))</f>
        <v/>
      </c>
      <c r="CY163" s="399" t="str">
        <f ca="1">+IF(OFFSET('Sanitation Data'!$F$32,0,10*ROW('Sanitation Data'!F157))="","",OFFSET('Sanitation Data'!$F$32,0,10*ROW('Sanitation Data'!F157)))</f>
        <v/>
      </c>
      <c r="CZ163" s="399" t="str">
        <f ca="1">+IF(OFFSET('Sanitation Data'!$G$28,0,10*ROW('Sanitation Data'!G157))="","",OFFSET('Sanitation Data'!$G$28,0,10*ROW('Sanitation Data'!G157)))</f>
        <v/>
      </c>
      <c r="DA163" s="399" t="str">
        <f ca="1">+IF(OFFSET('Sanitation Data'!$G$29,0,10*ROW('Sanitation Data'!G157))="","",OFFSET('Sanitation Data'!$G$29,0,10*ROW('Sanitation Data'!G157)))</f>
        <v/>
      </c>
      <c r="DB163" s="399" t="str">
        <f ca="1">+IF(OFFSET('Sanitation Data'!$G$30,0,10*ROW('Sanitation Data'!G157))="","",OFFSET('Sanitation Data'!$G$30,0,10*ROW('Sanitation Data'!G157)))</f>
        <v/>
      </c>
      <c r="DC163" s="399" t="str">
        <f ca="1">+IF(OFFSET('Sanitation Data'!$G$31,0,10*ROW('Sanitation Data'!G157))="","",OFFSET('Sanitation Data'!$G$31,0,10*ROW('Sanitation Data'!G157)))</f>
        <v/>
      </c>
      <c r="DD163" s="399" t="str">
        <f ca="1">+IF(OFFSET('Sanitation Data'!$G$32,0,10*ROW('Sanitation Data'!G157))="","",OFFSET('Sanitation Data'!$G$32,0,10*ROW('Sanitation Data'!G157)))</f>
        <v/>
      </c>
      <c r="DE163" s="399" t="str">
        <f ca="1">+IF(OFFSET('Sanitation Data'!$H$28,0,10*ROW('Sanitation Data'!H157))="","",OFFSET('Sanitation Data'!$H$28,0,10*ROW('Sanitation Data'!H157)))</f>
        <v/>
      </c>
      <c r="DF163" s="399" t="str">
        <f ca="1">+IF(OFFSET('Sanitation Data'!$H$29,0,10*ROW('Sanitation Data'!H157))="","",OFFSET('Sanitation Data'!$H$29,0,10*ROW('Sanitation Data'!H157)))</f>
        <v/>
      </c>
      <c r="DG163" s="399" t="str">
        <f ca="1">+IF(OFFSET('Sanitation Data'!$H$30,0,10*ROW('Sanitation Data'!H157))="","",OFFSET('Sanitation Data'!$H$30,0,10*ROW('Sanitation Data'!H157)))</f>
        <v/>
      </c>
      <c r="DH163" s="399" t="str">
        <f ca="1">+IF(OFFSET('Sanitation Data'!$H$31,0,10*ROW('Sanitation Data'!H157))="","",OFFSET('Sanitation Data'!$H$31,0,10*ROW('Sanitation Data'!H157)))</f>
        <v/>
      </c>
      <c r="DI163" s="399" t="str">
        <f ca="1">+IF(OFFSET('Sanitation Data'!$H$32,0,10*ROW('Sanitation Data'!H157))="","",OFFSET('Sanitation Data'!$H$32,0,10*ROW('Sanitation Data'!H157)))</f>
        <v/>
      </c>
      <c r="DJ163" s="399" t="str">
        <f ca="1">+IF(OFFSET('Sanitation Data'!$I$28,0,10*ROW('Sanitation Data'!I157))="","",OFFSET('Sanitation Data'!$I$28,0,10*ROW('Sanitation Data'!I157)))</f>
        <v/>
      </c>
      <c r="DK163" s="399" t="str">
        <f ca="1">+IF(OFFSET('Sanitation Data'!$I$29,0,10*ROW('Sanitation Data'!I157))="","",OFFSET('Sanitation Data'!$I$29,0,10*ROW('Sanitation Data'!I157)))</f>
        <v/>
      </c>
      <c r="DL163" s="399" t="str">
        <f ca="1">+IF(OFFSET('Sanitation Data'!$I$30,0,10*ROW('Sanitation Data'!I157))="","",OFFSET('Sanitation Data'!$I$30,0,10*ROW('Sanitation Data'!I157)))</f>
        <v/>
      </c>
      <c r="DM163" s="399" t="str">
        <f ca="1">+IF(OFFSET('Sanitation Data'!$I$31,0,10*ROW('Sanitation Data'!I157))="","",OFFSET('Sanitation Data'!$I$31,0,10*ROW('Sanitation Data'!I157)))</f>
        <v/>
      </c>
      <c r="DN163" s="399" t="str">
        <f ca="1">+IF(OFFSET('Sanitation Data'!$I$32,0,10*ROW('Sanitation Data'!I157))="","",OFFSET('Sanitation Data'!$I$32,0,10*ROW('Sanitation Data'!I157)))</f>
        <v/>
      </c>
      <c r="DO163" s="399" t="str">
        <f ca="1">+IF(OFFSET('Hygiene Data'!$D$11,0,10*ROW('Hygiene Data'!D157))="","",OFFSET('Hygiene Data'!$D$11,0,10*ROW('Hygiene Data'!D157)))</f>
        <v/>
      </c>
      <c r="DP163" s="399" t="str">
        <f ca="1">+IF(OFFSET('Hygiene Data'!$D$12,0,10*ROW('Hygiene Data'!D157))="","",OFFSET('Hygiene Data'!$D$12,0,10*ROW('Hygiene Data'!D157)))</f>
        <v/>
      </c>
      <c r="DQ163" s="399" t="str">
        <f ca="1">+IF(OFFSET('Hygiene Data'!$D$13,0,10*ROW('Hygiene Data'!D157))="","",OFFSET('Hygiene Data'!$D$13,0,10*ROW('Hygiene Data'!D157)))</f>
        <v/>
      </c>
      <c r="DR163" s="399" t="str">
        <f ca="1">+IF(OFFSET('Hygiene Data'!$E$11,0,10*ROW('Hygiene Data'!E157))="","",OFFSET('Hygiene Data'!$E$11,0,10*ROW('Hygiene Data'!E157)))</f>
        <v/>
      </c>
      <c r="DS163" s="399" t="str">
        <f ca="1">+IF(OFFSET('Hygiene Data'!$E$12,0,10*ROW('Hygiene Data'!E157))="","",OFFSET('Hygiene Data'!$E$12,0,10*ROW('Hygiene Data'!E157)))</f>
        <v/>
      </c>
      <c r="DT163" s="399" t="str">
        <f ca="1">+IF(OFFSET('Hygiene Data'!$E$13,0,10*ROW('Hygiene Data'!E157))="","",OFFSET('Hygiene Data'!$E$13,0,10*ROW('Hygiene Data'!E157)))</f>
        <v/>
      </c>
      <c r="DU163" s="399" t="str">
        <f ca="1">+IF(OFFSET('Hygiene Data'!$F$11,0,10*ROW('Hygiene Data'!F157))="","",OFFSET('Hygiene Data'!$F$11,0,10*ROW('Hygiene Data'!F157)))</f>
        <v/>
      </c>
      <c r="DV163" s="399" t="str">
        <f ca="1">+IF(OFFSET('Hygiene Data'!$F$12,0,10*ROW('Hygiene Data'!F157))="","",OFFSET('Hygiene Data'!$F$12,0,10*ROW('Hygiene Data'!F157)))</f>
        <v/>
      </c>
      <c r="DW163" s="399" t="str">
        <f ca="1">+IF(OFFSET('Hygiene Data'!$F$13,0,10*ROW('Hygiene Data'!F157))="","",OFFSET('Hygiene Data'!$F$13,0,10*ROW('Hygiene Data'!F157)))</f>
        <v/>
      </c>
      <c r="DX163" s="399" t="str">
        <f ca="1">+IF(OFFSET('Hygiene Data'!$G$11,0,10*ROW('Hygiene Data'!G157))="","",OFFSET('Hygiene Data'!$G$11,0,10*ROW('Hygiene Data'!G157)))</f>
        <v/>
      </c>
      <c r="DY163" s="399" t="str">
        <f ca="1">+IF(OFFSET('Hygiene Data'!$G$12,0,10*ROW('Hygiene Data'!G157))="","",OFFSET('Hygiene Data'!$G$12,0,10*ROW('Hygiene Data'!G157)))</f>
        <v/>
      </c>
      <c r="DZ163" s="399" t="str">
        <f ca="1">+IF(OFFSET('Hygiene Data'!$G$13,0,10*ROW('Hygiene Data'!G157))="","",OFFSET('Hygiene Data'!$G$13,0,10*ROW('Hygiene Data'!G157)))</f>
        <v/>
      </c>
      <c r="EA163" s="399" t="str">
        <f ca="1">+IF(OFFSET('Hygiene Data'!$H$11,0,10*ROW('Hygiene Data'!H157))="","",OFFSET('Hygiene Data'!$H$11,0,10*ROW('Hygiene Data'!H157)))</f>
        <v/>
      </c>
      <c r="EB163" s="399" t="str">
        <f ca="1">+IF(OFFSET('Hygiene Data'!$H$12,0,10*ROW('Hygiene Data'!H157))="","",OFFSET('Hygiene Data'!$H$12,0,10*ROW('Hygiene Data'!H157)))</f>
        <v/>
      </c>
      <c r="EC163" s="399" t="str">
        <f ca="1">+IF(OFFSET('Hygiene Data'!$H$13,0,10*ROW('Hygiene Data'!H157))="","",OFFSET('Hygiene Data'!$H$13,0,10*ROW('Hygiene Data'!H157)))</f>
        <v/>
      </c>
      <c r="ED163" s="399" t="str">
        <f ca="1">+IF(OFFSET('Hygiene Data'!$I$11,0,10*ROW('Hygiene Data'!I157))="","",OFFSET('Hygiene Data'!$I$11,0,10*ROW('Hygiene Data'!I157)))</f>
        <v/>
      </c>
      <c r="EE163" s="399" t="str">
        <f ca="1">+IF(OFFSET('Hygiene Data'!$I$12,0,10*ROW('Hygiene Data'!I157))="","",OFFSET('Hygiene Data'!$I$12,0,10*ROW('Hygiene Data'!I157)))</f>
        <v/>
      </c>
      <c r="EF163" s="399" t="str">
        <f ca="1">+IF(OFFSET('Hygiene Data'!$I$13,0,10*ROW('Hygiene Data'!I157))="","",OFFSET('Hygiene Data'!$I$13,0,10*ROW('Hygiene Data'!I157)))</f>
        <v/>
      </c>
    </row>
    <row r="164" spans="1:136" x14ac:dyDescent="0.25">
      <c r="A164" s="508" t="str">
        <f ca="1">+IF(OFFSET('Water Data'!$B$2,0,10*ROW('Water Data'!E158))="","",OFFSET('Water Data'!$B$2,0,10*ROW('Water Data'!E158)))</f>
        <v/>
      </c>
      <c r="B164" s="50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35" t="str">
        <f t="shared" ca="1" si="2"/>
        <v/>
      </c>
      <c r="D164" s="53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3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3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3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3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3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3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3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3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3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3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3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3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3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3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3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3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3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3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3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3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3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3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3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3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3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3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3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3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3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3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3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3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3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3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3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3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3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3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3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3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3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3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3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3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3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3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3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3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1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3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3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3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3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3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3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3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3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3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3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3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3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3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3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3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3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99" t="str">
        <f ca="1">+IF(OFFSET('Water Data'!$D$27,0,10*ROW('Water Data'!D158))="","",OFFSET('Water Data'!$D$27,0,10*ROW('Water Data'!D158)))</f>
        <v/>
      </c>
      <c r="BT164" s="399" t="str">
        <f ca="1">+IF(OFFSET('Water Data'!$D$28,0,10*ROW('Water Data'!D158))="","",OFFSET('Water Data'!$D$28,0,10*ROW('Water Data'!D158)))</f>
        <v/>
      </c>
      <c r="BU164" s="399" t="str">
        <f ca="1">+IF(OFFSET('Water Data'!$D$29,0,10*ROW('Water Data'!D158))="","",OFFSET('Water Data'!$D$29,0,10*ROW('Water Data'!D158)))</f>
        <v/>
      </c>
      <c r="BV164" s="399" t="str">
        <f ca="1">+IF(OFFSET('Water Data'!$E$27,0,10*ROW('Water Data'!E158))="","",OFFSET('Water Data'!$E$27,0,10*ROW('Water Data'!E158)))</f>
        <v/>
      </c>
      <c r="BW164" s="399" t="str">
        <f ca="1">+IF(OFFSET('Water Data'!$E$28,0,10*ROW('Water Data'!E158))="","",OFFSET('Water Data'!$E$28,0,10*ROW('Water Data'!E158)))</f>
        <v/>
      </c>
      <c r="BX164" s="399" t="str">
        <f ca="1">+IF(OFFSET('Water Data'!$E$29,0,10*ROW('Water Data'!E158))="","",OFFSET('Water Data'!$E$29,0,10*ROW('Water Data'!E158)))</f>
        <v/>
      </c>
      <c r="BY164" s="399" t="str">
        <f ca="1">+IF(OFFSET('Water Data'!$F$27,0,10*ROW('Water Data'!F158))="","",OFFSET('Water Data'!$F$27,0,10*ROW('Water Data'!F158)))</f>
        <v/>
      </c>
      <c r="BZ164" s="399" t="str">
        <f ca="1">+IF(OFFSET('Water Data'!$F$28,0,10*ROW('Water Data'!F158))="","",OFFSET('Water Data'!$F$28,0,10*ROW('Water Data'!F158)))</f>
        <v/>
      </c>
      <c r="CA164" s="399" t="str">
        <f ca="1">+IF(OFFSET('Water Data'!$F$29,0,10*ROW('Water Data'!F158))="","",OFFSET('Water Data'!$F$29,0,10*ROW('Water Data'!F158)))</f>
        <v/>
      </c>
      <c r="CB164" s="399" t="str">
        <f ca="1">+IF(OFFSET('Water Data'!$G$27,0,10*ROW('Water Data'!G158))="","",OFFSET('Water Data'!$G$27,0,10*ROW('Water Data'!G158)))</f>
        <v/>
      </c>
      <c r="CC164" s="399" t="str">
        <f ca="1">+IF(OFFSET('Water Data'!$G$28,0,10*ROW('Water Data'!G158))="","",OFFSET('Water Data'!$G$28,0,10*ROW('Water Data'!G158)))</f>
        <v/>
      </c>
      <c r="CD164" s="399" t="str">
        <f ca="1">+IF(OFFSET('Water Data'!$G$29,0,10*ROW('Water Data'!G158))="","",OFFSET('Water Data'!$G$29,0,10*ROW('Water Data'!G158)))</f>
        <v/>
      </c>
      <c r="CE164" s="399" t="str">
        <f ca="1">+IF(OFFSET('Water Data'!$H$27,0,10*ROW('Water Data'!H158))="","",OFFSET('Water Data'!$H$27,0,10*ROW('Water Data'!H158)))</f>
        <v/>
      </c>
      <c r="CF164" s="399" t="str">
        <f ca="1">+IF(OFFSET('Water Data'!$H$28,0,10*ROW('Water Data'!H158))="","",OFFSET('Water Data'!$H$28,0,10*ROW('Water Data'!H158)))</f>
        <v/>
      </c>
      <c r="CG164" s="399" t="str">
        <f ca="1">+IF(OFFSET('Water Data'!$H$29,0,10*ROW('Water Data'!H158))="","",OFFSET('Water Data'!$H$29,0,10*ROW('Water Data'!H158)))</f>
        <v/>
      </c>
      <c r="CH164" s="399" t="str">
        <f ca="1">+IF(OFFSET('Water Data'!$I$27,0,10*ROW('Water Data'!I158))="","",OFFSET('Water Data'!$I$27,0,10*ROW('Water Data'!I158)))</f>
        <v/>
      </c>
      <c r="CI164" s="399" t="str">
        <f ca="1">+IF(OFFSET('Water Data'!$I$28,0,10*ROW('Water Data'!I158))="","",OFFSET('Water Data'!$I$28,0,10*ROW('Water Data'!I158)))</f>
        <v/>
      </c>
      <c r="CJ164" s="399" t="str">
        <f ca="1">+IF(OFFSET('Water Data'!$I$29,0,10*ROW('Water Data'!I158))="","",OFFSET('Water Data'!$I$29,0,10*ROW('Water Data'!I158)))</f>
        <v/>
      </c>
      <c r="CK164" s="399" t="str">
        <f ca="1">+IF(OFFSET('Sanitation Data'!$D$28,0,10*ROW('Sanitation Data'!D158))="","",OFFSET('Sanitation Data'!$D$28,0,10*ROW('Sanitation Data'!D158)))</f>
        <v/>
      </c>
      <c r="CL164" s="399" t="str">
        <f ca="1">+IF(OFFSET('Sanitation Data'!$D$29,0,10*ROW('Sanitation Data'!D158))="","",OFFSET('Sanitation Data'!$D$29,0,10*ROW('Sanitation Data'!D158)))</f>
        <v/>
      </c>
      <c r="CM164" s="399" t="str">
        <f ca="1">+IF(OFFSET('Sanitation Data'!$D$30,0,10*ROW('Sanitation Data'!D158))="","",OFFSET('Sanitation Data'!$D$30,0,10*ROW('Sanitation Data'!D158)))</f>
        <v/>
      </c>
      <c r="CN164" s="399" t="str">
        <f ca="1">+IF(OFFSET('Sanitation Data'!$D$31,0,10*ROW('Sanitation Data'!D158))="","",OFFSET('Sanitation Data'!$D$31,0,10*ROW('Sanitation Data'!D158)))</f>
        <v/>
      </c>
      <c r="CO164" s="399" t="str">
        <f ca="1">+IF(OFFSET('Sanitation Data'!$D$32,0,10*ROW('Sanitation Data'!D158))="","",OFFSET('Sanitation Data'!$D$32,0,10*ROW('Sanitation Data'!D158)))</f>
        <v/>
      </c>
      <c r="CP164" s="399" t="str">
        <f ca="1">+IF(OFFSET('Sanitation Data'!$E$28,0,10*ROW('Sanitation Data'!E158))="","",OFFSET('Sanitation Data'!$E$28,0,10*ROW('Sanitation Data'!E158)))</f>
        <v/>
      </c>
      <c r="CQ164" s="399" t="str">
        <f ca="1">+IF(OFFSET('Sanitation Data'!$E$29,0,10*ROW('Sanitation Data'!E158))="","",OFFSET('Sanitation Data'!$E$29,0,10*ROW('Sanitation Data'!E158)))</f>
        <v/>
      </c>
      <c r="CR164" s="399" t="str">
        <f ca="1">+IF(OFFSET('Sanitation Data'!$E$30,0,10*ROW('Sanitation Data'!E158))="","",OFFSET('Sanitation Data'!$E$30,0,10*ROW('Sanitation Data'!E158)))</f>
        <v/>
      </c>
      <c r="CS164" s="399" t="str">
        <f ca="1">+IF(OFFSET('Sanitation Data'!$E$31,0,10*ROW('Sanitation Data'!E158))="","",OFFSET('Sanitation Data'!$E$31,0,10*ROW('Sanitation Data'!E158)))</f>
        <v/>
      </c>
      <c r="CT164" s="399" t="str">
        <f ca="1">+IF(OFFSET('Sanitation Data'!$E$32,0,10*ROW('Sanitation Data'!E158))="","",OFFSET('Sanitation Data'!$E$32,0,10*ROW('Sanitation Data'!E158)))</f>
        <v/>
      </c>
      <c r="CU164" s="399" t="str">
        <f ca="1">+IF(OFFSET('Sanitation Data'!$F$28,0,10*ROW('Sanitation Data'!F158))="","",OFFSET('Sanitation Data'!$F$28,0,10*ROW('Sanitation Data'!F158)))</f>
        <v/>
      </c>
      <c r="CV164" s="399" t="str">
        <f ca="1">+IF(OFFSET('Sanitation Data'!$F$29,0,10*ROW('Sanitation Data'!F158))="","",OFFSET('Sanitation Data'!$F$29,0,10*ROW('Sanitation Data'!F158)))</f>
        <v/>
      </c>
      <c r="CW164" s="399" t="str">
        <f ca="1">+IF(OFFSET('Sanitation Data'!$F$30,0,10*ROW('Sanitation Data'!F158))="","",OFFSET('Sanitation Data'!$F$30,0,10*ROW('Sanitation Data'!F158)))</f>
        <v/>
      </c>
      <c r="CX164" s="399" t="str">
        <f ca="1">+IF(OFFSET('Sanitation Data'!$F$31,0,10*ROW('Sanitation Data'!F158))="","",OFFSET('Sanitation Data'!$F$31,0,10*ROW('Sanitation Data'!F158)))</f>
        <v/>
      </c>
      <c r="CY164" s="399" t="str">
        <f ca="1">+IF(OFFSET('Sanitation Data'!$F$32,0,10*ROW('Sanitation Data'!F158))="","",OFFSET('Sanitation Data'!$F$32,0,10*ROW('Sanitation Data'!F158)))</f>
        <v/>
      </c>
      <c r="CZ164" s="399" t="str">
        <f ca="1">+IF(OFFSET('Sanitation Data'!$G$28,0,10*ROW('Sanitation Data'!G158))="","",OFFSET('Sanitation Data'!$G$28,0,10*ROW('Sanitation Data'!G158)))</f>
        <v/>
      </c>
      <c r="DA164" s="399" t="str">
        <f ca="1">+IF(OFFSET('Sanitation Data'!$G$29,0,10*ROW('Sanitation Data'!G158))="","",OFFSET('Sanitation Data'!$G$29,0,10*ROW('Sanitation Data'!G158)))</f>
        <v/>
      </c>
      <c r="DB164" s="399" t="str">
        <f ca="1">+IF(OFFSET('Sanitation Data'!$G$30,0,10*ROW('Sanitation Data'!G158))="","",OFFSET('Sanitation Data'!$G$30,0,10*ROW('Sanitation Data'!G158)))</f>
        <v/>
      </c>
      <c r="DC164" s="399" t="str">
        <f ca="1">+IF(OFFSET('Sanitation Data'!$G$31,0,10*ROW('Sanitation Data'!G158))="","",OFFSET('Sanitation Data'!$G$31,0,10*ROW('Sanitation Data'!G158)))</f>
        <v/>
      </c>
      <c r="DD164" s="399" t="str">
        <f ca="1">+IF(OFFSET('Sanitation Data'!$G$32,0,10*ROW('Sanitation Data'!G158))="","",OFFSET('Sanitation Data'!$G$32,0,10*ROW('Sanitation Data'!G158)))</f>
        <v/>
      </c>
      <c r="DE164" s="399" t="str">
        <f ca="1">+IF(OFFSET('Sanitation Data'!$H$28,0,10*ROW('Sanitation Data'!H158))="","",OFFSET('Sanitation Data'!$H$28,0,10*ROW('Sanitation Data'!H158)))</f>
        <v/>
      </c>
      <c r="DF164" s="399" t="str">
        <f ca="1">+IF(OFFSET('Sanitation Data'!$H$29,0,10*ROW('Sanitation Data'!H158))="","",OFFSET('Sanitation Data'!$H$29,0,10*ROW('Sanitation Data'!H158)))</f>
        <v/>
      </c>
      <c r="DG164" s="399" t="str">
        <f ca="1">+IF(OFFSET('Sanitation Data'!$H$30,0,10*ROW('Sanitation Data'!H158))="","",OFFSET('Sanitation Data'!$H$30,0,10*ROW('Sanitation Data'!H158)))</f>
        <v/>
      </c>
      <c r="DH164" s="399" t="str">
        <f ca="1">+IF(OFFSET('Sanitation Data'!$H$31,0,10*ROW('Sanitation Data'!H158))="","",OFFSET('Sanitation Data'!$H$31,0,10*ROW('Sanitation Data'!H158)))</f>
        <v/>
      </c>
      <c r="DI164" s="399" t="str">
        <f ca="1">+IF(OFFSET('Sanitation Data'!$H$32,0,10*ROW('Sanitation Data'!H158))="","",OFFSET('Sanitation Data'!$H$32,0,10*ROW('Sanitation Data'!H158)))</f>
        <v/>
      </c>
      <c r="DJ164" s="399" t="str">
        <f ca="1">+IF(OFFSET('Sanitation Data'!$I$28,0,10*ROW('Sanitation Data'!I158))="","",OFFSET('Sanitation Data'!$I$28,0,10*ROW('Sanitation Data'!I158)))</f>
        <v/>
      </c>
      <c r="DK164" s="399" t="str">
        <f ca="1">+IF(OFFSET('Sanitation Data'!$I$29,0,10*ROW('Sanitation Data'!I158))="","",OFFSET('Sanitation Data'!$I$29,0,10*ROW('Sanitation Data'!I158)))</f>
        <v/>
      </c>
      <c r="DL164" s="399" t="str">
        <f ca="1">+IF(OFFSET('Sanitation Data'!$I$30,0,10*ROW('Sanitation Data'!I158))="","",OFFSET('Sanitation Data'!$I$30,0,10*ROW('Sanitation Data'!I158)))</f>
        <v/>
      </c>
      <c r="DM164" s="399" t="str">
        <f ca="1">+IF(OFFSET('Sanitation Data'!$I$31,0,10*ROW('Sanitation Data'!I158))="","",OFFSET('Sanitation Data'!$I$31,0,10*ROW('Sanitation Data'!I158)))</f>
        <v/>
      </c>
      <c r="DN164" s="399" t="str">
        <f ca="1">+IF(OFFSET('Sanitation Data'!$I$32,0,10*ROW('Sanitation Data'!I158))="","",OFFSET('Sanitation Data'!$I$32,0,10*ROW('Sanitation Data'!I158)))</f>
        <v/>
      </c>
      <c r="DO164" s="399" t="str">
        <f ca="1">+IF(OFFSET('Hygiene Data'!$D$11,0,10*ROW('Hygiene Data'!D158))="","",OFFSET('Hygiene Data'!$D$11,0,10*ROW('Hygiene Data'!D158)))</f>
        <v/>
      </c>
      <c r="DP164" s="399" t="str">
        <f ca="1">+IF(OFFSET('Hygiene Data'!$D$12,0,10*ROW('Hygiene Data'!D158))="","",OFFSET('Hygiene Data'!$D$12,0,10*ROW('Hygiene Data'!D158)))</f>
        <v/>
      </c>
      <c r="DQ164" s="399" t="str">
        <f ca="1">+IF(OFFSET('Hygiene Data'!$D$13,0,10*ROW('Hygiene Data'!D158))="","",OFFSET('Hygiene Data'!$D$13,0,10*ROW('Hygiene Data'!D158)))</f>
        <v/>
      </c>
      <c r="DR164" s="399" t="str">
        <f ca="1">+IF(OFFSET('Hygiene Data'!$E$11,0,10*ROW('Hygiene Data'!E158))="","",OFFSET('Hygiene Data'!$E$11,0,10*ROW('Hygiene Data'!E158)))</f>
        <v/>
      </c>
      <c r="DS164" s="399" t="str">
        <f ca="1">+IF(OFFSET('Hygiene Data'!$E$12,0,10*ROW('Hygiene Data'!E158))="","",OFFSET('Hygiene Data'!$E$12,0,10*ROW('Hygiene Data'!E158)))</f>
        <v/>
      </c>
      <c r="DT164" s="399" t="str">
        <f ca="1">+IF(OFFSET('Hygiene Data'!$E$13,0,10*ROW('Hygiene Data'!E158))="","",OFFSET('Hygiene Data'!$E$13,0,10*ROW('Hygiene Data'!E158)))</f>
        <v/>
      </c>
      <c r="DU164" s="399" t="str">
        <f ca="1">+IF(OFFSET('Hygiene Data'!$F$11,0,10*ROW('Hygiene Data'!F158))="","",OFFSET('Hygiene Data'!$F$11,0,10*ROW('Hygiene Data'!F158)))</f>
        <v/>
      </c>
      <c r="DV164" s="399" t="str">
        <f ca="1">+IF(OFFSET('Hygiene Data'!$F$12,0,10*ROW('Hygiene Data'!F158))="","",OFFSET('Hygiene Data'!$F$12,0,10*ROW('Hygiene Data'!F158)))</f>
        <v/>
      </c>
      <c r="DW164" s="399" t="str">
        <f ca="1">+IF(OFFSET('Hygiene Data'!$F$13,0,10*ROW('Hygiene Data'!F158))="","",OFFSET('Hygiene Data'!$F$13,0,10*ROW('Hygiene Data'!F158)))</f>
        <v/>
      </c>
      <c r="DX164" s="399" t="str">
        <f ca="1">+IF(OFFSET('Hygiene Data'!$G$11,0,10*ROW('Hygiene Data'!G158))="","",OFFSET('Hygiene Data'!$G$11,0,10*ROW('Hygiene Data'!G158)))</f>
        <v/>
      </c>
      <c r="DY164" s="399" t="str">
        <f ca="1">+IF(OFFSET('Hygiene Data'!$G$12,0,10*ROW('Hygiene Data'!G158))="","",OFFSET('Hygiene Data'!$G$12,0,10*ROW('Hygiene Data'!G158)))</f>
        <v/>
      </c>
      <c r="DZ164" s="399" t="str">
        <f ca="1">+IF(OFFSET('Hygiene Data'!$G$13,0,10*ROW('Hygiene Data'!G158))="","",OFFSET('Hygiene Data'!$G$13,0,10*ROW('Hygiene Data'!G158)))</f>
        <v/>
      </c>
      <c r="EA164" s="399" t="str">
        <f ca="1">+IF(OFFSET('Hygiene Data'!$H$11,0,10*ROW('Hygiene Data'!H158))="","",OFFSET('Hygiene Data'!$H$11,0,10*ROW('Hygiene Data'!H158)))</f>
        <v/>
      </c>
      <c r="EB164" s="399" t="str">
        <f ca="1">+IF(OFFSET('Hygiene Data'!$H$12,0,10*ROW('Hygiene Data'!H158))="","",OFFSET('Hygiene Data'!$H$12,0,10*ROW('Hygiene Data'!H158)))</f>
        <v/>
      </c>
      <c r="EC164" s="399" t="str">
        <f ca="1">+IF(OFFSET('Hygiene Data'!$H$13,0,10*ROW('Hygiene Data'!H158))="","",OFFSET('Hygiene Data'!$H$13,0,10*ROW('Hygiene Data'!H158)))</f>
        <v/>
      </c>
      <c r="ED164" s="399" t="str">
        <f ca="1">+IF(OFFSET('Hygiene Data'!$I$11,0,10*ROW('Hygiene Data'!I158))="","",OFFSET('Hygiene Data'!$I$11,0,10*ROW('Hygiene Data'!I158)))</f>
        <v/>
      </c>
      <c r="EE164" s="399" t="str">
        <f ca="1">+IF(OFFSET('Hygiene Data'!$I$12,0,10*ROW('Hygiene Data'!I158))="","",OFFSET('Hygiene Data'!$I$12,0,10*ROW('Hygiene Data'!I158)))</f>
        <v/>
      </c>
      <c r="EF164" s="399" t="str">
        <f ca="1">+IF(OFFSET('Hygiene Data'!$I$13,0,10*ROW('Hygiene Data'!I158))="","",OFFSET('Hygiene Data'!$I$13,0,10*ROW('Hygiene Data'!I158)))</f>
        <v/>
      </c>
    </row>
    <row r="165" spans="1:136" x14ac:dyDescent="0.25">
      <c r="A165" s="508" t="str">
        <f ca="1">+IF(OFFSET('Water Data'!$B$2,0,10*ROW('Water Data'!E159))="","",OFFSET('Water Data'!$B$2,0,10*ROW('Water Data'!E159)))</f>
        <v/>
      </c>
      <c r="B165" s="50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35" t="str">
        <f t="shared" ca="1" si="2"/>
        <v/>
      </c>
      <c r="D165" s="53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3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3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3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3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3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3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3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3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3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3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3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3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3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3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3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3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3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3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3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3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3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3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3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3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3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3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3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3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3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3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3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3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3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3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3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3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3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3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3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3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3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3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3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3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3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3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3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3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1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3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3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3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3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3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3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3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3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3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3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3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3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3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3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3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3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99" t="str">
        <f ca="1">+IF(OFFSET('Water Data'!$D$27,0,10*ROW('Water Data'!D159))="","",OFFSET('Water Data'!$D$27,0,10*ROW('Water Data'!D159)))</f>
        <v/>
      </c>
      <c r="BT165" s="399" t="str">
        <f ca="1">+IF(OFFSET('Water Data'!$D$28,0,10*ROW('Water Data'!D159))="","",OFFSET('Water Data'!$D$28,0,10*ROW('Water Data'!D159)))</f>
        <v/>
      </c>
      <c r="BU165" s="399" t="str">
        <f ca="1">+IF(OFFSET('Water Data'!$D$29,0,10*ROW('Water Data'!D159))="","",OFFSET('Water Data'!$D$29,0,10*ROW('Water Data'!D159)))</f>
        <v/>
      </c>
      <c r="BV165" s="399" t="str">
        <f ca="1">+IF(OFFSET('Water Data'!$E$27,0,10*ROW('Water Data'!E159))="","",OFFSET('Water Data'!$E$27,0,10*ROW('Water Data'!E159)))</f>
        <v/>
      </c>
      <c r="BW165" s="399" t="str">
        <f ca="1">+IF(OFFSET('Water Data'!$E$28,0,10*ROW('Water Data'!E159))="","",OFFSET('Water Data'!$E$28,0,10*ROW('Water Data'!E159)))</f>
        <v/>
      </c>
      <c r="BX165" s="399" t="str">
        <f ca="1">+IF(OFFSET('Water Data'!$E$29,0,10*ROW('Water Data'!E159))="","",OFFSET('Water Data'!$E$29,0,10*ROW('Water Data'!E159)))</f>
        <v/>
      </c>
      <c r="BY165" s="399" t="str">
        <f ca="1">+IF(OFFSET('Water Data'!$F$27,0,10*ROW('Water Data'!F159))="","",OFFSET('Water Data'!$F$27,0,10*ROW('Water Data'!F159)))</f>
        <v/>
      </c>
      <c r="BZ165" s="399" t="str">
        <f ca="1">+IF(OFFSET('Water Data'!$F$28,0,10*ROW('Water Data'!F159))="","",OFFSET('Water Data'!$F$28,0,10*ROW('Water Data'!F159)))</f>
        <v/>
      </c>
      <c r="CA165" s="399" t="str">
        <f ca="1">+IF(OFFSET('Water Data'!$F$29,0,10*ROW('Water Data'!F159))="","",OFFSET('Water Data'!$F$29,0,10*ROW('Water Data'!F159)))</f>
        <v/>
      </c>
      <c r="CB165" s="399" t="str">
        <f ca="1">+IF(OFFSET('Water Data'!$G$27,0,10*ROW('Water Data'!G159))="","",OFFSET('Water Data'!$G$27,0,10*ROW('Water Data'!G159)))</f>
        <v/>
      </c>
      <c r="CC165" s="399" t="str">
        <f ca="1">+IF(OFFSET('Water Data'!$G$28,0,10*ROW('Water Data'!G159))="","",OFFSET('Water Data'!$G$28,0,10*ROW('Water Data'!G159)))</f>
        <v/>
      </c>
      <c r="CD165" s="399" t="str">
        <f ca="1">+IF(OFFSET('Water Data'!$G$29,0,10*ROW('Water Data'!G159))="","",OFFSET('Water Data'!$G$29,0,10*ROW('Water Data'!G159)))</f>
        <v/>
      </c>
      <c r="CE165" s="399" t="str">
        <f ca="1">+IF(OFFSET('Water Data'!$H$27,0,10*ROW('Water Data'!H159))="","",OFFSET('Water Data'!$H$27,0,10*ROW('Water Data'!H159)))</f>
        <v/>
      </c>
      <c r="CF165" s="399" t="str">
        <f ca="1">+IF(OFFSET('Water Data'!$H$28,0,10*ROW('Water Data'!H159))="","",OFFSET('Water Data'!$H$28,0,10*ROW('Water Data'!H159)))</f>
        <v/>
      </c>
      <c r="CG165" s="399" t="str">
        <f ca="1">+IF(OFFSET('Water Data'!$H$29,0,10*ROW('Water Data'!H159))="","",OFFSET('Water Data'!$H$29,0,10*ROW('Water Data'!H159)))</f>
        <v/>
      </c>
      <c r="CH165" s="399" t="str">
        <f ca="1">+IF(OFFSET('Water Data'!$I$27,0,10*ROW('Water Data'!I159))="","",OFFSET('Water Data'!$I$27,0,10*ROW('Water Data'!I159)))</f>
        <v/>
      </c>
      <c r="CI165" s="399" t="str">
        <f ca="1">+IF(OFFSET('Water Data'!$I$28,0,10*ROW('Water Data'!I159))="","",OFFSET('Water Data'!$I$28,0,10*ROW('Water Data'!I159)))</f>
        <v/>
      </c>
      <c r="CJ165" s="399" t="str">
        <f ca="1">+IF(OFFSET('Water Data'!$I$29,0,10*ROW('Water Data'!I159))="","",OFFSET('Water Data'!$I$29,0,10*ROW('Water Data'!I159)))</f>
        <v/>
      </c>
      <c r="CK165" s="399" t="str">
        <f ca="1">+IF(OFFSET('Sanitation Data'!$D$28,0,10*ROW('Sanitation Data'!D159))="","",OFFSET('Sanitation Data'!$D$28,0,10*ROW('Sanitation Data'!D159)))</f>
        <v/>
      </c>
      <c r="CL165" s="399" t="str">
        <f ca="1">+IF(OFFSET('Sanitation Data'!$D$29,0,10*ROW('Sanitation Data'!D159))="","",OFFSET('Sanitation Data'!$D$29,0,10*ROW('Sanitation Data'!D159)))</f>
        <v/>
      </c>
      <c r="CM165" s="399" t="str">
        <f ca="1">+IF(OFFSET('Sanitation Data'!$D$30,0,10*ROW('Sanitation Data'!D159))="","",OFFSET('Sanitation Data'!$D$30,0,10*ROW('Sanitation Data'!D159)))</f>
        <v/>
      </c>
      <c r="CN165" s="399" t="str">
        <f ca="1">+IF(OFFSET('Sanitation Data'!$D$31,0,10*ROW('Sanitation Data'!D159))="","",OFFSET('Sanitation Data'!$D$31,0,10*ROW('Sanitation Data'!D159)))</f>
        <v/>
      </c>
      <c r="CO165" s="399" t="str">
        <f ca="1">+IF(OFFSET('Sanitation Data'!$D$32,0,10*ROW('Sanitation Data'!D159))="","",OFFSET('Sanitation Data'!$D$32,0,10*ROW('Sanitation Data'!D159)))</f>
        <v/>
      </c>
      <c r="CP165" s="399" t="str">
        <f ca="1">+IF(OFFSET('Sanitation Data'!$E$28,0,10*ROW('Sanitation Data'!E159))="","",OFFSET('Sanitation Data'!$E$28,0,10*ROW('Sanitation Data'!E159)))</f>
        <v/>
      </c>
      <c r="CQ165" s="399" t="str">
        <f ca="1">+IF(OFFSET('Sanitation Data'!$E$29,0,10*ROW('Sanitation Data'!E159))="","",OFFSET('Sanitation Data'!$E$29,0,10*ROW('Sanitation Data'!E159)))</f>
        <v/>
      </c>
      <c r="CR165" s="399" t="str">
        <f ca="1">+IF(OFFSET('Sanitation Data'!$E$30,0,10*ROW('Sanitation Data'!E159))="","",OFFSET('Sanitation Data'!$E$30,0,10*ROW('Sanitation Data'!E159)))</f>
        <v/>
      </c>
      <c r="CS165" s="399" t="str">
        <f ca="1">+IF(OFFSET('Sanitation Data'!$E$31,0,10*ROW('Sanitation Data'!E159))="","",OFFSET('Sanitation Data'!$E$31,0,10*ROW('Sanitation Data'!E159)))</f>
        <v/>
      </c>
      <c r="CT165" s="399" t="str">
        <f ca="1">+IF(OFFSET('Sanitation Data'!$E$32,0,10*ROW('Sanitation Data'!E159))="","",OFFSET('Sanitation Data'!$E$32,0,10*ROW('Sanitation Data'!E159)))</f>
        <v/>
      </c>
      <c r="CU165" s="399" t="str">
        <f ca="1">+IF(OFFSET('Sanitation Data'!$F$28,0,10*ROW('Sanitation Data'!F159))="","",OFFSET('Sanitation Data'!$F$28,0,10*ROW('Sanitation Data'!F159)))</f>
        <v/>
      </c>
      <c r="CV165" s="399" t="str">
        <f ca="1">+IF(OFFSET('Sanitation Data'!$F$29,0,10*ROW('Sanitation Data'!F159))="","",OFFSET('Sanitation Data'!$F$29,0,10*ROW('Sanitation Data'!F159)))</f>
        <v/>
      </c>
      <c r="CW165" s="399" t="str">
        <f ca="1">+IF(OFFSET('Sanitation Data'!$F$30,0,10*ROW('Sanitation Data'!F159))="","",OFFSET('Sanitation Data'!$F$30,0,10*ROW('Sanitation Data'!F159)))</f>
        <v/>
      </c>
      <c r="CX165" s="399" t="str">
        <f ca="1">+IF(OFFSET('Sanitation Data'!$F$31,0,10*ROW('Sanitation Data'!F159))="","",OFFSET('Sanitation Data'!$F$31,0,10*ROW('Sanitation Data'!F159)))</f>
        <v/>
      </c>
      <c r="CY165" s="399" t="str">
        <f ca="1">+IF(OFFSET('Sanitation Data'!$F$32,0,10*ROW('Sanitation Data'!F159))="","",OFFSET('Sanitation Data'!$F$32,0,10*ROW('Sanitation Data'!F159)))</f>
        <v/>
      </c>
      <c r="CZ165" s="399" t="str">
        <f ca="1">+IF(OFFSET('Sanitation Data'!$G$28,0,10*ROW('Sanitation Data'!G159))="","",OFFSET('Sanitation Data'!$G$28,0,10*ROW('Sanitation Data'!G159)))</f>
        <v/>
      </c>
      <c r="DA165" s="399" t="str">
        <f ca="1">+IF(OFFSET('Sanitation Data'!$G$29,0,10*ROW('Sanitation Data'!G159))="","",OFFSET('Sanitation Data'!$G$29,0,10*ROW('Sanitation Data'!G159)))</f>
        <v/>
      </c>
      <c r="DB165" s="399" t="str">
        <f ca="1">+IF(OFFSET('Sanitation Data'!$G$30,0,10*ROW('Sanitation Data'!G159))="","",OFFSET('Sanitation Data'!$G$30,0,10*ROW('Sanitation Data'!G159)))</f>
        <v/>
      </c>
      <c r="DC165" s="399" t="str">
        <f ca="1">+IF(OFFSET('Sanitation Data'!$G$31,0,10*ROW('Sanitation Data'!G159))="","",OFFSET('Sanitation Data'!$G$31,0,10*ROW('Sanitation Data'!G159)))</f>
        <v/>
      </c>
      <c r="DD165" s="399" t="str">
        <f ca="1">+IF(OFFSET('Sanitation Data'!$G$32,0,10*ROW('Sanitation Data'!G159))="","",OFFSET('Sanitation Data'!$G$32,0,10*ROW('Sanitation Data'!G159)))</f>
        <v/>
      </c>
      <c r="DE165" s="399" t="str">
        <f ca="1">+IF(OFFSET('Sanitation Data'!$H$28,0,10*ROW('Sanitation Data'!H159))="","",OFFSET('Sanitation Data'!$H$28,0,10*ROW('Sanitation Data'!H159)))</f>
        <v/>
      </c>
      <c r="DF165" s="399" t="str">
        <f ca="1">+IF(OFFSET('Sanitation Data'!$H$29,0,10*ROW('Sanitation Data'!H159))="","",OFFSET('Sanitation Data'!$H$29,0,10*ROW('Sanitation Data'!H159)))</f>
        <v/>
      </c>
      <c r="DG165" s="399" t="str">
        <f ca="1">+IF(OFFSET('Sanitation Data'!$H$30,0,10*ROW('Sanitation Data'!H159))="","",OFFSET('Sanitation Data'!$H$30,0,10*ROW('Sanitation Data'!H159)))</f>
        <v/>
      </c>
      <c r="DH165" s="399" t="str">
        <f ca="1">+IF(OFFSET('Sanitation Data'!$H$31,0,10*ROW('Sanitation Data'!H159))="","",OFFSET('Sanitation Data'!$H$31,0,10*ROW('Sanitation Data'!H159)))</f>
        <v/>
      </c>
      <c r="DI165" s="399" t="str">
        <f ca="1">+IF(OFFSET('Sanitation Data'!$H$32,0,10*ROW('Sanitation Data'!H159))="","",OFFSET('Sanitation Data'!$H$32,0,10*ROW('Sanitation Data'!H159)))</f>
        <v/>
      </c>
      <c r="DJ165" s="399" t="str">
        <f ca="1">+IF(OFFSET('Sanitation Data'!$I$28,0,10*ROW('Sanitation Data'!I159))="","",OFFSET('Sanitation Data'!$I$28,0,10*ROW('Sanitation Data'!I159)))</f>
        <v/>
      </c>
      <c r="DK165" s="399" t="str">
        <f ca="1">+IF(OFFSET('Sanitation Data'!$I$29,0,10*ROW('Sanitation Data'!I159))="","",OFFSET('Sanitation Data'!$I$29,0,10*ROW('Sanitation Data'!I159)))</f>
        <v/>
      </c>
      <c r="DL165" s="399" t="str">
        <f ca="1">+IF(OFFSET('Sanitation Data'!$I$30,0,10*ROW('Sanitation Data'!I159))="","",OFFSET('Sanitation Data'!$I$30,0,10*ROW('Sanitation Data'!I159)))</f>
        <v/>
      </c>
      <c r="DM165" s="399" t="str">
        <f ca="1">+IF(OFFSET('Sanitation Data'!$I$31,0,10*ROW('Sanitation Data'!I159))="","",OFFSET('Sanitation Data'!$I$31,0,10*ROW('Sanitation Data'!I159)))</f>
        <v/>
      </c>
      <c r="DN165" s="399" t="str">
        <f ca="1">+IF(OFFSET('Sanitation Data'!$I$32,0,10*ROW('Sanitation Data'!I159))="","",OFFSET('Sanitation Data'!$I$32,0,10*ROW('Sanitation Data'!I159)))</f>
        <v/>
      </c>
      <c r="DO165" s="399" t="str">
        <f ca="1">+IF(OFFSET('Hygiene Data'!$D$11,0,10*ROW('Hygiene Data'!D159))="","",OFFSET('Hygiene Data'!$D$11,0,10*ROW('Hygiene Data'!D159)))</f>
        <v/>
      </c>
      <c r="DP165" s="399" t="str">
        <f ca="1">+IF(OFFSET('Hygiene Data'!$D$12,0,10*ROW('Hygiene Data'!D159))="","",OFFSET('Hygiene Data'!$D$12,0,10*ROW('Hygiene Data'!D159)))</f>
        <v/>
      </c>
      <c r="DQ165" s="399" t="str">
        <f ca="1">+IF(OFFSET('Hygiene Data'!$D$13,0,10*ROW('Hygiene Data'!D159))="","",OFFSET('Hygiene Data'!$D$13,0,10*ROW('Hygiene Data'!D159)))</f>
        <v/>
      </c>
      <c r="DR165" s="399" t="str">
        <f ca="1">+IF(OFFSET('Hygiene Data'!$E$11,0,10*ROW('Hygiene Data'!E159))="","",OFFSET('Hygiene Data'!$E$11,0,10*ROW('Hygiene Data'!E159)))</f>
        <v/>
      </c>
      <c r="DS165" s="399" t="str">
        <f ca="1">+IF(OFFSET('Hygiene Data'!$E$12,0,10*ROW('Hygiene Data'!E159))="","",OFFSET('Hygiene Data'!$E$12,0,10*ROW('Hygiene Data'!E159)))</f>
        <v/>
      </c>
      <c r="DT165" s="399" t="str">
        <f ca="1">+IF(OFFSET('Hygiene Data'!$E$13,0,10*ROW('Hygiene Data'!E159))="","",OFFSET('Hygiene Data'!$E$13,0,10*ROW('Hygiene Data'!E159)))</f>
        <v/>
      </c>
      <c r="DU165" s="399" t="str">
        <f ca="1">+IF(OFFSET('Hygiene Data'!$F$11,0,10*ROW('Hygiene Data'!F159))="","",OFFSET('Hygiene Data'!$F$11,0,10*ROW('Hygiene Data'!F159)))</f>
        <v/>
      </c>
      <c r="DV165" s="399" t="str">
        <f ca="1">+IF(OFFSET('Hygiene Data'!$F$12,0,10*ROW('Hygiene Data'!F159))="","",OFFSET('Hygiene Data'!$F$12,0,10*ROW('Hygiene Data'!F159)))</f>
        <v/>
      </c>
      <c r="DW165" s="399" t="str">
        <f ca="1">+IF(OFFSET('Hygiene Data'!$F$13,0,10*ROW('Hygiene Data'!F159))="","",OFFSET('Hygiene Data'!$F$13,0,10*ROW('Hygiene Data'!F159)))</f>
        <v/>
      </c>
      <c r="DX165" s="399" t="str">
        <f ca="1">+IF(OFFSET('Hygiene Data'!$G$11,0,10*ROW('Hygiene Data'!G159))="","",OFFSET('Hygiene Data'!$G$11,0,10*ROW('Hygiene Data'!G159)))</f>
        <v/>
      </c>
      <c r="DY165" s="399" t="str">
        <f ca="1">+IF(OFFSET('Hygiene Data'!$G$12,0,10*ROW('Hygiene Data'!G159))="","",OFFSET('Hygiene Data'!$G$12,0,10*ROW('Hygiene Data'!G159)))</f>
        <v/>
      </c>
      <c r="DZ165" s="399" t="str">
        <f ca="1">+IF(OFFSET('Hygiene Data'!$G$13,0,10*ROW('Hygiene Data'!G159))="","",OFFSET('Hygiene Data'!$G$13,0,10*ROW('Hygiene Data'!G159)))</f>
        <v/>
      </c>
      <c r="EA165" s="399" t="str">
        <f ca="1">+IF(OFFSET('Hygiene Data'!$H$11,0,10*ROW('Hygiene Data'!H159))="","",OFFSET('Hygiene Data'!$H$11,0,10*ROW('Hygiene Data'!H159)))</f>
        <v/>
      </c>
      <c r="EB165" s="399" t="str">
        <f ca="1">+IF(OFFSET('Hygiene Data'!$H$12,0,10*ROW('Hygiene Data'!H159))="","",OFFSET('Hygiene Data'!$H$12,0,10*ROW('Hygiene Data'!H159)))</f>
        <v/>
      </c>
      <c r="EC165" s="399" t="str">
        <f ca="1">+IF(OFFSET('Hygiene Data'!$H$13,0,10*ROW('Hygiene Data'!H159))="","",OFFSET('Hygiene Data'!$H$13,0,10*ROW('Hygiene Data'!H159)))</f>
        <v/>
      </c>
      <c r="ED165" s="399" t="str">
        <f ca="1">+IF(OFFSET('Hygiene Data'!$I$11,0,10*ROW('Hygiene Data'!I159))="","",OFFSET('Hygiene Data'!$I$11,0,10*ROW('Hygiene Data'!I159)))</f>
        <v/>
      </c>
      <c r="EE165" s="399" t="str">
        <f ca="1">+IF(OFFSET('Hygiene Data'!$I$12,0,10*ROW('Hygiene Data'!I159))="","",OFFSET('Hygiene Data'!$I$12,0,10*ROW('Hygiene Data'!I159)))</f>
        <v/>
      </c>
      <c r="EF165" s="399" t="str">
        <f ca="1">+IF(OFFSET('Hygiene Data'!$I$13,0,10*ROW('Hygiene Data'!I159))="","",OFFSET('Hygiene Data'!$I$13,0,10*ROW('Hygiene Data'!I159)))</f>
        <v/>
      </c>
    </row>
    <row r="166" spans="1:136" x14ac:dyDescent="0.25">
      <c r="A166" s="508" t="str">
        <f ca="1">+IF(OFFSET('Water Data'!$B$2,0,10*ROW('Water Data'!E160))="","",OFFSET('Water Data'!$B$2,0,10*ROW('Water Data'!E160)))</f>
        <v/>
      </c>
      <c r="B166" s="50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35" t="str">
        <f t="shared" ca="1" si="2"/>
        <v/>
      </c>
      <c r="D166" s="53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3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3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3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3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3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3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3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3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3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3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3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3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3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3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3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3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3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3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3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3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3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3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3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3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3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3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3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3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3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3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3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3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3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3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3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3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3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3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3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3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3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3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3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3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3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3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3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3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1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3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3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3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3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3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3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3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3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3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3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3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3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3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3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3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3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99" t="str">
        <f ca="1">+IF(OFFSET('Water Data'!$D$27,0,10*ROW('Water Data'!D160))="","",OFFSET('Water Data'!$D$27,0,10*ROW('Water Data'!D160)))</f>
        <v/>
      </c>
      <c r="BT166" s="399" t="str">
        <f ca="1">+IF(OFFSET('Water Data'!$D$28,0,10*ROW('Water Data'!D160))="","",OFFSET('Water Data'!$D$28,0,10*ROW('Water Data'!D160)))</f>
        <v/>
      </c>
      <c r="BU166" s="399" t="str">
        <f ca="1">+IF(OFFSET('Water Data'!$D$29,0,10*ROW('Water Data'!D160))="","",OFFSET('Water Data'!$D$29,0,10*ROW('Water Data'!D160)))</f>
        <v/>
      </c>
      <c r="BV166" s="399" t="str">
        <f ca="1">+IF(OFFSET('Water Data'!$E$27,0,10*ROW('Water Data'!E160))="","",OFFSET('Water Data'!$E$27,0,10*ROW('Water Data'!E160)))</f>
        <v/>
      </c>
      <c r="BW166" s="399" t="str">
        <f ca="1">+IF(OFFSET('Water Data'!$E$28,0,10*ROW('Water Data'!E160))="","",OFFSET('Water Data'!$E$28,0,10*ROW('Water Data'!E160)))</f>
        <v/>
      </c>
      <c r="BX166" s="399" t="str">
        <f ca="1">+IF(OFFSET('Water Data'!$E$29,0,10*ROW('Water Data'!E160))="","",OFFSET('Water Data'!$E$29,0,10*ROW('Water Data'!E160)))</f>
        <v/>
      </c>
      <c r="BY166" s="399" t="str">
        <f ca="1">+IF(OFFSET('Water Data'!$F$27,0,10*ROW('Water Data'!F160))="","",OFFSET('Water Data'!$F$27,0,10*ROW('Water Data'!F160)))</f>
        <v/>
      </c>
      <c r="BZ166" s="399" t="str">
        <f ca="1">+IF(OFFSET('Water Data'!$F$28,0,10*ROW('Water Data'!F160))="","",OFFSET('Water Data'!$F$28,0,10*ROW('Water Data'!F160)))</f>
        <v/>
      </c>
      <c r="CA166" s="399" t="str">
        <f ca="1">+IF(OFFSET('Water Data'!$F$29,0,10*ROW('Water Data'!F160))="","",OFFSET('Water Data'!$F$29,0,10*ROW('Water Data'!F160)))</f>
        <v/>
      </c>
      <c r="CB166" s="399" t="str">
        <f ca="1">+IF(OFFSET('Water Data'!$G$27,0,10*ROW('Water Data'!G160))="","",OFFSET('Water Data'!$G$27,0,10*ROW('Water Data'!G160)))</f>
        <v/>
      </c>
      <c r="CC166" s="399" t="str">
        <f ca="1">+IF(OFFSET('Water Data'!$G$28,0,10*ROW('Water Data'!G160))="","",OFFSET('Water Data'!$G$28,0,10*ROW('Water Data'!G160)))</f>
        <v/>
      </c>
      <c r="CD166" s="399" t="str">
        <f ca="1">+IF(OFFSET('Water Data'!$G$29,0,10*ROW('Water Data'!G160))="","",OFFSET('Water Data'!$G$29,0,10*ROW('Water Data'!G160)))</f>
        <v/>
      </c>
      <c r="CE166" s="399" t="str">
        <f ca="1">+IF(OFFSET('Water Data'!$H$27,0,10*ROW('Water Data'!H160))="","",OFFSET('Water Data'!$H$27,0,10*ROW('Water Data'!H160)))</f>
        <v/>
      </c>
      <c r="CF166" s="399" t="str">
        <f ca="1">+IF(OFFSET('Water Data'!$H$28,0,10*ROW('Water Data'!H160))="","",OFFSET('Water Data'!$H$28,0,10*ROW('Water Data'!H160)))</f>
        <v/>
      </c>
      <c r="CG166" s="399" t="str">
        <f ca="1">+IF(OFFSET('Water Data'!$H$29,0,10*ROW('Water Data'!H160))="","",OFFSET('Water Data'!$H$29,0,10*ROW('Water Data'!H160)))</f>
        <v/>
      </c>
      <c r="CH166" s="399" t="str">
        <f ca="1">+IF(OFFSET('Water Data'!$I$27,0,10*ROW('Water Data'!I160))="","",OFFSET('Water Data'!$I$27,0,10*ROW('Water Data'!I160)))</f>
        <v/>
      </c>
      <c r="CI166" s="399" t="str">
        <f ca="1">+IF(OFFSET('Water Data'!$I$28,0,10*ROW('Water Data'!I160))="","",OFFSET('Water Data'!$I$28,0,10*ROW('Water Data'!I160)))</f>
        <v/>
      </c>
      <c r="CJ166" s="399" t="str">
        <f ca="1">+IF(OFFSET('Water Data'!$I$29,0,10*ROW('Water Data'!I160))="","",OFFSET('Water Data'!$I$29,0,10*ROW('Water Data'!I160)))</f>
        <v/>
      </c>
      <c r="CK166" s="399" t="str">
        <f ca="1">+IF(OFFSET('Sanitation Data'!$D$28,0,10*ROW('Sanitation Data'!D160))="","",OFFSET('Sanitation Data'!$D$28,0,10*ROW('Sanitation Data'!D160)))</f>
        <v/>
      </c>
      <c r="CL166" s="399" t="str">
        <f ca="1">+IF(OFFSET('Sanitation Data'!$D$29,0,10*ROW('Sanitation Data'!D160))="","",OFFSET('Sanitation Data'!$D$29,0,10*ROW('Sanitation Data'!D160)))</f>
        <v/>
      </c>
      <c r="CM166" s="399" t="str">
        <f ca="1">+IF(OFFSET('Sanitation Data'!$D$30,0,10*ROW('Sanitation Data'!D160))="","",OFFSET('Sanitation Data'!$D$30,0,10*ROW('Sanitation Data'!D160)))</f>
        <v/>
      </c>
      <c r="CN166" s="399" t="str">
        <f ca="1">+IF(OFFSET('Sanitation Data'!$D$31,0,10*ROW('Sanitation Data'!D160))="","",OFFSET('Sanitation Data'!$D$31,0,10*ROW('Sanitation Data'!D160)))</f>
        <v/>
      </c>
      <c r="CO166" s="399" t="str">
        <f ca="1">+IF(OFFSET('Sanitation Data'!$D$32,0,10*ROW('Sanitation Data'!D160))="","",OFFSET('Sanitation Data'!$D$32,0,10*ROW('Sanitation Data'!D160)))</f>
        <v/>
      </c>
      <c r="CP166" s="399" t="str">
        <f ca="1">+IF(OFFSET('Sanitation Data'!$E$28,0,10*ROW('Sanitation Data'!E160))="","",OFFSET('Sanitation Data'!$E$28,0,10*ROW('Sanitation Data'!E160)))</f>
        <v/>
      </c>
      <c r="CQ166" s="399" t="str">
        <f ca="1">+IF(OFFSET('Sanitation Data'!$E$29,0,10*ROW('Sanitation Data'!E160))="","",OFFSET('Sanitation Data'!$E$29,0,10*ROW('Sanitation Data'!E160)))</f>
        <v/>
      </c>
      <c r="CR166" s="399" t="str">
        <f ca="1">+IF(OFFSET('Sanitation Data'!$E$30,0,10*ROW('Sanitation Data'!E160))="","",OFFSET('Sanitation Data'!$E$30,0,10*ROW('Sanitation Data'!E160)))</f>
        <v/>
      </c>
      <c r="CS166" s="399" t="str">
        <f ca="1">+IF(OFFSET('Sanitation Data'!$E$31,0,10*ROW('Sanitation Data'!E160))="","",OFFSET('Sanitation Data'!$E$31,0,10*ROW('Sanitation Data'!E160)))</f>
        <v/>
      </c>
      <c r="CT166" s="399" t="str">
        <f ca="1">+IF(OFFSET('Sanitation Data'!$E$32,0,10*ROW('Sanitation Data'!E160))="","",OFFSET('Sanitation Data'!$E$32,0,10*ROW('Sanitation Data'!E160)))</f>
        <v/>
      </c>
      <c r="CU166" s="399" t="str">
        <f ca="1">+IF(OFFSET('Sanitation Data'!$F$28,0,10*ROW('Sanitation Data'!F160))="","",OFFSET('Sanitation Data'!$F$28,0,10*ROW('Sanitation Data'!F160)))</f>
        <v/>
      </c>
      <c r="CV166" s="399" t="str">
        <f ca="1">+IF(OFFSET('Sanitation Data'!$F$29,0,10*ROW('Sanitation Data'!F160))="","",OFFSET('Sanitation Data'!$F$29,0,10*ROW('Sanitation Data'!F160)))</f>
        <v/>
      </c>
      <c r="CW166" s="399" t="str">
        <f ca="1">+IF(OFFSET('Sanitation Data'!$F$30,0,10*ROW('Sanitation Data'!F160))="","",OFFSET('Sanitation Data'!$F$30,0,10*ROW('Sanitation Data'!F160)))</f>
        <v/>
      </c>
      <c r="CX166" s="399" t="str">
        <f ca="1">+IF(OFFSET('Sanitation Data'!$F$31,0,10*ROW('Sanitation Data'!F160))="","",OFFSET('Sanitation Data'!$F$31,0,10*ROW('Sanitation Data'!F160)))</f>
        <v/>
      </c>
      <c r="CY166" s="399" t="str">
        <f ca="1">+IF(OFFSET('Sanitation Data'!$F$32,0,10*ROW('Sanitation Data'!F160))="","",OFFSET('Sanitation Data'!$F$32,0,10*ROW('Sanitation Data'!F160)))</f>
        <v/>
      </c>
      <c r="CZ166" s="399" t="str">
        <f ca="1">+IF(OFFSET('Sanitation Data'!$G$28,0,10*ROW('Sanitation Data'!G160))="","",OFFSET('Sanitation Data'!$G$28,0,10*ROW('Sanitation Data'!G160)))</f>
        <v/>
      </c>
      <c r="DA166" s="399" t="str">
        <f ca="1">+IF(OFFSET('Sanitation Data'!$G$29,0,10*ROW('Sanitation Data'!G160))="","",OFFSET('Sanitation Data'!$G$29,0,10*ROW('Sanitation Data'!G160)))</f>
        <v/>
      </c>
      <c r="DB166" s="399" t="str">
        <f ca="1">+IF(OFFSET('Sanitation Data'!$G$30,0,10*ROW('Sanitation Data'!G160))="","",OFFSET('Sanitation Data'!$G$30,0,10*ROW('Sanitation Data'!G160)))</f>
        <v/>
      </c>
      <c r="DC166" s="399" t="str">
        <f ca="1">+IF(OFFSET('Sanitation Data'!$G$31,0,10*ROW('Sanitation Data'!G160))="","",OFFSET('Sanitation Data'!$G$31,0,10*ROW('Sanitation Data'!G160)))</f>
        <v/>
      </c>
      <c r="DD166" s="399" t="str">
        <f ca="1">+IF(OFFSET('Sanitation Data'!$G$32,0,10*ROW('Sanitation Data'!G160))="","",OFFSET('Sanitation Data'!$G$32,0,10*ROW('Sanitation Data'!G160)))</f>
        <v/>
      </c>
      <c r="DE166" s="399" t="str">
        <f ca="1">+IF(OFFSET('Sanitation Data'!$H$28,0,10*ROW('Sanitation Data'!H160))="","",OFFSET('Sanitation Data'!$H$28,0,10*ROW('Sanitation Data'!H160)))</f>
        <v/>
      </c>
      <c r="DF166" s="399" t="str">
        <f ca="1">+IF(OFFSET('Sanitation Data'!$H$29,0,10*ROW('Sanitation Data'!H160))="","",OFFSET('Sanitation Data'!$H$29,0,10*ROW('Sanitation Data'!H160)))</f>
        <v/>
      </c>
      <c r="DG166" s="399" t="str">
        <f ca="1">+IF(OFFSET('Sanitation Data'!$H$30,0,10*ROW('Sanitation Data'!H160))="","",OFFSET('Sanitation Data'!$H$30,0,10*ROW('Sanitation Data'!H160)))</f>
        <v/>
      </c>
      <c r="DH166" s="399" t="str">
        <f ca="1">+IF(OFFSET('Sanitation Data'!$H$31,0,10*ROW('Sanitation Data'!H160))="","",OFFSET('Sanitation Data'!$H$31,0,10*ROW('Sanitation Data'!H160)))</f>
        <v/>
      </c>
      <c r="DI166" s="399" t="str">
        <f ca="1">+IF(OFFSET('Sanitation Data'!$H$32,0,10*ROW('Sanitation Data'!H160))="","",OFFSET('Sanitation Data'!$H$32,0,10*ROW('Sanitation Data'!H160)))</f>
        <v/>
      </c>
      <c r="DJ166" s="399" t="str">
        <f ca="1">+IF(OFFSET('Sanitation Data'!$I$28,0,10*ROW('Sanitation Data'!I160))="","",OFFSET('Sanitation Data'!$I$28,0,10*ROW('Sanitation Data'!I160)))</f>
        <v/>
      </c>
      <c r="DK166" s="399" t="str">
        <f ca="1">+IF(OFFSET('Sanitation Data'!$I$29,0,10*ROW('Sanitation Data'!I160))="","",OFFSET('Sanitation Data'!$I$29,0,10*ROW('Sanitation Data'!I160)))</f>
        <v/>
      </c>
      <c r="DL166" s="399" t="str">
        <f ca="1">+IF(OFFSET('Sanitation Data'!$I$30,0,10*ROW('Sanitation Data'!I160))="","",OFFSET('Sanitation Data'!$I$30,0,10*ROW('Sanitation Data'!I160)))</f>
        <v/>
      </c>
      <c r="DM166" s="399" t="str">
        <f ca="1">+IF(OFFSET('Sanitation Data'!$I$31,0,10*ROW('Sanitation Data'!I160))="","",OFFSET('Sanitation Data'!$I$31,0,10*ROW('Sanitation Data'!I160)))</f>
        <v/>
      </c>
      <c r="DN166" s="399" t="str">
        <f ca="1">+IF(OFFSET('Sanitation Data'!$I$32,0,10*ROW('Sanitation Data'!I160))="","",OFFSET('Sanitation Data'!$I$32,0,10*ROW('Sanitation Data'!I160)))</f>
        <v/>
      </c>
      <c r="DO166" s="399" t="str">
        <f ca="1">+IF(OFFSET('Hygiene Data'!$D$11,0,10*ROW('Hygiene Data'!D160))="","",OFFSET('Hygiene Data'!$D$11,0,10*ROW('Hygiene Data'!D160)))</f>
        <v/>
      </c>
      <c r="DP166" s="399" t="str">
        <f ca="1">+IF(OFFSET('Hygiene Data'!$D$12,0,10*ROW('Hygiene Data'!D160))="","",OFFSET('Hygiene Data'!$D$12,0,10*ROW('Hygiene Data'!D160)))</f>
        <v/>
      </c>
      <c r="DQ166" s="399" t="str">
        <f ca="1">+IF(OFFSET('Hygiene Data'!$D$13,0,10*ROW('Hygiene Data'!D160))="","",OFFSET('Hygiene Data'!$D$13,0,10*ROW('Hygiene Data'!D160)))</f>
        <v/>
      </c>
      <c r="DR166" s="399" t="str">
        <f ca="1">+IF(OFFSET('Hygiene Data'!$E$11,0,10*ROW('Hygiene Data'!E160))="","",OFFSET('Hygiene Data'!$E$11,0,10*ROW('Hygiene Data'!E160)))</f>
        <v/>
      </c>
      <c r="DS166" s="399" t="str">
        <f ca="1">+IF(OFFSET('Hygiene Data'!$E$12,0,10*ROW('Hygiene Data'!E160))="","",OFFSET('Hygiene Data'!$E$12,0,10*ROW('Hygiene Data'!E160)))</f>
        <v/>
      </c>
      <c r="DT166" s="399" t="str">
        <f ca="1">+IF(OFFSET('Hygiene Data'!$E$13,0,10*ROW('Hygiene Data'!E160))="","",OFFSET('Hygiene Data'!$E$13,0,10*ROW('Hygiene Data'!E160)))</f>
        <v/>
      </c>
      <c r="DU166" s="399" t="str">
        <f ca="1">+IF(OFFSET('Hygiene Data'!$F$11,0,10*ROW('Hygiene Data'!F160))="","",OFFSET('Hygiene Data'!$F$11,0,10*ROW('Hygiene Data'!F160)))</f>
        <v/>
      </c>
      <c r="DV166" s="399" t="str">
        <f ca="1">+IF(OFFSET('Hygiene Data'!$F$12,0,10*ROW('Hygiene Data'!F160))="","",OFFSET('Hygiene Data'!$F$12,0,10*ROW('Hygiene Data'!F160)))</f>
        <v/>
      </c>
      <c r="DW166" s="399" t="str">
        <f ca="1">+IF(OFFSET('Hygiene Data'!$F$13,0,10*ROW('Hygiene Data'!F160))="","",OFFSET('Hygiene Data'!$F$13,0,10*ROW('Hygiene Data'!F160)))</f>
        <v/>
      </c>
      <c r="DX166" s="399" t="str">
        <f ca="1">+IF(OFFSET('Hygiene Data'!$G$11,0,10*ROW('Hygiene Data'!G160))="","",OFFSET('Hygiene Data'!$G$11,0,10*ROW('Hygiene Data'!G160)))</f>
        <v/>
      </c>
      <c r="DY166" s="399" t="str">
        <f ca="1">+IF(OFFSET('Hygiene Data'!$G$12,0,10*ROW('Hygiene Data'!G160))="","",OFFSET('Hygiene Data'!$G$12,0,10*ROW('Hygiene Data'!G160)))</f>
        <v/>
      </c>
      <c r="DZ166" s="399" t="str">
        <f ca="1">+IF(OFFSET('Hygiene Data'!$G$13,0,10*ROW('Hygiene Data'!G160))="","",OFFSET('Hygiene Data'!$G$13,0,10*ROW('Hygiene Data'!G160)))</f>
        <v/>
      </c>
      <c r="EA166" s="399" t="str">
        <f ca="1">+IF(OFFSET('Hygiene Data'!$H$11,0,10*ROW('Hygiene Data'!H160))="","",OFFSET('Hygiene Data'!$H$11,0,10*ROW('Hygiene Data'!H160)))</f>
        <v/>
      </c>
      <c r="EB166" s="399" t="str">
        <f ca="1">+IF(OFFSET('Hygiene Data'!$H$12,0,10*ROW('Hygiene Data'!H160))="","",OFFSET('Hygiene Data'!$H$12,0,10*ROW('Hygiene Data'!H160)))</f>
        <v/>
      </c>
      <c r="EC166" s="399" t="str">
        <f ca="1">+IF(OFFSET('Hygiene Data'!$H$13,0,10*ROW('Hygiene Data'!H160))="","",OFFSET('Hygiene Data'!$H$13,0,10*ROW('Hygiene Data'!H160)))</f>
        <v/>
      </c>
      <c r="ED166" s="399" t="str">
        <f ca="1">+IF(OFFSET('Hygiene Data'!$I$11,0,10*ROW('Hygiene Data'!I160))="","",OFFSET('Hygiene Data'!$I$11,0,10*ROW('Hygiene Data'!I160)))</f>
        <v/>
      </c>
      <c r="EE166" s="399" t="str">
        <f ca="1">+IF(OFFSET('Hygiene Data'!$I$12,0,10*ROW('Hygiene Data'!I160))="","",OFFSET('Hygiene Data'!$I$12,0,10*ROW('Hygiene Data'!I160)))</f>
        <v/>
      </c>
      <c r="EF166" s="399" t="str">
        <f ca="1">+IF(OFFSET('Hygiene Data'!$I$13,0,10*ROW('Hygiene Data'!I160))="","",OFFSET('Hygiene Data'!$I$13,0,10*ROW('Hygiene Data'!I160)))</f>
        <v/>
      </c>
    </row>
    <row r="167" spans="1:136" x14ac:dyDescent="0.25">
      <c r="A167" s="508" t="str">
        <f ca="1">+IF(OFFSET('Water Data'!$B$2,0,10*ROW('Water Data'!E161))="","",OFFSET('Water Data'!$B$2,0,10*ROW('Water Data'!E161)))</f>
        <v/>
      </c>
      <c r="B167" s="50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35" t="str">
        <f t="shared" ca="1" si="2"/>
        <v/>
      </c>
      <c r="D167" s="53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3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3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3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3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3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3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3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3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3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3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3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3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3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3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3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3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3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3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3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3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3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3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3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3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3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3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3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3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3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3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3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3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3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3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3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3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3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3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3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3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3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3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3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3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3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3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3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3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1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3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3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3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3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3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3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3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3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3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3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3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3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3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3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3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3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99" t="str">
        <f ca="1">+IF(OFFSET('Water Data'!$D$27,0,10*ROW('Water Data'!D161))="","",OFFSET('Water Data'!$D$27,0,10*ROW('Water Data'!D161)))</f>
        <v/>
      </c>
      <c r="BT167" s="399" t="str">
        <f ca="1">+IF(OFFSET('Water Data'!$D$28,0,10*ROW('Water Data'!D161))="","",OFFSET('Water Data'!$D$28,0,10*ROW('Water Data'!D161)))</f>
        <v/>
      </c>
      <c r="BU167" s="399" t="str">
        <f ca="1">+IF(OFFSET('Water Data'!$D$29,0,10*ROW('Water Data'!D161))="","",OFFSET('Water Data'!$D$29,0,10*ROW('Water Data'!D161)))</f>
        <v/>
      </c>
      <c r="BV167" s="399" t="str">
        <f ca="1">+IF(OFFSET('Water Data'!$E$27,0,10*ROW('Water Data'!E161))="","",OFFSET('Water Data'!$E$27,0,10*ROW('Water Data'!E161)))</f>
        <v/>
      </c>
      <c r="BW167" s="399" t="str">
        <f ca="1">+IF(OFFSET('Water Data'!$E$28,0,10*ROW('Water Data'!E161))="","",OFFSET('Water Data'!$E$28,0,10*ROW('Water Data'!E161)))</f>
        <v/>
      </c>
      <c r="BX167" s="399" t="str">
        <f ca="1">+IF(OFFSET('Water Data'!$E$29,0,10*ROW('Water Data'!E161))="","",OFFSET('Water Data'!$E$29,0,10*ROW('Water Data'!E161)))</f>
        <v/>
      </c>
      <c r="BY167" s="399" t="str">
        <f ca="1">+IF(OFFSET('Water Data'!$F$27,0,10*ROW('Water Data'!F161))="","",OFFSET('Water Data'!$F$27,0,10*ROW('Water Data'!F161)))</f>
        <v/>
      </c>
      <c r="BZ167" s="399" t="str">
        <f ca="1">+IF(OFFSET('Water Data'!$F$28,0,10*ROW('Water Data'!F161))="","",OFFSET('Water Data'!$F$28,0,10*ROW('Water Data'!F161)))</f>
        <v/>
      </c>
      <c r="CA167" s="399" t="str">
        <f ca="1">+IF(OFFSET('Water Data'!$F$29,0,10*ROW('Water Data'!F161))="","",OFFSET('Water Data'!$F$29,0,10*ROW('Water Data'!F161)))</f>
        <v/>
      </c>
      <c r="CB167" s="399" t="str">
        <f ca="1">+IF(OFFSET('Water Data'!$G$27,0,10*ROW('Water Data'!G161))="","",OFFSET('Water Data'!$G$27,0,10*ROW('Water Data'!G161)))</f>
        <v/>
      </c>
      <c r="CC167" s="399" t="str">
        <f ca="1">+IF(OFFSET('Water Data'!$G$28,0,10*ROW('Water Data'!G161))="","",OFFSET('Water Data'!$G$28,0,10*ROW('Water Data'!G161)))</f>
        <v/>
      </c>
      <c r="CD167" s="399" t="str">
        <f ca="1">+IF(OFFSET('Water Data'!$G$29,0,10*ROW('Water Data'!G161))="","",OFFSET('Water Data'!$G$29,0,10*ROW('Water Data'!G161)))</f>
        <v/>
      </c>
      <c r="CE167" s="399" t="str">
        <f ca="1">+IF(OFFSET('Water Data'!$H$27,0,10*ROW('Water Data'!H161))="","",OFFSET('Water Data'!$H$27,0,10*ROW('Water Data'!H161)))</f>
        <v/>
      </c>
      <c r="CF167" s="399" t="str">
        <f ca="1">+IF(OFFSET('Water Data'!$H$28,0,10*ROW('Water Data'!H161))="","",OFFSET('Water Data'!$H$28,0,10*ROW('Water Data'!H161)))</f>
        <v/>
      </c>
      <c r="CG167" s="399" t="str">
        <f ca="1">+IF(OFFSET('Water Data'!$H$29,0,10*ROW('Water Data'!H161))="","",OFFSET('Water Data'!$H$29,0,10*ROW('Water Data'!H161)))</f>
        <v/>
      </c>
      <c r="CH167" s="399" t="str">
        <f ca="1">+IF(OFFSET('Water Data'!$I$27,0,10*ROW('Water Data'!I161))="","",OFFSET('Water Data'!$I$27,0,10*ROW('Water Data'!I161)))</f>
        <v/>
      </c>
      <c r="CI167" s="399" t="str">
        <f ca="1">+IF(OFFSET('Water Data'!$I$28,0,10*ROW('Water Data'!I161))="","",OFFSET('Water Data'!$I$28,0,10*ROW('Water Data'!I161)))</f>
        <v/>
      </c>
      <c r="CJ167" s="399" t="str">
        <f ca="1">+IF(OFFSET('Water Data'!$I$29,0,10*ROW('Water Data'!I161))="","",OFFSET('Water Data'!$I$29,0,10*ROW('Water Data'!I161)))</f>
        <v/>
      </c>
      <c r="CK167" s="399" t="str">
        <f ca="1">+IF(OFFSET('Sanitation Data'!$D$28,0,10*ROW('Sanitation Data'!D161))="","",OFFSET('Sanitation Data'!$D$28,0,10*ROW('Sanitation Data'!D161)))</f>
        <v/>
      </c>
      <c r="CL167" s="399" t="str">
        <f ca="1">+IF(OFFSET('Sanitation Data'!$D$29,0,10*ROW('Sanitation Data'!D161))="","",OFFSET('Sanitation Data'!$D$29,0,10*ROW('Sanitation Data'!D161)))</f>
        <v/>
      </c>
      <c r="CM167" s="399" t="str">
        <f ca="1">+IF(OFFSET('Sanitation Data'!$D$30,0,10*ROW('Sanitation Data'!D161))="","",OFFSET('Sanitation Data'!$D$30,0,10*ROW('Sanitation Data'!D161)))</f>
        <v/>
      </c>
      <c r="CN167" s="399" t="str">
        <f ca="1">+IF(OFFSET('Sanitation Data'!$D$31,0,10*ROW('Sanitation Data'!D161))="","",OFFSET('Sanitation Data'!$D$31,0,10*ROW('Sanitation Data'!D161)))</f>
        <v/>
      </c>
      <c r="CO167" s="399" t="str">
        <f ca="1">+IF(OFFSET('Sanitation Data'!$D$32,0,10*ROW('Sanitation Data'!D161))="","",OFFSET('Sanitation Data'!$D$32,0,10*ROW('Sanitation Data'!D161)))</f>
        <v/>
      </c>
      <c r="CP167" s="399" t="str">
        <f ca="1">+IF(OFFSET('Sanitation Data'!$E$28,0,10*ROW('Sanitation Data'!E161))="","",OFFSET('Sanitation Data'!$E$28,0,10*ROW('Sanitation Data'!E161)))</f>
        <v/>
      </c>
      <c r="CQ167" s="399" t="str">
        <f ca="1">+IF(OFFSET('Sanitation Data'!$E$29,0,10*ROW('Sanitation Data'!E161))="","",OFFSET('Sanitation Data'!$E$29,0,10*ROW('Sanitation Data'!E161)))</f>
        <v/>
      </c>
      <c r="CR167" s="399" t="str">
        <f ca="1">+IF(OFFSET('Sanitation Data'!$E$30,0,10*ROW('Sanitation Data'!E161))="","",OFFSET('Sanitation Data'!$E$30,0,10*ROW('Sanitation Data'!E161)))</f>
        <v/>
      </c>
      <c r="CS167" s="399" t="str">
        <f ca="1">+IF(OFFSET('Sanitation Data'!$E$31,0,10*ROW('Sanitation Data'!E161))="","",OFFSET('Sanitation Data'!$E$31,0,10*ROW('Sanitation Data'!E161)))</f>
        <v/>
      </c>
      <c r="CT167" s="399" t="str">
        <f ca="1">+IF(OFFSET('Sanitation Data'!$E$32,0,10*ROW('Sanitation Data'!E161))="","",OFFSET('Sanitation Data'!$E$32,0,10*ROW('Sanitation Data'!E161)))</f>
        <v/>
      </c>
      <c r="CU167" s="399" t="str">
        <f ca="1">+IF(OFFSET('Sanitation Data'!$F$28,0,10*ROW('Sanitation Data'!F161))="","",OFFSET('Sanitation Data'!$F$28,0,10*ROW('Sanitation Data'!F161)))</f>
        <v/>
      </c>
      <c r="CV167" s="399" t="str">
        <f ca="1">+IF(OFFSET('Sanitation Data'!$F$29,0,10*ROW('Sanitation Data'!F161))="","",OFFSET('Sanitation Data'!$F$29,0,10*ROW('Sanitation Data'!F161)))</f>
        <v/>
      </c>
      <c r="CW167" s="399" t="str">
        <f ca="1">+IF(OFFSET('Sanitation Data'!$F$30,0,10*ROW('Sanitation Data'!F161))="","",OFFSET('Sanitation Data'!$F$30,0,10*ROW('Sanitation Data'!F161)))</f>
        <v/>
      </c>
      <c r="CX167" s="399" t="str">
        <f ca="1">+IF(OFFSET('Sanitation Data'!$F$31,0,10*ROW('Sanitation Data'!F161))="","",OFFSET('Sanitation Data'!$F$31,0,10*ROW('Sanitation Data'!F161)))</f>
        <v/>
      </c>
      <c r="CY167" s="399" t="str">
        <f ca="1">+IF(OFFSET('Sanitation Data'!$F$32,0,10*ROW('Sanitation Data'!F161))="","",OFFSET('Sanitation Data'!$F$32,0,10*ROW('Sanitation Data'!F161)))</f>
        <v/>
      </c>
      <c r="CZ167" s="399" t="str">
        <f ca="1">+IF(OFFSET('Sanitation Data'!$G$28,0,10*ROW('Sanitation Data'!G161))="","",OFFSET('Sanitation Data'!$G$28,0,10*ROW('Sanitation Data'!G161)))</f>
        <v/>
      </c>
      <c r="DA167" s="399" t="str">
        <f ca="1">+IF(OFFSET('Sanitation Data'!$G$29,0,10*ROW('Sanitation Data'!G161))="","",OFFSET('Sanitation Data'!$G$29,0,10*ROW('Sanitation Data'!G161)))</f>
        <v/>
      </c>
      <c r="DB167" s="399" t="str">
        <f ca="1">+IF(OFFSET('Sanitation Data'!$G$30,0,10*ROW('Sanitation Data'!G161))="","",OFFSET('Sanitation Data'!$G$30,0,10*ROW('Sanitation Data'!G161)))</f>
        <v/>
      </c>
      <c r="DC167" s="399" t="str">
        <f ca="1">+IF(OFFSET('Sanitation Data'!$G$31,0,10*ROW('Sanitation Data'!G161))="","",OFFSET('Sanitation Data'!$G$31,0,10*ROW('Sanitation Data'!G161)))</f>
        <v/>
      </c>
      <c r="DD167" s="399" t="str">
        <f ca="1">+IF(OFFSET('Sanitation Data'!$G$32,0,10*ROW('Sanitation Data'!G161))="","",OFFSET('Sanitation Data'!$G$32,0,10*ROW('Sanitation Data'!G161)))</f>
        <v/>
      </c>
      <c r="DE167" s="399" t="str">
        <f ca="1">+IF(OFFSET('Sanitation Data'!$H$28,0,10*ROW('Sanitation Data'!H161))="","",OFFSET('Sanitation Data'!$H$28,0,10*ROW('Sanitation Data'!H161)))</f>
        <v/>
      </c>
      <c r="DF167" s="399" t="str">
        <f ca="1">+IF(OFFSET('Sanitation Data'!$H$29,0,10*ROW('Sanitation Data'!H161))="","",OFFSET('Sanitation Data'!$H$29,0,10*ROW('Sanitation Data'!H161)))</f>
        <v/>
      </c>
      <c r="DG167" s="399" t="str">
        <f ca="1">+IF(OFFSET('Sanitation Data'!$H$30,0,10*ROW('Sanitation Data'!H161))="","",OFFSET('Sanitation Data'!$H$30,0,10*ROW('Sanitation Data'!H161)))</f>
        <v/>
      </c>
      <c r="DH167" s="399" t="str">
        <f ca="1">+IF(OFFSET('Sanitation Data'!$H$31,0,10*ROW('Sanitation Data'!H161))="","",OFFSET('Sanitation Data'!$H$31,0,10*ROW('Sanitation Data'!H161)))</f>
        <v/>
      </c>
      <c r="DI167" s="399" t="str">
        <f ca="1">+IF(OFFSET('Sanitation Data'!$H$32,0,10*ROW('Sanitation Data'!H161))="","",OFFSET('Sanitation Data'!$H$32,0,10*ROW('Sanitation Data'!H161)))</f>
        <v/>
      </c>
      <c r="DJ167" s="399" t="str">
        <f ca="1">+IF(OFFSET('Sanitation Data'!$I$28,0,10*ROW('Sanitation Data'!I161))="","",OFFSET('Sanitation Data'!$I$28,0,10*ROW('Sanitation Data'!I161)))</f>
        <v/>
      </c>
      <c r="DK167" s="399" t="str">
        <f ca="1">+IF(OFFSET('Sanitation Data'!$I$29,0,10*ROW('Sanitation Data'!I161))="","",OFFSET('Sanitation Data'!$I$29,0,10*ROW('Sanitation Data'!I161)))</f>
        <v/>
      </c>
      <c r="DL167" s="399" t="str">
        <f ca="1">+IF(OFFSET('Sanitation Data'!$I$30,0,10*ROW('Sanitation Data'!I161))="","",OFFSET('Sanitation Data'!$I$30,0,10*ROW('Sanitation Data'!I161)))</f>
        <v/>
      </c>
      <c r="DM167" s="399" t="str">
        <f ca="1">+IF(OFFSET('Sanitation Data'!$I$31,0,10*ROW('Sanitation Data'!I161))="","",OFFSET('Sanitation Data'!$I$31,0,10*ROW('Sanitation Data'!I161)))</f>
        <v/>
      </c>
      <c r="DN167" s="399" t="str">
        <f ca="1">+IF(OFFSET('Sanitation Data'!$I$32,0,10*ROW('Sanitation Data'!I161))="","",OFFSET('Sanitation Data'!$I$32,0,10*ROW('Sanitation Data'!I161)))</f>
        <v/>
      </c>
      <c r="DO167" s="399" t="str">
        <f ca="1">+IF(OFFSET('Hygiene Data'!$D$11,0,10*ROW('Hygiene Data'!D161))="","",OFFSET('Hygiene Data'!$D$11,0,10*ROW('Hygiene Data'!D161)))</f>
        <v/>
      </c>
      <c r="DP167" s="399" t="str">
        <f ca="1">+IF(OFFSET('Hygiene Data'!$D$12,0,10*ROW('Hygiene Data'!D161))="","",OFFSET('Hygiene Data'!$D$12,0,10*ROW('Hygiene Data'!D161)))</f>
        <v/>
      </c>
      <c r="DQ167" s="399" t="str">
        <f ca="1">+IF(OFFSET('Hygiene Data'!$D$13,0,10*ROW('Hygiene Data'!D161))="","",OFFSET('Hygiene Data'!$D$13,0,10*ROW('Hygiene Data'!D161)))</f>
        <v/>
      </c>
      <c r="DR167" s="399" t="str">
        <f ca="1">+IF(OFFSET('Hygiene Data'!$E$11,0,10*ROW('Hygiene Data'!E161))="","",OFFSET('Hygiene Data'!$E$11,0,10*ROW('Hygiene Data'!E161)))</f>
        <v/>
      </c>
      <c r="DS167" s="399" t="str">
        <f ca="1">+IF(OFFSET('Hygiene Data'!$E$12,0,10*ROW('Hygiene Data'!E161))="","",OFFSET('Hygiene Data'!$E$12,0,10*ROW('Hygiene Data'!E161)))</f>
        <v/>
      </c>
      <c r="DT167" s="399" t="str">
        <f ca="1">+IF(OFFSET('Hygiene Data'!$E$13,0,10*ROW('Hygiene Data'!E161))="","",OFFSET('Hygiene Data'!$E$13,0,10*ROW('Hygiene Data'!E161)))</f>
        <v/>
      </c>
      <c r="DU167" s="399" t="str">
        <f ca="1">+IF(OFFSET('Hygiene Data'!$F$11,0,10*ROW('Hygiene Data'!F161))="","",OFFSET('Hygiene Data'!$F$11,0,10*ROW('Hygiene Data'!F161)))</f>
        <v/>
      </c>
      <c r="DV167" s="399" t="str">
        <f ca="1">+IF(OFFSET('Hygiene Data'!$F$12,0,10*ROW('Hygiene Data'!F161))="","",OFFSET('Hygiene Data'!$F$12,0,10*ROW('Hygiene Data'!F161)))</f>
        <v/>
      </c>
      <c r="DW167" s="399" t="str">
        <f ca="1">+IF(OFFSET('Hygiene Data'!$F$13,0,10*ROW('Hygiene Data'!F161))="","",OFFSET('Hygiene Data'!$F$13,0,10*ROW('Hygiene Data'!F161)))</f>
        <v/>
      </c>
      <c r="DX167" s="399" t="str">
        <f ca="1">+IF(OFFSET('Hygiene Data'!$G$11,0,10*ROW('Hygiene Data'!G161))="","",OFFSET('Hygiene Data'!$G$11,0,10*ROW('Hygiene Data'!G161)))</f>
        <v/>
      </c>
      <c r="DY167" s="399" t="str">
        <f ca="1">+IF(OFFSET('Hygiene Data'!$G$12,0,10*ROW('Hygiene Data'!G161))="","",OFFSET('Hygiene Data'!$G$12,0,10*ROW('Hygiene Data'!G161)))</f>
        <v/>
      </c>
      <c r="DZ167" s="399" t="str">
        <f ca="1">+IF(OFFSET('Hygiene Data'!$G$13,0,10*ROW('Hygiene Data'!G161))="","",OFFSET('Hygiene Data'!$G$13,0,10*ROW('Hygiene Data'!G161)))</f>
        <v/>
      </c>
      <c r="EA167" s="399" t="str">
        <f ca="1">+IF(OFFSET('Hygiene Data'!$H$11,0,10*ROW('Hygiene Data'!H161))="","",OFFSET('Hygiene Data'!$H$11,0,10*ROW('Hygiene Data'!H161)))</f>
        <v/>
      </c>
      <c r="EB167" s="399" t="str">
        <f ca="1">+IF(OFFSET('Hygiene Data'!$H$12,0,10*ROW('Hygiene Data'!H161))="","",OFFSET('Hygiene Data'!$H$12,0,10*ROW('Hygiene Data'!H161)))</f>
        <v/>
      </c>
      <c r="EC167" s="399" t="str">
        <f ca="1">+IF(OFFSET('Hygiene Data'!$H$13,0,10*ROW('Hygiene Data'!H161))="","",OFFSET('Hygiene Data'!$H$13,0,10*ROW('Hygiene Data'!H161)))</f>
        <v/>
      </c>
      <c r="ED167" s="399" t="str">
        <f ca="1">+IF(OFFSET('Hygiene Data'!$I$11,0,10*ROW('Hygiene Data'!I161))="","",OFFSET('Hygiene Data'!$I$11,0,10*ROW('Hygiene Data'!I161)))</f>
        <v/>
      </c>
      <c r="EE167" s="399" t="str">
        <f ca="1">+IF(OFFSET('Hygiene Data'!$I$12,0,10*ROW('Hygiene Data'!I161))="","",OFFSET('Hygiene Data'!$I$12,0,10*ROW('Hygiene Data'!I161)))</f>
        <v/>
      </c>
      <c r="EF167" s="399" t="str">
        <f ca="1">+IF(OFFSET('Hygiene Data'!$I$13,0,10*ROW('Hygiene Data'!I161))="","",OFFSET('Hygiene Data'!$I$13,0,10*ROW('Hygiene Data'!I161)))</f>
        <v/>
      </c>
    </row>
    <row r="168" spans="1:136" x14ac:dyDescent="0.25">
      <c r="A168" s="508" t="str">
        <f ca="1">+IF(OFFSET('Water Data'!$B$2,0,10*ROW('Water Data'!E162))="","",OFFSET('Water Data'!$B$2,0,10*ROW('Water Data'!E162)))</f>
        <v/>
      </c>
      <c r="B168" s="50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35" t="str">
        <f t="shared" ca="1" si="2"/>
        <v/>
      </c>
      <c r="D168" s="53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3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3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3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3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3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3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3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3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3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3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3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3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3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3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3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3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3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3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3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3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3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3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3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3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3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3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3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3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3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3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3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3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3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3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3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3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3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3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3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3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3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3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3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3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3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3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3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3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1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3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3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3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3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3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3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3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3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3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3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3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3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3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3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3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3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99" t="str">
        <f ca="1">+IF(OFFSET('Water Data'!$D$27,0,10*ROW('Water Data'!D162))="","",OFFSET('Water Data'!$D$27,0,10*ROW('Water Data'!D162)))</f>
        <v/>
      </c>
      <c r="BT168" s="399" t="str">
        <f ca="1">+IF(OFFSET('Water Data'!$D$28,0,10*ROW('Water Data'!D162))="","",OFFSET('Water Data'!$D$28,0,10*ROW('Water Data'!D162)))</f>
        <v/>
      </c>
      <c r="BU168" s="399" t="str">
        <f ca="1">+IF(OFFSET('Water Data'!$D$29,0,10*ROW('Water Data'!D162))="","",OFFSET('Water Data'!$D$29,0,10*ROW('Water Data'!D162)))</f>
        <v/>
      </c>
      <c r="BV168" s="399" t="str">
        <f ca="1">+IF(OFFSET('Water Data'!$E$27,0,10*ROW('Water Data'!E162))="","",OFFSET('Water Data'!$E$27,0,10*ROW('Water Data'!E162)))</f>
        <v/>
      </c>
      <c r="BW168" s="399" t="str">
        <f ca="1">+IF(OFFSET('Water Data'!$E$28,0,10*ROW('Water Data'!E162))="","",OFFSET('Water Data'!$E$28,0,10*ROW('Water Data'!E162)))</f>
        <v/>
      </c>
      <c r="BX168" s="399" t="str">
        <f ca="1">+IF(OFFSET('Water Data'!$E$29,0,10*ROW('Water Data'!E162))="","",OFFSET('Water Data'!$E$29,0,10*ROW('Water Data'!E162)))</f>
        <v/>
      </c>
      <c r="BY168" s="399" t="str">
        <f ca="1">+IF(OFFSET('Water Data'!$F$27,0,10*ROW('Water Data'!F162))="","",OFFSET('Water Data'!$F$27,0,10*ROW('Water Data'!F162)))</f>
        <v/>
      </c>
      <c r="BZ168" s="399" t="str">
        <f ca="1">+IF(OFFSET('Water Data'!$F$28,0,10*ROW('Water Data'!F162))="","",OFFSET('Water Data'!$F$28,0,10*ROW('Water Data'!F162)))</f>
        <v/>
      </c>
      <c r="CA168" s="399" t="str">
        <f ca="1">+IF(OFFSET('Water Data'!$F$29,0,10*ROW('Water Data'!F162))="","",OFFSET('Water Data'!$F$29,0,10*ROW('Water Data'!F162)))</f>
        <v/>
      </c>
      <c r="CB168" s="399" t="str">
        <f ca="1">+IF(OFFSET('Water Data'!$G$27,0,10*ROW('Water Data'!G162))="","",OFFSET('Water Data'!$G$27,0,10*ROW('Water Data'!G162)))</f>
        <v/>
      </c>
      <c r="CC168" s="399" t="str">
        <f ca="1">+IF(OFFSET('Water Data'!$G$28,0,10*ROW('Water Data'!G162))="","",OFFSET('Water Data'!$G$28,0,10*ROW('Water Data'!G162)))</f>
        <v/>
      </c>
      <c r="CD168" s="399" t="str">
        <f ca="1">+IF(OFFSET('Water Data'!$G$29,0,10*ROW('Water Data'!G162))="","",OFFSET('Water Data'!$G$29,0,10*ROW('Water Data'!G162)))</f>
        <v/>
      </c>
      <c r="CE168" s="399" t="str">
        <f ca="1">+IF(OFFSET('Water Data'!$H$27,0,10*ROW('Water Data'!H162))="","",OFFSET('Water Data'!$H$27,0,10*ROW('Water Data'!H162)))</f>
        <v/>
      </c>
      <c r="CF168" s="399" t="str">
        <f ca="1">+IF(OFFSET('Water Data'!$H$28,0,10*ROW('Water Data'!H162))="","",OFFSET('Water Data'!$H$28,0,10*ROW('Water Data'!H162)))</f>
        <v/>
      </c>
      <c r="CG168" s="399" t="str">
        <f ca="1">+IF(OFFSET('Water Data'!$H$29,0,10*ROW('Water Data'!H162))="","",OFFSET('Water Data'!$H$29,0,10*ROW('Water Data'!H162)))</f>
        <v/>
      </c>
      <c r="CH168" s="399" t="str">
        <f ca="1">+IF(OFFSET('Water Data'!$I$27,0,10*ROW('Water Data'!I162))="","",OFFSET('Water Data'!$I$27,0,10*ROW('Water Data'!I162)))</f>
        <v/>
      </c>
      <c r="CI168" s="399" t="str">
        <f ca="1">+IF(OFFSET('Water Data'!$I$28,0,10*ROW('Water Data'!I162))="","",OFFSET('Water Data'!$I$28,0,10*ROW('Water Data'!I162)))</f>
        <v/>
      </c>
      <c r="CJ168" s="399" t="str">
        <f ca="1">+IF(OFFSET('Water Data'!$I$29,0,10*ROW('Water Data'!I162))="","",OFFSET('Water Data'!$I$29,0,10*ROW('Water Data'!I162)))</f>
        <v/>
      </c>
      <c r="CK168" s="399" t="str">
        <f ca="1">+IF(OFFSET('Sanitation Data'!$D$28,0,10*ROW('Sanitation Data'!D162))="","",OFFSET('Sanitation Data'!$D$28,0,10*ROW('Sanitation Data'!D162)))</f>
        <v/>
      </c>
      <c r="CL168" s="399" t="str">
        <f ca="1">+IF(OFFSET('Sanitation Data'!$D$29,0,10*ROW('Sanitation Data'!D162))="","",OFFSET('Sanitation Data'!$D$29,0,10*ROW('Sanitation Data'!D162)))</f>
        <v/>
      </c>
      <c r="CM168" s="399" t="str">
        <f ca="1">+IF(OFFSET('Sanitation Data'!$D$30,0,10*ROW('Sanitation Data'!D162))="","",OFFSET('Sanitation Data'!$D$30,0,10*ROW('Sanitation Data'!D162)))</f>
        <v/>
      </c>
      <c r="CN168" s="399" t="str">
        <f ca="1">+IF(OFFSET('Sanitation Data'!$D$31,0,10*ROW('Sanitation Data'!D162))="","",OFFSET('Sanitation Data'!$D$31,0,10*ROW('Sanitation Data'!D162)))</f>
        <v/>
      </c>
      <c r="CO168" s="399" t="str">
        <f ca="1">+IF(OFFSET('Sanitation Data'!$D$32,0,10*ROW('Sanitation Data'!D162))="","",OFFSET('Sanitation Data'!$D$32,0,10*ROW('Sanitation Data'!D162)))</f>
        <v/>
      </c>
      <c r="CP168" s="399" t="str">
        <f ca="1">+IF(OFFSET('Sanitation Data'!$E$28,0,10*ROW('Sanitation Data'!E162))="","",OFFSET('Sanitation Data'!$E$28,0,10*ROW('Sanitation Data'!E162)))</f>
        <v/>
      </c>
      <c r="CQ168" s="399" t="str">
        <f ca="1">+IF(OFFSET('Sanitation Data'!$E$29,0,10*ROW('Sanitation Data'!E162))="","",OFFSET('Sanitation Data'!$E$29,0,10*ROW('Sanitation Data'!E162)))</f>
        <v/>
      </c>
      <c r="CR168" s="399" t="str">
        <f ca="1">+IF(OFFSET('Sanitation Data'!$E$30,0,10*ROW('Sanitation Data'!E162))="","",OFFSET('Sanitation Data'!$E$30,0,10*ROW('Sanitation Data'!E162)))</f>
        <v/>
      </c>
      <c r="CS168" s="399" t="str">
        <f ca="1">+IF(OFFSET('Sanitation Data'!$E$31,0,10*ROW('Sanitation Data'!E162))="","",OFFSET('Sanitation Data'!$E$31,0,10*ROW('Sanitation Data'!E162)))</f>
        <v/>
      </c>
      <c r="CT168" s="399" t="str">
        <f ca="1">+IF(OFFSET('Sanitation Data'!$E$32,0,10*ROW('Sanitation Data'!E162))="","",OFFSET('Sanitation Data'!$E$32,0,10*ROW('Sanitation Data'!E162)))</f>
        <v/>
      </c>
      <c r="CU168" s="399" t="str">
        <f ca="1">+IF(OFFSET('Sanitation Data'!$F$28,0,10*ROW('Sanitation Data'!F162))="","",OFFSET('Sanitation Data'!$F$28,0,10*ROW('Sanitation Data'!F162)))</f>
        <v/>
      </c>
      <c r="CV168" s="399" t="str">
        <f ca="1">+IF(OFFSET('Sanitation Data'!$F$29,0,10*ROW('Sanitation Data'!F162))="","",OFFSET('Sanitation Data'!$F$29,0,10*ROW('Sanitation Data'!F162)))</f>
        <v/>
      </c>
      <c r="CW168" s="399" t="str">
        <f ca="1">+IF(OFFSET('Sanitation Data'!$F$30,0,10*ROW('Sanitation Data'!F162))="","",OFFSET('Sanitation Data'!$F$30,0,10*ROW('Sanitation Data'!F162)))</f>
        <v/>
      </c>
      <c r="CX168" s="399" t="str">
        <f ca="1">+IF(OFFSET('Sanitation Data'!$F$31,0,10*ROW('Sanitation Data'!F162))="","",OFFSET('Sanitation Data'!$F$31,0,10*ROW('Sanitation Data'!F162)))</f>
        <v/>
      </c>
      <c r="CY168" s="399" t="str">
        <f ca="1">+IF(OFFSET('Sanitation Data'!$F$32,0,10*ROW('Sanitation Data'!F162))="","",OFFSET('Sanitation Data'!$F$32,0,10*ROW('Sanitation Data'!F162)))</f>
        <v/>
      </c>
      <c r="CZ168" s="399" t="str">
        <f ca="1">+IF(OFFSET('Sanitation Data'!$G$28,0,10*ROW('Sanitation Data'!G162))="","",OFFSET('Sanitation Data'!$G$28,0,10*ROW('Sanitation Data'!G162)))</f>
        <v/>
      </c>
      <c r="DA168" s="399" t="str">
        <f ca="1">+IF(OFFSET('Sanitation Data'!$G$29,0,10*ROW('Sanitation Data'!G162))="","",OFFSET('Sanitation Data'!$G$29,0,10*ROW('Sanitation Data'!G162)))</f>
        <v/>
      </c>
      <c r="DB168" s="399" t="str">
        <f ca="1">+IF(OFFSET('Sanitation Data'!$G$30,0,10*ROW('Sanitation Data'!G162))="","",OFFSET('Sanitation Data'!$G$30,0,10*ROW('Sanitation Data'!G162)))</f>
        <v/>
      </c>
      <c r="DC168" s="399" t="str">
        <f ca="1">+IF(OFFSET('Sanitation Data'!$G$31,0,10*ROW('Sanitation Data'!G162))="","",OFFSET('Sanitation Data'!$G$31,0,10*ROW('Sanitation Data'!G162)))</f>
        <v/>
      </c>
      <c r="DD168" s="399" t="str">
        <f ca="1">+IF(OFFSET('Sanitation Data'!$G$32,0,10*ROW('Sanitation Data'!G162))="","",OFFSET('Sanitation Data'!$G$32,0,10*ROW('Sanitation Data'!G162)))</f>
        <v/>
      </c>
      <c r="DE168" s="399" t="str">
        <f ca="1">+IF(OFFSET('Sanitation Data'!$H$28,0,10*ROW('Sanitation Data'!H162))="","",OFFSET('Sanitation Data'!$H$28,0,10*ROW('Sanitation Data'!H162)))</f>
        <v/>
      </c>
      <c r="DF168" s="399" t="str">
        <f ca="1">+IF(OFFSET('Sanitation Data'!$H$29,0,10*ROW('Sanitation Data'!H162))="","",OFFSET('Sanitation Data'!$H$29,0,10*ROW('Sanitation Data'!H162)))</f>
        <v/>
      </c>
      <c r="DG168" s="399" t="str">
        <f ca="1">+IF(OFFSET('Sanitation Data'!$H$30,0,10*ROW('Sanitation Data'!H162))="","",OFFSET('Sanitation Data'!$H$30,0,10*ROW('Sanitation Data'!H162)))</f>
        <v/>
      </c>
      <c r="DH168" s="399" t="str">
        <f ca="1">+IF(OFFSET('Sanitation Data'!$H$31,0,10*ROW('Sanitation Data'!H162))="","",OFFSET('Sanitation Data'!$H$31,0,10*ROW('Sanitation Data'!H162)))</f>
        <v/>
      </c>
      <c r="DI168" s="399" t="str">
        <f ca="1">+IF(OFFSET('Sanitation Data'!$H$32,0,10*ROW('Sanitation Data'!H162))="","",OFFSET('Sanitation Data'!$H$32,0,10*ROW('Sanitation Data'!H162)))</f>
        <v/>
      </c>
      <c r="DJ168" s="399" t="str">
        <f ca="1">+IF(OFFSET('Sanitation Data'!$I$28,0,10*ROW('Sanitation Data'!I162))="","",OFFSET('Sanitation Data'!$I$28,0,10*ROW('Sanitation Data'!I162)))</f>
        <v/>
      </c>
      <c r="DK168" s="399" t="str">
        <f ca="1">+IF(OFFSET('Sanitation Data'!$I$29,0,10*ROW('Sanitation Data'!I162))="","",OFFSET('Sanitation Data'!$I$29,0,10*ROW('Sanitation Data'!I162)))</f>
        <v/>
      </c>
      <c r="DL168" s="399" t="str">
        <f ca="1">+IF(OFFSET('Sanitation Data'!$I$30,0,10*ROW('Sanitation Data'!I162))="","",OFFSET('Sanitation Data'!$I$30,0,10*ROW('Sanitation Data'!I162)))</f>
        <v/>
      </c>
      <c r="DM168" s="399" t="str">
        <f ca="1">+IF(OFFSET('Sanitation Data'!$I$31,0,10*ROW('Sanitation Data'!I162))="","",OFFSET('Sanitation Data'!$I$31,0,10*ROW('Sanitation Data'!I162)))</f>
        <v/>
      </c>
      <c r="DN168" s="399" t="str">
        <f ca="1">+IF(OFFSET('Sanitation Data'!$I$32,0,10*ROW('Sanitation Data'!I162))="","",OFFSET('Sanitation Data'!$I$32,0,10*ROW('Sanitation Data'!I162)))</f>
        <v/>
      </c>
      <c r="DO168" s="399" t="str">
        <f ca="1">+IF(OFFSET('Hygiene Data'!$D$11,0,10*ROW('Hygiene Data'!D162))="","",OFFSET('Hygiene Data'!$D$11,0,10*ROW('Hygiene Data'!D162)))</f>
        <v/>
      </c>
      <c r="DP168" s="399" t="str">
        <f ca="1">+IF(OFFSET('Hygiene Data'!$D$12,0,10*ROW('Hygiene Data'!D162))="","",OFFSET('Hygiene Data'!$D$12,0,10*ROW('Hygiene Data'!D162)))</f>
        <v/>
      </c>
      <c r="DQ168" s="399" t="str">
        <f ca="1">+IF(OFFSET('Hygiene Data'!$D$13,0,10*ROW('Hygiene Data'!D162))="","",OFFSET('Hygiene Data'!$D$13,0,10*ROW('Hygiene Data'!D162)))</f>
        <v/>
      </c>
      <c r="DR168" s="399" t="str">
        <f ca="1">+IF(OFFSET('Hygiene Data'!$E$11,0,10*ROW('Hygiene Data'!E162))="","",OFFSET('Hygiene Data'!$E$11,0,10*ROW('Hygiene Data'!E162)))</f>
        <v/>
      </c>
      <c r="DS168" s="399" t="str">
        <f ca="1">+IF(OFFSET('Hygiene Data'!$E$12,0,10*ROW('Hygiene Data'!E162))="","",OFFSET('Hygiene Data'!$E$12,0,10*ROW('Hygiene Data'!E162)))</f>
        <v/>
      </c>
      <c r="DT168" s="399" t="str">
        <f ca="1">+IF(OFFSET('Hygiene Data'!$E$13,0,10*ROW('Hygiene Data'!E162))="","",OFFSET('Hygiene Data'!$E$13,0,10*ROW('Hygiene Data'!E162)))</f>
        <v/>
      </c>
      <c r="DU168" s="399" t="str">
        <f ca="1">+IF(OFFSET('Hygiene Data'!$F$11,0,10*ROW('Hygiene Data'!F162))="","",OFFSET('Hygiene Data'!$F$11,0,10*ROW('Hygiene Data'!F162)))</f>
        <v/>
      </c>
      <c r="DV168" s="399" t="str">
        <f ca="1">+IF(OFFSET('Hygiene Data'!$F$12,0,10*ROW('Hygiene Data'!F162))="","",OFFSET('Hygiene Data'!$F$12,0,10*ROW('Hygiene Data'!F162)))</f>
        <v/>
      </c>
      <c r="DW168" s="399" t="str">
        <f ca="1">+IF(OFFSET('Hygiene Data'!$F$13,0,10*ROW('Hygiene Data'!F162))="","",OFFSET('Hygiene Data'!$F$13,0,10*ROW('Hygiene Data'!F162)))</f>
        <v/>
      </c>
      <c r="DX168" s="399" t="str">
        <f ca="1">+IF(OFFSET('Hygiene Data'!$G$11,0,10*ROW('Hygiene Data'!G162))="","",OFFSET('Hygiene Data'!$G$11,0,10*ROW('Hygiene Data'!G162)))</f>
        <v/>
      </c>
      <c r="DY168" s="399" t="str">
        <f ca="1">+IF(OFFSET('Hygiene Data'!$G$12,0,10*ROW('Hygiene Data'!G162))="","",OFFSET('Hygiene Data'!$G$12,0,10*ROW('Hygiene Data'!G162)))</f>
        <v/>
      </c>
      <c r="DZ168" s="399" t="str">
        <f ca="1">+IF(OFFSET('Hygiene Data'!$G$13,0,10*ROW('Hygiene Data'!G162))="","",OFFSET('Hygiene Data'!$G$13,0,10*ROW('Hygiene Data'!G162)))</f>
        <v/>
      </c>
      <c r="EA168" s="399" t="str">
        <f ca="1">+IF(OFFSET('Hygiene Data'!$H$11,0,10*ROW('Hygiene Data'!H162))="","",OFFSET('Hygiene Data'!$H$11,0,10*ROW('Hygiene Data'!H162)))</f>
        <v/>
      </c>
      <c r="EB168" s="399" t="str">
        <f ca="1">+IF(OFFSET('Hygiene Data'!$H$12,0,10*ROW('Hygiene Data'!H162))="","",OFFSET('Hygiene Data'!$H$12,0,10*ROW('Hygiene Data'!H162)))</f>
        <v/>
      </c>
      <c r="EC168" s="399" t="str">
        <f ca="1">+IF(OFFSET('Hygiene Data'!$H$13,0,10*ROW('Hygiene Data'!H162))="","",OFFSET('Hygiene Data'!$H$13,0,10*ROW('Hygiene Data'!H162)))</f>
        <v/>
      </c>
      <c r="ED168" s="399" t="str">
        <f ca="1">+IF(OFFSET('Hygiene Data'!$I$11,0,10*ROW('Hygiene Data'!I162))="","",OFFSET('Hygiene Data'!$I$11,0,10*ROW('Hygiene Data'!I162)))</f>
        <v/>
      </c>
      <c r="EE168" s="399" t="str">
        <f ca="1">+IF(OFFSET('Hygiene Data'!$I$12,0,10*ROW('Hygiene Data'!I162))="","",OFFSET('Hygiene Data'!$I$12,0,10*ROW('Hygiene Data'!I162)))</f>
        <v/>
      </c>
      <c r="EF168" s="399" t="str">
        <f ca="1">+IF(OFFSET('Hygiene Data'!$I$13,0,10*ROW('Hygiene Data'!I162))="","",OFFSET('Hygiene Data'!$I$13,0,10*ROW('Hygiene Data'!I162)))</f>
        <v/>
      </c>
    </row>
    <row r="169" spans="1:136" x14ac:dyDescent="0.25">
      <c r="A169" s="508" t="str">
        <f ca="1">+IF(OFFSET('Water Data'!$B$2,0,10*ROW('Water Data'!E163))="","",OFFSET('Water Data'!$B$2,0,10*ROW('Water Data'!E163)))</f>
        <v/>
      </c>
      <c r="B169" s="50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35" t="str">
        <f t="shared" ca="1" si="2"/>
        <v/>
      </c>
      <c r="D169" s="53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3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3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3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3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3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3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3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3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3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3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3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3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3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3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3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3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3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3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3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3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3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3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3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3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3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3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3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3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3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3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3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3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3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3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3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3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3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3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3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3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3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3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3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3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3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3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3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3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1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3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3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3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3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3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3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3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3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3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3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3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3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3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3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3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3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99" t="str">
        <f ca="1">+IF(OFFSET('Water Data'!$D$27,0,10*ROW('Water Data'!D163))="","",OFFSET('Water Data'!$D$27,0,10*ROW('Water Data'!D163)))</f>
        <v/>
      </c>
      <c r="BT169" s="399" t="str">
        <f ca="1">+IF(OFFSET('Water Data'!$D$28,0,10*ROW('Water Data'!D163))="","",OFFSET('Water Data'!$D$28,0,10*ROW('Water Data'!D163)))</f>
        <v/>
      </c>
      <c r="BU169" s="399" t="str">
        <f ca="1">+IF(OFFSET('Water Data'!$D$29,0,10*ROW('Water Data'!D163))="","",OFFSET('Water Data'!$D$29,0,10*ROW('Water Data'!D163)))</f>
        <v/>
      </c>
      <c r="BV169" s="399" t="str">
        <f ca="1">+IF(OFFSET('Water Data'!$E$27,0,10*ROW('Water Data'!E163))="","",OFFSET('Water Data'!$E$27,0,10*ROW('Water Data'!E163)))</f>
        <v/>
      </c>
      <c r="BW169" s="399" t="str">
        <f ca="1">+IF(OFFSET('Water Data'!$E$28,0,10*ROW('Water Data'!E163))="","",OFFSET('Water Data'!$E$28,0,10*ROW('Water Data'!E163)))</f>
        <v/>
      </c>
      <c r="BX169" s="399" t="str">
        <f ca="1">+IF(OFFSET('Water Data'!$E$29,0,10*ROW('Water Data'!E163))="","",OFFSET('Water Data'!$E$29,0,10*ROW('Water Data'!E163)))</f>
        <v/>
      </c>
      <c r="BY169" s="399" t="str">
        <f ca="1">+IF(OFFSET('Water Data'!$F$27,0,10*ROW('Water Data'!F163))="","",OFFSET('Water Data'!$F$27,0,10*ROW('Water Data'!F163)))</f>
        <v/>
      </c>
      <c r="BZ169" s="399" t="str">
        <f ca="1">+IF(OFFSET('Water Data'!$F$28,0,10*ROW('Water Data'!F163))="","",OFFSET('Water Data'!$F$28,0,10*ROW('Water Data'!F163)))</f>
        <v/>
      </c>
      <c r="CA169" s="399" t="str">
        <f ca="1">+IF(OFFSET('Water Data'!$F$29,0,10*ROW('Water Data'!F163))="","",OFFSET('Water Data'!$F$29,0,10*ROW('Water Data'!F163)))</f>
        <v/>
      </c>
      <c r="CB169" s="399" t="str">
        <f ca="1">+IF(OFFSET('Water Data'!$G$27,0,10*ROW('Water Data'!G163))="","",OFFSET('Water Data'!$G$27,0,10*ROW('Water Data'!G163)))</f>
        <v/>
      </c>
      <c r="CC169" s="399" t="str">
        <f ca="1">+IF(OFFSET('Water Data'!$G$28,0,10*ROW('Water Data'!G163))="","",OFFSET('Water Data'!$G$28,0,10*ROW('Water Data'!G163)))</f>
        <v/>
      </c>
      <c r="CD169" s="399" t="str">
        <f ca="1">+IF(OFFSET('Water Data'!$G$29,0,10*ROW('Water Data'!G163))="","",OFFSET('Water Data'!$G$29,0,10*ROW('Water Data'!G163)))</f>
        <v/>
      </c>
      <c r="CE169" s="399" t="str">
        <f ca="1">+IF(OFFSET('Water Data'!$H$27,0,10*ROW('Water Data'!H163))="","",OFFSET('Water Data'!$H$27,0,10*ROW('Water Data'!H163)))</f>
        <v/>
      </c>
      <c r="CF169" s="399" t="str">
        <f ca="1">+IF(OFFSET('Water Data'!$H$28,0,10*ROW('Water Data'!H163))="","",OFFSET('Water Data'!$H$28,0,10*ROW('Water Data'!H163)))</f>
        <v/>
      </c>
      <c r="CG169" s="399" t="str">
        <f ca="1">+IF(OFFSET('Water Data'!$H$29,0,10*ROW('Water Data'!H163))="","",OFFSET('Water Data'!$H$29,0,10*ROW('Water Data'!H163)))</f>
        <v/>
      </c>
      <c r="CH169" s="399" t="str">
        <f ca="1">+IF(OFFSET('Water Data'!$I$27,0,10*ROW('Water Data'!I163))="","",OFFSET('Water Data'!$I$27,0,10*ROW('Water Data'!I163)))</f>
        <v/>
      </c>
      <c r="CI169" s="399" t="str">
        <f ca="1">+IF(OFFSET('Water Data'!$I$28,0,10*ROW('Water Data'!I163))="","",OFFSET('Water Data'!$I$28,0,10*ROW('Water Data'!I163)))</f>
        <v/>
      </c>
      <c r="CJ169" s="399" t="str">
        <f ca="1">+IF(OFFSET('Water Data'!$I$29,0,10*ROW('Water Data'!I163))="","",OFFSET('Water Data'!$I$29,0,10*ROW('Water Data'!I163)))</f>
        <v/>
      </c>
      <c r="CK169" s="399" t="str">
        <f ca="1">+IF(OFFSET('Sanitation Data'!$D$28,0,10*ROW('Sanitation Data'!D163))="","",OFFSET('Sanitation Data'!$D$28,0,10*ROW('Sanitation Data'!D163)))</f>
        <v/>
      </c>
      <c r="CL169" s="399" t="str">
        <f ca="1">+IF(OFFSET('Sanitation Data'!$D$29,0,10*ROW('Sanitation Data'!D163))="","",OFFSET('Sanitation Data'!$D$29,0,10*ROW('Sanitation Data'!D163)))</f>
        <v/>
      </c>
      <c r="CM169" s="399" t="str">
        <f ca="1">+IF(OFFSET('Sanitation Data'!$D$30,0,10*ROW('Sanitation Data'!D163))="","",OFFSET('Sanitation Data'!$D$30,0,10*ROW('Sanitation Data'!D163)))</f>
        <v/>
      </c>
      <c r="CN169" s="399" t="str">
        <f ca="1">+IF(OFFSET('Sanitation Data'!$D$31,0,10*ROW('Sanitation Data'!D163))="","",OFFSET('Sanitation Data'!$D$31,0,10*ROW('Sanitation Data'!D163)))</f>
        <v/>
      </c>
      <c r="CO169" s="399" t="str">
        <f ca="1">+IF(OFFSET('Sanitation Data'!$D$32,0,10*ROW('Sanitation Data'!D163))="","",OFFSET('Sanitation Data'!$D$32,0,10*ROW('Sanitation Data'!D163)))</f>
        <v/>
      </c>
      <c r="CP169" s="399" t="str">
        <f ca="1">+IF(OFFSET('Sanitation Data'!$E$28,0,10*ROW('Sanitation Data'!E163))="","",OFFSET('Sanitation Data'!$E$28,0,10*ROW('Sanitation Data'!E163)))</f>
        <v/>
      </c>
      <c r="CQ169" s="399" t="str">
        <f ca="1">+IF(OFFSET('Sanitation Data'!$E$29,0,10*ROW('Sanitation Data'!E163))="","",OFFSET('Sanitation Data'!$E$29,0,10*ROW('Sanitation Data'!E163)))</f>
        <v/>
      </c>
      <c r="CR169" s="399" t="str">
        <f ca="1">+IF(OFFSET('Sanitation Data'!$E$30,0,10*ROW('Sanitation Data'!E163))="","",OFFSET('Sanitation Data'!$E$30,0,10*ROW('Sanitation Data'!E163)))</f>
        <v/>
      </c>
      <c r="CS169" s="399" t="str">
        <f ca="1">+IF(OFFSET('Sanitation Data'!$E$31,0,10*ROW('Sanitation Data'!E163))="","",OFFSET('Sanitation Data'!$E$31,0,10*ROW('Sanitation Data'!E163)))</f>
        <v/>
      </c>
      <c r="CT169" s="399" t="str">
        <f ca="1">+IF(OFFSET('Sanitation Data'!$E$32,0,10*ROW('Sanitation Data'!E163))="","",OFFSET('Sanitation Data'!$E$32,0,10*ROW('Sanitation Data'!E163)))</f>
        <v/>
      </c>
      <c r="CU169" s="399" t="str">
        <f ca="1">+IF(OFFSET('Sanitation Data'!$F$28,0,10*ROW('Sanitation Data'!F163))="","",OFFSET('Sanitation Data'!$F$28,0,10*ROW('Sanitation Data'!F163)))</f>
        <v/>
      </c>
      <c r="CV169" s="399" t="str">
        <f ca="1">+IF(OFFSET('Sanitation Data'!$F$29,0,10*ROW('Sanitation Data'!F163))="","",OFFSET('Sanitation Data'!$F$29,0,10*ROW('Sanitation Data'!F163)))</f>
        <v/>
      </c>
      <c r="CW169" s="399" t="str">
        <f ca="1">+IF(OFFSET('Sanitation Data'!$F$30,0,10*ROW('Sanitation Data'!F163))="","",OFFSET('Sanitation Data'!$F$30,0,10*ROW('Sanitation Data'!F163)))</f>
        <v/>
      </c>
      <c r="CX169" s="399" t="str">
        <f ca="1">+IF(OFFSET('Sanitation Data'!$F$31,0,10*ROW('Sanitation Data'!F163))="","",OFFSET('Sanitation Data'!$F$31,0,10*ROW('Sanitation Data'!F163)))</f>
        <v/>
      </c>
      <c r="CY169" s="399" t="str">
        <f ca="1">+IF(OFFSET('Sanitation Data'!$F$32,0,10*ROW('Sanitation Data'!F163))="","",OFFSET('Sanitation Data'!$F$32,0,10*ROW('Sanitation Data'!F163)))</f>
        <v/>
      </c>
      <c r="CZ169" s="399" t="str">
        <f ca="1">+IF(OFFSET('Sanitation Data'!$G$28,0,10*ROW('Sanitation Data'!G163))="","",OFFSET('Sanitation Data'!$G$28,0,10*ROW('Sanitation Data'!G163)))</f>
        <v/>
      </c>
      <c r="DA169" s="399" t="str">
        <f ca="1">+IF(OFFSET('Sanitation Data'!$G$29,0,10*ROW('Sanitation Data'!G163))="","",OFFSET('Sanitation Data'!$G$29,0,10*ROW('Sanitation Data'!G163)))</f>
        <v/>
      </c>
      <c r="DB169" s="399" t="str">
        <f ca="1">+IF(OFFSET('Sanitation Data'!$G$30,0,10*ROW('Sanitation Data'!G163))="","",OFFSET('Sanitation Data'!$G$30,0,10*ROW('Sanitation Data'!G163)))</f>
        <v/>
      </c>
      <c r="DC169" s="399" t="str">
        <f ca="1">+IF(OFFSET('Sanitation Data'!$G$31,0,10*ROW('Sanitation Data'!G163))="","",OFFSET('Sanitation Data'!$G$31,0,10*ROW('Sanitation Data'!G163)))</f>
        <v/>
      </c>
      <c r="DD169" s="399" t="str">
        <f ca="1">+IF(OFFSET('Sanitation Data'!$G$32,0,10*ROW('Sanitation Data'!G163))="","",OFFSET('Sanitation Data'!$G$32,0,10*ROW('Sanitation Data'!G163)))</f>
        <v/>
      </c>
      <c r="DE169" s="399" t="str">
        <f ca="1">+IF(OFFSET('Sanitation Data'!$H$28,0,10*ROW('Sanitation Data'!H163))="","",OFFSET('Sanitation Data'!$H$28,0,10*ROW('Sanitation Data'!H163)))</f>
        <v/>
      </c>
      <c r="DF169" s="399" t="str">
        <f ca="1">+IF(OFFSET('Sanitation Data'!$H$29,0,10*ROW('Sanitation Data'!H163))="","",OFFSET('Sanitation Data'!$H$29,0,10*ROW('Sanitation Data'!H163)))</f>
        <v/>
      </c>
      <c r="DG169" s="399" t="str">
        <f ca="1">+IF(OFFSET('Sanitation Data'!$H$30,0,10*ROW('Sanitation Data'!H163))="","",OFFSET('Sanitation Data'!$H$30,0,10*ROW('Sanitation Data'!H163)))</f>
        <v/>
      </c>
      <c r="DH169" s="399" t="str">
        <f ca="1">+IF(OFFSET('Sanitation Data'!$H$31,0,10*ROW('Sanitation Data'!H163))="","",OFFSET('Sanitation Data'!$H$31,0,10*ROW('Sanitation Data'!H163)))</f>
        <v/>
      </c>
      <c r="DI169" s="399" t="str">
        <f ca="1">+IF(OFFSET('Sanitation Data'!$H$32,0,10*ROW('Sanitation Data'!H163))="","",OFFSET('Sanitation Data'!$H$32,0,10*ROW('Sanitation Data'!H163)))</f>
        <v/>
      </c>
      <c r="DJ169" s="399" t="str">
        <f ca="1">+IF(OFFSET('Sanitation Data'!$I$28,0,10*ROW('Sanitation Data'!I163))="","",OFFSET('Sanitation Data'!$I$28,0,10*ROW('Sanitation Data'!I163)))</f>
        <v/>
      </c>
      <c r="DK169" s="399" t="str">
        <f ca="1">+IF(OFFSET('Sanitation Data'!$I$29,0,10*ROW('Sanitation Data'!I163))="","",OFFSET('Sanitation Data'!$I$29,0,10*ROW('Sanitation Data'!I163)))</f>
        <v/>
      </c>
      <c r="DL169" s="399" t="str">
        <f ca="1">+IF(OFFSET('Sanitation Data'!$I$30,0,10*ROW('Sanitation Data'!I163))="","",OFFSET('Sanitation Data'!$I$30,0,10*ROW('Sanitation Data'!I163)))</f>
        <v/>
      </c>
      <c r="DM169" s="399" t="str">
        <f ca="1">+IF(OFFSET('Sanitation Data'!$I$31,0,10*ROW('Sanitation Data'!I163))="","",OFFSET('Sanitation Data'!$I$31,0,10*ROW('Sanitation Data'!I163)))</f>
        <v/>
      </c>
      <c r="DN169" s="399" t="str">
        <f ca="1">+IF(OFFSET('Sanitation Data'!$I$32,0,10*ROW('Sanitation Data'!I163))="","",OFFSET('Sanitation Data'!$I$32,0,10*ROW('Sanitation Data'!I163)))</f>
        <v/>
      </c>
      <c r="DO169" s="399" t="str">
        <f ca="1">+IF(OFFSET('Hygiene Data'!$D$11,0,10*ROW('Hygiene Data'!D163))="","",OFFSET('Hygiene Data'!$D$11,0,10*ROW('Hygiene Data'!D163)))</f>
        <v/>
      </c>
      <c r="DP169" s="399" t="str">
        <f ca="1">+IF(OFFSET('Hygiene Data'!$D$12,0,10*ROW('Hygiene Data'!D163))="","",OFFSET('Hygiene Data'!$D$12,0,10*ROW('Hygiene Data'!D163)))</f>
        <v/>
      </c>
      <c r="DQ169" s="399" t="str">
        <f ca="1">+IF(OFFSET('Hygiene Data'!$D$13,0,10*ROW('Hygiene Data'!D163))="","",OFFSET('Hygiene Data'!$D$13,0,10*ROW('Hygiene Data'!D163)))</f>
        <v/>
      </c>
      <c r="DR169" s="399" t="str">
        <f ca="1">+IF(OFFSET('Hygiene Data'!$E$11,0,10*ROW('Hygiene Data'!E163))="","",OFFSET('Hygiene Data'!$E$11,0,10*ROW('Hygiene Data'!E163)))</f>
        <v/>
      </c>
      <c r="DS169" s="399" t="str">
        <f ca="1">+IF(OFFSET('Hygiene Data'!$E$12,0,10*ROW('Hygiene Data'!E163))="","",OFFSET('Hygiene Data'!$E$12,0,10*ROW('Hygiene Data'!E163)))</f>
        <v/>
      </c>
      <c r="DT169" s="399" t="str">
        <f ca="1">+IF(OFFSET('Hygiene Data'!$E$13,0,10*ROW('Hygiene Data'!E163))="","",OFFSET('Hygiene Data'!$E$13,0,10*ROW('Hygiene Data'!E163)))</f>
        <v/>
      </c>
      <c r="DU169" s="399" t="str">
        <f ca="1">+IF(OFFSET('Hygiene Data'!$F$11,0,10*ROW('Hygiene Data'!F163))="","",OFFSET('Hygiene Data'!$F$11,0,10*ROW('Hygiene Data'!F163)))</f>
        <v/>
      </c>
      <c r="DV169" s="399" t="str">
        <f ca="1">+IF(OFFSET('Hygiene Data'!$F$12,0,10*ROW('Hygiene Data'!F163))="","",OFFSET('Hygiene Data'!$F$12,0,10*ROW('Hygiene Data'!F163)))</f>
        <v/>
      </c>
      <c r="DW169" s="399" t="str">
        <f ca="1">+IF(OFFSET('Hygiene Data'!$F$13,0,10*ROW('Hygiene Data'!F163))="","",OFFSET('Hygiene Data'!$F$13,0,10*ROW('Hygiene Data'!F163)))</f>
        <v/>
      </c>
      <c r="DX169" s="399" t="str">
        <f ca="1">+IF(OFFSET('Hygiene Data'!$G$11,0,10*ROW('Hygiene Data'!G163))="","",OFFSET('Hygiene Data'!$G$11,0,10*ROW('Hygiene Data'!G163)))</f>
        <v/>
      </c>
      <c r="DY169" s="399" t="str">
        <f ca="1">+IF(OFFSET('Hygiene Data'!$G$12,0,10*ROW('Hygiene Data'!G163))="","",OFFSET('Hygiene Data'!$G$12,0,10*ROW('Hygiene Data'!G163)))</f>
        <v/>
      </c>
      <c r="DZ169" s="399" t="str">
        <f ca="1">+IF(OFFSET('Hygiene Data'!$G$13,0,10*ROW('Hygiene Data'!G163))="","",OFFSET('Hygiene Data'!$G$13,0,10*ROW('Hygiene Data'!G163)))</f>
        <v/>
      </c>
      <c r="EA169" s="399" t="str">
        <f ca="1">+IF(OFFSET('Hygiene Data'!$H$11,0,10*ROW('Hygiene Data'!H163))="","",OFFSET('Hygiene Data'!$H$11,0,10*ROW('Hygiene Data'!H163)))</f>
        <v/>
      </c>
      <c r="EB169" s="399" t="str">
        <f ca="1">+IF(OFFSET('Hygiene Data'!$H$12,0,10*ROW('Hygiene Data'!H163))="","",OFFSET('Hygiene Data'!$H$12,0,10*ROW('Hygiene Data'!H163)))</f>
        <v/>
      </c>
      <c r="EC169" s="399" t="str">
        <f ca="1">+IF(OFFSET('Hygiene Data'!$H$13,0,10*ROW('Hygiene Data'!H163))="","",OFFSET('Hygiene Data'!$H$13,0,10*ROW('Hygiene Data'!H163)))</f>
        <v/>
      </c>
      <c r="ED169" s="399" t="str">
        <f ca="1">+IF(OFFSET('Hygiene Data'!$I$11,0,10*ROW('Hygiene Data'!I163))="","",OFFSET('Hygiene Data'!$I$11,0,10*ROW('Hygiene Data'!I163)))</f>
        <v/>
      </c>
      <c r="EE169" s="399" t="str">
        <f ca="1">+IF(OFFSET('Hygiene Data'!$I$12,0,10*ROW('Hygiene Data'!I163))="","",OFFSET('Hygiene Data'!$I$12,0,10*ROW('Hygiene Data'!I163)))</f>
        <v/>
      </c>
      <c r="EF169" s="399" t="str">
        <f ca="1">+IF(OFFSET('Hygiene Data'!$I$13,0,10*ROW('Hygiene Data'!I163))="","",OFFSET('Hygiene Data'!$I$13,0,10*ROW('Hygiene Data'!I163)))</f>
        <v/>
      </c>
    </row>
    <row r="170" spans="1:136" x14ac:dyDescent="0.25">
      <c r="A170" s="508" t="str">
        <f ca="1">+IF(OFFSET('Water Data'!$B$2,0,10*ROW('Water Data'!E164))="","",OFFSET('Water Data'!$B$2,0,10*ROW('Water Data'!E164)))</f>
        <v/>
      </c>
      <c r="B170" s="50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35" t="str">
        <f t="shared" ca="1" si="2"/>
        <v/>
      </c>
      <c r="D170" s="53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3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3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3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3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3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3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3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3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3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3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3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3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3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3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3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3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3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3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3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3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3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3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3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3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3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3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3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3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3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3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3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3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3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3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3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3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3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3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3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3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3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3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3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3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3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3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3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3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1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3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3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3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3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3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3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3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3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3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3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3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3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3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3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3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3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99" t="str">
        <f ca="1">+IF(OFFSET('Water Data'!$D$27,0,10*ROW('Water Data'!D164))="","",OFFSET('Water Data'!$D$27,0,10*ROW('Water Data'!D164)))</f>
        <v/>
      </c>
      <c r="BT170" s="399" t="str">
        <f ca="1">+IF(OFFSET('Water Data'!$D$28,0,10*ROW('Water Data'!D164))="","",OFFSET('Water Data'!$D$28,0,10*ROW('Water Data'!D164)))</f>
        <v/>
      </c>
      <c r="BU170" s="399" t="str">
        <f ca="1">+IF(OFFSET('Water Data'!$D$29,0,10*ROW('Water Data'!D164))="","",OFFSET('Water Data'!$D$29,0,10*ROW('Water Data'!D164)))</f>
        <v/>
      </c>
      <c r="BV170" s="399" t="str">
        <f ca="1">+IF(OFFSET('Water Data'!$E$27,0,10*ROW('Water Data'!E164))="","",OFFSET('Water Data'!$E$27,0,10*ROW('Water Data'!E164)))</f>
        <v/>
      </c>
      <c r="BW170" s="399" t="str">
        <f ca="1">+IF(OFFSET('Water Data'!$E$28,0,10*ROW('Water Data'!E164))="","",OFFSET('Water Data'!$E$28,0,10*ROW('Water Data'!E164)))</f>
        <v/>
      </c>
      <c r="BX170" s="399" t="str">
        <f ca="1">+IF(OFFSET('Water Data'!$E$29,0,10*ROW('Water Data'!E164))="","",OFFSET('Water Data'!$E$29,0,10*ROW('Water Data'!E164)))</f>
        <v/>
      </c>
      <c r="BY170" s="399" t="str">
        <f ca="1">+IF(OFFSET('Water Data'!$F$27,0,10*ROW('Water Data'!F164))="","",OFFSET('Water Data'!$F$27,0,10*ROW('Water Data'!F164)))</f>
        <v/>
      </c>
      <c r="BZ170" s="399" t="str">
        <f ca="1">+IF(OFFSET('Water Data'!$F$28,0,10*ROW('Water Data'!F164))="","",OFFSET('Water Data'!$F$28,0,10*ROW('Water Data'!F164)))</f>
        <v/>
      </c>
      <c r="CA170" s="399" t="str">
        <f ca="1">+IF(OFFSET('Water Data'!$F$29,0,10*ROW('Water Data'!F164))="","",OFFSET('Water Data'!$F$29,0,10*ROW('Water Data'!F164)))</f>
        <v/>
      </c>
      <c r="CB170" s="399" t="str">
        <f ca="1">+IF(OFFSET('Water Data'!$G$27,0,10*ROW('Water Data'!G164))="","",OFFSET('Water Data'!$G$27,0,10*ROW('Water Data'!G164)))</f>
        <v/>
      </c>
      <c r="CC170" s="399" t="str">
        <f ca="1">+IF(OFFSET('Water Data'!$G$28,0,10*ROW('Water Data'!G164))="","",OFFSET('Water Data'!$G$28,0,10*ROW('Water Data'!G164)))</f>
        <v/>
      </c>
      <c r="CD170" s="399" t="str">
        <f ca="1">+IF(OFFSET('Water Data'!$G$29,0,10*ROW('Water Data'!G164))="","",OFFSET('Water Data'!$G$29,0,10*ROW('Water Data'!G164)))</f>
        <v/>
      </c>
      <c r="CE170" s="399" t="str">
        <f ca="1">+IF(OFFSET('Water Data'!$H$27,0,10*ROW('Water Data'!H164))="","",OFFSET('Water Data'!$H$27,0,10*ROW('Water Data'!H164)))</f>
        <v/>
      </c>
      <c r="CF170" s="399" t="str">
        <f ca="1">+IF(OFFSET('Water Data'!$H$28,0,10*ROW('Water Data'!H164))="","",OFFSET('Water Data'!$H$28,0,10*ROW('Water Data'!H164)))</f>
        <v/>
      </c>
      <c r="CG170" s="399" t="str">
        <f ca="1">+IF(OFFSET('Water Data'!$H$29,0,10*ROW('Water Data'!H164))="","",OFFSET('Water Data'!$H$29,0,10*ROW('Water Data'!H164)))</f>
        <v/>
      </c>
      <c r="CH170" s="399" t="str">
        <f ca="1">+IF(OFFSET('Water Data'!$I$27,0,10*ROW('Water Data'!I164))="","",OFFSET('Water Data'!$I$27,0,10*ROW('Water Data'!I164)))</f>
        <v/>
      </c>
      <c r="CI170" s="399" t="str">
        <f ca="1">+IF(OFFSET('Water Data'!$I$28,0,10*ROW('Water Data'!I164))="","",OFFSET('Water Data'!$I$28,0,10*ROW('Water Data'!I164)))</f>
        <v/>
      </c>
      <c r="CJ170" s="399" t="str">
        <f ca="1">+IF(OFFSET('Water Data'!$I$29,0,10*ROW('Water Data'!I164))="","",OFFSET('Water Data'!$I$29,0,10*ROW('Water Data'!I164)))</f>
        <v/>
      </c>
      <c r="CK170" s="399" t="str">
        <f ca="1">+IF(OFFSET('Sanitation Data'!$D$28,0,10*ROW('Sanitation Data'!D164))="","",OFFSET('Sanitation Data'!$D$28,0,10*ROW('Sanitation Data'!D164)))</f>
        <v/>
      </c>
      <c r="CL170" s="399" t="str">
        <f ca="1">+IF(OFFSET('Sanitation Data'!$D$29,0,10*ROW('Sanitation Data'!D164))="","",OFFSET('Sanitation Data'!$D$29,0,10*ROW('Sanitation Data'!D164)))</f>
        <v/>
      </c>
      <c r="CM170" s="399" t="str">
        <f ca="1">+IF(OFFSET('Sanitation Data'!$D$30,0,10*ROW('Sanitation Data'!D164))="","",OFFSET('Sanitation Data'!$D$30,0,10*ROW('Sanitation Data'!D164)))</f>
        <v/>
      </c>
      <c r="CN170" s="399" t="str">
        <f ca="1">+IF(OFFSET('Sanitation Data'!$D$31,0,10*ROW('Sanitation Data'!D164))="","",OFFSET('Sanitation Data'!$D$31,0,10*ROW('Sanitation Data'!D164)))</f>
        <v/>
      </c>
      <c r="CO170" s="399" t="str">
        <f ca="1">+IF(OFFSET('Sanitation Data'!$D$32,0,10*ROW('Sanitation Data'!D164))="","",OFFSET('Sanitation Data'!$D$32,0,10*ROW('Sanitation Data'!D164)))</f>
        <v/>
      </c>
      <c r="CP170" s="399" t="str">
        <f ca="1">+IF(OFFSET('Sanitation Data'!$E$28,0,10*ROW('Sanitation Data'!E164))="","",OFFSET('Sanitation Data'!$E$28,0,10*ROW('Sanitation Data'!E164)))</f>
        <v/>
      </c>
      <c r="CQ170" s="399" t="str">
        <f ca="1">+IF(OFFSET('Sanitation Data'!$E$29,0,10*ROW('Sanitation Data'!E164))="","",OFFSET('Sanitation Data'!$E$29,0,10*ROW('Sanitation Data'!E164)))</f>
        <v/>
      </c>
      <c r="CR170" s="399" t="str">
        <f ca="1">+IF(OFFSET('Sanitation Data'!$E$30,0,10*ROW('Sanitation Data'!E164))="","",OFFSET('Sanitation Data'!$E$30,0,10*ROW('Sanitation Data'!E164)))</f>
        <v/>
      </c>
      <c r="CS170" s="399" t="str">
        <f ca="1">+IF(OFFSET('Sanitation Data'!$E$31,0,10*ROW('Sanitation Data'!E164))="","",OFFSET('Sanitation Data'!$E$31,0,10*ROW('Sanitation Data'!E164)))</f>
        <v/>
      </c>
      <c r="CT170" s="399" t="str">
        <f ca="1">+IF(OFFSET('Sanitation Data'!$E$32,0,10*ROW('Sanitation Data'!E164))="","",OFFSET('Sanitation Data'!$E$32,0,10*ROW('Sanitation Data'!E164)))</f>
        <v/>
      </c>
      <c r="CU170" s="399" t="str">
        <f ca="1">+IF(OFFSET('Sanitation Data'!$F$28,0,10*ROW('Sanitation Data'!F164))="","",OFFSET('Sanitation Data'!$F$28,0,10*ROW('Sanitation Data'!F164)))</f>
        <v/>
      </c>
      <c r="CV170" s="399" t="str">
        <f ca="1">+IF(OFFSET('Sanitation Data'!$F$29,0,10*ROW('Sanitation Data'!F164))="","",OFFSET('Sanitation Data'!$F$29,0,10*ROW('Sanitation Data'!F164)))</f>
        <v/>
      </c>
      <c r="CW170" s="399" t="str">
        <f ca="1">+IF(OFFSET('Sanitation Data'!$F$30,0,10*ROW('Sanitation Data'!F164))="","",OFFSET('Sanitation Data'!$F$30,0,10*ROW('Sanitation Data'!F164)))</f>
        <v/>
      </c>
      <c r="CX170" s="399" t="str">
        <f ca="1">+IF(OFFSET('Sanitation Data'!$F$31,0,10*ROW('Sanitation Data'!F164))="","",OFFSET('Sanitation Data'!$F$31,0,10*ROW('Sanitation Data'!F164)))</f>
        <v/>
      </c>
      <c r="CY170" s="399" t="str">
        <f ca="1">+IF(OFFSET('Sanitation Data'!$F$32,0,10*ROW('Sanitation Data'!F164))="","",OFFSET('Sanitation Data'!$F$32,0,10*ROW('Sanitation Data'!F164)))</f>
        <v/>
      </c>
      <c r="CZ170" s="399" t="str">
        <f ca="1">+IF(OFFSET('Sanitation Data'!$G$28,0,10*ROW('Sanitation Data'!G164))="","",OFFSET('Sanitation Data'!$G$28,0,10*ROW('Sanitation Data'!G164)))</f>
        <v/>
      </c>
      <c r="DA170" s="399" t="str">
        <f ca="1">+IF(OFFSET('Sanitation Data'!$G$29,0,10*ROW('Sanitation Data'!G164))="","",OFFSET('Sanitation Data'!$G$29,0,10*ROW('Sanitation Data'!G164)))</f>
        <v/>
      </c>
      <c r="DB170" s="399" t="str">
        <f ca="1">+IF(OFFSET('Sanitation Data'!$G$30,0,10*ROW('Sanitation Data'!G164))="","",OFFSET('Sanitation Data'!$G$30,0,10*ROW('Sanitation Data'!G164)))</f>
        <v/>
      </c>
      <c r="DC170" s="399" t="str">
        <f ca="1">+IF(OFFSET('Sanitation Data'!$G$31,0,10*ROW('Sanitation Data'!G164))="","",OFFSET('Sanitation Data'!$G$31,0,10*ROW('Sanitation Data'!G164)))</f>
        <v/>
      </c>
      <c r="DD170" s="399" t="str">
        <f ca="1">+IF(OFFSET('Sanitation Data'!$G$32,0,10*ROW('Sanitation Data'!G164))="","",OFFSET('Sanitation Data'!$G$32,0,10*ROW('Sanitation Data'!G164)))</f>
        <v/>
      </c>
      <c r="DE170" s="399" t="str">
        <f ca="1">+IF(OFFSET('Sanitation Data'!$H$28,0,10*ROW('Sanitation Data'!H164))="","",OFFSET('Sanitation Data'!$H$28,0,10*ROW('Sanitation Data'!H164)))</f>
        <v/>
      </c>
      <c r="DF170" s="399" t="str">
        <f ca="1">+IF(OFFSET('Sanitation Data'!$H$29,0,10*ROW('Sanitation Data'!H164))="","",OFFSET('Sanitation Data'!$H$29,0,10*ROW('Sanitation Data'!H164)))</f>
        <v/>
      </c>
      <c r="DG170" s="399" t="str">
        <f ca="1">+IF(OFFSET('Sanitation Data'!$H$30,0,10*ROW('Sanitation Data'!H164))="","",OFFSET('Sanitation Data'!$H$30,0,10*ROW('Sanitation Data'!H164)))</f>
        <v/>
      </c>
      <c r="DH170" s="399" t="str">
        <f ca="1">+IF(OFFSET('Sanitation Data'!$H$31,0,10*ROW('Sanitation Data'!H164))="","",OFFSET('Sanitation Data'!$H$31,0,10*ROW('Sanitation Data'!H164)))</f>
        <v/>
      </c>
      <c r="DI170" s="399" t="str">
        <f ca="1">+IF(OFFSET('Sanitation Data'!$H$32,0,10*ROW('Sanitation Data'!H164))="","",OFFSET('Sanitation Data'!$H$32,0,10*ROW('Sanitation Data'!H164)))</f>
        <v/>
      </c>
      <c r="DJ170" s="399" t="str">
        <f ca="1">+IF(OFFSET('Sanitation Data'!$I$28,0,10*ROW('Sanitation Data'!I164))="","",OFFSET('Sanitation Data'!$I$28,0,10*ROW('Sanitation Data'!I164)))</f>
        <v/>
      </c>
      <c r="DK170" s="399" t="str">
        <f ca="1">+IF(OFFSET('Sanitation Data'!$I$29,0,10*ROW('Sanitation Data'!I164))="","",OFFSET('Sanitation Data'!$I$29,0,10*ROW('Sanitation Data'!I164)))</f>
        <v/>
      </c>
      <c r="DL170" s="399" t="str">
        <f ca="1">+IF(OFFSET('Sanitation Data'!$I$30,0,10*ROW('Sanitation Data'!I164))="","",OFFSET('Sanitation Data'!$I$30,0,10*ROW('Sanitation Data'!I164)))</f>
        <v/>
      </c>
      <c r="DM170" s="399" t="str">
        <f ca="1">+IF(OFFSET('Sanitation Data'!$I$31,0,10*ROW('Sanitation Data'!I164))="","",OFFSET('Sanitation Data'!$I$31,0,10*ROW('Sanitation Data'!I164)))</f>
        <v/>
      </c>
      <c r="DN170" s="399" t="str">
        <f ca="1">+IF(OFFSET('Sanitation Data'!$I$32,0,10*ROW('Sanitation Data'!I164))="","",OFFSET('Sanitation Data'!$I$32,0,10*ROW('Sanitation Data'!I164)))</f>
        <v/>
      </c>
      <c r="DO170" s="399" t="str">
        <f ca="1">+IF(OFFSET('Hygiene Data'!$D$11,0,10*ROW('Hygiene Data'!D164))="","",OFFSET('Hygiene Data'!$D$11,0,10*ROW('Hygiene Data'!D164)))</f>
        <v/>
      </c>
      <c r="DP170" s="399" t="str">
        <f ca="1">+IF(OFFSET('Hygiene Data'!$D$12,0,10*ROW('Hygiene Data'!D164))="","",OFFSET('Hygiene Data'!$D$12,0,10*ROW('Hygiene Data'!D164)))</f>
        <v/>
      </c>
      <c r="DQ170" s="399" t="str">
        <f ca="1">+IF(OFFSET('Hygiene Data'!$D$13,0,10*ROW('Hygiene Data'!D164))="","",OFFSET('Hygiene Data'!$D$13,0,10*ROW('Hygiene Data'!D164)))</f>
        <v/>
      </c>
      <c r="DR170" s="399" t="str">
        <f ca="1">+IF(OFFSET('Hygiene Data'!$E$11,0,10*ROW('Hygiene Data'!E164))="","",OFFSET('Hygiene Data'!$E$11,0,10*ROW('Hygiene Data'!E164)))</f>
        <v/>
      </c>
      <c r="DS170" s="399" t="str">
        <f ca="1">+IF(OFFSET('Hygiene Data'!$E$12,0,10*ROW('Hygiene Data'!E164))="","",OFFSET('Hygiene Data'!$E$12,0,10*ROW('Hygiene Data'!E164)))</f>
        <v/>
      </c>
      <c r="DT170" s="399" t="str">
        <f ca="1">+IF(OFFSET('Hygiene Data'!$E$13,0,10*ROW('Hygiene Data'!E164))="","",OFFSET('Hygiene Data'!$E$13,0,10*ROW('Hygiene Data'!E164)))</f>
        <v/>
      </c>
      <c r="DU170" s="399" t="str">
        <f ca="1">+IF(OFFSET('Hygiene Data'!$F$11,0,10*ROW('Hygiene Data'!F164))="","",OFFSET('Hygiene Data'!$F$11,0,10*ROW('Hygiene Data'!F164)))</f>
        <v/>
      </c>
      <c r="DV170" s="399" t="str">
        <f ca="1">+IF(OFFSET('Hygiene Data'!$F$12,0,10*ROW('Hygiene Data'!F164))="","",OFFSET('Hygiene Data'!$F$12,0,10*ROW('Hygiene Data'!F164)))</f>
        <v/>
      </c>
      <c r="DW170" s="399" t="str">
        <f ca="1">+IF(OFFSET('Hygiene Data'!$F$13,0,10*ROW('Hygiene Data'!F164))="","",OFFSET('Hygiene Data'!$F$13,0,10*ROW('Hygiene Data'!F164)))</f>
        <v/>
      </c>
      <c r="DX170" s="399" t="str">
        <f ca="1">+IF(OFFSET('Hygiene Data'!$G$11,0,10*ROW('Hygiene Data'!G164))="","",OFFSET('Hygiene Data'!$G$11,0,10*ROW('Hygiene Data'!G164)))</f>
        <v/>
      </c>
      <c r="DY170" s="399" t="str">
        <f ca="1">+IF(OFFSET('Hygiene Data'!$G$12,0,10*ROW('Hygiene Data'!G164))="","",OFFSET('Hygiene Data'!$G$12,0,10*ROW('Hygiene Data'!G164)))</f>
        <v/>
      </c>
      <c r="DZ170" s="399" t="str">
        <f ca="1">+IF(OFFSET('Hygiene Data'!$G$13,0,10*ROW('Hygiene Data'!G164))="","",OFFSET('Hygiene Data'!$G$13,0,10*ROW('Hygiene Data'!G164)))</f>
        <v/>
      </c>
      <c r="EA170" s="399" t="str">
        <f ca="1">+IF(OFFSET('Hygiene Data'!$H$11,0,10*ROW('Hygiene Data'!H164))="","",OFFSET('Hygiene Data'!$H$11,0,10*ROW('Hygiene Data'!H164)))</f>
        <v/>
      </c>
      <c r="EB170" s="399" t="str">
        <f ca="1">+IF(OFFSET('Hygiene Data'!$H$12,0,10*ROW('Hygiene Data'!H164))="","",OFFSET('Hygiene Data'!$H$12,0,10*ROW('Hygiene Data'!H164)))</f>
        <v/>
      </c>
      <c r="EC170" s="399" t="str">
        <f ca="1">+IF(OFFSET('Hygiene Data'!$H$13,0,10*ROW('Hygiene Data'!H164))="","",OFFSET('Hygiene Data'!$H$13,0,10*ROW('Hygiene Data'!H164)))</f>
        <v/>
      </c>
      <c r="ED170" s="399" t="str">
        <f ca="1">+IF(OFFSET('Hygiene Data'!$I$11,0,10*ROW('Hygiene Data'!I164))="","",OFFSET('Hygiene Data'!$I$11,0,10*ROW('Hygiene Data'!I164)))</f>
        <v/>
      </c>
      <c r="EE170" s="399" t="str">
        <f ca="1">+IF(OFFSET('Hygiene Data'!$I$12,0,10*ROW('Hygiene Data'!I164))="","",OFFSET('Hygiene Data'!$I$12,0,10*ROW('Hygiene Data'!I164)))</f>
        <v/>
      </c>
      <c r="EF170" s="399" t="str">
        <f ca="1">+IF(OFFSET('Hygiene Data'!$I$13,0,10*ROW('Hygiene Data'!I164))="","",OFFSET('Hygiene Data'!$I$13,0,10*ROW('Hygiene Data'!I164)))</f>
        <v/>
      </c>
    </row>
    <row r="171" spans="1:136" x14ac:dyDescent="0.25">
      <c r="A171" s="508" t="str">
        <f ca="1">+IF(OFFSET('Water Data'!$B$2,0,10*ROW('Water Data'!E165))="","",OFFSET('Water Data'!$B$2,0,10*ROW('Water Data'!E165)))</f>
        <v/>
      </c>
      <c r="B171" s="50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35" t="str">
        <f t="shared" ca="1" si="2"/>
        <v/>
      </c>
      <c r="D171" s="53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3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3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3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3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3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3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3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3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3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3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3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3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3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3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3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3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3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3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3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3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3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3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3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3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3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3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3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3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3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3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3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3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3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3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3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3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3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3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3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3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3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3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3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3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3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3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3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3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1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3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3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3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3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3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3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3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3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3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3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3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3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3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3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3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3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99" t="str">
        <f ca="1">+IF(OFFSET('Water Data'!$D$27,0,10*ROW('Water Data'!D165))="","",OFFSET('Water Data'!$D$27,0,10*ROW('Water Data'!D165)))</f>
        <v/>
      </c>
      <c r="BT171" s="399" t="str">
        <f ca="1">+IF(OFFSET('Water Data'!$D$28,0,10*ROW('Water Data'!D165))="","",OFFSET('Water Data'!$D$28,0,10*ROW('Water Data'!D165)))</f>
        <v/>
      </c>
      <c r="BU171" s="399" t="str">
        <f ca="1">+IF(OFFSET('Water Data'!$D$29,0,10*ROW('Water Data'!D165))="","",OFFSET('Water Data'!$D$29,0,10*ROW('Water Data'!D165)))</f>
        <v/>
      </c>
      <c r="BV171" s="399" t="str">
        <f ca="1">+IF(OFFSET('Water Data'!$E$27,0,10*ROW('Water Data'!E165))="","",OFFSET('Water Data'!$E$27,0,10*ROW('Water Data'!E165)))</f>
        <v/>
      </c>
      <c r="BW171" s="399" t="str">
        <f ca="1">+IF(OFFSET('Water Data'!$E$28,0,10*ROW('Water Data'!E165))="","",OFFSET('Water Data'!$E$28,0,10*ROW('Water Data'!E165)))</f>
        <v/>
      </c>
      <c r="BX171" s="399" t="str">
        <f ca="1">+IF(OFFSET('Water Data'!$E$29,0,10*ROW('Water Data'!E165))="","",OFFSET('Water Data'!$E$29,0,10*ROW('Water Data'!E165)))</f>
        <v/>
      </c>
      <c r="BY171" s="399" t="str">
        <f ca="1">+IF(OFFSET('Water Data'!$F$27,0,10*ROW('Water Data'!F165))="","",OFFSET('Water Data'!$F$27,0,10*ROW('Water Data'!F165)))</f>
        <v/>
      </c>
      <c r="BZ171" s="399" t="str">
        <f ca="1">+IF(OFFSET('Water Data'!$F$28,0,10*ROW('Water Data'!F165))="","",OFFSET('Water Data'!$F$28,0,10*ROW('Water Data'!F165)))</f>
        <v/>
      </c>
      <c r="CA171" s="399" t="str">
        <f ca="1">+IF(OFFSET('Water Data'!$F$29,0,10*ROW('Water Data'!F165))="","",OFFSET('Water Data'!$F$29,0,10*ROW('Water Data'!F165)))</f>
        <v/>
      </c>
      <c r="CB171" s="399" t="str">
        <f ca="1">+IF(OFFSET('Water Data'!$G$27,0,10*ROW('Water Data'!G165))="","",OFFSET('Water Data'!$G$27,0,10*ROW('Water Data'!G165)))</f>
        <v/>
      </c>
      <c r="CC171" s="399" t="str">
        <f ca="1">+IF(OFFSET('Water Data'!$G$28,0,10*ROW('Water Data'!G165))="","",OFFSET('Water Data'!$G$28,0,10*ROW('Water Data'!G165)))</f>
        <v/>
      </c>
      <c r="CD171" s="399" t="str">
        <f ca="1">+IF(OFFSET('Water Data'!$G$29,0,10*ROW('Water Data'!G165))="","",OFFSET('Water Data'!$G$29,0,10*ROW('Water Data'!G165)))</f>
        <v/>
      </c>
      <c r="CE171" s="399" t="str">
        <f ca="1">+IF(OFFSET('Water Data'!$H$27,0,10*ROW('Water Data'!H165))="","",OFFSET('Water Data'!$H$27,0,10*ROW('Water Data'!H165)))</f>
        <v/>
      </c>
      <c r="CF171" s="399" t="str">
        <f ca="1">+IF(OFFSET('Water Data'!$H$28,0,10*ROW('Water Data'!H165))="","",OFFSET('Water Data'!$H$28,0,10*ROW('Water Data'!H165)))</f>
        <v/>
      </c>
      <c r="CG171" s="399" t="str">
        <f ca="1">+IF(OFFSET('Water Data'!$H$29,0,10*ROW('Water Data'!H165))="","",OFFSET('Water Data'!$H$29,0,10*ROW('Water Data'!H165)))</f>
        <v/>
      </c>
      <c r="CH171" s="399" t="str">
        <f ca="1">+IF(OFFSET('Water Data'!$I$27,0,10*ROW('Water Data'!I165))="","",OFFSET('Water Data'!$I$27,0,10*ROW('Water Data'!I165)))</f>
        <v/>
      </c>
      <c r="CI171" s="399" t="str">
        <f ca="1">+IF(OFFSET('Water Data'!$I$28,0,10*ROW('Water Data'!I165))="","",OFFSET('Water Data'!$I$28,0,10*ROW('Water Data'!I165)))</f>
        <v/>
      </c>
      <c r="CJ171" s="399" t="str">
        <f ca="1">+IF(OFFSET('Water Data'!$I$29,0,10*ROW('Water Data'!I165))="","",OFFSET('Water Data'!$I$29,0,10*ROW('Water Data'!I165)))</f>
        <v/>
      </c>
      <c r="CK171" s="399" t="str">
        <f ca="1">+IF(OFFSET('Sanitation Data'!$D$28,0,10*ROW('Sanitation Data'!D165))="","",OFFSET('Sanitation Data'!$D$28,0,10*ROW('Sanitation Data'!D165)))</f>
        <v/>
      </c>
      <c r="CL171" s="399" t="str">
        <f ca="1">+IF(OFFSET('Sanitation Data'!$D$29,0,10*ROW('Sanitation Data'!D165))="","",OFFSET('Sanitation Data'!$D$29,0,10*ROW('Sanitation Data'!D165)))</f>
        <v/>
      </c>
      <c r="CM171" s="399" t="str">
        <f ca="1">+IF(OFFSET('Sanitation Data'!$D$30,0,10*ROW('Sanitation Data'!D165))="","",OFFSET('Sanitation Data'!$D$30,0,10*ROW('Sanitation Data'!D165)))</f>
        <v/>
      </c>
      <c r="CN171" s="399" t="str">
        <f ca="1">+IF(OFFSET('Sanitation Data'!$D$31,0,10*ROW('Sanitation Data'!D165))="","",OFFSET('Sanitation Data'!$D$31,0,10*ROW('Sanitation Data'!D165)))</f>
        <v/>
      </c>
      <c r="CO171" s="399" t="str">
        <f ca="1">+IF(OFFSET('Sanitation Data'!$D$32,0,10*ROW('Sanitation Data'!D165))="","",OFFSET('Sanitation Data'!$D$32,0,10*ROW('Sanitation Data'!D165)))</f>
        <v/>
      </c>
      <c r="CP171" s="399" t="str">
        <f ca="1">+IF(OFFSET('Sanitation Data'!$E$28,0,10*ROW('Sanitation Data'!E165))="","",OFFSET('Sanitation Data'!$E$28,0,10*ROW('Sanitation Data'!E165)))</f>
        <v/>
      </c>
      <c r="CQ171" s="399" t="str">
        <f ca="1">+IF(OFFSET('Sanitation Data'!$E$29,0,10*ROW('Sanitation Data'!E165))="","",OFFSET('Sanitation Data'!$E$29,0,10*ROW('Sanitation Data'!E165)))</f>
        <v/>
      </c>
      <c r="CR171" s="399" t="str">
        <f ca="1">+IF(OFFSET('Sanitation Data'!$E$30,0,10*ROW('Sanitation Data'!E165))="","",OFFSET('Sanitation Data'!$E$30,0,10*ROW('Sanitation Data'!E165)))</f>
        <v/>
      </c>
      <c r="CS171" s="399" t="str">
        <f ca="1">+IF(OFFSET('Sanitation Data'!$E$31,0,10*ROW('Sanitation Data'!E165))="","",OFFSET('Sanitation Data'!$E$31,0,10*ROW('Sanitation Data'!E165)))</f>
        <v/>
      </c>
      <c r="CT171" s="399" t="str">
        <f ca="1">+IF(OFFSET('Sanitation Data'!$E$32,0,10*ROW('Sanitation Data'!E165))="","",OFFSET('Sanitation Data'!$E$32,0,10*ROW('Sanitation Data'!E165)))</f>
        <v/>
      </c>
      <c r="CU171" s="399" t="str">
        <f ca="1">+IF(OFFSET('Sanitation Data'!$F$28,0,10*ROW('Sanitation Data'!F165))="","",OFFSET('Sanitation Data'!$F$28,0,10*ROW('Sanitation Data'!F165)))</f>
        <v/>
      </c>
      <c r="CV171" s="399" t="str">
        <f ca="1">+IF(OFFSET('Sanitation Data'!$F$29,0,10*ROW('Sanitation Data'!F165))="","",OFFSET('Sanitation Data'!$F$29,0,10*ROW('Sanitation Data'!F165)))</f>
        <v/>
      </c>
      <c r="CW171" s="399" t="str">
        <f ca="1">+IF(OFFSET('Sanitation Data'!$F$30,0,10*ROW('Sanitation Data'!F165))="","",OFFSET('Sanitation Data'!$F$30,0,10*ROW('Sanitation Data'!F165)))</f>
        <v/>
      </c>
      <c r="CX171" s="399" t="str">
        <f ca="1">+IF(OFFSET('Sanitation Data'!$F$31,0,10*ROW('Sanitation Data'!F165))="","",OFFSET('Sanitation Data'!$F$31,0,10*ROW('Sanitation Data'!F165)))</f>
        <v/>
      </c>
      <c r="CY171" s="399" t="str">
        <f ca="1">+IF(OFFSET('Sanitation Data'!$F$32,0,10*ROW('Sanitation Data'!F165))="","",OFFSET('Sanitation Data'!$F$32,0,10*ROW('Sanitation Data'!F165)))</f>
        <v/>
      </c>
      <c r="CZ171" s="399" t="str">
        <f ca="1">+IF(OFFSET('Sanitation Data'!$G$28,0,10*ROW('Sanitation Data'!G165))="","",OFFSET('Sanitation Data'!$G$28,0,10*ROW('Sanitation Data'!G165)))</f>
        <v/>
      </c>
      <c r="DA171" s="399" t="str">
        <f ca="1">+IF(OFFSET('Sanitation Data'!$G$29,0,10*ROW('Sanitation Data'!G165))="","",OFFSET('Sanitation Data'!$G$29,0,10*ROW('Sanitation Data'!G165)))</f>
        <v/>
      </c>
      <c r="DB171" s="399" t="str">
        <f ca="1">+IF(OFFSET('Sanitation Data'!$G$30,0,10*ROW('Sanitation Data'!G165))="","",OFFSET('Sanitation Data'!$G$30,0,10*ROW('Sanitation Data'!G165)))</f>
        <v/>
      </c>
      <c r="DC171" s="399" t="str">
        <f ca="1">+IF(OFFSET('Sanitation Data'!$G$31,0,10*ROW('Sanitation Data'!G165))="","",OFFSET('Sanitation Data'!$G$31,0,10*ROW('Sanitation Data'!G165)))</f>
        <v/>
      </c>
      <c r="DD171" s="399" t="str">
        <f ca="1">+IF(OFFSET('Sanitation Data'!$G$32,0,10*ROW('Sanitation Data'!G165))="","",OFFSET('Sanitation Data'!$G$32,0,10*ROW('Sanitation Data'!G165)))</f>
        <v/>
      </c>
      <c r="DE171" s="399" t="str">
        <f ca="1">+IF(OFFSET('Sanitation Data'!$H$28,0,10*ROW('Sanitation Data'!H165))="","",OFFSET('Sanitation Data'!$H$28,0,10*ROW('Sanitation Data'!H165)))</f>
        <v/>
      </c>
      <c r="DF171" s="399" t="str">
        <f ca="1">+IF(OFFSET('Sanitation Data'!$H$29,0,10*ROW('Sanitation Data'!H165))="","",OFFSET('Sanitation Data'!$H$29,0,10*ROW('Sanitation Data'!H165)))</f>
        <v/>
      </c>
      <c r="DG171" s="399" t="str">
        <f ca="1">+IF(OFFSET('Sanitation Data'!$H$30,0,10*ROW('Sanitation Data'!H165))="","",OFFSET('Sanitation Data'!$H$30,0,10*ROW('Sanitation Data'!H165)))</f>
        <v/>
      </c>
      <c r="DH171" s="399" t="str">
        <f ca="1">+IF(OFFSET('Sanitation Data'!$H$31,0,10*ROW('Sanitation Data'!H165))="","",OFFSET('Sanitation Data'!$H$31,0,10*ROW('Sanitation Data'!H165)))</f>
        <v/>
      </c>
      <c r="DI171" s="399" t="str">
        <f ca="1">+IF(OFFSET('Sanitation Data'!$H$32,0,10*ROW('Sanitation Data'!H165))="","",OFFSET('Sanitation Data'!$H$32,0,10*ROW('Sanitation Data'!H165)))</f>
        <v/>
      </c>
      <c r="DJ171" s="399" t="str">
        <f ca="1">+IF(OFFSET('Sanitation Data'!$I$28,0,10*ROW('Sanitation Data'!I165))="","",OFFSET('Sanitation Data'!$I$28,0,10*ROW('Sanitation Data'!I165)))</f>
        <v/>
      </c>
      <c r="DK171" s="399" t="str">
        <f ca="1">+IF(OFFSET('Sanitation Data'!$I$29,0,10*ROW('Sanitation Data'!I165))="","",OFFSET('Sanitation Data'!$I$29,0,10*ROW('Sanitation Data'!I165)))</f>
        <v/>
      </c>
      <c r="DL171" s="399" t="str">
        <f ca="1">+IF(OFFSET('Sanitation Data'!$I$30,0,10*ROW('Sanitation Data'!I165))="","",OFFSET('Sanitation Data'!$I$30,0,10*ROW('Sanitation Data'!I165)))</f>
        <v/>
      </c>
      <c r="DM171" s="399" t="str">
        <f ca="1">+IF(OFFSET('Sanitation Data'!$I$31,0,10*ROW('Sanitation Data'!I165))="","",OFFSET('Sanitation Data'!$I$31,0,10*ROW('Sanitation Data'!I165)))</f>
        <v/>
      </c>
      <c r="DN171" s="399" t="str">
        <f ca="1">+IF(OFFSET('Sanitation Data'!$I$32,0,10*ROW('Sanitation Data'!I165))="","",OFFSET('Sanitation Data'!$I$32,0,10*ROW('Sanitation Data'!I165)))</f>
        <v/>
      </c>
      <c r="DO171" s="399" t="str">
        <f ca="1">+IF(OFFSET('Hygiene Data'!$D$11,0,10*ROW('Hygiene Data'!D165))="","",OFFSET('Hygiene Data'!$D$11,0,10*ROW('Hygiene Data'!D165)))</f>
        <v/>
      </c>
      <c r="DP171" s="399" t="str">
        <f ca="1">+IF(OFFSET('Hygiene Data'!$D$12,0,10*ROW('Hygiene Data'!D165))="","",OFFSET('Hygiene Data'!$D$12,0,10*ROW('Hygiene Data'!D165)))</f>
        <v/>
      </c>
      <c r="DQ171" s="399" t="str">
        <f ca="1">+IF(OFFSET('Hygiene Data'!$D$13,0,10*ROW('Hygiene Data'!D165))="","",OFFSET('Hygiene Data'!$D$13,0,10*ROW('Hygiene Data'!D165)))</f>
        <v/>
      </c>
      <c r="DR171" s="399" t="str">
        <f ca="1">+IF(OFFSET('Hygiene Data'!$E$11,0,10*ROW('Hygiene Data'!E165))="","",OFFSET('Hygiene Data'!$E$11,0,10*ROW('Hygiene Data'!E165)))</f>
        <v/>
      </c>
      <c r="DS171" s="399" t="str">
        <f ca="1">+IF(OFFSET('Hygiene Data'!$E$12,0,10*ROW('Hygiene Data'!E165))="","",OFFSET('Hygiene Data'!$E$12,0,10*ROW('Hygiene Data'!E165)))</f>
        <v/>
      </c>
      <c r="DT171" s="399" t="str">
        <f ca="1">+IF(OFFSET('Hygiene Data'!$E$13,0,10*ROW('Hygiene Data'!E165))="","",OFFSET('Hygiene Data'!$E$13,0,10*ROW('Hygiene Data'!E165)))</f>
        <v/>
      </c>
      <c r="DU171" s="399" t="str">
        <f ca="1">+IF(OFFSET('Hygiene Data'!$F$11,0,10*ROW('Hygiene Data'!F165))="","",OFFSET('Hygiene Data'!$F$11,0,10*ROW('Hygiene Data'!F165)))</f>
        <v/>
      </c>
      <c r="DV171" s="399" t="str">
        <f ca="1">+IF(OFFSET('Hygiene Data'!$F$12,0,10*ROW('Hygiene Data'!F165))="","",OFFSET('Hygiene Data'!$F$12,0,10*ROW('Hygiene Data'!F165)))</f>
        <v/>
      </c>
      <c r="DW171" s="399" t="str">
        <f ca="1">+IF(OFFSET('Hygiene Data'!$F$13,0,10*ROW('Hygiene Data'!F165))="","",OFFSET('Hygiene Data'!$F$13,0,10*ROW('Hygiene Data'!F165)))</f>
        <v/>
      </c>
      <c r="DX171" s="399" t="str">
        <f ca="1">+IF(OFFSET('Hygiene Data'!$G$11,0,10*ROW('Hygiene Data'!G165))="","",OFFSET('Hygiene Data'!$G$11,0,10*ROW('Hygiene Data'!G165)))</f>
        <v/>
      </c>
      <c r="DY171" s="399" t="str">
        <f ca="1">+IF(OFFSET('Hygiene Data'!$G$12,0,10*ROW('Hygiene Data'!G165))="","",OFFSET('Hygiene Data'!$G$12,0,10*ROW('Hygiene Data'!G165)))</f>
        <v/>
      </c>
      <c r="DZ171" s="399" t="str">
        <f ca="1">+IF(OFFSET('Hygiene Data'!$G$13,0,10*ROW('Hygiene Data'!G165))="","",OFFSET('Hygiene Data'!$G$13,0,10*ROW('Hygiene Data'!G165)))</f>
        <v/>
      </c>
      <c r="EA171" s="399" t="str">
        <f ca="1">+IF(OFFSET('Hygiene Data'!$H$11,0,10*ROW('Hygiene Data'!H165))="","",OFFSET('Hygiene Data'!$H$11,0,10*ROW('Hygiene Data'!H165)))</f>
        <v/>
      </c>
      <c r="EB171" s="399" t="str">
        <f ca="1">+IF(OFFSET('Hygiene Data'!$H$12,0,10*ROW('Hygiene Data'!H165))="","",OFFSET('Hygiene Data'!$H$12,0,10*ROW('Hygiene Data'!H165)))</f>
        <v/>
      </c>
      <c r="EC171" s="399" t="str">
        <f ca="1">+IF(OFFSET('Hygiene Data'!$H$13,0,10*ROW('Hygiene Data'!H165))="","",OFFSET('Hygiene Data'!$H$13,0,10*ROW('Hygiene Data'!H165)))</f>
        <v/>
      </c>
      <c r="ED171" s="399" t="str">
        <f ca="1">+IF(OFFSET('Hygiene Data'!$I$11,0,10*ROW('Hygiene Data'!I165))="","",OFFSET('Hygiene Data'!$I$11,0,10*ROW('Hygiene Data'!I165)))</f>
        <v/>
      </c>
      <c r="EE171" s="399" t="str">
        <f ca="1">+IF(OFFSET('Hygiene Data'!$I$12,0,10*ROW('Hygiene Data'!I165))="","",OFFSET('Hygiene Data'!$I$12,0,10*ROW('Hygiene Data'!I165)))</f>
        <v/>
      </c>
      <c r="EF171" s="399" t="str">
        <f ca="1">+IF(OFFSET('Hygiene Data'!$I$13,0,10*ROW('Hygiene Data'!I165))="","",OFFSET('Hygiene Data'!$I$13,0,10*ROW('Hygiene Data'!I165)))</f>
        <v/>
      </c>
    </row>
    <row r="172" spans="1:136" x14ac:dyDescent="0.25">
      <c r="A172" s="508" t="str">
        <f ca="1">+IF(OFFSET('Water Data'!$B$2,0,10*ROW('Water Data'!E166))="","",OFFSET('Water Data'!$B$2,0,10*ROW('Water Data'!E166)))</f>
        <v/>
      </c>
      <c r="B172" s="50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35" t="str">
        <f t="shared" ca="1" si="2"/>
        <v/>
      </c>
      <c r="D172" s="53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3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3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3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3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3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3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3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3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3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3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3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3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3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3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3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3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3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3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3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3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3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3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3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3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3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3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3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3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3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3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3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3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3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3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3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3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3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3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3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3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3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3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3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3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3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3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3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3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1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3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3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3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3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3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3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3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3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3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3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3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3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3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3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3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3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99" t="str">
        <f ca="1">+IF(OFFSET('Water Data'!$D$27,0,10*ROW('Water Data'!D166))="","",OFFSET('Water Data'!$D$27,0,10*ROW('Water Data'!D166)))</f>
        <v/>
      </c>
      <c r="BT172" s="399" t="str">
        <f ca="1">+IF(OFFSET('Water Data'!$D$28,0,10*ROW('Water Data'!D166))="","",OFFSET('Water Data'!$D$28,0,10*ROW('Water Data'!D166)))</f>
        <v/>
      </c>
      <c r="BU172" s="399" t="str">
        <f ca="1">+IF(OFFSET('Water Data'!$D$29,0,10*ROW('Water Data'!D166))="","",OFFSET('Water Data'!$D$29,0,10*ROW('Water Data'!D166)))</f>
        <v/>
      </c>
      <c r="BV172" s="399" t="str">
        <f ca="1">+IF(OFFSET('Water Data'!$E$27,0,10*ROW('Water Data'!E166))="","",OFFSET('Water Data'!$E$27,0,10*ROW('Water Data'!E166)))</f>
        <v/>
      </c>
      <c r="BW172" s="399" t="str">
        <f ca="1">+IF(OFFSET('Water Data'!$E$28,0,10*ROW('Water Data'!E166))="","",OFFSET('Water Data'!$E$28,0,10*ROW('Water Data'!E166)))</f>
        <v/>
      </c>
      <c r="BX172" s="399" t="str">
        <f ca="1">+IF(OFFSET('Water Data'!$E$29,0,10*ROW('Water Data'!E166))="","",OFFSET('Water Data'!$E$29,0,10*ROW('Water Data'!E166)))</f>
        <v/>
      </c>
      <c r="BY172" s="399" t="str">
        <f ca="1">+IF(OFFSET('Water Data'!$F$27,0,10*ROW('Water Data'!F166))="","",OFFSET('Water Data'!$F$27,0,10*ROW('Water Data'!F166)))</f>
        <v/>
      </c>
      <c r="BZ172" s="399" t="str">
        <f ca="1">+IF(OFFSET('Water Data'!$F$28,0,10*ROW('Water Data'!F166))="","",OFFSET('Water Data'!$F$28,0,10*ROW('Water Data'!F166)))</f>
        <v/>
      </c>
      <c r="CA172" s="399" t="str">
        <f ca="1">+IF(OFFSET('Water Data'!$F$29,0,10*ROW('Water Data'!F166))="","",OFFSET('Water Data'!$F$29,0,10*ROW('Water Data'!F166)))</f>
        <v/>
      </c>
      <c r="CB172" s="399" t="str">
        <f ca="1">+IF(OFFSET('Water Data'!$G$27,0,10*ROW('Water Data'!G166))="","",OFFSET('Water Data'!$G$27,0,10*ROW('Water Data'!G166)))</f>
        <v/>
      </c>
      <c r="CC172" s="399" t="str">
        <f ca="1">+IF(OFFSET('Water Data'!$G$28,0,10*ROW('Water Data'!G166))="","",OFFSET('Water Data'!$G$28,0,10*ROW('Water Data'!G166)))</f>
        <v/>
      </c>
      <c r="CD172" s="399" t="str">
        <f ca="1">+IF(OFFSET('Water Data'!$G$29,0,10*ROW('Water Data'!G166))="","",OFFSET('Water Data'!$G$29,0,10*ROW('Water Data'!G166)))</f>
        <v/>
      </c>
      <c r="CE172" s="399" t="str">
        <f ca="1">+IF(OFFSET('Water Data'!$H$27,0,10*ROW('Water Data'!H166))="","",OFFSET('Water Data'!$H$27,0,10*ROW('Water Data'!H166)))</f>
        <v/>
      </c>
      <c r="CF172" s="399" t="str">
        <f ca="1">+IF(OFFSET('Water Data'!$H$28,0,10*ROW('Water Data'!H166))="","",OFFSET('Water Data'!$H$28,0,10*ROW('Water Data'!H166)))</f>
        <v/>
      </c>
      <c r="CG172" s="399" t="str">
        <f ca="1">+IF(OFFSET('Water Data'!$H$29,0,10*ROW('Water Data'!H166))="","",OFFSET('Water Data'!$H$29,0,10*ROW('Water Data'!H166)))</f>
        <v/>
      </c>
      <c r="CH172" s="399" t="str">
        <f ca="1">+IF(OFFSET('Water Data'!$I$27,0,10*ROW('Water Data'!I166))="","",OFFSET('Water Data'!$I$27,0,10*ROW('Water Data'!I166)))</f>
        <v/>
      </c>
      <c r="CI172" s="399" t="str">
        <f ca="1">+IF(OFFSET('Water Data'!$I$28,0,10*ROW('Water Data'!I166))="","",OFFSET('Water Data'!$I$28,0,10*ROW('Water Data'!I166)))</f>
        <v/>
      </c>
      <c r="CJ172" s="399" t="str">
        <f ca="1">+IF(OFFSET('Water Data'!$I$29,0,10*ROW('Water Data'!I166))="","",OFFSET('Water Data'!$I$29,0,10*ROW('Water Data'!I166)))</f>
        <v/>
      </c>
      <c r="CK172" s="399" t="str">
        <f ca="1">+IF(OFFSET('Sanitation Data'!$D$28,0,10*ROW('Sanitation Data'!D166))="","",OFFSET('Sanitation Data'!$D$28,0,10*ROW('Sanitation Data'!D166)))</f>
        <v/>
      </c>
      <c r="CL172" s="399" t="str">
        <f ca="1">+IF(OFFSET('Sanitation Data'!$D$29,0,10*ROW('Sanitation Data'!D166))="","",OFFSET('Sanitation Data'!$D$29,0,10*ROW('Sanitation Data'!D166)))</f>
        <v/>
      </c>
      <c r="CM172" s="399" t="str">
        <f ca="1">+IF(OFFSET('Sanitation Data'!$D$30,0,10*ROW('Sanitation Data'!D166))="","",OFFSET('Sanitation Data'!$D$30,0,10*ROW('Sanitation Data'!D166)))</f>
        <v/>
      </c>
      <c r="CN172" s="399" t="str">
        <f ca="1">+IF(OFFSET('Sanitation Data'!$D$31,0,10*ROW('Sanitation Data'!D166))="","",OFFSET('Sanitation Data'!$D$31,0,10*ROW('Sanitation Data'!D166)))</f>
        <v/>
      </c>
      <c r="CO172" s="399" t="str">
        <f ca="1">+IF(OFFSET('Sanitation Data'!$D$32,0,10*ROW('Sanitation Data'!D166))="","",OFFSET('Sanitation Data'!$D$32,0,10*ROW('Sanitation Data'!D166)))</f>
        <v/>
      </c>
      <c r="CP172" s="399" t="str">
        <f ca="1">+IF(OFFSET('Sanitation Data'!$E$28,0,10*ROW('Sanitation Data'!E166))="","",OFFSET('Sanitation Data'!$E$28,0,10*ROW('Sanitation Data'!E166)))</f>
        <v/>
      </c>
      <c r="CQ172" s="399" t="str">
        <f ca="1">+IF(OFFSET('Sanitation Data'!$E$29,0,10*ROW('Sanitation Data'!E166))="","",OFFSET('Sanitation Data'!$E$29,0,10*ROW('Sanitation Data'!E166)))</f>
        <v/>
      </c>
      <c r="CR172" s="399" t="str">
        <f ca="1">+IF(OFFSET('Sanitation Data'!$E$30,0,10*ROW('Sanitation Data'!E166))="","",OFFSET('Sanitation Data'!$E$30,0,10*ROW('Sanitation Data'!E166)))</f>
        <v/>
      </c>
      <c r="CS172" s="399" t="str">
        <f ca="1">+IF(OFFSET('Sanitation Data'!$E$31,0,10*ROW('Sanitation Data'!E166))="","",OFFSET('Sanitation Data'!$E$31,0,10*ROW('Sanitation Data'!E166)))</f>
        <v/>
      </c>
      <c r="CT172" s="399" t="str">
        <f ca="1">+IF(OFFSET('Sanitation Data'!$E$32,0,10*ROW('Sanitation Data'!E166))="","",OFFSET('Sanitation Data'!$E$32,0,10*ROW('Sanitation Data'!E166)))</f>
        <v/>
      </c>
      <c r="CU172" s="399" t="str">
        <f ca="1">+IF(OFFSET('Sanitation Data'!$F$28,0,10*ROW('Sanitation Data'!F166))="","",OFFSET('Sanitation Data'!$F$28,0,10*ROW('Sanitation Data'!F166)))</f>
        <v/>
      </c>
      <c r="CV172" s="399" t="str">
        <f ca="1">+IF(OFFSET('Sanitation Data'!$F$29,0,10*ROW('Sanitation Data'!F166))="","",OFFSET('Sanitation Data'!$F$29,0,10*ROW('Sanitation Data'!F166)))</f>
        <v/>
      </c>
      <c r="CW172" s="399" t="str">
        <f ca="1">+IF(OFFSET('Sanitation Data'!$F$30,0,10*ROW('Sanitation Data'!F166))="","",OFFSET('Sanitation Data'!$F$30,0,10*ROW('Sanitation Data'!F166)))</f>
        <v/>
      </c>
      <c r="CX172" s="399" t="str">
        <f ca="1">+IF(OFFSET('Sanitation Data'!$F$31,0,10*ROW('Sanitation Data'!F166))="","",OFFSET('Sanitation Data'!$F$31,0,10*ROW('Sanitation Data'!F166)))</f>
        <v/>
      </c>
      <c r="CY172" s="399" t="str">
        <f ca="1">+IF(OFFSET('Sanitation Data'!$F$32,0,10*ROW('Sanitation Data'!F166))="","",OFFSET('Sanitation Data'!$F$32,0,10*ROW('Sanitation Data'!F166)))</f>
        <v/>
      </c>
      <c r="CZ172" s="399" t="str">
        <f ca="1">+IF(OFFSET('Sanitation Data'!$G$28,0,10*ROW('Sanitation Data'!G166))="","",OFFSET('Sanitation Data'!$G$28,0,10*ROW('Sanitation Data'!G166)))</f>
        <v/>
      </c>
      <c r="DA172" s="399" t="str">
        <f ca="1">+IF(OFFSET('Sanitation Data'!$G$29,0,10*ROW('Sanitation Data'!G166))="","",OFFSET('Sanitation Data'!$G$29,0,10*ROW('Sanitation Data'!G166)))</f>
        <v/>
      </c>
      <c r="DB172" s="399" t="str">
        <f ca="1">+IF(OFFSET('Sanitation Data'!$G$30,0,10*ROW('Sanitation Data'!G166))="","",OFFSET('Sanitation Data'!$G$30,0,10*ROW('Sanitation Data'!G166)))</f>
        <v/>
      </c>
      <c r="DC172" s="399" t="str">
        <f ca="1">+IF(OFFSET('Sanitation Data'!$G$31,0,10*ROW('Sanitation Data'!G166))="","",OFFSET('Sanitation Data'!$G$31,0,10*ROW('Sanitation Data'!G166)))</f>
        <v/>
      </c>
      <c r="DD172" s="399" t="str">
        <f ca="1">+IF(OFFSET('Sanitation Data'!$G$32,0,10*ROW('Sanitation Data'!G166))="","",OFFSET('Sanitation Data'!$G$32,0,10*ROW('Sanitation Data'!G166)))</f>
        <v/>
      </c>
      <c r="DE172" s="399" t="str">
        <f ca="1">+IF(OFFSET('Sanitation Data'!$H$28,0,10*ROW('Sanitation Data'!H166))="","",OFFSET('Sanitation Data'!$H$28,0,10*ROW('Sanitation Data'!H166)))</f>
        <v/>
      </c>
      <c r="DF172" s="399" t="str">
        <f ca="1">+IF(OFFSET('Sanitation Data'!$H$29,0,10*ROW('Sanitation Data'!H166))="","",OFFSET('Sanitation Data'!$H$29,0,10*ROW('Sanitation Data'!H166)))</f>
        <v/>
      </c>
      <c r="DG172" s="399" t="str">
        <f ca="1">+IF(OFFSET('Sanitation Data'!$H$30,0,10*ROW('Sanitation Data'!H166))="","",OFFSET('Sanitation Data'!$H$30,0,10*ROW('Sanitation Data'!H166)))</f>
        <v/>
      </c>
      <c r="DH172" s="399" t="str">
        <f ca="1">+IF(OFFSET('Sanitation Data'!$H$31,0,10*ROW('Sanitation Data'!H166))="","",OFFSET('Sanitation Data'!$H$31,0,10*ROW('Sanitation Data'!H166)))</f>
        <v/>
      </c>
      <c r="DI172" s="399" t="str">
        <f ca="1">+IF(OFFSET('Sanitation Data'!$H$32,0,10*ROW('Sanitation Data'!H166))="","",OFFSET('Sanitation Data'!$H$32,0,10*ROW('Sanitation Data'!H166)))</f>
        <v/>
      </c>
      <c r="DJ172" s="399" t="str">
        <f ca="1">+IF(OFFSET('Sanitation Data'!$I$28,0,10*ROW('Sanitation Data'!I166))="","",OFFSET('Sanitation Data'!$I$28,0,10*ROW('Sanitation Data'!I166)))</f>
        <v/>
      </c>
      <c r="DK172" s="399" t="str">
        <f ca="1">+IF(OFFSET('Sanitation Data'!$I$29,0,10*ROW('Sanitation Data'!I166))="","",OFFSET('Sanitation Data'!$I$29,0,10*ROW('Sanitation Data'!I166)))</f>
        <v/>
      </c>
      <c r="DL172" s="399" t="str">
        <f ca="1">+IF(OFFSET('Sanitation Data'!$I$30,0,10*ROW('Sanitation Data'!I166))="","",OFFSET('Sanitation Data'!$I$30,0,10*ROW('Sanitation Data'!I166)))</f>
        <v/>
      </c>
      <c r="DM172" s="399" t="str">
        <f ca="1">+IF(OFFSET('Sanitation Data'!$I$31,0,10*ROW('Sanitation Data'!I166))="","",OFFSET('Sanitation Data'!$I$31,0,10*ROW('Sanitation Data'!I166)))</f>
        <v/>
      </c>
      <c r="DN172" s="399" t="str">
        <f ca="1">+IF(OFFSET('Sanitation Data'!$I$32,0,10*ROW('Sanitation Data'!I166))="","",OFFSET('Sanitation Data'!$I$32,0,10*ROW('Sanitation Data'!I166)))</f>
        <v/>
      </c>
      <c r="DO172" s="399" t="str">
        <f ca="1">+IF(OFFSET('Hygiene Data'!$D$11,0,10*ROW('Hygiene Data'!D166))="","",OFFSET('Hygiene Data'!$D$11,0,10*ROW('Hygiene Data'!D166)))</f>
        <v/>
      </c>
      <c r="DP172" s="399" t="str">
        <f ca="1">+IF(OFFSET('Hygiene Data'!$D$12,0,10*ROW('Hygiene Data'!D166))="","",OFFSET('Hygiene Data'!$D$12,0,10*ROW('Hygiene Data'!D166)))</f>
        <v/>
      </c>
      <c r="DQ172" s="399" t="str">
        <f ca="1">+IF(OFFSET('Hygiene Data'!$D$13,0,10*ROW('Hygiene Data'!D166))="","",OFFSET('Hygiene Data'!$D$13,0,10*ROW('Hygiene Data'!D166)))</f>
        <v/>
      </c>
      <c r="DR172" s="399" t="str">
        <f ca="1">+IF(OFFSET('Hygiene Data'!$E$11,0,10*ROW('Hygiene Data'!E166))="","",OFFSET('Hygiene Data'!$E$11,0,10*ROW('Hygiene Data'!E166)))</f>
        <v/>
      </c>
      <c r="DS172" s="399" t="str">
        <f ca="1">+IF(OFFSET('Hygiene Data'!$E$12,0,10*ROW('Hygiene Data'!E166))="","",OFFSET('Hygiene Data'!$E$12,0,10*ROW('Hygiene Data'!E166)))</f>
        <v/>
      </c>
      <c r="DT172" s="399" t="str">
        <f ca="1">+IF(OFFSET('Hygiene Data'!$E$13,0,10*ROW('Hygiene Data'!E166))="","",OFFSET('Hygiene Data'!$E$13,0,10*ROW('Hygiene Data'!E166)))</f>
        <v/>
      </c>
      <c r="DU172" s="399" t="str">
        <f ca="1">+IF(OFFSET('Hygiene Data'!$F$11,0,10*ROW('Hygiene Data'!F166))="","",OFFSET('Hygiene Data'!$F$11,0,10*ROW('Hygiene Data'!F166)))</f>
        <v/>
      </c>
      <c r="DV172" s="399" t="str">
        <f ca="1">+IF(OFFSET('Hygiene Data'!$F$12,0,10*ROW('Hygiene Data'!F166))="","",OFFSET('Hygiene Data'!$F$12,0,10*ROW('Hygiene Data'!F166)))</f>
        <v/>
      </c>
      <c r="DW172" s="399" t="str">
        <f ca="1">+IF(OFFSET('Hygiene Data'!$F$13,0,10*ROW('Hygiene Data'!F166))="","",OFFSET('Hygiene Data'!$F$13,0,10*ROW('Hygiene Data'!F166)))</f>
        <v/>
      </c>
      <c r="DX172" s="399" t="str">
        <f ca="1">+IF(OFFSET('Hygiene Data'!$G$11,0,10*ROW('Hygiene Data'!G166))="","",OFFSET('Hygiene Data'!$G$11,0,10*ROW('Hygiene Data'!G166)))</f>
        <v/>
      </c>
      <c r="DY172" s="399" t="str">
        <f ca="1">+IF(OFFSET('Hygiene Data'!$G$12,0,10*ROW('Hygiene Data'!G166))="","",OFFSET('Hygiene Data'!$G$12,0,10*ROW('Hygiene Data'!G166)))</f>
        <v/>
      </c>
      <c r="DZ172" s="399" t="str">
        <f ca="1">+IF(OFFSET('Hygiene Data'!$G$13,0,10*ROW('Hygiene Data'!G166))="","",OFFSET('Hygiene Data'!$G$13,0,10*ROW('Hygiene Data'!G166)))</f>
        <v/>
      </c>
      <c r="EA172" s="399" t="str">
        <f ca="1">+IF(OFFSET('Hygiene Data'!$H$11,0,10*ROW('Hygiene Data'!H166))="","",OFFSET('Hygiene Data'!$H$11,0,10*ROW('Hygiene Data'!H166)))</f>
        <v/>
      </c>
      <c r="EB172" s="399" t="str">
        <f ca="1">+IF(OFFSET('Hygiene Data'!$H$12,0,10*ROW('Hygiene Data'!H166))="","",OFFSET('Hygiene Data'!$H$12,0,10*ROW('Hygiene Data'!H166)))</f>
        <v/>
      </c>
      <c r="EC172" s="399" t="str">
        <f ca="1">+IF(OFFSET('Hygiene Data'!$H$13,0,10*ROW('Hygiene Data'!H166))="","",OFFSET('Hygiene Data'!$H$13,0,10*ROW('Hygiene Data'!H166)))</f>
        <v/>
      </c>
      <c r="ED172" s="399" t="str">
        <f ca="1">+IF(OFFSET('Hygiene Data'!$I$11,0,10*ROW('Hygiene Data'!I166))="","",OFFSET('Hygiene Data'!$I$11,0,10*ROW('Hygiene Data'!I166)))</f>
        <v/>
      </c>
      <c r="EE172" s="399" t="str">
        <f ca="1">+IF(OFFSET('Hygiene Data'!$I$12,0,10*ROW('Hygiene Data'!I166))="","",OFFSET('Hygiene Data'!$I$12,0,10*ROW('Hygiene Data'!I166)))</f>
        <v/>
      </c>
      <c r="EF172" s="399" t="str">
        <f ca="1">+IF(OFFSET('Hygiene Data'!$I$13,0,10*ROW('Hygiene Data'!I166))="","",OFFSET('Hygiene Data'!$I$13,0,10*ROW('Hygiene Data'!I166)))</f>
        <v/>
      </c>
    </row>
    <row r="173" spans="1:136" x14ac:dyDescent="0.25">
      <c r="A173" s="508" t="str">
        <f ca="1">+IF(OFFSET('Water Data'!$B$2,0,10*ROW('Water Data'!E167))="","",OFFSET('Water Data'!$B$2,0,10*ROW('Water Data'!E167)))</f>
        <v/>
      </c>
      <c r="B173" s="50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35" t="str">
        <f t="shared" ca="1" si="2"/>
        <v/>
      </c>
      <c r="D173" s="53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3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3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3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3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3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3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3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3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3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3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3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3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3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3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3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3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3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3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3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3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3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3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3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3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3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3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3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3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3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3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3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3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3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3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3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3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3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3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3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3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3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3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3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3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3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3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3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3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1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3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3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3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3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3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3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3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3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3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3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3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3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3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3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3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3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99" t="str">
        <f ca="1">+IF(OFFSET('Water Data'!$D$27,0,10*ROW('Water Data'!D167))="","",OFFSET('Water Data'!$D$27,0,10*ROW('Water Data'!D167)))</f>
        <v/>
      </c>
      <c r="BT173" s="399" t="str">
        <f ca="1">+IF(OFFSET('Water Data'!$D$28,0,10*ROW('Water Data'!D167))="","",OFFSET('Water Data'!$D$28,0,10*ROW('Water Data'!D167)))</f>
        <v/>
      </c>
      <c r="BU173" s="399" t="str">
        <f ca="1">+IF(OFFSET('Water Data'!$D$29,0,10*ROW('Water Data'!D167))="","",OFFSET('Water Data'!$D$29,0,10*ROW('Water Data'!D167)))</f>
        <v/>
      </c>
      <c r="BV173" s="399" t="str">
        <f ca="1">+IF(OFFSET('Water Data'!$E$27,0,10*ROW('Water Data'!E167))="","",OFFSET('Water Data'!$E$27,0,10*ROW('Water Data'!E167)))</f>
        <v/>
      </c>
      <c r="BW173" s="399" t="str">
        <f ca="1">+IF(OFFSET('Water Data'!$E$28,0,10*ROW('Water Data'!E167))="","",OFFSET('Water Data'!$E$28,0,10*ROW('Water Data'!E167)))</f>
        <v/>
      </c>
      <c r="BX173" s="399" t="str">
        <f ca="1">+IF(OFFSET('Water Data'!$E$29,0,10*ROW('Water Data'!E167))="","",OFFSET('Water Data'!$E$29,0,10*ROW('Water Data'!E167)))</f>
        <v/>
      </c>
      <c r="BY173" s="399" t="str">
        <f ca="1">+IF(OFFSET('Water Data'!$F$27,0,10*ROW('Water Data'!F167))="","",OFFSET('Water Data'!$F$27,0,10*ROW('Water Data'!F167)))</f>
        <v/>
      </c>
      <c r="BZ173" s="399" t="str">
        <f ca="1">+IF(OFFSET('Water Data'!$F$28,0,10*ROW('Water Data'!F167))="","",OFFSET('Water Data'!$F$28,0,10*ROW('Water Data'!F167)))</f>
        <v/>
      </c>
      <c r="CA173" s="399" t="str">
        <f ca="1">+IF(OFFSET('Water Data'!$F$29,0,10*ROW('Water Data'!F167))="","",OFFSET('Water Data'!$F$29,0,10*ROW('Water Data'!F167)))</f>
        <v/>
      </c>
      <c r="CB173" s="399" t="str">
        <f ca="1">+IF(OFFSET('Water Data'!$G$27,0,10*ROW('Water Data'!G167))="","",OFFSET('Water Data'!$G$27,0,10*ROW('Water Data'!G167)))</f>
        <v/>
      </c>
      <c r="CC173" s="399" t="str">
        <f ca="1">+IF(OFFSET('Water Data'!$G$28,0,10*ROW('Water Data'!G167))="","",OFFSET('Water Data'!$G$28,0,10*ROW('Water Data'!G167)))</f>
        <v/>
      </c>
      <c r="CD173" s="399" t="str">
        <f ca="1">+IF(OFFSET('Water Data'!$G$29,0,10*ROW('Water Data'!G167))="","",OFFSET('Water Data'!$G$29,0,10*ROW('Water Data'!G167)))</f>
        <v/>
      </c>
      <c r="CE173" s="399" t="str">
        <f ca="1">+IF(OFFSET('Water Data'!$H$27,0,10*ROW('Water Data'!H167))="","",OFFSET('Water Data'!$H$27,0,10*ROW('Water Data'!H167)))</f>
        <v/>
      </c>
      <c r="CF173" s="399" t="str">
        <f ca="1">+IF(OFFSET('Water Data'!$H$28,0,10*ROW('Water Data'!H167))="","",OFFSET('Water Data'!$H$28,0,10*ROW('Water Data'!H167)))</f>
        <v/>
      </c>
      <c r="CG173" s="399" t="str">
        <f ca="1">+IF(OFFSET('Water Data'!$H$29,0,10*ROW('Water Data'!H167))="","",OFFSET('Water Data'!$H$29,0,10*ROW('Water Data'!H167)))</f>
        <v/>
      </c>
      <c r="CH173" s="399" t="str">
        <f ca="1">+IF(OFFSET('Water Data'!$I$27,0,10*ROW('Water Data'!I167))="","",OFFSET('Water Data'!$I$27,0,10*ROW('Water Data'!I167)))</f>
        <v/>
      </c>
      <c r="CI173" s="399" t="str">
        <f ca="1">+IF(OFFSET('Water Data'!$I$28,0,10*ROW('Water Data'!I167))="","",OFFSET('Water Data'!$I$28,0,10*ROW('Water Data'!I167)))</f>
        <v/>
      </c>
      <c r="CJ173" s="399" t="str">
        <f ca="1">+IF(OFFSET('Water Data'!$I$29,0,10*ROW('Water Data'!I167))="","",OFFSET('Water Data'!$I$29,0,10*ROW('Water Data'!I167)))</f>
        <v/>
      </c>
      <c r="CK173" s="399" t="str">
        <f ca="1">+IF(OFFSET('Sanitation Data'!$D$28,0,10*ROW('Sanitation Data'!D167))="","",OFFSET('Sanitation Data'!$D$28,0,10*ROW('Sanitation Data'!D167)))</f>
        <v/>
      </c>
      <c r="CL173" s="399" t="str">
        <f ca="1">+IF(OFFSET('Sanitation Data'!$D$29,0,10*ROW('Sanitation Data'!D167))="","",OFFSET('Sanitation Data'!$D$29,0,10*ROW('Sanitation Data'!D167)))</f>
        <v/>
      </c>
      <c r="CM173" s="399" t="str">
        <f ca="1">+IF(OFFSET('Sanitation Data'!$D$30,0,10*ROW('Sanitation Data'!D167))="","",OFFSET('Sanitation Data'!$D$30,0,10*ROW('Sanitation Data'!D167)))</f>
        <v/>
      </c>
      <c r="CN173" s="399" t="str">
        <f ca="1">+IF(OFFSET('Sanitation Data'!$D$31,0,10*ROW('Sanitation Data'!D167))="","",OFFSET('Sanitation Data'!$D$31,0,10*ROW('Sanitation Data'!D167)))</f>
        <v/>
      </c>
      <c r="CO173" s="399" t="str">
        <f ca="1">+IF(OFFSET('Sanitation Data'!$D$32,0,10*ROW('Sanitation Data'!D167))="","",OFFSET('Sanitation Data'!$D$32,0,10*ROW('Sanitation Data'!D167)))</f>
        <v/>
      </c>
      <c r="CP173" s="399" t="str">
        <f ca="1">+IF(OFFSET('Sanitation Data'!$E$28,0,10*ROW('Sanitation Data'!E167))="","",OFFSET('Sanitation Data'!$E$28,0,10*ROW('Sanitation Data'!E167)))</f>
        <v/>
      </c>
      <c r="CQ173" s="399" t="str">
        <f ca="1">+IF(OFFSET('Sanitation Data'!$E$29,0,10*ROW('Sanitation Data'!E167))="","",OFFSET('Sanitation Data'!$E$29,0,10*ROW('Sanitation Data'!E167)))</f>
        <v/>
      </c>
      <c r="CR173" s="399" t="str">
        <f ca="1">+IF(OFFSET('Sanitation Data'!$E$30,0,10*ROW('Sanitation Data'!E167))="","",OFFSET('Sanitation Data'!$E$30,0,10*ROW('Sanitation Data'!E167)))</f>
        <v/>
      </c>
      <c r="CS173" s="399" t="str">
        <f ca="1">+IF(OFFSET('Sanitation Data'!$E$31,0,10*ROW('Sanitation Data'!E167))="","",OFFSET('Sanitation Data'!$E$31,0,10*ROW('Sanitation Data'!E167)))</f>
        <v/>
      </c>
      <c r="CT173" s="399" t="str">
        <f ca="1">+IF(OFFSET('Sanitation Data'!$E$32,0,10*ROW('Sanitation Data'!E167))="","",OFFSET('Sanitation Data'!$E$32,0,10*ROW('Sanitation Data'!E167)))</f>
        <v/>
      </c>
      <c r="CU173" s="399" t="str">
        <f ca="1">+IF(OFFSET('Sanitation Data'!$F$28,0,10*ROW('Sanitation Data'!F167))="","",OFFSET('Sanitation Data'!$F$28,0,10*ROW('Sanitation Data'!F167)))</f>
        <v/>
      </c>
      <c r="CV173" s="399" t="str">
        <f ca="1">+IF(OFFSET('Sanitation Data'!$F$29,0,10*ROW('Sanitation Data'!F167))="","",OFFSET('Sanitation Data'!$F$29,0,10*ROW('Sanitation Data'!F167)))</f>
        <v/>
      </c>
      <c r="CW173" s="399" t="str">
        <f ca="1">+IF(OFFSET('Sanitation Data'!$F$30,0,10*ROW('Sanitation Data'!F167))="","",OFFSET('Sanitation Data'!$F$30,0,10*ROW('Sanitation Data'!F167)))</f>
        <v/>
      </c>
      <c r="CX173" s="399" t="str">
        <f ca="1">+IF(OFFSET('Sanitation Data'!$F$31,0,10*ROW('Sanitation Data'!F167))="","",OFFSET('Sanitation Data'!$F$31,0,10*ROW('Sanitation Data'!F167)))</f>
        <v/>
      </c>
      <c r="CY173" s="399" t="str">
        <f ca="1">+IF(OFFSET('Sanitation Data'!$F$32,0,10*ROW('Sanitation Data'!F167))="","",OFFSET('Sanitation Data'!$F$32,0,10*ROW('Sanitation Data'!F167)))</f>
        <v/>
      </c>
      <c r="CZ173" s="399" t="str">
        <f ca="1">+IF(OFFSET('Sanitation Data'!$G$28,0,10*ROW('Sanitation Data'!G167))="","",OFFSET('Sanitation Data'!$G$28,0,10*ROW('Sanitation Data'!G167)))</f>
        <v/>
      </c>
      <c r="DA173" s="399" t="str">
        <f ca="1">+IF(OFFSET('Sanitation Data'!$G$29,0,10*ROW('Sanitation Data'!G167))="","",OFFSET('Sanitation Data'!$G$29,0,10*ROW('Sanitation Data'!G167)))</f>
        <v/>
      </c>
      <c r="DB173" s="399" t="str">
        <f ca="1">+IF(OFFSET('Sanitation Data'!$G$30,0,10*ROW('Sanitation Data'!G167))="","",OFFSET('Sanitation Data'!$G$30,0,10*ROW('Sanitation Data'!G167)))</f>
        <v/>
      </c>
      <c r="DC173" s="399" t="str">
        <f ca="1">+IF(OFFSET('Sanitation Data'!$G$31,0,10*ROW('Sanitation Data'!G167))="","",OFFSET('Sanitation Data'!$G$31,0,10*ROW('Sanitation Data'!G167)))</f>
        <v/>
      </c>
      <c r="DD173" s="399" t="str">
        <f ca="1">+IF(OFFSET('Sanitation Data'!$G$32,0,10*ROW('Sanitation Data'!G167))="","",OFFSET('Sanitation Data'!$G$32,0,10*ROW('Sanitation Data'!G167)))</f>
        <v/>
      </c>
      <c r="DE173" s="399" t="str">
        <f ca="1">+IF(OFFSET('Sanitation Data'!$H$28,0,10*ROW('Sanitation Data'!H167))="","",OFFSET('Sanitation Data'!$H$28,0,10*ROW('Sanitation Data'!H167)))</f>
        <v/>
      </c>
      <c r="DF173" s="399" t="str">
        <f ca="1">+IF(OFFSET('Sanitation Data'!$H$29,0,10*ROW('Sanitation Data'!H167))="","",OFFSET('Sanitation Data'!$H$29,0,10*ROW('Sanitation Data'!H167)))</f>
        <v/>
      </c>
      <c r="DG173" s="399" t="str">
        <f ca="1">+IF(OFFSET('Sanitation Data'!$H$30,0,10*ROW('Sanitation Data'!H167))="","",OFFSET('Sanitation Data'!$H$30,0,10*ROW('Sanitation Data'!H167)))</f>
        <v/>
      </c>
      <c r="DH173" s="399" t="str">
        <f ca="1">+IF(OFFSET('Sanitation Data'!$H$31,0,10*ROW('Sanitation Data'!H167))="","",OFFSET('Sanitation Data'!$H$31,0,10*ROW('Sanitation Data'!H167)))</f>
        <v/>
      </c>
      <c r="DI173" s="399" t="str">
        <f ca="1">+IF(OFFSET('Sanitation Data'!$H$32,0,10*ROW('Sanitation Data'!H167))="","",OFFSET('Sanitation Data'!$H$32,0,10*ROW('Sanitation Data'!H167)))</f>
        <v/>
      </c>
      <c r="DJ173" s="399" t="str">
        <f ca="1">+IF(OFFSET('Sanitation Data'!$I$28,0,10*ROW('Sanitation Data'!I167))="","",OFFSET('Sanitation Data'!$I$28,0,10*ROW('Sanitation Data'!I167)))</f>
        <v/>
      </c>
      <c r="DK173" s="399" t="str">
        <f ca="1">+IF(OFFSET('Sanitation Data'!$I$29,0,10*ROW('Sanitation Data'!I167))="","",OFFSET('Sanitation Data'!$I$29,0,10*ROW('Sanitation Data'!I167)))</f>
        <v/>
      </c>
      <c r="DL173" s="399" t="str">
        <f ca="1">+IF(OFFSET('Sanitation Data'!$I$30,0,10*ROW('Sanitation Data'!I167))="","",OFFSET('Sanitation Data'!$I$30,0,10*ROW('Sanitation Data'!I167)))</f>
        <v/>
      </c>
      <c r="DM173" s="399" t="str">
        <f ca="1">+IF(OFFSET('Sanitation Data'!$I$31,0,10*ROW('Sanitation Data'!I167))="","",OFFSET('Sanitation Data'!$I$31,0,10*ROW('Sanitation Data'!I167)))</f>
        <v/>
      </c>
      <c r="DN173" s="399" t="str">
        <f ca="1">+IF(OFFSET('Sanitation Data'!$I$32,0,10*ROW('Sanitation Data'!I167))="","",OFFSET('Sanitation Data'!$I$32,0,10*ROW('Sanitation Data'!I167)))</f>
        <v/>
      </c>
      <c r="DO173" s="399" t="str">
        <f ca="1">+IF(OFFSET('Hygiene Data'!$D$11,0,10*ROW('Hygiene Data'!D167))="","",OFFSET('Hygiene Data'!$D$11,0,10*ROW('Hygiene Data'!D167)))</f>
        <v/>
      </c>
      <c r="DP173" s="399" t="str">
        <f ca="1">+IF(OFFSET('Hygiene Data'!$D$12,0,10*ROW('Hygiene Data'!D167))="","",OFFSET('Hygiene Data'!$D$12,0,10*ROW('Hygiene Data'!D167)))</f>
        <v/>
      </c>
      <c r="DQ173" s="399" t="str">
        <f ca="1">+IF(OFFSET('Hygiene Data'!$D$13,0,10*ROW('Hygiene Data'!D167))="","",OFFSET('Hygiene Data'!$D$13,0,10*ROW('Hygiene Data'!D167)))</f>
        <v/>
      </c>
      <c r="DR173" s="399" t="str">
        <f ca="1">+IF(OFFSET('Hygiene Data'!$E$11,0,10*ROW('Hygiene Data'!E167))="","",OFFSET('Hygiene Data'!$E$11,0,10*ROW('Hygiene Data'!E167)))</f>
        <v/>
      </c>
      <c r="DS173" s="399" t="str">
        <f ca="1">+IF(OFFSET('Hygiene Data'!$E$12,0,10*ROW('Hygiene Data'!E167))="","",OFFSET('Hygiene Data'!$E$12,0,10*ROW('Hygiene Data'!E167)))</f>
        <v/>
      </c>
      <c r="DT173" s="399" t="str">
        <f ca="1">+IF(OFFSET('Hygiene Data'!$E$13,0,10*ROW('Hygiene Data'!E167))="","",OFFSET('Hygiene Data'!$E$13,0,10*ROW('Hygiene Data'!E167)))</f>
        <v/>
      </c>
      <c r="DU173" s="399" t="str">
        <f ca="1">+IF(OFFSET('Hygiene Data'!$F$11,0,10*ROW('Hygiene Data'!F167))="","",OFFSET('Hygiene Data'!$F$11,0,10*ROW('Hygiene Data'!F167)))</f>
        <v/>
      </c>
      <c r="DV173" s="399" t="str">
        <f ca="1">+IF(OFFSET('Hygiene Data'!$F$12,0,10*ROW('Hygiene Data'!F167))="","",OFFSET('Hygiene Data'!$F$12,0,10*ROW('Hygiene Data'!F167)))</f>
        <v/>
      </c>
      <c r="DW173" s="399" t="str">
        <f ca="1">+IF(OFFSET('Hygiene Data'!$F$13,0,10*ROW('Hygiene Data'!F167))="","",OFFSET('Hygiene Data'!$F$13,0,10*ROW('Hygiene Data'!F167)))</f>
        <v/>
      </c>
      <c r="DX173" s="399" t="str">
        <f ca="1">+IF(OFFSET('Hygiene Data'!$G$11,0,10*ROW('Hygiene Data'!G167))="","",OFFSET('Hygiene Data'!$G$11,0,10*ROW('Hygiene Data'!G167)))</f>
        <v/>
      </c>
      <c r="DY173" s="399" t="str">
        <f ca="1">+IF(OFFSET('Hygiene Data'!$G$12,0,10*ROW('Hygiene Data'!G167))="","",OFFSET('Hygiene Data'!$G$12,0,10*ROW('Hygiene Data'!G167)))</f>
        <v/>
      </c>
      <c r="DZ173" s="399" t="str">
        <f ca="1">+IF(OFFSET('Hygiene Data'!$G$13,0,10*ROW('Hygiene Data'!G167))="","",OFFSET('Hygiene Data'!$G$13,0,10*ROW('Hygiene Data'!G167)))</f>
        <v/>
      </c>
      <c r="EA173" s="399" t="str">
        <f ca="1">+IF(OFFSET('Hygiene Data'!$H$11,0,10*ROW('Hygiene Data'!H167))="","",OFFSET('Hygiene Data'!$H$11,0,10*ROW('Hygiene Data'!H167)))</f>
        <v/>
      </c>
      <c r="EB173" s="399" t="str">
        <f ca="1">+IF(OFFSET('Hygiene Data'!$H$12,0,10*ROW('Hygiene Data'!H167))="","",OFFSET('Hygiene Data'!$H$12,0,10*ROW('Hygiene Data'!H167)))</f>
        <v/>
      </c>
      <c r="EC173" s="399" t="str">
        <f ca="1">+IF(OFFSET('Hygiene Data'!$H$13,0,10*ROW('Hygiene Data'!H167))="","",OFFSET('Hygiene Data'!$H$13,0,10*ROW('Hygiene Data'!H167)))</f>
        <v/>
      </c>
      <c r="ED173" s="399" t="str">
        <f ca="1">+IF(OFFSET('Hygiene Data'!$I$11,0,10*ROW('Hygiene Data'!I167))="","",OFFSET('Hygiene Data'!$I$11,0,10*ROW('Hygiene Data'!I167)))</f>
        <v/>
      </c>
      <c r="EE173" s="399" t="str">
        <f ca="1">+IF(OFFSET('Hygiene Data'!$I$12,0,10*ROW('Hygiene Data'!I167))="","",OFFSET('Hygiene Data'!$I$12,0,10*ROW('Hygiene Data'!I167)))</f>
        <v/>
      </c>
      <c r="EF173" s="399" t="str">
        <f ca="1">+IF(OFFSET('Hygiene Data'!$I$13,0,10*ROW('Hygiene Data'!I167))="","",OFFSET('Hygiene Data'!$I$13,0,10*ROW('Hygiene Data'!I167)))</f>
        <v/>
      </c>
    </row>
    <row r="174" spans="1:136" x14ac:dyDescent="0.25">
      <c r="A174" s="508" t="str">
        <f ca="1">+IF(OFFSET('Water Data'!$B$2,0,10*ROW('Water Data'!E168))="","",OFFSET('Water Data'!$B$2,0,10*ROW('Water Data'!E168)))</f>
        <v/>
      </c>
      <c r="B174" s="50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35" t="str">
        <f t="shared" ca="1" si="2"/>
        <v/>
      </c>
      <c r="D174" s="53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3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3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3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3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3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3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3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3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3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3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3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3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3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3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3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3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3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3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3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3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3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3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3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3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3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3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3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3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3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3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3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3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3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3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3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3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3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3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3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3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3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3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3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3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3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3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3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3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1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3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3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3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3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3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3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3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3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3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3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3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3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3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3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3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3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99" t="str">
        <f ca="1">+IF(OFFSET('Water Data'!$D$27,0,10*ROW('Water Data'!D168))="","",OFFSET('Water Data'!$D$27,0,10*ROW('Water Data'!D168)))</f>
        <v/>
      </c>
      <c r="BT174" s="399" t="str">
        <f ca="1">+IF(OFFSET('Water Data'!$D$28,0,10*ROW('Water Data'!D168))="","",OFFSET('Water Data'!$D$28,0,10*ROW('Water Data'!D168)))</f>
        <v/>
      </c>
      <c r="BU174" s="399" t="str">
        <f ca="1">+IF(OFFSET('Water Data'!$D$29,0,10*ROW('Water Data'!D168))="","",OFFSET('Water Data'!$D$29,0,10*ROW('Water Data'!D168)))</f>
        <v/>
      </c>
      <c r="BV174" s="399" t="str">
        <f ca="1">+IF(OFFSET('Water Data'!$E$27,0,10*ROW('Water Data'!E168))="","",OFFSET('Water Data'!$E$27,0,10*ROW('Water Data'!E168)))</f>
        <v/>
      </c>
      <c r="BW174" s="399" t="str">
        <f ca="1">+IF(OFFSET('Water Data'!$E$28,0,10*ROW('Water Data'!E168))="","",OFFSET('Water Data'!$E$28,0,10*ROW('Water Data'!E168)))</f>
        <v/>
      </c>
      <c r="BX174" s="399" t="str">
        <f ca="1">+IF(OFFSET('Water Data'!$E$29,0,10*ROW('Water Data'!E168))="","",OFFSET('Water Data'!$E$29,0,10*ROW('Water Data'!E168)))</f>
        <v/>
      </c>
      <c r="BY174" s="399" t="str">
        <f ca="1">+IF(OFFSET('Water Data'!$F$27,0,10*ROW('Water Data'!F168))="","",OFFSET('Water Data'!$F$27,0,10*ROW('Water Data'!F168)))</f>
        <v/>
      </c>
      <c r="BZ174" s="399" t="str">
        <f ca="1">+IF(OFFSET('Water Data'!$F$28,0,10*ROW('Water Data'!F168))="","",OFFSET('Water Data'!$F$28,0,10*ROW('Water Data'!F168)))</f>
        <v/>
      </c>
      <c r="CA174" s="399" t="str">
        <f ca="1">+IF(OFFSET('Water Data'!$F$29,0,10*ROW('Water Data'!F168))="","",OFFSET('Water Data'!$F$29,0,10*ROW('Water Data'!F168)))</f>
        <v/>
      </c>
      <c r="CB174" s="399" t="str">
        <f ca="1">+IF(OFFSET('Water Data'!$G$27,0,10*ROW('Water Data'!G168))="","",OFFSET('Water Data'!$G$27,0,10*ROW('Water Data'!G168)))</f>
        <v/>
      </c>
      <c r="CC174" s="399" t="str">
        <f ca="1">+IF(OFFSET('Water Data'!$G$28,0,10*ROW('Water Data'!G168))="","",OFFSET('Water Data'!$G$28,0,10*ROW('Water Data'!G168)))</f>
        <v/>
      </c>
      <c r="CD174" s="399" t="str">
        <f ca="1">+IF(OFFSET('Water Data'!$G$29,0,10*ROW('Water Data'!G168))="","",OFFSET('Water Data'!$G$29,0,10*ROW('Water Data'!G168)))</f>
        <v/>
      </c>
      <c r="CE174" s="399" t="str">
        <f ca="1">+IF(OFFSET('Water Data'!$H$27,0,10*ROW('Water Data'!H168))="","",OFFSET('Water Data'!$H$27,0,10*ROW('Water Data'!H168)))</f>
        <v/>
      </c>
      <c r="CF174" s="399" t="str">
        <f ca="1">+IF(OFFSET('Water Data'!$H$28,0,10*ROW('Water Data'!H168))="","",OFFSET('Water Data'!$H$28,0,10*ROW('Water Data'!H168)))</f>
        <v/>
      </c>
      <c r="CG174" s="399" t="str">
        <f ca="1">+IF(OFFSET('Water Data'!$H$29,0,10*ROW('Water Data'!H168))="","",OFFSET('Water Data'!$H$29,0,10*ROW('Water Data'!H168)))</f>
        <v/>
      </c>
      <c r="CH174" s="399" t="str">
        <f ca="1">+IF(OFFSET('Water Data'!$I$27,0,10*ROW('Water Data'!I168))="","",OFFSET('Water Data'!$I$27,0,10*ROW('Water Data'!I168)))</f>
        <v/>
      </c>
      <c r="CI174" s="399" t="str">
        <f ca="1">+IF(OFFSET('Water Data'!$I$28,0,10*ROW('Water Data'!I168))="","",OFFSET('Water Data'!$I$28,0,10*ROW('Water Data'!I168)))</f>
        <v/>
      </c>
      <c r="CJ174" s="399" t="str">
        <f ca="1">+IF(OFFSET('Water Data'!$I$29,0,10*ROW('Water Data'!I168))="","",OFFSET('Water Data'!$I$29,0,10*ROW('Water Data'!I168)))</f>
        <v/>
      </c>
      <c r="CK174" s="399" t="str">
        <f ca="1">+IF(OFFSET('Sanitation Data'!$D$28,0,10*ROW('Sanitation Data'!D168))="","",OFFSET('Sanitation Data'!$D$28,0,10*ROW('Sanitation Data'!D168)))</f>
        <v/>
      </c>
      <c r="CL174" s="399" t="str">
        <f ca="1">+IF(OFFSET('Sanitation Data'!$D$29,0,10*ROW('Sanitation Data'!D168))="","",OFFSET('Sanitation Data'!$D$29,0,10*ROW('Sanitation Data'!D168)))</f>
        <v/>
      </c>
      <c r="CM174" s="399" t="str">
        <f ca="1">+IF(OFFSET('Sanitation Data'!$D$30,0,10*ROW('Sanitation Data'!D168))="","",OFFSET('Sanitation Data'!$D$30,0,10*ROW('Sanitation Data'!D168)))</f>
        <v/>
      </c>
      <c r="CN174" s="399" t="str">
        <f ca="1">+IF(OFFSET('Sanitation Data'!$D$31,0,10*ROW('Sanitation Data'!D168))="","",OFFSET('Sanitation Data'!$D$31,0,10*ROW('Sanitation Data'!D168)))</f>
        <v/>
      </c>
      <c r="CO174" s="399" t="str">
        <f ca="1">+IF(OFFSET('Sanitation Data'!$D$32,0,10*ROW('Sanitation Data'!D168))="","",OFFSET('Sanitation Data'!$D$32,0,10*ROW('Sanitation Data'!D168)))</f>
        <v/>
      </c>
      <c r="CP174" s="399" t="str">
        <f ca="1">+IF(OFFSET('Sanitation Data'!$E$28,0,10*ROW('Sanitation Data'!E168))="","",OFFSET('Sanitation Data'!$E$28,0,10*ROW('Sanitation Data'!E168)))</f>
        <v/>
      </c>
      <c r="CQ174" s="399" t="str">
        <f ca="1">+IF(OFFSET('Sanitation Data'!$E$29,0,10*ROW('Sanitation Data'!E168))="","",OFFSET('Sanitation Data'!$E$29,0,10*ROW('Sanitation Data'!E168)))</f>
        <v/>
      </c>
      <c r="CR174" s="399" t="str">
        <f ca="1">+IF(OFFSET('Sanitation Data'!$E$30,0,10*ROW('Sanitation Data'!E168))="","",OFFSET('Sanitation Data'!$E$30,0,10*ROW('Sanitation Data'!E168)))</f>
        <v/>
      </c>
      <c r="CS174" s="399" t="str">
        <f ca="1">+IF(OFFSET('Sanitation Data'!$E$31,0,10*ROW('Sanitation Data'!E168))="","",OFFSET('Sanitation Data'!$E$31,0,10*ROW('Sanitation Data'!E168)))</f>
        <v/>
      </c>
      <c r="CT174" s="399" t="str">
        <f ca="1">+IF(OFFSET('Sanitation Data'!$E$32,0,10*ROW('Sanitation Data'!E168))="","",OFFSET('Sanitation Data'!$E$32,0,10*ROW('Sanitation Data'!E168)))</f>
        <v/>
      </c>
      <c r="CU174" s="399" t="str">
        <f ca="1">+IF(OFFSET('Sanitation Data'!$F$28,0,10*ROW('Sanitation Data'!F168))="","",OFFSET('Sanitation Data'!$F$28,0,10*ROW('Sanitation Data'!F168)))</f>
        <v/>
      </c>
      <c r="CV174" s="399" t="str">
        <f ca="1">+IF(OFFSET('Sanitation Data'!$F$29,0,10*ROW('Sanitation Data'!F168))="","",OFFSET('Sanitation Data'!$F$29,0,10*ROW('Sanitation Data'!F168)))</f>
        <v/>
      </c>
      <c r="CW174" s="399" t="str">
        <f ca="1">+IF(OFFSET('Sanitation Data'!$F$30,0,10*ROW('Sanitation Data'!F168))="","",OFFSET('Sanitation Data'!$F$30,0,10*ROW('Sanitation Data'!F168)))</f>
        <v/>
      </c>
      <c r="CX174" s="399" t="str">
        <f ca="1">+IF(OFFSET('Sanitation Data'!$F$31,0,10*ROW('Sanitation Data'!F168))="","",OFFSET('Sanitation Data'!$F$31,0,10*ROW('Sanitation Data'!F168)))</f>
        <v/>
      </c>
      <c r="CY174" s="399" t="str">
        <f ca="1">+IF(OFFSET('Sanitation Data'!$F$32,0,10*ROW('Sanitation Data'!F168))="","",OFFSET('Sanitation Data'!$F$32,0,10*ROW('Sanitation Data'!F168)))</f>
        <v/>
      </c>
      <c r="CZ174" s="399" t="str">
        <f ca="1">+IF(OFFSET('Sanitation Data'!$G$28,0,10*ROW('Sanitation Data'!G168))="","",OFFSET('Sanitation Data'!$G$28,0,10*ROW('Sanitation Data'!G168)))</f>
        <v/>
      </c>
      <c r="DA174" s="399" t="str">
        <f ca="1">+IF(OFFSET('Sanitation Data'!$G$29,0,10*ROW('Sanitation Data'!G168))="","",OFFSET('Sanitation Data'!$G$29,0,10*ROW('Sanitation Data'!G168)))</f>
        <v/>
      </c>
      <c r="DB174" s="399" t="str">
        <f ca="1">+IF(OFFSET('Sanitation Data'!$G$30,0,10*ROW('Sanitation Data'!G168))="","",OFFSET('Sanitation Data'!$G$30,0,10*ROW('Sanitation Data'!G168)))</f>
        <v/>
      </c>
      <c r="DC174" s="399" t="str">
        <f ca="1">+IF(OFFSET('Sanitation Data'!$G$31,0,10*ROW('Sanitation Data'!G168))="","",OFFSET('Sanitation Data'!$G$31,0,10*ROW('Sanitation Data'!G168)))</f>
        <v/>
      </c>
      <c r="DD174" s="399" t="str">
        <f ca="1">+IF(OFFSET('Sanitation Data'!$G$32,0,10*ROW('Sanitation Data'!G168))="","",OFFSET('Sanitation Data'!$G$32,0,10*ROW('Sanitation Data'!G168)))</f>
        <v/>
      </c>
      <c r="DE174" s="399" t="str">
        <f ca="1">+IF(OFFSET('Sanitation Data'!$H$28,0,10*ROW('Sanitation Data'!H168))="","",OFFSET('Sanitation Data'!$H$28,0,10*ROW('Sanitation Data'!H168)))</f>
        <v/>
      </c>
      <c r="DF174" s="399" t="str">
        <f ca="1">+IF(OFFSET('Sanitation Data'!$H$29,0,10*ROW('Sanitation Data'!H168))="","",OFFSET('Sanitation Data'!$H$29,0,10*ROW('Sanitation Data'!H168)))</f>
        <v/>
      </c>
      <c r="DG174" s="399" t="str">
        <f ca="1">+IF(OFFSET('Sanitation Data'!$H$30,0,10*ROW('Sanitation Data'!H168))="","",OFFSET('Sanitation Data'!$H$30,0,10*ROW('Sanitation Data'!H168)))</f>
        <v/>
      </c>
      <c r="DH174" s="399" t="str">
        <f ca="1">+IF(OFFSET('Sanitation Data'!$H$31,0,10*ROW('Sanitation Data'!H168))="","",OFFSET('Sanitation Data'!$H$31,0,10*ROW('Sanitation Data'!H168)))</f>
        <v/>
      </c>
      <c r="DI174" s="399" t="str">
        <f ca="1">+IF(OFFSET('Sanitation Data'!$H$32,0,10*ROW('Sanitation Data'!H168))="","",OFFSET('Sanitation Data'!$H$32,0,10*ROW('Sanitation Data'!H168)))</f>
        <v/>
      </c>
      <c r="DJ174" s="399" t="str">
        <f ca="1">+IF(OFFSET('Sanitation Data'!$I$28,0,10*ROW('Sanitation Data'!I168))="","",OFFSET('Sanitation Data'!$I$28,0,10*ROW('Sanitation Data'!I168)))</f>
        <v/>
      </c>
      <c r="DK174" s="399" t="str">
        <f ca="1">+IF(OFFSET('Sanitation Data'!$I$29,0,10*ROW('Sanitation Data'!I168))="","",OFFSET('Sanitation Data'!$I$29,0,10*ROW('Sanitation Data'!I168)))</f>
        <v/>
      </c>
      <c r="DL174" s="399" t="str">
        <f ca="1">+IF(OFFSET('Sanitation Data'!$I$30,0,10*ROW('Sanitation Data'!I168))="","",OFFSET('Sanitation Data'!$I$30,0,10*ROW('Sanitation Data'!I168)))</f>
        <v/>
      </c>
      <c r="DM174" s="399" t="str">
        <f ca="1">+IF(OFFSET('Sanitation Data'!$I$31,0,10*ROW('Sanitation Data'!I168))="","",OFFSET('Sanitation Data'!$I$31,0,10*ROW('Sanitation Data'!I168)))</f>
        <v/>
      </c>
      <c r="DN174" s="399" t="str">
        <f ca="1">+IF(OFFSET('Sanitation Data'!$I$32,0,10*ROW('Sanitation Data'!I168))="","",OFFSET('Sanitation Data'!$I$32,0,10*ROW('Sanitation Data'!I168)))</f>
        <v/>
      </c>
      <c r="DO174" s="399" t="str">
        <f ca="1">+IF(OFFSET('Hygiene Data'!$D$11,0,10*ROW('Hygiene Data'!D168))="","",OFFSET('Hygiene Data'!$D$11,0,10*ROW('Hygiene Data'!D168)))</f>
        <v/>
      </c>
      <c r="DP174" s="399" t="str">
        <f ca="1">+IF(OFFSET('Hygiene Data'!$D$12,0,10*ROW('Hygiene Data'!D168))="","",OFFSET('Hygiene Data'!$D$12,0,10*ROW('Hygiene Data'!D168)))</f>
        <v/>
      </c>
      <c r="DQ174" s="399" t="str">
        <f ca="1">+IF(OFFSET('Hygiene Data'!$D$13,0,10*ROW('Hygiene Data'!D168))="","",OFFSET('Hygiene Data'!$D$13,0,10*ROW('Hygiene Data'!D168)))</f>
        <v/>
      </c>
      <c r="DR174" s="399" t="str">
        <f ca="1">+IF(OFFSET('Hygiene Data'!$E$11,0,10*ROW('Hygiene Data'!E168))="","",OFFSET('Hygiene Data'!$E$11,0,10*ROW('Hygiene Data'!E168)))</f>
        <v/>
      </c>
      <c r="DS174" s="399" t="str">
        <f ca="1">+IF(OFFSET('Hygiene Data'!$E$12,0,10*ROW('Hygiene Data'!E168))="","",OFFSET('Hygiene Data'!$E$12,0,10*ROW('Hygiene Data'!E168)))</f>
        <v/>
      </c>
      <c r="DT174" s="399" t="str">
        <f ca="1">+IF(OFFSET('Hygiene Data'!$E$13,0,10*ROW('Hygiene Data'!E168))="","",OFFSET('Hygiene Data'!$E$13,0,10*ROW('Hygiene Data'!E168)))</f>
        <v/>
      </c>
      <c r="DU174" s="399" t="str">
        <f ca="1">+IF(OFFSET('Hygiene Data'!$F$11,0,10*ROW('Hygiene Data'!F168))="","",OFFSET('Hygiene Data'!$F$11,0,10*ROW('Hygiene Data'!F168)))</f>
        <v/>
      </c>
      <c r="DV174" s="399" t="str">
        <f ca="1">+IF(OFFSET('Hygiene Data'!$F$12,0,10*ROW('Hygiene Data'!F168))="","",OFFSET('Hygiene Data'!$F$12,0,10*ROW('Hygiene Data'!F168)))</f>
        <v/>
      </c>
      <c r="DW174" s="399" t="str">
        <f ca="1">+IF(OFFSET('Hygiene Data'!$F$13,0,10*ROW('Hygiene Data'!F168))="","",OFFSET('Hygiene Data'!$F$13,0,10*ROW('Hygiene Data'!F168)))</f>
        <v/>
      </c>
      <c r="DX174" s="399" t="str">
        <f ca="1">+IF(OFFSET('Hygiene Data'!$G$11,0,10*ROW('Hygiene Data'!G168))="","",OFFSET('Hygiene Data'!$G$11,0,10*ROW('Hygiene Data'!G168)))</f>
        <v/>
      </c>
      <c r="DY174" s="399" t="str">
        <f ca="1">+IF(OFFSET('Hygiene Data'!$G$12,0,10*ROW('Hygiene Data'!G168))="","",OFFSET('Hygiene Data'!$G$12,0,10*ROW('Hygiene Data'!G168)))</f>
        <v/>
      </c>
      <c r="DZ174" s="399" t="str">
        <f ca="1">+IF(OFFSET('Hygiene Data'!$G$13,0,10*ROW('Hygiene Data'!G168))="","",OFFSET('Hygiene Data'!$G$13,0,10*ROW('Hygiene Data'!G168)))</f>
        <v/>
      </c>
      <c r="EA174" s="399" t="str">
        <f ca="1">+IF(OFFSET('Hygiene Data'!$H$11,0,10*ROW('Hygiene Data'!H168))="","",OFFSET('Hygiene Data'!$H$11,0,10*ROW('Hygiene Data'!H168)))</f>
        <v/>
      </c>
      <c r="EB174" s="399" t="str">
        <f ca="1">+IF(OFFSET('Hygiene Data'!$H$12,0,10*ROW('Hygiene Data'!H168))="","",OFFSET('Hygiene Data'!$H$12,0,10*ROW('Hygiene Data'!H168)))</f>
        <v/>
      </c>
      <c r="EC174" s="399" t="str">
        <f ca="1">+IF(OFFSET('Hygiene Data'!$H$13,0,10*ROW('Hygiene Data'!H168))="","",OFFSET('Hygiene Data'!$H$13,0,10*ROW('Hygiene Data'!H168)))</f>
        <v/>
      </c>
      <c r="ED174" s="399" t="str">
        <f ca="1">+IF(OFFSET('Hygiene Data'!$I$11,0,10*ROW('Hygiene Data'!I168))="","",OFFSET('Hygiene Data'!$I$11,0,10*ROW('Hygiene Data'!I168)))</f>
        <v/>
      </c>
      <c r="EE174" s="399" t="str">
        <f ca="1">+IF(OFFSET('Hygiene Data'!$I$12,0,10*ROW('Hygiene Data'!I168))="","",OFFSET('Hygiene Data'!$I$12,0,10*ROW('Hygiene Data'!I168)))</f>
        <v/>
      </c>
      <c r="EF174" s="399" t="str">
        <f ca="1">+IF(OFFSET('Hygiene Data'!$I$13,0,10*ROW('Hygiene Data'!I168))="","",OFFSET('Hygiene Data'!$I$13,0,10*ROW('Hygiene Data'!I168)))</f>
        <v/>
      </c>
    </row>
    <row r="175" spans="1:136" x14ac:dyDescent="0.25">
      <c r="A175" s="508" t="str">
        <f ca="1">+IF(OFFSET('Water Data'!$B$2,0,10*ROW('Water Data'!E169))="","",OFFSET('Water Data'!$B$2,0,10*ROW('Water Data'!E169)))</f>
        <v/>
      </c>
      <c r="B175" s="50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35" t="str">
        <f t="shared" ca="1" si="2"/>
        <v/>
      </c>
      <c r="D175" s="53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3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3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3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3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3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3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3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3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3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3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3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3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3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3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3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3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3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3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3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3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3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3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3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3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3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3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3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3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3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3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3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3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3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3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3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3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3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3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3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3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3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3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3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3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3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3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3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3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1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3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3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3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3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3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3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3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3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3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3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3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3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3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3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3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3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99" t="str">
        <f ca="1">+IF(OFFSET('Water Data'!$D$27,0,10*ROW('Water Data'!D169))="","",OFFSET('Water Data'!$D$27,0,10*ROW('Water Data'!D169)))</f>
        <v/>
      </c>
      <c r="BT175" s="399" t="str">
        <f ca="1">+IF(OFFSET('Water Data'!$D$28,0,10*ROW('Water Data'!D169))="","",OFFSET('Water Data'!$D$28,0,10*ROW('Water Data'!D169)))</f>
        <v/>
      </c>
      <c r="BU175" s="399" t="str">
        <f ca="1">+IF(OFFSET('Water Data'!$D$29,0,10*ROW('Water Data'!D169))="","",OFFSET('Water Data'!$D$29,0,10*ROW('Water Data'!D169)))</f>
        <v/>
      </c>
      <c r="BV175" s="399" t="str">
        <f ca="1">+IF(OFFSET('Water Data'!$E$27,0,10*ROW('Water Data'!E169))="","",OFFSET('Water Data'!$E$27,0,10*ROW('Water Data'!E169)))</f>
        <v/>
      </c>
      <c r="BW175" s="399" t="str">
        <f ca="1">+IF(OFFSET('Water Data'!$E$28,0,10*ROW('Water Data'!E169))="","",OFFSET('Water Data'!$E$28,0,10*ROW('Water Data'!E169)))</f>
        <v/>
      </c>
      <c r="BX175" s="399" t="str">
        <f ca="1">+IF(OFFSET('Water Data'!$E$29,0,10*ROW('Water Data'!E169))="","",OFFSET('Water Data'!$E$29,0,10*ROW('Water Data'!E169)))</f>
        <v/>
      </c>
      <c r="BY175" s="399" t="str">
        <f ca="1">+IF(OFFSET('Water Data'!$F$27,0,10*ROW('Water Data'!F169))="","",OFFSET('Water Data'!$F$27,0,10*ROW('Water Data'!F169)))</f>
        <v/>
      </c>
      <c r="BZ175" s="399" t="str">
        <f ca="1">+IF(OFFSET('Water Data'!$F$28,0,10*ROW('Water Data'!F169))="","",OFFSET('Water Data'!$F$28,0,10*ROW('Water Data'!F169)))</f>
        <v/>
      </c>
      <c r="CA175" s="399" t="str">
        <f ca="1">+IF(OFFSET('Water Data'!$F$29,0,10*ROW('Water Data'!F169))="","",OFFSET('Water Data'!$F$29,0,10*ROW('Water Data'!F169)))</f>
        <v/>
      </c>
      <c r="CB175" s="399" t="str">
        <f ca="1">+IF(OFFSET('Water Data'!$G$27,0,10*ROW('Water Data'!G169))="","",OFFSET('Water Data'!$G$27,0,10*ROW('Water Data'!G169)))</f>
        <v/>
      </c>
      <c r="CC175" s="399" t="str">
        <f ca="1">+IF(OFFSET('Water Data'!$G$28,0,10*ROW('Water Data'!G169))="","",OFFSET('Water Data'!$G$28,0,10*ROW('Water Data'!G169)))</f>
        <v/>
      </c>
      <c r="CD175" s="399" t="str">
        <f ca="1">+IF(OFFSET('Water Data'!$G$29,0,10*ROW('Water Data'!G169))="","",OFFSET('Water Data'!$G$29,0,10*ROW('Water Data'!G169)))</f>
        <v/>
      </c>
      <c r="CE175" s="399" t="str">
        <f ca="1">+IF(OFFSET('Water Data'!$H$27,0,10*ROW('Water Data'!H169))="","",OFFSET('Water Data'!$H$27,0,10*ROW('Water Data'!H169)))</f>
        <v/>
      </c>
      <c r="CF175" s="399" t="str">
        <f ca="1">+IF(OFFSET('Water Data'!$H$28,0,10*ROW('Water Data'!H169))="","",OFFSET('Water Data'!$H$28,0,10*ROW('Water Data'!H169)))</f>
        <v/>
      </c>
      <c r="CG175" s="399" t="str">
        <f ca="1">+IF(OFFSET('Water Data'!$H$29,0,10*ROW('Water Data'!H169))="","",OFFSET('Water Data'!$H$29,0,10*ROW('Water Data'!H169)))</f>
        <v/>
      </c>
      <c r="CH175" s="399" t="str">
        <f ca="1">+IF(OFFSET('Water Data'!$I$27,0,10*ROW('Water Data'!I169))="","",OFFSET('Water Data'!$I$27,0,10*ROW('Water Data'!I169)))</f>
        <v/>
      </c>
      <c r="CI175" s="399" t="str">
        <f ca="1">+IF(OFFSET('Water Data'!$I$28,0,10*ROW('Water Data'!I169))="","",OFFSET('Water Data'!$I$28,0,10*ROW('Water Data'!I169)))</f>
        <v/>
      </c>
      <c r="CJ175" s="399" t="str">
        <f ca="1">+IF(OFFSET('Water Data'!$I$29,0,10*ROW('Water Data'!I169))="","",OFFSET('Water Data'!$I$29,0,10*ROW('Water Data'!I169)))</f>
        <v/>
      </c>
      <c r="CK175" s="399" t="str">
        <f ca="1">+IF(OFFSET('Sanitation Data'!$D$28,0,10*ROW('Sanitation Data'!D169))="","",OFFSET('Sanitation Data'!$D$28,0,10*ROW('Sanitation Data'!D169)))</f>
        <v/>
      </c>
      <c r="CL175" s="399" t="str">
        <f ca="1">+IF(OFFSET('Sanitation Data'!$D$29,0,10*ROW('Sanitation Data'!D169))="","",OFFSET('Sanitation Data'!$D$29,0,10*ROW('Sanitation Data'!D169)))</f>
        <v/>
      </c>
      <c r="CM175" s="399" t="str">
        <f ca="1">+IF(OFFSET('Sanitation Data'!$D$30,0,10*ROW('Sanitation Data'!D169))="","",OFFSET('Sanitation Data'!$D$30,0,10*ROW('Sanitation Data'!D169)))</f>
        <v/>
      </c>
      <c r="CN175" s="399" t="str">
        <f ca="1">+IF(OFFSET('Sanitation Data'!$D$31,0,10*ROW('Sanitation Data'!D169))="","",OFFSET('Sanitation Data'!$D$31,0,10*ROW('Sanitation Data'!D169)))</f>
        <v/>
      </c>
      <c r="CO175" s="399" t="str">
        <f ca="1">+IF(OFFSET('Sanitation Data'!$D$32,0,10*ROW('Sanitation Data'!D169))="","",OFFSET('Sanitation Data'!$D$32,0,10*ROW('Sanitation Data'!D169)))</f>
        <v/>
      </c>
      <c r="CP175" s="399" t="str">
        <f ca="1">+IF(OFFSET('Sanitation Data'!$E$28,0,10*ROW('Sanitation Data'!E169))="","",OFFSET('Sanitation Data'!$E$28,0,10*ROW('Sanitation Data'!E169)))</f>
        <v/>
      </c>
      <c r="CQ175" s="399" t="str">
        <f ca="1">+IF(OFFSET('Sanitation Data'!$E$29,0,10*ROW('Sanitation Data'!E169))="","",OFFSET('Sanitation Data'!$E$29,0,10*ROW('Sanitation Data'!E169)))</f>
        <v/>
      </c>
      <c r="CR175" s="399" t="str">
        <f ca="1">+IF(OFFSET('Sanitation Data'!$E$30,0,10*ROW('Sanitation Data'!E169))="","",OFFSET('Sanitation Data'!$E$30,0,10*ROW('Sanitation Data'!E169)))</f>
        <v/>
      </c>
      <c r="CS175" s="399" t="str">
        <f ca="1">+IF(OFFSET('Sanitation Data'!$E$31,0,10*ROW('Sanitation Data'!E169))="","",OFFSET('Sanitation Data'!$E$31,0,10*ROW('Sanitation Data'!E169)))</f>
        <v/>
      </c>
      <c r="CT175" s="399" t="str">
        <f ca="1">+IF(OFFSET('Sanitation Data'!$E$32,0,10*ROW('Sanitation Data'!E169))="","",OFFSET('Sanitation Data'!$E$32,0,10*ROW('Sanitation Data'!E169)))</f>
        <v/>
      </c>
      <c r="CU175" s="399" t="str">
        <f ca="1">+IF(OFFSET('Sanitation Data'!$F$28,0,10*ROW('Sanitation Data'!F169))="","",OFFSET('Sanitation Data'!$F$28,0,10*ROW('Sanitation Data'!F169)))</f>
        <v/>
      </c>
      <c r="CV175" s="399" t="str">
        <f ca="1">+IF(OFFSET('Sanitation Data'!$F$29,0,10*ROW('Sanitation Data'!F169))="","",OFFSET('Sanitation Data'!$F$29,0,10*ROW('Sanitation Data'!F169)))</f>
        <v/>
      </c>
      <c r="CW175" s="399" t="str">
        <f ca="1">+IF(OFFSET('Sanitation Data'!$F$30,0,10*ROW('Sanitation Data'!F169))="","",OFFSET('Sanitation Data'!$F$30,0,10*ROW('Sanitation Data'!F169)))</f>
        <v/>
      </c>
      <c r="CX175" s="399" t="str">
        <f ca="1">+IF(OFFSET('Sanitation Data'!$F$31,0,10*ROW('Sanitation Data'!F169))="","",OFFSET('Sanitation Data'!$F$31,0,10*ROW('Sanitation Data'!F169)))</f>
        <v/>
      </c>
      <c r="CY175" s="399" t="str">
        <f ca="1">+IF(OFFSET('Sanitation Data'!$F$32,0,10*ROW('Sanitation Data'!F169))="","",OFFSET('Sanitation Data'!$F$32,0,10*ROW('Sanitation Data'!F169)))</f>
        <v/>
      </c>
      <c r="CZ175" s="399" t="str">
        <f ca="1">+IF(OFFSET('Sanitation Data'!$G$28,0,10*ROW('Sanitation Data'!G169))="","",OFFSET('Sanitation Data'!$G$28,0,10*ROW('Sanitation Data'!G169)))</f>
        <v/>
      </c>
      <c r="DA175" s="399" t="str">
        <f ca="1">+IF(OFFSET('Sanitation Data'!$G$29,0,10*ROW('Sanitation Data'!G169))="","",OFFSET('Sanitation Data'!$G$29,0,10*ROW('Sanitation Data'!G169)))</f>
        <v/>
      </c>
      <c r="DB175" s="399" t="str">
        <f ca="1">+IF(OFFSET('Sanitation Data'!$G$30,0,10*ROW('Sanitation Data'!G169))="","",OFFSET('Sanitation Data'!$G$30,0,10*ROW('Sanitation Data'!G169)))</f>
        <v/>
      </c>
      <c r="DC175" s="399" t="str">
        <f ca="1">+IF(OFFSET('Sanitation Data'!$G$31,0,10*ROW('Sanitation Data'!G169))="","",OFFSET('Sanitation Data'!$G$31,0,10*ROW('Sanitation Data'!G169)))</f>
        <v/>
      </c>
      <c r="DD175" s="399" t="str">
        <f ca="1">+IF(OFFSET('Sanitation Data'!$G$32,0,10*ROW('Sanitation Data'!G169))="","",OFFSET('Sanitation Data'!$G$32,0,10*ROW('Sanitation Data'!G169)))</f>
        <v/>
      </c>
      <c r="DE175" s="399" t="str">
        <f ca="1">+IF(OFFSET('Sanitation Data'!$H$28,0,10*ROW('Sanitation Data'!H169))="","",OFFSET('Sanitation Data'!$H$28,0,10*ROW('Sanitation Data'!H169)))</f>
        <v/>
      </c>
      <c r="DF175" s="399" t="str">
        <f ca="1">+IF(OFFSET('Sanitation Data'!$H$29,0,10*ROW('Sanitation Data'!H169))="","",OFFSET('Sanitation Data'!$H$29,0,10*ROW('Sanitation Data'!H169)))</f>
        <v/>
      </c>
      <c r="DG175" s="399" t="str">
        <f ca="1">+IF(OFFSET('Sanitation Data'!$H$30,0,10*ROW('Sanitation Data'!H169))="","",OFFSET('Sanitation Data'!$H$30,0,10*ROW('Sanitation Data'!H169)))</f>
        <v/>
      </c>
      <c r="DH175" s="399" t="str">
        <f ca="1">+IF(OFFSET('Sanitation Data'!$H$31,0,10*ROW('Sanitation Data'!H169))="","",OFFSET('Sanitation Data'!$H$31,0,10*ROW('Sanitation Data'!H169)))</f>
        <v/>
      </c>
      <c r="DI175" s="399" t="str">
        <f ca="1">+IF(OFFSET('Sanitation Data'!$H$32,0,10*ROW('Sanitation Data'!H169))="","",OFFSET('Sanitation Data'!$H$32,0,10*ROW('Sanitation Data'!H169)))</f>
        <v/>
      </c>
      <c r="DJ175" s="399" t="str">
        <f ca="1">+IF(OFFSET('Sanitation Data'!$I$28,0,10*ROW('Sanitation Data'!I169))="","",OFFSET('Sanitation Data'!$I$28,0,10*ROW('Sanitation Data'!I169)))</f>
        <v/>
      </c>
      <c r="DK175" s="399" t="str">
        <f ca="1">+IF(OFFSET('Sanitation Data'!$I$29,0,10*ROW('Sanitation Data'!I169))="","",OFFSET('Sanitation Data'!$I$29,0,10*ROW('Sanitation Data'!I169)))</f>
        <v/>
      </c>
      <c r="DL175" s="399" t="str">
        <f ca="1">+IF(OFFSET('Sanitation Data'!$I$30,0,10*ROW('Sanitation Data'!I169))="","",OFFSET('Sanitation Data'!$I$30,0,10*ROW('Sanitation Data'!I169)))</f>
        <v/>
      </c>
      <c r="DM175" s="399" t="str">
        <f ca="1">+IF(OFFSET('Sanitation Data'!$I$31,0,10*ROW('Sanitation Data'!I169))="","",OFFSET('Sanitation Data'!$I$31,0,10*ROW('Sanitation Data'!I169)))</f>
        <v/>
      </c>
      <c r="DN175" s="399" t="str">
        <f ca="1">+IF(OFFSET('Sanitation Data'!$I$32,0,10*ROW('Sanitation Data'!I169))="","",OFFSET('Sanitation Data'!$I$32,0,10*ROW('Sanitation Data'!I169)))</f>
        <v/>
      </c>
      <c r="DO175" s="399" t="str">
        <f ca="1">+IF(OFFSET('Hygiene Data'!$D$11,0,10*ROW('Hygiene Data'!D169))="","",OFFSET('Hygiene Data'!$D$11,0,10*ROW('Hygiene Data'!D169)))</f>
        <v/>
      </c>
      <c r="DP175" s="399" t="str">
        <f ca="1">+IF(OFFSET('Hygiene Data'!$D$12,0,10*ROW('Hygiene Data'!D169))="","",OFFSET('Hygiene Data'!$D$12,0,10*ROW('Hygiene Data'!D169)))</f>
        <v/>
      </c>
      <c r="DQ175" s="399" t="str">
        <f ca="1">+IF(OFFSET('Hygiene Data'!$D$13,0,10*ROW('Hygiene Data'!D169))="","",OFFSET('Hygiene Data'!$D$13,0,10*ROW('Hygiene Data'!D169)))</f>
        <v/>
      </c>
      <c r="DR175" s="399" t="str">
        <f ca="1">+IF(OFFSET('Hygiene Data'!$E$11,0,10*ROW('Hygiene Data'!E169))="","",OFFSET('Hygiene Data'!$E$11,0,10*ROW('Hygiene Data'!E169)))</f>
        <v/>
      </c>
      <c r="DS175" s="399" t="str">
        <f ca="1">+IF(OFFSET('Hygiene Data'!$E$12,0,10*ROW('Hygiene Data'!E169))="","",OFFSET('Hygiene Data'!$E$12,0,10*ROW('Hygiene Data'!E169)))</f>
        <v/>
      </c>
      <c r="DT175" s="399" t="str">
        <f ca="1">+IF(OFFSET('Hygiene Data'!$E$13,0,10*ROW('Hygiene Data'!E169))="","",OFFSET('Hygiene Data'!$E$13,0,10*ROW('Hygiene Data'!E169)))</f>
        <v/>
      </c>
      <c r="DU175" s="399" t="str">
        <f ca="1">+IF(OFFSET('Hygiene Data'!$F$11,0,10*ROW('Hygiene Data'!F169))="","",OFFSET('Hygiene Data'!$F$11,0,10*ROW('Hygiene Data'!F169)))</f>
        <v/>
      </c>
      <c r="DV175" s="399" t="str">
        <f ca="1">+IF(OFFSET('Hygiene Data'!$F$12,0,10*ROW('Hygiene Data'!F169))="","",OFFSET('Hygiene Data'!$F$12,0,10*ROW('Hygiene Data'!F169)))</f>
        <v/>
      </c>
      <c r="DW175" s="399" t="str">
        <f ca="1">+IF(OFFSET('Hygiene Data'!$F$13,0,10*ROW('Hygiene Data'!F169))="","",OFFSET('Hygiene Data'!$F$13,0,10*ROW('Hygiene Data'!F169)))</f>
        <v/>
      </c>
      <c r="DX175" s="399" t="str">
        <f ca="1">+IF(OFFSET('Hygiene Data'!$G$11,0,10*ROW('Hygiene Data'!G169))="","",OFFSET('Hygiene Data'!$G$11,0,10*ROW('Hygiene Data'!G169)))</f>
        <v/>
      </c>
      <c r="DY175" s="399" t="str">
        <f ca="1">+IF(OFFSET('Hygiene Data'!$G$12,0,10*ROW('Hygiene Data'!G169))="","",OFFSET('Hygiene Data'!$G$12,0,10*ROW('Hygiene Data'!G169)))</f>
        <v/>
      </c>
      <c r="DZ175" s="399" t="str">
        <f ca="1">+IF(OFFSET('Hygiene Data'!$G$13,0,10*ROW('Hygiene Data'!G169))="","",OFFSET('Hygiene Data'!$G$13,0,10*ROW('Hygiene Data'!G169)))</f>
        <v/>
      </c>
      <c r="EA175" s="399" t="str">
        <f ca="1">+IF(OFFSET('Hygiene Data'!$H$11,0,10*ROW('Hygiene Data'!H169))="","",OFFSET('Hygiene Data'!$H$11,0,10*ROW('Hygiene Data'!H169)))</f>
        <v/>
      </c>
      <c r="EB175" s="399" t="str">
        <f ca="1">+IF(OFFSET('Hygiene Data'!$H$12,0,10*ROW('Hygiene Data'!H169))="","",OFFSET('Hygiene Data'!$H$12,0,10*ROW('Hygiene Data'!H169)))</f>
        <v/>
      </c>
      <c r="EC175" s="399" t="str">
        <f ca="1">+IF(OFFSET('Hygiene Data'!$H$13,0,10*ROW('Hygiene Data'!H169))="","",OFFSET('Hygiene Data'!$H$13,0,10*ROW('Hygiene Data'!H169)))</f>
        <v/>
      </c>
      <c r="ED175" s="399" t="str">
        <f ca="1">+IF(OFFSET('Hygiene Data'!$I$11,0,10*ROW('Hygiene Data'!I169))="","",OFFSET('Hygiene Data'!$I$11,0,10*ROW('Hygiene Data'!I169)))</f>
        <v/>
      </c>
      <c r="EE175" s="399" t="str">
        <f ca="1">+IF(OFFSET('Hygiene Data'!$I$12,0,10*ROW('Hygiene Data'!I169))="","",OFFSET('Hygiene Data'!$I$12,0,10*ROW('Hygiene Data'!I169)))</f>
        <v/>
      </c>
      <c r="EF175" s="399" t="str">
        <f ca="1">+IF(OFFSET('Hygiene Data'!$I$13,0,10*ROW('Hygiene Data'!I169))="","",OFFSET('Hygiene Data'!$I$13,0,10*ROW('Hygiene Data'!I169)))</f>
        <v/>
      </c>
    </row>
    <row r="176" spans="1:136" x14ac:dyDescent="0.25">
      <c r="A176" s="508" t="str">
        <f ca="1">+IF(OFFSET('Water Data'!$B$2,0,10*ROW('Water Data'!E170))="","",OFFSET('Water Data'!$B$2,0,10*ROW('Water Data'!E170)))</f>
        <v/>
      </c>
      <c r="B176" s="50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35" t="str">
        <f t="shared" ca="1" si="2"/>
        <v/>
      </c>
      <c r="D176" s="53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3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3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3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3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3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3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3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3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3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3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3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3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3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3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3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3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3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3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3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3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3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3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3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3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3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3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3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3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3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3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3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3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3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3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3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3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3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3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3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3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3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3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3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3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3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3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3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3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1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3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3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3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3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3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3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3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3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3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3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3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3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3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3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3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3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99" t="str">
        <f ca="1">+IF(OFFSET('Water Data'!$D$27,0,10*ROW('Water Data'!D170))="","",OFFSET('Water Data'!$D$27,0,10*ROW('Water Data'!D170)))</f>
        <v/>
      </c>
      <c r="BT176" s="399" t="str">
        <f ca="1">+IF(OFFSET('Water Data'!$D$28,0,10*ROW('Water Data'!D170))="","",OFFSET('Water Data'!$D$28,0,10*ROW('Water Data'!D170)))</f>
        <v/>
      </c>
      <c r="BU176" s="399" t="str">
        <f ca="1">+IF(OFFSET('Water Data'!$D$29,0,10*ROW('Water Data'!D170))="","",OFFSET('Water Data'!$D$29,0,10*ROW('Water Data'!D170)))</f>
        <v/>
      </c>
      <c r="BV176" s="399" t="str">
        <f ca="1">+IF(OFFSET('Water Data'!$E$27,0,10*ROW('Water Data'!E170))="","",OFFSET('Water Data'!$E$27,0,10*ROW('Water Data'!E170)))</f>
        <v/>
      </c>
      <c r="BW176" s="399" t="str">
        <f ca="1">+IF(OFFSET('Water Data'!$E$28,0,10*ROW('Water Data'!E170))="","",OFFSET('Water Data'!$E$28,0,10*ROW('Water Data'!E170)))</f>
        <v/>
      </c>
      <c r="BX176" s="399" t="str">
        <f ca="1">+IF(OFFSET('Water Data'!$E$29,0,10*ROW('Water Data'!E170))="","",OFFSET('Water Data'!$E$29,0,10*ROW('Water Data'!E170)))</f>
        <v/>
      </c>
      <c r="BY176" s="399" t="str">
        <f ca="1">+IF(OFFSET('Water Data'!$F$27,0,10*ROW('Water Data'!F170))="","",OFFSET('Water Data'!$F$27,0,10*ROW('Water Data'!F170)))</f>
        <v/>
      </c>
      <c r="BZ176" s="399" t="str">
        <f ca="1">+IF(OFFSET('Water Data'!$F$28,0,10*ROW('Water Data'!F170))="","",OFFSET('Water Data'!$F$28,0,10*ROW('Water Data'!F170)))</f>
        <v/>
      </c>
      <c r="CA176" s="399" t="str">
        <f ca="1">+IF(OFFSET('Water Data'!$F$29,0,10*ROW('Water Data'!F170))="","",OFFSET('Water Data'!$F$29,0,10*ROW('Water Data'!F170)))</f>
        <v/>
      </c>
      <c r="CB176" s="399" t="str">
        <f ca="1">+IF(OFFSET('Water Data'!$G$27,0,10*ROW('Water Data'!G170))="","",OFFSET('Water Data'!$G$27,0,10*ROW('Water Data'!G170)))</f>
        <v/>
      </c>
      <c r="CC176" s="399" t="str">
        <f ca="1">+IF(OFFSET('Water Data'!$G$28,0,10*ROW('Water Data'!G170))="","",OFFSET('Water Data'!$G$28,0,10*ROW('Water Data'!G170)))</f>
        <v/>
      </c>
      <c r="CD176" s="399" t="str">
        <f ca="1">+IF(OFFSET('Water Data'!$G$29,0,10*ROW('Water Data'!G170))="","",OFFSET('Water Data'!$G$29,0,10*ROW('Water Data'!G170)))</f>
        <v/>
      </c>
      <c r="CE176" s="399" t="str">
        <f ca="1">+IF(OFFSET('Water Data'!$H$27,0,10*ROW('Water Data'!H170))="","",OFFSET('Water Data'!$H$27,0,10*ROW('Water Data'!H170)))</f>
        <v/>
      </c>
      <c r="CF176" s="399" t="str">
        <f ca="1">+IF(OFFSET('Water Data'!$H$28,0,10*ROW('Water Data'!H170))="","",OFFSET('Water Data'!$H$28,0,10*ROW('Water Data'!H170)))</f>
        <v/>
      </c>
      <c r="CG176" s="399" t="str">
        <f ca="1">+IF(OFFSET('Water Data'!$H$29,0,10*ROW('Water Data'!H170))="","",OFFSET('Water Data'!$H$29,0,10*ROW('Water Data'!H170)))</f>
        <v/>
      </c>
      <c r="CH176" s="399" t="str">
        <f ca="1">+IF(OFFSET('Water Data'!$I$27,0,10*ROW('Water Data'!I170))="","",OFFSET('Water Data'!$I$27,0,10*ROW('Water Data'!I170)))</f>
        <v/>
      </c>
      <c r="CI176" s="399" t="str">
        <f ca="1">+IF(OFFSET('Water Data'!$I$28,0,10*ROW('Water Data'!I170))="","",OFFSET('Water Data'!$I$28,0,10*ROW('Water Data'!I170)))</f>
        <v/>
      </c>
      <c r="CJ176" s="399" t="str">
        <f ca="1">+IF(OFFSET('Water Data'!$I$29,0,10*ROW('Water Data'!I170))="","",OFFSET('Water Data'!$I$29,0,10*ROW('Water Data'!I170)))</f>
        <v/>
      </c>
      <c r="CK176" s="399" t="str">
        <f ca="1">+IF(OFFSET('Sanitation Data'!$D$28,0,10*ROW('Sanitation Data'!D170))="","",OFFSET('Sanitation Data'!$D$28,0,10*ROW('Sanitation Data'!D170)))</f>
        <v/>
      </c>
      <c r="CL176" s="399" t="str">
        <f ca="1">+IF(OFFSET('Sanitation Data'!$D$29,0,10*ROW('Sanitation Data'!D170))="","",OFFSET('Sanitation Data'!$D$29,0,10*ROW('Sanitation Data'!D170)))</f>
        <v/>
      </c>
      <c r="CM176" s="399" t="str">
        <f ca="1">+IF(OFFSET('Sanitation Data'!$D$30,0,10*ROW('Sanitation Data'!D170))="","",OFFSET('Sanitation Data'!$D$30,0,10*ROW('Sanitation Data'!D170)))</f>
        <v/>
      </c>
      <c r="CN176" s="399" t="str">
        <f ca="1">+IF(OFFSET('Sanitation Data'!$D$31,0,10*ROW('Sanitation Data'!D170))="","",OFFSET('Sanitation Data'!$D$31,0,10*ROW('Sanitation Data'!D170)))</f>
        <v/>
      </c>
      <c r="CO176" s="399" t="str">
        <f ca="1">+IF(OFFSET('Sanitation Data'!$D$32,0,10*ROW('Sanitation Data'!D170))="","",OFFSET('Sanitation Data'!$D$32,0,10*ROW('Sanitation Data'!D170)))</f>
        <v/>
      </c>
      <c r="CP176" s="399" t="str">
        <f ca="1">+IF(OFFSET('Sanitation Data'!$E$28,0,10*ROW('Sanitation Data'!E170))="","",OFFSET('Sanitation Data'!$E$28,0,10*ROW('Sanitation Data'!E170)))</f>
        <v/>
      </c>
      <c r="CQ176" s="399" t="str">
        <f ca="1">+IF(OFFSET('Sanitation Data'!$E$29,0,10*ROW('Sanitation Data'!E170))="","",OFFSET('Sanitation Data'!$E$29,0,10*ROW('Sanitation Data'!E170)))</f>
        <v/>
      </c>
      <c r="CR176" s="399" t="str">
        <f ca="1">+IF(OFFSET('Sanitation Data'!$E$30,0,10*ROW('Sanitation Data'!E170))="","",OFFSET('Sanitation Data'!$E$30,0,10*ROW('Sanitation Data'!E170)))</f>
        <v/>
      </c>
      <c r="CS176" s="399" t="str">
        <f ca="1">+IF(OFFSET('Sanitation Data'!$E$31,0,10*ROW('Sanitation Data'!E170))="","",OFFSET('Sanitation Data'!$E$31,0,10*ROW('Sanitation Data'!E170)))</f>
        <v/>
      </c>
      <c r="CT176" s="399" t="str">
        <f ca="1">+IF(OFFSET('Sanitation Data'!$E$32,0,10*ROW('Sanitation Data'!E170))="","",OFFSET('Sanitation Data'!$E$32,0,10*ROW('Sanitation Data'!E170)))</f>
        <v/>
      </c>
      <c r="CU176" s="399" t="str">
        <f ca="1">+IF(OFFSET('Sanitation Data'!$F$28,0,10*ROW('Sanitation Data'!F170))="","",OFFSET('Sanitation Data'!$F$28,0,10*ROW('Sanitation Data'!F170)))</f>
        <v/>
      </c>
      <c r="CV176" s="399" t="str">
        <f ca="1">+IF(OFFSET('Sanitation Data'!$F$29,0,10*ROW('Sanitation Data'!F170))="","",OFFSET('Sanitation Data'!$F$29,0,10*ROW('Sanitation Data'!F170)))</f>
        <v/>
      </c>
      <c r="CW176" s="399" t="str">
        <f ca="1">+IF(OFFSET('Sanitation Data'!$F$30,0,10*ROW('Sanitation Data'!F170))="","",OFFSET('Sanitation Data'!$F$30,0,10*ROW('Sanitation Data'!F170)))</f>
        <v/>
      </c>
      <c r="CX176" s="399" t="str">
        <f ca="1">+IF(OFFSET('Sanitation Data'!$F$31,0,10*ROW('Sanitation Data'!F170))="","",OFFSET('Sanitation Data'!$F$31,0,10*ROW('Sanitation Data'!F170)))</f>
        <v/>
      </c>
      <c r="CY176" s="399" t="str">
        <f ca="1">+IF(OFFSET('Sanitation Data'!$F$32,0,10*ROW('Sanitation Data'!F170))="","",OFFSET('Sanitation Data'!$F$32,0,10*ROW('Sanitation Data'!F170)))</f>
        <v/>
      </c>
      <c r="CZ176" s="399" t="str">
        <f ca="1">+IF(OFFSET('Sanitation Data'!$G$28,0,10*ROW('Sanitation Data'!G170))="","",OFFSET('Sanitation Data'!$G$28,0,10*ROW('Sanitation Data'!G170)))</f>
        <v/>
      </c>
      <c r="DA176" s="399" t="str">
        <f ca="1">+IF(OFFSET('Sanitation Data'!$G$29,0,10*ROW('Sanitation Data'!G170))="","",OFFSET('Sanitation Data'!$G$29,0,10*ROW('Sanitation Data'!G170)))</f>
        <v/>
      </c>
      <c r="DB176" s="399" t="str">
        <f ca="1">+IF(OFFSET('Sanitation Data'!$G$30,0,10*ROW('Sanitation Data'!G170))="","",OFFSET('Sanitation Data'!$G$30,0,10*ROW('Sanitation Data'!G170)))</f>
        <v/>
      </c>
      <c r="DC176" s="399" t="str">
        <f ca="1">+IF(OFFSET('Sanitation Data'!$G$31,0,10*ROW('Sanitation Data'!G170))="","",OFFSET('Sanitation Data'!$G$31,0,10*ROW('Sanitation Data'!G170)))</f>
        <v/>
      </c>
      <c r="DD176" s="399" t="str">
        <f ca="1">+IF(OFFSET('Sanitation Data'!$G$32,0,10*ROW('Sanitation Data'!G170))="","",OFFSET('Sanitation Data'!$G$32,0,10*ROW('Sanitation Data'!G170)))</f>
        <v/>
      </c>
      <c r="DE176" s="399" t="str">
        <f ca="1">+IF(OFFSET('Sanitation Data'!$H$28,0,10*ROW('Sanitation Data'!H170))="","",OFFSET('Sanitation Data'!$H$28,0,10*ROW('Sanitation Data'!H170)))</f>
        <v/>
      </c>
      <c r="DF176" s="399" t="str">
        <f ca="1">+IF(OFFSET('Sanitation Data'!$H$29,0,10*ROW('Sanitation Data'!H170))="","",OFFSET('Sanitation Data'!$H$29,0,10*ROW('Sanitation Data'!H170)))</f>
        <v/>
      </c>
      <c r="DG176" s="399" t="str">
        <f ca="1">+IF(OFFSET('Sanitation Data'!$H$30,0,10*ROW('Sanitation Data'!H170))="","",OFFSET('Sanitation Data'!$H$30,0,10*ROW('Sanitation Data'!H170)))</f>
        <v/>
      </c>
      <c r="DH176" s="399" t="str">
        <f ca="1">+IF(OFFSET('Sanitation Data'!$H$31,0,10*ROW('Sanitation Data'!H170))="","",OFFSET('Sanitation Data'!$H$31,0,10*ROW('Sanitation Data'!H170)))</f>
        <v/>
      </c>
      <c r="DI176" s="399" t="str">
        <f ca="1">+IF(OFFSET('Sanitation Data'!$H$32,0,10*ROW('Sanitation Data'!H170))="","",OFFSET('Sanitation Data'!$H$32,0,10*ROW('Sanitation Data'!H170)))</f>
        <v/>
      </c>
      <c r="DJ176" s="399" t="str">
        <f ca="1">+IF(OFFSET('Sanitation Data'!$I$28,0,10*ROW('Sanitation Data'!I170))="","",OFFSET('Sanitation Data'!$I$28,0,10*ROW('Sanitation Data'!I170)))</f>
        <v/>
      </c>
      <c r="DK176" s="399" t="str">
        <f ca="1">+IF(OFFSET('Sanitation Data'!$I$29,0,10*ROW('Sanitation Data'!I170))="","",OFFSET('Sanitation Data'!$I$29,0,10*ROW('Sanitation Data'!I170)))</f>
        <v/>
      </c>
      <c r="DL176" s="399" t="str">
        <f ca="1">+IF(OFFSET('Sanitation Data'!$I$30,0,10*ROW('Sanitation Data'!I170))="","",OFFSET('Sanitation Data'!$I$30,0,10*ROW('Sanitation Data'!I170)))</f>
        <v/>
      </c>
      <c r="DM176" s="399" t="str">
        <f ca="1">+IF(OFFSET('Sanitation Data'!$I$31,0,10*ROW('Sanitation Data'!I170))="","",OFFSET('Sanitation Data'!$I$31,0,10*ROW('Sanitation Data'!I170)))</f>
        <v/>
      </c>
      <c r="DN176" s="399" t="str">
        <f ca="1">+IF(OFFSET('Sanitation Data'!$I$32,0,10*ROW('Sanitation Data'!I170))="","",OFFSET('Sanitation Data'!$I$32,0,10*ROW('Sanitation Data'!I170)))</f>
        <v/>
      </c>
      <c r="DO176" s="399" t="str">
        <f ca="1">+IF(OFFSET('Hygiene Data'!$D$11,0,10*ROW('Hygiene Data'!D170))="","",OFFSET('Hygiene Data'!$D$11,0,10*ROW('Hygiene Data'!D170)))</f>
        <v/>
      </c>
      <c r="DP176" s="399" t="str">
        <f ca="1">+IF(OFFSET('Hygiene Data'!$D$12,0,10*ROW('Hygiene Data'!D170))="","",OFFSET('Hygiene Data'!$D$12,0,10*ROW('Hygiene Data'!D170)))</f>
        <v/>
      </c>
      <c r="DQ176" s="399" t="str">
        <f ca="1">+IF(OFFSET('Hygiene Data'!$D$13,0,10*ROW('Hygiene Data'!D170))="","",OFFSET('Hygiene Data'!$D$13,0,10*ROW('Hygiene Data'!D170)))</f>
        <v/>
      </c>
      <c r="DR176" s="399" t="str">
        <f ca="1">+IF(OFFSET('Hygiene Data'!$E$11,0,10*ROW('Hygiene Data'!E170))="","",OFFSET('Hygiene Data'!$E$11,0,10*ROW('Hygiene Data'!E170)))</f>
        <v/>
      </c>
      <c r="DS176" s="399" t="str">
        <f ca="1">+IF(OFFSET('Hygiene Data'!$E$12,0,10*ROW('Hygiene Data'!E170))="","",OFFSET('Hygiene Data'!$E$12,0,10*ROW('Hygiene Data'!E170)))</f>
        <v/>
      </c>
      <c r="DT176" s="399" t="str">
        <f ca="1">+IF(OFFSET('Hygiene Data'!$E$13,0,10*ROW('Hygiene Data'!E170))="","",OFFSET('Hygiene Data'!$E$13,0,10*ROW('Hygiene Data'!E170)))</f>
        <v/>
      </c>
      <c r="DU176" s="399" t="str">
        <f ca="1">+IF(OFFSET('Hygiene Data'!$F$11,0,10*ROW('Hygiene Data'!F170))="","",OFFSET('Hygiene Data'!$F$11,0,10*ROW('Hygiene Data'!F170)))</f>
        <v/>
      </c>
      <c r="DV176" s="399" t="str">
        <f ca="1">+IF(OFFSET('Hygiene Data'!$F$12,0,10*ROW('Hygiene Data'!F170))="","",OFFSET('Hygiene Data'!$F$12,0,10*ROW('Hygiene Data'!F170)))</f>
        <v/>
      </c>
      <c r="DW176" s="399" t="str">
        <f ca="1">+IF(OFFSET('Hygiene Data'!$F$13,0,10*ROW('Hygiene Data'!F170))="","",OFFSET('Hygiene Data'!$F$13,0,10*ROW('Hygiene Data'!F170)))</f>
        <v/>
      </c>
      <c r="DX176" s="399" t="str">
        <f ca="1">+IF(OFFSET('Hygiene Data'!$G$11,0,10*ROW('Hygiene Data'!G170))="","",OFFSET('Hygiene Data'!$G$11,0,10*ROW('Hygiene Data'!G170)))</f>
        <v/>
      </c>
      <c r="DY176" s="399" t="str">
        <f ca="1">+IF(OFFSET('Hygiene Data'!$G$12,0,10*ROW('Hygiene Data'!G170))="","",OFFSET('Hygiene Data'!$G$12,0,10*ROW('Hygiene Data'!G170)))</f>
        <v/>
      </c>
      <c r="DZ176" s="399" t="str">
        <f ca="1">+IF(OFFSET('Hygiene Data'!$G$13,0,10*ROW('Hygiene Data'!G170))="","",OFFSET('Hygiene Data'!$G$13,0,10*ROW('Hygiene Data'!G170)))</f>
        <v/>
      </c>
      <c r="EA176" s="399" t="str">
        <f ca="1">+IF(OFFSET('Hygiene Data'!$H$11,0,10*ROW('Hygiene Data'!H170))="","",OFFSET('Hygiene Data'!$H$11,0,10*ROW('Hygiene Data'!H170)))</f>
        <v/>
      </c>
      <c r="EB176" s="399" t="str">
        <f ca="1">+IF(OFFSET('Hygiene Data'!$H$12,0,10*ROW('Hygiene Data'!H170))="","",OFFSET('Hygiene Data'!$H$12,0,10*ROW('Hygiene Data'!H170)))</f>
        <v/>
      </c>
      <c r="EC176" s="399" t="str">
        <f ca="1">+IF(OFFSET('Hygiene Data'!$H$13,0,10*ROW('Hygiene Data'!H170))="","",OFFSET('Hygiene Data'!$H$13,0,10*ROW('Hygiene Data'!H170)))</f>
        <v/>
      </c>
      <c r="ED176" s="399" t="str">
        <f ca="1">+IF(OFFSET('Hygiene Data'!$I$11,0,10*ROW('Hygiene Data'!I170))="","",OFFSET('Hygiene Data'!$I$11,0,10*ROW('Hygiene Data'!I170)))</f>
        <v/>
      </c>
      <c r="EE176" s="399" t="str">
        <f ca="1">+IF(OFFSET('Hygiene Data'!$I$12,0,10*ROW('Hygiene Data'!I170))="","",OFFSET('Hygiene Data'!$I$12,0,10*ROW('Hygiene Data'!I170)))</f>
        <v/>
      </c>
      <c r="EF176" s="399" t="str">
        <f ca="1">+IF(OFFSET('Hygiene Data'!$I$13,0,10*ROW('Hygiene Data'!I170))="","",OFFSET('Hygiene Data'!$I$13,0,10*ROW('Hygiene Data'!I170)))</f>
        <v/>
      </c>
    </row>
    <row r="177" spans="1:136" x14ac:dyDescent="0.25">
      <c r="A177" s="508" t="str">
        <f ca="1">+IF(OFFSET('Water Data'!$B$2,0,10*ROW('Water Data'!E171))="","",OFFSET('Water Data'!$B$2,0,10*ROW('Water Data'!E171)))</f>
        <v/>
      </c>
      <c r="B177" s="50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35" t="str">
        <f t="shared" ca="1" si="2"/>
        <v/>
      </c>
      <c r="D177" s="53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3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3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3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3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3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3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3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3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3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3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3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3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3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3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3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3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3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3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3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3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3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3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3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3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3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3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3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3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3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3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3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3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3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3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3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3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3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3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3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3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3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3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3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3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3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3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3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3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1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3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3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3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3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3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3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3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3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3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3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3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3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3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3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3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3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99" t="str">
        <f ca="1">+IF(OFFSET('Water Data'!$D$27,0,10*ROW('Water Data'!D171))="","",OFFSET('Water Data'!$D$27,0,10*ROW('Water Data'!D171)))</f>
        <v/>
      </c>
      <c r="BT177" s="399" t="str">
        <f ca="1">+IF(OFFSET('Water Data'!$D$28,0,10*ROW('Water Data'!D171))="","",OFFSET('Water Data'!$D$28,0,10*ROW('Water Data'!D171)))</f>
        <v/>
      </c>
      <c r="BU177" s="399" t="str">
        <f ca="1">+IF(OFFSET('Water Data'!$D$29,0,10*ROW('Water Data'!D171))="","",OFFSET('Water Data'!$D$29,0,10*ROW('Water Data'!D171)))</f>
        <v/>
      </c>
      <c r="BV177" s="399" t="str">
        <f ca="1">+IF(OFFSET('Water Data'!$E$27,0,10*ROW('Water Data'!E171))="","",OFFSET('Water Data'!$E$27,0,10*ROW('Water Data'!E171)))</f>
        <v/>
      </c>
      <c r="BW177" s="399" t="str">
        <f ca="1">+IF(OFFSET('Water Data'!$E$28,0,10*ROW('Water Data'!E171))="","",OFFSET('Water Data'!$E$28,0,10*ROW('Water Data'!E171)))</f>
        <v/>
      </c>
      <c r="BX177" s="399" t="str">
        <f ca="1">+IF(OFFSET('Water Data'!$E$29,0,10*ROW('Water Data'!E171))="","",OFFSET('Water Data'!$E$29,0,10*ROW('Water Data'!E171)))</f>
        <v/>
      </c>
      <c r="BY177" s="399" t="str">
        <f ca="1">+IF(OFFSET('Water Data'!$F$27,0,10*ROW('Water Data'!F171))="","",OFFSET('Water Data'!$F$27,0,10*ROW('Water Data'!F171)))</f>
        <v/>
      </c>
      <c r="BZ177" s="399" t="str">
        <f ca="1">+IF(OFFSET('Water Data'!$F$28,0,10*ROW('Water Data'!F171))="","",OFFSET('Water Data'!$F$28,0,10*ROW('Water Data'!F171)))</f>
        <v/>
      </c>
      <c r="CA177" s="399" t="str">
        <f ca="1">+IF(OFFSET('Water Data'!$F$29,0,10*ROW('Water Data'!F171))="","",OFFSET('Water Data'!$F$29,0,10*ROW('Water Data'!F171)))</f>
        <v/>
      </c>
      <c r="CB177" s="399" t="str">
        <f ca="1">+IF(OFFSET('Water Data'!$G$27,0,10*ROW('Water Data'!G171))="","",OFFSET('Water Data'!$G$27,0,10*ROW('Water Data'!G171)))</f>
        <v/>
      </c>
      <c r="CC177" s="399" t="str">
        <f ca="1">+IF(OFFSET('Water Data'!$G$28,0,10*ROW('Water Data'!G171))="","",OFFSET('Water Data'!$G$28,0,10*ROW('Water Data'!G171)))</f>
        <v/>
      </c>
      <c r="CD177" s="399" t="str">
        <f ca="1">+IF(OFFSET('Water Data'!$G$29,0,10*ROW('Water Data'!G171))="","",OFFSET('Water Data'!$G$29,0,10*ROW('Water Data'!G171)))</f>
        <v/>
      </c>
      <c r="CE177" s="399" t="str">
        <f ca="1">+IF(OFFSET('Water Data'!$H$27,0,10*ROW('Water Data'!H171))="","",OFFSET('Water Data'!$H$27,0,10*ROW('Water Data'!H171)))</f>
        <v/>
      </c>
      <c r="CF177" s="399" t="str">
        <f ca="1">+IF(OFFSET('Water Data'!$H$28,0,10*ROW('Water Data'!H171))="","",OFFSET('Water Data'!$H$28,0,10*ROW('Water Data'!H171)))</f>
        <v/>
      </c>
      <c r="CG177" s="399" t="str">
        <f ca="1">+IF(OFFSET('Water Data'!$H$29,0,10*ROW('Water Data'!H171))="","",OFFSET('Water Data'!$H$29,0,10*ROW('Water Data'!H171)))</f>
        <v/>
      </c>
      <c r="CH177" s="399" t="str">
        <f ca="1">+IF(OFFSET('Water Data'!$I$27,0,10*ROW('Water Data'!I171))="","",OFFSET('Water Data'!$I$27,0,10*ROW('Water Data'!I171)))</f>
        <v/>
      </c>
      <c r="CI177" s="399" t="str">
        <f ca="1">+IF(OFFSET('Water Data'!$I$28,0,10*ROW('Water Data'!I171))="","",OFFSET('Water Data'!$I$28,0,10*ROW('Water Data'!I171)))</f>
        <v/>
      </c>
      <c r="CJ177" s="399" t="str">
        <f ca="1">+IF(OFFSET('Water Data'!$I$29,0,10*ROW('Water Data'!I171))="","",OFFSET('Water Data'!$I$29,0,10*ROW('Water Data'!I171)))</f>
        <v/>
      </c>
      <c r="CK177" s="399" t="str">
        <f ca="1">+IF(OFFSET('Sanitation Data'!$D$28,0,10*ROW('Sanitation Data'!D171))="","",OFFSET('Sanitation Data'!$D$28,0,10*ROW('Sanitation Data'!D171)))</f>
        <v/>
      </c>
      <c r="CL177" s="399" t="str">
        <f ca="1">+IF(OFFSET('Sanitation Data'!$D$29,0,10*ROW('Sanitation Data'!D171))="","",OFFSET('Sanitation Data'!$D$29,0,10*ROW('Sanitation Data'!D171)))</f>
        <v/>
      </c>
      <c r="CM177" s="399" t="str">
        <f ca="1">+IF(OFFSET('Sanitation Data'!$D$30,0,10*ROW('Sanitation Data'!D171))="","",OFFSET('Sanitation Data'!$D$30,0,10*ROW('Sanitation Data'!D171)))</f>
        <v/>
      </c>
      <c r="CN177" s="399" t="str">
        <f ca="1">+IF(OFFSET('Sanitation Data'!$D$31,0,10*ROW('Sanitation Data'!D171))="","",OFFSET('Sanitation Data'!$D$31,0,10*ROW('Sanitation Data'!D171)))</f>
        <v/>
      </c>
      <c r="CO177" s="399" t="str">
        <f ca="1">+IF(OFFSET('Sanitation Data'!$D$32,0,10*ROW('Sanitation Data'!D171))="","",OFFSET('Sanitation Data'!$D$32,0,10*ROW('Sanitation Data'!D171)))</f>
        <v/>
      </c>
      <c r="CP177" s="399" t="str">
        <f ca="1">+IF(OFFSET('Sanitation Data'!$E$28,0,10*ROW('Sanitation Data'!E171))="","",OFFSET('Sanitation Data'!$E$28,0,10*ROW('Sanitation Data'!E171)))</f>
        <v/>
      </c>
      <c r="CQ177" s="399" t="str">
        <f ca="1">+IF(OFFSET('Sanitation Data'!$E$29,0,10*ROW('Sanitation Data'!E171))="","",OFFSET('Sanitation Data'!$E$29,0,10*ROW('Sanitation Data'!E171)))</f>
        <v/>
      </c>
      <c r="CR177" s="399" t="str">
        <f ca="1">+IF(OFFSET('Sanitation Data'!$E$30,0,10*ROW('Sanitation Data'!E171))="","",OFFSET('Sanitation Data'!$E$30,0,10*ROW('Sanitation Data'!E171)))</f>
        <v/>
      </c>
      <c r="CS177" s="399" t="str">
        <f ca="1">+IF(OFFSET('Sanitation Data'!$E$31,0,10*ROW('Sanitation Data'!E171))="","",OFFSET('Sanitation Data'!$E$31,0,10*ROW('Sanitation Data'!E171)))</f>
        <v/>
      </c>
      <c r="CT177" s="399" t="str">
        <f ca="1">+IF(OFFSET('Sanitation Data'!$E$32,0,10*ROW('Sanitation Data'!E171))="","",OFFSET('Sanitation Data'!$E$32,0,10*ROW('Sanitation Data'!E171)))</f>
        <v/>
      </c>
      <c r="CU177" s="399" t="str">
        <f ca="1">+IF(OFFSET('Sanitation Data'!$F$28,0,10*ROW('Sanitation Data'!F171))="","",OFFSET('Sanitation Data'!$F$28,0,10*ROW('Sanitation Data'!F171)))</f>
        <v/>
      </c>
      <c r="CV177" s="399" t="str">
        <f ca="1">+IF(OFFSET('Sanitation Data'!$F$29,0,10*ROW('Sanitation Data'!F171))="","",OFFSET('Sanitation Data'!$F$29,0,10*ROW('Sanitation Data'!F171)))</f>
        <v/>
      </c>
      <c r="CW177" s="399" t="str">
        <f ca="1">+IF(OFFSET('Sanitation Data'!$F$30,0,10*ROW('Sanitation Data'!F171))="","",OFFSET('Sanitation Data'!$F$30,0,10*ROW('Sanitation Data'!F171)))</f>
        <v/>
      </c>
      <c r="CX177" s="399" t="str">
        <f ca="1">+IF(OFFSET('Sanitation Data'!$F$31,0,10*ROW('Sanitation Data'!F171))="","",OFFSET('Sanitation Data'!$F$31,0,10*ROW('Sanitation Data'!F171)))</f>
        <v/>
      </c>
      <c r="CY177" s="399" t="str">
        <f ca="1">+IF(OFFSET('Sanitation Data'!$F$32,0,10*ROW('Sanitation Data'!F171))="","",OFFSET('Sanitation Data'!$F$32,0,10*ROW('Sanitation Data'!F171)))</f>
        <v/>
      </c>
      <c r="CZ177" s="399" t="str">
        <f ca="1">+IF(OFFSET('Sanitation Data'!$G$28,0,10*ROW('Sanitation Data'!G171))="","",OFFSET('Sanitation Data'!$G$28,0,10*ROW('Sanitation Data'!G171)))</f>
        <v/>
      </c>
      <c r="DA177" s="399" t="str">
        <f ca="1">+IF(OFFSET('Sanitation Data'!$G$29,0,10*ROW('Sanitation Data'!G171))="","",OFFSET('Sanitation Data'!$G$29,0,10*ROW('Sanitation Data'!G171)))</f>
        <v/>
      </c>
      <c r="DB177" s="399" t="str">
        <f ca="1">+IF(OFFSET('Sanitation Data'!$G$30,0,10*ROW('Sanitation Data'!G171))="","",OFFSET('Sanitation Data'!$G$30,0,10*ROW('Sanitation Data'!G171)))</f>
        <v/>
      </c>
      <c r="DC177" s="399" t="str">
        <f ca="1">+IF(OFFSET('Sanitation Data'!$G$31,0,10*ROW('Sanitation Data'!G171))="","",OFFSET('Sanitation Data'!$G$31,0,10*ROW('Sanitation Data'!G171)))</f>
        <v/>
      </c>
      <c r="DD177" s="399" t="str">
        <f ca="1">+IF(OFFSET('Sanitation Data'!$G$32,0,10*ROW('Sanitation Data'!G171))="","",OFFSET('Sanitation Data'!$G$32,0,10*ROW('Sanitation Data'!G171)))</f>
        <v/>
      </c>
      <c r="DE177" s="399" t="str">
        <f ca="1">+IF(OFFSET('Sanitation Data'!$H$28,0,10*ROW('Sanitation Data'!H171))="","",OFFSET('Sanitation Data'!$H$28,0,10*ROW('Sanitation Data'!H171)))</f>
        <v/>
      </c>
      <c r="DF177" s="399" t="str">
        <f ca="1">+IF(OFFSET('Sanitation Data'!$H$29,0,10*ROW('Sanitation Data'!H171))="","",OFFSET('Sanitation Data'!$H$29,0,10*ROW('Sanitation Data'!H171)))</f>
        <v/>
      </c>
      <c r="DG177" s="399" t="str">
        <f ca="1">+IF(OFFSET('Sanitation Data'!$H$30,0,10*ROW('Sanitation Data'!H171))="","",OFFSET('Sanitation Data'!$H$30,0,10*ROW('Sanitation Data'!H171)))</f>
        <v/>
      </c>
      <c r="DH177" s="399" t="str">
        <f ca="1">+IF(OFFSET('Sanitation Data'!$H$31,0,10*ROW('Sanitation Data'!H171))="","",OFFSET('Sanitation Data'!$H$31,0,10*ROW('Sanitation Data'!H171)))</f>
        <v/>
      </c>
      <c r="DI177" s="399" t="str">
        <f ca="1">+IF(OFFSET('Sanitation Data'!$H$32,0,10*ROW('Sanitation Data'!H171))="","",OFFSET('Sanitation Data'!$H$32,0,10*ROW('Sanitation Data'!H171)))</f>
        <v/>
      </c>
      <c r="DJ177" s="399" t="str">
        <f ca="1">+IF(OFFSET('Sanitation Data'!$I$28,0,10*ROW('Sanitation Data'!I171))="","",OFFSET('Sanitation Data'!$I$28,0,10*ROW('Sanitation Data'!I171)))</f>
        <v/>
      </c>
      <c r="DK177" s="399" t="str">
        <f ca="1">+IF(OFFSET('Sanitation Data'!$I$29,0,10*ROW('Sanitation Data'!I171))="","",OFFSET('Sanitation Data'!$I$29,0,10*ROW('Sanitation Data'!I171)))</f>
        <v/>
      </c>
      <c r="DL177" s="399" t="str">
        <f ca="1">+IF(OFFSET('Sanitation Data'!$I$30,0,10*ROW('Sanitation Data'!I171))="","",OFFSET('Sanitation Data'!$I$30,0,10*ROW('Sanitation Data'!I171)))</f>
        <v/>
      </c>
      <c r="DM177" s="399" t="str">
        <f ca="1">+IF(OFFSET('Sanitation Data'!$I$31,0,10*ROW('Sanitation Data'!I171))="","",OFFSET('Sanitation Data'!$I$31,0,10*ROW('Sanitation Data'!I171)))</f>
        <v/>
      </c>
      <c r="DN177" s="399" t="str">
        <f ca="1">+IF(OFFSET('Sanitation Data'!$I$32,0,10*ROW('Sanitation Data'!I171))="","",OFFSET('Sanitation Data'!$I$32,0,10*ROW('Sanitation Data'!I171)))</f>
        <v/>
      </c>
      <c r="DO177" s="399" t="str">
        <f ca="1">+IF(OFFSET('Hygiene Data'!$D$11,0,10*ROW('Hygiene Data'!D171))="","",OFFSET('Hygiene Data'!$D$11,0,10*ROW('Hygiene Data'!D171)))</f>
        <v/>
      </c>
      <c r="DP177" s="399" t="str">
        <f ca="1">+IF(OFFSET('Hygiene Data'!$D$12,0,10*ROW('Hygiene Data'!D171))="","",OFFSET('Hygiene Data'!$D$12,0,10*ROW('Hygiene Data'!D171)))</f>
        <v/>
      </c>
      <c r="DQ177" s="399" t="str">
        <f ca="1">+IF(OFFSET('Hygiene Data'!$D$13,0,10*ROW('Hygiene Data'!D171))="","",OFFSET('Hygiene Data'!$D$13,0,10*ROW('Hygiene Data'!D171)))</f>
        <v/>
      </c>
      <c r="DR177" s="399" t="str">
        <f ca="1">+IF(OFFSET('Hygiene Data'!$E$11,0,10*ROW('Hygiene Data'!E171))="","",OFFSET('Hygiene Data'!$E$11,0,10*ROW('Hygiene Data'!E171)))</f>
        <v/>
      </c>
      <c r="DS177" s="399" t="str">
        <f ca="1">+IF(OFFSET('Hygiene Data'!$E$12,0,10*ROW('Hygiene Data'!E171))="","",OFFSET('Hygiene Data'!$E$12,0,10*ROW('Hygiene Data'!E171)))</f>
        <v/>
      </c>
      <c r="DT177" s="399" t="str">
        <f ca="1">+IF(OFFSET('Hygiene Data'!$E$13,0,10*ROW('Hygiene Data'!E171))="","",OFFSET('Hygiene Data'!$E$13,0,10*ROW('Hygiene Data'!E171)))</f>
        <v/>
      </c>
      <c r="DU177" s="399" t="str">
        <f ca="1">+IF(OFFSET('Hygiene Data'!$F$11,0,10*ROW('Hygiene Data'!F171))="","",OFFSET('Hygiene Data'!$F$11,0,10*ROW('Hygiene Data'!F171)))</f>
        <v/>
      </c>
      <c r="DV177" s="399" t="str">
        <f ca="1">+IF(OFFSET('Hygiene Data'!$F$12,0,10*ROW('Hygiene Data'!F171))="","",OFFSET('Hygiene Data'!$F$12,0,10*ROW('Hygiene Data'!F171)))</f>
        <v/>
      </c>
      <c r="DW177" s="399" t="str">
        <f ca="1">+IF(OFFSET('Hygiene Data'!$F$13,0,10*ROW('Hygiene Data'!F171))="","",OFFSET('Hygiene Data'!$F$13,0,10*ROW('Hygiene Data'!F171)))</f>
        <v/>
      </c>
      <c r="DX177" s="399" t="str">
        <f ca="1">+IF(OFFSET('Hygiene Data'!$G$11,0,10*ROW('Hygiene Data'!G171))="","",OFFSET('Hygiene Data'!$G$11,0,10*ROW('Hygiene Data'!G171)))</f>
        <v/>
      </c>
      <c r="DY177" s="399" t="str">
        <f ca="1">+IF(OFFSET('Hygiene Data'!$G$12,0,10*ROW('Hygiene Data'!G171))="","",OFFSET('Hygiene Data'!$G$12,0,10*ROW('Hygiene Data'!G171)))</f>
        <v/>
      </c>
      <c r="DZ177" s="399" t="str">
        <f ca="1">+IF(OFFSET('Hygiene Data'!$G$13,0,10*ROW('Hygiene Data'!G171))="","",OFFSET('Hygiene Data'!$G$13,0,10*ROW('Hygiene Data'!G171)))</f>
        <v/>
      </c>
      <c r="EA177" s="399" t="str">
        <f ca="1">+IF(OFFSET('Hygiene Data'!$H$11,0,10*ROW('Hygiene Data'!H171))="","",OFFSET('Hygiene Data'!$H$11,0,10*ROW('Hygiene Data'!H171)))</f>
        <v/>
      </c>
      <c r="EB177" s="399" t="str">
        <f ca="1">+IF(OFFSET('Hygiene Data'!$H$12,0,10*ROW('Hygiene Data'!H171))="","",OFFSET('Hygiene Data'!$H$12,0,10*ROW('Hygiene Data'!H171)))</f>
        <v/>
      </c>
      <c r="EC177" s="399" t="str">
        <f ca="1">+IF(OFFSET('Hygiene Data'!$H$13,0,10*ROW('Hygiene Data'!H171))="","",OFFSET('Hygiene Data'!$H$13,0,10*ROW('Hygiene Data'!H171)))</f>
        <v/>
      </c>
      <c r="ED177" s="399" t="str">
        <f ca="1">+IF(OFFSET('Hygiene Data'!$I$11,0,10*ROW('Hygiene Data'!I171))="","",OFFSET('Hygiene Data'!$I$11,0,10*ROW('Hygiene Data'!I171)))</f>
        <v/>
      </c>
      <c r="EE177" s="399" t="str">
        <f ca="1">+IF(OFFSET('Hygiene Data'!$I$12,0,10*ROW('Hygiene Data'!I171))="","",OFFSET('Hygiene Data'!$I$12,0,10*ROW('Hygiene Data'!I171)))</f>
        <v/>
      </c>
      <c r="EF177" s="399" t="str">
        <f ca="1">+IF(OFFSET('Hygiene Data'!$I$13,0,10*ROW('Hygiene Data'!I171))="","",OFFSET('Hygiene Data'!$I$13,0,10*ROW('Hygiene Data'!I171)))</f>
        <v/>
      </c>
    </row>
    <row r="178" spans="1:136" x14ac:dyDescent="0.25">
      <c r="A178" s="508" t="str">
        <f ca="1">+IF(OFFSET('Water Data'!$B$2,0,10*ROW('Water Data'!E172))="","",OFFSET('Water Data'!$B$2,0,10*ROW('Water Data'!E172)))</f>
        <v/>
      </c>
      <c r="B178" s="50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35" t="str">
        <f t="shared" ca="1" si="2"/>
        <v/>
      </c>
      <c r="D178" s="53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3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3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3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3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3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3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3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3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3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3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3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3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3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3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3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3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3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3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3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3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3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3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3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3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3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3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3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3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3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3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3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3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3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3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3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3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3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3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3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3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3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3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3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3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3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3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3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3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1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3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3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3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3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3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3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3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3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3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3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3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3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3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3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3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3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99" t="str">
        <f ca="1">+IF(OFFSET('Water Data'!$D$27,0,10*ROW('Water Data'!D172))="","",OFFSET('Water Data'!$D$27,0,10*ROW('Water Data'!D172)))</f>
        <v/>
      </c>
      <c r="BT178" s="399" t="str">
        <f ca="1">+IF(OFFSET('Water Data'!$D$28,0,10*ROW('Water Data'!D172))="","",OFFSET('Water Data'!$D$28,0,10*ROW('Water Data'!D172)))</f>
        <v/>
      </c>
      <c r="BU178" s="399" t="str">
        <f ca="1">+IF(OFFSET('Water Data'!$D$29,0,10*ROW('Water Data'!D172))="","",OFFSET('Water Data'!$D$29,0,10*ROW('Water Data'!D172)))</f>
        <v/>
      </c>
      <c r="BV178" s="399" t="str">
        <f ca="1">+IF(OFFSET('Water Data'!$E$27,0,10*ROW('Water Data'!E172))="","",OFFSET('Water Data'!$E$27,0,10*ROW('Water Data'!E172)))</f>
        <v/>
      </c>
      <c r="BW178" s="399" t="str">
        <f ca="1">+IF(OFFSET('Water Data'!$E$28,0,10*ROW('Water Data'!E172))="","",OFFSET('Water Data'!$E$28,0,10*ROW('Water Data'!E172)))</f>
        <v/>
      </c>
      <c r="BX178" s="399" t="str">
        <f ca="1">+IF(OFFSET('Water Data'!$E$29,0,10*ROW('Water Data'!E172))="","",OFFSET('Water Data'!$E$29,0,10*ROW('Water Data'!E172)))</f>
        <v/>
      </c>
      <c r="BY178" s="399" t="str">
        <f ca="1">+IF(OFFSET('Water Data'!$F$27,0,10*ROW('Water Data'!F172))="","",OFFSET('Water Data'!$F$27,0,10*ROW('Water Data'!F172)))</f>
        <v/>
      </c>
      <c r="BZ178" s="399" t="str">
        <f ca="1">+IF(OFFSET('Water Data'!$F$28,0,10*ROW('Water Data'!F172))="","",OFFSET('Water Data'!$F$28,0,10*ROW('Water Data'!F172)))</f>
        <v/>
      </c>
      <c r="CA178" s="399" t="str">
        <f ca="1">+IF(OFFSET('Water Data'!$F$29,0,10*ROW('Water Data'!F172))="","",OFFSET('Water Data'!$F$29,0,10*ROW('Water Data'!F172)))</f>
        <v/>
      </c>
      <c r="CB178" s="399" t="str">
        <f ca="1">+IF(OFFSET('Water Data'!$G$27,0,10*ROW('Water Data'!G172))="","",OFFSET('Water Data'!$G$27,0,10*ROW('Water Data'!G172)))</f>
        <v/>
      </c>
      <c r="CC178" s="399" t="str">
        <f ca="1">+IF(OFFSET('Water Data'!$G$28,0,10*ROW('Water Data'!G172))="","",OFFSET('Water Data'!$G$28,0,10*ROW('Water Data'!G172)))</f>
        <v/>
      </c>
      <c r="CD178" s="399" t="str">
        <f ca="1">+IF(OFFSET('Water Data'!$G$29,0,10*ROW('Water Data'!G172))="","",OFFSET('Water Data'!$G$29,0,10*ROW('Water Data'!G172)))</f>
        <v/>
      </c>
      <c r="CE178" s="399" t="str">
        <f ca="1">+IF(OFFSET('Water Data'!$H$27,0,10*ROW('Water Data'!H172))="","",OFFSET('Water Data'!$H$27,0,10*ROW('Water Data'!H172)))</f>
        <v/>
      </c>
      <c r="CF178" s="399" t="str">
        <f ca="1">+IF(OFFSET('Water Data'!$H$28,0,10*ROW('Water Data'!H172))="","",OFFSET('Water Data'!$H$28,0,10*ROW('Water Data'!H172)))</f>
        <v/>
      </c>
      <c r="CG178" s="399" t="str">
        <f ca="1">+IF(OFFSET('Water Data'!$H$29,0,10*ROW('Water Data'!H172))="","",OFFSET('Water Data'!$H$29,0,10*ROW('Water Data'!H172)))</f>
        <v/>
      </c>
      <c r="CH178" s="399" t="str">
        <f ca="1">+IF(OFFSET('Water Data'!$I$27,0,10*ROW('Water Data'!I172))="","",OFFSET('Water Data'!$I$27,0,10*ROW('Water Data'!I172)))</f>
        <v/>
      </c>
      <c r="CI178" s="399" t="str">
        <f ca="1">+IF(OFFSET('Water Data'!$I$28,0,10*ROW('Water Data'!I172))="","",OFFSET('Water Data'!$I$28,0,10*ROW('Water Data'!I172)))</f>
        <v/>
      </c>
      <c r="CJ178" s="399" t="str">
        <f ca="1">+IF(OFFSET('Water Data'!$I$29,0,10*ROW('Water Data'!I172))="","",OFFSET('Water Data'!$I$29,0,10*ROW('Water Data'!I172)))</f>
        <v/>
      </c>
      <c r="CK178" s="399" t="str">
        <f ca="1">+IF(OFFSET('Sanitation Data'!$D$28,0,10*ROW('Sanitation Data'!D172))="","",OFFSET('Sanitation Data'!$D$28,0,10*ROW('Sanitation Data'!D172)))</f>
        <v/>
      </c>
      <c r="CL178" s="399" t="str">
        <f ca="1">+IF(OFFSET('Sanitation Data'!$D$29,0,10*ROW('Sanitation Data'!D172))="","",OFFSET('Sanitation Data'!$D$29,0,10*ROW('Sanitation Data'!D172)))</f>
        <v/>
      </c>
      <c r="CM178" s="399" t="str">
        <f ca="1">+IF(OFFSET('Sanitation Data'!$D$30,0,10*ROW('Sanitation Data'!D172))="","",OFFSET('Sanitation Data'!$D$30,0,10*ROW('Sanitation Data'!D172)))</f>
        <v/>
      </c>
      <c r="CN178" s="399" t="str">
        <f ca="1">+IF(OFFSET('Sanitation Data'!$D$31,0,10*ROW('Sanitation Data'!D172))="","",OFFSET('Sanitation Data'!$D$31,0,10*ROW('Sanitation Data'!D172)))</f>
        <v/>
      </c>
      <c r="CO178" s="399" t="str">
        <f ca="1">+IF(OFFSET('Sanitation Data'!$D$32,0,10*ROW('Sanitation Data'!D172))="","",OFFSET('Sanitation Data'!$D$32,0,10*ROW('Sanitation Data'!D172)))</f>
        <v/>
      </c>
      <c r="CP178" s="399" t="str">
        <f ca="1">+IF(OFFSET('Sanitation Data'!$E$28,0,10*ROW('Sanitation Data'!E172))="","",OFFSET('Sanitation Data'!$E$28,0,10*ROW('Sanitation Data'!E172)))</f>
        <v/>
      </c>
      <c r="CQ178" s="399" t="str">
        <f ca="1">+IF(OFFSET('Sanitation Data'!$E$29,0,10*ROW('Sanitation Data'!E172))="","",OFFSET('Sanitation Data'!$E$29,0,10*ROW('Sanitation Data'!E172)))</f>
        <v/>
      </c>
      <c r="CR178" s="399" t="str">
        <f ca="1">+IF(OFFSET('Sanitation Data'!$E$30,0,10*ROW('Sanitation Data'!E172))="","",OFFSET('Sanitation Data'!$E$30,0,10*ROW('Sanitation Data'!E172)))</f>
        <v/>
      </c>
      <c r="CS178" s="399" t="str">
        <f ca="1">+IF(OFFSET('Sanitation Data'!$E$31,0,10*ROW('Sanitation Data'!E172))="","",OFFSET('Sanitation Data'!$E$31,0,10*ROW('Sanitation Data'!E172)))</f>
        <v/>
      </c>
      <c r="CT178" s="399" t="str">
        <f ca="1">+IF(OFFSET('Sanitation Data'!$E$32,0,10*ROW('Sanitation Data'!E172))="","",OFFSET('Sanitation Data'!$E$32,0,10*ROW('Sanitation Data'!E172)))</f>
        <v/>
      </c>
      <c r="CU178" s="399" t="str">
        <f ca="1">+IF(OFFSET('Sanitation Data'!$F$28,0,10*ROW('Sanitation Data'!F172))="","",OFFSET('Sanitation Data'!$F$28,0,10*ROW('Sanitation Data'!F172)))</f>
        <v/>
      </c>
      <c r="CV178" s="399" t="str">
        <f ca="1">+IF(OFFSET('Sanitation Data'!$F$29,0,10*ROW('Sanitation Data'!F172))="","",OFFSET('Sanitation Data'!$F$29,0,10*ROW('Sanitation Data'!F172)))</f>
        <v/>
      </c>
      <c r="CW178" s="399" t="str">
        <f ca="1">+IF(OFFSET('Sanitation Data'!$F$30,0,10*ROW('Sanitation Data'!F172))="","",OFFSET('Sanitation Data'!$F$30,0,10*ROW('Sanitation Data'!F172)))</f>
        <v/>
      </c>
      <c r="CX178" s="399" t="str">
        <f ca="1">+IF(OFFSET('Sanitation Data'!$F$31,0,10*ROW('Sanitation Data'!F172))="","",OFFSET('Sanitation Data'!$F$31,0,10*ROW('Sanitation Data'!F172)))</f>
        <v/>
      </c>
      <c r="CY178" s="399" t="str">
        <f ca="1">+IF(OFFSET('Sanitation Data'!$F$32,0,10*ROW('Sanitation Data'!F172))="","",OFFSET('Sanitation Data'!$F$32,0,10*ROW('Sanitation Data'!F172)))</f>
        <v/>
      </c>
      <c r="CZ178" s="399" t="str">
        <f ca="1">+IF(OFFSET('Sanitation Data'!$G$28,0,10*ROW('Sanitation Data'!G172))="","",OFFSET('Sanitation Data'!$G$28,0,10*ROW('Sanitation Data'!G172)))</f>
        <v/>
      </c>
      <c r="DA178" s="399" t="str">
        <f ca="1">+IF(OFFSET('Sanitation Data'!$G$29,0,10*ROW('Sanitation Data'!G172))="","",OFFSET('Sanitation Data'!$G$29,0,10*ROW('Sanitation Data'!G172)))</f>
        <v/>
      </c>
      <c r="DB178" s="399" t="str">
        <f ca="1">+IF(OFFSET('Sanitation Data'!$G$30,0,10*ROW('Sanitation Data'!G172))="","",OFFSET('Sanitation Data'!$G$30,0,10*ROW('Sanitation Data'!G172)))</f>
        <v/>
      </c>
      <c r="DC178" s="399" t="str">
        <f ca="1">+IF(OFFSET('Sanitation Data'!$G$31,0,10*ROW('Sanitation Data'!G172))="","",OFFSET('Sanitation Data'!$G$31,0,10*ROW('Sanitation Data'!G172)))</f>
        <v/>
      </c>
      <c r="DD178" s="399" t="str">
        <f ca="1">+IF(OFFSET('Sanitation Data'!$G$32,0,10*ROW('Sanitation Data'!G172))="","",OFFSET('Sanitation Data'!$G$32,0,10*ROW('Sanitation Data'!G172)))</f>
        <v/>
      </c>
      <c r="DE178" s="399" t="str">
        <f ca="1">+IF(OFFSET('Sanitation Data'!$H$28,0,10*ROW('Sanitation Data'!H172))="","",OFFSET('Sanitation Data'!$H$28,0,10*ROW('Sanitation Data'!H172)))</f>
        <v/>
      </c>
      <c r="DF178" s="399" t="str">
        <f ca="1">+IF(OFFSET('Sanitation Data'!$H$29,0,10*ROW('Sanitation Data'!H172))="","",OFFSET('Sanitation Data'!$H$29,0,10*ROW('Sanitation Data'!H172)))</f>
        <v/>
      </c>
      <c r="DG178" s="399" t="str">
        <f ca="1">+IF(OFFSET('Sanitation Data'!$H$30,0,10*ROW('Sanitation Data'!H172))="","",OFFSET('Sanitation Data'!$H$30,0,10*ROW('Sanitation Data'!H172)))</f>
        <v/>
      </c>
      <c r="DH178" s="399" t="str">
        <f ca="1">+IF(OFFSET('Sanitation Data'!$H$31,0,10*ROW('Sanitation Data'!H172))="","",OFFSET('Sanitation Data'!$H$31,0,10*ROW('Sanitation Data'!H172)))</f>
        <v/>
      </c>
      <c r="DI178" s="399" t="str">
        <f ca="1">+IF(OFFSET('Sanitation Data'!$H$32,0,10*ROW('Sanitation Data'!H172))="","",OFFSET('Sanitation Data'!$H$32,0,10*ROW('Sanitation Data'!H172)))</f>
        <v/>
      </c>
      <c r="DJ178" s="399" t="str">
        <f ca="1">+IF(OFFSET('Sanitation Data'!$I$28,0,10*ROW('Sanitation Data'!I172))="","",OFFSET('Sanitation Data'!$I$28,0,10*ROW('Sanitation Data'!I172)))</f>
        <v/>
      </c>
      <c r="DK178" s="399" t="str">
        <f ca="1">+IF(OFFSET('Sanitation Data'!$I$29,0,10*ROW('Sanitation Data'!I172))="","",OFFSET('Sanitation Data'!$I$29,0,10*ROW('Sanitation Data'!I172)))</f>
        <v/>
      </c>
      <c r="DL178" s="399" t="str">
        <f ca="1">+IF(OFFSET('Sanitation Data'!$I$30,0,10*ROW('Sanitation Data'!I172))="","",OFFSET('Sanitation Data'!$I$30,0,10*ROW('Sanitation Data'!I172)))</f>
        <v/>
      </c>
      <c r="DM178" s="399" t="str">
        <f ca="1">+IF(OFFSET('Sanitation Data'!$I$31,0,10*ROW('Sanitation Data'!I172))="","",OFFSET('Sanitation Data'!$I$31,0,10*ROW('Sanitation Data'!I172)))</f>
        <v/>
      </c>
      <c r="DN178" s="399" t="str">
        <f ca="1">+IF(OFFSET('Sanitation Data'!$I$32,0,10*ROW('Sanitation Data'!I172))="","",OFFSET('Sanitation Data'!$I$32,0,10*ROW('Sanitation Data'!I172)))</f>
        <v/>
      </c>
      <c r="DO178" s="399" t="str">
        <f ca="1">+IF(OFFSET('Hygiene Data'!$D$11,0,10*ROW('Hygiene Data'!D172))="","",OFFSET('Hygiene Data'!$D$11,0,10*ROW('Hygiene Data'!D172)))</f>
        <v/>
      </c>
      <c r="DP178" s="399" t="str">
        <f ca="1">+IF(OFFSET('Hygiene Data'!$D$12,0,10*ROW('Hygiene Data'!D172))="","",OFFSET('Hygiene Data'!$D$12,0,10*ROW('Hygiene Data'!D172)))</f>
        <v/>
      </c>
      <c r="DQ178" s="399" t="str">
        <f ca="1">+IF(OFFSET('Hygiene Data'!$D$13,0,10*ROW('Hygiene Data'!D172))="","",OFFSET('Hygiene Data'!$D$13,0,10*ROW('Hygiene Data'!D172)))</f>
        <v/>
      </c>
      <c r="DR178" s="399" t="str">
        <f ca="1">+IF(OFFSET('Hygiene Data'!$E$11,0,10*ROW('Hygiene Data'!E172))="","",OFFSET('Hygiene Data'!$E$11,0,10*ROW('Hygiene Data'!E172)))</f>
        <v/>
      </c>
      <c r="DS178" s="399" t="str">
        <f ca="1">+IF(OFFSET('Hygiene Data'!$E$12,0,10*ROW('Hygiene Data'!E172))="","",OFFSET('Hygiene Data'!$E$12,0,10*ROW('Hygiene Data'!E172)))</f>
        <v/>
      </c>
      <c r="DT178" s="399" t="str">
        <f ca="1">+IF(OFFSET('Hygiene Data'!$E$13,0,10*ROW('Hygiene Data'!E172))="","",OFFSET('Hygiene Data'!$E$13,0,10*ROW('Hygiene Data'!E172)))</f>
        <v/>
      </c>
      <c r="DU178" s="399" t="str">
        <f ca="1">+IF(OFFSET('Hygiene Data'!$F$11,0,10*ROW('Hygiene Data'!F172))="","",OFFSET('Hygiene Data'!$F$11,0,10*ROW('Hygiene Data'!F172)))</f>
        <v/>
      </c>
      <c r="DV178" s="399" t="str">
        <f ca="1">+IF(OFFSET('Hygiene Data'!$F$12,0,10*ROW('Hygiene Data'!F172))="","",OFFSET('Hygiene Data'!$F$12,0,10*ROW('Hygiene Data'!F172)))</f>
        <v/>
      </c>
      <c r="DW178" s="399" t="str">
        <f ca="1">+IF(OFFSET('Hygiene Data'!$F$13,0,10*ROW('Hygiene Data'!F172))="","",OFFSET('Hygiene Data'!$F$13,0,10*ROW('Hygiene Data'!F172)))</f>
        <v/>
      </c>
      <c r="DX178" s="399" t="str">
        <f ca="1">+IF(OFFSET('Hygiene Data'!$G$11,0,10*ROW('Hygiene Data'!G172))="","",OFFSET('Hygiene Data'!$G$11,0,10*ROW('Hygiene Data'!G172)))</f>
        <v/>
      </c>
      <c r="DY178" s="399" t="str">
        <f ca="1">+IF(OFFSET('Hygiene Data'!$G$12,0,10*ROW('Hygiene Data'!G172))="","",OFFSET('Hygiene Data'!$G$12,0,10*ROW('Hygiene Data'!G172)))</f>
        <v/>
      </c>
      <c r="DZ178" s="399" t="str">
        <f ca="1">+IF(OFFSET('Hygiene Data'!$G$13,0,10*ROW('Hygiene Data'!G172))="","",OFFSET('Hygiene Data'!$G$13,0,10*ROW('Hygiene Data'!G172)))</f>
        <v/>
      </c>
      <c r="EA178" s="399" t="str">
        <f ca="1">+IF(OFFSET('Hygiene Data'!$H$11,0,10*ROW('Hygiene Data'!H172))="","",OFFSET('Hygiene Data'!$H$11,0,10*ROW('Hygiene Data'!H172)))</f>
        <v/>
      </c>
      <c r="EB178" s="399" t="str">
        <f ca="1">+IF(OFFSET('Hygiene Data'!$H$12,0,10*ROW('Hygiene Data'!H172))="","",OFFSET('Hygiene Data'!$H$12,0,10*ROW('Hygiene Data'!H172)))</f>
        <v/>
      </c>
      <c r="EC178" s="399" t="str">
        <f ca="1">+IF(OFFSET('Hygiene Data'!$H$13,0,10*ROW('Hygiene Data'!H172))="","",OFFSET('Hygiene Data'!$H$13,0,10*ROW('Hygiene Data'!H172)))</f>
        <v/>
      </c>
      <c r="ED178" s="399" t="str">
        <f ca="1">+IF(OFFSET('Hygiene Data'!$I$11,0,10*ROW('Hygiene Data'!I172))="","",OFFSET('Hygiene Data'!$I$11,0,10*ROW('Hygiene Data'!I172)))</f>
        <v/>
      </c>
      <c r="EE178" s="399" t="str">
        <f ca="1">+IF(OFFSET('Hygiene Data'!$I$12,0,10*ROW('Hygiene Data'!I172))="","",OFFSET('Hygiene Data'!$I$12,0,10*ROW('Hygiene Data'!I172)))</f>
        <v/>
      </c>
      <c r="EF178" s="399" t="str">
        <f ca="1">+IF(OFFSET('Hygiene Data'!$I$13,0,10*ROW('Hygiene Data'!I172))="","",OFFSET('Hygiene Data'!$I$13,0,10*ROW('Hygiene Data'!I172)))</f>
        <v/>
      </c>
    </row>
    <row r="179" spans="1:136" x14ac:dyDescent="0.25">
      <c r="A179" s="508" t="str">
        <f ca="1">+IF(OFFSET('Water Data'!$B$2,0,10*ROW('Water Data'!E173))="","",OFFSET('Water Data'!$B$2,0,10*ROW('Water Data'!E173)))</f>
        <v/>
      </c>
      <c r="B179" s="50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35" t="str">
        <f t="shared" ca="1" si="2"/>
        <v/>
      </c>
      <c r="D179" s="53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3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3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3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3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3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3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3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3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3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3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3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3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3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3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3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3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3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3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3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3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3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3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3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3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3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3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3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3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3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3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3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3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3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3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3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3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3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3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3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3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3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3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3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3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3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3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3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3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1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3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3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3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3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3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3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3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3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3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3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3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3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3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3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3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3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99" t="str">
        <f ca="1">+IF(OFFSET('Water Data'!$D$27,0,10*ROW('Water Data'!D173))="","",OFFSET('Water Data'!$D$27,0,10*ROW('Water Data'!D173)))</f>
        <v/>
      </c>
      <c r="BT179" s="399" t="str">
        <f ca="1">+IF(OFFSET('Water Data'!$D$28,0,10*ROW('Water Data'!D173))="","",OFFSET('Water Data'!$D$28,0,10*ROW('Water Data'!D173)))</f>
        <v/>
      </c>
      <c r="BU179" s="399" t="str">
        <f ca="1">+IF(OFFSET('Water Data'!$D$29,0,10*ROW('Water Data'!D173))="","",OFFSET('Water Data'!$D$29,0,10*ROW('Water Data'!D173)))</f>
        <v/>
      </c>
      <c r="BV179" s="399" t="str">
        <f ca="1">+IF(OFFSET('Water Data'!$E$27,0,10*ROW('Water Data'!E173))="","",OFFSET('Water Data'!$E$27,0,10*ROW('Water Data'!E173)))</f>
        <v/>
      </c>
      <c r="BW179" s="399" t="str">
        <f ca="1">+IF(OFFSET('Water Data'!$E$28,0,10*ROW('Water Data'!E173))="","",OFFSET('Water Data'!$E$28,0,10*ROW('Water Data'!E173)))</f>
        <v/>
      </c>
      <c r="BX179" s="399" t="str">
        <f ca="1">+IF(OFFSET('Water Data'!$E$29,0,10*ROW('Water Data'!E173))="","",OFFSET('Water Data'!$E$29,0,10*ROW('Water Data'!E173)))</f>
        <v/>
      </c>
      <c r="BY179" s="399" t="str">
        <f ca="1">+IF(OFFSET('Water Data'!$F$27,0,10*ROW('Water Data'!F173))="","",OFFSET('Water Data'!$F$27,0,10*ROW('Water Data'!F173)))</f>
        <v/>
      </c>
      <c r="BZ179" s="399" t="str">
        <f ca="1">+IF(OFFSET('Water Data'!$F$28,0,10*ROW('Water Data'!F173))="","",OFFSET('Water Data'!$F$28,0,10*ROW('Water Data'!F173)))</f>
        <v/>
      </c>
      <c r="CA179" s="399" t="str">
        <f ca="1">+IF(OFFSET('Water Data'!$F$29,0,10*ROW('Water Data'!F173))="","",OFFSET('Water Data'!$F$29,0,10*ROW('Water Data'!F173)))</f>
        <v/>
      </c>
      <c r="CB179" s="399" t="str">
        <f ca="1">+IF(OFFSET('Water Data'!$G$27,0,10*ROW('Water Data'!G173))="","",OFFSET('Water Data'!$G$27,0,10*ROW('Water Data'!G173)))</f>
        <v/>
      </c>
      <c r="CC179" s="399" t="str">
        <f ca="1">+IF(OFFSET('Water Data'!$G$28,0,10*ROW('Water Data'!G173))="","",OFFSET('Water Data'!$G$28,0,10*ROW('Water Data'!G173)))</f>
        <v/>
      </c>
      <c r="CD179" s="399" t="str">
        <f ca="1">+IF(OFFSET('Water Data'!$G$29,0,10*ROW('Water Data'!G173))="","",OFFSET('Water Data'!$G$29,0,10*ROW('Water Data'!G173)))</f>
        <v/>
      </c>
      <c r="CE179" s="399" t="str">
        <f ca="1">+IF(OFFSET('Water Data'!$H$27,0,10*ROW('Water Data'!H173))="","",OFFSET('Water Data'!$H$27,0,10*ROW('Water Data'!H173)))</f>
        <v/>
      </c>
      <c r="CF179" s="399" t="str">
        <f ca="1">+IF(OFFSET('Water Data'!$H$28,0,10*ROW('Water Data'!H173))="","",OFFSET('Water Data'!$H$28,0,10*ROW('Water Data'!H173)))</f>
        <v/>
      </c>
      <c r="CG179" s="399" t="str">
        <f ca="1">+IF(OFFSET('Water Data'!$H$29,0,10*ROW('Water Data'!H173))="","",OFFSET('Water Data'!$H$29,0,10*ROW('Water Data'!H173)))</f>
        <v/>
      </c>
      <c r="CH179" s="399" t="str">
        <f ca="1">+IF(OFFSET('Water Data'!$I$27,0,10*ROW('Water Data'!I173))="","",OFFSET('Water Data'!$I$27,0,10*ROW('Water Data'!I173)))</f>
        <v/>
      </c>
      <c r="CI179" s="399" t="str">
        <f ca="1">+IF(OFFSET('Water Data'!$I$28,0,10*ROW('Water Data'!I173))="","",OFFSET('Water Data'!$I$28,0,10*ROW('Water Data'!I173)))</f>
        <v/>
      </c>
      <c r="CJ179" s="399" t="str">
        <f ca="1">+IF(OFFSET('Water Data'!$I$29,0,10*ROW('Water Data'!I173))="","",OFFSET('Water Data'!$I$29,0,10*ROW('Water Data'!I173)))</f>
        <v/>
      </c>
      <c r="CK179" s="399" t="str">
        <f ca="1">+IF(OFFSET('Sanitation Data'!$D$28,0,10*ROW('Sanitation Data'!D173))="","",OFFSET('Sanitation Data'!$D$28,0,10*ROW('Sanitation Data'!D173)))</f>
        <v/>
      </c>
      <c r="CL179" s="399" t="str">
        <f ca="1">+IF(OFFSET('Sanitation Data'!$D$29,0,10*ROW('Sanitation Data'!D173))="","",OFFSET('Sanitation Data'!$D$29,0,10*ROW('Sanitation Data'!D173)))</f>
        <v/>
      </c>
      <c r="CM179" s="399" t="str">
        <f ca="1">+IF(OFFSET('Sanitation Data'!$D$30,0,10*ROW('Sanitation Data'!D173))="","",OFFSET('Sanitation Data'!$D$30,0,10*ROW('Sanitation Data'!D173)))</f>
        <v/>
      </c>
      <c r="CN179" s="399" t="str">
        <f ca="1">+IF(OFFSET('Sanitation Data'!$D$31,0,10*ROW('Sanitation Data'!D173))="","",OFFSET('Sanitation Data'!$D$31,0,10*ROW('Sanitation Data'!D173)))</f>
        <v/>
      </c>
      <c r="CO179" s="399" t="str">
        <f ca="1">+IF(OFFSET('Sanitation Data'!$D$32,0,10*ROW('Sanitation Data'!D173))="","",OFFSET('Sanitation Data'!$D$32,0,10*ROW('Sanitation Data'!D173)))</f>
        <v/>
      </c>
      <c r="CP179" s="399" t="str">
        <f ca="1">+IF(OFFSET('Sanitation Data'!$E$28,0,10*ROW('Sanitation Data'!E173))="","",OFFSET('Sanitation Data'!$E$28,0,10*ROW('Sanitation Data'!E173)))</f>
        <v/>
      </c>
      <c r="CQ179" s="399" t="str">
        <f ca="1">+IF(OFFSET('Sanitation Data'!$E$29,0,10*ROW('Sanitation Data'!E173))="","",OFFSET('Sanitation Data'!$E$29,0,10*ROW('Sanitation Data'!E173)))</f>
        <v/>
      </c>
      <c r="CR179" s="399" t="str">
        <f ca="1">+IF(OFFSET('Sanitation Data'!$E$30,0,10*ROW('Sanitation Data'!E173))="","",OFFSET('Sanitation Data'!$E$30,0,10*ROW('Sanitation Data'!E173)))</f>
        <v/>
      </c>
      <c r="CS179" s="399" t="str">
        <f ca="1">+IF(OFFSET('Sanitation Data'!$E$31,0,10*ROW('Sanitation Data'!E173))="","",OFFSET('Sanitation Data'!$E$31,0,10*ROW('Sanitation Data'!E173)))</f>
        <v/>
      </c>
      <c r="CT179" s="399" t="str">
        <f ca="1">+IF(OFFSET('Sanitation Data'!$E$32,0,10*ROW('Sanitation Data'!E173))="","",OFFSET('Sanitation Data'!$E$32,0,10*ROW('Sanitation Data'!E173)))</f>
        <v/>
      </c>
      <c r="CU179" s="399" t="str">
        <f ca="1">+IF(OFFSET('Sanitation Data'!$F$28,0,10*ROW('Sanitation Data'!F173))="","",OFFSET('Sanitation Data'!$F$28,0,10*ROW('Sanitation Data'!F173)))</f>
        <v/>
      </c>
      <c r="CV179" s="399" t="str">
        <f ca="1">+IF(OFFSET('Sanitation Data'!$F$29,0,10*ROW('Sanitation Data'!F173))="","",OFFSET('Sanitation Data'!$F$29,0,10*ROW('Sanitation Data'!F173)))</f>
        <v/>
      </c>
      <c r="CW179" s="399" t="str">
        <f ca="1">+IF(OFFSET('Sanitation Data'!$F$30,0,10*ROW('Sanitation Data'!F173))="","",OFFSET('Sanitation Data'!$F$30,0,10*ROW('Sanitation Data'!F173)))</f>
        <v/>
      </c>
      <c r="CX179" s="399" t="str">
        <f ca="1">+IF(OFFSET('Sanitation Data'!$F$31,0,10*ROW('Sanitation Data'!F173))="","",OFFSET('Sanitation Data'!$F$31,0,10*ROW('Sanitation Data'!F173)))</f>
        <v/>
      </c>
      <c r="CY179" s="399" t="str">
        <f ca="1">+IF(OFFSET('Sanitation Data'!$F$32,0,10*ROW('Sanitation Data'!F173))="","",OFFSET('Sanitation Data'!$F$32,0,10*ROW('Sanitation Data'!F173)))</f>
        <v/>
      </c>
      <c r="CZ179" s="399" t="str">
        <f ca="1">+IF(OFFSET('Sanitation Data'!$G$28,0,10*ROW('Sanitation Data'!G173))="","",OFFSET('Sanitation Data'!$G$28,0,10*ROW('Sanitation Data'!G173)))</f>
        <v/>
      </c>
      <c r="DA179" s="399" t="str">
        <f ca="1">+IF(OFFSET('Sanitation Data'!$G$29,0,10*ROW('Sanitation Data'!G173))="","",OFFSET('Sanitation Data'!$G$29,0,10*ROW('Sanitation Data'!G173)))</f>
        <v/>
      </c>
      <c r="DB179" s="399" t="str">
        <f ca="1">+IF(OFFSET('Sanitation Data'!$G$30,0,10*ROW('Sanitation Data'!G173))="","",OFFSET('Sanitation Data'!$G$30,0,10*ROW('Sanitation Data'!G173)))</f>
        <v/>
      </c>
      <c r="DC179" s="399" t="str">
        <f ca="1">+IF(OFFSET('Sanitation Data'!$G$31,0,10*ROW('Sanitation Data'!G173))="","",OFFSET('Sanitation Data'!$G$31,0,10*ROW('Sanitation Data'!G173)))</f>
        <v/>
      </c>
      <c r="DD179" s="399" t="str">
        <f ca="1">+IF(OFFSET('Sanitation Data'!$G$32,0,10*ROW('Sanitation Data'!G173))="","",OFFSET('Sanitation Data'!$G$32,0,10*ROW('Sanitation Data'!G173)))</f>
        <v/>
      </c>
      <c r="DE179" s="399" t="str">
        <f ca="1">+IF(OFFSET('Sanitation Data'!$H$28,0,10*ROW('Sanitation Data'!H173))="","",OFFSET('Sanitation Data'!$H$28,0,10*ROW('Sanitation Data'!H173)))</f>
        <v/>
      </c>
      <c r="DF179" s="399" t="str">
        <f ca="1">+IF(OFFSET('Sanitation Data'!$H$29,0,10*ROW('Sanitation Data'!H173))="","",OFFSET('Sanitation Data'!$H$29,0,10*ROW('Sanitation Data'!H173)))</f>
        <v/>
      </c>
      <c r="DG179" s="399" t="str">
        <f ca="1">+IF(OFFSET('Sanitation Data'!$H$30,0,10*ROW('Sanitation Data'!H173))="","",OFFSET('Sanitation Data'!$H$30,0,10*ROW('Sanitation Data'!H173)))</f>
        <v/>
      </c>
      <c r="DH179" s="399" t="str">
        <f ca="1">+IF(OFFSET('Sanitation Data'!$H$31,0,10*ROW('Sanitation Data'!H173))="","",OFFSET('Sanitation Data'!$H$31,0,10*ROW('Sanitation Data'!H173)))</f>
        <v/>
      </c>
      <c r="DI179" s="399" t="str">
        <f ca="1">+IF(OFFSET('Sanitation Data'!$H$32,0,10*ROW('Sanitation Data'!H173))="","",OFFSET('Sanitation Data'!$H$32,0,10*ROW('Sanitation Data'!H173)))</f>
        <v/>
      </c>
      <c r="DJ179" s="399" t="str">
        <f ca="1">+IF(OFFSET('Sanitation Data'!$I$28,0,10*ROW('Sanitation Data'!I173))="","",OFFSET('Sanitation Data'!$I$28,0,10*ROW('Sanitation Data'!I173)))</f>
        <v/>
      </c>
      <c r="DK179" s="399" t="str">
        <f ca="1">+IF(OFFSET('Sanitation Data'!$I$29,0,10*ROW('Sanitation Data'!I173))="","",OFFSET('Sanitation Data'!$I$29,0,10*ROW('Sanitation Data'!I173)))</f>
        <v/>
      </c>
      <c r="DL179" s="399" t="str">
        <f ca="1">+IF(OFFSET('Sanitation Data'!$I$30,0,10*ROW('Sanitation Data'!I173))="","",OFFSET('Sanitation Data'!$I$30,0,10*ROW('Sanitation Data'!I173)))</f>
        <v/>
      </c>
      <c r="DM179" s="399" t="str">
        <f ca="1">+IF(OFFSET('Sanitation Data'!$I$31,0,10*ROW('Sanitation Data'!I173))="","",OFFSET('Sanitation Data'!$I$31,0,10*ROW('Sanitation Data'!I173)))</f>
        <v/>
      </c>
      <c r="DN179" s="399" t="str">
        <f ca="1">+IF(OFFSET('Sanitation Data'!$I$32,0,10*ROW('Sanitation Data'!I173))="","",OFFSET('Sanitation Data'!$I$32,0,10*ROW('Sanitation Data'!I173)))</f>
        <v/>
      </c>
      <c r="DO179" s="399" t="str">
        <f ca="1">+IF(OFFSET('Hygiene Data'!$D$11,0,10*ROW('Hygiene Data'!D173))="","",OFFSET('Hygiene Data'!$D$11,0,10*ROW('Hygiene Data'!D173)))</f>
        <v/>
      </c>
      <c r="DP179" s="399" t="str">
        <f ca="1">+IF(OFFSET('Hygiene Data'!$D$12,0,10*ROW('Hygiene Data'!D173))="","",OFFSET('Hygiene Data'!$D$12,0,10*ROW('Hygiene Data'!D173)))</f>
        <v/>
      </c>
      <c r="DQ179" s="399" t="str">
        <f ca="1">+IF(OFFSET('Hygiene Data'!$D$13,0,10*ROW('Hygiene Data'!D173))="","",OFFSET('Hygiene Data'!$D$13,0,10*ROW('Hygiene Data'!D173)))</f>
        <v/>
      </c>
      <c r="DR179" s="399" t="str">
        <f ca="1">+IF(OFFSET('Hygiene Data'!$E$11,0,10*ROW('Hygiene Data'!E173))="","",OFFSET('Hygiene Data'!$E$11,0,10*ROW('Hygiene Data'!E173)))</f>
        <v/>
      </c>
      <c r="DS179" s="399" t="str">
        <f ca="1">+IF(OFFSET('Hygiene Data'!$E$12,0,10*ROW('Hygiene Data'!E173))="","",OFFSET('Hygiene Data'!$E$12,0,10*ROW('Hygiene Data'!E173)))</f>
        <v/>
      </c>
      <c r="DT179" s="399" t="str">
        <f ca="1">+IF(OFFSET('Hygiene Data'!$E$13,0,10*ROW('Hygiene Data'!E173))="","",OFFSET('Hygiene Data'!$E$13,0,10*ROW('Hygiene Data'!E173)))</f>
        <v/>
      </c>
      <c r="DU179" s="399" t="str">
        <f ca="1">+IF(OFFSET('Hygiene Data'!$F$11,0,10*ROW('Hygiene Data'!F173))="","",OFFSET('Hygiene Data'!$F$11,0,10*ROW('Hygiene Data'!F173)))</f>
        <v/>
      </c>
      <c r="DV179" s="399" t="str">
        <f ca="1">+IF(OFFSET('Hygiene Data'!$F$12,0,10*ROW('Hygiene Data'!F173))="","",OFFSET('Hygiene Data'!$F$12,0,10*ROW('Hygiene Data'!F173)))</f>
        <v/>
      </c>
      <c r="DW179" s="399" t="str">
        <f ca="1">+IF(OFFSET('Hygiene Data'!$F$13,0,10*ROW('Hygiene Data'!F173))="","",OFFSET('Hygiene Data'!$F$13,0,10*ROW('Hygiene Data'!F173)))</f>
        <v/>
      </c>
      <c r="DX179" s="399" t="str">
        <f ca="1">+IF(OFFSET('Hygiene Data'!$G$11,0,10*ROW('Hygiene Data'!G173))="","",OFFSET('Hygiene Data'!$G$11,0,10*ROW('Hygiene Data'!G173)))</f>
        <v/>
      </c>
      <c r="DY179" s="399" t="str">
        <f ca="1">+IF(OFFSET('Hygiene Data'!$G$12,0,10*ROW('Hygiene Data'!G173))="","",OFFSET('Hygiene Data'!$G$12,0,10*ROW('Hygiene Data'!G173)))</f>
        <v/>
      </c>
      <c r="DZ179" s="399" t="str">
        <f ca="1">+IF(OFFSET('Hygiene Data'!$G$13,0,10*ROW('Hygiene Data'!G173))="","",OFFSET('Hygiene Data'!$G$13,0,10*ROW('Hygiene Data'!G173)))</f>
        <v/>
      </c>
      <c r="EA179" s="399" t="str">
        <f ca="1">+IF(OFFSET('Hygiene Data'!$H$11,0,10*ROW('Hygiene Data'!H173))="","",OFFSET('Hygiene Data'!$H$11,0,10*ROW('Hygiene Data'!H173)))</f>
        <v/>
      </c>
      <c r="EB179" s="399" t="str">
        <f ca="1">+IF(OFFSET('Hygiene Data'!$H$12,0,10*ROW('Hygiene Data'!H173))="","",OFFSET('Hygiene Data'!$H$12,0,10*ROW('Hygiene Data'!H173)))</f>
        <v/>
      </c>
      <c r="EC179" s="399" t="str">
        <f ca="1">+IF(OFFSET('Hygiene Data'!$H$13,0,10*ROW('Hygiene Data'!H173))="","",OFFSET('Hygiene Data'!$H$13,0,10*ROW('Hygiene Data'!H173)))</f>
        <v/>
      </c>
      <c r="ED179" s="399" t="str">
        <f ca="1">+IF(OFFSET('Hygiene Data'!$I$11,0,10*ROW('Hygiene Data'!I173))="","",OFFSET('Hygiene Data'!$I$11,0,10*ROW('Hygiene Data'!I173)))</f>
        <v/>
      </c>
      <c r="EE179" s="399" t="str">
        <f ca="1">+IF(OFFSET('Hygiene Data'!$I$12,0,10*ROW('Hygiene Data'!I173))="","",OFFSET('Hygiene Data'!$I$12,0,10*ROW('Hygiene Data'!I173)))</f>
        <v/>
      </c>
      <c r="EF179" s="399" t="str">
        <f ca="1">+IF(OFFSET('Hygiene Data'!$I$13,0,10*ROW('Hygiene Data'!I173))="","",OFFSET('Hygiene Data'!$I$13,0,10*ROW('Hygiene Data'!I173)))</f>
        <v/>
      </c>
    </row>
    <row r="180" spans="1:136" x14ac:dyDescent="0.25">
      <c r="A180" s="508" t="str">
        <f ca="1">+IF(OFFSET('Water Data'!$B$2,0,10*ROW('Water Data'!E174))="","",OFFSET('Water Data'!$B$2,0,10*ROW('Water Data'!E174)))</f>
        <v/>
      </c>
      <c r="B180" s="50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35" t="str">
        <f t="shared" ca="1" si="2"/>
        <v/>
      </c>
      <c r="D180" s="53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3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3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3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3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3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3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3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3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3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3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3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3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3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3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3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3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3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3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3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3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3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3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3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3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3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3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3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3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3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3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3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3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3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3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3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3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3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3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3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3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3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3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3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3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3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3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3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3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1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3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3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3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3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3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3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3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3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3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3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3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3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3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3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3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3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99" t="str">
        <f ca="1">+IF(OFFSET('Water Data'!$D$27,0,10*ROW('Water Data'!D174))="","",OFFSET('Water Data'!$D$27,0,10*ROW('Water Data'!D174)))</f>
        <v/>
      </c>
      <c r="BT180" s="399" t="str">
        <f ca="1">+IF(OFFSET('Water Data'!$D$28,0,10*ROW('Water Data'!D174))="","",OFFSET('Water Data'!$D$28,0,10*ROW('Water Data'!D174)))</f>
        <v/>
      </c>
      <c r="BU180" s="399" t="str">
        <f ca="1">+IF(OFFSET('Water Data'!$D$29,0,10*ROW('Water Data'!D174))="","",OFFSET('Water Data'!$D$29,0,10*ROW('Water Data'!D174)))</f>
        <v/>
      </c>
      <c r="BV180" s="399" t="str">
        <f ca="1">+IF(OFFSET('Water Data'!$E$27,0,10*ROW('Water Data'!E174))="","",OFFSET('Water Data'!$E$27,0,10*ROW('Water Data'!E174)))</f>
        <v/>
      </c>
      <c r="BW180" s="399" t="str">
        <f ca="1">+IF(OFFSET('Water Data'!$E$28,0,10*ROW('Water Data'!E174))="","",OFFSET('Water Data'!$E$28,0,10*ROW('Water Data'!E174)))</f>
        <v/>
      </c>
      <c r="BX180" s="399" t="str">
        <f ca="1">+IF(OFFSET('Water Data'!$E$29,0,10*ROW('Water Data'!E174))="","",OFFSET('Water Data'!$E$29,0,10*ROW('Water Data'!E174)))</f>
        <v/>
      </c>
      <c r="BY180" s="399" t="str">
        <f ca="1">+IF(OFFSET('Water Data'!$F$27,0,10*ROW('Water Data'!F174))="","",OFFSET('Water Data'!$F$27,0,10*ROW('Water Data'!F174)))</f>
        <v/>
      </c>
      <c r="BZ180" s="399" t="str">
        <f ca="1">+IF(OFFSET('Water Data'!$F$28,0,10*ROW('Water Data'!F174))="","",OFFSET('Water Data'!$F$28,0,10*ROW('Water Data'!F174)))</f>
        <v/>
      </c>
      <c r="CA180" s="399" t="str">
        <f ca="1">+IF(OFFSET('Water Data'!$F$29,0,10*ROW('Water Data'!F174))="","",OFFSET('Water Data'!$F$29,0,10*ROW('Water Data'!F174)))</f>
        <v/>
      </c>
      <c r="CB180" s="399" t="str">
        <f ca="1">+IF(OFFSET('Water Data'!$G$27,0,10*ROW('Water Data'!G174))="","",OFFSET('Water Data'!$G$27,0,10*ROW('Water Data'!G174)))</f>
        <v/>
      </c>
      <c r="CC180" s="399" t="str">
        <f ca="1">+IF(OFFSET('Water Data'!$G$28,0,10*ROW('Water Data'!G174))="","",OFFSET('Water Data'!$G$28,0,10*ROW('Water Data'!G174)))</f>
        <v/>
      </c>
      <c r="CD180" s="399" t="str">
        <f ca="1">+IF(OFFSET('Water Data'!$G$29,0,10*ROW('Water Data'!G174))="","",OFFSET('Water Data'!$G$29,0,10*ROW('Water Data'!G174)))</f>
        <v/>
      </c>
      <c r="CE180" s="399" t="str">
        <f ca="1">+IF(OFFSET('Water Data'!$H$27,0,10*ROW('Water Data'!H174))="","",OFFSET('Water Data'!$H$27,0,10*ROW('Water Data'!H174)))</f>
        <v/>
      </c>
      <c r="CF180" s="399" t="str">
        <f ca="1">+IF(OFFSET('Water Data'!$H$28,0,10*ROW('Water Data'!H174))="","",OFFSET('Water Data'!$H$28,0,10*ROW('Water Data'!H174)))</f>
        <v/>
      </c>
      <c r="CG180" s="399" t="str">
        <f ca="1">+IF(OFFSET('Water Data'!$H$29,0,10*ROW('Water Data'!H174))="","",OFFSET('Water Data'!$H$29,0,10*ROW('Water Data'!H174)))</f>
        <v/>
      </c>
      <c r="CH180" s="399" t="str">
        <f ca="1">+IF(OFFSET('Water Data'!$I$27,0,10*ROW('Water Data'!I174))="","",OFFSET('Water Data'!$I$27,0,10*ROW('Water Data'!I174)))</f>
        <v/>
      </c>
      <c r="CI180" s="399" t="str">
        <f ca="1">+IF(OFFSET('Water Data'!$I$28,0,10*ROW('Water Data'!I174))="","",OFFSET('Water Data'!$I$28,0,10*ROW('Water Data'!I174)))</f>
        <v/>
      </c>
      <c r="CJ180" s="399" t="str">
        <f ca="1">+IF(OFFSET('Water Data'!$I$29,0,10*ROW('Water Data'!I174))="","",OFFSET('Water Data'!$I$29,0,10*ROW('Water Data'!I174)))</f>
        <v/>
      </c>
      <c r="CK180" s="399" t="str">
        <f ca="1">+IF(OFFSET('Sanitation Data'!$D$28,0,10*ROW('Sanitation Data'!D174))="","",OFFSET('Sanitation Data'!$D$28,0,10*ROW('Sanitation Data'!D174)))</f>
        <v/>
      </c>
      <c r="CL180" s="399" t="str">
        <f ca="1">+IF(OFFSET('Sanitation Data'!$D$29,0,10*ROW('Sanitation Data'!D174))="","",OFFSET('Sanitation Data'!$D$29,0,10*ROW('Sanitation Data'!D174)))</f>
        <v/>
      </c>
      <c r="CM180" s="399" t="str">
        <f ca="1">+IF(OFFSET('Sanitation Data'!$D$30,0,10*ROW('Sanitation Data'!D174))="","",OFFSET('Sanitation Data'!$D$30,0,10*ROW('Sanitation Data'!D174)))</f>
        <v/>
      </c>
      <c r="CN180" s="399" t="str">
        <f ca="1">+IF(OFFSET('Sanitation Data'!$D$31,0,10*ROW('Sanitation Data'!D174))="","",OFFSET('Sanitation Data'!$D$31,0,10*ROW('Sanitation Data'!D174)))</f>
        <v/>
      </c>
      <c r="CO180" s="399" t="str">
        <f ca="1">+IF(OFFSET('Sanitation Data'!$D$32,0,10*ROW('Sanitation Data'!D174))="","",OFFSET('Sanitation Data'!$D$32,0,10*ROW('Sanitation Data'!D174)))</f>
        <v/>
      </c>
      <c r="CP180" s="399" t="str">
        <f ca="1">+IF(OFFSET('Sanitation Data'!$E$28,0,10*ROW('Sanitation Data'!E174))="","",OFFSET('Sanitation Data'!$E$28,0,10*ROW('Sanitation Data'!E174)))</f>
        <v/>
      </c>
      <c r="CQ180" s="399" t="str">
        <f ca="1">+IF(OFFSET('Sanitation Data'!$E$29,0,10*ROW('Sanitation Data'!E174))="","",OFFSET('Sanitation Data'!$E$29,0,10*ROW('Sanitation Data'!E174)))</f>
        <v/>
      </c>
      <c r="CR180" s="399" t="str">
        <f ca="1">+IF(OFFSET('Sanitation Data'!$E$30,0,10*ROW('Sanitation Data'!E174))="","",OFFSET('Sanitation Data'!$E$30,0,10*ROW('Sanitation Data'!E174)))</f>
        <v/>
      </c>
      <c r="CS180" s="399" t="str">
        <f ca="1">+IF(OFFSET('Sanitation Data'!$E$31,0,10*ROW('Sanitation Data'!E174))="","",OFFSET('Sanitation Data'!$E$31,0,10*ROW('Sanitation Data'!E174)))</f>
        <v/>
      </c>
      <c r="CT180" s="399" t="str">
        <f ca="1">+IF(OFFSET('Sanitation Data'!$E$32,0,10*ROW('Sanitation Data'!E174))="","",OFFSET('Sanitation Data'!$E$32,0,10*ROW('Sanitation Data'!E174)))</f>
        <v/>
      </c>
      <c r="CU180" s="399" t="str">
        <f ca="1">+IF(OFFSET('Sanitation Data'!$F$28,0,10*ROW('Sanitation Data'!F174))="","",OFFSET('Sanitation Data'!$F$28,0,10*ROW('Sanitation Data'!F174)))</f>
        <v/>
      </c>
      <c r="CV180" s="399" t="str">
        <f ca="1">+IF(OFFSET('Sanitation Data'!$F$29,0,10*ROW('Sanitation Data'!F174))="","",OFFSET('Sanitation Data'!$F$29,0,10*ROW('Sanitation Data'!F174)))</f>
        <v/>
      </c>
      <c r="CW180" s="399" t="str">
        <f ca="1">+IF(OFFSET('Sanitation Data'!$F$30,0,10*ROW('Sanitation Data'!F174))="","",OFFSET('Sanitation Data'!$F$30,0,10*ROW('Sanitation Data'!F174)))</f>
        <v/>
      </c>
      <c r="CX180" s="399" t="str">
        <f ca="1">+IF(OFFSET('Sanitation Data'!$F$31,0,10*ROW('Sanitation Data'!F174))="","",OFFSET('Sanitation Data'!$F$31,0,10*ROW('Sanitation Data'!F174)))</f>
        <v/>
      </c>
      <c r="CY180" s="399" t="str">
        <f ca="1">+IF(OFFSET('Sanitation Data'!$F$32,0,10*ROW('Sanitation Data'!F174))="","",OFFSET('Sanitation Data'!$F$32,0,10*ROW('Sanitation Data'!F174)))</f>
        <v/>
      </c>
      <c r="CZ180" s="399" t="str">
        <f ca="1">+IF(OFFSET('Sanitation Data'!$G$28,0,10*ROW('Sanitation Data'!G174))="","",OFFSET('Sanitation Data'!$G$28,0,10*ROW('Sanitation Data'!G174)))</f>
        <v/>
      </c>
      <c r="DA180" s="399" t="str">
        <f ca="1">+IF(OFFSET('Sanitation Data'!$G$29,0,10*ROW('Sanitation Data'!G174))="","",OFFSET('Sanitation Data'!$G$29,0,10*ROW('Sanitation Data'!G174)))</f>
        <v/>
      </c>
      <c r="DB180" s="399" t="str">
        <f ca="1">+IF(OFFSET('Sanitation Data'!$G$30,0,10*ROW('Sanitation Data'!G174))="","",OFFSET('Sanitation Data'!$G$30,0,10*ROW('Sanitation Data'!G174)))</f>
        <v/>
      </c>
      <c r="DC180" s="399" t="str">
        <f ca="1">+IF(OFFSET('Sanitation Data'!$G$31,0,10*ROW('Sanitation Data'!G174))="","",OFFSET('Sanitation Data'!$G$31,0,10*ROW('Sanitation Data'!G174)))</f>
        <v/>
      </c>
      <c r="DD180" s="399" t="str">
        <f ca="1">+IF(OFFSET('Sanitation Data'!$G$32,0,10*ROW('Sanitation Data'!G174))="","",OFFSET('Sanitation Data'!$G$32,0,10*ROW('Sanitation Data'!G174)))</f>
        <v/>
      </c>
      <c r="DE180" s="399" t="str">
        <f ca="1">+IF(OFFSET('Sanitation Data'!$H$28,0,10*ROW('Sanitation Data'!H174))="","",OFFSET('Sanitation Data'!$H$28,0,10*ROW('Sanitation Data'!H174)))</f>
        <v/>
      </c>
      <c r="DF180" s="399" t="str">
        <f ca="1">+IF(OFFSET('Sanitation Data'!$H$29,0,10*ROW('Sanitation Data'!H174))="","",OFFSET('Sanitation Data'!$H$29,0,10*ROW('Sanitation Data'!H174)))</f>
        <v/>
      </c>
      <c r="DG180" s="399" t="str">
        <f ca="1">+IF(OFFSET('Sanitation Data'!$H$30,0,10*ROW('Sanitation Data'!H174))="","",OFFSET('Sanitation Data'!$H$30,0,10*ROW('Sanitation Data'!H174)))</f>
        <v/>
      </c>
      <c r="DH180" s="399" t="str">
        <f ca="1">+IF(OFFSET('Sanitation Data'!$H$31,0,10*ROW('Sanitation Data'!H174))="","",OFFSET('Sanitation Data'!$H$31,0,10*ROW('Sanitation Data'!H174)))</f>
        <v/>
      </c>
      <c r="DI180" s="399" t="str">
        <f ca="1">+IF(OFFSET('Sanitation Data'!$H$32,0,10*ROW('Sanitation Data'!H174))="","",OFFSET('Sanitation Data'!$H$32,0,10*ROW('Sanitation Data'!H174)))</f>
        <v/>
      </c>
      <c r="DJ180" s="399" t="str">
        <f ca="1">+IF(OFFSET('Sanitation Data'!$I$28,0,10*ROW('Sanitation Data'!I174))="","",OFFSET('Sanitation Data'!$I$28,0,10*ROW('Sanitation Data'!I174)))</f>
        <v/>
      </c>
      <c r="DK180" s="399" t="str">
        <f ca="1">+IF(OFFSET('Sanitation Data'!$I$29,0,10*ROW('Sanitation Data'!I174))="","",OFFSET('Sanitation Data'!$I$29,0,10*ROW('Sanitation Data'!I174)))</f>
        <v/>
      </c>
      <c r="DL180" s="399" t="str">
        <f ca="1">+IF(OFFSET('Sanitation Data'!$I$30,0,10*ROW('Sanitation Data'!I174))="","",OFFSET('Sanitation Data'!$I$30,0,10*ROW('Sanitation Data'!I174)))</f>
        <v/>
      </c>
      <c r="DM180" s="399" t="str">
        <f ca="1">+IF(OFFSET('Sanitation Data'!$I$31,0,10*ROW('Sanitation Data'!I174))="","",OFFSET('Sanitation Data'!$I$31,0,10*ROW('Sanitation Data'!I174)))</f>
        <v/>
      </c>
      <c r="DN180" s="399" t="str">
        <f ca="1">+IF(OFFSET('Sanitation Data'!$I$32,0,10*ROW('Sanitation Data'!I174))="","",OFFSET('Sanitation Data'!$I$32,0,10*ROW('Sanitation Data'!I174)))</f>
        <v/>
      </c>
      <c r="DO180" s="399" t="str">
        <f ca="1">+IF(OFFSET('Hygiene Data'!$D$11,0,10*ROW('Hygiene Data'!D174))="","",OFFSET('Hygiene Data'!$D$11,0,10*ROW('Hygiene Data'!D174)))</f>
        <v/>
      </c>
      <c r="DP180" s="399" t="str">
        <f ca="1">+IF(OFFSET('Hygiene Data'!$D$12,0,10*ROW('Hygiene Data'!D174))="","",OFFSET('Hygiene Data'!$D$12,0,10*ROW('Hygiene Data'!D174)))</f>
        <v/>
      </c>
      <c r="DQ180" s="399" t="str">
        <f ca="1">+IF(OFFSET('Hygiene Data'!$D$13,0,10*ROW('Hygiene Data'!D174))="","",OFFSET('Hygiene Data'!$D$13,0,10*ROW('Hygiene Data'!D174)))</f>
        <v/>
      </c>
      <c r="DR180" s="399" t="str">
        <f ca="1">+IF(OFFSET('Hygiene Data'!$E$11,0,10*ROW('Hygiene Data'!E174))="","",OFFSET('Hygiene Data'!$E$11,0,10*ROW('Hygiene Data'!E174)))</f>
        <v/>
      </c>
      <c r="DS180" s="399" t="str">
        <f ca="1">+IF(OFFSET('Hygiene Data'!$E$12,0,10*ROW('Hygiene Data'!E174))="","",OFFSET('Hygiene Data'!$E$12,0,10*ROW('Hygiene Data'!E174)))</f>
        <v/>
      </c>
      <c r="DT180" s="399" t="str">
        <f ca="1">+IF(OFFSET('Hygiene Data'!$E$13,0,10*ROW('Hygiene Data'!E174))="","",OFFSET('Hygiene Data'!$E$13,0,10*ROW('Hygiene Data'!E174)))</f>
        <v/>
      </c>
      <c r="DU180" s="399" t="str">
        <f ca="1">+IF(OFFSET('Hygiene Data'!$F$11,0,10*ROW('Hygiene Data'!F174))="","",OFFSET('Hygiene Data'!$F$11,0,10*ROW('Hygiene Data'!F174)))</f>
        <v/>
      </c>
      <c r="DV180" s="399" t="str">
        <f ca="1">+IF(OFFSET('Hygiene Data'!$F$12,0,10*ROW('Hygiene Data'!F174))="","",OFFSET('Hygiene Data'!$F$12,0,10*ROW('Hygiene Data'!F174)))</f>
        <v/>
      </c>
      <c r="DW180" s="399" t="str">
        <f ca="1">+IF(OFFSET('Hygiene Data'!$F$13,0,10*ROW('Hygiene Data'!F174))="","",OFFSET('Hygiene Data'!$F$13,0,10*ROW('Hygiene Data'!F174)))</f>
        <v/>
      </c>
      <c r="DX180" s="399" t="str">
        <f ca="1">+IF(OFFSET('Hygiene Data'!$G$11,0,10*ROW('Hygiene Data'!G174))="","",OFFSET('Hygiene Data'!$G$11,0,10*ROW('Hygiene Data'!G174)))</f>
        <v/>
      </c>
      <c r="DY180" s="399" t="str">
        <f ca="1">+IF(OFFSET('Hygiene Data'!$G$12,0,10*ROW('Hygiene Data'!G174))="","",OFFSET('Hygiene Data'!$G$12,0,10*ROW('Hygiene Data'!G174)))</f>
        <v/>
      </c>
      <c r="DZ180" s="399" t="str">
        <f ca="1">+IF(OFFSET('Hygiene Data'!$G$13,0,10*ROW('Hygiene Data'!G174))="","",OFFSET('Hygiene Data'!$G$13,0,10*ROW('Hygiene Data'!G174)))</f>
        <v/>
      </c>
      <c r="EA180" s="399" t="str">
        <f ca="1">+IF(OFFSET('Hygiene Data'!$H$11,0,10*ROW('Hygiene Data'!H174))="","",OFFSET('Hygiene Data'!$H$11,0,10*ROW('Hygiene Data'!H174)))</f>
        <v/>
      </c>
      <c r="EB180" s="399" t="str">
        <f ca="1">+IF(OFFSET('Hygiene Data'!$H$12,0,10*ROW('Hygiene Data'!H174))="","",OFFSET('Hygiene Data'!$H$12,0,10*ROW('Hygiene Data'!H174)))</f>
        <v/>
      </c>
      <c r="EC180" s="399" t="str">
        <f ca="1">+IF(OFFSET('Hygiene Data'!$H$13,0,10*ROW('Hygiene Data'!H174))="","",OFFSET('Hygiene Data'!$H$13,0,10*ROW('Hygiene Data'!H174)))</f>
        <v/>
      </c>
      <c r="ED180" s="399" t="str">
        <f ca="1">+IF(OFFSET('Hygiene Data'!$I$11,0,10*ROW('Hygiene Data'!I174))="","",OFFSET('Hygiene Data'!$I$11,0,10*ROW('Hygiene Data'!I174)))</f>
        <v/>
      </c>
      <c r="EE180" s="399" t="str">
        <f ca="1">+IF(OFFSET('Hygiene Data'!$I$12,0,10*ROW('Hygiene Data'!I174))="","",OFFSET('Hygiene Data'!$I$12,0,10*ROW('Hygiene Data'!I174)))</f>
        <v/>
      </c>
      <c r="EF180" s="399" t="str">
        <f ca="1">+IF(OFFSET('Hygiene Data'!$I$13,0,10*ROW('Hygiene Data'!I174))="","",OFFSET('Hygiene Data'!$I$13,0,10*ROW('Hygiene Data'!I174)))</f>
        <v/>
      </c>
    </row>
    <row r="181" spans="1:136" x14ac:dyDescent="0.25">
      <c r="A181" s="508" t="str">
        <f ca="1">+IF(OFFSET('Water Data'!$B$2,0,10*ROW('Water Data'!E175))="","",OFFSET('Water Data'!$B$2,0,10*ROW('Water Data'!E175)))</f>
        <v/>
      </c>
      <c r="B181" s="50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35" t="str">
        <f t="shared" ca="1" si="2"/>
        <v/>
      </c>
      <c r="D181" s="53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3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3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3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3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3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3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3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3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3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3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3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3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3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3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3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3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3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3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3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3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3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3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3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3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3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3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3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3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3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3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3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3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3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3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3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3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3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3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3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3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3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3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3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3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3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3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3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3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1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3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3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3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3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3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3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3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3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3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3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3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3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3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3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3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3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99" t="str">
        <f ca="1">+IF(OFFSET('Water Data'!$D$27,0,10*ROW('Water Data'!D175))="","",OFFSET('Water Data'!$D$27,0,10*ROW('Water Data'!D175)))</f>
        <v/>
      </c>
      <c r="BT181" s="399" t="str">
        <f ca="1">+IF(OFFSET('Water Data'!$D$28,0,10*ROW('Water Data'!D175))="","",OFFSET('Water Data'!$D$28,0,10*ROW('Water Data'!D175)))</f>
        <v/>
      </c>
      <c r="BU181" s="399" t="str">
        <f ca="1">+IF(OFFSET('Water Data'!$D$29,0,10*ROW('Water Data'!D175))="","",OFFSET('Water Data'!$D$29,0,10*ROW('Water Data'!D175)))</f>
        <v/>
      </c>
      <c r="BV181" s="399" t="str">
        <f ca="1">+IF(OFFSET('Water Data'!$E$27,0,10*ROW('Water Data'!E175))="","",OFFSET('Water Data'!$E$27,0,10*ROW('Water Data'!E175)))</f>
        <v/>
      </c>
      <c r="BW181" s="399" t="str">
        <f ca="1">+IF(OFFSET('Water Data'!$E$28,0,10*ROW('Water Data'!E175))="","",OFFSET('Water Data'!$E$28,0,10*ROW('Water Data'!E175)))</f>
        <v/>
      </c>
      <c r="BX181" s="399" t="str">
        <f ca="1">+IF(OFFSET('Water Data'!$E$29,0,10*ROW('Water Data'!E175))="","",OFFSET('Water Data'!$E$29,0,10*ROW('Water Data'!E175)))</f>
        <v/>
      </c>
      <c r="BY181" s="399" t="str">
        <f ca="1">+IF(OFFSET('Water Data'!$F$27,0,10*ROW('Water Data'!F175))="","",OFFSET('Water Data'!$F$27,0,10*ROW('Water Data'!F175)))</f>
        <v/>
      </c>
      <c r="BZ181" s="399" t="str">
        <f ca="1">+IF(OFFSET('Water Data'!$F$28,0,10*ROW('Water Data'!F175))="","",OFFSET('Water Data'!$F$28,0,10*ROW('Water Data'!F175)))</f>
        <v/>
      </c>
      <c r="CA181" s="399" t="str">
        <f ca="1">+IF(OFFSET('Water Data'!$F$29,0,10*ROW('Water Data'!F175))="","",OFFSET('Water Data'!$F$29,0,10*ROW('Water Data'!F175)))</f>
        <v/>
      </c>
      <c r="CB181" s="399" t="str">
        <f ca="1">+IF(OFFSET('Water Data'!$G$27,0,10*ROW('Water Data'!G175))="","",OFFSET('Water Data'!$G$27,0,10*ROW('Water Data'!G175)))</f>
        <v/>
      </c>
      <c r="CC181" s="399" t="str">
        <f ca="1">+IF(OFFSET('Water Data'!$G$28,0,10*ROW('Water Data'!G175))="","",OFFSET('Water Data'!$G$28,0,10*ROW('Water Data'!G175)))</f>
        <v/>
      </c>
      <c r="CD181" s="399" t="str">
        <f ca="1">+IF(OFFSET('Water Data'!$G$29,0,10*ROW('Water Data'!G175))="","",OFFSET('Water Data'!$G$29,0,10*ROW('Water Data'!G175)))</f>
        <v/>
      </c>
      <c r="CE181" s="399" t="str">
        <f ca="1">+IF(OFFSET('Water Data'!$H$27,0,10*ROW('Water Data'!H175))="","",OFFSET('Water Data'!$H$27,0,10*ROW('Water Data'!H175)))</f>
        <v/>
      </c>
      <c r="CF181" s="399" t="str">
        <f ca="1">+IF(OFFSET('Water Data'!$H$28,0,10*ROW('Water Data'!H175))="","",OFFSET('Water Data'!$H$28,0,10*ROW('Water Data'!H175)))</f>
        <v/>
      </c>
      <c r="CG181" s="399" t="str">
        <f ca="1">+IF(OFFSET('Water Data'!$H$29,0,10*ROW('Water Data'!H175))="","",OFFSET('Water Data'!$H$29,0,10*ROW('Water Data'!H175)))</f>
        <v/>
      </c>
      <c r="CH181" s="399" t="str">
        <f ca="1">+IF(OFFSET('Water Data'!$I$27,0,10*ROW('Water Data'!I175))="","",OFFSET('Water Data'!$I$27,0,10*ROW('Water Data'!I175)))</f>
        <v/>
      </c>
      <c r="CI181" s="399" t="str">
        <f ca="1">+IF(OFFSET('Water Data'!$I$28,0,10*ROW('Water Data'!I175))="","",OFFSET('Water Data'!$I$28,0,10*ROW('Water Data'!I175)))</f>
        <v/>
      </c>
      <c r="CJ181" s="399" t="str">
        <f ca="1">+IF(OFFSET('Water Data'!$I$29,0,10*ROW('Water Data'!I175))="","",OFFSET('Water Data'!$I$29,0,10*ROW('Water Data'!I175)))</f>
        <v/>
      </c>
      <c r="CK181" s="399" t="str">
        <f ca="1">+IF(OFFSET('Sanitation Data'!$D$28,0,10*ROW('Sanitation Data'!D175))="","",OFFSET('Sanitation Data'!$D$28,0,10*ROW('Sanitation Data'!D175)))</f>
        <v/>
      </c>
      <c r="CL181" s="399" t="str">
        <f ca="1">+IF(OFFSET('Sanitation Data'!$D$29,0,10*ROW('Sanitation Data'!D175))="","",OFFSET('Sanitation Data'!$D$29,0,10*ROW('Sanitation Data'!D175)))</f>
        <v/>
      </c>
      <c r="CM181" s="399" t="str">
        <f ca="1">+IF(OFFSET('Sanitation Data'!$D$30,0,10*ROW('Sanitation Data'!D175))="","",OFFSET('Sanitation Data'!$D$30,0,10*ROW('Sanitation Data'!D175)))</f>
        <v/>
      </c>
      <c r="CN181" s="399" t="str">
        <f ca="1">+IF(OFFSET('Sanitation Data'!$D$31,0,10*ROW('Sanitation Data'!D175))="","",OFFSET('Sanitation Data'!$D$31,0,10*ROW('Sanitation Data'!D175)))</f>
        <v/>
      </c>
      <c r="CO181" s="399" t="str">
        <f ca="1">+IF(OFFSET('Sanitation Data'!$D$32,0,10*ROW('Sanitation Data'!D175))="","",OFFSET('Sanitation Data'!$D$32,0,10*ROW('Sanitation Data'!D175)))</f>
        <v/>
      </c>
      <c r="CP181" s="399" t="str">
        <f ca="1">+IF(OFFSET('Sanitation Data'!$E$28,0,10*ROW('Sanitation Data'!E175))="","",OFFSET('Sanitation Data'!$E$28,0,10*ROW('Sanitation Data'!E175)))</f>
        <v/>
      </c>
      <c r="CQ181" s="399" t="str">
        <f ca="1">+IF(OFFSET('Sanitation Data'!$E$29,0,10*ROW('Sanitation Data'!E175))="","",OFFSET('Sanitation Data'!$E$29,0,10*ROW('Sanitation Data'!E175)))</f>
        <v/>
      </c>
      <c r="CR181" s="399" t="str">
        <f ca="1">+IF(OFFSET('Sanitation Data'!$E$30,0,10*ROW('Sanitation Data'!E175))="","",OFFSET('Sanitation Data'!$E$30,0,10*ROW('Sanitation Data'!E175)))</f>
        <v/>
      </c>
      <c r="CS181" s="399" t="str">
        <f ca="1">+IF(OFFSET('Sanitation Data'!$E$31,0,10*ROW('Sanitation Data'!E175))="","",OFFSET('Sanitation Data'!$E$31,0,10*ROW('Sanitation Data'!E175)))</f>
        <v/>
      </c>
      <c r="CT181" s="399" t="str">
        <f ca="1">+IF(OFFSET('Sanitation Data'!$E$32,0,10*ROW('Sanitation Data'!E175))="","",OFFSET('Sanitation Data'!$E$32,0,10*ROW('Sanitation Data'!E175)))</f>
        <v/>
      </c>
      <c r="CU181" s="399" t="str">
        <f ca="1">+IF(OFFSET('Sanitation Data'!$F$28,0,10*ROW('Sanitation Data'!F175))="","",OFFSET('Sanitation Data'!$F$28,0,10*ROW('Sanitation Data'!F175)))</f>
        <v/>
      </c>
      <c r="CV181" s="399" t="str">
        <f ca="1">+IF(OFFSET('Sanitation Data'!$F$29,0,10*ROW('Sanitation Data'!F175))="","",OFFSET('Sanitation Data'!$F$29,0,10*ROW('Sanitation Data'!F175)))</f>
        <v/>
      </c>
      <c r="CW181" s="399" t="str">
        <f ca="1">+IF(OFFSET('Sanitation Data'!$F$30,0,10*ROW('Sanitation Data'!F175))="","",OFFSET('Sanitation Data'!$F$30,0,10*ROW('Sanitation Data'!F175)))</f>
        <v/>
      </c>
      <c r="CX181" s="399" t="str">
        <f ca="1">+IF(OFFSET('Sanitation Data'!$F$31,0,10*ROW('Sanitation Data'!F175))="","",OFFSET('Sanitation Data'!$F$31,0,10*ROW('Sanitation Data'!F175)))</f>
        <v/>
      </c>
      <c r="CY181" s="399" t="str">
        <f ca="1">+IF(OFFSET('Sanitation Data'!$F$32,0,10*ROW('Sanitation Data'!F175))="","",OFFSET('Sanitation Data'!$F$32,0,10*ROW('Sanitation Data'!F175)))</f>
        <v/>
      </c>
      <c r="CZ181" s="399" t="str">
        <f ca="1">+IF(OFFSET('Sanitation Data'!$G$28,0,10*ROW('Sanitation Data'!G175))="","",OFFSET('Sanitation Data'!$G$28,0,10*ROW('Sanitation Data'!G175)))</f>
        <v/>
      </c>
      <c r="DA181" s="399" t="str">
        <f ca="1">+IF(OFFSET('Sanitation Data'!$G$29,0,10*ROW('Sanitation Data'!G175))="","",OFFSET('Sanitation Data'!$G$29,0,10*ROW('Sanitation Data'!G175)))</f>
        <v/>
      </c>
      <c r="DB181" s="399" t="str">
        <f ca="1">+IF(OFFSET('Sanitation Data'!$G$30,0,10*ROW('Sanitation Data'!G175))="","",OFFSET('Sanitation Data'!$G$30,0,10*ROW('Sanitation Data'!G175)))</f>
        <v/>
      </c>
      <c r="DC181" s="399" t="str">
        <f ca="1">+IF(OFFSET('Sanitation Data'!$G$31,0,10*ROW('Sanitation Data'!G175))="","",OFFSET('Sanitation Data'!$G$31,0,10*ROW('Sanitation Data'!G175)))</f>
        <v/>
      </c>
      <c r="DD181" s="399" t="str">
        <f ca="1">+IF(OFFSET('Sanitation Data'!$G$32,0,10*ROW('Sanitation Data'!G175))="","",OFFSET('Sanitation Data'!$G$32,0,10*ROW('Sanitation Data'!G175)))</f>
        <v/>
      </c>
      <c r="DE181" s="399" t="str">
        <f ca="1">+IF(OFFSET('Sanitation Data'!$H$28,0,10*ROW('Sanitation Data'!H175))="","",OFFSET('Sanitation Data'!$H$28,0,10*ROW('Sanitation Data'!H175)))</f>
        <v/>
      </c>
      <c r="DF181" s="399" t="str">
        <f ca="1">+IF(OFFSET('Sanitation Data'!$H$29,0,10*ROW('Sanitation Data'!H175))="","",OFFSET('Sanitation Data'!$H$29,0,10*ROW('Sanitation Data'!H175)))</f>
        <v/>
      </c>
      <c r="DG181" s="399" t="str">
        <f ca="1">+IF(OFFSET('Sanitation Data'!$H$30,0,10*ROW('Sanitation Data'!H175))="","",OFFSET('Sanitation Data'!$H$30,0,10*ROW('Sanitation Data'!H175)))</f>
        <v/>
      </c>
      <c r="DH181" s="399" t="str">
        <f ca="1">+IF(OFFSET('Sanitation Data'!$H$31,0,10*ROW('Sanitation Data'!H175))="","",OFFSET('Sanitation Data'!$H$31,0,10*ROW('Sanitation Data'!H175)))</f>
        <v/>
      </c>
      <c r="DI181" s="399" t="str">
        <f ca="1">+IF(OFFSET('Sanitation Data'!$H$32,0,10*ROW('Sanitation Data'!H175))="","",OFFSET('Sanitation Data'!$H$32,0,10*ROW('Sanitation Data'!H175)))</f>
        <v/>
      </c>
      <c r="DJ181" s="399" t="str">
        <f ca="1">+IF(OFFSET('Sanitation Data'!$I$28,0,10*ROW('Sanitation Data'!I175))="","",OFFSET('Sanitation Data'!$I$28,0,10*ROW('Sanitation Data'!I175)))</f>
        <v/>
      </c>
      <c r="DK181" s="399" t="str">
        <f ca="1">+IF(OFFSET('Sanitation Data'!$I$29,0,10*ROW('Sanitation Data'!I175))="","",OFFSET('Sanitation Data'!$I$29,0,10*ROW('Sanitation Data'!I175)))</f>
        <v/>
      </c>
      <c r="DL181" s="399" t="str">
        <f ca="1">+IF(OFFSET('Sanitation Data'!$I$30,0,10*ROW('Sanitation Data'!I175))="","",OFFSET('Sanitation Data'!$I$30,0,10*ROW('Sanitation Data'!I175)))</f>
        <v/>
      </c>
      <c r="DM181" s="399" t="str">
        <f ca="1">+IF(OFFSET('Sanitation Data'!$I$31,0,10*ROW('Sanitation Data'!I175))="","",OFFSET('Sanitation Data'!$I$31,0,10*ROW('Sanitation Data'!I175)))</f>
        <v/>
      </c>
      <c r="DN181" s="399" t="str">
        <f ca="1">+IF(OFFSET('Sanitation Data'!$I$32,0,10*ROW('Sanitation Data'!I175))="","",OFFSET('Sanitation Data'!$I$32,0,10*ROW('Sanitation Data'!I175)))</f>
        <v/>
      </c>
      <c r="DO181" s="399" t="str">
        <f ca="1">+IF(OFFSET('Hygiene Data'!$D$11,0,10*ROW('Hygiene Data'!D175))="","",OFFSET('Hygiene Data'!$D$11,0,10*ROW('Hygiene Data'!D175)))</f>
        <v/>
      </c>
      <c r="DP181" s="399" t="str">
        <f ca="1">+IF(OFFSET('Hygiene Data'!$D$12,0,10*ROW('Hygiene Data'!D175))="","",OFFSET('Hygiene Data'!$D$12,0,10*ROW('Hygiene Data'!D175)))</f>
        <v/>
      </c>
      <c r="DQ181" s="399" t="str">
        <f ca="1">+IF(OFFSET('Hygiene Data'!$D$13,0,10*ROW('Hygiene Data'!D175))="","",OFFSET('Hygiene Data'!$D$13,0,10*ROW('Hygiene Data'!D175)))</f>
        <v/>
      </c>
      <c r="DR181" s="399" t="str">
        <f ca="1">+IF(OFFSET('Hygiene Data'!$E$11,0,10*ROW('Hygiene Data'!E175))="","",OFFSET('Hygiene Data'!$E$11,0,10*ROW('Hygiene Data'!E175)))</f>
        <v/>
      </c>
      <c r="DS181" s="399" t="str">
        <f ca="1">+IF(OFFSET('Hygiene Data'!$E$12,0,10*ROW('Hygiene Data'!E175))="","",OFFSET('Hygiene Data'!$E$12,0,10*ROW('Hygiene Data'!E175)))</f>
        <v/>
      </c>
      <c r="DT181" s="399" t="str">
        <f ca="1">+IF(OFFSET('Hygiene Data'!$E$13,0,10*ROW('Hygiene Data'!E175))="","",OFFSET('Hygiene Data'!$E$13,0,10*ROW('Hygiene Data'!E175)))</f>
        <v/>
      </c>
      <c r="DU181" s="399" t="str">
        <f ca="1">+IF(OFFSET('Hygiene Data'!$F$11,0,10*ROW('Hygiene Data'!F175))="","",OFFSET('Hygiene Data'!$F$11,0,10*ROW('Hygiene Data'!F175)))</f>
        <v/>
      </c>
      <c r="DV181" s="399" t="str">
        <f ca="1">+IF(OFFSET('Hygiene Data'!$F$12,0,10*ROW('Hygiene Data'!F175))="","",OFFSET('Hygiene Data'!$F$12,0,10*ROW('Hygiene Data'!F175)))</f>
        <v/>
      </c>
      <c r="DW181" s="399" t="str">
        <f ca="1">+IF(OFFSET('Hygiene Data'!$F$13,0,10*ROW('Hygiene Data'!F175))="","",OFFSET('Hygiene Data'!$F$13,0,10*ROW('Hygiene Data'!F175)))</f>
        <v/>
      </c>
      <c r="DX181" s="399" t="str">
        <f ca="1">+IF(OFFSET('Hygiene Data'!$G$11,0,10*ROW('Hygiene Data'!G175))="","",OFFSET('Hygiene Data'!$G$11,0,10*ROW('Hygiene Data'!G175)))</f>
        <v/>
      </c>
      <c r="DY181" s="399" t="str">
        <f ca="1">+IF(OFFSET('Hygiene Data'!$G$12,0,10*ROW('Hygiene Data'!G175))="","",OFFSET('Hygiene Data'!$G$12,0,10*ROW('Hygiene Data'!G175)))</f>
        <v/>
      </c>
      <c r="DZ181" s="399" t="str">
        <f ca="1">+IF(OFFSET('Hygiene Data'!$G$13,0,10*ROW('Hygiene Data'!G175))="","",OFFSET('Hygiene Data'!$G$13,0,10*ROW('Hygiene Data'!G175)))</f>
        <v/>
      </c>
      <c r="EA181" s="399" t="str">
        <f ca="1">+IF(OFFSET('Hygiene Data'!$H$11,0,10*ROW('Hygiene Data'!H175))="","",OFFSET('Hygiene Data'!$H$11,0,10*ROW('Hygiene Data'!H175)))</f>
        <v/>
      </c>
      <c r="EB181" s="399" t="str">
        <f ca="1">+IF(OFFSET('Hygiene Data'!$H$12,0,10*ROW('Hygiene Data'!H175))="","",OFFSET('Hygiene Data'!$H$12,0,10*ROW('Hygiene Data'!H175)))</f>
        <v/>
      </c>
      <c r="EC181" s="399" t="str">
        <f ca="1">+IF(OFFSET('Hygiene Data'!$H$13,0,10*ROW('Hygiene Data'!H175))="","",OFFSET('Hygiene Data'!$H$13,0,10*ROW('Hygiene Data'!H175)))</f>
        <v/>
      </c>
      <c r="ED181" s="399" t="str">
        <f ca="1">+IF(OFFSET('Hygiene Data'!$I$11,0,10*ROW('Hygiene Data'!I175))="","",OFFSET('Hygiene Data'!$I$11,0,10*ROW('Hygiene Data'!I175)))</f>
        <v/>
      </c>
      <c r="EE181" s="399" t="str">
        <f ca="1">+IF(OFFSET('Hygiene Data'!$I$12,0,10*ROW('Hygiene Data'!I175))="","",OFFSET('Hygiene Data'!$I$12,0,10*ROW('Hygiene Data'!I175)))</f>
        <v/>
      </c>
      <c r="EF181" s="399" t="str">
        <f ca="1">+IF(OFFSET('Hygiene Data'!$I$13,0,10*ROW('Hygiene Data'!I175))="","",OFFSET('Hygiene Data'!$I$13,0,10*ROW('Hygiene Data'!I175)))</f>
        <v/>
      </c>
    </row>
    <row r="182" spans="1:136" x14ac:dyDescent="0.25">
      <c r="A182" s="508" t="str">
        <f ca="1">+IF(OFFSET('Water Data'!$B$2,0,10*ROW('Water Data'!E176))="","",OFFSET('Water Data'!$B$2,0,10*ROW('Water Data'!E176)))</f>
        <v/>
      </c>
      <c r="B182" s="50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35" t="str">
        <f t="shared" ca="1" si="2"/>
        <v/>
      </c>
      <c r="D182" s="53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3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3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3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3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3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3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3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3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3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3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3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3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3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3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3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3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3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3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3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3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3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3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3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3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3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3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3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3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3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3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3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3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3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3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3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3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3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3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3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3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3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3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3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3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3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3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3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3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1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3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3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3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3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3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3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3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3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3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3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3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3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3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3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3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3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99" t="str">
        <f ca="1">+IF(OFFSET('Water Data'!$D$27,0,10*ROW('Water Data'!D176))="","",OFFSET('Water Data'!$D$27,0,10*ROW('Water Data'!D176)))</f>
        <v/>
      </c>
      <c r="BT182" s="399" t="str">
        <f ca="1">+IF(OFFSET('Water Data'!$D$28,0,10*ROW('Water Data'!D176))="","",OFFSET('Water Data'!$D$28,0,10*ROW('Water Data'!D176)))</f>
        <v/>
      </c>
      <c r="BU182" s="399" t="str">
        <f ca="1">+IF(OFFSET('Water Data'!$D$29,0,10*ROW('Water Data'!D176))="","",OFFSET('Water Data'!$D$29,0,10*ROW('Water Data'!D176)))</f>
        <v/>
      </c>
      <c r="BV182" s="399" t="str">
        <f ca="1">+IF(OFFSET('Water Data'!$E$27,0,10*ROW('Water Data'!E176))="","",OFFSET('Water Data'!$E$27,0,10*ROW('Water Data'!E176)))</f>
        <v/>
      </c>
      <c r="BW182" s="399" t="str">
        <f ca="1">+IF(OFFSET('Water Data'!$E$28,0,10*ROW('Water Data'!E176))="","",OFFSET('Water Data'!$E$28,0,10*ROW('Water Data'!E176)))</f>
        <v/>
      </c>
      <c r="BX182" s="399" t="str">
        <f ca="1">+IF(OFFSET('Water Data'!$E$29,0,10*ROW('Water Data'!E176))="","",OFFSET('Water Data'!$E$29,0,10*ROW('Water Data'!E176)))</f>
        <v/>
      </c>
      <c r="BY182" s="399" t="str">
        <f ca="1">+IF(OFFSET('Water Data'!$F$27,0,10*ROW('Water Data'!F176))="","",OFFSET('Water Data'!$F$27,0,10*ROW('Water Data'!F176)))</f>
        <v/>
      </c>
      <c r="BZ182" s="399" t="str">
        <f ca="1">+IF(OFFSET('Water Data'!$F$28,0,10*ROW('Water Data'!F176))="","",OFFSET('Water Data'!$F$28,0,10*ROW('Water Data'!F176)))</f>
        <v/>
      </c>
      <c r="CA182" s="399" t="str">
        <f ca="1">+IF(OFFSET('Water Data'!$F$29,0,10*ROW('Water Data'!F176))="","",OFFSET('Water Data'!$F$29,0,10*ROW('Water Data'!F176)))</f>
        <v/>
      </c>
      <c r="CB182" s="399" t="str">
        <f ca="1">+IF(OFFSET('Water Data'!$G$27,0,10*ROW('Water Data'!G176))="","",OFFSET('Water Data'!$G$27,0,10*ROW('Water Data'!G176)))</f>
        <v/>
      </c>
      <c r="CC182" s="399" t="str">
        <f ca="1">+IF(OFFSET('Water Data'!$G$28,0,10*ROW('Water Data'!G176))="","",OFFSET('Water Data'!$G$28,0,10*ROW('Water Data'!G176)))</f>
        <v/>
      </c>
      <c r="CD182" s="399" t="str">
        <f ca="1">+IF(OFFSET('Water Data'!$G$29,0,10*ROW('Water Data'!G176))="","",OFFSET('Water Data'!$G$29,0,10*ROW('Water Data'!G176)))</f>
        <v/>
      </c>
      <c r="CE182" s="399" t="str">
        <f ca="1">+IF(OFFSET('Water Data'!$H$27,0,10*ROW('Water Data'!H176))="","",OFFSET('Water Data'!$H$27,0,10*ROW('Water Data'!H176)))</f>
        <v/>
      </c>
      <c r="CF182" s="399" t="str">
        <f ca="1">+IF(OFFSET('Water Data'!$H$28,0,10*ROW('Water Data'!H176))="","",OFFSET('Water Data'!$H$28,0,10*ROW('Water Data'!H176)))</f>
        <v/>
      </c>
      <c r="CG182" s="399" t="str">
        <f ca="1">+IF(OFFSET('Water Data'!$H$29,0,10*ROW('Water Data'!H176))="","",OFFSET('Water Data'!$H$29,0,10*ROW('Water Data'!H176)))</f>
        <v/>
      </c>
      <c r="CH182" s="399" t="str">
        <f ca="1">+IF(OFFSET('Water Data'!$I$27,0,10*ROW('Water Data'!I176))="","",OFFSET('Water Data'!$I$27,0,10*ROW('Water Data'!I176)))</f>
        <v/>
      </c>
      <c r="CI182" s="399" t="str">
        <f ca="1">+IF(OFFSET('Water Data'!$I$28,0,10*ROW('Water Data'!I176))="","",OFFSET('Water Data'!$I$28,0,10*ROW('Water Data'!I176)))</f>
        <v/>
      </c>
      <c r="CJ182" s="399" t="str">
        <f ca="1">+IF(OFFSET('Water Data'!$I$29,0,10*ROW('Water Data'!I176))="","",OFFSET('Water Data'!$I$29,0,10*ROW('Water Data'!I176)))</f>
        <v/>
      </c>
      <c r="CK182" s="399" t="str">
        <f ca="1">+IF(OFFSET('Sanitation Data'!$D$28,0,10*ROW('Sanitation Data'!D176))="","",OFFSET('Sanitation Data'!$D$28,0,10*ROW('Sanitation Data'!D176)))</f>
        <v/>
      </c>
      <c r="CL182" s="399" t="str">
        <f ca="1">+IF(OFFSET('Sanitation Data'!$D$29,0,10*ROW('Sanitation Data'!D176))="","",OFFSET('Sanitation Data'!$D$29,0,10*ROW('Sanitation Data'!D176)))</f>
        <v/>
      </c>
      <c r="CM182" s="399" t="str">
        <f ca="1">+IF(OFFSET('Sanitation Data'!$D$30,0,10*ROW('Sanitation Data'!D176))="","",OFFSET('Sanitation Data'!$D$30,0,10*ROW('Sanitation Data'!D176)))</f>
        <v/>
      </c>
      <c r="CN182" s="399" t="str">
        <f ca="1">+IF(OFFSET('Sanitation Data'!$D$31,0,10*ROW('Sanitation Data'!D176))="","",OFFSET('Sanitation Data'!$D$31,0,10*ROW('Sanitation Data'!D176)))</f>
        <v/>
      </c>
      <c r="CO182" s="399" t="str">
        <f ca="1">+IF(OFFSET('Sanitation Data'!$D$32,0,10*ROW('Sanitation Data'!D176))="","",OFFSET('Sanitation Data'!$D$32,0,10*ROW('Sanitation Data'!D176)))</f>
        <v/>
      </c>
      <c r="CP182" s="399" t="str">
        <f ca="1">+IF(OFFSET('Sanitation Data'!$E$28,0,10*ROW('Sanitation Data'!E176))="","",OFFSET('Sanitation Data'!$E$28,0,10*ROW('Sanitation Data'!E176)))</f>
        <v/>
      </c>
      <c r="CQ182" s="399" t="str">
        <f ca="1">+IF(OFFSET('Sanitation Data'!$E$29,0,10*ROW('Sanitation Data'!E176))="","",OFFSET('Sanitation Data'!$E$29,0,10*ROW('Sanitation Data'!E176)))</f>
        <v/>
      </c>
      <c r="CR182" s="399" t="str">
        <f ca="1">+IF(OFFSET('Sanitation Data'!$E$30,0,10*ROW('Sanitation Data'!E176))="","",OFFSET('Sanitation Data'!$E$30,0,10*ROW('Sanitation Data'!E176)))</f>
        <v/>
      </c>
      <c r="CS182" s="399" t="str">
        <f ca="1">+IF(OFFSET('Sanitation Data'!$E$31,0,10*ROW('Sanitation Data'!E176))="","",OFFSET('Sanitation Data'!$E$31,0,10*ROW('Sanitation Data'!E176)))</f>
        <v/>
      </c>
      <c r="CT182" s="399" t="str">
        <f ca="1">+IF(OFFSET('Sanitation Data'!$E$32,0,10*ROW('Sanitation Data'!E176))="","",OFFSET('Sanitation Data'!$E$32,0,10*ROW('Sanitation Data'!E176)))</f>
        <v/>
      </c>
      <c r="CU182" s="399" t="str">
        <f ca="1">+IF(OFFSET('Sanitation Data'!$F$28,0,10*ROW('Sanitation Data'!F176))="","",OFFSET('Sanitation Data'!$F$28,0,10*ROW('Sanitation Data'!F176)))</f>
        <v/>
      </c>
      <c r="CV182" s="399" t="str">
        <f ca="1">+IF(OFFSET('Sanitation Data'!$F$29,0,10*ROW('Sanitation Data'!F176))="","",OFFSET('Sanitation Data'!$F$29,0,10*ROW('Sanitation Data'!F176)))</f>
        <v/>
      </c>
      <c r="CW182" s="399" t="str">
        <f ca="1">+IF(OFFSET('Sanitation Data'!$F$30,0,10*ROW('Sanitation Data'!F176))="","",OFFSET('Sanitation Data'!$F$30,0,10*ROW('Sanitation Data'!F176)))</f>
        <v/>
      </c>
      <c r="CX182" s="399" t="str">
        <f ca="1">+IF(OFFSET('Sanitation Data'!$F$31,0,10*ROW('Sanitation Data'!F176))="","",OFFSET('Sanitation Data'!$F$31,0,10*ROW('Sanitation Data'!F176)))</f>
        <v/>
      </c>
      <c r="CY182" s="399" t="str">
        <f ca="1">+IF(OFFSET('Sanitation Data'!$F$32,0,10*ROW('Sanitation Data'!F176))="","",OFFSET('Sanitation Data'!$F$32,0,10*ROW('Sanitation Data'!F176)))</f>
        <v/>
      </c>
      <c r="CZ182" s="399" t="str">
        <f ca="1">+IF(OFFSET('Sanitation Data'!$G$28,0,10*ROW('Sanitation Data'!G176))="","",OFFSET('Sanitation Data'!$G$28,0,10*ROW('Sanitation Data'!G176)))</f>
        <v/>
      </c>
      <c r="DA182" s="399" t="str">
        <f ca="1">+IF(OFFSET('Sanitation Data'!$G$29,0,10*ROW('Sanitation Data'!G176))="","",OFFSET('Sanitation Data'!$G$29,0,10*ROW('Sanitation Data'!G176)))</f>
        <v/>
      </c>
      <c r="DB182" s="399" t="str">
        <f ca="1">+IF(OFFSET('Sanitation Data'!$G$30,0,10*ROW('Sanitation Data'!G176))="","",OFFSET('Sanitation Data'!$G$30,0,10*ROW('Sanitation Data'!G176)))</f>
        <v/>
      </c>
      <c r="DC182" s="399" t="str">
        <f ca="1">+IF(OFFSET('Sanitation Data'!$G$31,0,10*ROW('Sanitation Data'!G176))="","",OFFSET('Sanitation Data'!$G$31,0,10*ROW('Sanitation Data'!G176)))</f>
        <v/>
      </c>
      <c r="DD182" s="399" t="str">
        <f ca="1">+IF(OFFSET('Sanitation Data'!$G$32,0,10*ROW('Sanitation Data'!G176))="","",OFFSET('Sanitation Data'!$G$32,0,10*ROW('Sanitation Data'!G176)))</f>
        <v/>
      </c>
      <c r="DE182" s="399" t="str">
        <f ca="1">+IF(OFFSET('Sanitation Data'!$H$28,0,10*ROW('Sanitation Data'!H176))="","",OFFSET('Sanitation Data'!$H$28,0,10*ROW('Sanitation Data'!H176)))</f>
        <v/>
      </c>
      <c r="DF182" s="399" t="str">
        <f ca="1">+IF(OFFSET('Sanitation Data'!$H$29,0,10*ROW('Sanitation Data'!H176))="","",OFFSET('Sanitation Data'!$H$29,0,10*ROW('Sanitation Data'!H176)))</f>
        <v/>
      </c>
      <c r="DG182" s="399" t="str">
        <f ca="1">+IF(OFFSET('Sanitation Data'!$H$30,0,10*ROW('Sanitation Data'!H176))="","",OFFSET('Sanitation Data'!$H$30,0,10*ROW('Sanitation Data'!H176)))</f>
        <v/>
      </c>
      <c r="DH182" s="399" t="str">
        <f ca="1">+IF(OFFSET('Sanitation Data'!$H$31,0,10*ROW('Sanitation Data'!H176))="","",OFFSET('Sanitation Data'!$H$31,0,10*ROW('Sanitation Data'!H176)))</f>
        <v/>
      </c>
      <c r="DI182" s="399" t="str">
        <f ca="1">+IF(OFFSET('Sanitation Data'!$H$32,0,10*ROW('Sanitation Data'!H176))="","",OFFSET('Sanitation Data'!$H$32,0,10*ROW('Sanitation Data'!H176)))</f>
        <v/>
      </c>
      <c r="DJ182" s="399" t="str">
        <f ca="1">+IF(OFFSET('Sanitation Data'!$I$28,0,10*ROW('Sanitation Data'!I176))="","",OFFSET('Sanitation Data'!$I$28,0,10*ROW('Sanitation Data'!I176)))</f>
        <v/>
      </c>
      <c r="DK182" s="399" t="str">
        <f ca="1">+IF(OFFSET('Sanitation Data'!$I$29,0,10*ROW('Sanitation Data'!I176))="","",OFFSET('Sanitation Data'!$I$29,0,10*ROW('Sanitation Data'!I176)))</f>
        <v/>
      </c>
      <c r="DL182" s="399" t="str">
        <f ca="1">+IF(OFFSET('Sanitation Data'!$I$30,0,10*ROW('Sanitation Data'!I176))="","",OFFSET('Sanitation Data'!$I$30,0,10*ROW('Sanitation Data'!I176)))</f>
        <v/>
      </c>
      <c r="DM182" s="399" t="str">
        <f ca="1">+IF(OFFSET('Sanitation Data'!$I$31,0,10*ROW('Sanitation Data'!I176))="","",OFFSET('Sanitation Data'!$I$31,0,10*ROW('Sanitation Data'!I176)))</f>
        <v/>
      </c>
      <c r="DN182" s="399" t="str">
        <f ca="1">+IF(OFFSET('Sanitation Data'!$I$32,0,10*ROW('Sanitation Data'!I176))="","",OFFSET('Sanitation Data'!$I$32,0,10*ROW('Sanitation Data'!I176)))</f>
        <v/>
      </c>
      <c r="DO182" s="399" t="str">
        <f ca="1">+IF(OFFSET('Hygiene Data'!$D$11,0,10*ROW('Hygiene Data'!D176))="","",OFFSET('Hygiene Data'!$D$11,0,10*ROW('Hygiene Data'!D176)))</f>
        <v/>
      </c>
      <c r="DP182" s="399" t="str">
        <f ca="1">+IF(OFFSET('Hygiene Data'!$D$12,0,10*ROW('Hygiene Data'!D176))="","",OFFSET('Hygiene Data'!$D$12,0,10*ROW('Hygiene Data'!D176)))</f>
        <v/>
      </c>
      <c r="DQ182" s="399" t="str">
        <f ca="1">+IF(OFFSET('Hygiene Data'!$D$13,0,10*ROW('Hygiene Data'!D176))="","",OFFSET('Hygiene Data'!$D$13,0,10*ROW('Hygiene Data'!D176)))</f>
        <v/>
      </c>
      <c r="DR182" s="399" t="str">
        <f ca="1">+IF(OFFSET('Hygiene Data'!$E$11,0,10*ROW('Hygiene Data'!E176))="","",OFFSET('Hygiene Data'!$E$11,0,10*ROW('Hygiene Data'!E176)))</f>
        <v/>
      </c>
      <c r="DS182" s="399" t="str">
        <f ca="1">+IF(OFFSET('Hygiene Data'!$E$12,0,10*ROW('Hygiene Data'!E176))="","",OFFSET('Hygiene Data'!$E$12,0,10*ROW('Hygiene Data'!E176)))</f>
        <v/>
      </c>
      <c r="DT182" s="399" t="str">
        <f ca="1">+IF(OFFSET('Hygiene Data'!$E$13,0,10*ROW('Hygiene Data'!E176))="","",OFFSET('Hygiene Data'!$E$13,0,10*ROW('Hygiene Data'!E176)))</f>
        <v/>
      </c>
      <c r="DU182" s="399" t="str">
        <f ca="1">+IF(OFFSET('Hygiene Data'!$F$11,0,10*ROW('Hygiene Data'!F176))="","",OFFSET('Hygiene Data'!$F$11,0,10*ROW('Hygiene Data'!F176)))</f>
        <v/>
      </c>
      <c r="DV182" s="399" t="str">
        <f ca="1">+IF(OFFSET('Hygiene Data'!$F$12,0,10*ROW('Hygiene Data'!F176))="","",OFFSET('Hygiene Data'!$F$12,0,10*ROW('Hygiene Data'!F176)))</f>
        <v/>
      </c>
      <c r="DW182" s="399" t="str">
        <f ca="1">+IF(OFFSET('Hygiene Data'!$F$13,0,10*ROW('Hygiene Data'!F176))="","",OFFSET('Hygiene Data'!$F$13,0,10*ROW('Hygiene Data'!F176)))</f>
        <v/>
      </c>
      <c r="DX182" s="399" t="str">
        <f ca="1">+IF(OFFSET('Hygiene Data'!$G$11,0,10*ROW('Hygiene Data'!G176))="","",OFFSET('Hygiene Data'!$G$11,0,10*ROW('Hygiene Data'!G176)))</f>
        <v/>
      </c>
      <c r="DY182" s="399" t="str">
        <f ca="1">+IF(OFFSET('Hygiene Data'!$G$12,0,10*ROW('Hygiene Data'!G176))="","",OFFSET('Hygiene Data'!$G$12,0,10*ROW('Hygiene Data'!G176)))</f>
        <v/>
      </c>
      <c r="DZ182" s="399" t="str">
        <f ca="1">+IF(OFFSET('Hygiene Data'!$G$13,0,10*ROW('Hygiene Data'!G176))="","",OFFSET('Hygiene Data'!$G$13,0,10*ROW('Hygiene Data'!G176)))</f>
        <v/>
      </c>
      <c r="EA182" s="399" t="str">
        <f ca="1">+IF(OFFSET('Hygiene Data'!$H$11,0,10*ROW('Hygiene Data'!H176))="","",OFFSET('Hygiene Data'!$H$11,0,10*ROW('Hygiene Data'!H176)))</f>
        <v/>
      </c>
      <c r="EB182" s="399" t="str">
        <f ca="1">+IF(OFFSET('Hygiene Data'!$H$12,0,10*ROW('Hygiene Data'!H176))="","",OFFSET('Hygiene Data'!$H$12,0,10*ROW('Hygiene Data'!H176)))</f>
        <v/>
      </c>
      <c r="EC182" s="399" t="str">
        <f ca="1">+IF(OFFSET('Hygiene Data'!$H$13,0,10*ROW('Hygiene Data'!H176))="","",OFFSET('Hygiene Data'!$H$13,0,10*ROW('Hygiene Data'!H176)))</f>
        <v/>
      </c>
      <c r="ED182" s="399" t="str">
        <f ca="1">+IF(OFFSET('Hygiene Data'!$I$11,0,10*ROW('Hygiene Data'!I176))="","",OFFSET('Hygiene Data'!$I$11,0,10*ROW('Hygiene Data'!I176)))</f>
        <v/>
      </c>
      <c r="EE182" s="399" t="str">
        <f ca="1">+IF(OFFSET('Hygiene Data'!$I$12,0,10*ROW('Hygiene Data'!I176))="","",OFFSET('Hygiene Data'!$I$12,0,10*ROW('Hygiene Data'!I176)))</f>
        <v/>
      </c>
      <c r="EF182" s="399" t="str">
        <f ca="1">+IF(OFFSET('Hygiene Data'!$I$13,0,10*ROW('Hygiene Data'!I176))="","",OFFSET('Hygiene Data'!$I$13,0,10*ROW('Hygiene Data'!I176)))</f>
        <v/>
      </c>
    </row>
    <row r="183" spans="1:136" x14ac:dyDescent="0.25">
      <c r="A183" s="508" t="str">
        <f ca="1">+IF(OFFSET('Water Data'!$B$2,0,10*ROW('Water Data'!E177))="","",OFFSET('Water Data'!$B$2,0,10*ROW('Water Data'!E177)))</f>
        <v/>
      </c>
      <c r="B183" s="50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35" t="str">
        <f t="shared" ca="1" si="2"/>
        <v/>
      </c>
      <c r="D183" s="53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3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3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3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3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3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3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3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3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3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3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3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3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3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3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3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3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3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3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3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3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3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3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3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3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3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3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3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3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3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3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3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3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3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3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3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3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3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3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3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3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3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3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3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3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3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3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3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3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1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3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3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3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3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3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3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3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3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3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3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3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3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3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3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3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3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99" t="str">
        <f ca="1">+IF(OFFSET('Water Data'!$D$27,0,10*ROW('Water Data'!D177))="","",OFFSET('Water Data'!$D$27,0,10*ROW('Water Data'!D177)))</f>
        <v/>
      </c>
      <c r="BT183" s="399" t="str">
        <f ca="1">+IF(OFFSET('Water Data'!$D$28,0,10*ROW('Water Data'!D177))="","",OFFSET('Water Data'!$D$28,0,10*ROW('Water Data'!D177)))</f>
        <v/>
      </c>
      <c r="BU183" s="399" t="str">
        <f ca="1">+IF(OFFSET('Water Data'!$D$29,0,10*ROW('Water Data'!D177))="","",OFFSET('Water Data'!$D$29,0,10*ROW('Water Data'!D177)))</f>
        <v/>
      </c>
      <c r="BV183" s="399" t="str">
        <f ca="1">+IF(OFFSET('Water Data'!$E$27,0,10*ROW('Water Data'!E177))="","",OFFSET('Water Data'!$E$27,0,10*ROW('Water Data'!E177)))</f>
        <v/>
      </c>
      <c r="BW183" s="399" t="str">
        <f ca="1">+IF(OFFSET('Water Data'!$E$28,0,10*ROW('Water Data'!E177))="","",OFFSET('Water Data'!$E$28,0,10*ROW('Water Data'!E177)))</f>
        <v/>
      </c>
      <c r="BX183" s="399" t="str">
        <f ca="1">+IF(OFFSET('Water Data'!$E$29,0,10*ROW('Water Data'!E177))="","",OFFSET('Water Data'!$E$29,0,10*ROW('Water Data'!E177)))</f>
        <v/>
      </c>
      <c r="BY183" s="399" t="str">
        <f ca="1">+IF(OFFSET('Water Data'!$F$27,0,10*ROW('Water Data'!F177))="","",OFFSET('Water Data'!$F$27,0,10*ROW('Water Data'!F177)))</f>
        <v/>
      </c>
      <c r="BZ183" s="399" t="str">
        <f ca="1">+IF(OFFSET('Water Data'!$F$28,0,10*ROW('Water Data'!F177))="","",OFFSET('Water Data'!$F$28,0,10*ROW('Water Data'!F177)))</f>
        <v/>
      </c>
      <c r="CA183" s="399" t="str">
        <f ca="1">+IF(OFFSET('Water Data'!$F$29,0,10*ROW('Water Data'!F177))="","",OFFSET('Water Data'!$F$29,0,10*ROW('Water Data'!F177)))</f>
        <v/>
      </c>
      <c r="CB183" s="399" t="str">
        <f ca="1">+IF(OFFSET('Water Data'!$G$27,0,10*ROW('Water Data'!G177))="","",OFFSET('Water Data'!$G$27,0,10*ROW('Water Data'!G177)))</f>
        <v/>
      </c>
      <c r="CC183" s="399" t="str">
        <f ca="1">+IF(OFFSET('Water Data'!$G$28,0,10*ROW('Water Data'!G177))="","",OFFSET('Water Data'!$G$28,0,10*ROW('Water Data'!G177)))</f>
        <v/>
      </c>
      <c r="CD183" s="399" t="str">
        <f ca="1">+IF(OFFSET('Water Data'!$G$29,0,10*ROW('Water Data'!G177))="","",OFFSET('Water Data'!$G$29,0,10*ROW('Water Data'!G177)))</f>
        <v/>
      </c>
      <c r="CE183" s="399" t="str">
        <f ca="1">+IF(OFFSET('Water Data'!$H$27,0,10*ROW('Water Data'!H177))="","",OFFSET('Water Data'!$H$27,0,10*ROW('Water Data'!H177)))</f>
        <v/>
      </c>
      <c r="CF183" s="399" t="str">
        <f ca="1">+IF(OFFSET('Water Data'!$H$28,0,10*ROW('Water Data'!H177))="","",OFFSET('Water Data'!$H$28,0,10*ROW('Water Data'!H177)))</f>
        <v/>
      </c>
      <c r="CG183" s="399" t="str">
        <f ca="1">+IF(OFFSET('Water Data'!$H$29,0,10*ROW('Water Data'!H177))="","",OFFSET('Water Data'!$H$29,0,10*ROW('Water Data'!H177)))</f>
        <v/>
      </c>
      <c r="CH183" s="399" t="str">
        <f ca="1">+IF(OFFSET('Water Data'!$I$27,0,10*ROW('Water Data'!I177))="","",OFFSET('Water Data'!$I$27,0,10*ROW('Water Data'!I177)))</f>
        <v/>
      </c>
      <c r="CI183" s="399" t="str">
        <f ca="1">+IF(OFFSET('Water Data'!$I$28,0,10*ROW('Water Data'!I177))="","",OFFSET('Water Data'!$I$28,0,10*ROW('Water Data'!I177)))</f>
        <v/>
      </c>
      <c r="CJ183" s="399" t="str">
        <f ca="1">+IF(OFFSET('Water Data'!$I$29,0,10*ROW('Water Data'!I177))="","",OFFSET('Water Data'!$I$29,0,10*ROW('Water Data'!I177)))</f>
        <v/>
      </c>
      <c r="CK183" s="399" t="str">
        <f ca="1">+IF(OFFSET('Sanitation Data'!$D$28,0,10*ROW('Sanitation Data'!D177))="","",OFFSET('Sanitation Data'!$D$28,0,10*ROW('Sanitation Data'!D177)))</f>
        <v/>
      </c>
      <c r="CL183" s="399" t="str">
        <f ca="1">+IF(OFFSET('Sanitation Data'!$D$29,0,10*ROW('Sanitation Data'!D177))="","",OFFSET('Sanitation Data'!$D$29,0,10*ROW('Sanitation Data'!D177)))</f>
        <v/>
      </c>
      <c r="CM183" s="399" t="str">
        <f ca="1">+IF(OFFSET('Sanitation Data'!$D$30,0,10*ROW('Sanitation Data'!D177))="","",OFFSET('Sanitation Data'!$D$30,0,10*ROW('Sanitation Data'!D177)))</f>
        <v/>
      </c>
      <c r="CN183" s="399" t="str">
        <f ca="1">+IF(OFFSET('Sanitation Data'!$D$31,0,10*ROW('Sanitation Data'!D177))="","",OFFSET('Sanitation Data'!$D$31,0,10*ROW('Sanitation Data'!D177)))</f>
        <v/>
      </c>
      <c r="CO183" s="399" t="str">
        <f ca="1">+IF(OFFSET('Sanitation Data'!$D$32,0,10*ROW('Sanitation Data'!D177))="","",OFFSET('Sanitation Data'!$D$32,0,10*ROW('Sanitation Data'!D177)))</f>
        <v/>
      </c>
      <c r="CP183" s="399" t="str">
        <f ca="1">+IF(OFFSET('Sanitation Data'!$E$28,0,10*ROW('Sanitation Data'!E177))="","",OFFSET('Sanitation Data'!$E$28,0,10*ROW('Sanitation Data'!E177)))</f>
        <v/>
      </c>
      <c r="CQ183" s="399" t="str">
        <f ca="1">+IF(OFFSET('Sanitation Data'!$E$29,0,10*ROW('Sanitation Data'!E177))="","",OFFSET('Sanitation Data'!$E$29,0,10*ROW('Sanitation Data'!E177)))</f>
        <v/>
      </c>
      <c r="CR183" s="399" t="str">
        <f ca="1">+IF(OFFSET('Sanitation Data'!$E$30,0,10*ROW('Sanitation Data'!E177))="","",OFFSET('Sanitation Data'!$E$30,0,10*ROW('Sanitation Data'!E177)))</f>
        <v/>
      </c>
      <c r="CS183" s="399" t="str">
        <f ca="1">+IF(OFFSET('Sanitation Data'!$E$31,0,10*ROW('Sanitation Data'!E177))="","",OFFSET('Sanitation Data'!$E$31,0,10*ROW('Sanitation Data'!E177)))</f>
        <v/>
      </c>
      <c r="CT183" s="399" t="str">
        <f ca="1">+IF(OFFSET('Sanitation Data'!$E$32,0,10*ROW('Sanitation Data'!E177))="","",OFFSET('Sanitation Data'!$E$32,0,10*ROW('Sanitation Data'!E177)))</f>
        <v/>
      </c>
      <c r="CU183" s="399" t="str">
        <f ca="1">+IF(OFFSET('Sanitation Data'!$F$28,0,10*ROW('Sanitation Data'!F177))="","",OFFSET('Sanitation Data'!$F$28,0,10*ROW('Sanitation Data'!F177)))</f>
        <v/>
      </c>
      <c r="CV183" s="399" t="str">
        <f ca="1">+IF(OFFSET('Sanitation Data'!$F$29,0,10*ROW('Sanitation Data'!F177))="","",OFFSET('Sanitation Data'!$F$29,0,10*ROW('Sanitation Data'!F177)))</f>
        <v/>
      </c>
      <c r="CW183" s="399" t="str">
        <f ca="1">+IF(OFFSET('Sanitation Data'!$F$30,0,10*ROW('Sanitation Data'!F177))="","",OFFSET('Sanitation Data'!$F$30,0,10*ROW('Sanitation Data'!F177)))</f>
        <v/>
      </c>
      <c r="CX183" s="399" t="str">
        <f ca="1">+IF(OFFSET('Sanitation Data'!$F$31,0,10*ROW('Sanitation Data'!F177))="","",OFFSET('Sanitation Data'!$F$31,0,10*ROW('Sanitation Data'!F177)))</f>
        <v/>
      </c>
      <c r="CY183" s="399" t="str">
        <f ca="1">+IF(OFFSET('Sanitation Data'!$F$32,0,10*ROW('Sanitation Data'!F177))="","",OFFSET('Sanitation Data'!$F$32,0,10*ROW('Sanitation Data'!F177)))</f>
        <v/>
      </c>
      <c r="CZ183" s="399" t="str">
        <f ca="1">+IF(OFFSET('Sanitation Data'!$G$28,0,10*ROW('Sanitation Data'!G177))="","",OFFSET('Sanitation Data'!$G$28,0,10*ROW('Sanitation Data'!G177)))</f>
        <v/>
      </c>
      <c r="DA183" s="399" t="str">
        <f ca="1">+IF(OFFSET('Sanitation Data'!$G$29,0,10*ROW('Sanitation Data'!G177))="","",OFFSET('Sanitation Data'!$G$29,0,10*ROW('Sanitation Data'!G177)))</f>
        <v/>
      </c>
      <c r="DB183" s="399" t="str">
        <f ca="1">+IF(OFFSET('Sanitation Data'!$G$30,0,10*ROW('Sanitation Data'!G177))="","",OFFSET('Sanitation Data'!$G$30,0,10*ROW('Sanitation Data'!G177)))</f>
        <v/>
      </c>
      <c r="DC183" s="399" t="str">
        <f ca="1">+IF(OFFSET('Sanitation Data'!$G$31,0,10*ROW('Sanitation Data'!G177))="","",OFFSET('Sanitation Data'!$G$31,0,10*ROW('Sanitation Data'!G177)))</f>
        <v/>
      </c>
      <c r="DD183" s="399" t="str">
        <f ca="1">+IF(OFFSET('Sanitation Data'!$G$32,0,10*ROW('Sanitation Data'!G177))="","",OFFSET('Sanitation Data'!$G$32,0,10*ROW('Sanitation Data'!G177)))</f>
        <v/>
      </c>
      <c r="DE183" s="399" t="str">
        <f ca="1">+IF(OFFSET('Sanitation Data'!$H$28,0,10*ROW('Sanitation Data'!H177))="","",OFFSET('Sanitation Data'!$H$28,0,10*ROW('Sanitation Data'!H177)))</f>
        <v/>
      </c>
      <c r="DF183" s="399" t="str">
        <f ca="1">+IF(OFFSET('Sanitation Data'!$H$29,0,10*ROW('Sanitation Data'!H177))="","",OFFSET('Sanitation Data'!$H$29,0,10*ROW('Sanitation Data'!H177)))</f>
        <v/>
      </c>
      <c r="DG183" s="399" t="str">
        <f ca="1">+IF(OFFSET('Sanitation Data'!$H$30,0,10*ROW('Sanitation Data'!H177))="","",OFFSET('Sanitation Data'!$H$30,0,10*ROW('Sanitation Data'!H177)))</f>
        <v/>
      </c>
      <c r="DH183" s="399" t="str">
        <f ca="1">+IF(OFFSET('Sanitation Data'!$H$31,0,10*ROW('Sanitation Data'!H177))="","",OFFSET('Sanitation Data'!$H$31,0,10*ROW('Sanitation Data'!H177)))</f>
        <v/>
      </c>
      <c r="DI183" s="399" t="str">
        <f ca="1">+IF(OFFSET('Sanitation Data'!$H$32,0,10*ROW('Sanitation Data'!H177))="","",OFFSET('Sanitation Data'!$H$32,0,10*ROW('Sanitation Data'!H177)))</f>
        <v/>
      </c>
      <c r="DJ183" s="399" t="str">
        <f ca="1">+IF(OFFSET('Sanitation Data'!$I$28,0,10*ROW('Sanitation Data'!I177))="","",OFFSET('Sanitation Data'!$I$28,0,10*ROW('Sanitation Data'!I177)))</f>
        <v/>
      </c>
      <c r="DK183" s="399" t="str">
        <f ca="1">+IF(OFFSET('Sanitation Data'!$I$29,0,10*ROW('Sanitation Data'!I177))="","",OFFSET('Sanitation Data'!$I$29,0,10*ROW('Sanitation Data'!I177)))</f>
        <v/>
      </c>
      <c r="DL183" s="399" t="str">
        <f ca="1">+IF(OFFSET('Sanitation Data'!$I$30,0,10*ROW('Sanitation Data'!I177))="","",OFFSET('Sanitation Data'!$I$30,0,10*ROW('Sanitation Data'!I177)))</f>
        <v/>
      </c>
      <c r="DM183" s="399" t="str">
        <f ca="1">+IF(OFFSET('Sanitation Data'!$I$31,0,10*ROW('Sanitation Data'!I177))="","",OFFSET('Sanitation Data'!$I$31,0,10*ROW('Sanitation Data'!I177)))</f>
        <v/>
      </c>
      <c r="DN183" s="399" t="str">
        <f ca="1">+IF(OFFSET('Sanitation Data'!$I$32,0,10*ROW('Sanitation Data'!I177))="","",OFFSET('Sanitation Data'!$I$32,0,10*ROW('Sanitation Data'!I177)))</f>
        <v/>
      </c>
      <c r="DO183" s="399" t="str">
        <f ca="1">+IF(OFFSET('Hygiene Data'!$D$11,0,10*ROW('Hygiene Data'!D177))="","",OFFSET('Hygiene Data'!$D$11,0,10*ROW('Hygiene Data'!D177)))</f>
        <v/>
      </c>
      <c r="DP183" s="399" t="str">
        <f ca="1">+IF(OFFSET('Hygiene Data'!$D$12,0,10*ROW('Hygiene Data'!D177))="","",OFFSET('Hygiene Data'!$D$12,0,10*ROW('Hygiene Data'!D177)))</f>
        <v/>
      </c>
      <c r="DQ183" s="399" t="str">
        <f ca="1">+IF(OFFSET('Hygiene Data'!$D$13,0,10*ROW('Hygiene Data'!D177))="","",OFFSET('Hygiene Data'!$D$13,0,10*ROW('Hygiene Data'!D177)))</f>
        <v/>
      </c>
      <c r="DR183" s="399" t="str">
        <f ca="1">+IF(OFFSET('Hygiene Data'!$E$11,0,10*ROW('Hygiene Data'!E177))="","",OFFSET('Hygiene Data'!$E$11,0,10*ROW('Hygiene Data'!E177)))</f>
        <v/>
      </c>
      <c r="DS183" s="399" t="str">
        <f ca="1">+IF(OFFSET('Hygiene Data'!$E$12,0,10*ROW('Hygiene Data'!E177))="","",OFFSET('Hygiene Data'!$E$12,0,10*ROW('Hygiene Data'!E177)))</f>
        <v/>
      </c>
      <c r="DT183" s="399" t="str">
        <f ca="1">+IF(OFFSET('Hygiene Data'!$E$13,0,10*ROW('Hygiene Data'!E177))="","",OFFSET('Hygiene Data'!$E$13,0,10*ROW('Hygiene Data'!E177)))</f>
        <v/>
      </c>
      <c r="DU183" s="399" t="str">
        <f ca="1">+IF(OFFSET('Hygiene Data'!$F$11,0,10*ROW('Hygiene Data'!F177))="","",OFFSET('Hygiene Data'!$F$11,0,10*ROW('Hygiene Data'!F177)))</f>
        <v/>
      </c>
      <c r="DV183" s="399" t="str">
        <f ca="1">+IF(OFFSET('Hygiene Data'!$F$12,0,10*ROW('Hygiene Data'!F177))="","",OFFSET('Hygiene Data'!$F$12,0,10*ROW('Hygiene Data'!F177)))</f>
        <v/>
      </c>
      <c r="DW183" s="399" t="str">
        <f ca="1">+IF(OFFSET('Hygiene Data'!$F$13,0,10*ROW('Hygiene Data'!F177))="","",OFFSET('Hygiene Data'!$F$13,0,10*ROW('Hygiene Data'!F177)))</f>
        <v/>
      </c>
      <c r="DX183" s="399" t="str">
        <f ca="1">+IF(OFFSET('Hygiene Data'!$G$11,0,10*ROW('Hygiene Data'!G177))="","",OFFSET('Hygiene Data'!$G$11,0,10*ROW('Hygiene Data'!G177)))</f>
        <v/>
      </c>
      <c r="DY183" s="399" t="str">
        <f ca="1">+IF(OFFSET('Hygiene Data'!$G$12,0,10*ROW('Hygiene Data'!G177))="","",OFFSET('Hygiene Data'!$G$12,0,10*ROW('Hygiene Data'!G177)))</f>
        <v/>
      </c>
      <c r="DZ183" s="399" t="str">
        <f ca="1">+IF(OFFSET('Hygiene Data'!$G$13,0,10*ROW('Hygiene Data'!G177))="","",OFFSET('Hygiene Data'!$G$13,0,10*ROW('Hygiene Data'!G177)))</f>
        <v/>
      </c>
      <c r="EA183" s="399" t="str">
        <f ca="1">+IF(OFFSET('Hygiene Data'!$H$11,0,10*ROW('Hygiene Data'!H177))="","",OFFSET('Hygiene Data'!$H$11,0,10*ROW('Hygiene Data'!H177)))</f>
        <v/>
      </c>
      <c r="EB183" s="399" t="str">
        <f ca="1">+IF(OFFSET('Hygiene Data'!$H$12,0,10*ROW('Hygiene Data'!H177))="","",OFFSET('Hygiene Data'!$H$12,0,10*ROW('Hygiene Data'!H177)))</f>
        <v/>
      </c>
      <c r="EC183" s="399" t="str">
        <f ca="1">+IF(OFFSET('Hygiene Data'!$H$13,0,10*ROW('Hygiene Data'!H177))="","",OFFSET('Hygiene Data'!$H$13,0,10*ROW('Hygiene Data'!H177)))</f>
        <v/>
      </c>
      <c r="ED183" s="399" t="str">
        <f ca="1">+IF(OFFSET('Hygiene Data'!$I$11,0,10*ROW('Hygiene Data'!I177))="","",OFFSET('Hygiene Data'!$I$11,0,10*ROW('Hygiene Data'!I177)))</f>
        <v/>
      </c>
      <c r="EE183" s="399" t="str">
        <f ca="1">+IF(OFFSET('Hygiene Data'!$I$12,0,10*ROW('Hygiene Data'!I177))="","",OFFSET('Hygiene Data'!$I$12,0,10*ROW('Hygiene Data'!I177)))</f>
        <v/>
      </c>
      <c r="EF183" s="399" t="str">
        <f ca="1">+IF(OFFSET('Hygiene Data'!$I$13,0,10*ROW('Hygiene Data'!I177))="","",OFFSET('Hygiene Data'!$I$13,0,10*ROW('Hygiene Data'!I177)))</f>
        <v/>
      </c>
    </row>
    <row r="184" spans="1:136" x14ac:dyDescent="0.25">
      <c r="A184" s="508" t="str">
        <f ca="1">+IF(OFFSET('Water Data'!$B$2,0,10*ROW('Water Data'!E178))="","",OFFSET('Water Data'!$B$2,0,10*ROW('Water Data'!E178)))</f>
        <v/>
      </c>
      <c r="B184" s="50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35" t="str">
        <f t="shared" ca="1" si="2"/>
        <v/>
      </c>
      <c r="D184" s="53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3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3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3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3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3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3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3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3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3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3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3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3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3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3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3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3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3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3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3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3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3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3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3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3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3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3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3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3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3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3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3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3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3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3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3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3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3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3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3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3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3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3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3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3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3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3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3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3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1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3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3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3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3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3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3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3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3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3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3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3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3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3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3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3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3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99" t="str">
        <f ca="1">+IF(OFFSET('Water Data'!$D$27,0,10*ROW('Water Data'!D178))="","",OFFSET('Water Data'!$D$27,0,10*ROW('Water Data'!D178)))</f>
        <v/>
      </c>
      <c r="BT184" s="399" t="str">
        <f ca="1">+IF(OFFSET('Water Data'!$D$28,0,10*ROW('Water Data'!D178))="","",OFFSET('Water Data'!$D$28,0,10*ROW('Water Data'!D178)))</f>
        <v/>
      </c>
      <c r="BU184" s="399" t="str">
        <f ca="1">+IF(OFFSET('Water Data'!$D$29,0,10*ROW('Water Data'!D178))="","",OFFSET('Water Data'!$D$29,0,10*ROW('Water Data'!D178)))</f>
        <v/>
      </c>
      <c r="BV184" s="399" t="str">
        <f ca="1">+IF(OFFSET('Water Data'!$E$27,0,10*ROW('Water Data'!E178))="","",OFFSET('Water Data'!$E$27,0,10*ROW('Water Data'!E178)))</f>
        <v/>
      </c>
      <c r="BW184" s="399" t="str">
        <f ca="1">+IF(OFFSET('Water Data'!$E$28,0,10*ROW('Water Data'!E178))="","",OFFSET('Water Data'!$E$28,0,10*ROW('Water Data'!E178)))</f>
        <v/>
      </c>
      <c r="BX184" s="399" t="str">
        <f ca="1">+IF(OFFSET('Water Data'!$E$29,0,10*ROW('Water Data'!E178))="","",OFFSET('Water Data'!$E$29,0,10*ROW('Water Data'!E178)))</f>
        <v/>
      </c>
      <c r="BY184" s="399" t="str">
        <f ca="1">+IF(OFFSET('Water Data'!$F$27,0,10*ROW('Water Data'!F178))="","",OFFSET('Water Data'!$F$27,0,10*ROW('Water Data'!F178)))</f>
        <v/>
      </c>
      <c r="BZ184" s="399" t="str">
        <f ca="1">+IF(OFFSET('Water Data'!$F$28,0,10*ROW('Water Data'!F178))="","",OFFSET('Water Data'!$F$28,0,10*ROW('Water Data'!F178)))</f>
        <v/>
      </c>
      <c r="CA184" s="399" t="str">
        <f ca="1">+IF(OFFSET('Water Data'!$F$29,0,10*ROW('Water Data'!F178))="","",OFFSET('Water Data'!$F$29,0,10*ROW('Water Data'!F178)))</f>
        <v/>
      </c>
      <c r="CB184" s="399" t="str">
        <f ca="1">+IF(OFFSET('Water Data'!$G$27,0,10*ROW('Water Data'!G178))="","",OFFSET('Water Data'!$G$27,0,10*ROW('Water Data'!G178)))</f>
        <v/>
      </c>
      <c r="CC184" s="399" t="str">
        <f ca="1">+IF(OFFSET('Water Data'!$G$28,0,10*ROW('Water Data'!G178))="","",OFFSET('Water Data'!$G$28,0,10*ROW('Water Data'!G178)))</f>
        <v/>
      </c>
      <c r="CD184" s="399" t="str">
        <f ca="1">+IF(OFFSET('Water Data'!$G$29,0,10*ROW('Water Data'!G178))="","",OFFSET('Water Data'!$G$29,0,10*ROW('Water Data'!G178)))</f>
        <v/>
      </c>
      <c r="CE184" s="399" t="str">
        <f ca="1">+IF(OFFSET('Water Data'!$H$27,0,10*ROW('Water Data'!H178))="","",OFFSET('Water Data'!$H$27,0,10*ROW('Water Data'!H178)))</f>
        <v/>
      </c>
      <c r="CF184" s="399" t="str">
        <f ca="1">+IF(OFFSET('Water Data'!$H$28,0,10*ROW('Water Data'!H178))="","",OFFSET('Water Data'!$H$28,0,10*ROW('Water Data'!H178)))</f>
        <v/>
      </c>
      <c r="CG184" s="399" t="str">
        <f ca="1">+IF(OFFSET('Water Data'!$H$29,0,10*ROW('Water Data'!H178))="","",OFFSET('Water Data'!$H$29,0,10*ROW('Water Data'!H178)))</f>
        <v/>
      </c>
      <c r="CH184" s="399" t="str">
        <f ca="1">+IF(OFFSET('Water Data'!$I$27,0,10*ROW('Water Data'!I178))="","",OFFSET('Water Data'!$I$27,0,10*ROW('Water Data'!I178)))</f>
        <v/>
      </c>
      <c r="CI184" s="399" t="str">
        <f ca="1">+IF(OFFSET('Water Data'!$I$28,0,10*ROW('Water Data'!I178))="","",OFFSET('Water Data'!$I$28,0,10*ROW('Water Data'!I178)))</f>
        <v/>
      </c>
      <c r="CJ184" s="399" t="str">
        <f ca="1">+IF(OFFSET('Water Data'!$I$29,0,10*ROW('Water Data'!I178))="","",OFFSET('Water Data'!$I$29,0,10*ROW('Water Data'!I178)))</f>
        <v/>
      </c>
      <c r="CK184" s="399" t="str">
        <f ca="1">+IF(OFFSET('Sanitation Data'!$D$28,0,10*ROW('Sanitation Data'!D178))="","",OFFSET('Sanitation Data'!$D$28,0,10*ROW('Sanitation Data'!D178)))</f>
        <v/>
      </c>
      <c r="CL184" s="399" t="str">
        <f ca="1">+IF(OFFSET('Sanitation Data'!$D$29,0,10*ROW('Sanitation Data'!D178))="","",OFFSET('Sanitation Data'!$D$29,0,10*ROW('Sanitation Data'!D178)))</f>
        <v/>
      </c>
      <c r="CM184" s="399" t="str">
        <f ca="1">+IF(OFFSET('Sanitation Data'!$D$30,0,10*ROW('Sanitation Data'!D178))="","",OFFSET('Sanitation Data'!$D$30,0,10*ROW('Sanitation Data'!D178)))</f>
        <v/>
      </c>
      <c r="CN184" s="399" t="str">
        <f ca="1">+IF(OFFSET('Sanitation Data'!$D$31,0,10*ROW('Sanitation Data'!D178))="","",OFFSET('Sanitation Data'!$D$31,0,10*ROW('Sanitation Data'!D178)))</f>
        <v/>
      </c>
      <c r="CO184" s="399" t="str">
        <f ca="1">+IF(OFFSET('Sanitation Data'!$D$32,0,10*ROW('Sanitation Data'!D178))="","",OFFSET('Sanitation Data'!$D$32,0,10*ROW('Sanitation Data'!D178)))</f>
        <v/>
      </c>
      <c r="CP184" s="399" t="str">
        <f ca="1">+IF(OFFSET('Sanitation Data'!$E$28,0,10*ROW('Sanitation Data'!E178))="","",OFFSET('Sanitation Data'!$E$28,0,10*ROW('Sanitation Data'!E178)))</f>
        <v/>
      </c>
      <c r="CQ184" s="399" t="str">
        <f ca="1">+IF(OFFSET('Sanitation Data'!$E$29,0,10*ROW('Sanitation Data'!E178))="","",OFFSET('Sanitation Data'!$E$29,0,10*ROW('Sanitation Data'!E178)))</f>
        <v/>
      </c>
      <c r="CR184" s="399" t="str">
        <f ca="1">+IF(OFFSET('Sanitation Data'!$E$30,0,10*ROW('Sanitation Data'!E178))="","",OFFSET('Sanitation Data'!$E$30,0,10*ROW('Sanitation Data'!E178)))</f>
        <v/>
      </c>
      <c r="CS184" s="399" t="str">
        <f ca="1">+IF(OFFSET('Sanitation Data'!$E$31,0,10*ROW('Sanitation Data'!E178))="","",OFFSET('Sanitation Data'!$E$31,0,10*ROW('Sanitation Data'!E178)))</f>
        <v/>
      </c>
      <c r="CT184" s="399" t="str">
        <f ca="1">+IF(OFFSET('Sanitation Data'!$E$32,0,10*ROW('Sanitation Data'!E178))="","",OFFSET('Sanitation Data'!$E$32,0,10*ROW('Sanitation Data'!E178)))</f>
        <v/>
      </c>
      <c r="CU184" s="399" t="str">
        <f ca="1">+IF(OFFSET('Sanitation Data'!$F$28,0,10*ROW('Sanitation Data'!F178))="","",OFFSET('Sanitation Data'!$F$28,0,10*ROW('Sanitation Data'!F178)))</f>
        <v/>
      </c>
      <c r="CV184" s="399" t="str">
        <f ca="1">+IF(OFFSET('Sanitation Data'!$F$29,0,10*ROW('Sanitation Data'!F178))="","",OFFSET('Sanitation Data'!$F$29,0,10*ROW('Sanitation Data'!F178)))</f>
        <v/>
      </c>
      <c r="CW184" s="399" t="str">
        <f ca="1">+IF(OFFSET('Sanitation Data'!$F$30,0,10*ROW('Sanitation Data'!F178))="","",OFFSET('Sanitation Data'!$F$30,0,10*ROW('Sanitation Data'!F178)))</f>
        <v/>
      </c>
      <c r="CX184" s="399" t="str">
        <f ca="1">+IF(OFFSET('Sanitation Data'!$F$31,0,10*ROW('Sanitation Data'!F178))="","",OFFSET('Sanitation Data'!$F$31,0,10*ROW('Sanitation Data'!F178)))</f>
        <v/>
      </c>
      <c r="CY184" s="399" t="str">
        <f ca="1">+IF(OFFSET('Sanitation Data'!$F$32,0,10*ROW('Sanitation Data'!F178))="","",OFFSET('Sanitation Data'!$F$32,0,10*ROW('Sanitation Data'!F178)))</f>
        <v/>
      </c>
      <c r="CZ184" s="399" t="str">
        <f ca="1">+IF(OFFSET('Sanitation Data'!$G$28,0,10*ROW('Sanitation Data'!G178))="","",OFFSET('Sanitation Data'!$G$28,0,10*ROW('Sanitation Data'!G178)))</f>
        <v/>
      </c>
      <c r="DA184" s="399" t="str">
        <f ca="1">+IF(OFFSET('Sanitation Data'!$G$29,0,10*ROW('Sanitation Data'!G178))="","",OFFSET('Sanitation Data'!$G$29,0,10*ROW('Sanitation Data'!G178)))</f>
        <v/>
      </c>
      <c r="DB184" s="399" t="str">
        <f ca="1">+IF(OFFSET('Sanitation Data'!$G$30,0,10*ROW('Sanitation Data'!G178))="","",OFFSET('Sanitation Data'!$G$30,0,10*ROW('Sanitation Data'!G178)))</f>
        <v/>
      </c>
      <c r="DC184" s="399" t="str">
        <f ca="1">+IF(OFFSET('Sanitation Data'!$G$31,0,10*ROW('Sanitation Data'!G178))="","",OFFSET('Sanitation Data'!$G$31,0,10*ROW('Sanitation Data'!G178)))</f>
        <v/>
      </c>
      <c r="DD184" s="399" t="str">
        <f ca="1">+IF(OFFSET('Sanitation Data'!$G$32,0,10*ROW('Sanitation Data'!G178))="","",OFFSET('Sanitation Data'!$G$32,0,10*ROW('Sanitation Data'!G178)))</f>
        <v/>
      </c>
      <c r="DE184" s="399" t="str">
        <f ca="1">+IF(OFFSET('Sanitation Data'!$H$28,0,10*ROW('Sanitation Data'!H178))="","",OFFSET('Sanitation Data'!$H$28,0,10*ROW('Sanitation Data'!H178)))</f>
        <v/>
      </c>
      <c r="DF184" s="399" t="str">
        <f ca="1">+IF(OFFSET('Sanitation Data'!$H$29,0,10*ROW('Sanitation Data'!H178))="","",OFFSET('Sanitation Data'!$H$29,0,10*ROW('Sanitation Data'!H178)))</f>
        <v/>
      </c>
      <c r="DG184" s="399" t="str">
        <f ca="1">+IF(OFFSET('Sanitation Data'!$H$30,0,10*ROW('Sanitation Data'!H178))="","",OFFSET('Sanitation Data'!$H$30,0,10*ROW('Sanitation Data'!H178)))</f>
        <v/>
      </c>
      <c r="DH184" s="399" t="str">
        <f ca="1">+IF(OFFSET('Sanitation Data'!$H$31,0,10*ROW('Sanitation Data'!H178))="","",OFFSET('Sanitation Data'!$H$31,0,10*ROW('Sanitation Data'!H178)))</f>
        <v/>
      </c>
      <c r="DI184" s="399" t="str">
        <f ca="1">+IF(OFFSET('Sanitation Data'!$H$32,0,10*ROW('Sanitation Data'!H178))="","",OFFSET('Sanitation Data'!$H$32,0,10*ROW('Sanitation Data'!H178)))</f>
        <v/>
      </c>
      <c r="DJ184" s="399" t="str">
        <f ca="1">+IF(OFFSET('Sanitation Data'!$I$28,0,10*ROW('Sanitation Data'!I178))="","",OFFSET('Sanitation Data'!$I$28,0,10*ROW('Sanitation Data'!I178)))</f>
        <v/>
      </c>
      <c r="DK184" s="399" t="str">
        <f ca="1">+IF(OFFSET('Sanitation Data'!$I$29,0,10*ROW('Sanitation Data'!I178))="","",OFFSET('Sanitation Data'!$I$29,0,10*ROW('Sanitation Data'!I178)))</f>
        <v/>
      </c>
      <c r="DL184" s="399" t="str">
        <f ca="1">+IF(OFFSET('Sanitation Data'!$I$30,0,10*ROW('Sanitation Data'!I178))="","",OFFSET('Sanitation Data'!$I$30,0,10*ROW('Sanitation Data'!I178)))</f>
        <v/>
      </c>
      <c r="DM184" s="399" t="str">
        <f ca="1">+IF(OFFSET('Sanitation Data'!$I$31,0,10*ROW('Sanitation Data'!I178))="","",OFFSET('Sanitation Data'!$I$31,0,10*ROW('Sanitation Data'!I178)))</f>
        <v/>
      </c>
      <c r="DN184" s="399" t="str">
        <f ca="1">+IF(OFFSET('Sanitation Data'!$I$32,0,10*ROW('Sanitation Data'!I178))="","",OFFSET('Sanitation Data'!$I$32,0,10*ROW('Sanitation Data'!I178)))</f>
        <v/>
      </c>
      <c r="DO184" s="399" t="str">
        <f ca="1">+IF(OFFSET('Hygiene Data'!$D$11,0,10*ROW('Hygiene Data'!D178))="","",OFFSET('Hygiene Data'!$D$11,0,10*ROW('Hygiene Data'!D178)))</f>
        <v/>
      </c>
      <c r="DP184" s="399" t="str">
        <f ca="1">+IF(OFFSET('Hygiene Data'!$D$12,0,10*ROW('Hygiene Data'!D178))="","",OFFSET('Hygiene Data'!$D$12,0,10*ROW('Hygiene Data'!D178)))</f>
        <v/>
      </c>
      <c r="DQ184" s="399" t="str">
        <f ca="1">+IF(OFFSET('Hygiene Data'!$D$13,0,10*ROW('Hygiene Data'!D178))="","",OFFSET('Hygiene Data'!$D$13,0,10*ROW('Hygiene Data'!D178)))</f>
        <v/>
      </c>
      <c r="DR184" s="399" t="str">
        <f ca="1">+IF(OFFSET('Hygiene Data'!$E$11,0,10*ROW('Hygiene Data'!E178))="","",OFFSET('Hygiene Data'!$E$11,0,10*ROW('Hygiene Data'!E178)))</f>
        <v/>
      </c>
      <c r="DS184" s="399" t="str">
        <f ca="1">+IF(OFFSET('Hygiene Data'!$E$12,0,10*ROW('Hygiene Data'!E178))="","",OFFSET('Hygiene Data'!$E$12,0,10*ROW('Hygiene Data'!E178)))</f>
        <v/>
      </c>
      <c r="DT184" s="399" t="str">
        <f ca="1">+IF(OFFSET('Hygiene Data'!$E$13,0,10*ROW('Hygiene Data'!E178))="","",OFFSET('Hygiene Data'!$E$13,0,10*ROW('Hygiene Data'!E178)))</f>
        <v/>
      </c>
      <c r="DU184" s="399" t="str">
        <f ca="1">+IF(OFFSET('Hygiene Data'!$F$11,0,10*ROW('Hygiene Data'!F178))="","",OFFSET('Hygiene Data'!$F$11,0,10*ROW('Hygiene Data'!F178)))</f>
        <v/>
      </c>
      <c r="DV184" s="399" t="str">
        <f ca="1">+IF(OFFSET('Hygiene Data'!$F$12,0,10*ROW('Hygiene Data'!F178))="","",OFFSET('Hygiene Data'!$F$12,0,10*ROW('Hygiene Data'!F178)))</f>
        <v/>
      </c>
      <c r="DW184" s="399" t="str">
        <f ca="1">+IF(OFFSET('Hygiene Data'!$F$13,0,10*ROW('Hygiene Data'!F178))="","",OFFSET('Hygiene Data'!$F$13,0,10*ROW('Hygiene Data'!F178)))</f>
        <v/>
      </c>
      <c r="DX184" s="399" t="str">
        <f ca="1">+IF(OFFSET('Hygiene Data'!$G$11,0,10*ROW('Hygiene Data'!G178))="","",OFFSET('Hygiene Data'!$G$11,0,10*ROW('Hygiene Data'!G178)))</f>
        <v/>
      </c>
      <c r="DY184" s="399" t="str">
        <f ca="1">+IF(OFFSET('Hygiene Data'!$G$12,0,10*ROW('Hygiene Data'!G178))="","",OFFSET('Hygiene Data'!$G$12,0,10*ROW('Hygiene Data'!G178)))</f>
        <v/>
      </c>
      <c r="DZ184" s="399" t="str">
        <f ca="1">+IF(OFFSET('Hygiene Data'!$G$13,0,10*ROW('Hygiene Data'!G178))="","",OFFSET('Hygiene Data'!$G$13,0,10*ROW('Hygiene Data'!G178)))</f>
        <v/>
      </c>
      <c r="EA184" s="399" t="str">
        <f ca="1">+IF(OFFSET('Hygiene Data'!$H$11,0,10*ROW('Hygiene Data'!H178))="","",OFFSET('Hygiene Data'!$H$11,0,10*ROW('Hygiene Data'!H178)))</f>
        <v/>
      </c>
      <c r="EB184" s="399" t="str">
        <f ca="1">+IF(OFFSET('Hygiene Data'!$H$12,0,10*ROW('Hygiene Data'!H178))="","",OFFSET('Hygiene Data'!$H$12,0,10*ROW('Hygiene Data'!H178)))</f>
        <v/>
      </c>
      <c r="EC184" s="399" t="str">
        <f ca="1">+IF(OFFSET('Hygiene Data'!$H$13,0,10*ROW('Hygiene Data'!H178))="","",OFFSET('Hygiene Data'!$H$13,0,10*ROW('Hygiene Data'!H178)))</f>
        <v/>
      </c>
      <c r="ED184" s="399" t="str">
        <f ca="1">+IF(OFFSET('Hygiene Data'!$I$11,0,10*ROW('Hygiene Data'!I178))="","",OFFSET('Hygiene Data'!$I$11,0,10*ROW('Hygiene Data'!I178)))</f>
        <v/>
      </c>
      <c r="EE184" s="399" t="str">
        <f ca="1">+IF(OFFSET('Hygiene Data'!$I$12,0,10*ROW('Hygiene Data'!I178))="","",OFFSET('Hygiene Data'!$I$12,0,10*ROW('Hygiene Data'!I178)))</f>
        <v/>
      </c>
      <c r="EF184" s="399" t="str">
        <f ca="1">+IF(OFFSET('Hygiene Data'!$I$13,0,10*ROW('Hygiene Data'!I178))="","",OFFSET('Hygiene Data'!$I$13,0,10*ROW('Hygiene Data'!I178)))</f>
        <v/>
      </c>
    </row>
    <row r="185" spans="1:136" x14ac:dyDescent="0.25">
      <c r="A185" s="508" t="str">
        <f ca="1">+IF(OFFSET('Water Data'!$B$2,0,10*ROW('Water Data'!E179))="","",OFFSET('Water Data'!$B$2,0,10*ROW('Water Data'!E179)))</f>
        <v/>
      </c>
      <c r="B185" s="50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35" t="str">
        <f t="shared" ca="1" si="2"/>
        <v/>
      </c>
      <c r="D185" s="53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3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3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3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3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3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3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3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3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3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3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3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3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3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3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3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3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3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3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3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3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3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3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3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3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3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3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3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3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3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3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3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3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3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3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3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3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3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3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3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3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3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3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3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3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3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3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3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3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1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3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3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3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3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3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3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3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3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3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3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3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3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3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3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3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3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99" t="str">
        <f ca="1">+IF(OFFSET('Water Data'!$D$27,0,10*ROW('Water Data'!D179))="","",OFFSET('Water Data'!$D$27,0,10*ROW('Water Data'!D179)))</f>
        <v/>
      </c>
      <c r="BT185" s="399" t="str">
        <f ca="1">+IF(OFFSET('Water Data'!$D$28,0,10*ROW('Water Data'!D179))="","",OFFSET('Water Data'!$D$28,0,10*ROW('Water Data'!D179)))</f>
        <v/>
      </c>
      <c r="BU185" s="399" t="str">
        <f ca="1">+IF(OFFSET('Water Data'!$D$29,0,10*ROW('Water Data'!D179))="","",OFFSET('Water Data'!$D$29,0,10*ROW('Water Data'!D179)))</f>
        <v/>
      </c>
      <c r="BV185" s="399" t="str">
        <f ca="1">+IF(OFFSET('Water Data'!$E$27,0,10*ROW('Water Data'!E179))="","",OFFSET('Water Data'!$E$27,0,10*ROW('Water Data'!E179)))</f>
        <v/>
      </c>
      <c r="BW185" s="399" t="str">
        <f ca="1">+IF(OFFSET('Water Data'!$E$28,0,10*ROW('Water Data'!E179))="","",OFFSET('Water Data'!$E$28,0,10*ROW('Water Data'!E179)))</f>
        <v/>
      </c>
      <c r="BX185" s="399" t="str">
        <f ca="1">+IF(OFFSET('Water Data'!$E$29,0,10*ROW('Water Data'!E179))="","",OFFSET('Water Data'!$E$29,0,10*ROW('Water Data'!E179)))</f>
        <v/>
      </c>
      <c r="BY185" s="399" t="str">
        <f ca="1">+IF(OFFSET('Water Data'!$F$27,0,10*ROW('Water Data'!F179))="","",OFFSET('Water Data'!$F$27,0,10*ROW('Water Data'!F179)))</f>
        <v/>
      </c>
      <c r="BZ185" s="399" t="str">
        <f ca="1">+IF(OFFSET('Water Data'!$F$28,0,10*ROW('Water Data'!F179))="","",OFFSET('Water Data'!$F$28,0,10*ROW('Water Data'!F179)))</f>
        <v/>
      </c>
      <c r="CA185" s="399" t="str">
        <f ca="1">+IF(OFFSET('Water Data'!$F$29,0,10*ROW('Water Data'!F179))="","",OFFSET('Water Data'!$F$29,0,10*ROW('Water Data'!F179)))</f>
        <v/>
      </c>
      <c r="CB185" s="399" t="str">
        <f ca="1">+IF(OFFSET('Water Data'!$G$27,0,10*ROW('Water Data'!G179))="","",OFFSET('Water Data'!$G$27,0,10*ROW('Water Data'!G179)))</f>
        <v/>
      </c>
      <c r="CC185" s="399" t="str">
        <f ca="1">+IF(OFFSET('Water Data'!$G$28,0,10*ROW('Water Data'!G179))="","",OFFSET('Water Data'!$G$28,0,10*ROW('Water Data'!G179)))</f>
        <v/>
      </c>
      <c r="CD185" s="399" t="str">
        <f ca="1">+IF(OFFSET('Water Data'!$G$29,0,10*ROW('Water Data'!G179))="","",OFFSET('Water Data'!$G$29,0,10*ROW('Water Data'!G179)))</f>
        <v/>
      </c>
      <c r="CE185" s="399" t="str">
        <f ca="1">+IF(OFFSET('Water Data'!$H$27,0,10*ROW('Water Data'!H179))="","",OFFSET('Water Data'!$H$27,0,10*ROW('Water Data'!H179)))</f>
        <v/>
      </c>
      <c r="CF185" s="399" t="str">
        <f ca="1">+IF(OFFSET('Water Data'!$H$28,0,10*ROW('Water Data'!H179))="","",OFFSET('Water Data'!$H$28,0,10*ROW('Water Data'!H179)))</f>
        <v/>
      </c>
      <c r="CG185" s="399" t="str">
        <f ca="1">+IF(OFFSET('Water Data'!$H$29,0,10*ROW('Water Data'!H179))="","",OFFSET('Water Data'!$H$29,0,10*ROW('Water Data'!H179)))</f>
        <v/>
      </c>
      <c r="CH185" s="399" t="str">
        <f ca="1">+IF(OFFSET('Water Data'!$I$27,0,10*ROW('Water Data'!I179))="","",OFFSET('Water Data'!$I$27,0,10*ROW('Water Data'!I179)))</f>
        <v/>
      </c>
      <c r="CI185" s="399" t="str">
        <f ca="1">+IF(OFFSET('Water Data'!$I$28,0,10*ROW('Water Data'!I179))="","",OFFSET('Water Data'!$I$28,0,10*ROW('Water Data'!I179)))</f>
        <v/>
      </c>
      <c r="CJ185" s="399" t="str">
        <f ca="1">+IF(OFFSET('Water Data'!$I$29,0,10*ROW('Water Data'!I179))="","",OFFSET('Water Data'!$I$29,0,10*ROW('Water Data'!I179)))</f>
        <v/>
      </c>
      <c r="CK185" s="399" t="str">
        <f ca="1">+IF(OFFSET('Sanitation Data'!$D$28,0,10*ROW('Sanitation Data'!D179))="","",OFFSET('Sanitation Data'!$D$28,0,10*ROW('Sanitation Data'!D179)))</f>
        <v/>
      </c>
      <c r="CL185" s="399" t="str">
        <f ca="1">+IF(OFFSET('Sanitation Data'!$D$29,0,10*ROW('Sanitation Data'!D179))="","",OFFSET('Sanitation Data'!$D$29,0,10*ROW('Sanitation Data'!D179)))</f>
        <v/>
      </c>
      <c r="CM185" s="399" t="str">
        <f ca="1">+IF(OFFSET('Sanitation Data'!$D$30,0,10*ROW('Sanitation Data'!D179))="","",OFFSET('Sanitation Data'!$D$30,0,10*ROW('Sanitation Data'!D179)))</f>
        <v/>
      </c>
      <c r="CN185" s="399" t="str">
        <f ca="1">+IF(OFFSET('Sanitation Data'!$D$31,0,10*ROW('Sanitation Data'!D179))="","",OFFSET('Sanitation Data'!$D$31,0,10*ROW('Sanitation Data'!D179)))</f>
        <v/>
      </c>
      <c r="CO185" s="399" t="str">
        <f ca="1">+IF(OFFSET('Sanitation Data'!$D$32,0,10*ROW('Sanitation Data'!D179))="","",OFFSET('Sanitation Data'!$D$32,0,10*ROW('Sanitation Data'!D179)))</f>
        <v/>
      </c>
      <c r="CP185" s="399" t="str">
        <f ca="1">+IF(OFFSET('Sanitation Data'!$E$28,0,10*ROW('Sanitation Data'!E179))="","",OFFSET('Sanitation Data'!$E$28,0,10*ROW('Sanitation Data'!E179)))</f>
        <v/>
      </c>
      <c r="CQ185" s="399" t="str">
        <f ca="1">+IF(OFFSET('Sanitation Data'!$E$29,0,10*ROW('Sanitation Data'!E179))="","",OFFSET('Sanitation Data'!$E$29,0,10*ROW('Sanitation Data'!E179)))</f>
        <v/>
      </c>
      <c r="CR185" s="399" t="str">
        <f ca="1">+IF(OFFSET('Sanitation Data'!$E$30,0,10*ROW('Sanitation Data'!E179))="","",OFFSET('Sanitation Data'!$E$30,0,10*ROW('Sanitation Data'!E179)))</f>
        <v/>
      </c>
      <c r="CS185" s="399" t="str">
        <f ca="1">+IF(OFFSET('Sanitation Data'!$E$31,0,10*ROW('Sanitation Data'!E179))="","",OFFSET('Sanitation Data'!$E$31,0,10*ROW('Sanitation Data'!E179)))</f>
        <v/>
      </c>
      <c r="CT185" s="399" t="str">
        <f ca="1">+IF(OFFSET('Sanitation Data'!$E$32,0,10*ROW('Sanitation Data'!E179))="","",OFFSET('Sanitation Data'!$E$32,0,10*ROW('Sanitation Data'!E179)))</f>
        <v/>
      </c>
      <c r="CU185" s="399" t="str">
        <f ca="1">+IF(OFFSET('Sanitation Data'!$F$28,0,10*ROW('Sanitation Data'!F179))="","",OFFSET('Sanitation Data'!$F$28,0,10*ROW('Sanitation Data'!F179)))</f>
        <v/>
      </c>
      <c r="CV185" s="399" t="str">
        <f ca="1">+IF(OFFSET('Sanitation Data'!$F$29,0,10*ROW('Sanitation Data'!F179))="","",OFFSET('Sanitation Data'!$F$29,0,10*ROW('Sanitation Data'!F179)))</f>
        <v/>
      </c>
      <c r="CW185" s="399" t="str">
        <f ca="1">+IF(OFFSET('Sanitation Data'!$F$30,0,10*ROW('Sanitation Data'!F179))="","",OFFSET('Sanitation Data'!$F$30,0,10*ROW('Sanitation Data'!F179)))</f>
        <v/>
      </c>
      <c r="CX185" s="399" t="str">
        <f ca="1">+IF(OFFSET('Sanitation Data'!$F$31,0,10*ROW('Sanitation Data'!F179))="","",OFFSET('Sanitation Data'!$F$31,0,10*ROW('Sanitation Data'!F179)))</f>
        <v/>
      </c>
      <c r="CY185" s="399" t="str">
        <f ca="1">+IF(OFFSET('Sanitation Data'!$F$32,0,10*ROW('Sanitation Data'!F179))="","",OFFSET('Sanitation Data'!$F$32,0,10*ROW('Sanitation Data'!F179)))</f>
        <v/>
      </c>
      <c r="CZ185" s="399" t="str">
        <f ca="1">+IF(OFFSET('Sanitation Data'!$G$28,0,10*ROW('Sanitation Data'!G179))="","",OFFSET('Sanitation Data'!$G$28,0,10*ROW('Sanitation Data'!G179)))</f>
        <v/>
      </c>
      <c r="DA185" s="399" t="str">
        <f ca="1">+IF(OFFSET('Sanitation Data'!$G$29,0,10*ROW('Sanitation Data'!G179))="","",OFFSET('Sanitation Data'!$G$29,0,10*ROW('Sanitation Data'!G179)))</f>
        <v/>
      </c>
      <c r="DB185" s="399" t="str">
        <f ca="1">+IF(OFFSET('Sanitation Data'!$G$30,0,10*ROW('Sanitation Data'!G179))="","",OFFSET('Sanitation Data'!$G$30,0,10*ROW('Sanitation Data'!G179)))</f>
        <v/>
      </c>
      <c r="DC185" s="399" t="str">
        <f ca="1">+IF(OFFSET('Sanitation Data'!$G$31,0,10*ROW('Sanitation Data'!G179))="","",OFFSET('Sanitation Data'!$G$31,0,10*ROW('Sanitation Data'!G179)))</f>
        <v/>
      </c>
      <c r="DD185" s="399" t="str">
        <f ca="1">+IF(OFFSET('Sanitation Data'!$G$32,0,10*ROW('Sanitation Data'!G179))="","",OFFSET('Sanitation Data'!$G$32,0,10*ROW('Sanitation Data'!G179)))</f>
        <v/>
      </c>
      <c r="DE185" s="399" t="str">
        <f ca="1">+IF(OFFSET('Sanitation Data'!$H$28,0,10*ROW('Sanitation Data'!H179))="","",OFFSET('Sanitation Data'!$H$28,0,10*ROW('Sanitation Data'!H179)))</f>
        <v/>
      </c>
      <c r="DF185" s="399" t="str">
        <f ca="1">+IF(OFFSET('Sanitation Data'!$H$29,0,10*ROW('Sanitation Data'!H179))="","",OFFSET('Sanitation Data'!$H$29,0,10*ROW('Sanitation Data'!H179)))</f>
        <v/>
      </c>
      <c r="DG185" s="399" t="str">
        <f ca="1">+IF(OFFSET('Sanitation Data'!$H$30,0,10*ROW('Sanitation Data'!H179))="","",OFFSET('Sanitation Data'!$H$30,0,10*ROW('Sanitation Data'!H179)))</f>
        <v/>
      </c>
      <c r="DH185" s="399" t="str">
        <f ca="1">+IF(OFFSET('Sanitation Data'!$H$31,0,10*ROW('Sanitation Data'!H179))="","",OFFSET('Sanitation Data'!$H$31,0,10*ROW('Sanitation Data'!H179)))</f>
        <v/>
      </c>
      <c r="DI185" s="399" t="str">
        <f ca="1">+IF(OFFSET('Sanitation Data'!$H$32,0,10*ROW('Sanitation Data'!H179))="","",OFFSET('Sanitation Data'!$H$32,0,10*ROW('Sanitation Data'!H179)))</f>
        <v/>
      </c>
      <c r="DJ185" s="399" t="str">
        <f ca="1">+IF(OFFSET('Sanitation Data'!$I$28,0,10*ROW('Sanitation Data'!I179))="","",OFFSET('Sanitation Data'!$I$28,0,10*ROW('Sanitation Data'!I179)))</f>
        <v/>
      </c>
      <c r="DK185" s="399" t="str">
        <f ca="1">+IF(OFFSET('Sanitation Data'!$I$29,0,10*ROW('Sanitation Data'!I179))="","",OFFSET('Sanitation Data'!$I$29,0,10*ROW('Sanitation Data'!I179)))</f>
        <v/>
      </c>
      <c r="DL185" s="399" t="str">
        <f ca="1">+IF(OFFSET('Sanitation Data'!$I$30,0,10*ROW('Sanitation Data'!I179))="","",OFFSET('Sanitation Data'!$I$30,0,10*ROW('Sanitation Data'!I179)))</f>
        <v/>
      </c>
      <c r="DM185" s="399" t="str">
        <f ca="1">+IF(OFFSET('Sanitation Data'!$I$31,0,10*ROW('Sanitation Data'!I179))="","",OFFSET('Sanitation Data'!$I$31,0,10*ROW('Sanitation Data'!I179)))</f>
        <v/>
      </c>
      <c r="DN185" s="399" t="str">
        <f ca="1">+IF(OFFSET('Sanitation Data'!$I$32,0,10*ROW('Sanitation Data'!I179))="","",OFFSET('Sanitation Data'!$I$32,0,10*ROW('Sanitation Data'!I179)))</f>
        <v/>
      </c>
      <c r="DO185" s="399" t="str">
        <f ca="1">+IF(OFFSET('Hygiene Data'!$D$11,0,10*ROW('Hygiene Data'!D179))="","",OFFSET('Hygiene Data'!$D$11,0,10*ROW('Hygiene Data'!D179)))</f>
        <v/>
      </c>
      <c r="DP185" s="399" t="str">
        <f ca="1">+IF(OFFSET('Hygiene Data'!$D$12,0,10*ROW('Hygiene Data'!D179))="","",OFFSET('Hygiene Data'!$D$12,0,10*ROW('Hygiene Data'!D179)))</f>
        <v/>
      </c>
      <c r="DQ185" s="399" t="str">
        <f ca="1">+IF(OFFSET('Hygiene Data'!$D$13,0,10*ROW('Hygiene Data'!D179))="","",OFFSET('Hygiene Data'!$D$13,0,10*ROW('Hygiene Data'!D179)))</f>
        <v/>
      </c>
      <c r="DR185" s="399" t="str">
        <f ca="1">+IF(OFFSET('Hygiene Data'!$E$11,0,10*ROW('Hygiene Data'!E179))="","",OFFSET('Hygiene Data'!$E$11,0,10*ROW('Hygiene Data'!E179)))</f>
        <v/>
      </c>
      <c r="DS185" s="399" t="str">
        <f ca="1">+IF(OFFSET('Hygiene Data'!$E$12,0,10*ROW('Hygiene Data'!E179))="","",OFFSET('Hygiene Data'!$E$12,0,10*ROW('Hygiene Data'!E179)))</f>
        <v/>
      </c>
      <c r="DT185" s="399" t="str">
        <f ca="1">+IF(OFFSET('Hygiene Data'!$E$13,0,10*ROW('Hygiene Data'!E179))="","",OFFSET('Hygiene Data'!$E$13,0,10*ROW('Hygiene Data'!E179)))</f>
        <v/>
      </c>
      <c r="DU185" s="399" t="str">
        <f ca="1">+IF(OFFSET('Hygiene Data'!$F$11,0,10*ROW('Hygiene Data'!F179))="","",OFFSET('Hygiene Data'!$F$11,0,10*ROW('Hygiene Data'!F179)))</f>
        <v/>
      </c>
      <c r="DV185" s="399" t="str">
        <f ca="1">+IF(OFFSET('Hygiene Data'!$F$12,0,10*ROW('Hygiene Data'!F179))="","",OFFSET('Hygiene Data'!$F$12,0,10*ROW('Hygiene Data'!F179)))</f>
        <v/>
      </c>
      <c r="DW185" s="399" t="str">
        <f ca="1">+IF(OFFSET('Hygiene Data'!$F$13,0,10*ROW('Hygiene Data'!F179))="","",OFFSET('Hygiene Data'!$F$13,0,10*ROW('Hygiene Data'!F179)))</f>
        <v/>
      </c>
      <c r="DX185" s="399" t="str">
        <f ca="1">+IF(OFFSET('Hygiene Data'!$G$11,0,10*ROW('Hygiene Data'!G179))="","",OFFSET('Hygiene Data'!$G$11,0,10*ROW('Hygiene Data'!G179)))</f>
        <v/>
      </c>
      <c r="DY185" s="399" t="str">
        <f ca="1">+IF(OFFSET('Hygiene Data'!$G$12,0,10*ROW('Hygiene Data'!G179))="","",OFFSET('Hygiene Data'!$G$12,0,10*ROW('Hygiene Data'!G179)))</f>
        <v/>
      </c>
      <c r="DZ185" s="399" t="str">
        <f ca="1">+IF(OFFSET('Hygiene Data'!$G$13,0,10*ROW('Hygiene Data'!G179))="","",OFFSET('Hygiene Data'!$G$13,0,10*ROW('Hygiene Data'!G179)))</f>
        <v/>
      </c>
      <c r="EA185" s="399" t="str">
        <f ca="1">+IF(OFFSET('Hygiene Data'!$H$11,0,10*ROW('Hygiene Data'!H179))="","",OFFSET('Hygiene Data'!$H$11,0,10*ROW('Hygiene Data'!H179)))</f>
        <v/>
      </c>
      <c r="EB185" s="399" t="str">
        <f ca="1">+IF(OFFSET('Hygiene Data'!$H$12,0,10*ROW('Hygiene Data'!H179))="","",OFFSET('Hygiene Data'!$H$12,0,10*ROW('Hygiene Data'!H179)))</f>
        <v/>
      </c>
      <c r="EC185" s="399" t="str">
        <f ca="1">+IF(OFFSET('Hygiene Data'!$H$13,0,10*ROW('Hygiene Data'!H179))="","",OFFSET('Hygiene Data'!$H$13,0,10*ROW('Hygiene Data'!H179)))</f>
        <v/>
      </c>
      <c r="ED185" s="399" t="str">
        <f ca="1">+IF(OFFSET('Hygiene Data'!$I$11,0,10*ROW('Hygiene Data'!I179))="","",OFFSET('Hygiene Data'!$I$11,0,10*ROW('Hygiene Data'!I179)))</f>
        <v/>
      </c>
      <c r="EE185" s="399" t="str">
        <f ca="1">+IF(OFFSET('Hygiene Data'!$I$12,0,10*ROW('Hygiene Data'!I179))="","",OFFSET('Hygiene Data'!$I$12,0,10*ROW('Hygiene Data'!I179)))</f>
        <v/>
      </c>
      <c r="EF185" s="399" t="str">
        <f ca="1">+IF(OFFSET('Hygiene Data'!$I$13,0,10*ROW('Hygiene Data'!I179))="","",OFFSET('Hygiene Data'!$I$13,0,10*ROW('Hygiene Data'!I179)))</f>
        <v/>
      </c>
    </row>
    <row r="186" spans="1:136" x14ac:dyDescent="0.25">
      <c r="A186" s="508" t="str">
        <f ca="1">+IF(OFFSET('Water Data'!$B$2,0,10*ROW('Water Data'!E180))="","",OFFSET('Water Data'!$B$2,0,10*ROW('Water Data'!E180)))</f>
        <v/>
      </c>
      <c r="B186" s="50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35" t="str">
        <f t="shared" ca="1" si="2"/>
        <v/>
      </c>
      <c r="D186" s="53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3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3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3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3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3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3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3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3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3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3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3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3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3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3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3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3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3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3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3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3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3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3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3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3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3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3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3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3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3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3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3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3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3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3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3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3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3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3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3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3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3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3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3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3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3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3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3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3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1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3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3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3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3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3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3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3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3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3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3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3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3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3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3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3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3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99" t="str">
        <f ca="1">+IF(OFFSET('Water Data'!$D$27,0,10*ROW('Water Data'!D180))="","",OFFSET('Water Data'!$D$27,0,10*ROW('Water Data'!D180)))</f>
        <v/>
      </c>
      <c r="BT186" s="399" t="str">
        <f ca="1">+IF(OFFSET('Water Data'!$D$28,0,10*ROW('Water Data'!D180))="","",OFFSET('Water Data'!$D$28,0,10*ROW('Water Data'!D180)))</f>
        <v/>
      </c>
      <c r="BU186" s="399" t="str">
        <f ca="1">+IF(OFFSET('Water Data'!$D$29,0,10*ROW('Water Data'!D180))="","",OFFSET('Water Data'!$D$29,0,10*ROW('Water Data'!D180)))</f>
        <v/>
      </c>
      <c r="BV186" s="399" t="str">
        <f ca="1">+IF(OFFSET('Water Data'!$E$27,0,10*ROW('Water Data'!E180))="","",OFFSET('Water Data'!$E$27,0,10*ROW('Water Data'!E180)))</f>
        <v/>
      </c>
      <c r="BW186" s="399" t="str">
        <f ca="1">+IF(OFFSET('Water Data'!$E$28,0,10*ROW('Water Data'!E180))="","",OFFSET('Water Data'!$E$28,0,10*ROW('Water Data'!E180)))</f>
        <v/>
      </c>
      <c r="BX186" s="399" t="str">
        <f ca="1">+IF(OFFSET('Water Data'!$E$29,0,10*ROW('Water Data'!E180))="","",OFFSET('Water Data'!$E$29,0,10*ROW('Water Data'!E180)))</f>
        <v/>
      </c>
      <c r="BY186" s="399" t="str">
        <f ca="1">+IF(OFFSET('Water Data'!$F$27,0,10*ROW('Water Data'!F180))="","",OFFSET('Water Data'!$F$27,0,10*ROW('Water Data'!F180)))</f>
        <v/>
      </c>
      <c r="BZ186" s="399" t="str">
        <f ca="1">+IF(OFFSET('Water Data'!$F$28,0,10*ROW('Water Data'!F180))="","",OFFSET('Water Data'!$F$28,0,10*ROW('Water Data'!F180)))</f>
        <v/>
      </c>
      <c r="CA186" s="399" t="str">
        <f ca="1">+IF(OFFSET('Water Data'!$F$29,0,10*ROW('Water Data'!F180))="","",OFFSET('Water Data'!$F$29,0,10*ROW('Water Data'!F180)))</f>
        <v/>
      </c>
      <c r="CB186" s="399" t="str">
        <f ca="1">+IF(OFFSET('Water Data'!$G$27,0,10*ROW('Water Data'!G180))="","",OFFSET('Water Data'!$G$27,0,10*ROW('Water Data'!G180)))</f>
        <v/>
      </c>
      <c r="CC186" s="399" t="str">
        <f ca="1">+IF(OFFSET('Water Data'!$G$28,0,10*ROW('Water Data'!G180))="","",OFFSET('Water Data'!$G$28,0,10*ROW('Water Data'!G180)))</f>
        <v/>
      </c>
      <c r="CD186" s="399" t="str">
        <f ca="1">+IF(OFFSET('Water Data'!$G$29,0,10*ROW('Water Data'!G180))="","",OFFSET('Water Data'!$G$29,0,10*ROW('Water Data'!G180)))</f>
        <v/>
      </c>
      <c r="CE186" s="399" t="str">
        <f ca="1">+IF(OFFSET('Water Data'!$H$27,0,10*ROW('Water Data'!H180))="","",OFFSET('Water Data'!$H$27,0,10*ROW('Water Data'!H180)))</f>
        <v/>
      </c>
      <c r="CF186" s="399" t="str">
        <f ca="1">+IF(OFFSET('Water Data'!$H$28,0,10*ROW('Water Data'!H180))="","",OFFSET('Water Data'!$H$28,0,10*ROW('Water Data'!H180)))</f>
        <v/>
      </c>
      <c r="CG186" s="399" t="str">
        <f ca="1">+IF(OFFSET('Water Data'!$H$29,0,10*ROW('Water Data'!H180))="","",OFFSET('Water Data'!$H$29,0,10*ROW('Water Data'!H180)))</f>
        <v/>
      </c>
      <c r="CH186" s="399" t="str">
        <f ca="1">+IF(OFFSET('Water Data'!$I$27,0,10*ROW('Water Data'!I180))="","",OFFSET('Water Data'!$I$27,0,10*ROW('Water Data'!I180)))</f>
        <v/>
      </c>
      <c r="CI186" s="399" t="str">
        <f ca="1">+IF(OFFSET('Water Data'!$I$28,0,10*ROW('Water Data'!I180))="","",OFFSET('Water Data'!$I$28,0,10*ROW('Water Data'!I180)))</f>
        <v/>
      </c>
      <c r="CJ186" s="399" t="str">
        <f ca="1">+IF(OFFSET('Water Data'!$I$29,0,10*ROW('Water Data'!I180))="","",OFFSET('Water Data'!$I$29,0,10*ROW('Water Data'!I180)))</f>
        <v/>
      </c>
      <c r="CK186" s="399" t="str">
        <f ca="1">+IF(OFFSET('Sanitation Data'!$D$28,0,10*ROW('Sanitation Data'!D180))="","",OFFSET('Sanitation Data'!$D$28,0,10*ROW('Sanitation Data'!D180)))</f>
        <v/>
      </c>
      <c r="CL186" s="399" t="str">
        <f ca="1">+IF(OFFSET('Sanitation Data'!$D$29,0,10*ROW('Sanitation Data'!D180))="","",OFFSET('Sanitation Data'!$D$29,0,10*ROW('Sanitation Data'!D180)))</f>
        <v/>
      </c>
      <c r="CM186" s="399" t="str">
        <f ca="1">+IF(OFFSET('Sanitation Data'!$D$30,0,10*ROW('Sanitation Data'!D180))="","",OFFSET('Sanitation Data'!$D$30,0,10*ROW('Sanitation Data'!D180)))</f>
        <v/>
      </c>
      <c r="CN186" s="399" t="str">
        <f ca="1">+IF(OFFSET('Sanitation Data'!$D$31,0,10*ROW('Sanitation Data'!D180))="","",OFFSET('Sanitation Data'!$D$31,0,10*ROW('Sanitation Data'!D180)))</f>
        <v/>
      </c>
      <c r="CO186" s="399" t="str">
        <f ca="1">+IF(OFFSET('Sanitation Data'!$D$32,0,10*ROW('Sanitation Data'!D180))="","",OFFSET('Sanitation Data'!$D$32,0,10*ROW('Sanitation Data'!D180)))</f>
        <v/>
      </c>
      <c r="CP186" s="399" t="str">
        <f ca="1">+IF(OFFSET('Sanitation Data'!$E$28,0,10*ROW('Sanitation Data'!E180))="","",OFFSET('Sanitation Data'!$E$28,0,10*ROW('Sanitation Data'!E180)))</f>
        <v/>
      </c>
      <c r="CQ186" s="399" t="str">
        <f ca="1">+IF(OFFSET('Sanitation Data'!$E$29,0,10*ROW('Sanitation Data'!E180))="","",OFFSET('Sanitation Data'!$E$29,0,10*ROW('Sanitation Data'!E180)))</f>
        <v/>
      </c>
      <c r="CR186" s="399" t="str">
        <f ca="1">+IF(OFFSET('Sanitation Data'!$E$30,0,10*ROW('Sanitation Data'!E180))="","",OFFSET('Sanitation Data'!$E$30,0,10*ROW('Sanitation Data'!E180)))</f>
        <v/>
      </c>
      <c r="CS186" s="399" t="str">
        <f ca="1">+IF(OFFSET('Sanitation Data'!$E$31,0,10*ROW('Sanitation Data'!E180))="","",OFFSET('Sanitation Data'!$E$31,0,10*ROW('Sanitation Data'!E180)))</f>
        <v/>
      </c>
      <c r="CT186" s="399" t="str">
        <f ca="1">+IF(OFFSET('Sanitation Data'!$E$32,0,10*ROW('Sanitation Data'!E180))="","",OFFSET('Sanitation Data'!$E$32,0,10*ROW('Sanitation Data'!E180)))</f>
        <v/>
      </c>
      <c r="CU186" s="399" t="str">
        <f ca="1">+IF(OFFSET('Sanitation Data'!$F$28,0,10*ROW('Sanitation Data'!F180))="","",OFFSET('Sanitation Data'!$F$28,0,10*ROW('Sanitation Data'!F180)))</f>
        <v/>
      </c>
      <c r="CV186" s="399" t="str">
        <f ca="1">+IF(OFFSET('Sanitation Data'!$F$29,0,10*ROW('Sanitation Data'!F180))="","",OFFSET('Sanitation Data'!$F$29,0,10*ROW('Sanitation Data'!F180)))</f>
        <v/>
      </c>
      <c r="CW186" s="399" t="str">
        <f ca="1">+IF(OFFSET('Sanitation Data'!$F$30,0,10*ROW('Sanitation Data'!F180))="","",OFFSET('Sanitation Data'!$F$30,0,10*ROW('Sanitation Data'!F180)))</f>
        <v/>
      </c>
      <c r="CX186" s="399" t="str">
        <f ca="1">+IF(OFFSET('Sanitation Data'!$F$31,0,10*ROW('Sanitation Data'!F180))="","",OFFSET('Sanitation Data'!$F$31,0,10*ROW('Sanitation Data'!F180)))</f>
        <v/>
      </c>
      <c r="CY186" s="399" t="str">
        <f ca="1">+IF(OFFSET('Sanitation Data'!$F$32,0,10*ROW('Sanitation Data'!F180))="","",OFFSET('Sanitation Data'!$F$32,0,10*ROW('Sanitation Data'!F180)))</f>
        <v/>
      </c>
      <c r="CZ186" s="399" t="str">
        <f ca="1">+IF(OFFSET('Sanitation Data'!$G$28,0,10*ROW('Sanitation Data'!G180))="","",OFFSET('Sanitation Data'!$G$28,0,10*ROW('Sanitation Data'!G180)))</f>
        <v/>
      </c>
      <c r="DA186" s="399" t="str">
        <f ca="1">+IF(OFFSET('Sanitation Data'!$G$29,0,10*ROW('Sanitation Data'!G180))="","",OFFSET('Sanitation Data'!$G$29,0,10*ROW('Sanitation Data'!G180)))</f>
        <v/>
      </c>
      <c r="DB186" s="399" t="str">
        <f ca="1">+IF(OFFSET('Sanitation Data'!$G$30,0,10*ROW('Sanitation Data'!G180))="","",OFFSET('Sanitation Data'!$G$30,0,10*ROW('Sanitation Data'!G180)))</f>
        <v/>
      </c>
      <c r="DC186" s="399" t="str">
        <f ca="1">+IF(OFFSET('Sanitation Data'!$G$31,0,10*ROW('Sanitation Data'!G180))="","",OFFSET('Sanitation Data'!$G$31,0,10*ROW('Sanitation Data'!G180)))</f>
        <v/>
      </c>
      <c r="DD186" s="399" t="str">
        <f ca="1">+IF(OFFSET('Sanitation Data'!$G$32,0,10*ROW('Sanitation Data'!G180))="","",OFFSET('Sanitation Data'!$G$32,0,10*ROW('Sanitation Data'!G180)))</f>
        <v/>
      </c>
      <c r="DE186" s="399" t="str">
        <f ca="1">+IF(OFFSET('Sanitation Data'!$H$28,0,10*ROW('Sanitation Data'!H180))="","",OFFSET('Sanitation Data'!$H$28,0,10*ROW('Sanitation Data'!H180)))</f>
        <v/>
      </c>
      <c r="DF186" s="399" t="str">
        <f ca="1">+IF(OFFSET('Sanitation Data'!$H$29,0,10*ROW('Sanitation Data'!H180))="","",OFFSET('Sanitation Data'!$H$29,0,10*ROW('Sanitation Data'!H180)))</f>
        <v/>
      </c>
      <c r="DG186" s="399" t="str">
        <f ca="1">+IF(OFFSET('Sanitation Data'!$H$30,0,10*ROW('Sanitation Data'!H180))="","",OFFSET('Sanitation Data'!$H$30,0,10*ROW('Sanitation Data'!H180)))</f>
        <v/>
      </c>
      <c r="DH186" s="399" t="str">
        <f ca="1">+IF(OFFSET('Sanitation Data'!$H$31,0,10*ROW('Sanitation Data'!H180))="","",OFFSET('Sanitation Data'!$H$31,0,10*ROW('Sanitation Data'!H180)))</f>
        <v/>
      </c>
      <c r="DI186" s="399" t="str">
        <f ca="1">+IF(OFFSET('Sanitation Data'!$H$32,0,10*ROW('Sanitation Data'!H180))="","",OFFSET('Sanitation Data'!$H$32,0,10*ROW('Sanitation Data'!H180)))</f>
        <v/>
      </c>
      <c r="DJ186" s="399" t="str">
        <f ca="1">+IF(OFFSET('Sanitation Data'!$I$28,0,10*ROW('Sanitation Data'!I180))="","",OFFSET('Sanitation Data'!$I$28,0,10*ROW('Sanitation Data'!I180)))</f>
        <v/>
      </c>
      <c r="DK186" s="399" t="str">
        <f ca="1">+IF(OFFSET('Sanitation Data'!$I$29,0,10*ROW('Sanitation Data'!I180))="","",OFFSET('Sanitation Data'!$I$29,0,10*ROW('Sanitation Data'!I180)))</f>
        <v/>
      </c>
      <c r="DL186" s="399" t="str">
        <f ca="1">+IF(OFFSET('Sanitation Data'!$I$30,0,10*ROW('Sanitation Data'!I180))="","",OFFSET('Sanitation Data'!$I$30,0,10*ROW('Sanitation Data'!I180)))</f>
        <v/>
      </c>
      <c r="DM186" s="399" t="str">
        <f ca="1">+IF(OFFSET('Sanitation Data'!$I$31,0,10*ROW('Sanitation Data'!I180))="","",OFFSET('Sanitation Data'!$I$31,0,10*ROW('Sanitation Data'!I180)))</f>
        <v/>
      </c>
      <c r="DN186" s="399" t="str">
        <f ca="1">+IF(OFFSET('Sanitation Data'!$I$32,0,10*ROW('Sanitation Data'!I180))="","",OFFSET('Sanitation Data'!$I$32,0,10*ROW('Sanitation Data'!I180)))</f>
        <v/>
      </c>
      <c r="DO186" s="399" t="str">
        <f ca="1">+IF(OFFSET('Hygiene Data'!$D$11,0,10*ROW('Hygiene Data'!D180))="","",OFFSET('Hygiene Data'!$D$11,0,10*ROW('Hygiene Data'!D180)))</f>
        <v/>
      </c>
      <c r="DP186" s="399" t="str">
        <f ca="1">+IF(OFFSET('Hygiene Data'!$D$12,0,10*ROW('Hygiene Data'!D180))="","",OFFSET('Hygiene Data'!$D$12,0,10*ROW('Hygiene Data'!D180)))</f>
        <v/>
      </c>
      <c r="DQ186" s="399" t="str">
        <f ca="1">+IF(OFFSET('Hygiene Data'!$D$13,0,10*ROW('Hygiene Data'!D180))="","",OFFSET('Hygiene Data'!$D$13,0,10*ROW('Hygiene Data'!D180)))</f>
        <v/>
      </c>
      <c r="DR186" s="399" t="str">
        <f ca="1">+IF(OFFSET('Hygiene Data'!$E$11,0,10*ROW('Hygiene Data'!E180))="","",OFFSET('Hygiene Data'!$E$11,0,10*ROW('Hygiene Data'!E180)))</f>
        <v/>
      </c>
      <c r="DS186" s="399" t="str">
        <f ca="1">+IF(OFFSET('Hygiene Data'!$E$12,0,10*ROW('Hygiene Data'!E180))="","",OFFSET('Hygiene Data'!$E$12,0,10*ROW('Hygiene Data'!E180)))</f>
        <v/>
      </c>
      <c r="DT186" s="399" t="str">
        <f ca="1">+IF(OFFSET('Hygiene Data'!$E$13,0,10*ROW('Hygiene Data'!E180))="","",OFFSET('Hygiene Data'!$E$13,0,10*ROW('Hygiene Data'!E180)))</f>
        <v/>
      </c>
      <c r="DU186" s="399" t="str">
        <f ca="1">+IF(OFFSET('Hygiene Data'!$F$11,0,10*ROW('Hygiene Data'!F180))="","",OFFSET('Hygiene Data'!$F$11,0,10*ROW('Hygiene Data'!F180)))</f>
        <v/>
      </c>
      <c r="DV186" s="399" t="str">
        <f ca="1">+IF(OFFSET('Hygiene Data'!$F$12,0,10*ROW('Hygiene Data'!F180))="","",OFFSET('Hygiene Data'!$F$12,0,10*ROW('Hygiene Data'!F180)))</f>
        <v/>
      </c>
      <c r="DW186" s="399" t="str">
        <f ca="1">+IF(OFFSET('Hygiene Data'!$F$13,0,10*ROW('Hygiene Data'!F180))="","",OFFSET('Hygiene Data'!$F$13,0,10*ROW('Hygiene Data'!F180)))</f>
        <v/>
      </c>
      <c r="DX186" s="399" t="str">
        <f ca="1">+IF(OFFSET('Hygiene Data'!$G$11,0,10*ROW('Hygiene Data'!G180))="","",OFFSET('Hygiene Data'!$G$11,0,10*ROW('Hygiene Data'!G180)))</f>
        <v/>
      </c>
      <c r="DY186" s="399" t="str">
        <f ca="1">+IF(OFFSET('Hygiene Data'!$G$12,0,10*ROW('Hygiene Data'!G180))="","",OFFSET('Hygiene Data'!$G$12,0,10*ROW('Hygiene Data'!G180)))</f>
        <v/>
      </c>
      <c r="DZ186" s="399" t="str">
        <f ca="1">+IF(OFFSET('Hygiene Data'!$G$13,0,10*ROW('Hygiene Data'!G180))="","",OFFSET('Hygiene Data'!$G$13,0,10*ROW('Hygiene Data'!G180)))</f>
        <v/>
      </c>
      <c r="EA186" s="399" t="str">
        <f ca="1">+IF(OFFSET('Hygiene Data'!$H$11,0,10*ROW('Hygiene Data'!H180))="","",OFFSET('Hygiene Data'!$H$11,0,10*ROW('Hygiene Data'!H180)))</f>
        <v/>
      </c>
      <c r="EB186" s="399" t="str">
        <f ca="1">+IF(OFFSET('Hygiene Data'!$H$12,0,10*ROW('Hygiene Data'!H180))="","",OFFSET('Hygiene Data'!$H$12,0,10*ROW('Hygiene Data'!H180)))</f>
        <v/>
      </c>
      <c r="EC186" s="399" t="str">
        <f ca="1">+IF(OFFSET('Hygiene Data'!$H$13,0,10*ROW('Hygiene Data'!H180))="","",OFFSET('Hygiene Data'!$H$13,0,10*ROW('Hygiene Data'!H180)))</f>
        <v/>
      </c>
      <c r="ED186" s="399" t="str">
        <f ca="1">+IF(OFFSET('Hygiene Data'!$I$11,0,10*ROW('Hygiene Data'!I180))="","",OFFSET('Hygiene Data'!$I$11,0,10*ROW('Hygiene Data'!I180)))</f>
        <v/>
      </c>
      <c r="EE186" s="399" t="str">
        <f ca="1">+IF(OFFSET('Hygiene Data'!$I$12,0,10*ROW('Hygiene Data'!I180))="","",OFFSET('Hygiene Data'!$I$12,0,10*ROW('Hygiene Data'!I180)))</f>
        <v/>
      </c>
      <c r="EF186" s="399" t="str">
        <f ca="1">+IF(OFFSET('Hygiene Data'!$I$13,0,10*ROW('Hygiene Data'!I180))="","",OFFSET('Hygiene Data'!$I$13,0,10*ROW('Hygiene Data'!I180)))</f>
        <v/>
      </c>
    </row>
    <row r="187" spans="1:136" x14ac:dyDescent="0.25">
      <c r="A187" s="508" t="str">
        <f ca="1">+IF(OFFSET('Water Data'!$B$2,0,10*ROW('Water Data'!E181))="","",OFFSET('Water Data'!$B$2,0,10*ROW('Water Data'!E181)))</f>
        <v/>
      </c>
      <c r="B187" s="50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35" t="str">
        <f t="shared" ca="1" si="2"/>
        <v/>
      </c>
      <c r="D187" s="53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3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3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3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3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3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3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3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3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3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3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3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3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3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3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3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3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3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3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3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3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3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3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3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3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3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3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3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3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3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3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3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3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3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3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3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3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3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3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3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3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3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3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3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3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3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3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3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3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1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3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3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3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3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3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3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3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3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3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3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3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3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3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3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3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3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99" t="str">
        <f ca="1">+IF(OFFSET('Water Data'!$D$27,0,10*ROW('Water Data'!D181))="","",OFFSET('Water Data'!$D$27,0,10*ROW('Water Data'!D181)))</f>
        <v/>
      </c>
      <c r="BT187" s="399" t="str">
        <f ca="1">+IF(OFFSET('Water Data'!$D$28,0,10*ROW('Water Data'!D181))="","",OFFSET('Water Data'!$D$28,0,10*ROW('Water Data'!D181)))</f>
        <v/>
      </c>
      <c r="BU187" s="399" t="str">
        <f ca="1">+IF(OFFSET('Water Data'!$D$29,0,10*ROW('Water Data'!D181))="","",OFFSET('Water Data'!$D$29,0,10*ROW('Water Data'!D181)))</f>
        <v/>
      </c>
      <c r="BV187" s="399" t="str">
        <f ca="1">+IF(OFFSET('Water Data'!$E$27,0,10*ROW('Water Data'!E181))="","",OFFSET('Water Data'!$E$27,0,10*ROW('Water Data'!E181)))</f>
        <v/>
      </c>
      <c r="BW187" s="399" t="str">
        <f ca="1">+IF(OFFSET('Water Data'!$E$28,0,10*ROW('Water Data'!E181))="","",OFFSET('Water Data'!$E$28,0,10*ROW('Water Data'!E181)))</f>
        <v/>
      </c>
      <c r="BX187" s="399" t="str">
        <f ca="1">+IF(OFFSET('Water Data'!$E$29,0,10*ROW('Water Data'!E181))="","",OFFSET('Water Data'!$E$29,0,10*ROW('Water Data'!E181)))</f>
        <v/>
      </c>
      <c r="BY187" s="399" t="str">
        <f ca="1">+IF(OFFSET('Water Data'!$F$27,0,10*ROW('Water Data'!F181))="","",OFFSET('Water Data'!$F$27,0,10*ROW('Water Data'!F181)))</f>
        <v/>
      </c>
      <c r="BZ187" s="399" t="str">
        <f ca="1">+IF(OFFSET('Water Data'!$F$28,0,10*ROW('Water Data'!F181))="","",OFFSET('Water Data'!$F$28,0,10*ROW('Water Data'!F181)))</f>
        <v/>
      </c>
      <c r="CA187" s="399" t="str">
        <f ca="1">+IF(OFFSET('Water Data'!$F$29,0,10*ROW('Water Data'!F181))="","",OFFSET('Water Data'!$F$29,0,10*ROW('Water Data'!F181)))</f>
        <v/>
      </c>
      <c r="CB187" s="399" t="str">
        <f ca="1">+IF(OFFSET('Water Data'!$G$27,0,10*ROW('Water Data'!G181))="","",OFFSET('Water Data'!$G$27,0,10*ROW('Water Data'!G181)))</f>
        <v/>
      </c>
      <c r="CC187" s="399" t="str">
        <f ca="1">+IF(OFFSET('Water Data'!$G$28,0,10*ROW('Water Data'!G181))="","",OFFSET('Water Data'!$G$28,0,10*ROW('Water Data'!G181)))</f>
        <v/>
      </c>
      <c r="CD187" s="399" t="str">
        <f ca="1">+IF(OFFSET('Water Data'!$G$29,0,10*ROW('Water Data'!G181))="","",OFFSET('Water Data'!$G$29,0,10*ROW('Water Data'!G181)))</f>
        <v/>
      </c>
      <c r="CE187" s="399" t="str">
        <f ca="1">+IF(OFFSET('Water Data'!$H$27,0,10*ROW('Water Data'!H181))="","",OFFSET('Water Data'!$H$27,0,10*ROW('Water Data'!H181)))</f>
        <v/>
      </c>
      <c r="CF187" s="399" t="str">
        <f ca="1">+IF(OFFSET('Water Data'!$H$28,0,10*ROW('Water Data'!H181))="","",OFFSET('Water Data'!$H$28,0,10*ROW('Water Data'!H181)))</f>
        <v/>
      </c>
      <c r="CG187" s="399" t="str">
        <f ca="1">+IF(OFFSET('Water Data'!$H$29,0,10*ROW('Water Data'!H181))="","",OFFSET('Water Data'!$H$29,0,10*ROW('Water Data'!H181)))</f>
        <v/>
      </c>
      <c r="CH187" s="399" t="str">
        <f ca="1">+IF(OFFSET('Water Data'!$I$27,0,10*ROW('Water Data'!I181))="","",OFFSET('Water Data'!$I$27,0,10*ROW('Water Data'!I181)))</f>
        <v/>
      </c>
      <c r="CI187" s="399" t="str">
        <f ca="1">+IF(OFFSET('Water Data'!$I$28,0,10*ROW('Water Data'!I181))="","",OFFSET('Water Data'!$I$28,0,10*ROW('Water Data'!I181)))</f>
        <v/>
      </c>
      <c r="CJ187" s="399" t="str">
        <f ca="1">+IF(OFFSET('Water Data'!$I$29,0,10*ROW('Water Data'!I181))="","",OFFSET('Water Data'!$I$29,0,10*ROW('Water Data'!I181)))</f>
        <v/>
      </c>
      <c r="CK187" s="399" t="str">
        <f ca="1">+IF(OFFSET('Sanitation Data'!$D$28,0,10*ROW('Sanitation Data'!D181))="","",OFFSET('Sanitation Data'!$D$28,0,10*ROW('Sanitation Data'!D181)))</f>
        <v/>
      </c>
      <c r="CL187" s="399" t="str">
        <f ca="1">+IF(OFFSET('Sanitation Data'!$D$29,0,10*ROW('Sanitation Data'!D181))="","",OFFSET('Sanitation Data'!$D$29,0,10*ROW('Sanitation Data'!D181)))</f>
        <v/>
      </c>
      <c r="CM187" s="399" t="str">
        <f ca="1">+IF(OFFSET('Sanitation Data'!$D$30,0,10*ROW('Sanitation Data'!D181))="","",OFFSET('Sanitation Data'!$D$30,0,10*ROW('Sanitation Data'!D181)))</f>
        <v/>
      </c>
      <c r="CN187" s="399" t="str">
        <f ca="1">+IF(OFFSET('Sanitation Data'!$D$31,0,10*ROW('Sanitation Data'!D181))="","",OFFSET('Sanitation Data'!$D$31,0,10*ROW('Sanitation Data'!D181)))</f>
        <v/>
      </c>
      <c r="CO187" s="399" t="str">
        <f ca="1">+IF(OFFSET('Sanitation Data'!$D$32,0,10*ROW('Sanitation Data'!D181))="","",OFFSET('Sanitation Data'!$D$32,0,10*ROW('Sanitation Data'!D181)))</f>
        <v/>
      </c>
      <c r="CP187" s="399" t="str">
        <f ca="1">+IF(OFFSET('Sanitation Data'!$E$28,0,10*ROW('Sanitation Data'!E181))="","",OFFSET('Sanitation Data'!$E$28,0,10*ROW('Sanitation Data'!E181)))</f>
        <v/>
      </c>
      <c r="CQ187" s="399" t="str">
        <f ca="1">+IF(OFFSET('Sanitation Data'!$E$29,0,10*ROW('Sanitation Data'!E181))="","",OFFSET('Sanitation Data'!$E$29,0,10*ROW('Sanitation Data'!E181)))</f>
        <v/>
      </c>
      <c r="CR187" s="399" t="str">
        <f ca="1">+IF(OFFSET('Sanitation Data'!$E$30,0,10*ROW('Sanitation Data'!E181))="","",OFFSET('Sanitation Data'!$E$30,0,10*ROW('Sanitation Data'!E181)))</f>
        <v/>
      </c>
      <c r="CS187" s="399" t="str">
        <f ca="1">+IF(OFFSET('Sanitation Data'!$E$31,0,10*ROW('Sanitation Data'!E181))="","",OFFSET('Sanitation Data'!$E$31,0,10*ROW('Sanitation Data'!E181)))</f>
        <v/>
      </c>
      <c r="CT187" s="399" t="str">
        <f ca="1">+IF(OFFSET('Sanitation Data'!$E$32,0,10*ROW('Sanitation Data'!E181))="","",OFFSET('Sanitation Data'!$E$32,0,10*ROW('Sanitation Data'!E181)))</f>
        <v/>
      </c>
      <c r="CU187" s="399" t="str">
        <f ca="1">+IF(OFFSET('Sanitation Data'!$F$28,0,10*ROW('Sanitation Data'!F181))="","",OFFSET('Sanitation Data'!$F$28,0,10*ROW('Sanitation Data'!F181)))</f>
        <v/>
      </c>
      <c r="CV187" s="399" t="str">
        <f ca="1">+IF(OFFSET('Sanitation Data'!$F$29,0,10*ROW('Sanitation Data'!F181))="","",OFFSET('Sanitation Data'!$F$29,0,10*ROW('Sanitation Data'!F181)))</f>
        <v/>
      </c>
      <c r="CW187" s="399" t="str">
        <f ca="1">+IF(OFFSET('Sanitation Data'!$F$30,0,10*ROW('Sanitation Data'!F181))="","",OFFSET('Sanitation Data'!$F$30,0,10*ROW('Sanitation Data'!F181)))</f>
        <v/>
      </c>
      <c r="CX187" s="399" t="str">
        <f ca="1">+IF(OFFSET('Sanitation Data'!$F$31,0,10*ROW('Sanitation Data'!F181))="","",OFFSET('Sanitation Data'!$F$31,0,10*ROW('Sanitation Data'!F181)))</f>
        <v/>
      </c>
      <c r="CY187" s="399" t="str">
        <f ca="1">+IF(OFFSET('Sanitation Data'!$F$32,0,10*ROW('Sanitation Data'!F181))="","",OFFSET('Sanitation Data'!$F$32,0,10*ROW('Sanitation Data'!F181)))</f>
        <v/>
      </c>
      <c r="CZ187" s="399" t="str">
        <f ca="1">+IF(OFFSET('Sanitation Data'!$G$28,0,10*ROW('Sanitation Data'!G181))="","",OFFSET('Sanitation Data'!$G$28,0,10*ROW('Sanitation Data'!G181)))</f>
        <v/>
      </c>
      <c r="DA187" s="399" t="str">
        <f ca="1">+IF(OFFSET('Sanitation Data'!$G$29,0,10*ROW('Sanitation Data'!G181))="","",OFFSET('Sanitation Data'!$G$29,0,10*ROW('Sanitation Data'!G181)))</f>
        <v/>
      </c>
      <c r="DB187" s="399" t="str">
        <f ca="1">+IF(OFFSET('Sanitation Data'!$G$30,0,10*ROW('Sanitation Data'!G181))="","",OFFSET('Sanitation Data'!$G$30,0,10*ROW('Sanitation Data'!G181)))</f>
        <v/>
      </c>
      <c r="DC187" s="399" t="str">
        <f ca="1">+IF(OFFSET('Sanitation Data'!$G$31,0,10*ROW('Sanitation Data'!G181))="","",OFFSET('Sanitation Data'!$G$31,0,10*ROW('Sanitation Data'!G181)))</f>
        <v/>
      </c>
      <c r="DD187" s="399" t="str">
        <f ca="1">+IF(OFFSET('Sanitation Data'!$G$32,0,10*ROW('Sanitation Data'!G181))="","",OFFSET('Sanitation Data'!$G$32,0,10*ROW('Sanitation Data'!G181)))</f>
        <v/>
      </c>
      <c r="DE187" s="399" t="str">
        <f ca="1">+IF(OFFSET('Sanitation Data'!$H$28,0,10*ROW('Sanitation Data'!H181))="","",OFFSET('Sanitation Data'!$H$28,0,10*ROW('Sanitation Data'!H181)))</f>
        <v/>
      </c>
      <c r="DF187" s="399" t="str">
        <f ca="1">+IF(OFFSET('Sanitation Data'!$H$29,0,10*ROW('Sanitation Data'!H181))="","",OFFSET('Sanitation Data'!$H$29,0,10*ROW('Sanitation Data'!H181)))</f>
        <v/>
      </c>
      <c r="DG187" s="399" t="str">
        <f ca="1">+IF(OFFSET('Sanitation Data'!$H$30,0,10*ROW('Sanitation Data'!H181))="","",OFFSET('Sanitation Data'!$H$30,0,10*ROW('Sanitation Data'!H181)))</f>
        <v/>
      </c>
      <c r="DH187" s="399" t="str">
        <f ca="1">+IF(OFFSET('Sanitation Data'!$H$31,0,10*ROW('Sanitation Data'!H181))="","",OFFSET('Sanitation Data'!$H$31,0,10*ROW('Sanitation Data'!H181)))</f>
        <v/>
      </c>
      <c r="DI187" s="399" t="str">
        <f ca="1">+IF(OFFSET('Sanitation Data'!$H$32,0,10*ROW('Sanitation Data'!H181))="","",OFFSET('Sanitation Data'!$H$32,0,10*ROW('Sanitation Data'!H181)))</f>
        <v/>
      </c>
      <c r="DJ187" s="399" t="str">
        <f ca="1">+IF(OFFSET('Sanitation Data'!$I$28,0,10*ROW('Sanitation Data'!I181))="","",OFFSET('Sanitation Data'!$I$28,0,10*ROW('Sanitation Data'!I181)))</f>
        <v/>
      </c>
      <c r="DK187" s="399" t="str">
        <f ca="1">+IF(OFFSET('Sanitation Data'!$I$29,0,10*ROW('Sanitation Data'!I181))="","",OFFSET('Sanitation Data'!$I$29,0,10*ROW('Sanitation Data'!I181)))</f>
        <v/>
      </c>
      <c r="DL187" s="399" t="str">
        <f ca="1">+IF(OFFSET('Sanitation Data'!$I$30,0,10*ROW('Sanitation Data'!I181))="","",OFFSET('Sanitation Data'!$I$30,0,10*ROW('Sanitation Data'!I181)))</f>
        <v/>
      </c>
      <c r="DM187" s="399" t="str">
        <f ca="1">+IF(OFFSET('Sanitation Data'!$I$31,0,10*ROW('Sanitation Data'!I181))="","",OFFSET('Sanitation Data'!$I$31,0,10*ROW('Sanitation Data'!I181)))</f>
        <v/>
      </c>
      <c r="DN187" s="399" t="str">
        <f ca="1">+IF(OFFSET('Sanitation Data'!$I$32,0,10*ROW('Sanitation Data'!I181))="","",OFFSET('Sanitation Data'!$I$32,0,10*ROW('Sanitation Data'!I181)))</f>
        <v/>
      </c>
      <c r="DO187" s="399" t="str">
        <f ca="1">+IF(OFFSET('Hygiene Data'!$D$11,0,10*ROW('Hygiene Data'!D181))="","",OFFSET('Hygiene Data'!$D$11,0,10*ROW('Hygiene Data'!D181)))</f>
        <v/>
      </c>
      <c r="DP187" s="399" t="str">
        <f ca="1">+IF(OFFSET('Hygiene Data'!$D$12,0,10*ROW('Hygiene Data'!D181))="","",OFFSET('Hygiene Data'!$D$12,0,10*ROW('Hygiene Data'!D181)))</f>
        <v/>
      </c>
      <c r="DQ187" s="399" t="str">
        <f ca="1">+IF(OFFSET('Hygiene Data'!$D$13,0,10*ROW('Hygiene Data'!D181))="","",OFFSET('Hygiene Data'!$D$13,0,10*ROW('Hygiene Data'!D181)))</f>
        <v/>
      </c>
      <c r="DR187" s="399" t="str">
        <f ca="1">+IF(OFFSET('Hygiene Data'!$E$11,0,10*ROW('Hygiene Data'!E181))="","",OFFSET('Hygiene Data'!$E$11,0,10*ROW('Hygiene Data'!E181)))</f>
        <v/>
      </c>
      <c r="DS187" s="399" t="str">
        <f ca="1">+IF(OFFSET('Hygiene Data'!$E$12,0,10*ROW('Hygiene Data'!E181))="","",OFFSET('Hygiene Data'!$E$12,0,10*ROW('Hygiene Data'!E181)))</f>
        <v/>
      </c>
      <c r="DT187" s="399" t="str">
        <f ca="1">+IF(OFFSET('Hygiene Data'!$E$13,0,10*ROW('Hygiene Data'!E181))="","",OFFSET('Hygiene Data'!$E$13,0,10*ROW('Hygiene Data'!E181)))</f>
        <v/>
      </c>
      <c r="DU187" s="399" t="str">
        <f ca="1">+IF(OFFSET('Hygiene Data'!$F$11,0,10*ROW('Hygiene Data'!F181))="","",OFFSET('Hygiene Data'!$F$11,0,10*ROW('Hygiene Data'!F181)))</f>
        <v/>
      </c>
      <c r="DV187" s="399" t="str">
        <f ca="1">+IF(OFFSET('Hygiene Data'!$F$12,0,10*ROW('Hygiene Data'!F181))="","",OFFSET('Hygiene Data'!$F$12,0,10*ROW('Hygiene Data'!F181)))</f>
        <v/>
      </c>
      <c r="DW187" s="399" t="str">
        <f ca="1">+IF(OFFSET('Hygiene Data'!$F$13,0,10*ROW('Hygiene Data'!F181))="","",OFFSET('Hygiene Data'!$F$13,0,10*ROW('Hygiene Data'!F181)))</f>
        <v/>
      </c>
      <c r="DX187" s="399" t="str">
        <f ca="1">+IF(OFFSET('Hygiene Data'!$G$11,0,10*ROW('Hygiene Data'!G181))="","",OFFSET('Hygiene Data'!$G$11,0,10*ROW('Hygiene Data'!G181)))</f>
        <v/>
      </c>
      <c r="DY187" s="399" t="str">
        <f ca="1">+IF(OFFSET('Hygiene Data'!$G$12,0,10*ROW('Hygiene Data'!G181))="","",OFFSET('Hygiene Data'!$G$12,0,10*ROW('Hygiene Data'!G181)))</f>
        <v/>
      </c>
      <c r="DZ187" s="399" t="str">
        <f ca="1">+IF(OFFSET('Hygiene Data'!$G$13,0,10*ROW('Hygiene Data'!G181))="","",OFFSET('Hygiene Data'!$G$13,0,10*ROW('Hygiene Data'!G181)))</f>
        <v/>
      </c>
      <c r="EA187" s="399" t="str">
        <f ca="1">+IF(OFFSET('Hygiene Data'!$H$11,0,10*ROW('Hygiene Data'!H181))="","",OFFSET('Hygiene Data'!$H$11,0,10*ROW('Hygiene Data'!H181)))</f>
        <v/>
      </c>
      <c r="EB187" s="399" t="str">
        <f ca="1">+IF(OFFSET('Hygiene Data'!$H$12,0,10*ROW('Hygiene Data'!H181))="","",OFFSET('Hygiene Data'!$H$12,0,10*ROW('Hygiene Data'!H181)))</f>
        <v/>
      </c>
      <c r="EC187" s="399" t="str">
        <f ca="1">+IF(OFFSET('Hygiene Data'!$H$13,0,10*ROW('Hygiene Data'!H181))="","",OFFSET('Hygiene Data'!$H$13,0,10*ROW('Hygiene Data'!H181)))</f>
        <v/>
      </c>
      <c r="ED187" s="399" t="str">
        <f ca="1">+IF(OFFSET('Hygiene Data'!$I$11,0,10*ROW('Hygiene Data'!I181))="","",OFFSET('Hygiene Data'!$I$11,0,10*ROW('Hygiene Data'!I181)))</f>
        <v/>
      </c>
      <c r="EE187" s="399" t="str">
        <f ca="1">+IF(OFFSET('Hygiene Data'!$I$12,0,10*ROW('Hygiene Data'!I181))="","",OFFSET('Hygiene Data'!$I$12,0,10*ROW('Hygiene Data'!I181)))</f>
        <v/>
      </c>
      <c r="EF187" s="399" t="str">
        <f ca="1">+IF(OFFSET('Hygiene Data'!$I$13,0,10*ROW('Hygiene Data'!I181))="","",OFFSET('Hygiene Data'!$I$13,0,10*ROW('Hygiene Data'!I181)))</f>
        <v/>
      </c>
    </row>
    <row r="188" spans="1:136" x14ac:dyDescent="0.25">
      <c r="A188" s="508" t="str">
        <f ca="1">+IF(OFFSET('Water Data'!$B$2,0,10*ROW('Water Data'!E182))="","",OFFSET('Water Data'!$B$2,0,10*ROW('Water Data'!E182)))</f>
        <v/>
      </c>
      <c r="B188" s="50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35" t="str">
        <f t="shared" ca="1" si="2"/>
        <v/>
      </c>
      <c r="D188" s="53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3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3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3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3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3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3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3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3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3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3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3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3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3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3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3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3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3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3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3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3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3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3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3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3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3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3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3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3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3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3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3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3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3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3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3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3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3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3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3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3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3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3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3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3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3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3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3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3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1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3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3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3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3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3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3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3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3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3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3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3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3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3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3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3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3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99" t="str">
        <f ca="1">+IF(OFFSET('Water Data'!$D$27,0,10*ROW('Water Data'!D182))="","",OFFSET('Water Data'!$D$27,0,10*ROW('Water Data'!D182)))</f>
        <v/>
      </c>
      <c r="BT188" s="399" t="str">
        <f ca="1">+IF(OFFSET('Water Data'!$D$28,0,10*ROW('Water Data'!D182))="","",OFFSET('Water Data'!$D$28,0,10*ROW('Water Data'!D182)))</f>
        <v/>
      </c>
      <c r="BU188" s="399" t="str">
        <f ca="1">+IF(OFFSET('Water Data'!$D$29,0,10*ROW('Water Data'!D182))="","",OFFSET('Water Data'!$D$29,0,10*ROW('Water Data'!D182)))</f>
        <v/>
      </c>
      <c r="BV188" s="399" t="str">
        <f ca="1">+IF(OFFSET('Water Data'!$E$27,0,10*ROW('Water Data'!E182))="","",OFFSET('Water Data'!$E$27,0,10*ROW('Water Data'!E182)))</f>
        <v/>
      </c>
      <c r="BW188" s="399" t="str">
        <f ca="1">+IF(OFFSET('Water Data'!$E$28,0,10*ROW('Water Data'!E182))="","",OFFSET('Water Data'!$E$28,0,10*ROW('Water Data'!E182)))</f>
        <v/>
      </c>
      <c r="BX188" s="399" t="str">
        <f ca="1">+IF(OFFSET('Water Data'!$E$29,0,10*ROW('Water Data'!E182))="","",OFFSET('Water Data'!$E$29,0,10*ROW('Water Data'!E182)))</f>
        <v/>
      </c>
      <c r="BY188" s="399" t="str">
        <f ca="1">+IF(OFFSET('Water Data'!$F$27,0,10*ROW('Water Data'!F182))="","",OFFSET('Water Data'!$F$27,0,10*ROW('Water Data'!F182)))</f>
        <v/>
      </c>
      <c r="BZ188" s="399" t="str">
        <f ca="1">+IF(OFFSET('Water Data'!$F$28,0,10*ROW('Water Data'!F182))="","",OFFSET('Water Data'!$F$28,0,10*ROW('Water Data'!F182)))</f>
        <v/>
      </c>
      <c r="CA188" s="399" t="str">
        <f ca="1">+IF(OFFSET('Water Data'!$F$29,0,10*ROW('Water Data'!F182))="","",OFFSET('Water Data'!$F$29,0,10*ROW('Water Data'!F182)))</f>
        <v/>
      </c>
      <c r="CB188" s="399" t="str">
        <f ca="1">+IF(OFFSET('Water Data'!$G$27,0,10*ROW('Water Data'!G182))="","",OFFSET('Water Data'!$G$27,0,10*ROW('Water Data'!G182)))</f>
        <v/>
      </c>
      <c r="CC188" s="399" t="str">
        <f ca="1">+IF(OFFSET('Water Data'!$G$28,0,10*ROW('Water Data'!G182))="","",OFFSET('Water Data'!$G$28,0,10*ROW('Water Data'!G182)))</f>
        <v/>
      </c>
      <c r="CD188" s="399" t="str">
        <f ca="1">+IF(OFFSET('Water Data'!$G$29,0,10*ROW('Water Data'!G182))="","",OFFSET('Water Data'!$G$29,0,10*ROW('Water Data'!G182)))</f>
        <v/>
      </c>
      <c r="CE188" s="399" t="str">
        <f ca="1">+IF(OFFSET('Water Data'!$H$27,0,10*ROW('Water Data'!H182))="","",OFFSET('Water Data'!$H$27,0,10*ROW('Water Data'!H182)))</f>
        <v/>
      </c>
      <c r="CF188" s="399" t="str">
        <f ca="1">+IF(OFFSET('Water Data'!$H$28,0,10*ROW('Water Data'!H182))="","",OFFSET('Water Data'!$H$28,0,10*ROW('Water Data'!H182)))</f>
        <v/>
      </c>
      <c r="CG188" s="399" t="str">
        <f ca="1">+IF(OFFSET('Water Data'!$H$29,0,10*ROW('Water Data'!H182))="","",OFFSET('Water Data'!$H$29,0,10*ROW('Water Data'!H182)))</f>
        <v/>
      </c>
      <c r="CH188" s="399" t="str">
        <f ca="1">+IF(OFFSET('Water Data'!$I$27,0,10*ROW('Water Data'!I182))="","",OFFSET('Water Data'!$I$27,0,10*ROW('Water Data'!I182)))</f>
        <v/>
      </c>
      <c r="CI188" s="399" t="str">
        <f ca="1">+IF(OFFSET('Water Data'!$I$28,0,10*ROW('Water Data'!I182))="","",OFFSET('Water Data'!$I$28,0,10*ROW('Water Data'!I182)))</f>
        <v/>
      </c>
      <c r="CJ188" s="399" t="str">
        <f ca="1">+IF(OFFSET('Water Data'!$I$29,0,10*ROW('Water Data'!I182))="","",OFFSET('Water Data'!$I$29,0,10*ROW('Water Data'!I182)))</f>
        <v/>
      </c>
      <c r="CK188" s="399" t="str">
        <f ca="1">+IF(OFFSET('Sanitation Data'!$D$28,0,10*ROW('Sanitation Data'!D182))="","",OFFSET('Sanitation Data'!$D$28,0,10*ROW('Sanitation Data'!D182)))</f>
        <v/>
      </c>
      <c r="CL188" s="399" t="str">
        <f ca="1">+IF(OFFSET('Sanitation Data'!$D$29,0,10*ROW('Sanitation Data'!D182))="","",OFFSET('Sanitation Data'!$D$29,0,10*ROW('Sanitation Data'!D182)))</f>
        <v/>
      </c>
      <c r="CM188" s="399" t="str">
        <f ca="1">+IF(OFFSET('Sanitation Data'!$D$30,0,10*ROW('Sanitation Data'!D182))="","",OFFSET('Sanitation Data'!$D$30,0,10*ROW('Sanitation Data'!D182)))</f>
        <v/>
      </c>
      <c r="CN188" s="399" t="str">
        <f ca="1">+IF(OFFSET('Sanitation Data'!$D$31,0,10*ROW('Sanitation Data'!D182))="","",OFFSET('Sanitation Data'!$D$31,0,10*ROW('Sanitation Data'!D182)))</f>
        <v/>
      </c>
      <c r="CO188" s="399" t="str">
        <f ca="1">+IF(OFFSET('Sanitation Data'!$D$32,0,10*ROW('Sanitation Data'!D182))="","",OFFSET('Sanitation Data'!$D$32,0,10*ROW('Sanitation Data'!D182)))</f>
        <v/>
      </c>
      <c r="CP188" s="399" t="str">
        <f ca="1">+IF(OFFSET('Sanitation Data'!$E$28,0,10*ROW('Sanitation Data'!E182))="","",OFFSET('Sanitation Data'!$E$28,0,10*ROW('Sanitation Data'!E182)))</f>
        <v/>
      </c>
      <c r="CQ188" s="399" t="str">
        <f ca="1">+IF(OFFSET('Sanitation Data'!$E$29,0,10*ROW('Sanitation Data'!E182))="","",OFFSET('Sanitation Data'!$E$29,0,10*ROW('Sanitation Data'!E182)))</f>
        <v/>
      </c>
      <c r="CR188" s="399" t="str">
        <f ca="1">+IF(OFFSET('Sanitation Data'!$E$30,0,10*ROW('Sanitation Data'!E182))="","",OFFSET('Sanitation Data'!$E$30,0,10*ROW('Sanitation Data'!E182)))</f>
        <v/>
      </c>
      <c r="CS188" s="399" t="str">
        <f ca="1">+IF(OFFSET('Sanitation Data'!$E$31,0,10*ROW('Sanitation Data'!E182))="","",OFFSET('Sanitation Data'!$E$31,0,10*ROW('Sanitation Data'!E182)))</f>
        <v/>
      </c>
      <c r="CT188" s="399" t="str">
        <f ca="1">+IF(OFFSET('Sanitation Data'!$E$32,0,10*ROW('Sanitation Data'!E182))="","",OFFSET('Sanitation Data'!$E$32,0,10*ROW('Sanitation Data'!E182)))</f>
        <v/>
      </c>
      <c r="CU188" s="399" t="str">
        <f ca="1">+IF(OFFSET('Sanitation Data'!$F$28,0,10*ROW('Sanitation Data'!F182))="","",OFFSET('Sanitation Data'!$F$28,0,10*ROW('Sanitation Data'!F182)))</f>
        <v/>
      </c>
      <c r="CV188" s="399" t="str">
        <f ca="1">+IF(OFFSET('Sanitation Data'!$F$29,0,10*ROW('Sanitation Data'!F182))="","",OFFSET('Sanitation Data'!$F$29,0,10*ROW('Sanitation Data'!F182)))</f>
        <v/>
      </c>
      <c r="CW188" s="399" t="str">
        <f ca="1">+IF(OFFSET('Sanitation Data'!$F$30,0,10*ROW('Sanitation Data'!F182))="","",OFFSET('Sanitation Data'!$F$30,0,10*ROW('Sanitation Data'!F182)))</f>
        <v/>
      </c>
      <c r="CX188" s="399" t="str">
        <f ca="1">+IF(OFFSET('Sanitation Data'!$F$31,0,10*ROW('Sanitation Data'!F182))="","",OFFSET('Sanitation Data'!$F$31,0,10*ROW('Sanitation Data'!F182)))</f>
        <v/>
      </c>
      <c r="CY188" s="399" t="str">
        <f ca="1">+IF(OFFSET('Sanitation Data'!$F$32,0,10*ROW('Sanitation Data'!F182))="","",OFFSET('Sanitation Data'!$F$32,0,10*ROW('Sanitation Data'!F182)))</f>
        <v/>
      </c>
      <c r="CZ188" s="399" t="str">
        <f ca="1">+IF(OFFSET('Sanitation Data'!$G$28,0,10*ROW('Sanitation Data'!G182))="","",OFFSET('Sanitation Data'!$G$28,0,10*ROW('Sanitation Data'!G182)))</f>
        <v/>
      </c>
      <c r="DA188" s="399" t="str">
        <f ca="1">+IF(OFFSET('Sanitation Data'!$G$29,0,10*ROW('Sanitation Data'!G182))="","",OFFSET('Sanitation Data'!$G$29,0,10*ROW('Sanitation Data'!G182)))</f>
        <v/>
      </c>
      <c r="DB188" s="399" t="str">
        <f ca="1">+IF(OFFSET('Sanitation Data'!$G$30,0,10*ROW('Sanitation Data'!G182))="","",OFFSET('Sanitation Data'!$G$30,0,10*ROW('Sanitation Data'!G182)))</f>
        <v/>
      </c>
      <c r="DC188" s="399" t="str">
        <f ca="1">+IF(OFFSET('Sanitation Data'!$G$31,0,10*ROW('Sanitation Data'!G182))="","",OFFSET('Sanitation Data'!$G$31,0,10*ROW('Sanitation Data'!G182)))</f>
        <v/>
      </c>
      <c r="DD188" s="399" t="str">
        <f ca="1">+IF(OFFSET('Sanitation Data'!$G$32,0,10*ROW('Sanitation Data'!G182))="","",OFFSET('Sanitation Data'!$G$32,0,10*ROW('Sanitation Data'!G182)))</f>
        <v/>
      </c>
      <c r="DE188" s="399" t="str">
        <f ca="1">+IF(OFFSET('Sanitation Data'!$H$28,0,10*ROW('Sanitation Data'!H182))="","",OFFSET('Sanitation Data'!$H$28,0,10*ROW('Sanitation Data'!H182)))</f>
        <v/>
      </c>
      <c r="DF188" s="399" t="str">
        <f ca="1">+IF(OFFSET('Sanitation Data'!$H$29,0,10*ROW('Sanitation Data'!H182))="","",OFFSET('Sanitation Data'!$H$29,0,10*ROW('Sanitation Data'!H182)))</f>
        <v/>
      </c>
      <c r="DG188" s="399" t="str">
        <f ca="1">+IF(OFFSET('Sanitation Data'!$H$30,0,10*ROW('Sanitation Data'!H182))="","",OFFSET('Sanitation Data'!$H$30,0,10*ROW('Sanitation Data'!H182)))</f>
        <v/>
      </c>
      <c r="DH188" s="399" t="str">
        <f ca="1">+IF(OFFSET('Sanitation Data'!$H$31,0,10*ROW('Sanitation Data'!H182))="","",OFFSET('Sanitation Data'!$H$31,0,10*ROW('Sanitation Data'!H182)))</f>
        <v/>
      </c>
      <c r="DI188" s="399" t="str">
        <f ca="1">+IF(OFFSET('Sanitation Data'!$H$32,0,10*ROW('Sanitation Data'!H182))="","",OFFSET('Sanitation Data'!$H$32,0,10*ROW('Sanitation Data'!H182)))</f>
        <v/>
      </c>
      <c r="DJ188" s="399" t="str">
        <f ca="1">+IF(OFFSET('Sanitation Data'!$I$28,0,10*ROW('Sanitation Data'!I182))="","",OFFSET('Sanitation Data'!$I$28,0,10*ROW('Sanitation Data'!I182)))</f>
        <v/>
      </c>
      <c r="DK188" s="399" t="str">
        <f ca="1">+IF(OFFSET('Sanitation Data'!$I$29,0,10*ROW('Sanitation Data'!I182))="","",OFFSET('Sanitation Data'!$I$29,0,10*ROW('Sanitation Data'!I182)))</f>
        <v/>
      </c>
      <c r="DL188" s="399" t="str">
        <f ca="1">+IF(OFFSET('Sanitation Data'!$I$30,0,10*ROW('Sanitation Data'!I182))="","",OFFSET('Sanitation Data'!$I$30,0,10*ROW('Sanitation Data'!I182)))</f>
        <v/>
      </c>
      <c r="DM188" s="399" t="str">
        <f ca="1">+IF(OFFSET('Sanitation Data'!$I$31,0,10*ROW('Sanitation Data'!I182))="","",OFFSET('Sanitation Data'!$I$31,0,10*ROW('Sanitation Data'!I182)))</f>
        <v/>
      </c>
      <c r="DN188" s="399" t="str">
        <f ca="1">+IF(OFFSET('Sanitation Data'!$I$32,0,10*ROW('Sanitation Data'!I182))="","",OFFSET('Sanitation Data'!$I$32,0,10*ROW('Sanitation Data'!I182)))</f>
        <v/>
      </c>
      <c r="DO188" s="399" t="str">
        <f ca="1">+IF(OFFSET('Hygiene Data'!$D$11,0,10*ROW('Hygiene Data'!D182))="","",OFFSET('Hygiene Data'!$D$11,0,10*ROW('Hygiene Data'!D182)))</f>
        <v/>
      </c>
      <c r="DP188" s="399" t="str">
        <f ca="1">+IF(OFFSET('Hygiene Data'!$D$12,0,10*ROW('Hygiene Data'!D182))="","",OFFSET('Hygiene Data'!$D$12,0,10*ROW('Hygiene Data'!D182)))</f>
        <v/>
      </c>
      <c r="DQ188" s="399" t="str">
        <f ca="1">+IF(OFFSET('Hygiene Data'!$D$13,0,10*ROW('Hygiene Data'!D182))="","",OFFSET('Hygiene Data'!$D$13,0,10*ROW('Hygiene Data'!D182)))</f>
        <v/>
      </c>
      <c r="DR188" s="399" t="str">
        <f ca="1">+IF(OFFSET('Hygiene Data'!$E$11,0,10*ROW('Hygiene Data'!E182))="","",OFFSET('Hygiene Data'!$E$11,0,10*ROW('Hygiene Data'!E182)))</f>
        <v/>
      </c>
      <c r="DS188" s="399" t="str">
        <f ca="1">+IF(OFFSET('Hygiene Data'!$E$12,0,10*ROW('Hygiene Data'!E182))="","",OFFSET('Hygiene Data'!$E$12,0,10*ROW('Hygiene Data'!E182)))</f>
        <v/>
      </c>
      <c r="DT188" s="399" t="str">
        <f ca="1">+IF(OFFSET('Hygiene Data'!$E$13,0,10*ROW('Hygiene Data'!E182))="","",OFFSET('Hygiene Data'!$E$13,0,10*ROW('Hygiene Data'!E182)))</f>
        <v/>
      </c>
      <c r="DU188" s="399" t="str">
        <f ca="1">+IF(OFFSET('Hygiene Data'!$F$11,0,10*ROW('Hygiene Data'!F182))="","",OFFSET('Hygiene Data'!$F$11,0,10*ROW('Hygiene Data'!F182)))</f>
        <v/>
      </c>
      <c r="DV188" s="399" t="str">
        <f ca="1">+IF(OFFSET('Hygiene Data'!$F$12,0,10*ROW('Hygiene Data'!F182))="","",OFFSET('Hygiene Data'!$F$12,0,10*ROW('Hygiene Data'!F182)))</f>
        <v/>
      </c>
      <c r="DW188" s="399" t="str">
        <f ca="1">+IF(OFFSET('Hygiene Data'!$F$13,0,10*ROW('Hygiene Data'!F182))="","",OFFSET('Hygiene Data'!$F$13,0,10*ROW('Hygiene Data'!F182)))</f>
        <v/>
      </c>
      <c r="DX188" s="399" t="str">
        <f ca="1">+IF(OFFSET('Hygiene Data'!$G$11,0,10*ROW('Hygiene Data'!G182))="","",OFFSET('Hygiene Data'!$G$11,0,10*ROW('Hygiene Data'!G182)))</f>
        <v/>
      </c>
      <c r="DY188" s="399" t="str">
        <f ca="1">+IF(OFFSET('Hygiene Data'!$G$12,0,10*ROW('Hygiene Data'!G182))="","",OFFSET('Hygiene Data'!$G$12,0,10*ROW('Hygiene Data'!G182)))</f>
        <v/>
      </c>
      <c r="DZ188" s="399" t="str">
        <f ca="1">+IF(OFFSET('Hygiene Data'!$G$13,0,10*ROW('Hygiene Data'!G182))="","",OFFSET('Hygiene Data'!$G$13,0,10*ROW('Hygiene Data'!G182)))</f>
        <v/>
      </c>
      <c r="EA188" s="399" t="str">
        <f ca="1">+IF(OFFSET('Hygiene Data'!$H$11,0,10*ROW('Hygiene Data'!H182))="","",OFFSET('Hygiene Data'!$H$11,0,10*ROW('Hygiene Data'!H182)))</f>
        <v/>
      </c>
      <c r="EB188" s="399" t="str">
        <f ca="1">+IF(OFFSET('Hygiene Data'!$H$12,0,10*ROW('Hygiene Data'!H182))="","",OFFSET('Hygiene Data'!$H$12,0,10*ROW('Hygiene Data'!H182)))</f>
        <v/>
      </c>
      <c r="EC188" s="399" t="str">
        <f ca="1">+IF(OFFSET('Hygiene Data'!$H$13,0,10*ROW('Hygiene Data'!H182))="","",OFFSET('Hygiene Data'!$H$13,0,10*ROW('Hygiene Data'!H182)))</f>
        <v/>
      </c>
      <c r="ED188" s="399" t="str">
        <f ca="1">+IF(OFFSET('Hygiene Data'!$I$11,0,10*ROW('Hygiene Data'!I182))="","",OFFSET('Hygiene Data'!$I$11,0,10*ROW('Hygiene Data'!I182)))</f>
        <v/>
      </c>
      <c r="EE188" s="399" t="str">
        <f ca="1">+IF(OFFSET('Hygiene Data'!$I$12,0,10*ROW('Hygiene Data'!I182))="","",OFFSET('Hygiene Data'!$I$12,0,10*ROW('Hygiene Data'!I182)))</f>
        <v/>
      </c>
      <c r="EF188" s="399" t="str">
        <f ca="1">+IF(OFFSET('Hygiene Data'!$I$13,0,10*ROW('Hygiene Data'!I182))="","",OFFSET('Hygiene Data'!$I$13,0,10*ROW('Hygiene Data'!I182)))</f>
        <v/>
      </c>
    </row>
    <row r="189" spans="1:136" x14ac:dyDescent="0.25">
      <c r="A189" s="508" t="str">
        <f ca="1">+IF(OFFSET('Water Data'!$B$2,0,10*ROW('Water Data'!E183))="","",OFFSET('Water Data'!$B$2,0,10*ROW('Water Data'!E183)))</f>
        <v/>
      </c>
      <c r="B189" s="50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35" t="str">
        <f t="shared" ca="1" si="2"/>
        <v/>
      </c>
      <c r="D189" s="53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3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3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3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3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3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3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3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3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3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3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3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3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3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3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3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3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3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3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3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3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3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3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3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3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3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3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3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3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3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3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3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3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3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3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3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3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3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3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3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3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3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3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3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3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3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3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3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3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1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3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3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3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3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3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3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3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3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3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3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3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3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3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3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3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3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99" t="str">
        <f ca="1">+IF(OFFSET('Water Data'!$D$27,0,10*ROW('Water Data'!D183))="","",OFFSET('Water Data'!$D$27,0,10*ROW('Water Data'!D183)))</f>
        <v/>
      </c>
      <c r="BT189" s="399" t="str">
        <f ca="1">+IF(OFFSET('Water Data'!$D$28,0,10*ROW('Water Data'!D183))="","",OFFSET('Water Data'!$D$28,0,10*ROW('Water Data'!D183)))</f>
        <v/>
      </c>
      <c r="BU189" s="399" t="str">
        <f ca="1">+IF(OFFSET('Water Data'!$D$29,0,10*ROW('Water Data'!D183))="","",OFFSET('Water Data'!$D$29,0,10*ROW('Water Data'!D183)))</f>
        <v/>
      </c>
      <c r="BV189" s="399" t="str">
        <f ca="1">+IF(OFFSET('Water Data'!$E$27,0,10*ROW('Water Data'!E183))="","",OFFSET('Water Data'!$E$27,0,10*ROW('Water Data'!E183)))</f>
        <v/>
      </c>
      <c r="BW189" s="399" t="str">
        <f ca="1">+IF(OFFSET('Water Data'!$E$28,0,10*ROW('Water Data'!E183))="","",OFFSET('Water Data'!$E$28,0,10*ROW('Water Data'!E183)))</f>
        <v/>
      </c>
      <c r="BX189" s="399" t="str">
        <f ca="1">+IF(OFFSET('Water Data'!$E$29,0,10*ROW('Water Data'!E183))="","",OFFSET('Water Data'!$E$29,0,10*ROW('Water Data'!E183)))</f>
        <v/>
      </c>
      <c r="BY189" s="399" t="str">
        <f ca="1">+IF(OFFSET('Water Data'!$F$27,0,10*ROW('Water Data'!F183))="","",OFFSET('Water Data'!$F$27,0,10*ROW('Water Data'!F183)))</f>
        <v/>
      </c>
      <c r="BZ189" s="399" t="str">
        <f ca="1">+IF(OFFSET('Water Data'!$F$28,0,10*ROW('Water Data'!F183))="","",OFFSET('Water Data'!$F$28,0,10*ROW('Water Data'!F183)))</f>
        <v/>
      </c>
      <c r="CA189" s="399" t="str">
        <f ca="1">+IF(OFFSET('Water Data'!$F$29,0,10*ROW('Water Data'!F183))="","",OFFSET('Water Data'!$F$29,0,10*ROW('Water Data'!F183)))</f>
        <v/>
      </c>
      <c r="CB189" s="399" t="str">
        <f ca="1">+IF(OFFSET('Water Data'!$G$27,0,10*ROW('Water Data'!G183))="","",OFFSET('Water Data'!$G$27,0,10*ROW('Water Data'!G183)))</f>
        <v/>
      </c>
      <c r="CC189" s="399" t="str">
        <f ca="1">+IF(OFFSET('Water Data'!$G$28,0,10*ROW('Water Data'!G183))="","",OFFSET('Water Data'!$G$28,0,10*ROW('Water Data'!G183)))</f>
        <v/>
      </c>
      <c r="CD189" s="399" t="str">
        <f ca="1">+IF(OFFSET('Water Data'!$G$29,0,10*ROW('Water Data'!G183))="","",OFFSET('Water Data'!$G$29,0,10*ROW('Water Data'!G183)))</f>
        <v/>
      </c>
      <c r="CE189" s="399" t="str">
        <f ca="1">+IF(OFFSET('Water Data'!$H$27,0,10*ROW('Water Data'!H183))="","",OFFSET('Water Data'!$H$27,0,10*ROW('Water Data'!H183)))</f>
        <v/>
      </c>
      <c r="CF189" s="399" t="str">
        <f ca="1">+IF(OFFSET('Water Data'!$H$28,0,10*ROW('Water Data'!H183))="","",OFFSET('Water Data'!$H$28,0,10*ROW('Water Data'!H183)))</f>
        <v/>
      </c>
      <c r="CG189" s="399" t="str">
        <f ca="1">+IF(OFFSET('Water Data'!$H$29,0,10*ROW('Water Data'!H183))="","",OFFSET('Water Data'!$H$29,0,10*ROW('Water Data'!H183)))</f>
        <v/>
      </c>
      <c r="CH189" s="399" t="str">
        <f ca="1">+IF(OFFSET('Water Data'!$I$27,0,10*ROW('Water Data'!I183))="","",OFFSET('Water Data'!$I$27,0,10*ROW('Water Data'!I183)))</f>
        <v/>
      </c>
      <c r="CI189" s="399" t="str">
        <f ca="1">+IF(OFFSET('Water Data'!$I$28,0,10*ROW('Water Data'!I183))="","",OFFSET('Water Data'!$I$28,0,10*ROW('Water Data'!I183)))</f>
        <v/>
      </c>
      <c r="CJ189" s="399" t="str">
        <f ca="1">+IF(OFFSET('Water Data'!$I$29,0,10*ROW('Water Data'!I183))="","",OFFSET('Water Data'!$I$29,0,10*ROW('Water Data'!I183)))</f>
        <v/>
      </c>
      <c r="CK189" s="399" t="str">
        <f ca="1">+IF(OFFSET('Sanitation Data'!$D$28,0,10*ROW('Sanitation Data'!D183))="","",OFFSET('Sanitation Data'!$D$28,0,10*ROW('Sanitation Data'!D183)))</f>
        <v/>
      </c>
      <c r="CL189" s="399" t="str">
        <f ca="1">+IF(OFFSET('Sanitation Data'!$D$29,0,10*ROW('Sanitation Data'!D183))="","",OFFSET('Sanitation Data'!$D$29,0,10*ROW('Sanitation Data'!D183)))</f>
        <v/>
      </c>
      <c r="CM189" s="399" t="str">
        <f ca="1">+IF(OFFSET('Sanitation Data'!$D$30,0,10*ROW('Sanitation Data'!D183))="","",OFFSET('Sanitation Data'!$D$30,0,10*ROW('Sanitation Data'!D183)))</f>
        <v/>
      </c>
      <c r="CN189" s="399" t="str">
        <f ca="1">+IF(OFFSET('Sanitation Data'!$D$31,0,10*ROW('Sanitation Data'!D183))="","",OFFSET('Sanitation Data'!$D$31,0,10*ROW('Sanitation Data'!D183)))</f>
        <v/>
      </c>
      <c r="CO189" s="399" t="str">
        <f ca="1">+IF(OFFSET('Sanitation Data'!$D$32,0,10*ROW('Sanitation Data'!D183))="","",OFFSET('Sanitation Data'!$D$32,0,10*ROW('Sanitation Data'!D183)))</f>
        <v/>
      </c>
      <c r="CP189" s="399" t="str">
        <f ca="1">+IF(OFFSET('Sanitation Data'!$E$28,0,10*ROW('Sanitation Data'!E183))="","",OFFSET('Sanitation Data'!$E$28,0,10*ROW('Sanitation Data'!E183)))</f>
        <v/>
      </c>
      <c r="CQ189" s="399" t="str">
        <f ca="1">+IF(OFFSET('Sanitation Data'!$E$29,0,10*ROW('Sanitation Data'!E183))="","",OFFSET('Sanitation Data'!$E$29,0,10*ROW('Sanitation Data'!E183)))</f>
        <v/>
      </c>
      <c r="CR189" s="399" t="str">
        <f ca="1">+IF(OFFSET('Sanitation Data'!$E$30,0,10*ROW('Sanitation Data'!E183))="","",OFFSET('Sanitation Data'!$E$30,0,10*ROW('Sanitation Data'!E183)))</f>
        <v/>
      </c>
      <c r="CS189" s="399" t="str">
        <f ca="1">+IF(OFFSET('Sanitation Data'!$E$31,0,10*ROW('Sanitation Data'!E183))="","",OFFSET('Sanitation Data'!$E$31,0,10*ROW('Sanitation Data'!E183)))</f>
        <v/>
      </c>
      <c r="CT189" s="399" t="str">
        <f ca="1">+IF(OFFSET('Sanitation Data'!$E$32,0,10*ROW('Sanitation Data'!E183))="","",OFFSET('Sanitation Data'!$E$32,0,10*ROW('Sanitation Data'!E183)))</f>
        <v/>
      </c>
      <c r="CU189" s="399" t="str">
        <f ca="1">+IF(OFFSET('Sanitation Data'!$F$28,0,10*ROW('Sanitation Data'!F183))="","",OFFSET('Sanitation Data'!$F$28,0,10*ROW('Sanitation Data'!F183)))</f>
        <v/>
      </c>
      <c r="CV189" s="399" t="str">
        <f ca="1">+IF(OFFSET('Sanitation Data'!$F$29,0,10*ROW('Sanitation Data'!F183))="","",OFFSET('Sanitation Data'!$F$29,0,10*ROW('Sanitation Data'!F183)))</f>
        <v/>
      </c>
      <c r="CW189" s="399" t="str">
        <f ca="1">+IF(OFFSET('Sanitation Data'!$F$30,0,10*ROW('Sanitation Data'!F183))="","",OFFSET('Sanitation Data'!$F$30,0,10*ROW('Sanitation Data'!F183)))</f>
        <v/>
      </c>
      <c r="CX189" s="399" t="str">
        <f ca="1">+IF(OFFSET('Sanitation Data'!$F$31,0,10*ROW('Sanitation Data'!F183))="","",OFFSET('Sanitation Data'!$F$31,0,10*ROW('Sanitation Data'!F183)))</f>
        <v/>
      </c>
      <c r="CY189" s="399" t="str">
        <f ca="1">+IF(OFFSET('Sanitation Data'!$F$32,0,10*ROW('Sanitation Data'!F183))="","",OFFSET('Sanitation Data'!$F$32,0,10*ROW('Sanitation Data'!F183)))</f>
        <v/>
      </c>
      <c r="CZ189" s="399" t="str">
        <f ca="1">+IF(OFFSET('Sanitation Data'!$G$28,0,10*ROW('Sanitation Data'!G183))="","",OFFSET('Sanitation Data'!$G$28,0,10*ROW('Sanitation Data'!G183)))</f>
        <v/>
      </c>
      <c r="DA189" s="399" t="str">
        <f ca="1">+IF(OFFSET('Sanitation Data'!$G$29,0,10*ROW('Sanitation Data'!G183))="","",OFFSET('Sanitation Data'!$G$29,0,10*ROW('Sanitation Data'!G183)))</f>
        <v/>
      </c>
      <c r="DB189" s="399" t="str">
        <f ca="1">+IF(OFFSET('Sanitation Data'!$G$30,0,10*ROW('Sanitation Data'!G183))="","",OFFSET('Sanitation Data'!$G$30,0,10*ROW('Sanitation Data'!G183)))</f>
        <v/>
      </c>
      <c r="DC189" s="399" t="str">
        <f ca="1">+IF(OFFSET('Sanitation Data'!$G$31,0,10*ROW('Sanitation Data'!G183))="","",OFFSET('Sanitation Data'!$G$31,0,10*ROW('Sanitation Data'!G183)))</f>
        <v/>
      </c>
      <c r="DD189" s="399" t="str">
        <f ca="1">+IF(OFFSET('Sanitation Data'!$G$32,0,10*ROW('Sanitation Data'!G183))="","",OFFSET('Sanitation Data'!$G$32,0,10*ROW('Sanitation Data'!G183)))</f>
        <v/>
      </c>
      <c r="DE189" s="399" t="str">
        <f ca="1">+IF(OFFSET('Sanitation Data'!$H$28,0,10*ROW('Sanitation Data'!H183))="","",OFFSET('Sanitation Data'!$H$28,0,10*ROW('Sanitation Data'!H183)))</f>
        <v/>
      </c>
      <c r="DF189" s="399" t="str">
        <f ca="1">+IF(OFFSET('Sanitation Data'!$H$29,0,10*ROW('Sanitation Data'!H183))="","",OFFSET('Sanitation Data'!$H$29,0,10*ROW('Sanitation Data'!H183)))</f>
        <v/>
      </c>
      <c r="DG189" s="399" t="str">
        <f ca="1">+IF(OFFSET('Sanitation Data'!$H$30,0,10*ROW('Sanitation Data'!H183))="","",OFFSET('Sanitation Data'!$H$30,0,10*ROW('Sanitation Data'!H183)))</f>
        <v/>
      </c>
      <c r="DH189" s="399" t="str">
        <f ca="1">+IF(OFFSET('Sanitation Data'!$H$31,0,10*ROW('Sanitation Data'!H183))="","",OFFSET('Sanitation Data'!$H$31,0,10*ROW('Sanitation Data'!H183)))</f>
        <v/>
      </c>
      <c r="DI189" s="399" t="str">
        <f ca="1">+IF(OFFSET('Sanitation Data'!$H$32,0,10*ROW('Sanitation Data'!H183))="","",OFFSET('Sanitation Data'!$H$32,0,10*ROW('Sanitation Data'!H183)))</f>
        <v/>
      </c>
      <c r="DJ189" s="399" t="str">
        <f ca="1">+IF(OFFSET('Sanitation Data'!$I$28,0,10*ROW('Sanitation Data'!I183))="","",OFFSET('Sanitation Data'!$I$28,0,10*ROW('Sanitation Data'!I183)))</f>
        <v/>
      </c>
      <c r="DK189" s="399" t="str">
        <f ca="1">+IF(OFFSET('Sanitation Data'!$I$29,0,10*ROW('Sanitation Data'!I183))="","",OFFSET('Sanitation Data'!$I$29,0,10*ROW('Sanitation Data'!I183)))</f>
        <v/>
      </c>
      <c r="DL189" s="399" t="str">
        <f ca="1">+IF(OFFSET('Sanitation Data'!$I$30,0,10*ROW('Sanitation Data'!I183))="","",OFFSET('Sanitation Data'!$I$30,0,10*ROW('Sanitation Data'!I183)))</f>
        <v/>
      </c>
      <c r="DM189" s="399" t="str">
        <f ca="1">+IF(OFFSET('Sanitation Data'!$I$31,0,10*ROW('Sanitation Data'!I183))="","",OFFSET('Sanitation Data'!$I$31,0,10*ROW('Sanitation Data'!I183)))</f>
        <v/>
      </c>
      <c r="DN189" s="399" t="str">
        <f ca="1">+IF(OFFSET('Sanitation Data'!$I$32,0,10*ROW('Sanitation Data'!I183))="","",OFFSET('Sanitation Data'!$I$32,0,10*ROW('Sanitation Data'!I183)))</f>
        <v/>
      </c>
      <c r="DO189" s="399" t="str">
        <f ca="1">+IF(OFFSET('Hygiene Data'!$D$11,0,10*ROW('Hygiene Data'!D183))="","",OFFSET('Hygiene Data'!$D$11,0,10*ROW('Hygiene Data'!D183)))</f>
        <v/>
      </c>
      <c r="DP189" s="399" t="str">
        <f ca="1">+IF(OFFSET('Hygiene Data'!$D$12,0,10*ROW('Hygiene Data'!D183))="","",OFFSET('Hygiene Data'!$D$12,0,10*ROW('Hygiene Data'!D183)))</f>
        <v/>
      </c>
      <c r="DQ189" s="399" t="str">
        <f ca="1">+IF(OFFSET('Hygiene Data'!$D$13,0,10*ROW('Hygiene Data'!D183))="","",OFFSET('Hygiene Data'!$D$13,0,10*ROW('Hygiene Data'!D183)))</f>
        <v/>
      </c>
      <c r="DR189" s="399" t="str">
        <f ca="1">+IF(OFFSET('Hygiene Data'!$E$11,0,10*ROW('Hygiene Data'!E183))="","",OFFSET('Hygiene Data'!$E$11,0,10*ROW('Hygiene Data'!E183)))</f>
        <v/>
      </c>
      <c r="DS189" s="399" t="str">
        <f ca="1">+IF(OFFSET('Hygiene Data'!$E$12,0,10*ROW('Hygiene Data'!E183))="","",OFFSET('Hygiene Data'!$E$12,0,10*ROW('Hygiene Data'!E183)))</f>
        <v/>
      </c>
      <c r="DT189" s="399" t="str">
        <f ca="1">+IF(OFFSET('Hygiene Data'!$E$13,0,10*ROW('Hygiene Data'!E183))="","",OFFSET('Hygiene Data'!$E$13,0,10*ROW('Hygiene Data'!E183)))</f>
        <v/>
      </c>
      <c r="DU189" s="399" t="str">
        <f ca="1">+IF(OFFSET('Hygiene Data'!$F$11,0,10*ROW('Hygiene Data'!F183))="","",OFFSET('Hygiene Data'!$F$11,0,10*ROW('Hygiene Data'!F183)))</f>
        <v/>
      </c>
      <c r="DV189" s="399" t="str">
        <f ca="1">+IF(OFFSET('Hygiene Data'!$F$12,0,10*ROW('Hygiene Data'!F183))="","",OFFSET('Hygiene Data'!$F$12,0,10*ROW('Hygiene Data'!F183)))</f>
        <v/>
      </c>
      <c r="DW189" s="399" t="str">
        <f ca="1">+IF(OFFSET('Hygiene Data'!$F$13,0,10*ROW('Hygiene Data'!F183))="","",OFFSET('Hygiene Data'!$F$13,0,10*ROW('Hygiene Data'!F183)))</f>
        <v/>
      </c>
      <c r="DX189" s="399" t="str">
        <f ca="1">+IF(OFFSET('Hygiene Data'!$G$11,0,10*ROW('Hygiene Data'!G183))="","",OFFSET('Hygiene Data'!$G$11,0,10*ROW('Hygiene Data'!G183)))</f>
        <v/>
      </c>
      <c r="DY189" s="399" t="str">
        <f ca="1">+IF(OFFSET('Hygiene Data'!$G$12,0,10*ROW('Hygiene Data'!G183))="","",OFFSET('Hygiene Data'!$G$12,0,10*ROW('Hygiene Data'!G183)))</f>
        <v/>
      </c>
      <c r="DZ189" s="399" t="str">
        <f ca="1">+IF(OFFSET('Hygiene Data'!$G$13,0,10*ROW('Hygiene Data'!G183))="","",OFFSET('Hygiene Data'!$G$13,0,10*ROW('Hygiene Data'!G183)))</f>
        <v/>
      </c>
      <c r="EA189" s="399" t="str">
        <f ca="1">+IF(OFFSET('Hygiene Data'!$H$11,0,10*ROW('Hygiene Data'!H183))="","",OFFSET('Hygiene Data'!$H$11,0,10*ROW('Hygiene Data'!H183)))</f>
        <v/>
      </c>
      <c r="EB189" s="399" t="str">
        <f ca="1">+IF(OFFSET('Hygiene Data'!$H$12,0,10*ROW('Hygiene Data'!H183))="","",OFFSET('Hygiene Data'!$H$12,0,10*ROW('Hygiene Data'!H183)))</f>
        <v/>
      </c>
      <c r="EC189" s="399" t="str">
        <f ca="1">+IF(OFFSET('Hygiene Data'!$H$13,0,10*ROW('Hygiene Data'!H183))="","",OFFSET('Hygiene Data'!$H$13,0,10*ROW('Hygiene Data'!H183)))</f>
        <v/>
      </c>
      <c r="ED189" s="399" t="str">
        <f ca="1">+IF(OFFSET('Hygiene Data'!$I$11,0,10*ROW('Hygiene Data'!I183))="","",OFFSET('Hygiene Data'!$I$11,0,10*ROW('Hygiene Data'!I183)))</f>
        <v/>
      </c>
      <c r="EE189" s="399" t="str">
        <f ca="1">+IF(OFFSET('Hygiene Data'!$I$12,0,10*ROW('Hygiene Data'!I183))="","",OFFSET('Hygiene Data'!$I$12,0,10*ROW('Hygiene Data'!I183)))</f>
        <v/>
      </c>
      <c r="EF189" s="399" t="str">
        <f ca="1">+IF(OFFSET('Hygiene Data'!$I$13,0,10*ROW('Hygiene Data'!I183))="","",OFFSET('Hygiene Data'!$I$13,0,10*ROW('Hygiene Data'!I183)))</f>
        <v/>
      </c>
    </row>
    <row r="190" spans="1:136" x14ac:dyDescent="0.25">
      <c r="A190" s="508" t="str">
        <f ca="1">+IF(OFFSET('Water Data'!$B$2,0,10*ROW('Water Data'!E184))="","",OFFSET('Water Data'!$B$2,0,10*ROW('Water Data'!E184)))</f>
        <v/>
      </c>
      <c r="B190" s="50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35" t="str">
        <f t="shared" ca="1" si="2"/>
        <v/>
      </c>
      <c r="D190" s="53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3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3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3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3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3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3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3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3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3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3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3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3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3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3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3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3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3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3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3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3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3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3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3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3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3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3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3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3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3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3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3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3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3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3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3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3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3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3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3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3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3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3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3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3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3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3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3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3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1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3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3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3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3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3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3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3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3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3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3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3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3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3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3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3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3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99" t="str">
        <f ca="1">+IF(OFFSET('Water Data'!$D$27,0,10*ROW('Water Data'!D184))="","",OFFSET('Water Data'!$D$27,0,10*ROW('Water Data'!D184)))</f>
        <v/>
      </c>
      <c r="BT190" s="399" t="str">
        <f ca="1">+IF(OFFSET('Water Data'!$D$28,0,10*ROW('Water Data'!D184))="","",OFFSET('Water Data'!$D$28,0,10*ROW('Water Data'!D184)))</f>
        <v/>
      </c>
      <c r="BU190" s="399" t="str">
        <f ca="1">+IF(OFFSET('Water Data'!$D$29,0,10*ROW('Water Data'!D184))="","",OFFSET('Water Data'!$D$29,0,10*ROW('Water Data'!D184)))</f>
        <v/>
      </c>
      <c r="BV190" s="399" t="str">
        <f ca="1">+IF(OFFSET('Water Data'!$E$27,0,10*ROW('Water Data'!E184))="","",OFFSET('Water Data'!$E$27,0,10*ROW('Water Data'!E184)))</f>
        <v/>
      </c>
      <c r="BW190" s="399" t="str">
        <f ca="1">+IF(OFFSET('Water Data'!$E$28,0,10*ROW('Water Data'!E184))="","",OFFSET('Water Data'!$E$28,0,10*ROW('Water Data'!E184)))</f>
        <v/>
      </c>
      <c r="BX190" s="399" t="str">
        <f ca="1">+IF(OFFSET('Water Data'!$E$29,0,10*ROW('Water Data'!E184))="","",OFFSET('Water Data'!$E$29,0,10*ROW('Water Data'!E184)))</f>
        <v/>
      </c>
      <c r="BY190" s="399" t="str">
        <f ca="1">+IF(OFFSET('Water Data'!$F$27,0,10*ROW('Water Data'!F184))="","",OFFSET('Water Data'!$F$27,0,10*ROW('Water Data'!F184)))</f>
        <v/>
      </c>
      <c r="BZ190" s="399" t="str">
        <f ca="1">+IF(OFFSET('Water Data'!$F$28,0,10*ROW('Water Data'!F184))="","",OFFSET('Water Data'!$F$28,0,10*ROW('Water Data'!F184)))</f>
        <v/>
      </c>
      <c r="CA190" s="399" t="str">
        <f ca="1">+IF(OFFSET('Water Data'!$F$29,0,10*ROW('Water Data'!F184))="","",OFFSET('Water Data'!$F$29,0,10*ROW('Water Data'!F184)))</f>
        <v/>
      </c>
      <c r="CB190" s="399" t="str">
        <f ca="1">+IF(OFFSET('Water Data'!$G$27,0,10*ROW('Water Data'!G184))="","",OFFSET('Water Data'!$G$27,0,10*ROW('Water Data'!G184)))</f>
        <v/>
      </c>
      <c r="CC190" s="399" t="str">
        <f ca="1">+IF(OFFSET('Water Data'!$G$28,0,10*ROW('Water Data'!G184))="","",OFFSET('Water Data'!$G$28,0,10*ROW('Water Data'!G184)))</f>
        <v/>
      </c>
      <c r="CD190" s="399" t="str">
        <f ca="1">+IF(OFFSET('Water Data'!$G$29,0,10*ROW('Water Data'!G184))="","",OFFSET('Water Data'!$G$29,0,10*ROW('Water Data'!G184)))</f>
        <v/>
      </c>
      <c r="CE190" s="399" t="str">
        <f ca="1">+IF(OFFSET('Water Data'!$H$27,0,10*ROW('Water Data'!H184))="","",OFFSET('Water Data'!$H$27,0,10*ROW('Water Data'!H184)))</f>
        <v/>
      </c>
      <c r="CF190" s="399" t="str">
        <f ca="1">+IF(OFFSET('Water Data'!$H$28,0,10*ROW('Water Data'!H184))="","",OFFSET('Water Data'!$H$28,0,10*ROW('Water Data'!H184)))</f>
        <v/>
      </c>
      <c r="CG190" s="399" t="str">
        <f ca="1">+IF(OFFSET('Water Data'!$H$29,0,10*ROW('Water Data'!H184))="","",OFFSET('Water Data'!$H$29,0,10*ROW('Water Data'!H184)))</f>
        <v/>
      </c>
      <c r="CH190" s="399" t="str">
        <f ca="1">+IF(OFFSET('Water Data'!$I$27,0,10*ROW('Water Data'!I184))="","",OFFSET('Water Data'!$I$27,0,10*ROW('Water Data'!I184)))</f>
        <v/>
      </c>
      <c r="CI190" s="399" t="str">
        <f ca="1">+IF(OFFSET('Water Data'!$I$28,0,10*ROW('Water Data'!I184))="","",OFFSET('Water Data'!$I$28,0,10*ROW('Water Data'!I184)))</f>
        <v/>
      </c>
      <c r="CJ190" s="399" t="str">
        <f ca="1">+IF(OFFSET('Water Data'!$I$29,0,10*ROW('Water Data'!I184))="","",OFFSET('Water Data'!$I$29,0,10*ROW('Water Data'!I184)))</f>
        <v/>
      </c>
      <c r="CK190" s="399" t="str">
        <f ca="1">+IF(OFFSET('Sanitation Data'!$D$28,0,10*ROW('Sanitation Data'!D184))="","",OFFSET('Sanitation Data'!$D$28,0,10*ROW('Sanitation Data'!D184)))</f>
        <v/>
      </c>
      <c r="CL190" s="399" t="str">
        <f ca="1">+IF(OFFSET('Sanitation Data'!$D$29,0,10*ROW('Sanitation Data'!D184))="","",OFFSET('Sanitation Data'!$D$29,0,10*ROW('Sanitation Data'!D184)))</f>
        <v/>
      </c>
      <c r="CM190" s="399" t="str">
        <f ca="1">+IF(OFFSET('Sanitation Data'!$D$30,0,10*ROW('Sanitation Data'!D184))="","",OFFSET('Sanitation Data'!$D$30,0,10*ROW('Sanitation Data'!D184)))</f>
        <v/>
      </c>
      <c r="CN190" s="399" t="str">
        <f ca="1">+IF(OFFSET('Sanitation Data'!$D$31,0,10*ROW('Sanitation Data'!D184))="","",OFFSET('Sanitation Data'!$D$31,0,10*ROW('Sanitation Data'!D184)))</f>
        <v/>
      </c>
      <c r="CO190" s="399" t="str">
        <f ca="1">+IF(OFFSET('Sanitation Data'!$D$32,0,10*ROW('Sanitation Data'!D184))="","",OFFSET('Sanitation Data'!$D$32,0,10*ROW('Sanitation Data'!D184)))</f>
        <v/>
      </c>
      <c r="CP190" s="399" t="str">
        <f ca="1">+IF(OFFSET('Sanitation Data'!$E$28,0,10*ROW('Sanitation Data'!E184))="","",OFFSET('Sanitation Data'!$E$28,0,10*ROW('Sanitation Data'!E184)))</f>
        <v/>
      </c>
      <c r="CQ190" s="399" t="str">
        <f ca="1">+IF(OFFSET('Sanitation Data'!$E$29,0,10*ROW('Sanitation Data'!E184))="","",OFFSET('Sanitation Data'!$E$29,0,10*ROW('Sanitation Data'!E184)))</f>
        <v/>
      </c>
      <c r="CR190" s="399" t="str">
        <f ca="1">+IF(OFFSET('Sanitation Data'!$E$30,0,10*ROW('Sanitation Data'!E184))="","",OFFSET('Sanitation Data'!$E$30,0,10*ROW('Sanitation Data'!E184)))</f>
        <v/>
      </c>
      <c r="CS190" s="399" t="str">
        <f ca="1">+IF(OFFSET('Sanitation Data'!$E$31,0,10*ROW('Sanitation Data'!E184))="","",OFFSET('Sanitation Data'!$E$31,0,10*ROW('Sanitation Data'!E184)))</f>
        <v/>
      </c>
      <c r="CT190" s="399" t="str">
        <f ca="1">+IF(OFFSET('Sanitation Data'!$E$32,0,10*ROW('Sanitation Data'!E184))="","",OFFSET('Sanitation Data'!$E$32,0,10*ROW('Sanitation Data'!E184)))</f>
        <v/>
      </c>
      <c r="CU190" s="399" t="str">
        <f ca="1">+IF(OFFSET('Sanitation Data'!$F$28,0,10*ROW('Sanitation Data'!F184))="","",OFFSET('Sanitation Data'!$F$28,0,10*ROW('Sanitation Data'!F184)))</f>
        <v/>
      </c>
      <c r="CV190" s="399" t="str">
        <f ca="1">+IF(OFFSET('Sanitation Data'!$F$29,0,10*ROW('Sanitation Data'!F184))="","",OFFSET('Sanitation Data'!$F$29,0,10*ROW('Sanitation Data'!F184)))</f>
        <v/>
      </c>
      <c r="CW190" s="399" t="str">
        <f ca="1">+IF(OFFSET('Sanitation Data'!$F$30,0,10*ROW('Sanitation Data'!F184))="","",OFFSET('Sanitation Data'!$F$30,0,10*ROW('Sanitation Data'!F184)))</f>
        <v/>
      </c>
      <c r="CX190" s="399" t="str">
        <f ca="1">+IF(OFFSET('Sanitation Data'!$F$31,0,10*ROW('Sanitation Data'!F184))="","",OFFSET('Sanitation Data'!$F$31,0,10*ROW('Sanitation Data'!F184)))</f>
        <v/>
      </c>
      <c r="CY190" s="399" t="str">
        <f ca="1">+IF(OFFSET('Sanitation Data'!$F$32,0,10*ROW('Sanitation Data'!F184))="","",OFFSET('Sanitation Data'!$F$32,0,10*ROW('Sanitation Data'!F184)))</f>
        <v/>
      </c>
      <c r="CZ190" s="399" t="str">
        <f ca="1">+IF(OFFSET('Sanitation Data'!$G$28,0,10*ROW('Sanitation Data'!G184))="","",OFFSET('Sanitation Data'!$G$28,0,10*ROW('Sanitation Data'!G184)))</f>
        <v/>
      </c>
      <c r="DA190" s="399" t="str">
        <f ca="1">+IF(OFFSET('Sanitation Data'!$G$29,0,10*ROW('Sanitation Data'!G184))="","",OFFSET('Sanitation Data'!$G$29,0,10*ROW('Sanitation Data'!G184)))</f>
        <v/>
      </c>
      <c r="DB190" s="399" t="str">
        <f ca="1">+IF(OFFSET('Sanitation Data'!$G$30,0,10*ROW('Sanitation Data'!G184))="","",OFFSET('Sanitation Data'!$G$30,0,10*ROW('Sanitation Data'!G184)))</f>
        <v/>
      </c>
      <c r="DC190" s="399" t="str">
        <f ca="1">+IF(OFFSET('Sanitation Data'!$G$31,0,10*ROW('Sanitation Data'!G184))="","",OFFSET('Sanitation Data'!$G$31,0,10*ROW('Sanitation Data'!G184)))</f>
        <v/>
      </c>
      <c r="DD190" s="399" t="str">
        <f ca="1">+IF(OFFSET('Sanitation Data'!$G$32,0,10*ROW('Sanitation Data'!G184))="","",OFFSET('Sanitation Data'!$G$32,0,10*ROW('Sanitation Data'!G184)))</f>
        <v/>
      </c>
      <c r="DE190" s="399" t="str">
        <f ca="1">+IF(OFFSET('Sanitation Data'!$H$28,0,10*ROW('Sanitation Data'!H184))="","",OFFSET('Sanitation Data'!$H$28,0,10*ROW('Sanitation Data'!H184)))</f>
        <v/>
      </c>
      <c r="DF190" s="399" t="str">
        <f ca="1">+IF(OFFSET('Sanitation Data'!$H$29,0,10*ROW('Sanitation Data'!H184))="","",OFFSET('Sanitation Data'!$H$29,0,10*ROW('Sanitation Data'!H184)))</f>
        <v/>
      </c>
      <c r="DG190" s="399" t="str">
        <f ca="1">+IF(OFFSET('Sanitation Data'!$H$30,0,10*ROW('Sanitation Data'!H184))="","",OFFSET('Sanitation Data'!$H$30,0,10*ROW('Sanitation Data'!H184)))</f>
        <v/>
      </c>
      <c r="DH190" s="399" t="str">
        <f ca="1">+IF(OFFSET('Sanitation Data'!$H$31,0,10*ROW('Sanitation Data'!H184))="","",OFFSET('Sanitation Data'!$H$31,0,10*ROW('Sanitation Data'!H184)))</f>
        <v/>
      </c>
      <c r="DI190" s="399" t="str">
        <f ca="1">+IF(OFFSET('Sanitation Data'!$H$32,0,10*ROW('Sanitation Data'!H184))="","",OFFSET('Sanitation Data'!$H$32,0,10*ROW('Sanitation Data'!H184)))</f>
        <v/>
      </c>
      <c r="DJ190" s="399" t="str">
        <f ca="1">+IF(OFFSET('Sanitation Data'!$I$28,0,10*ROW('Sanitation Data'!I184))="","",OFFSET('Sanitation Data'!$I$28,0,10*ROW('Sanitation Data'!I184)))</f>
        <v/>
      </c>
      <c r="DK190" s="399" t="str">
        <f ca="1">+IF(OFFSET('Sanitation Data'!$I$29,0,10*ROW('Sanitation Data'!I184))="","",OFFSET('Sanitation Data'!$I$29,0,10*ROW('Sanitation Data'!I184)))</f>
        <v/>
      </c>
      <c r="DL190" s="399" t="str">
        <f ca="1">+IF(OFFSET('Sanitation Data'!$I$30,0,10*ROW('Sanitation Data'!I184))="","",OFFSET('Sanitation Data'!$I$30,0,10*ROW('Sanitation Data'!I184)))</f>
        <v/>
      </c>
      <c r="DM190" s="399" t="str">
        <f ca="1">+IF(OFFSET('Sanitation Data'!$I$31,0,10*ROW('Sanitation Data'!I184))="","",OFFSET('Sanitation Data'!$I$31,0,10*ROW('Sanitation Data'!I184)))</f>
        <v/>
      </c>
      <c r="DN190" s="399" t="str">
        <f ca="1">+IF(OFFSET('Sanitation Data'!$I$32,0,10*ROW('Sanitation Data'!I184))="","",OFFSET('Sanitation Data'!$I$32,0,10*ROW('Sanitation Data'!I184)))</f>
        <v/>
      </c>
      <c r="DO190" s="399" t="str">
        <f ca="1">+IF(OFFSET('Hygiene Data'!$D$11,0,10*ROW('Hygiene Data'!D184))="","",OFFSET('Hygiene Data'!$D$11,0,10*ROW('Hygiene Data'!D184)))</f>
        <v/>
      </c>
      <c r="DP190" s="399" t="str">
        <f ca="1">+IF(OFFSET('Hygiene Data'!$D$12,0,10*ROW('Hygiene Data'!D184))="","",OFFSET('Hygiene Data'!$D$12,0,10*ROW('Hygiene Data'!D184)))</f>
        <v/>
      </c>
      <c r="DQ190" s="399" t="str">
        <f ca="1">+IF(OFFSET('Hygiene Data'!$D$13,0,10*ROW('Hygiene Data'!D184))="","",OFFSET('Hygiene Data'!$D$13,0,10*ROW('Hygiene Data'!D184)))</f>
        <v/>
      </c>
      <c r="DR190" s="399" t="str">
        <f ca="1">+IF(OFFSET('Hygiene Data'!$E$11,0,10*ROW('Hygiene Data'!E184))="","",OFFSET('Hygiene Data'!$E$11,0,10*ROW('Hygiene Data'!E184)))</f>
        <v/>
      </c>
      <c r="DS190" s="399" t="str">
        <f ca="1">+IF(OFFSET('Hygiene Data'!$E$12,0,10*ROW('Hygiene Data'!E184))="","",OFFSET('Hygiene Data'!$E$12,0,10*ROW('Hygiene Data'!E184)))</f>
        <v/>
      </c>
      <c r="DT190" s="399" t="str">
        <f ca="1">+IF(OFFSET('Hygiene Data'!$E$13,0,10*ROW('Hygiene Data'!E184))="","",OFFSET('Hygiene Data'!$E$13,0,10*ROW('Hygiene Data'!E184)))</f>
        <v/>
      </c>
      <c r="DU190" s="399" t="str">
        <f ca="1">+IF(OFFSET('Hygiene Data'!$F$11,0,10*ROW('Hygiene Data'!F184))="","",OFFSET('Hygiene Data'!$F$11,0,10*ROW('Hygiene Data'!F184)))</f>
        <v/>
      </c>
      <c r="DV190" s="399" t="str">
        <f ca="1">+IF(OFFSET('Hygiene Data'!$F$12,0,10*ROW('Hygiene Data'!F184))="","",OFFSET('Hygiene Data'!$F$12,0,10*ROW('Hygiene Data'!F184)))</f>
        <v/>
      </c>
      <c r="DW190" s="399" t="str">
        <f ca="1">+IF(OFFSET('Hygiene Data'!$F$13,0,10*ROW('Hygiene Data'!F184))="","",OFFSET('Hygiene Data'!$F$13,0,10*ROW('Hygiene Data'!F184)))</f>
        <v/>
      </c>
      <c r="DX190" s="399" t="str">
        <f ca="1">+IF(OFFSET('Hygiene Data'!$G$11,0,10*ROW('Hygiene Data'!G184))="","",OFFSET('Hygiene Data'!$G$11,0,10*ROW('Hygiene Data'!G184)))</f>
        <v/>
      </c>
      <c r="DY190" s="399" t="str">
        <f ca="1">+IF(OFFSET('Hygiene Data'!$G$12,0,10*ROW('Hygiene Data'!G184))="","",OFFSET('Hygiene Data'!$G$12,0,10*ROW('Hygiene Data'!G184)))</f>
        <v/>
      </c>
      <c r="DZ190" s="399" t="str">
        <f ca="1">+IF(OFFSET('Hygiene Data'!$G$13,0,10*ROW('Hygiene Data'!G184))="","",OFFSET('Hygiene Data'!$G$13,0,10*ROW('Hygiene Data'!G184)))</f>
        <v/>
      </c>
      <c r="EA190" s="399" t="str">
        <f ca="1">+IF(OFFSET('Hygiene Data'!$H$11,0,10*ROW('Hygiene Data'!H184))="","",OFFSET('Hygiene Data'!$H$11,0,10*ROW('Hygiene Data'!H184)))</f>
        <v/>
      </c>
      <c r="EB190" s="399" t="str">
        <f ca="1">+IF(OFFSET('Hygiene Data'!$H$12,0,10*ROW('Hygiene Data'!H184))="","",OFFSET('Hygiene Data'!$H$12,0,10*ROW('Hygiene Data'!H184)))</f>
        <v/>
      </c>
      <c r="EC190" s="399" t="str">
        <f ca="1">+IF(OFFSET('Hygiene Data'!$H$13,0,10*ROW('Hygiene Data'!H184))="","",OFFSET('Hygiene Data'!$H$13,0,10*ROW('Hygiene Data'!H184)))</f>
        <v/>
      </c>
      <c r="ED190" s="399" t="str">
        <f ca="1">+IF(OFFSET('Hygiene Data'!$I$11,0,10*ROW('Hygiene Data'!I184))="","",OFFSET('Hygiene Data'!$I$11,0,10*ROW('Hygiene Data'!I184)))</f>
        <v/>
      </c>
      <c r="EE190" s="399" t="str">
        <f ca="1">+IF(OFFSET('Hygiene Data'!$I$12,0,10*ROW('Hygiene Data'!I184))="","",OFFSET('Hygiene Data'!$I$12,0,10*ROW('Hygiene Data'!I184)))</f>
        <v/>
      </c>
      <c r="EF190" s="399" t="str">
        <f ca="1">+IF(OFFSET('Hygiene Data'!$I$13,0,10*ROW('Hygiene Data'!I184))="","",OFFSET('Hygiene Data'!$I$13,0,10*ROW('Hygiene Data'!I184)))</f>
        <v/>
      </c>
    </row>
    <row r="191" spans="1:136" x14ac:dyDescent="0.25">
      <c r="A191" s="508" t="str">
        <f ca="1">+IF(OFFSET('Water Data'!$B$2,0,10*ROW('Water Data'!E185))="","",OFFSET('Water Data'!$B$2,0,10*ROW('Water Data'!E185)))</f>
        <v/>
      </c>
      <c r="B191" s="50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35" t="str">
        <f t="shared" ca="1" si="2"/>
        <v/>
      </c>
      <c r="D191" s="53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3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3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3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3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3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3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3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3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3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3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3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3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3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3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3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3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3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3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3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3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3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3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3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3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3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3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3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3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3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3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3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3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3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3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3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3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3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3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3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3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3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3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3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3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3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3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3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3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1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3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3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3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3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3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3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3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3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3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3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3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3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3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3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3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3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99" t="str">
        <f ca="1">+IF(OFFSET('Water Data'!$D$27,0,10*ROW('Water Data'!D185))="","",OFFSET('Water Data'!$D$27,0,10*ROW('Water Data'!D185)))</f>
        <v/>
      </c>
      <c r="BT191" s="399" t="str">
        <f ca="1">+IF(OFFSET('Water Data'!$D$28,0,10*ROW('Water Data'!D185))="","",OFFSET('Water Data'!$D$28,0,10*ROW('Water Data'!D185)))</f>
        <v/>
      </c>
      <c r="BU191" s="399" t="str">
        <f ca="1">+IF(OFFSET('Water Data'!$D$29,0,10*ROW('Water Data'!D185))="","",OFFSET('Water Data'!$D$29,0,10*ROW('Water Data'!D185)))</f>
        <v/>
      </c>
      <c r="BV191" s="399" t="str">
        <f ca="1">+IF(OFFSET('Water Data'!$E$27,0,10*ROW('Water Data'!E185))="","",OFFSET('Water Data'!$E$27,0,10*ROW('Water Data'!E185)))</f>
        <v/>
      </c>
      <c r="BW191" s="399" t="str">
        <f ca="1">+IF(OFFSET('Water Data'!$E$28,0,10*ROW('Water Data'!E185))="","",OFFSET('Water Data'!$E$28,0,10*ROW('Water Data'!E185)))</f>
        <v/>
      </c>
      <c r="BX191" s="399" t="str">
        <f ca="1">+IF(OFFSET('Water Data'!$E$29,0,10*ROW('Water Data'!E185))="","",OFFSET('Water Data'!$E$29,0,10*ROW('Water Data'!E185)))</f>
        <v/>
      </c>
      <c r="BY191" s="399" t="str">
        <f ca="1">+IF(OFFSET('Water Data'!$F$27,0,10*ROW('Water Data'!F185))="","",OFFSET('Water Data'!$F$27,0,10*ROW('Water Data'!F185)))</f>
        <v/>
      </c>
      <c r="BZ191" s="399" t="str">
        <f ca="1">+IF(OFFSET('Water Data'!$F$28,0,10*ROW('Water Data'!F185))="","",OFFSET('Water Data'!$F$28,0,10*ROW('Water Data'!F185)))</f>
        <v/>
      </c>
      <c r="CA191" s="399" t="str">
        <f ca="1">+IF(OFFSET('Water Data'!$F$29,0,10*ROW('Water Data'!F185))="","",OFFSET('Water Data'!$F$29,0,10*ROW('Water Data'!F185)))</f>
        <v/>
      </c>
      <c r="CB191" s="399" t="str">
        <f ca="1">+IF(OFFSET('Water Data'!$G$27,0,10*ROW('Water Data'!G185))="","",OFFSET('Water Data'!$G$27,0,10*ROW('Water Data'!G185)))</f>
        <v/>
      </c>
      <c r="CC191" s="399" t="str">
        <f ca="1">+IF(OFFSET('Water Data'!$G$28,0,10*ROW('Water Data'!G185))="","",OFFSET('Water Data'!$G$28,0,10*ROW('Water Data'!G185)))</f>
        <v/>
      </c>
      <c r="CD191" s="399" t="str">
        <f ca="1">+IF(OFFSET('Water Data'!$G$29,0,10*ROW('Water Data'!G185))="","",OFFSET('Water Data'!$G$29,0,10*ROW('Water Data'!G185)))</f>
        <v/>
      </c>
      <c r="CE191" s="399" t="str">
        <f ca="1">+IF(OFFSET('Water Data'!$H$27,0,10*ROW('Water Data'!H185))="","",OFFSET('Water Data'!$H$27,0,10*ROW('Water Data'!H185)))</f>
        <v/>
      </c>
      <c r="CF191" s="399" t="str">
        <f ca="1">+IF(OFFSET('Water Data'!$H$28,0,10*ROW('Water Data'!H185))="","",OFFSET('Water Data'!$H$28,0,10*ROW('Water Data'!H185)))</f>
        <v/>
      </c>
      <c r="CG191" s="399" t="str">
        <f ca="1">+IF(OFFSET('Water Data'!$H$29,0,10*ROW('Water Data'!H185))="","",OFFSET('Water Data'!$H$29,0,10*ROW('Water Data'!H185)))</f>
        <v/>
      </c>
      <c r="CH191" s="399" t="str">
        <f ca="1">+IF(OFFSET('Water Data'!$I$27,0,10*ROW('Water Data'!I185))="","",OFFSET('Water Data'!$I$27,0,10*ROW('Water Data'!I185)))</f>
        <v/>
      </c>
      <c r="CI191" s="399" t="str">
        <f ca="1">+IF(OFFSET('Water Data'!$I$28,0,10*ROW('Water Data'!I185))="","",OFFSET('Water Data'!$I$28,0,10*ROW('Water Data'!I185)))</f>
        <v/>
      </c>
      <c r="CJ191" s="399" t="str">
        <f ca="1">+IF(OFFSET('Water Data'!$I$29,0,10*ROW('Water Data'!I185))="","",OFFSET('Water Data'!$I$29,0,10*ROW('Water Data'!I185)))</f>
        <v/>
      </c>
      <c r="CK191" s="399" t="str">
        <f ca="1">+IF(OFFSET('Sanitation Data'!$D$28,0,10*ROW('Sanitation Data'!D185))="","",OFFSET('Sanitation Data'!$D$28,0,10*ROW('Sanitation Data'!D185)))</f>
        <v/>
      </c>
      <c r="CL191" s="399" t="str">
        <f ca="1">+IF(OFFSET('Sanitation Data'!$D$29,0,10*ROW('Sanitation Data'!D185))="","",OFFSET('Sanitation Data'!$D$29,0,10*ROW('Sanitation Data'!D185)))</f>
        <v/>
      </c>
      <c r="CM191" s="399" t="str">
        <f ca="1">+IF(OFFSET('Sanitation Data'!$D$30,0,10*ROW('Sanitation Data'!D185))="","",OFFSET('Sanitation Data'!$D$30,0,10*ROW('Sanitation Data'!D185)))</f>
        <v/>
      </c>
      <c r="CN191" s="399" t="str">
        <f ca="1">+IF(OFFSET('Sanitation Data'!$D$31,0,10*ROW('Sanitation Data'!D185))="","",OFFSET('Sanitation Data'!$D$31,0,10*ROW('Sanitation Data'!D185)))</f>
        <v/>
      </c>
      <c r="CO191" s="399" t="str">
        <f ca="1">+IF(OFFSET('Sanitation Data'!$D$32,0,10*ROW('Sanitation Data'!D185))="","",OFFSET('Sanitation Data'!$D$32,0,10*ROW('Sanitation Data'!D185)))</f>
        <v/>
      </c>
      <c r="CP191" s="399" t="str">
        <f ca="1">+IF(OFFSET('Sanitation Data'!$E$28,0,10*ROW('Sanitation Data'!E185))="","",OFFSET('Sanitation Data'!$E$28,0,10*ROW('Sanitation Data'!E185)))</f>
        <v/>
      </c>
      <c r="CQ191" s="399" t="str">
        <f ca="1">+IF(OFFSET('Sanitation Data'!$E$29,0,10*ROW('Sanitation Data'!E185))="","",OFFSET('Sanitation Data'!$E$29,0,10*ROW('Sanitation Data'!E185)))</f>
        <v/>
      </c>
      <c r="CR191" s="399" t="str">
        <f ca="1">+IF(OFFSET('Sanitation Data'!$E$30,0,10*ROW('Sanitation Data'!E185))="","",OFFSET('Sanitation Data'!$E$30,0,10*ROW('Sanitation Data'!E185)))</f>
        <v/>
      </c>
      <c r="CS191" s="399" t="str">
        <f ca="1">+IF(OFFSET('Sanitation Data'!$E$31,0,10*ROW('Sanitation Data'!E185))="","",OFFSET('Sanitation Data'!$E$31,0,10*ROW('Sanitation Data'!E185)))</f>
        <v/>
      </c>
      <c r="CT191" s="399" t="str">
        <f ca="1">+IF(OFFSET('Sanitation Data'!$E$32,0,10*ROW('Sanitation Data'!E185))="","",OFFSET('Sanitation Data'!$E$32,0,10*ROW('Sanitation Data'!E185)))</f>
        <v/>
      </c>
      <c r="CU191" s="399" t="str">
        <f ca="1">+IF(OFFSET('Sanitation Data'!$F$28,0,10*ROW('Sanitation Data'!F185))="","",OFFSET('Sanitation Data'!$F$28,0,10*ROW('Sanitation Data'!F185)))</f>
        <v/>
      </c>
      <c r="CV191" s="399" t="str">
        <f ca="1">+IF(OFFSET('Sanitation Data'!$F$29,0,10*ROW('Sanitation Data'!F185))="","",OFFSET('Sanitation Data'!$F$29,0,10*ROW('Sanitation Data'!F185)))</f>
        <v/>
      </c>
      <c r="CW191" s="399" t="str">
        <f ca="1">+IF(OFFSET('Sanitation Data'!$F$30,0,10*ROW('Sanitation Data'!F185))="","",OFFSET('Sanitation Data'!$F$30,0,10*ROW('Sanitation Data'!F185)))</f>
        <v/>
      </c>
      <c r="CX191" s="399" t="str">
        <f ca="1">+IF(OFFSET('Sanitation Data'!$F$31,0,10*ROW('Sanitation Data'!F185))="","",OFFSET('Sanitation Data'!$F$31,0,10*ROW('Sanitation Data'!F185)))</f>
        <v/>
      </c>
      <c r="CY191" s="399" t="str">
        <f ca="1">+IF(OFFSET('Sanitation Data'!$F$32,0,10*ROW('Sanitation Data'!F185))="","",OFFSET('Sanitation Data'!$F$32,0,10*ROW('Sanitation Data'!F185)))</f>
        <v/>
      </c>
      <c r="CZ191" s="399" t="str">
        <f ca="1">+IF(OFFSET('Sanitation Data'!$G$28,0,10*ROW('Sanitation Data'!G185))="","",OFFSET('Sanitation Data'!$G$28,0,10*ROW('Sanitation Data'!G185)))</f>
        <v/>
      </c>
      <c r="DA191" s="399" t="str">
        <f ca="1">+IF(OFFSET('Sanitation Data'!$G$29,0,10*ROW('Sanitation Data'!G185))="","",OFFSET('Sanitation Data'!$G$29,0,10*ROW('Sanitation Data'!G185)))</f>
        <v/>
      </c>
      <c r="DB191" s="399" t="str">
        <f ca="1">+IF(OFFSET('Sanitation Data'!$G$30,0,10*ROW('Sanitation Data'!G185))="","",OFFSET('Sanitation Data'!$G$30,0,10*ROW('Sanitation Data'!G185)))</f>
        <v/>
      </c>
      <c r="DC191" s="399" t="str">
        <f ca="1">+IF(OFFSET('Sanitation Data'!$G$31,0,10*ROW('Sanitation Data'!G185))="","",OFFSET('Sanitation Data'!$G$31,0,10*ROW('Sanitation Data'!G185)))</f>
        <v/>
      </c>
      <c r="DD191" s="399" t="str">
        <f ca="1">+IF(OFFSET('Sanitation Data'!$G$32,0,10*ROW('Sanitation Data'!G185))="","",OFFSET('Sanitation Data'!$G$32,0,10*ROW('Sanitation Data'!G185)))</f>
        <v/>
      </c>
      <c r="DE191" s="399" t="str">
        <f ca="1">+IF(OFFSET('Sanitation Data'!$H$28,0,10*ROW('Sanitation Data'!H185))="","",OFFSET('Sanitation Data'!$H$28,0,10*ROW('Sanitation Data'!H185)))</f>
        <v/>
      </c>
      <c r="DF191" s="399" t="str">
        <f ca="1">+IF(OFFSET('Sanitation Data'!$H$29,0,10*ROW('Sanitation Data'!H185))="","",OFFSET('Sanitation Data'!$H$29,0,10*ROW('Sanitation Data'!H185)))</f>
        <v/>
      </c>
      <c r="DG191" s="399" t="str">
        <f ca="1">+IF(OFFSET('Sanitation Data'!$H$30,0,10*ROW('Sanitation Data'!H185))="","",OFFSET('Sanitation Data'!$H$30,0,10*ROW('Sanitation Data'!H185)))</f>
        <v/>
      </c>
      <c r="DH191" s="399" t="str">
        <f ca="1">+IF(OFFSET('Sanitation Data'!$H$31,0,10*ROW('Sanitation Data'!H185))="","",OFFSET('Sanitation Data'!$H$31,0,10*ROW('Sanitation Data'!H185)))</f>
        <v/>
      </c>
      <c r="DI191" s="399" t="str">
        <f ca="1">+IF(OFFSET('Sanitation Data'!$H$32,0,10*ROW('Sanitation Data'!H185))="","",OFFSET('Sanitation Data'!$H$32,0,10*ROW('Sanitation Data'!H185)))</f>
        <v/>
      </c>
      <c r="DJ191" s="399" t="str">
        <f ca="1">+IF(OFFSET('Sanitation Data'!$I$28,0,10*ROW('Sanitation Data'!I185))="","",OFFSET('Sanitation Data'!$I$28,0,10*ROW('Sanitation Data'!I185)))</f>
        <v/>
      </c>
      <c r="DK191" s="399" t="str">
        <f ca="1">+IF(OFFSET('Sanitation Data'!$I$29,0,10*ROW('Sanitation Data'!I185))="","",OFFSET('Sanitation Data'!$I$29,0,10*ROW('Sanitation Data'!I185)))</f>
        <v/>
      </c>
      <c r="DL191" s="399" t="str">
        <f ca="1">+IF(OFFSET('Sanitation Data'!$I$30,0,10*ROW('Sanitation Data'!I185))="","",OFFSET('Sanitation Data'!$I$30,0,10*ROW('Sanitation Data'!I185)))</f>
        <v/>
      </c>
      <c r="DM191" s="399" t="str">
        <f ca="1">+IF(OFFSET('Sanitation Data'!$I$31,0,10*ROW('Sanitation Data'!I185))="","",OFFSET('Sanitation Data'!$I$31,0,10*ROW('Sanitation Data'!I185)))</f>
        <v/>
      </c>
      <c r="DN191" s="399" t="str">
        <f ca="1">+IF(OFFSET('Sanitation Data'!$I$32,0,10*ROW('Sanitation Data'!I185))="","",OFFSET('Sanitation Data'!$I$32,0,10*ROW('Sanitation Data'!I185)))</f>
        <v/>
      </c>
      <c r="DO191" s="399" t="str">
        <f ca="1">+IF(OFFSET('Hygiene Data'!$D$11,0,10*ROW('Hygiene Data'!D185))="","",OFFSET('Hygiene Data'!$D$11,0,10*ROW('Hygiene Data'!D185)))</f>
        <v/>
      </c>
      <c r="DP191" s="399" t="str">
        <f ca="1">+IF(OFFSET('Hygiene Data'!$D$12,0,10*ROW('Hygiene Data'!D185))="","",OFFSET('Hygiene Data'!$D$12,0,10*ROW('Hygiene Data'!D185)))</f>
        <v/>
      </c>
      <c r="DQ191" s="399" t="str">
        <f ca="1">+IF(OFFSET('Hygiene Data'!$D$13,0,10*ROW('Hygiene Data'!D185))="","",OFFSET('Hygiene Data'!$D$13,0,10*ROW('Hygiene Data'!D185)))</f>
        <v/>
      </c>
      <c r="DR191" s="399" t="str">
        <f ca="1">+IF(OFFSET('Hygiene Data'!$E$11,0,10*ROW('Hygiene Data'!E185))="","",OFFSET('Hygiene Data'!$E$11,0,10*ROW('Hygiene Data'!E185)))</f>
        <v/>
      </c>
      <c r="DS191" s="399" t="str">
        <f ca="1">+IF(OFFSET('Hygiene Data'!$E$12,0,10*ROW('Hygiene Data'!E185))="","",OFFSET('Hygiene Data'!$E$12,0,10*ROW('Hygiene Data'!E185)))</f>
        <v/>
      </c>
      <c r="DT191" s="399" t="str">
        <f ca="1">+IF(OFFSET('Hygiene Data'!$E$13,0,10*ROW('Hygiene Data'!E185))="","",OFFSET('Hygiene Data'!$E$13,0,10*ROW('Hygiene Data'!E185)))</f>
        <v/>
      </c>
      <c r="DU191" s="399" t="str">
        <f ca="1">+IF(OFFSET('Hygiene Data'!$F$11,0,10*ROW('Hygiene Data'!F185))="","",OFFSET('Hygiene Data'!$F$11,0,10*ROW('Hygiene Data'!F185)))</f>
        <v/>
      </c>
      <c r="DV191" s="399" t="str">
        <f ca="1">+IF(OFFSET('Hygiene Data'!$F$12,0,10*ROW('Hygiene Data'!F185))="","",OFFSET('Hygiene Data'!$F$12,0,10*ROW('Hygiene Data'!F185)))</f>
        <v/>
      </c>
      <c r="DW191" s="399" t="str">
        <f ca="1">+IF(OFFSET('Hygiene Data'!$F$13,0,10*ROW('Hygiene Data'!F185))="","",OFFSET('Hygiene Data'!$F$13,0,10*ROW('Hygiene Data'!F185)))</f>
        <v/>
      </c>
      <c r="DX191" s="399" t="str">
        <f ca="1">+IF(OFFSET('Hygiene Data'!$G$11,0,10*ROW('Hygiene Data'!G185))="","",OFFSET('Hygiene Data'!$G$11,0,10*ROW('Hygiene Data'!G185)))</f>
        <v/>
      </c>
      <c r="DY191" s="399" t="str">
        <f ca="1">+IF(OFFSET('Hygiene Data'!$G$12,0,10*ROW('Hygiene Data'!G185))="","",OFFSET('Hygiene Data'!$G$12,0,10*ROW('Hygiene Data'!G185)))</f>
        <v/>
      </c>
      <c r="DZ191" s="399" t="str">
        <f ca="1">+IF(OFFSET('Hygiene Data'!$G$13,0,10*ROW('Hygiene Data'!G185))="","",OFFSET('Hygiene Data'!$G$13,0,10*ROW('Hygiene Data'!G185)))</f>
        <v/>
      </c>
      <c r="EA191" s="399" t="str">
        <f ca="1">+IF(OFFSET('Hygiene Data'!$H$11,0,10*ROW('Hygiene Data'!H185))="","",OFFSET('Hygiene Data'!$H$11,0,10*ROW('Hygiene Data'!H185)))</f>
        <v/>
      </c>
      <c r="EB191" s="399" t="str">
        <f ca="1">+IF(OFFSET('Hygiene Data'!$H$12,0,10*ROW('Hygiene Data'!H185))="","",OFFSET('Hygiene Data'!$H$12,0,10*ROW('Hygiene Data'!H185)))</f>
        <v/>
      </c>
      <c r="EC191" s="399" t="str">
        <f ca="1">+IF(OFFSET('Hygiene Data'!$H$13,0,10*ROW('Hygiene Data'!H185))="","",OFFSET('Hygiene Data'!$H$13,0,10*ROW('Hygiene Data'!H185)))</f>
        <v/>
      </c>
      <c r="ED191" s="399" t="str">
        <f ca="1">+IF(OFFSET('Hygiene Data'!$I$11,0,10*ROW('Hygiene Data'!I185))="","",OFFSET('Hygiene Data'!$I$11,0,10*ROW('Hygiene Data'!I185)))</f>
        <v/>
      </c>
      <c r="EE191" s="399" t="str">
        <f ca="1">+IF(OFFSET('Hygiene Data'!$I$12,0,10*ROW('Hygiene Data'!I185))="","",OFFSET('Hygiene Data'!$I$12,0,10*ROW('Hygiene Data'!I185)))</f>
        <v/>
      </c>
      <c r="EF191" s="399" t="str">
        <f ca="1">+IF(OFFSET('Hygiene Data'!$I$13,0,10*ROW('Hygiene Data'!I185))="","",OFFSET('Hygiene Data'!$I$13,0,10*ROW('Hygiene Data'!I185)))</f>
        <v/>
      </c>
    </row>
    <row r="192" spans="1:136" x14ac:dyDescent="0.25">
      <c r="A192" s="508" t="str">
        <f ca="1">+IF(OFFSET('Water Data'!$B$2,0,10*ROW('Water Data'!E186))="","",OFFSET('Water Data'!$B$2,0,10*ROW('Water Data'!E186)))</f>
        <v/>
      </c>
      <c r="B192" s="50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35" t="str">
        <f t="shared" ca="1" si="2"/>
        <v/>
      </c>
      <c r="D192" s="53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3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3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3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3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3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3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3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3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3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3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3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3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3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3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3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3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3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3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3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3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3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3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3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3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3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3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3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3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3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3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3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3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3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3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3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3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3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3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3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3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3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3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3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3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3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3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3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3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1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3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3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3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3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3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3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3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3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3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3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3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3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3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3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3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3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99" t="str">
        <f ca="1">+IF(OFFSET('Water Data'!$D$27,0,10*ROW('Water Data'!D186))="","",OFFSET('Water Data'!$D$27,0,10*ROW('Water Data'!D186)))</f>
        <v/>
      </c>
      <c r="BT192" s="399" t="str">
        <f ca="1">+IF(OFFSET('Water Data'!$D$28,0,10*ROW('Water Data'!D186))="","",OFFSET('Water Data'!$D$28,0,10*ROW('Water Data'!D186)))</f>
        <v/>
      </c>
      <c r="BU192" s="399" t="str">
        <f ca="1">+IF(OFFSET('Water Data'!$D$29,0,10*ROW('Water Data'!D186))="","",OFFSET('Water Data'!$D$29,0,10*ROW('Water Data'!D186)))</f>
        <v/>
      </c>
      <c r="BV192" s="399" t="str">
        <f ca="1">+IF(OFFSET('Water Data'!$E$27,0,10*ROW('Water Data'!E186))="","",OFFSET('Water Data'!$E$27,0,10*ROW('Water Data'!E186)))</f>
        <v/>
      </c>
      <c r="BW192" s="399" t="str">
        <f ca="1">+IF(OFFSET('Water Data'!$E$28,0,10*ROW('Water Data'!E186))="","",OFFSET('Water Data'!$E$28,0,10*ROW('Water Data'!E186)))</f>
        <v/>
      </c>
      <c r="BX192" s="399" t="str">
        <f ca="1">+IF(OFFSET('Water Data'!$E$29,0,10*ROW('Water Data'!E186))="","",OFFSET('Water Data'!$E$29,0,10*ROW('Water Data'!E186)))</f>
        <v/>
      </c>
      <c r="BY192" s="399" t="str">
        <f ca="1">+IF(OFFSET('Water Data'!$F$27,0,10*ROW('Water Data'!F186))="","",OFFSET('Water Data'!$F$27,0,10*ROW('Water Data'!F186)))</f>
        <v/>
      </c>
      <c r="BZ192" s="399" t="str">
        <f ca="1">+IF(OFFSET('Water Data'!$F$28,0,10*ROW('Water Data'!F186))="","",OFFSET('Water Data'!$F$28,0,10*ROW('Water Data'!F186)))</f>
        <v/>
      </c>
      <c r="CA192" s="399" t="str">
        <f ca="1">+IF(OFFSET('Water Data'!$F$29,0,10*ROW('Water Data'!F186))="","",OFFSET('Water Data'!$F$29,0,10*ROW('Water Data'!F186)))</f>
        <v/>
      </c>
      <c r="CB192" s="399" t="str">
        <f ca="1">+IF(OFFSET('Water Data'!$G$27,0,10*ROW('Water Data'!G186))="","",OFFSET('Water Data'!$G$27,0,10*ROW('Water Data'!G186)))</f>
        <v/>
      </c>
      <c r="CC192" s="399" t="str">
        <f ca="1">+IF(OFFSET('Water Data'!$G$28,0,10*ROW('Water Data'!G186))="","",OFFSET('Water Data'!$G$28,0,10*ROW('Water Data'!G186)))</f>
        <v/>
      </c>
      <c r="CD192" s="399" t="str">
        <f ca="1">+IF(OFFSET('Water Data'!$G$29,0,10*ROW('Water Data'!G186))="","",OFFSET('Water Data'!$G$29,0,10*ROW('Water Data'!G186)))</f>
        <v/>
      </c>
      <c r="CE192" s="399" t="str">
        <f ca="1">+IF(OFFSET('Water Data'!$H$27,0,10*ROW('Water Data'!H186))="","",OFFSET('Water Data'!$H$27,0,10*ROW('Water Data'!H186)))</f>
        <v/>
      </c>
      <c r="CF192" s="399" t="str">
        <f ca="1">+IF(OFFSET('Water Data'!$H$28,0,10*ROW('Water Data'!H186))="","",OFFSET('Water Data'!$H$28,0,10*ROW('Water Data'!H186)))</f>
        <v/>
      </c>
      <c r="CG192" s="399" t="str">
        <f ca="1">+IF(OFFSET('Water Data'!$H$29,0,10*ROW('Water Data'!H186))="","",OFFSET('Water Data'!$H$29,0,10*ROW('Water Data'!H186)))</f>
        <v/>
      </c>
      <c r="CH192" s="399" t="str">
        <f ca="1">+IF(OFFSET('Water Data'!$I$27,0,10*ROW('Water Data'!I186))="","",OFFSET('Water Data'!$I$27,0,10*ROW('Water Data'!I186)))</f>
        <v/>
      </c>
      <c r="CI192" s="399" t="str">
        <f ca="1">+IF(OFFSET('Water Data'!$I$28,0,10*ROW('Water Data'!I186))="","",OFFSET('Water Data'!$I$28,0,10*ROW('Water Data'!I186)))</f>
        <v/>
      </c>
      <c r="CJ192" s="399" t="str">
        <f ca="1">+IF(OFFSET('Water Data'!$I$29,0,10*ROW('Water Data'!I186))="","",OFFSET('Water Data'!$I$29,0,10*ROW('Water Data'!I186)))</f>
        <v/>
      </c>
      <c r="CK192" s="399" t="str">
        <f ca="1">+IF(OFFSET('Sanitation Data'!$D$28,0,10*ROW('Sanitation Data'!D186))="","",OFFSET('Sanitation Data'!$D$28,0,10*ROW('Sanitation Data'!D186)))</f>
        <v/>
      </c>
      <c r="CL192" s="399" t="str">
        <f ca="1">+IF(OFFSET('Sanitation Data'!$D$29,0,10*ROW('Sanitation Data'!D186))="","",OFFSET('Sanitation Data'!$D$29,0,10*ROW('Sanitation Data'!D186)))</f>
        <v/>
      </c>
      <c r="CM192" s="399" t="str">
        <f ca="1">+IF(OFFSET('Sanitation Data'!$D$30,0,10*ROW('Sanitation Data'!D186))="","",OFFSET('Sanitation Data'!$D$30,0,10*ROW('Sanitation Data'!D186)))</f>
        <v/>
      </c>
      <c r="CN192" s="399" t="str">
        <f ca="1">+IF(OFFSET('Sanitation Data'!$D$31,0,10*ROW('Sanitation Data'!D186))="","",OFFSET('Sanitation Data'!$D$31,0,10*ROW('Sanitation Data'!D186)))</f>
        <v/>
      </c>
      <c r="CO192" s="399" t="str">
        <f ca="1">+IF(OFFSET('Sanitation Data'!$D$32,0,10*ROW('Sanitation Data'!D186))="","",OFFSET('Sanitation Data'!$D$32,0,10*ROW('Sanitation Data'!D186)))</f>
        <v/>
      </c>
      <c r="CP192" s="399" t="str">
        <f ca="1">+IF(OFFSET('Sanitation Data'!$E$28,0,10*ROW('Sanitation Data'!E186))="","",OFFSET('Sanitation Data'!$E$28,0,10*ROW('Sanitation Data'!E186)))</f>
        <v/>
      </c>
      <c r="CQ192" s="399" t="str">
        <f ca="1">+IF(OFFSET('Sanitation Data'!$E$29,0,10*ROW('Sanitation Data'!E186))="","",OFFSET('Sanitation Data'!$E$29,0,10*ROW('Sanitation Data'!E186)))</f>
        <v/>
      </c>
      <c r="CR192" s="399" t="str">
        <f ca="1">+IF(OFFSET('Sanitation Data'!$E$30,0,10*ROW('Sanitation Data'!E186))="","",OFFSET('Sanitation Data'!$E$30,0,10*ROW('Sanitation Data'!E186)))</f>
        <v/>
      </c>
      <c r="CS192" s="399" t="str">
        <f ca="1">+IF(OFFSET('Sanitation Data'!$E$31,0,10*ROW('Sanitation Data'!E186))="","",OFFSET('Sanitation Data'!$E$31,0,10*ROW('Sanitation Data'!E186)))</f>
        <v/>
      </c>
      <c r="CT192" s="399" t="str">
        <f ca="1">+IF(OFFSET('Sanitation Data'!$E$32,0,10*ROW('Sanitation Data'!E186))="","",OFFSET('Sanitation Data'!$E$32,0,10*ROW('Sanitation Data'!E186)))</f>
        <v/>
      </c>
      <c r="CU192" s="399" t="str">
        <f ca="1">+IF(OFFSET('Sanitation Data'!$F$28,0,10*ROW('Sanitation Data'!F186))="","",OFFSET('Sanitation Data'!$F$28,0,10*ROW('Sanitation Data'!F186)))</f>
        <v/>
      </c>
      <c r="CV192" s="399" t="str">
        <f ca="1">+IF(OFFSET('Sanitation Data'!$F$29,0,10*ROW('Sanitation Data'!F186))="","",OFFSET('Sanitation Data'!$F$29,0,10*ROW('Sanitation Data'!F186)))</f>
        <v/>
      </c>
      <c r="CW192" s="399" t="str">
        <f ca="1">+IF(OFFSET('Sanitation Data'!$F$30,0,10*ROW('Sanitation Data'!F186))="","",OFFSET('Sanitation Data'!$F$30,0,10*ROW('Sanitation Data'!F186)))</f>
        <v/>
      </c>
      <c r="CX192" s="399" t="str">
        <f ca="1">+IF(OFFSET('Sanitation Data'!$F$31,0,10*ROW('Sanitation Data'!F186))="","",OFFSET('Sanitation Data'!$F$31,0,10*ROW('Sanitation Data'!F186)))</f>
        <v/>
      </c>
      <c r="CY192" s="399" t="str">
        <f ca="1">+IF(OFFSET('Sanitation Data'!$F$32,0,10*ROW('Sanitation Data'!F186))="","",OFFSET('Sanitation Data'!$F$32,0,10*ROW('Sanitation Data'!F186)))</f>
        <v/>
      </c>
      <c r="CZ192" s="399" t="str">
        <f ca="1">+IF(OFFSET('Sanitation Data'!$G$28,0,10*ROW('Sanitation Data'!G186))="","",OFFSET('Sanitation Data'!$G$28,0,10*ROW('Sanitation Data'!G186)))</f>
        <v/>
      </c>
      <c r="DA192" s="399" t="str">
        <f ca="1">+IF(OFFSET('Sanitation Data'!$G$29,0,10*ROW('Sanitation Data'!G186))="","",OFFSET('Sanitation Data'!$G$29,0,10*ROW('Sanitation Data'!G186)))</f>
        <v/>
      </c>
      <c r="DB192" s="399" t="str">
        <f ca="1">+IF(OFFSET('Sanitation Data'!$G$30,0,10*ROW('Sanitation Data'!G186))="","",OFFSET('Sanitation Data'!$G$30,0,10*ROW('Sanitation Data'!G186)))</f>
        <v/>
      </c>
      <c r="DC192" s="399" t="str">
        <f ca="1">+IF(OFFSET('Sanitation Data'!$G$31,0,10*ROW('Sanitation Data'!G186))="","",OFFSET('Sanitation Data'!$G$31,0,10*ROW('Sanitation Data'!G186)))</f>
        <v/>
      </c>
      <c r="DD192" s="399" t="str">
        <f ca="1">+IF(OFFSET('Sanitation Data'!$G$32,0,10*ROW('Sanitation Data'!G186))="","",OFFSET('Sanitation Data'!$G$32,0,10*ROW('Sanitation Data'!G186)))</f>
        <v/>
      </c>
      <c r="DE192" s="399" t="str">
        <f ca="1">+IF(OFFSET('Sanitation Data'!$H$28,0,10*ROW('Sanitation Data'!H186))="","",OFFSET('Sanitation Data'!$H$28,0,10*ROW('Sanitation Data'!H186)))</f>
        <v/>
      </c>
      <c r="DF192" s="399" t="str">
        <f ca="1">+IF(OFFSET('Sanitation Data'!$H$29,0,10*ROW('Sanitation Data'!H186))="","",OFFSET('Sanitation Data'!$H$29,0,10*ROW('Sanitation Data'!H186)))</f>
        <v/>
      </c>
      <c r="DG192" s="399" t="str">
        <f ca="1">+IF(OFFSET('Sanitation Data'!$H$30,0,10*ROW('Sanitation Data'!H186))="","",OFFSET('Sanitation Data'!$H$30,0,10*ROW('Sanitation Data'!H186)))</f>
        <v/>
      </c>
      <c r="DH192" s="399" t="str">
        <f ca="1">+IF(OFFSET('Sanitation Data'!$H$31,0,10*ROW('Sanitation Data'!H186))="","",OFFSET('Sanitation Data'!$H$31,0,10*ROW('Sanitation Data'!H186)))</f>
        <v/>
      </c>
      <c r="DI192" s="399" t="str">
        <f ca="1">+IF(OFFSET('Sanitation Data'!$H$32,0,10*ROW('Sanitation Data'!H186))="","",OFFSET('Sanitation Data'!$H$32,0,10*ROW('Sanitation Data'!H186)))</f>
        <v/>
      </c>
      <c r="DJ192" s="399" t="str">
        <f ca="1">+IF(OFFSET('Sanitation Data'!$I$28,0,10*ROW('Sanitation Data'!I186))="","",OFFSET('Sanitation Data'!$I$28,0,10*ROW('Sanitation Data'!I186)))</f>
        <v/>
      </c>
      <c r="DK192" s="399" t="str">
        <f ca="1">+IF(OFFSET('Sanitation Data'!$I$29,0,10*ROW('Sanitation Data'!I186))="","",OFFSET('Sanitation Data'!$I$29,0,10*ROW('Sanitation Data'!I186)))</f>
        <v/>
      </c>
      <c r="DL192" s="399" t="str">
        <f ca="1">+IF(OFFSET('Sanitation Data'!$I$30,0,10*ROW('Sanitation Data'!I186))="","",OFFSET('Sanitation Data'!$I$30,0,10*ROW('Sanitation Data'!I186)))</f>
        <v/>
      </c>
      <c r="DM192" s="399" t="str">
        <f ca="1">+IF(OFFSET('Sanitation Data'!$I$31,0,10*ROW('Sanitation Data'!I186))="","",OFFSET('Sanitation Data'!$I$31,0,10*ROW('Sanitation Data'!I186)))</f>
        <v/>
      </c>
      <c r="DN192" s="399" t="str">
        <f ca="1">+IF(OFFSET('Sanitation Data'!$I$32,0,10*ROW('Sanitation Data'!I186))="","",OFFSET('Sanitation Data'!$I$32,0,10*ROW('Sanitation Data'!I186)))</f>
        <v/>
      </c>
      <c r="DO192" s="399" t="str">
        <f ca="1">+IF(OFFSET('Hygiene Data'!$D$11,0,10*ROW('Hygiene Data'!D186))="","",OFFSET('Hygiene Data'!$D$11,0,10*ROW('Hygiene Data'!D186)))</f>
        <v/>
      </c>
      <c r="DP192" s="399" t="str">
        <f ca="1">+IF(OFFSET('Hygiene Data'!$D$12,0,10*ROW('Hygiene Data'!D186))="","",OFFSET('Hygiene Data'!$D$12,0,10*ROW('Hygiene Data'!D186)))</f>
        <v/>
      </c>
      <c r="DQ192" s="399" t="str">
        <f ca="1">+IF(OFFSET('Hygiene Data'!$D$13,0,10*ROW('Hygiene Data'!D186))="","",OFFSET('Hygiene Data'!$D$13,0,10*ROW('Hygiene Data'!D186)))</f>
        <v/>
      </c>
      <c r="DR192" s="399" t="str">
        <f ca="1">+IF(OFFSET('Hygiene Data'!$E$11,0,10*ROW('Hygiene Data'!E186))="","",OFFSET('Hygiene Data'!$E$11,0,10*ROW('Hygiene Data'!E186)))</f>
        <v/>
      </c>
      <c r="DS192" s="399" t="str">
        <f ca="1">+IF(OFFSET('Hygiene Data'!$E$12,0,10*ROW('Hygiene Data'!E186))="","",OFFSET('Hygiene Data'!$E$12,0,10*ROW('Hygiene Data'!E186)))</f>
        <v/>
      </c>
      <c r="DT192" s="399" t="str">
        <f ca="1">+IF(OFFSET('Hygiene Data'!$E$13,0,10*ROW('Hygiene Data'!E186))="","",OFFSET('Hygiene Data'!$E$13,0,10*ROW('Hygiene Data'!E186)))</f>
        <v/>
      </c>
      <c r="DU192" s="399" t="str">
        <f ca="1">+IF(OFFSET('Hygiene Data'!$F$11,0,10*ROW('Hygiene Data'!F186))="","",OFFSET('Hygiene Data'!$F$11,0,10*ROW('Hygiene Data'!F186)))</f>
        <v/>
      </c>
      <c r="DV192" s="399" t="str">
        <f ca="1">+IF(OFFSET('Hygiene Data'!$F$12,0,10*ROW('Hygiene Data'!F186))="","",OFFSET('Hygiene Data'!$F$12,0,10*ROW('Hygiene Data'!F186)))</f>
        <v/>
      </c>
      <c r="DW192" s="399" t="str">
        <f ca="1">+IF(OFFSET('Hygiene Data'!$F$13,0,10*ROW('Hygiene Data'!F186))="","",OFFSET('Hygiene Data'!$F$13,0,10*ROW('Hygiene Data'!F186)))</f>
        <v/>
      </c>
      <c r="DX192" s="399" t="str">
        <f ca="1">+IF(OFFSET('Hygiene Data'!$G$11,0,10*ROW('Hygiene Data'!G186))="","",OFFSET('Hygiene Data'!$G$11,0,10*ROW('Hygiene Data'!G186)))</f>
        <v/>
      </c>
      <c r="DY192" s="399" t="str">
        <f ca="1">+IF(OFFSET('Hygiene Data'!$G$12,0,10*ROW('Hygiene Data'!G186))="","",OFFSET('Hygiene Data'!$G$12,0,10*ROW('Hygiene Data'!G186)))</f>
        <v/>
      </c>
      <c r="DZ192" s="399" t="str">
        <f ca="1">+IF(OFFSET('Hygiene Data'!$G$13,0,10*ROW('Hygiene Data'!G186))="","",OFFSET('Hygiene Data'!$G$13,0,10*ROW('Hygiene Data'!G186)))</f>
        <v/>
      </c>
      <c r="EA192" s="399" t="str">
        <f ca="1">+IF(OFFSET('Hygiene Data'!$H$11,0,10*ROW('Hygiene Data'!H186))="","",OFFSET('Hygiene Data'!$H$11,0,10*ROW('Hygiene Data'!H186)))</f>
        <v/>
      </c>
      <c r="EB192" s="399" t="str">
        <f ca="1">+IF(OFFSET('Hygiene Data'!$H$12,0,10*ROW('Hygiene Data'!H186))="","",OFFSET('Hygiene Data'!$H$12,0,10*ROW('Hygiene Data'!H186)))</f>
        <v/>
      </c>
      <c r="EC192" s="399" t="str">
        <f ca="1">+IF(OFFSET('Hygiene Data'!$H$13,0,10*ROW('Hygiene Data'!H186))="","",OFFSET('Hygiene Data'!$H$13,0,10*ROW('Hygiene Data'!H186)))</f>
        <v/>
      </c>
      <c r="ED192" s="399" t="str">
        <f ca="1">+IF(OFFSET('Hygiene Data'!$I$11,0,10*ROW('Hygiene Data'!I186))="","",OFFSET('Hygiene Data'!$I$11,0,10*ROW('Hygiene Data'!I186)))</f>
        <v/>
      </c>
      <c r="EE192" s="399" t="str">
        <f ca="1">+IF(OFFSET('Hygiene Data'!$I$12,0,10*ROW('Hygiene Data'!I186))="","",OFFSET('Hygiene Data'!$I$12,0,10*ROW('Hygiene Data'!I186)))</f>
        <v/>
      </c>
      <c r="EF192" s="399" t="str">
        <f ca="1">+IF(OFFSET('Hygiene Data'!$I$13,0,10*ROW('Hygiene Data'!I186))="","",OFFSET('Hygiene Data'!$I$13,0,10*ROW('Hygiene Data'!I186)))</f>
        <v/>
      </c>
    </row>
    <row r="193" spans="1:136" x14ac:dyDescent="0.25">
      <c r="A193" s="508" t="str">
        <f ca="1">+IF(OFFSET('Water Data'!$B$2,0,10*ROW('Water Data'!E187))="","",OFFSET('Water Data'!$B$2,0,10*ROW('Water Data'!E187)))</f>
        <v/>
      </c>
      <c r="B193" s="50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35" t="str">
        <f t="shared" ca="1" si="2"/>
        <v/>
      </c>
      <c r="D193" s="53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3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3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3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3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3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3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3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3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3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3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3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3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3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3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3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3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3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3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3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3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3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3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3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3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3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3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3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3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3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3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3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3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3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3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3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3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3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3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3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3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3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3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3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3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3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3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3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3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1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3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3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3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3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3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3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3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3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3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3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3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3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3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3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3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3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99" t="str">
        <f ca="1">+IF(OFFSET('Water Data'!$D$27,0,10*ROW('Water Data'!D187))="","",OFFSET('Water Data'!$D$27,0,10*ROW('Water Data'!D187)))</f>
        <v/>
      </c>
      <c r="BT193" s="399" t="str">
        <f ca="1">+IF(OFFSET('Water Data'!$D$28,0,10*ROW('Water Data'!D187))="","",OFFSET('Water Data'!$D$28,0,10*ROW('Water Data'!D187)))</f>
        <v/>
      </c>
      <c r="BU193" s="399" t="str">
        <f ca="1">+IF(OFFSET('Water Data'!$D$29,0,10*ROW('Water Data'!D187))="","",OFFSET('Water Data'!$D$29,0,10*ROW('Water Data'!D187)))</f>
        <v/>
      </c>
      <c r="BV193" s="399" t="str">
        <f ca="1">+IF(OFFSET('Water Data'!$E$27,0,10*ROW('Water Data'!E187))="","",OFFSET('Water Data'!$E$27,0,10*ROW('Water Data'!E187)))</f>
        <v/>
      </c>
      <c r="BW193" s="399" t="str">
        <f ca="1">+IF(OFFSET('Water Data'!$E$28,0,10*ROW('Water Data'!E187))="","",OFFSET('Water Data'!$E$28,0,10*ROW('Water Data'!E187)))</f>
        <v/>
      </c>
      <c r="BX193" s="399" t="str">
        <f ca="1">+IF(OFFSET('Water Data'!$E$29,0,10*ROW('Water Data'!E187))="","",OFFSET('Water Data'!$E$29,0,10*ROW('Water Data'!E187)))</f>
        <v/>
      </c>
      <c r="BY193" s="399" t="str">
        <f ca="1">+IF(OFFSET('Water Data'!$F$27,0,10*ROW('Water Data'!F187))="","",OFFSET('Water Data'!$F$27,0,10*ROW('Water Data'!F187)))</f>
        <v/>
      </c>
      <c r="BZ193" s="399" t="str">
        <f ca="1">+IF(OFFSET('Water Data'!$F$28,0,10*ROW('Water Data'!F187))="","",OFFSET('Water Data'!$F$28,0,10*ROW('Water Data'!F187)))</f>
        <v/>
      </c>
      <c r="CA193" s="399" t="str">
        <f ca="1">+IF(OFFSET('Water Data'!$F$29,0,10*ROW('Water Data'!F187))="","",OFFSET('Water Data'!$F$29,0,10*ROW('Water Data'!F187)))</f>
        <v/>
      </c>
      <c r="CB193" s="399" t="str">
        <f ca="1">+IF(OFFSET('Water Data'!$G$27,0,10*ROW('Water Data'!G187))="","",OFFSET('Water Data'!$G$27,0,10*ROW('Water Data'!G187)))</f>
        <v/>
      </c>
      <c r="CC193" s="399" t="str">
        <f ca="1">+IF(OFFSET('Water Data'!$G$28,0,10*ROW('Water Data'!G187))="","",OFFSET('Water Data'!$G$28,0,10*ROW('Water Data'!G187)))</f>
        <v/>
      </c>
      <c r="CD193" s="399" t="str">
        <f ca="1">+IF(OFFSET('Water Data'!$G$29,0,10*ROW('Water Data'!G187))="","",OFFSET('Water Data'!$G$29,0,10*ROW('Water Data'!G187)))</f>
        <v/>
      </c>
      <c r="CE193" s="399" t="str">
        <f ca="1">+IF(OFFSET('Water Data'!$H$27,0,10*ROW('Water Data'!H187))="","",OFFSET('Water Data'!$H$27,0,10*ROW('Water Data'!H187)))</f>
        <v/>
      </c>
      <c r="CF193" s="399" t="str">
        <f ca="1">+IF(OFFSET('Water Data'!$H$28,0,10*ROW('Water Data'!H187))="","",OFFSET('Water Data'!$H$28,0,10*ROW('Water Data'!H187)))</f>
        <v/>
      </c>
      <c r="CG193" s="399" t="str">
        <f ca="1">+IF(OFFSET('Water Data'!$H$29,0,10*ROW('Water Data'!H187))="","",OFFSET('Water Data'!$H$29,0,10*ROW('Water Data'!H187)))</f>
        <v/>
      </c>
      <c r="CH193" s="399" t="str">
        <f ca="1">+IF(OFFSET('Water Data'!$I$27,0,10*ROW('Water Data'!I187))="","",OFFSET('Water Data'!$I$27,0,10*ROW('Water Data'!I187)))</f>
        <v/>
      </c>
      <c r="CI193" s="399" t="str">
        <f ca="1">+IF(OFFSET('Water Data'!$I$28,0,10*ROW('Water Data'!I187))="","",OFFSET('Water Data'!$I$28,0,10*ROW('Water Data'!I187)))</f>
        <v/>
      </c>
      <c r="CJ193" s="399" t="str">
        <f ca="1">+IF(OFFSET('Water Data'!$I$29,0,10*ROW('Water Data'!I187))="","",OFFSET('Water Data'!$I$29,0,10*ROW('Water Data'!I187)))</f>
        <v/>
      </c>
      <c r="CK193" s="399" t="str">
        <f ca="1">+IF(OFFSET('Sanitation Data'!$D$28,0,10*ROW('Sanitation Data'!D187))="","",OFFSET('Sanitation Data'!$D$28,0,10*ROW('Sanitation Data'!D187)))</f>
        <v/>
      </c>
      <c r="CL193" s="399" t="str">
        <f ca="1">+IF(OFFSET('Sanitation Data'!$D$29,0,10*ROW('Sanitation Data'!D187))="","",OFFSET('Sanitation Data'!$D$29,0,10*ROW('Sanitation Data'!D187)))</f>
        <v/>
      </c>
      <c r="CM193" s="399" t="str">
        <f ca="1">+IF(OFFSET('Sanitation Data'!$D$30,0,10*ROW('Sanitation Data'!D187))="","",OFFSET('Sanitation Data'!$D$30,0,10*ROW('Sanitation Data'!D187)))</f>
        <v/>
      </c>
      <c r="CN193" s="399" t="str">
        <f ca="1">+IF(OFFSET('Sanitation Data'!$D$31,0,10*ROW('Sanitation Data'!D187))="","",OFFSET('Sanitation Data'!$D$31,0,10*ROW('Sanitation Data'!D187)))</f>
        <v/>
      </c>
      <c r="CO193" s="399" t="str">
        <f ca="1">+IF(OFFSET('Sanitation Data'!$D$32,0,10*ROW('Sanitation Data'!D187))="","",OFFSET('Sanitation Data'!$D$32,0,10*ROW('Sanitation Data'!D187)))</f>
        <v/>
      </c>
      <c r="CP193" s="399" t="str">
        <f ca="1">+IF(OFFSET('Sanitation Data'!$E$28,0,10*ROW('Sanitation Data'!E187))="","",OFFSET('Sanitation Data'!$E$28,0,10*ROW('Sanitation Data'!E187)))</f>
        <v/>
      </c>
      <c r="CQ193" s="399" t="str">
        <f ca="1">+IF(OFFSET('Sanitation Data'!$E$29,0,10*ROW('Sanitation Data'!E187))="","",OFFSET('Sanitation Data'!$E$29,0,10*ROW('Sanitation Data'!E187)))</f>
        <v/>
      </c>
      <c r="CR193" s="399" t="str">
        <f ca="1">+IF(OFFSET('Sanitation Data'!$E$30,0,10*ROW('Sanitation Data'!E187))="","",OFFSET('Sanitation Data'!$E$30,0,10*ROW('Sanitation Data'!E187)))</f>
        <v/>
      </c>
      <c r="CS193" s="399" t="str">
        <f ca="1">+IF(OFFSET('Sanitation Data'!$E$31,0,10*ROW('Sanitation Data'!E187))="","",OFFSET('Sanitation Data'!$E$31,0,10*ROW('Sanitation Data'!E187)))</f>
        <v/>
      </c>
      <c r="CT193" s="399" t="str">
        <f ca="1">+IF(OFFSET('Sanitation Data'!$E$32,0,10*ROW('Sanitation Data'!E187))="","",OFFSET('Sanitation Data'!$E$32,0,10*ROW('Sanitation Data'!E187)))</f>
        <v/>
      </c>
      <c r="CU193" s="399" t="str">
        <f ca="1">+IF(OFFSET('Sanitation Data'!$F$28,0,10*ROW('Sanitation Data'!F187))="","",OFFSET('Sanitation Data'!$F$28,0,10*ROW('Sanitation Data'!F187)))</f>
        <v/>
      </c>
      <c r="CV193" s="399" t="str">
        <f ca="1">+IF(OFFSET('Sanitation Data'!$F$29,0,10*ROW('Sanitation Data'!F187))="","",OFFSET('Sanitation Data'!$F$29,0,10*ROW('Sanitation Data'!F187)))</f>
        <v/>
      </c>
      <c r="CW193" s="399" t="str">
        <f ca="1">+IF(OFFSET('Sanitation Data'!$F$30,0,10*ROW('Sanitation Data'!F187))="","",OFFSET('Sanitation Data'!$F$30,0,10*ROW('Sanitation Data'!F187)))</f>
        <v/>
      </c>
      <c r="CX193" s="399" t="str">
        <f ca="1">+IF(OFFSET('Sanitation Data'!$F$31,0,10*ROW('Sanitation Data'!F187))="","",OFFSET('Sanitation Data'!$F$31,0,10*ROW('Sanitation Data'!F187)))</f>
        <v/>
      </c>
      <c r="CY193" s="399" t="str">
        <f ca="1">+IF(OFFSET('Sanitation Data'!$F$32,0,10*ROW('Sanitation Data'!F187))="","",OFFSET('Sanitation Data'!$F$32,0,10*ROW('Sanitation Data'!F187)))</f>
        <v/>
      </c>
      <c r="CZ193" s="399" t="str">
        <f ca="1">+IF(OFFSET('Sanitation Data'!$G$28,0,10*ROW('Sanitation Data'!G187))="","",OFFSET('Sanitation Data'!$G$28,0,10*ROW('Sanitation Data'!G187)))</f>
        <v/>
      </c>
      <c r="DA193" s="399" t="str">
        <f ca="1">+IF(OFFSET('Sanitation Data'!$G$29,0,10*ROW('Sanitation Data'!G187))="","",OFFSET('Sanitation Data'!$G$29,0,10*ROW('Sanitation Data'!G187)))</f>
        <v/>
      </c>
      <c r="DB193" s="399" t="str">
        <f ca="1">+IF(OFFSET('Sanitation Data'!$G$30,0,10*ROW('Sanitation Data'!G187))="","",OFFSET('Sanitation Data'!$G$30,0,10*ROW('Sanitation Data'!G187)))</f>
        <v/>
      </c>
      <c r="DC193" s="399" t="str">
        <f ca="1">+IF(OFFSET('Sanitation Data'!$G$31,0,10*ROW('Sanitation Data'!G187))="","",OFFSET('Sanitation Data'!$G$31,0,10*ROW('Sanitation Data'!G187)))</f>
        <v/>
      </c>
      <c r="DD193" s="399" t="str">
        <f ca="1">+IF(OFFSET('Sanitation Data'!$G$32,0,10*ROW('Sanitation Data'!G187))="","",OFFSET('Sanitation Data'!$G$32,0,10*ROW('Sanitation Data'!G187)))</f>
        <v/>
      </c>
      <c r="DE193" s="399" t="str">
        <f ca="1">+IF(OFFSET('Sanitation Data'!$H$28,0,10*ROW('Sanitation Data'!H187))="","",OFFSET('Sanitation Data'!$H$28,0,10*ROW('Sanitation Data'!H187)))</f>
        <v/>
      </c>
      <c r="DF193" s="399" t="str">
        <f ca="1">+IF(OFFSET('Sanitation Data'!$H$29,0,10*ROW('Sanitation Data'!H187))="","",OFFSET('Sanitation Data'!$H$29,0,10*ROW('Sanitation Data'!H187)))</f>
        <v/>
      </c>
      <c r="DG193" s="399" t="str">
        <f ca="1">+IF(OFFSET('Sanitation Data'!$H$30,0,10*ROW('Sanitation Data'!H187))="","",OFFSET('Sanitation Data'!$H$30,0,10*ROW('Sanitation Data'!H187)))</f>
        <v/>
      </c>
      <c r="DH193" s="399" t="str">
        <f ca="1">+IF(OFFSET('Sanitation Data'!$H$31,0,10*ROW('Sanitation Data'!H187))="","",OFFSET('Sanitation Data'!$H$31,0,10*ROW('Sanitation Data'!H187)))</f>
        <v/>
      </c>
      <c r="DI193" s="399" t="str">
        <f ca="1">+IF(OFFSET('Sanitation Data'!$H$32,0,10*ROW('Sanitation Data'!H187))="","",OFFSET('Sanitation Data'!$H$32,0,10*ROW('Sanitation Data'!H187)))</f>
        <v/>
      </c>
      <c r="DJ193" s="399" t="str">
        <f ca="1">+IF(OFFSET('Sanitation Data'!$I$28,0,10*ROW('Sanitation Data'!I187))="","",OFFSET('Sanitation Data'!$I$28,0,10*ROW('Sanitation Data'!I187)))</f>
        <v/>
      </c>
      <c r="DK193" s="399" t="str">
        <f ca="1">+IF(OFFSET('Sanitation Data'!$I$29,0,10*ROW('Sanitation Data'!I187))="","",OFFSET('Sanitation Data'!$I$29,0,10*ROW('Sanitation Data'!I187)))</f>
        <v/>
      </c>
      <c r="DL193" s="399" t="str">
        <f ca="1">+IF(OFFSET('Sanitation Data'!$I$30,0,10*ROW('Sanitation Data'!I187))="","",OFFSET('Sanitation Data'!$I$30,0,10*ROW('Sanitation Data'!I187)))</f>
        <v/>
      </c>
      <c r="DM193" s="399" t="str">
        <f ca="1">+IF(OFFSET('Sanitation Data'!$I$31,0,10*ROW('Sanitation Data'!I187))="","",OFFSET('Sanitation Data'!$I$31,0,10*ROW('Sanitation Data'!I187)))</f>
        <v/>
      </c>
      <c r="DN193" s="399" t="str">
        <f ca="1">+IF(OFFSET('Sanitation Data'!$I$32,0,10*ROW('Sanitation Data'!I187))="","",OFFSET('Sanitation Data'!$I$32,0,10*ROW('Sanitation Data'!I187)))</f>
        <v/>
      </c>
      <c r="DO193" s="399" t="str">
        <f ca="1">+IF(OFFSET('Hygiene Data'!$D$11,0,10*ROW('Hygiene Data'!D187))="","",OFFSET('Hygiene Data'!$D$11,0,10*ROW('Hygiene Data'!D187)))</f>
        <v/>
      </c>
      <c r="DP193" s="399" t="str">
        <f ca="1">+IF(OFFSET('Hygiene Data'!$D$12,0,10*ROW('Hygiene Data'!D187))="","",OFFSET('Hygiene Data'!$D$12,0,10*ROW('Hygiene Data'!D187)))</f>
        <v/>
      </c>
      <c r="DQ193" s="399" t="str">
        <f ca="1">+IF(OFFSET('Hygiene Data'!$D$13,0,10*ROW('Hygiene Data'!D187))="","",OFFSET('Hygiene Data'!$D$13,0,10*ROW('Hygiene Data'!D187)))</f>
        <v/>
      </c>
      <c r="DR193" s="399" t="str">
        <f ca="1">+IF(OFFSET('Hygiene Data'!$E$11,0,10*ROW('Hygiene Data'!E187))="","",OFFSET('Hygiene Data'!$E$11,0,10*ROW('Hygiene Data'!E187)))</f>
        <v/>
      </c>
      <c r="DS193" s="399" t="str">
        <f ca="1">+IF(OFFSET('Hygiene Data'!$E$12,0,10*ROW('Hygiene Data'!E187))="","",OFFSET('Hygiene Data'!$E$12,0,10*ROW('Hygiene Data'!E187)))</f>
        <v/>
      </c>
      <c r="DT193" s="399" t="str">
        <f ca="1">+IF(OFFSET('Hygiene Data'!$E$13,0,10*ROW('Hygiene Data'!E187))="","",OFFSET('Hygiene Data'!$E$13,0,10*ROW('Hygiene Data'!E187)))</f>
        <v/>
      </c>
      <c r="DU193" s="399" t="str">
        <f ca="1">+IF(OFFSET('Hygiene Data'!$F$11,0,10*ROW('Hygiene Data'!F187))="","",OFFSET('Hygiene Data'!$F$11,0,10*ROW('Hygiene Data'!F187)))</f>
        <v/>
      </c>
      <c r="DV193" s="399" t="str">
        <f ca="1">+IF(OFFSET('Hygiene Data'!$F$12,0,10*ROW('Hygiene Data'!F187))="","",OFFSET('Hygiene Data'!$F$12,0,10*ROW('Hygiene Data'!F187)))</f>
        <v/>
      </c>
      <c r="DW193" s="399" t="str">
        <f ca="1">+IF(OFFSET('Hygiene Data'!$F$13,0,10*ROW('Hygiene Data'!F187))="","",OFFSET('Hygiene Data'!$F$13,0,10*ROW('Hygiene Data'!F187)))</f>
        <v/>
      </c>
      <c r="DX193" s="399" t="str">
        <f ca="1">+IF(OFFSET('Hygiene Data'!$G$11,0,10*ROW('Hygiene Data'!G187))="","",OFFSET('Hygiene Data'!$G$11,0,10*ROW('Hygiene Data'!G187)))</f>
        <v/>
      </c>
      <c r="DY193" s="399" t="str">
        <f ca="1">+IF(OFFSET('Hygiene Data'!$G$12,0,10*ROW('Hygiene Data'!G187))="","",OFFSET('Hygiene Data'!$G$12,0,10*ROW('Hygiene Data'!G187)))</f>
        <v/>
      </c>
      <c r="DZ193" s="399" t="str">
        <f ca="1">+IF(OFFSET('Hygiene Data'!$G$13,0,10*ROW('Hygiene Data'!G187))="","",OFFSET('Hygiene Data'!$G$13,0,10*ROW('Hygiene Data'!G187)))</f>
        <v/>
      </c>
      <c r="EA193" s="399" t="str">
        <f ca="1">+IF(OFFSET('Hygiene Data'!$H$11,0,10*ROW('Hygiene Data'!H187))="","",OFFSET('Hygiene Data'!$H$11,0,10*ROW('Hygiene Data'!H187)))</f>
        <v/>
      </c>
      <c r="EB193" s="399" t="str">
        <f ca="1">+IF(OFFSET('Hygiene Data'!$H$12,0,10*ROW('Hygiene Data'!H187))="","",OFFSET('Hygiene Data'!$H$12,0,10*ROW('Hygiene Data'!H187)))</f>
        <v/>
      </c>
      <c r="EC193" s="399" t="str">
        <f ca="1">+IF(OFFSET('Hygiene Data'!$H$13,0,10*ROW('Hygiene Data'!H187))="","",OFFSET('Hygiene Data'!$H$13,0,10*ROW('Hygiene Data'!H187)))</f>
        <v/>
      </c>
      <c r="ED193" s="399" t="str">
        <f ca="1">+IF(OFFSET('Hygiene Data'!$I$11,0,10*ROW('Hygiene Data'!I187))="","",OFFSET('Hygiene Data'!$I$11,0,10*ROW('Hygiene Data'!I187)))</f>
        <v/>
      </c>
      <c r="EE193" s="399" t="str">
        <f ca="1">+IF(OFFSET('Hygiene Data'!$I$12,0,10*ROW('Hygiene Data'!I187))="","",OFFSET('Hygiene Data'!$I$12,0,10*ROW('Hygiene Data'!I187)))</f>
        <v/>
      </c>
      <c r="EF193" s="399" t="str">
        <f ca="1">+IF(OFFSET('Hygiene Data'!$I$13,0,10*ROW('Hygiene Data'!I187))="","",OFFSET('Hygiene Data'!$I$13,0,10*ROW('Hygiene Data'!I187)))</f>
        <v/>
      </c>
    </row>
    <row r="194" spans="1:136" x14ac:dyDescent="0.25">
      <c r="A194" s="508" t="str">
        <f ca="1">+IF(OFFSET('Water Data'!$B$2,0,10*ROW('Water Data'!E188))="","",OFFSET('Water Data'!$B$2,0,10*ROW('Water Data'!E188)))</f>
        <v/>
      </c>
      <c r="B194" s="50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35" t="str">
        <f t="shared" ca="1" si="2"/>
        <v/>
      </c>
      <c r="D194" s="53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3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3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3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3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3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3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3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3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3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3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3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3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3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3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3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3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3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3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3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3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3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3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3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3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3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3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3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3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3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3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3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3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3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3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3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3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3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3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3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3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3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3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3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3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3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3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3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3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1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3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3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3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3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3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3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3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3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3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3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3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3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3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3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3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3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99" t="str">
        <f ca="1">+IF(OFFSET('Water Data'!$D$27,0,10*ROW('Water Data'!D188))="","",OFFSET('Water Data'!$D$27,0,10*ROW('Water Data'!D188)))</f>
        <v/>
      </c>
      <c r="BT194" s="399" t="str">
        <f ca="1">+IF(OFFSET('Water Data'!$D$28,0,10*ROW('Water Data'!D188))="","",OFFSET('Water Data'!$D$28,0,10*ROW('Water Data'!D188)))</f>
        <v/>
      </c>
      <c r="BU194" s="399" t="str">
        <f ca="1">+IF(OFFSET('Water Data'!$D$29,0,10*ROW('Water Data'!D188))="","",OFFSET('Water Data'!$D$29,0,10*ROW('Water Data'!D188)))</f>
        <v/>
      </c>
      <c r="BV194" s="399" t="str">
        <f ca="1">+IF(OFFSET('Water Data'!$E$27,0,10*ROW('Water Data'!E188))="","",OFFSET('Water Data'!$E$27,0,10*ROW('Water Data'!E188)))</f>
        <v/>
      </c>
      <c r="BW194" s="399" t="str">
        <f ca="1">+IF(OFFSET('Water Data'!$E$28,0,10*ROW('Water Data'!E188))="","",OFFSET('Water Data'!$E$28,0,10*ROW('Water Data'!E188)))</f>
        <v/>
      </c>
      <c r="BX194" s="399" t="str">
        <f ca="1">+IF(OFFSET('Water Data'!$E$29,0,10*ROW('Water Data'!E188))="","",OFFSET('Water Data'!$E$29,0,10*ROW('Water Data'!E188)))</f>
        <v/>
      </c>
      <c r="BY194" s="399" t="str">
        <f ca="1">+IF(OFFSET('Water Data'!$F$27,0,10*ROW('Water Data'!F188))="","",OFFSET('Water Data'!$F$27,0,10*ROW('Water Data'!F188)))</f>
        <v/>
      </c>
      <c r="BZ194" s="399" t="str">
        <f ca="1">+IF(OFFSET('Water Data'!$F$28,0,10*ROW('Water Data'!F188))="","",OFFSET('Water Data'!$F$28,0,10*ROW('Water Data'!F188)))</f>
        <v/>
      </c>
      <c r="CA194" s="399" t="str">
        <f ca="1">+IF(OFFSET('Water Data'!$F$29,0,10*ROW('Water Data'!F188))="","",OFFSET('Water Data'!$F$29,0,10*ROW('Water Data'!F188)))</f>
        <v/>
      </c>
      <c r="CB194" s="399" t="str">
        <f ca="1">+IF(OFFSET('Water Data'!$G$27,0,10*ROW('Water Data'!G188))="","",OFFSET('Water Data'!$G$27,0,10*ROW('Water Data'!G188)))</f>
        <v/>
      </c>
      <c r="CC194" s="399" t="str">
        <f ca="1">+IF(OFFSET('Water Data'!$G$28,0,10*ROW('Water Data'!G188))="","",OFFSET('Water Data'!$G$28,0,10*ROW('Water Data'!G188)))</f>
        <v/>
      </c>
      <c r="CD194" s="399" t="str">
        <f ca="1">+IF(OFFSET('Water Data'!$G$29,0,10*ROW('Water Data'!G188))="","",OFFSET('Water Data'!$G$29,0,10*ROW('Water Data'!G188)))</f>
        <v/>
      </c>
      <c r="CE194" s="399" t="str">
        <f ca="1">+IF(OFFSET('Water Data'!$H$27,0,10*ROW('Water Data'!H188))="","",OFFSET('Water Data'!$H$27,0,10*ROW('Water Data'!H188)))</f>
        <v/>
      </c>
      <c r="CF194" s="399" t="str">
        <f ca="1">+IF(OFFSET('Water Data'!$H$28,0,10*ROW('Water Data'!H188))="","",OFFSET('Water Data'!$H$28,0,10*ROW('Water Data'!H188)))</f>
        <v/>
      </c>
      <c r="CG194" s="399" t="str">
        <f ca="1">+IF(OFFSET('Water Data'!$H$29,0,10*ROW('Water Data'!H188))="","",OFFSET('Water Data'!$H$29,0,10*ROW('Water Data'!H188)))</f>
        <v/>
      </c>
      <c r="CH194" s="399" t="str">
        <f ca="1">+IF(OFFSET('Water Data'!$I$27,0,10*ROW('Water Data'!I188))="","",OFFSET('Water Data'!$I$27,0,10*ROW('Water Data'!I188)))</f>
        <v/>
      </c>
      <c r="CI194" s="399" t="str">
        <f ca="1">+IF(OFFSET('Water Data'!$I$28,0,10*ROW('Water Data'!I188))="","",OFFSET('Water Data'!$I$28,0,10*ROW('Water Data'!I188)))</f>
        <v/>
      </c>
      <c r="CJ194" s="399" t="str">
        <f ca="1">+IF(OFFSET('Water Data'!$I$29,0,10*ROW('Water Data'!I188))="","",OFFSET('Water Data'!$I$29,0,10*ROW('Water Data'!I188)))</f>
        <v/>
      </c>
      <c r="CK194" s="399" t="str">
        <f ca="1">+IF(OFFSET('Sanitation Data'!$D$28,0,10*ROW('Sanitation Data'!D188))="","",OFFSET('Sanitation Data'!$D$28,0,10*ROW('Sanitation Data'!D188)))</f>
        <v/>
      </c>
      <c r="CL194" s="399" t="str">
        <f ca="1">+IF(OFFSET('Sanitation Data'!$D$29,0,10*ROW('Sanitation Data'!D188))="","",OFFSET('Sanitation Data'!$D$29,0,10*ROW('Sanitation Data'!D188)))</f>
        <v/>
      </c>
      <c r="CM194" s="399" t="str">
        <f ca="1">+IF(OFFSET('Sanitation Data'!$D$30,0,10*ROW('Sanitation Data'!D188))="","",OFFSET('Sanitation Data'!$D$30,0,10*ROW('Sanitation Data'!D188)))</f>
        <v/>
      </c>
      <c r="CN194" s="399" t="str">
        <f ca="1">+IF(OFFSET('Sanitation Data'!$D$31,0,10*ROW('Sanitation Data'!D188))="","",OFFSET('Sanitation Data'!$D$31,0,10*ROW('Sanitation Data'!D188)))</f>
        <v/>
      </c>
      <c r="CO194" s="399" t="str">
        <f ca="1">+IF(OFFSET('Sanitation Data'!$D$32,0,10*ROW('Sanitation Data'!D188))="","",OFFSET('Sanitation Data'!$D$32,0,10*ROW('Sanitation Data'!D188)))</f>
        <v/>
      </c>
      <c r="CP194" s="399" t="str">
        <f ca="1">+IF(OFFSET('Sanitation Data'!$E$28,0,10*ROW('Sanitation Data'!E188))="","",OFFSET('Sanitation Data'!$E$28,0,10*ROW('Sanitation Data'!E188)))</f>
        <v/>
      </c>
      <c r="CQ194" s="399" t="str">
        <f ca="1">+IF(OFFSET('Sanitation Data'!$E$29,0,10*ROW('Sanitation Data'!E188))="","",OFFSET('Sanitation Data'!$E$29,0,10*ROW('Sanitation Data'!E188)))</f>
        <v/>
      </c>
      <c r="CR194" s="399" t="str">
        <f ca="1">+IF(OFFSET('Sanitation Data'!$E$30,0,10*ROW('Sanitation Data'!E188))="","",OFFSET('Sanitation Data'!$E$30,0,10*ROW('Sanitation Data'!E188)))</f>
        <v/>
      </c>
      <c r="CS194" s="399" t="str">
        <f ca="1">+IF(OFFSET('Sanitation Data'!$E$31,0,10*ROW('Sanitation Data'!E188))="","",OFFSET('Sanitation Data'!$E$31,0,10*ROW('Sanitation Data'!E188)))</f>
        <v/>
      </c>
      <c r="CT194" s="399" t="str">
        <f ca="1">+IF(OFFSET('Sanitation Data'!$E$32,0,10*ROW('Sanitation Data'!E188))="","",OFFSET('Sanitation Data'!$E$32,0,10*ROW('Sanitation Data'!E188)))</f>
        <v/>
      </c>
      <c r="CU194" s="399" t="str">
        <f ca="1">+IF(OFFSET('Sanitation Data'!$F$28,0,10*ROW('Sanitation Data'!F188))="","",OFFSET('Sanitation Data'!$F$28,0,10*ROW('Sanitation Data'!F188)))</f>
        <v/>
      </c>
      <c r="CV194" s="399" t="str">
        <f ca="1">+IF(OFFSET('Sanitation Data'!$F$29,0,10*ROW('Sanitation Data'!F188))="","",OFFSET('Sanitation Data'!$F$29,0,10*ROW('Sanitation Data'!F188)))</f>
        <v/>
      </c>
      <c r="CW194" s="399" t="str">
        <f ca="1">+IF(OFFSET('Sanitation Data'!$F$30,0,10*ROW('Sanitation Data'!F188))="","",OFFSET('Sanitation Data'!$F$30,0,10*ROW('Sanitation Data'!F188)))</f>
        <v/>
      </c>
      <c r="CX194" s="399" t="str">
        <f ca="1">+IF(OFFSET('Sanitation Data'!$F$31,0,10*ROW('Sanitation Data'!F188))="","",OFFSET('Sanitation Data'!$F$31,0,10*ROW('Sanitation Data'!F188)))</f>
        <v/>
      </c>
      <c r="CY194" s="399" t="str">
        <f ca="1">+IF(OFFSET('Sanitation Data'!$F$32,0,10*ROW('Sanitation Data'!F188))="","",OFFSET('Sanitation Data'!$F$32,0,10*ROW('Sanitation Data'!F188)))</f>
        <v/>
      </c>
      <c r="CZ194" s="399" t="str">
        <f ca="1">+IF(OFFSET('Sanitation Data'!$G$28,0,10*ROW('Sanitation Data'!G188))="","",OFFSET('Sanitation Data'!$G$28,0,10*ROW('Sanitation Data'!G188)))</f>
        <v/>
      </c>
      <c r="DA194" s="399" t="str">
        <f ca="1">+IF(OFFSET('Sanitation Data'!$G$29,0,10*ROW('Sanitation Data'!G188))="","",OFFSET('Sanitation Data'!$G$29,0,10*ROW('Sanitation Data'!G188)))</f>
        <v/>
      </c>
      <c r="DB194" s="399" t="str">
        <f ca="1">+IF(OFFSET('Sanitation Data'!$G$30,0,10*ROW('Sanitation Data'!G188))="","",OFFSET('Sanitation Data'!$G$30,0,10*ROW('Sanitation Data'!G188)))</f>
        <v/>
      </c>
      <c r="DC194" s="399" t="str">
        <f ca="1">+IF(OFFSET('Sanitation Data'!$G$31,0,10*ROW('Sanitation Data'!G188))="","",OFFSET('Sanitation Data'!$G$31,0,10*ROW('Sanitation Data'!G188)))</f>
        <v/>
      </c>
      <c r="DD194" s="399" t="str">
        <f ca="1">+IF(OFFSET('Sanitation Data'!$G$32,0,10*ROW('Sanitation Data'!G188))="","",OFFSET('Sanitation Data'!$G$32,0,10*ROW('Sanitation Data'!G188)))</f>
        <v/>
      </c>
      <c r="DE194" s="399" t="str">
        <f ca="1">+IF(OFFSET('Sanitation Data'!$H$28,0,10*ROW('Sanitation Data'!H188))="","",OFFSET('Sanitation Data'!$H$28,0,10*ROW('Sanitation Data'!H188)))</f>
        <v/>
      </c>
      <c r="DF194" s="399" t="str">
        <f ca="1">+IF(OFFSET('Sanitation Data'!$H$29,0,10*ROW('Sanitation Data'!H188))="","",OFFSET('Sanitation Data'!$H$29,0,10*ROW('Sanitation Data'!H188)))</f>
        <v/>
      </c>
      <c r="DG194" s="399" t="str">
        <f ca="1">+IF(OFFSET('Sanitation Data'!$H$30,0,10*ROW('Sanitation Data'!H188))="","",OFFSET('Sanitation Data'!$H$30,0,10*ROW('Sanitation Data'!H188)))</f>
        <v/>
      </c>
      <c r="DH194" s="399" t="str">
        <f ca="1">+IF(OFFSET('Sanitation Data'!$H$31,0,10*ROW('Sanitation Data'!H188))="","",OFFSET('Sanitation Data'!$H$31,0,10*ROW('Sanitation Data'!H188)))</f>
        <v/>
      </c>
      <c r="DI194" s="399" t="str">
        <f ca="1">+IF(OFFSET('Sanitation Data'!$H$32,0,10*ROW('Sanitation Data'!H188))="","",OFFSET('Sanitation Data'!$H$32,0,10*ROW('Sanitation Data'!H188)))</f>
        <v/>
      </c>
      <c r="DJ194" s="399" t="str">
        <f ca="1">+IF(OFFSET('Sanitation Data'!$I$28,0,10*ROW('Sanitation Data'!I188))="","",OFFSET('Sanitation Data'!$I$28,0,10*ROW('Sanitation Data'!I188)))</f>
        <v/>
      </c>
      <c r="DK194" s="399" t="str">
        <f ca="1">+IF(OFFSET('Sanitation Data'!$I$29,0,10*ROW('Sanitation Data'!I188))="","",OFFSET('Sanitation Data'!$I$29,0,10*ROW('Sanitation Data'!I188)))</f>
        <v/>
      </c>
      <c r="DL194" s="399" t="str">
        <f ca="1">+IF(OFFSET('Sanitation Data'!$I$30,0,10*ROW('Sanitation Data'!I188))="","",OFFSET('Sanitation Data'!$I$30,0,10*ROW('Sanitation Data'!I188)))</f>
        <v/>
      </c>
      <c r="DM194" s="399" t="str">
        <f ca="1">+IF(OFFSET('Sanitation Data'!$I$31,0,10*ROW('Sanitation Data'!I188))="","",OFFSET('Sanitation Data'!$I$31,0,10*ROW('Sanitation Data'!I188)))</f>
        <v/>
      </c>
      <c r="DN194" s="399" t="str">
        <f ca="1">+IF(OFFSET('Sanitation Data'!$I$32,0,10*ROW('Sanitation Data'!I188))="","",OFFSET('Sanitation Data'!$I$32,0,10*ROW('Sanitation Data'!I188)))</f>
        <v/>
      </c>
      <c r="DO194" s="399" t="str">
        <f ca="1">+IF(OFFSET('Hygiene Data'!$D$11,0,10*ROW('Hygiene Data'!D188))="","",OFFSET('Hygiene Data'!$D$11,0,10*ROW('Hygiene Data'!D188)))</f>
        <v/>
      </c>
      <c r="DP194" s="399" t="str">
        <f ca="1">+IF(OFFSET('Hygiene Data'!$D$12,0,10*ROW('Hygiene Data'!D188))="","",OFFSET('Hygiene Data'!$D$12,0,10*ROW('Hygiene Data'!D188)))</f>
        <v/>
      </c>
      <c r="DQ194" s="399" t="str">
        <f ca="1">+IF(OFFSET('Hygiene Data'!$D$13,0,10*ROW('Hygiene Data'!D188))="","",OFFSET('Hygiene Data'!$D$13,0,10*ROW('Hygiene Data'!D188)))</f>
        <v/>
      </c>
      <c r="DR194" s="399" t="str">
        <f ca="1">+IF(OFFSET('Hygiene Data'!$E$11,0,10*ROW('Hygiene Data'!E188))="","",OFFSET('Hygiene Data'!$E$11,0,10*ROW('Hygiene Data'!E188)))</f>
        <v/>
      </c>
      <c r="DS194" s="399" t="str">
        <f ca="1">+IF(OFFSET('Hygiene Data'!$E$12,0,10*ROW('Hygiene Data'!E188))="","",OFFSET('Hygiene Data'!$E$12,0,10*ROW('Hygiene Data'!E188)))</f>
        <v/>
      </c>
      <c r="DT194" s="399" t="str">
        <f ca="1">+IF(OFFSET('Hygiene Data'!$E$13,0,10*ROW('Hygiene Data'!E188))="","",OFFSET('Hygiene Data'!$E$13,0,10*ROW('Hygiene Data'!E188)))</f>
        <v/>
      </c>
      <c r="DU194" s="399" t="str">
        <f ca="1">+IF(OFFSET('Hygiene Data'!$F$11,0,10*ROW('Hygiene Data'!F188))="","",OFFSET('Hygiene Data'!$F$11,0,10*ROW('Hygiene Data'!F188)))</f>
        <v/>
      </c>
      <c r="DV194" s="399" t="str">
        <f ca="1">+IF(OFFSET('Hygiene Data'!$F$12,0,10*ROW('Hygiene Data'!F188))="","",OFFSET('Hygiene Data'!$F$12,0,10*ROW('Hygiene Data'!F188)))</f>
        <v/>
      </c>
      <c r="DW194" s="399" t="str">
        <f ca="1">+IF(OFFSET('Hygiene Data'!$F$13,0,10*ROW('Hygiene Data'!F188))="","",OFFSET('Hygiene Data'!$F$13,0,10*ROW('Hygiene Data'!F188)))</f>
        <v/>
      </c>
      <c r="DX194" s="399" t="str">
        <f ca="1">+IF(OFFSET('Hygiene Data'!$G$11,0,10*ROW('Hygiene Data'!G188))="","",OFFSET('Hygiene Data'!$G$11,0,10*ROW('Hygiene Data'!G188)))</f>
        <v/>
      </c>
      <c r="DY194" s="399" t="str">
        <f ca="1">+IF(OFFSET('Hygiene Data'!$G$12,0,10*ROW('Hygiene Data'!G188))="","",OFFSET('Hygiene Data'!$G$12,0,10*ROW('Hygiene Data'!G188)))</f>
        <v/>
      </c>
      <c r="DZ194" s="399" t="str">
        <f ca="1">+IF(OFFSET('Hygiene Data'!$G$13,0,10*ROW('Hygiene Data'!G188))="","",OFFSET('Hygiene Data'!$G$13,0,10*ROW('Hygiene Data'!G188)))</f>
        <v/>
      </c>
      <c r="EA194" s="399" t="str">
        <f ca="1">+IF(OFFSET('Hygiene Data'!$H$11,0,10*ROW('Hygiene Data'!H188))="","",OFFSET('Hygiene Data'!$H$11,0,10*ROW('Hygiene Data'!H188)))</f>
        <v/>
      </c>
      <c r="EB194" s="399" t="str">
        <f ca="1">+IF(OFFSET('Hygiene Data'!$H$12,0,10*ROW('Hygiene Data'!H188))="","",OFFSET('Hygiene Data'!$H$12,0,10*ROW('Hygiene Data'!H188)))</f>
        <v/>
      </c>
      <c r="EC194" s="399" t="str">
        <f ca="1">+IF(OFFSET('Hygiene Data'!$H$13,0,10*ROW('Hygiene Data'!H188))="","",OFFSET('Hygiene Data'!$H$13,0,10*ROW('Hygiene Data'!H188)))</f>
        <v/>
      </c>
      <c r="ED194" s="399" t="str">
        <f ca="1">+IF(OFFSET('Hygiene Data'!$I$11,0,10*ROW('Hygiene Data'!I188))="","",OFFSET('Hygiene Data'!$I$11,0,10*ROW('Hygiene Data'!I188)))</f>
        <v/>
      </c>
      <c r="EE194" s="399" t="str">
        <f ca="1">+IF(OFFSET('Hygiene Data'!$I$12,0,10*ROW('Hygiene Data'!I188))="","",OFFSET('Hygiene Data'!$I$12,0,10*ROW('Hygiene Data'!I188)))</f>
        <v/>
      </c>
      <c r="EF194" s="399" t="str">
        <f ca="1">+IF(OFFSET('Hygiene Data'!$I$13,0,10*ROW('Hygiene Data'!I188))="","",OFFSET('Hygiene Data'!$I$13,0,10*ROW('Hygiene Data'!I188)))</f>
        <v/>
      </c>
    </row>
    <row r="195" spans="1:136" x14ac:dyDescent="0.25">
      <c r="A195" s="508" t="str">
        <f ca="1">+IF(OFFSET('Water Data'!$B$2,0,10*ROW('Water Data'!E189))="","",OFFSET('Water Data'!$B$2,0,10*ROW('Water Data'!E189)))</f>
        <v/>
      </c>
      <c r="B195" s="50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35" t="str">
        <f t="shared" ca="1" si="2"/>
        <v/>
      </c>
      <c r="D195" s="53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3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3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3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3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3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3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3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3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3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3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3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3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3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3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3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3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3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3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3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3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3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3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3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3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3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3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3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3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3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3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3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3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3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3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3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3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3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3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3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3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3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3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3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3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3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3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3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3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1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3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3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3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3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3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3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3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3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3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3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3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3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3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3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3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3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99" t="str">
        <f ca="1">+IF(OFFSET('Water Data'!$D$27,0,10*ROW('Water Data'!D189))="","",OFFSET('Water Data'!$D$27,0,10*ROW('Water Data'!D189)))</f>
        <v/>
      </c>
      <c r="BT195" s="399" t="str">
        <f ca="1">+IF(OFFSET('Water Data'!$D$28,0,10*ROW('Water Data'!D189))="","",OFFSET('Water Data'!$D$28,0,10*ROW('Water Data'!D189)))</f>
        <v/>
      </c>
      <c r="BU195" s="399" t="str">
        <f ca="1">+IF(OFFSET('Water Data'!$D$29,0,10*ROW('Water Data'!D189))="","",OFFSET('Water Data'!$D$29,0,10*ROW('Water Data'!D189)))</f>
        <v/>
      </c>
      <c r="BV195" s="399" t="str">
        <f ca="1">+IF(OFFSET('Water Data'!$E$27,0,10*ROW('Water Data'!E189))="","",OFFSET('Water Data'!$E$27,0,10*ROW('Water Data'!E189)))</f>
        <v/>
      </c>
      <c r="BW195" s="399" t="str">
        <f ca="1">+IF(OFFSET('Water Data'!$E$28,0,10*ROW('Water Data'!E189))="","",OFFSET('Water Data'!$E$28,0,10*ROW('Water Data'!E189)))</f>
        <v/>
      </c>
      <c r="BX195" s="399" t="str">
        <f ca="1">+IF(OFFSET('Water Data'!$E$29,0,10*ROW('Water Data'!E189))="","",OFFSET('Water Data'!$E$29,0,10*ROW('Water Data'!E189)))</f>
        <v/>
      </c>
      <c r="BY195" s="399" t="str">
        <f ca="1">+IF(OFFSET('Water Data'!$F$27,0,10*ROW('Water Data'!F189))="","",OFFSET('Water Data'!$F$27,0,10*ROW('Water Data'!F189)))</f>
        <v/>
      </c>
      <c r="BZ195" s="399" t="str">
        <f ca="1">+IF(OFFSET('Water Data'!$F$28,0,10*ROW('Water Data'!F189))="","",OFFSET('Water Data'!$F$28,0,10*ROW('Water Data'!F189)))</f>
        <v/>
      </c>
      <c r="CA195" s="399" t="str">
        <f ca="1">+IF(OFFSET('Water Data'!$F$29,0,10*ROW('Water Data'!F189))="","",OFFSET('Water Data'!$F$29,0,10*ROW('Water Data'!F189)))</f>
        <v/>
      </c>
      <c r="CB195" s="399" t="str">
        <f ca="1">+IF(OFFSET('Water Data'!$G$27,0,10*ROW('Water Data'!G189))="","",OFFSET('Water Data'!$G$27,0,10*ROW('Water Data'!G189)))</f>
        <v/>
      </c>
      <c r="CC195" s="399" t="str">
        <f ca="1">+IF(OFFSET('Water Data'!$G$28,0,10*ROW('Water Data'!G189))="","",OFFSET('Water Data'!$G$28,0,10*ROW('Water Data'!G189)))</f>
        <v/>
      </c>
      <c r="CD195" s="399" t="str">
        <f ca="1">+IF(OFFSET('Water Data'!$G$29,0,10*ROW('Water Data'!G189))="","",OFFSET('Water Data'!$G$29,0,10*ROW('Water Data'!G189)))</f>
        <v/>
      </c>
      <c r="CE195" s="399" t="str">
        <f ca="1">+IF(OFFSET('Water Data'!$H$27,0,10*ROW('Water Data'!H189))="","",OFFSET('Water Data'!$H$27,0,10*ROW('Water Data'!H189)))</f>
        <v/>
      </c>
      <c r="CF195" s="399" t="str">
        <f ca="1">+IF(OFFSET('Water Data'!$H$28,0,10*ROW('Water Data'!H189))="","",OFFSET('Water Data'!$H$28,0,10*ROW('Water Data'!H189)))</f>
        <v/>
      </c>
      <c r="CG195" s="399" t="str">
        <f ca="1">+IF(OFFSET('Water Data'!$H$29,0,10*ROW('Water Data'!H189))="","",OFFSET('Water Data'!$H$29,0,10*ROW('Water Data'!H189)))</f>
        <v/>
      </c>
      <c r="CH195" s="399" t="str">
        <f ca="1">+IF(OFFSET('Water Data'!$I$27,0,10*ROW('Water Data'!I189))="","",OFFSET('Water Data'!$I$27,0,10*ROW('Water Data'!I189)))</f>
        <v/>
      </c>
      <c r="CI195" s="399" t="str">
        <f ca="1">+IF(OFFSET('Water Data'!$I$28,0,10*ROW('Water Data'!I189))="","",OFFSET('Water Data'!$I$28,0,10*ROW('Water Data'!I189)))</f>
        <v/>
      </c>
      <c r="CJ195" s="399" t="str">
        <f ca="1">+IF(OFFSET('Water Data'!$I$29,0,10*ROW('Water Data'!I189))="","",OFFSET('Water Data'!$I$29,0,10*ROW('Water Data'!I189)))</f>
        <v/>
      </c>
      <c r="CK195" s="399" t="str">
        <f ca="1">+IF(OFFSET('Sanitation Data'!$D$28,0,10*ROW('Sanitation Data'!D189))="","",OFFSET('Sanitation Data'!$D$28,0,10*ROW('Sanitation Data'!D189)))</f>
        <v/>
      </c>
      <c r="CL195" s="399" t="str">
        <f ca="1">+IF(OFFSET('Sanitation Data'!$D$29,0,10*ROW('Sanitation Data'!D189))="","",OFFSET('Sanitation Data'!$D$29,0,10*ROW('Sanitation Data'!D189)))</f>
        <v/>
      </c>
      <c r="CM195" s="399" t="str">
        <f ca="1">+IF(OFFSET('Sanitation Data'!$D$30,0,10*ROW('Sanitation Data'!D189))="","",OFFSET('Sanitation Data'!$D$30,0,10*ROW('Sanitation Data'!D189)))</f>
        <v/>
      </c>
      <c r="CN195" s="399" t="str">
        <f ca="1">+IF(OFFSET('Sanitation Data'!$D$31,0,10*ROW('Sanitation Data'!D189))="","",OFFSET('Sanitation Data'!$D$31,0,10*ROW('Sanitation Data'!D189)))</f>
        <v/>
      </c>
      <c r="CO195" s="399" t="str">
        <f ca="1">+IF(OFFSET('Sanitation Data'!$D$32,0,10*ROW('Sanitation Data'!D189))="","",OFFSET('Sanitation Data'!$D$32,0,10*ROW('Sanitation Data'!D189)))</f>
        <v/>
      </c>
      <c r="CP195" s="399" t="str">
        <f ca="1">+IF(OFFSET('Sanitation Data'!$E$28,0,10*ROW('Sanitation Data'!E189))="","",OFFSET('Sanitation Data'!$E$28,0,10*ROW('Sanitation Data'!E189)))</f>
        <v/>
      </c>
      <c r="CQ195" s="399" t="str">
        <f ca="1">+IF(OFFSET('Sanitation Data'!$E$29,0,10*ROW('Sanitation Data'!E189))="","",OFFSET('Sanitation Data'!$E$29,0,10*ROW('Sanitation Data'!E189)))</f>
        <v/>
      </c>
      <c r="CR195" s="399" t="str">
        <f ca="1">+IF(OFFSET('Sanitation Data'!$E$30,0,10*ROW('Sanitation Data'!E189))="","",OFFSET('Sanitation Data'!$E$30,0,10*ROW('Sanitation Data'!E189)))</f>
        <v/>
      </c>
      <c r="CS195" s="399" t="str">
        <f ca="1">+IF(OFFSET('Sanitation Data'!$E$31,0,10*ROW('Sanitation Data'!E189))="","",OFFSET('Sanitation Data'!$E$31,0,10*ROW('Sanitation Data'!E189)))</f>
        <v/>
      </c>
      <c r="CT195" s="399" t="str">
        <f ca="1">+IF(OFFSET('Sanitation Data'!$E$32,0,10*ROW('Sanitation Data'!E189))="","",OFFSET('Sanitation Data'!$E$32,0,10*ROW('Sanitation Data'!E189)))</f>
        <v/>
      </c>
      <c r="CU195" s="399" t="str">
        <f ca="1">+IF(OFFSET('Sanitation Data'!$F$28,0,10*ROW('Sanitation Data'!F189))="","",OFFSET('Sanitation Data'!$F$28,0,10*ROW('Sanitation Data'!F189)))</f>
        <v/>
      </c>
      <c r="CV195" s="399" t="str">
        <f ca="1">+IF(OFFSET('Sanitation Data'!$F$29,0,10*ROW('Sanitation Data'!F189))="","",OFFSET('Sanitation Data'!$F$29,0,10*ROW('Sanitation Data'!F189)))</f>
        <v/>
      </c>
      <c r="CW195" s="399" t="str">
        <f ca="1">+IF(OFFSET('Sanitation Data'!$F$30,0,10*ROW('Sanitation Data'!F189))="","",OFFSET('Sanitation Data'!$F$30,0,10*ROW('Sanitation Data'!F189)))</f>
        <v/>
      </c>
      <c r="CX195" s="399" t="str">
        <f ca="1">+IF(OFFSET('Sanitation Data'!$F$31,0,10*ROW('Sanitation Data'!F189))="","",OFFSET('Sanitation Data'!$F$31,0,10*ROW('Sanitation Data'!F189)))</f>
        <v/>
      </c>
      <c r="CY195" s="399" t="str">
        <f ca="1">+IF(OFFSET('Sanitation Data'!$F$32,0,10*ROW('Sanitation Data'!F189))="","",OFFSET('Sanitation Data'!$F$32,0,10*ROW('Sanitation Data'!F189)))</f>
        <v/>
      </c>
      <c r="CZ195" s="399" t="str">
        <f ca="1">+IF(OFFSET('Sanitation Data'!$G$28,0,10*ROW('Sanitation Data'!G189))="","",OFFSET('Sanitation Data'!$G$28,0,10*ROW('Sanitation Data'!G189)))</f>
        <v/>
      </c>
      <c r="DA195" s="399" t="str">
        <f ca="1">+IF(OFFSET('Sanitation Data'!$G$29,0,10*ROW('Sanitation Data'!G189))="","",OFFSET('Sanitation Data'!$G$29,0,10*ROW('Sanitation Data'!G189)))</f>
        <v/>
      </c>
      <c r="DB195" s="399" t="str">
        <f ca="1">+IF(OFFSET('Sanitation Data'!$G$30,0,10*ROW('Sanitation Data'!G189))="","",OFFSET('Sanitation Data'!$G$30,0,10*ROW('Sanitation Data'!G189)))</f>
        <v/>
      </c>
      <c r="DC195" s="399" t="str">
        <f ca="1">+IF(OFFSET('Sanitation Data'!$G$31,0,10*ROW('Sanitation Data'!G189))="","",OFFSET('Sanitation Data'!$G$31,0,10*ROW('Sanitation Data'!G189)))</f>
        <v/>
      </c>
      <c r="DD195" s="399" t="str">
        <f ca="1">+IF(OFFSET('Sanitation Data'!$G$32,0,10*ROW('Sanitation Data'!G189))="","",OFFSET('Sanitation Data'!$G$32,0,10*ROW('Sanitation Data'!G189)))</f>
        <v/>
      </c>
      <c r="DE195" s="399" t="str">
        <f ca="1">+IF(OFFSET('Sanitation Data'!$H$28,0,10*ROW('Sanitation Data'!H189))="","",OFFSET('Sanitation Data'!$H$28,0,10*ROW('Sanitation Data'!H189)))</f>
        <v/>
      </c>
      <c r="DF195" s="399" t="str">
        <f ca="1">+IF(OFFSET('Sanitation Data'!$H$29,0,10*ROW('Sanitation Data'!H189))="","",OFFSET('Sanitation Data'!$H$29,0,10*ROW('Sanitation Data'!H189)))</f>
        <v/>
      </c>
      <c r="DG195" s="399" t="str">
        <f ca="1">+IF(OFFSET('Sanitation Data'!$H$30,0,10*ROW('Sanitation Data'!H189))="","",OFFSET('Sanitation Data'!$H$30,0,10*ROW('Sanitation Data'!H189)))</f>
        <v/>
      </c>
      <c r="DH195" s="399" t="str">
        <f ca="1">+IF(OFFSET('Sanitation Data'!$H$31,0,10*ROW('Sanitation Data'!H189))="","",OFFSET('Sanitation Data'!$H$31,0,10*ROW('Sanitation Data'!H189)))</f>
        <v/>
      </c>
      <c r="DI195" s="399" t="str">
        <f ca="1">+IF(OFFSET('Sanitation Data'!$H$32,0,10*ROW('Sanitation Data'!H189))="","",OFFSET('Sanitation Data'!$H$32,0,10*ROW('Sanitation Data'!H189)))</f>
        <v/>
      </c>
      <c r="DJ195" s="399" t="str">
        <f ca="1">+IF(OFFSET('Sanitation Data'!$I$28,0,10*ROW('Sanitation Data'!I189))="","",OFFSET('Sanitation Data'!$I$28,0,10*ROW('Sanitation Data'!I189)))</f>
        <v/>
      </c>
      <c r="DK195" s="399" t="str">
        <f ca="1">+IF(OFFSET('Sanitation Data'!$I$29,0,10*ROW('Sanitation Data'!I189))="","",OFFSET('Sanitation Data'!$I$29,0,10*ROW('Sanitation Data'!I189)))</f>
        <v/>
      </c>
      <c r="DL195" s="399" t="str">
        <f ca="1">+IF(OFFSET('Sanitation Data'!$I$30,0,10*ROW('Sanitation Data'!I189))="","",OFFSET('Sanitation Data'!$I$30,0,10*ROW('Sanitation Data'!I189)))</f>
        <v/>
      </c>
      <c r="DM195" s="399" t="str">
        <f ca="1">+IF(OFFSET('Sanitation Data'!$I$31,0,10*ROW('Sanitation Data'!I189))="","",OFFSET('Sanitation Data'!$I$31,0,10*ROW('Sanitation Data'!I189)))</f>
        <v/>
      </c>
      <c r="DN195" s="399" t="str">
        <f ca="1">+IF(OFFSET('Sanitation Data'!$I$32,0,10*ROW('Sanitation Data'!I189))="","",OFFSET('Sanitation Data'!$I$32,0,10*ROW('Sanitation Data'!I189)))</f>
        <v/>
      </c>
      <c r="DO195" s="399" t="str">
        <f ca="1">+IF(OFFSET('Hygiene Data'!$D$11,0,10*ROW('Hygiene Data'!D189))="","",OFFSET('Hygiene Data'!$D$11,0,10*ROW('Hygiene Data'!D189)))</f>
        <v/>
      </c>
      <c r="DP195" s="399" t="str">
        <f ca="1">+IF(OFFSET('Hygiene Data'!$D$12,0,10*ROW('Hygiene Data'!D189))="","",OFFSET('Hygiene Data'!$D$12,0,10*ROW('Hygiene Data'!D189)))</f>
        <v/>
      </c>
      <c r="DQ195" s="399" t="str">
        <f ca="1">+IF(OFFSET('Hygiene Data'!$D$13,0,10*ROW('Hygiene Data'!D189))="","",OFFSET('Hygiene Data'!$D$13,0,10*ROW('Hygiene Data'!D189)))</f>
        <v/>
      </c>
      <c r="DR195" s="399" t="str">
        <f ca="1">+IF(OFFSET('Hygiene Data'!$E$11,0,10*ROW('Hygiene Data'!E189))="","",OFFSET('Hygiene Data'!$E$11,0,10*ROW('Hygiene Data'!E189)))</f>
        <v/>
      </c>
      <c r="DS195" s="399" t="str">
        <f ca="1">+IF(OFFSET('Hygiene Data'!$E$12,0,10*ROW('Hygiene Data'!E189))="","",OFFSET('Hygiene Data'!$E$12,0,10*ROW('Hygiene Data'!E189)))</f>
        <v/>
      </c>
      <c r="DT195" s="399" t="str">
        <f ca="1">+IF(OFFSET('Hygiene Data'!$E$13,0,10*ROW('Hygiene Data'!E189))="","",OFFSET('Hygiene Data'!$E$13,0,10*ROW('Hygiene Data'!E189)))</f>
        <v/>
      </c>
      <c r="DU195" s="399" t="str">
        <f ca="1">+IF(OFFSET('Hygiene Data'!$F$11,0,10*ROW('Hygiene Data'!F189))="","",OFFSET('Hygiene Data'!$F$11,0,10*ROW('Hygiene Data'!F189)))</f>
        <v/>
      </c>
      <c r="DV195" s="399" t="str">
        <f ca="1">+IF(OFFSET('Hygiene Data'!$F$12,0,10*ROW('Hygiene Data'!F189))="","",OFFSET('Hygiene Data'!$F$12,0,10*ROW('Hygiene Data'!F189)))</f>
        <v/>
      </c>
      <c r="DW195" s="399" t="str">
        <f ca="1">+IF(OFFSET('Hygiene Data'!$F$13,0,10*ROW('Hygiene Data'!F189))="","",OFFSET('Hygiene Data'!$F$13,0,10*ROW('Hygiene Data'!F189)))</f>
        <v/>
      </c>
      <c r="DX195" s="399" t="str">
        <f ca="1">+IF(OFFSET('Hygiene Data'!$G$11,0,10*ROW('Hygiene Data'!G189))="","",OFFSET('Hygiene Data'!$G$11,0,10*ROW('Hygiene Data'!G189)))</f>
        <v/>
      </c>
      <c r="DY195" s="399" t="str">
        <f ca="1">+IF(OFFSET('Hygiene Data'!$G$12,0,10*ROW('Hygiene Data'!G189))="","",OFFSET('Hygiene Data'!$G$12,0,10*ROW('Hygiene Data'!G189)))</f>
        <v/>
      </c>
      <c r="DZ195" s="399" t="str">
        <f ca="1">+IF(OFFSET('Hygiene Data'!$G$13,0,10*ROW('Hygiene Data'!G189))="","",OFFSET('Hygiene Data'!$G$13,0,10*ROW('Hygiene Data'!G189)))</f>
        <v/>
      </c>
      <c r="EA195" s="399" t="str">
        <f ca="1">+IF(OFFSET('Hygiene Data'!$H$11,0,10*ROW('Hygiene Data'!H189))="","",OFFSET('Hygiene Data'!$H$11,0,10*ROW('Hygiene Data'!H189)))</f>
        <v/>
      </c>
      <c r="EB195" s="399" t="str">
        <f ca="1">+IF(OFFSET('Hygiene Data'!$H$12,0,10*ROW('Hygiene Data'!H189))="","",OFFSET('Hygiene Data'!$H$12,0,10*ROW('Hygiene Data'!H189)))</f>
        <v/>
      </c>
      <c r="EC195" s="399" t="str">
        <f ca="1">+IF(OFFSET('Hygiene Data'!$H$13,0,10*ROW('Hygiene Data'!H189))="","",OFFSET('Hygiene Data'!$H$13,0,10*ROW('Hygiene Data'!H189)))</f>
        <v/>
      </c>
      <c r="ED195" s="399" t="str">
        <f ca="1">+IF(OFFSET('Hygiene Data'!$I$11,0,10*ROW('Hygiene Data'!I189))="","",OFFSET('Hygiene Data'!$I$11,0,10*ROW('Hygiene Data'!I189)))</f>
        <v/>
      </c>
      <c r="EE195" s="399" t="str">
        <f ca="1">+IF(OFFSET('Hygiene Data'!$I$12,0,10*ROW('Hygiene Data'!I189))="","",OFFSET('Hygiene Data'!$I$12,0,10*ROW('Hygiene Data'!I189)))</f>
        <v/>
      </c>
      <c r="EF195" s="399" t="str">
        <f ca="1">+IF(OFFSET('Hygiene Data'!$I$13,0,10*ROW('Hygiene Data'!I189))="","",OFFSET('Hygiene Data'!$I$13,0,10*ROW('Hygiene Data'!I189)))</f>
        <v/>
      </c>
    </row>
    <row r="196" spans="1:136" x14ac:dyDescent="0.25">
      <c r="A196" s="508" t="str">
        <f ca="1">+IF(OFFSET('Water Data'!$B$2,0,10*ROW('Water Data'!E190))="","",OFFSET('Water Data'!$B$2,0,10*ROW('Water Data'!E190)))</f>
        <v/>
      </c>
      <c r="B196" s="50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35" t="str">
        <f t="shared" ca="1" si="2"/>
        <v/>
      </c>
      <c r="D196" s="53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3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3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3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3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3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3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3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3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3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3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3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3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3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3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3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3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3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3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3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3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3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3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3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3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3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3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3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3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3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3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3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3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3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3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3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3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3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3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3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3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3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3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3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3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3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3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3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3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1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3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3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3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3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3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3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3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3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3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3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3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3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3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3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3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3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99" t="str">
        <f ca="1">+IF(OFFSET('Water Data'!$D$27,0,10*ROW('Water Data'!D190))="","",OFFSET('Water Data'!$D$27,0,10*ROW('Water Data'!D190)))</f>
        <v/>
      </c>
      <c r="BT196" s="399" t="str">
        <f ca="1">+IF(OFFSET('Water Data'!$D$28,0,10*ROW('Water Data'!D190))="","",OFFSET('Water Data'!$D$28,0,10*ROW('Water Data'!D190)))</f>
        <v/>
      </c>
      <c r="BU196" s="399" t="str">
        <f ca="1">+IF(OFFSET('Water Data'!$D$29,0,10*ROW('Water Data'!D190))="","",OFFSET('Water Data'!$D$29,0,10*ROW('Water Data'!D190)))</f>
        <v/>
      </c>
      <c r="BV196" s="399" t="str">
        <f ca="1">+IF(OFFSET('Water Data'!$E$27,0,10*ROW('Water Data'!E190))="","",OFFSET('Water Data'!$E$27,0,10*ROW('Water Data'!E190)))</f>
        <v/>
      </c>
      <c r="BW196" s="399" t="str">
        <f ca="1">+IF(OFFSET('Water Data'!$E$28,0,10*ROW('Water Data'!E190))="","",OFFSET('Water Data'!$E$28,0,10*ROW('Water Data'!E190)))</f>
        <v/>
      </c>
      <c r="BX196" s="399" t="str">
        <f ca="1">+IF(OFFSET('Water Data'!$E$29,0,10*ROW('Water Data'!E190))="","",OFFSET('Water Data'!$E$29,0,10*ROW('Water Data'!E190)))</f>
        <v/>
      </c>
      <c r="BY196" s="399" t="str">
        <f ca="1">+IF(OFFSET('Water Data'!$F$27,0,10*ROW('Water Data'!F190))="","",OFFSET('Water Data'!$F$27,0,10*ROW('Water Data'!F190)))</f>
        <v/>
      </c>
      <c r="BZ196" s="399" t="str">
        <f ca="1">+IF(OFFSET('Water Data'!$F$28,0,10*ROW('Water Data'!F190))="","",OFFSET('Water Data'!$F$28,0,10*ROW('Water Data'!F190)))</f>
        <v/>
      </c>
      <c r="CA196" s="399" t="str">
        <f ca="1">+IF(OFFSET('Water Data'!$F$29,0,10*ROW('Water Data'!F190))="","",OFFSET('Water Data'!$F$29,0,10*ROW('Water Data'!F190)))</f>
        <v/>
      </c>
      <c r="CB196" s="399" t="str">
        <f ca="1">+IF(OFFSET('Water Data'!$G$27,0,10*ROW('Water Data'!G190))="","",OFFSET('Water Data'!$G$27,0,10*ROW('Water Data'!G190)))</f>
        <v/>
      </c>
      <c r="CC196" s="399" t="str">
        <f ca="1">+IF(OFFSET('Water Data'!$G$28,0,10*ROW('Water Data'!G190))="","",OFFSET('Water Data'!$G$28,0,10*ROW('Water Data'!G190)))</f>
        <v/>
      </c>
      <c r="CD196" s="399" t="str">
        <f ca="1">+IF(OFFSET('Water Data'!$G$29,0,10*ROW('Water Data'!G190))="","",OFFSET('Water Data'!$G$29,0,10*ROW('Water Data'!G190)))</f>
        <v/>
      </c>
      <c r="CE196" s="399" t="str">
        <f ca="1">+IF(OFFSET('Water Data'!$H$27,0,10*ROW('Water Data'!H190))="","",OFFSET('Water Data'!$H$27,0,10*ROW('Water Data'!H190)))</f>
        <v/>
      </c>
      <c r="CF196" s="399" t="str">
        <f ca="1">+IF(OFFSET('Water Data'!$H$28,0,10*ROW('Water Data'!H190))="","",OFFSET('Water Data'!$H$28,0,10*ROW('Water Data'!H190)))</f>
        <v/>
      </c>
      <c r="CG196" s="399" t="str">
        <f ca="1">+IF(OFFSET('Water Data'!$H$29,0,10*ROW('Water Data'!H190))="","",OFFSET('Water Data'!$H$29,0,10*ROW('Water Data'!H190)))</f>
        <v/>
      </c>
      <c r="CH196" s="399" t="str">
        <f ca="1">+IF(OFFSET('Water Data'!$I$27,0,10*ROW('Water Data'!I190))="","",OFFSET('Water Data'!$I$27,0,10*ROW('Water Data'!I190)))</f>
        <v/>
      </c>
      <c r="CI196" s="399" t="str">
        <f ca="1">+IF(OFFSET('Water Data'!$I$28,0,10*ROW('Water Data'!I190))="","",OFFSET('Water Data'!$I$28,0,10*ROW('Water Data'!I190)))</f>
        <v/>
      </c>
      <c r="CJ196" s="399" t="str">
        <f ca="1">+IF(OFFSET('Water Data'!$I$29,0,10*ROW('Water Data'!I190))="","",OFFSET('Water Data'!$I$29,0,10*ROW('Water Data'!I190)))</f>
        <v/>
      </c>
      <c r="CK196" s="399" t="str">
        <f ca="1">+IF(OFFSET('Sanitation Data'!$D$28,0,10*ROW('Sanitation Data'!D190))="","",OFFSET('Sanitation Data'!$D$28,0,10*ROW('Sanitation Data'!D190)))</f>
        <v/>
      </c>
      <c r="CL196" s="399" t="str">
        <f ca="1">+IF(OFFSET('Sanitation Data'!$D$29,0,10*ROW('Sanitation Data'!D190))="","",OFFSET('Sanitation Data'!$D$29,0,10*ROW('Sanitation Data'!D190)))</f>
        <v/>
      </c>
      <c r="CM196" s="399" t="str">
        <f ca="1">+IF(OFFSET('Sanitation Data'!$D$30,0,10*ROW('Sanitation Data'!D190))="","",OFFSET('Sanitation Data'!$D$30,0,10*ROW('Sanitation Data'!D190)))</f>
        <v/>
      </c>
      <c r="CN196" s="399" t="str">
        <f ca="1">+IF(OFFSET('Sanitation Data'!$D$31,0,10*ROW('Sanitation Data'!D190))="","",OFFSET('Sanitation Data'!$D$31,0,10*ROW('Sanitation Data'!D190)))</f>
        <v/>
      </c>
      <c r="CO196" s="399" t="str">
        <f ca="1">+IF(OFFSET('Sanitation Data'!$D$32,0,10*ROW('Sanitation Data'!D190))="","",OFFSET('Sanitation Data'!$D$32,0,10*ROW('Sanitation Data'!D190)))</f>
        <v/>
      </c>
      <c r="CP196" s="399" t="str">
        <f ca="1">+IF(OFFSET('Sanitation Data'!$E$28,0,10*ROW('Sanitation Data'!E190))="","",OFFSET('Sanitation Data'!$E$28,0,10*ROW('Sanitation Data'!E190)))</f>
        <v/>
      </c>
      <c r="CQ196" s="399" t="str">
        <f ca="1">+IF(OFFSET('Sanitation Data'!$E$29,0,10*ROW('Sanitation Data'!E190))="","",OFFSET('Sanitation Data'!$E$29,0,10*ROW('Sanitation Data'!E190)))</f>
        <v/>
      </c>
      <c r="CR196" s="399" t="str">
        <f ca="1">+IF(OFFSET('Sanitation Data'!$E$30,0,10*ROW('Sanitation Data'!E190))="","",OFFSET('Sanitation Data'!$E$30,0,10*ROW('Sanitation Data'!E190)))</f>
        <v/>
      </c>
      <c r="CS196" s="399" t="str">
        <f ca="1">+IF(OFFSET('Sanitation Data'!$E$31,0,10*ROW('Sanitation Data'!E190))="","",OFFSET('Sanitation Data'!$E$31,0,10*ROW('Sanitation Data'!E190)))</f>
        <v/>
      </c>
      <c r="CT196" s="399" t="str">
        <f ca="1">+IF(OFFSET('Sanitation Data'!$E$32,0,10*ROW('Sanitation Data'!E190))="","",OFFSET('Sanitation Data'!$E$32,0,10*ROW('Sanitation Data'!E190)))</f>
        <v/>
      </c>
      <c r="CU196" s="399" t="str">
        <f ca="1">+IF(OFFSET('Sanitation Data'!$F$28,0,10*ROW('Sanitation Data'!F190))="","",OFFSET('Sanitation Data'!$F$28,0,10*ROW('Sanitation Data'!F190)))</f>
        <v/>
      </c>
      <c r="CV196" s="399" t="str">
        <f ca="1">+IF(OFFSET('Sanitation Data'!$F$29,0,10*ROW('Sanitation Data'!F190))="","",OFFSET('Sanitation Data'!$F$29,0,10*ROW('Sanitation Data'!F190)))</f>
        <v/>
      </c>
      <c r="CW196" s="399" t="str">
        <f ca="1">+IF(OFFSET('Sanitation Data'!$F$30,0,10*ROW('Sanitation Data'!F190))="","",OFFSET('Sanitation Data'!$F$30,0,10*ROW('Sanitation Data'!F190)))</f>
        <v/>
      </c>
      <c r="CX196" s="399" t="str">
        <f ca="1">+IF(OFFSET('Sanitation Data'!$F$31,0,10*ROW('Sanitation Data'!F190))="","",OFFSET('Sanitation Data'!$F$31,0,10*ROW('Sanitation Data'!F190)))</f>
        <v/>
      </c>
      <c r="CY196" s="399" t="str">
        <f ca="1">+IF(OFFSET('Sanitation Data'!$F$32,0,10*ROW('Sanitation Data'!F190))="","",OFFSET('Sanitation Data'!$F$32,0,10*ROW('Sanitation Data'!F190)))</f>
        <v/>
      </c>
      <c r="CZ196" s="399" t="str">
        <f ca="1">+IF(OFFSET('Sanitation Data'!$G$28,0,10*ROW('Sanitation Data'!G190))="","",OFFSET('Sanitation Data'!$G$28,0,10*ROW('Sanitation Data'!G190)))</f>
        <v/>
      </c>
      <c r="DA196" s="399" t="str">
        <f ca="1">+IF(OFFSET('Sanitation Data'!$G$29,0,10*ROW('Sanitation Data'!G190))="","",OFFSET('Sanitation Data'!$G$29,0,10*ROW('Sanitation Data'!G190)))</f>
        <v/>
      </c>
      <c r="DB196" s="399" t="str">
        <f ca="1">+IF(OFFSET('Sanitation Data'!$G$30,0,10*ROW('Sanitation Data'!G190))="","",OFFSET('Sanitation Data'!$G$30,0,10*ROW('Sanitation Data'!G190)))</f>
        <v/>
      </c>
      <c r="DC196" s="399" t="str">
        <f ca="1">+IF(OFFSET('Sanitation Data'!$G$31,0,10*ROW('Sanitation Data'!G190))="","",OFFSET('Sanitation Data'!$G$31,0,10*ROW('Sanitation Data'!G190)))</f>
        <v/>
      </c>
      <c r="DD196" s="399" t="str">
        <f ca="1">+IF(OFFSET('Sanitation Data'!$G$32,0,10*ROW('Sanitation Data'!G190))="","",OFFSET('Sanitation Data'!$G$32,0,10*ROW('Sanitation Data'!G190)))</f>
        <v/>
      </c>
      <c r="DE196" s="399" t="str">
        <f ca="1">+IF(OFFSET('Sanitation Data'!$H$28,0,10*ROW('Sanitation Data'!H190))="","",OFFSET('Sanitation Data'!$H$28,0,10*ROW('Sanitation Data'!H190)))</f>
        <v/>
      </c>
      <c r="DF196" s="399" t="str">
        <f ca="1">+IF(OFFSET('Sanitation Data'!$H$29,0,10*ROW('Sanitation Data'!H190))="","",OFFSET('Sanitation Data'!$H$29,0,10*ROW('Sanitation Data'!H190)))</f>
        <v/>
      </c>
      <c r="DG196" s="399" t="str">
        <f ca="1">+IF(OFFSET('Sanitation Data'!$H$30,0,10*ROW('Sanitation Data'!H190))="","",OFFSET('Sanitation Data'!$H$30,0,10*ROW('Sanitation Data'!H190)))</f>
        <v/>
      </c>
      <c r="DH196" s="399" t="str">
        <f ca="1">+IF(OFFSET('Sanitation Data'!$H$31,0,10*ROW('Sanitation Data'!H190))="","",OFFSET('Sanitation Data'!$H$31,0,10*ROW('Sanitation Data'!H190)))</f>
        <v/>
      </c>
      <c r="DI196" s="399" t="str">
        <f ca="1">+IF(OFFSET('Sanitation Data'!$H$32,0,10*ROW('Sanitation Data'!H190))="","",OFFSET('Sanitation Data'!$H$32,0,10*ROW('Sanitation Data'!H190)))</f>
        <v/>
      </c>
      <c r="DJ196" s="399" t="str">
        <f ca="1">+IF(OFFSET('Sanitation Data'!$I$28,0,10*ROW('Sanitation Data'!I190))="","",OFFSET('Sanitation Data'!$I$28,0,10*ROW('Sanitation Data'!I190)))</f>
        <v/>
      </c>
      <c r="DK196" s="399" t="str">
        <f ca="1">+IF(OFFSET('Sanitation Data'!$I$29,0,10*ROW('Sanitation Data'!I190))="","",OFFSET('Sanitation Data'!$I$29,0,10*ROW('Sanitation Data'!I190)))</f>
        <v/>
      </c>
      <c r="DL196" s="399" t="str">
        <f ca="1">+IF(OFFSET('Sanitation Data'!$I$30,0,10*ROW('Sanitation Data'!I190))="","",OFFSET('Sanitation Data'!$I$30,0,10*ROW('Sanitation Data'!I190)))</f>
        <v/>
      </c>
      <c r="DM196" s="399" t="str">
        <f ca="1">+IF(OFFSET('Sanitation Data'!$I$31,0,10*ROW('Sanitation Data'!I190))="","",OFFSET('Sanitation Data'!$I$31,0,10*ROW('Sanitation Data'!I190)))</f>
        <v/>
      </c>
      <c r="DN196" s="399" t="str">
        <f ca="1">+IF(OFFSET('Sanitation Data'!$I$32,0,10*ROW('Sanitation Data'!I190))="","",OFFSET('Sanitation Data'!$I$32,0,10*ROW('Sanitation Data'!I190)))</f>
        <v/>
      </c>
      <c r="DO196" s="399" t="str">
        <f ca="1">+IF(OFFSET('Hygiene Data'!$D$11,0,10*ROW('Hygiene Data'!D190))="","",OFFSET('Hygiene Data'!$D$11,0,10*ROW('Hygiene Data'!D190)))</f>
        <v/>
      </c>
      <c r="DP196" s="399" t="str">
        <f ca="1">+IF(OFFSET('Hygiene Data'!$D$12,0,10*ROW('Hygiene Data'!D190))="","",OFFSET('Hygiene Data'!$D$12,0,10*ROW('Hygiene Data'!D190)))</f>
        <v/>
      </c>
      <c r="DQ196" s="399" t="str">
        <f ca="1">+IF(OFFSET('Hygiene Data'!$D$13,0,10*ROW('Hygiene Data'!D190))="","",OFFSET('Hygiene Data'!$D$13,0,10*ROW('Hygiene Data'!D190)))</f>
        <v/>
      </c>
      <c r="DR196" s="399" t="str">
        <f ca="1">+IF(OFFSET('Hygiene Data'!$E$11,0,10*ROW('Hygiene Data'!E190))="","",OFFSET('Hygiene Data'!$E$11,0,10*ROW('Hygiene Data'!E190)))</f>
        <v/>
      </c>
      <c r="DS196" s="399" t="str">
        <f ca="1">+IF(OFFSET('Hygiene Data'!$E$12,0,10*ROW('Hygiene Data'!E190))="","",OFFSET('Hygiene Data'!$E$12,0,10*ROW('Hygiene Data'!E190)))</f>
        <v/>
      </c>
      <c r="DT196" s="399" t="str">
        <f ca="1">+IF(OFFSET('Hygiene Data'!$E$13,0,10*ROW('Hygiene Data'!E190))="","",OFFSET('Hygiene Data'!$E$13,0,10*ROW('Hygiene Data'!E190)))</f>
        <v/>
      </c>
      <c r="DU196" s="399" t="str">
        <f ca="1">+IF(OFFSET('Hygiene Data'!$F$11,0,10*ROW('Hygiene Data'!F190))="","",OFFSET('Hygiene Data'!$F$11,0,10*ROW('Hygiene Data'!F190)))</f>
        <v/>
      </c>
      <c r="DV196" s="399" t="str">
        <f ca="1">+IF(OFFSET('Hygiene Data'!$F$12,0,10*ROW('Hygiene Data'!F190))="","",OFFSET('Hygiene Data'!$F$12,0,10*ROW('Hygiene Data'!F190)))</f>
        <v/>
      </c>
      <c r="DW196" s="399" t="str">
        <f ca="1">+IF(OFFSET('Hygiene Data'!$F$13,0,10*ROW('Hygiene Data'!F190))="","",OFFSET('Hygiene Data'!$F$13,0,10*ROW('Hygiene Data'!F190)))</f>
        <v/>
      </c>
      <c r="DX196" s="399" t="str">
        <f ca="1">+IF(OFFSET('Hygiene Data'!$G$11,0,10*ROW('Hygiene Data'!G190))="","",OFFSET('Hygiene Data'!$G$11,0,10*ROW('Hygiene Data'!G190)))</f>
        <v/>
      </c>
      <c r="DY196" s="399" t="str">
        <f ca="1">+IF(OFFSET('Hygiene Data'!$G$12,0,10*ROW('Hygiene Data'!G190))="","",OFFSET('Hygiene Data'!$G$12,0,10*ROW('Hygiene Data'!G190)))</f>
        <v/>
      </c>
      <c r="DZ196" s="399" t="str">
        <f ca="1">+IF(OFFSET('Hygiene Data'!$G$13,0,10*ROW('Hygiene Data'!G190))="","",OFFSET('Hygiene Data'!$G$13,0,10*ROW('Hygiene Data'!G190)))</f>
        <v/>
      </c>
      <c r="EA196" s="399" t="str">
        <f ca="1">+IF(OFFSET('Hygiene Data'!$H$11,0,10*ROW('Hygiene Data'!H190))="","",OFFSET('Hygiene Data'!$H$11,0,10*ROW('Hygiene Data'!H190)))</f>
        <v/>
      </c>
      <c r="EB196" s="399" t="str">
        <f ca="1">+IF(OFFSET('Hygiene Data'!$H$12,0,10*ROW('Hygiene Data'!H190))="","",OFFSET('Hygiene Data'!$H$12,0,10*ROW('Hygiene Data'!H190)))</f>
        <v/>
      </c>
      <c r="EC196" s="399" t="str">
        <f ca="1">+IF(OFFSET('Hygiene Data'!$H$13,0,10*ROW('Hygiene Data'!H190))="","",OFFSET('Hygiene Data'!$H$13,0,10*ROW('Hygiene Data'!H190)))</f>
        <v/>
      </c>
      <c r="ED196" s="399" t="str">
        <f ca="1">+IF(OFFSET('Hygiene Data'!$I$11,0,10*ROW('Hygiene Data'!I190))="","",OFFSET('Hygiene Data'!$I$11,0,10*ROW('Hygiene Data'!I190)))</f>
        <v/>
      </c>
      <c r="EE196" s="399" t="str">
        <f ca="1">+IF(OFFSET('Hygiene Data'!$I$12,0,10*ROW('Hygiene Data'!I190))="","",OFFSET('Hygiene Data'!$I$12,0,10*ROW('Hygiene Data'!I190)))</f>
        <v/>
      </c>
      <c r="EF196" s="399" t="str">
        <f ca="1">+IF(OFFSET('Hygiene Data'!$I$13,0,10*ROW('Hygiene Data'!I190))="","",OFFSET('Hygiene Data'!$I$13,0,10*ROW('Hygiene Data'!I190)))</f>
        <v/>
      </c>
    </row>
    <row r="197" spans="1:136" x14ac:dyDescent="0.25">
      <c r="A197" s="508" t="str">
        <f ca="1">+IF(OFFSET('Water Data'!$B$2,0,10*ROW('Water Data'!E191))="","",OFFSET('Water Data'!$B$2,0,10*ROW('Water Data'!E191)))</f>
        <v/>
      </c>
      <c r="B197" s="50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35" t="str">
        <f t="shared" ca="1" si="2"/>
        <v/>
      </c>
      <c r="D197" s="53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3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3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3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3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3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3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3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3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3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3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3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3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3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3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3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3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3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3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3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3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3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3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3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3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3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3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3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3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3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3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3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3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3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3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3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3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3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3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3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3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3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3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3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3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3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3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3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3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1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3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3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3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3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3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3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3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3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3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3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3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3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3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3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3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3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99" t="str">
        <f ca="1">+IF(OFFSET('Water Data'!$D$27,0,10*ROW('Water Data'!D191))="","",OFFSET('Water Data'!$D$27,0,10*ROW('Water Data'!D191)))</f>
        <v/>
      </c>
      <c r="BT197" s="399" t="str">
        <f ca="1">+IF(OFFSET('Water Data'!$D$28,0,10*ROW('Water Data'!D191))="","",OFFSET('Water Data'!$D$28,0,10*ROW('Water Data'!D191)))</f>
        <v/>
      </c>
      <c r="BU197" s="399" t="str">
        <f ca="1">+IF(OFFSET('Water Data'!$D$29,0,10*ROW('Water Data'!D191))="","",OFFSET('Water Data'!$D$29,0,10*ROW('Water Data'!D191)))</f>
        <v/>
      </c>
      <c r="BV197" s="399" t="str">
        <f ca="1">+IF(OFFSET('Water Data'!$E$27,0,10*ROW('Water Data'!E191))="","",OFFSET('Water Data'!$E$27,0,10*ROW('Water Data'!E191)))</f>
        <v/>
      </c>
      <c r="BW197" s="399" t="str">
        <f ca="1">+IF(OFFSET('Water Data'!$E$28,0,10*ROW('Water Data'!E191))="","",OFFSET('Water Data'!$E$28,0,10*ROW('Water Data'!E191)))</f>
        <v/>
      </c>
      <c r="BX197" s="399" t="str">
        <f ca="1">+IF(OFFSET('Water Data'!$E$29,0,10*ROW('Water Data'!E191))="","",OFFSET('Water Data'!$E$29,0,10*ROW('Water Data'!E191)))</f>
        <v/>
      </c>
      <c r="BY197" s="399" t="str">
        <f ca="1">+IF(OFFSET('Water Data'!$F$27,0,10*ROW('Water Data'!F191))="","",OFFSET('Water Data'!$F$27,0,10*ROW('Water Data'!F191)))</f>
        <v/>
      </c>
      <c r="BZ197" s="399" t="str">
        <f ca="1">+IF(OFFSET('Water Data'!$F$28,0,10*ROW('Water Data'!F191))="","",OFFSET('Water Data'!$F$28,0,10*ROW('Water Data'!F191)))</f>
        <v/>
      </c>
      <c r="CA197" s="399" t="str">
        <f ca="1">+IF(OFFSET('Water Data'!$F$29,0,10*ROW('Water Data'!F191))="","",OFFSET('Water Data'!$F$29,0,10*ROW('Water Data'!F191)))</f>
        <v/>
      </c>
      <c r="CB197" s="399" t="str">
        <f ca="1">+IF(OFFSET('Water Data'!$G$27,0,10*ROW('Water Data'!G191))="","",OFFSET('Water Data'!$G$27,0,10*ROW('Water Data'!G191)))</f>
        <v/>
      </c>
      <c r="CC197" s="399" t="str">
        <f ca="1">+IF(OFFSET('Water Data'!$G$28,0,10*ROW('Water Data'!G191))="","",OFFSET('Water Data'!$G$28,0,10*ROW('Water Data'!G191)))</f>
        <v/>
      </c>
      <c r="CD197" s="399" t="str">
        <f ca="1">+IF(OFFSET('Water Data'!$G$29,0,10*ROW('Water Data'!G191))="","",OFFSET('Water Data'!$G$29,0,10*ROW('Water Data'!G191)))</f>
        <v/>
      </c>
      <c r="CE197" s="399" t="str">
        <f ca="1">+IF(OFFSET('Water Data'!$H$27,0,10*ROW('Water Data'!H191))="","",OFFSET('Water Data'!$H$27,0,10*ROW('Water Data'!H191)))</f>
        <v/>
      </c>
      <c r="CF197" s="399" t="str">
        <f ca="1">+IF(OFFSET('Water Data'!$H$28,0,10*ROW('Water Data'!H191))="","",OFFSET('Water Data'!$H$28,0,10*ROW('Water Data'!H191)))</f>
        <v/>
      </c>
      <c r="CG197" s="399" t="str">
        <f ca="1">+IF(OFFSET('Water Data'!$H$29,0,10*ROW('Water Data'!H191))="","",OFFSET('Water Data'!$H$29,0,10*ROW('Water Data'!H191)))</f>
        <v/>
      </c>
      <c r="CH197" s="399" t="str">
        <f ca="1">+IF(OFFSET('Water Data'!$I$27,0,10*ROW('Water Data'!I191))="","",OFFSET('Water Data'!$I$27,0,10*ROW('Water Data'!I191)))</f>
        <v/>
      </c>
      <c r="CI197" s="399" t="str">
        <f ca="1">+IF(OFFSET('Water Data'!$I$28,0,10*ROW('Water Data'!I191))="","",OFFSET('Water Data'!$I$28,0,10*ROW('Water Data'!I191)))</f>
        <v/>
      </c>
      <c r="CJ197" s="399" t="str">
        <f ca="1">+IF(OFFSET('Water Data'!$I$29,0,10*ROW('Water Data'!I191))="","",OFFSET('Water Data'!$I$29,0,10*ROW('Water Data'!I191)))</f>
        <v/>
      </c>
      <c r="CK197" s="399" t="str">
        <f ca="1">+IF(OFFSET('Sanitation Data'!$D$28,0,10*ROW('Sanitation Data'!D191))="","",OFFSET('Sanitation Data'!$D$28,0,10*ROW('Sanitation Data'!D191)))</f>
        <v/>
      </c>
      <c r="CL197" s="399" t="str">
        <f ca="1">+IF(OFFSET('Sanitation Data'!$D$29,0,10*ROW('Sanitation Data'!D191))="","",OFFSET('Sanitation Data'!$D$29,0,10*ROW('Sanitation Data'!D191)))</f>
        <v/>
      </c>
      <c r="CM197" s="399" t="str">
        <f ca="1">+IF(OFFSET('Sanitation Data'!$D$30,0,10*ROW('Sanitation Data'!D191))="","",OFFSET('Sanitation Data'!$D$30,0,10*ROW('Sanitation Data'!D191)))</f>
        <v/>
      </c>
      <c r="CN197" s="399" t="str">
        <f ca="1">+IF(OFFSET('Sanitation Data'!$D$31,0,10*ROW('Sanitation Data'!D191))="","",OFFSET('Sanitation Data'!$D$31,0,10*ROW('Sanitation Data'!D191)))</f>
        <v/>
      </c>
      <c r="CO197" s="399" t="str">
        <f ca="1">+IF(OFFSET('Sanitation Data'!$D$32,0,10*ROW('Sanitation Data'!D191))="","",OFFSET('Sanitation Data'!$D$32,0,10*ROW('Sanitation Data'!D191)))</f>
        <v/>
      </c>
      <c r="CP197" s="399" t="str">
        <f ca="1">+IF(OFFSET('Sanitation Data'!$E$28,0,10*ROW('Sanitation Data'!E191))="","",OFFSET('Sanitation Data'!$E$28,0,10*ROW('Sanitation Data'!E191)))</f>
        <v/>
      </c>
      <c r="CQ197" s="399" t="str">
        <f ca="1">+IF(OFFSET('Sanitation Data'!$E$29,0,10*ROW('Sanitation Data'!E191))="","",OFFSET('Sanitation Data'!$E$29,0,10*ROW('Sanitation Data'!E191)))</f>
        <v/>
      </c>
      <c r="CR197" s="399" t="str">
        <f ca="1">+IF(OFFSET('Sanitation Data'!$E$30,0,10*ROW('Sanitation Data'!E191))="","",OFFSET('Sanitation Data'!$E$30,0,10*ROW('Sanitation Data'!E191)))</f>
        <v/>
      </c>
      <c r="CS197" s="399" t="str">
        <f ca="1">+IF(OFFSET('Sanitation Data'!$E$31,0,10*ROW('Sanitation Data'!E191))="","",OFFSET('Sanitation Data'!$E$31,0,10*ROW('Sanitation Data'!E191)))</f>
        <v/>
      </c>
      <c r="CT197" s="399" t="str">
        <f ca="1">+IF(OFFSET('Sanitation Data'!$E$32,0,10*ROW('Sanitation Data'!E191))="","",OFFSET('Sanitation Data'!$E$32,0,10*ROW('Sanitation Data'!E191)))</f>
        <v/>
      </c>
      <c r="CU197" s="399" t="str">
        <f ca="1">+IF(OFFSET('Sanitation Data'!$F$28,0,10*ROW('Sanitation Data'!F191))="","",OFFSET('Sanitation Data'!$F$28,0,10*ROW('Sanitation Data'!F191)))</f>
        <v/>
      </c>
      <c r="CV197" s="399" t="str">
        <f ca="1">+IF(OFFSET('Sanitation Data'!$F$29,0,10*ROW('Sanitation Data'!F191))="","",OFFSET('Sanitation Data'!$F$29,0,10*ROW('Sanitation Data'!F191)))</f>
        <v/>
      </c>
      <c r="CW197" s="399" t="str">
        <f ca="1">+IF(OFFSET('Sanitation Data'!$F$30,0,10*ROW('Sanitation Data'!F191))="","",OFFSET('Sanitation Data'!$F$30,0,10*ROW('Sanitation Data'!F191)))</f>
        <v/>
      </c>
      <c r="CX197" s="399" t="str">
        <f ca="1">+IF(OFFSET('Sanitation Data'!$F$31,0,10*ROW('Sanitation Data'!F191))="","",OFFSET('Sanitation Data'!$F$31,0,10*ROW('Sanitation Data'!F191)))</f>
        <v/>
      </c>
      <c r="CY197" s="399" t="str">
        <f ca="1">+IF(OFFSET('Sanitation Data'!$F$32,0,10*ROW('Sanitation Data'!F191))="","",OFFSET('Sanitation Data'!$F$32,0,10*ROW('Sanitation Data'!F191)))</f>
        <v/>
      </c>
      <c r="CZ197" s="399" t="str">
        <f ca="1">+IF(OFFSET('Sanitation Data'!$G$28,0,10*ROW('Sanitation Data'!G191))="","",OFFSET('Sanitation Data'!$G$28,0,10*ROW('Sanitation Data'!G191)))</f>
        <v/>
      </c>
      <c r="DA197" s="399" t="str">
        <f ca="1">+IF(OFFSET('Sanitation Data'!$G$29,0,10*ROW('Sanitation Data'!G191))="","",OFFSET('Sanitation Data'!$G$29,0,10*ROW('Sanitation Data'!G191)))</f>
        <v/>
      </c>
      <c r="DB197" s="399" t="str">
        <f ca="1">+IF(OFFSET('Sanitation Data'!$G$30,0,10*ROW('Sanitation Data'!G191))="","",OFFSET('Sanitation Data'!$G$30,0,10*ROW('Sanitation Data'!G191)))</f>
        <v/>
      </c>
      <c r="DC197" s="399" t="str">
        <f ca="1">+IF(OFFSET('Sanitation Data'!$G$31,0,10*ROW('Sanitation Data'!G191))="","",OFFSET('Sanitation Data'!$G$31,0,10*ROW('Sanitation Data'!G191)))</f>
        <v/>
      </c>
      <c r="DD197" s="399" t="str">
        <f ca="1">+IF(OFFSET('Sanitation Data'!$G$32,0,10*ROW('Sanitation Data'!G191))="","",OFFSET('Sanitation Data'!$G$32,0,10*ROW('Sanitation Data'!G191)))</f>
        <v/>
      </c>
      <c r="DE197" s="399" t="str">
        <f ca="1">+IF(OFFSET('Sanitation Data'!$H$28,0,10*ROW('Sanitation Data'!H191))="","",OFFSET('Sanitation Data'!$H$28,0,10*ROW('Sanitation Data'!H191)))</f>
        <v/>
      </c>
      <c r="DF197" s="399" t="str">
        <f ca="1">+IF(OFFSET('Sanitation Data'!$H$29,0,10*ROW('Sanitation Data'!H191))="","",OFFSET('Sanitation Data'!$H$29,0,10*ROW('Sanitation Data'!H191)))</f>
        <v/>
      </c>
      <c r="DG197" s="399" t="str">
        <f ca="1">+IF(OFFSET('Sanitation Data'!$H$30,0,10*ROW('Sanitation Data'!H191))="","",OFFSET('Sanitation Data'!$H$30,0,10*ROW('Sanitation Data'!H191)))</f>
        <v/>
      </c>
      <c r="DH197" s="399" t="str">
        <f ca="1">+IF(OFFSET('Sanitation Data'!$H$31,0,10*ROW('Sanitation Data'!H191))="","",OFFSET('Sanitation Data'!$H$31,0,10*ROW('Sanitation Data'!H191)))</f>
        <v/>
      </c>
      <c r="DI197" s="399" t="str">
        <f ca="1">+IF(OFFSET('Sanitation Data'!$H$32,0,10*ROW('Sanitation Data'!H191))="","",OFFSET('Sanitation Data'!$H$32,0,10*ROW('Sanitation Data'!H191)))</f>
        <v/>
      </c>
      <c r="DJ197" s="399" t="str">
        <f ca="1">+IF(OFFSET('Sanitation Data'!$I$28,0,10*ROW('Sanitation Data'!I191))="","",OFFSET('Sanitation Data'!$I$28,0,10*ROW('Sanitation Data'!I191)))</f>
        <v/>
      </c>
      <c r="DK197" s="399" t="str">
        <f ca="1">+IF(OFFSET('Sanitation Data'!$I$29,0,10*ROW('Sanitation Data'!I191))="","",OFFSET('Sanitation Data'!$I$29,0,10*ROW('Sanitation Data'!I191)))</f>
        <v/>
      </c>
      <c r="DL197" s="399" t="str">
        <f ca="1">+IF(OFFSET('Sanitation Data'!$I$30,0,10*ROW('Sanitation Data'!I191))="","",OFFSET('Sanitation Data'!$I$30,0,10*ROW('Sanitation Data'!I191)))</f>
        <v/>
      </c>
      <c r="DM197" s="399" t="str">
        <f ca="1">+IF(OFFSET('Sanitation Data'!$I$31,0,10*ROW('Sanitation Data'!I191))="","",OFFSET('Sanitation Data'!$I$31,0,10*ROW('Sanitation Data'!I191)))</f>
        <v/>
      </c>
      <c r="DN197" s="399" t="str">
        <f ca="1">+IF(OFFSET('Sanitation Data'!$I$32,0,10*ROW('Sanitation Data'!I191))="","",OFFSET('Sanitation Data'!$I$32,0,10*ROW('Sanitation Data'!I191)))</f>
        <v/>
      </c>
      <c r="DO197" s="399" t="str">
        <f ca="1">+IF(OFFSET('Hygiene Data'!$D$11,0,10*ROW('Hygiene Data'!D191))="","",OFFSET('Hygiene Data'!$D$11,0,10*ROW('Hygiene Data'!D191)))</f>
        <v/>
      </c>
      <c r="DP197" s="399" t="str">
        <f ca="1">+IF(OFFSET('Hygiene Data'!$D$12,0,10*ROW('Hygiene Data'!D191))="","",OFFSET('Hygiene Data'!$D$12,0,10*ROW('Hygiene Data'!D191)))</f>
        <v/>
      </c>
      <c r="DQ197" s="399" t="str">
        <f ca="1">+IF(OFFSET('Hygiene Data'!$D$13,0,10*ROW('Hygiene Data'!D191))="","",OFFSET('Hygiene Data'!$D$13,0,10*ROW('Hygiene Data'!D191)))</f>
        <v/>
      </c>
      <c r="DR197" s="399" t="str">
        <f ca="1">+IF(OFFSET('Hygiene Data'!$E$11,0,10*ROW('Hygiene Data'!E191))="","",OFFSET('Hygiene Data'!$E$11,0,10*ROW('Hygiene Data'!E191)))</f>
        <v/>
      </c>
      <c r="DS197" s="399" t="str">
        <f ca="1">+IF(OFFSET('Hygiene Data'!$E$12,0,10*ROW('Hygiene Data'!E191))="","",OFFSET('Hygiene Data'!$E$12,0,10*ROW('Hygiene Data'!E191)))</f>
        <v/>
      </c>
      <c r="DT197" s="399" t="str">
        <f ca="1">+IF(OFFSET('Hygiene Data'!$E$13,0,10*ROW('Hygiene Data'!E191))="","",OFFSET('Hygiene Data'!$E$13,0,10*ROW('Hygiene Data'!E191)))</f>
        <v/>
      </c>
      <c r="DU197" s="399" t="str">
        <f ca="1">+IF(OFFSET('Hygiene Data'!$F$11,0,10*ROW('Hygiene Data'!F191))="","",OFFSET('Hygiene Data'!$F$11,0,10*ROW('Hygiene Data'!F191)))</f>
        <v/>
      </c>
      <c r="DV197" s="399" t="str">
        <f ca="1">+IF(OFFSET('Hygiene Data'!$F$12,0,10*ROW('Hygiene Data'!F191))="","",OFFSET('Hygiene Data'!$F$12,0,10*ROW('Hygiene Data'!F191)))</f>
        <v/>
      </c>
      <c r="DW197" s="399" t="str">
        <f ca="1">+IF(OFFSET('Hygiene Data'!$F$13,0,10*ROW('Hygiene Data'!F191))="","",OFFSET('Hygiene Data'!$F$13,0,10*ROW('Hygiene Data'!F191)))</f>
        <v/>
      </c>
      <c r="DX197" s="399" t="str">
        <f ca="1">+IF(OFFSET('Hygiene Data'!$G$11,0,10*ROW('Hygiene Data'!G191))="","",OFFSET('Hygiene Data'!$G$11,0,10*ROW('Hygiene Data'!G191)))</f>
        <v/>
      </c>
      <c r="DY197" s="399" t="str">
        <f ca="1">+IF(OFFSET('Hygiene Data'!$G$12,0,10*ROW('Hygiene Data'!G191))="","",OFFSET('Hygiene Data'!$G$12,0,10*ROW('Hygiene Data'!G191)))</f>
        <v/>
      </c>
      <c r="DZ197" s="399" t="str">
        <f ca="1">+IF(OFFSET('Hygiene Data'!$G$13,0,10*ROW('Hygiene Data'!G191))="","",OFFSET('Hygiene Data'!$G$13,0,10*ROW('Hygiene Data'!G191)))</f>
        <v/>
      </c>
      <c r="EA197" s="399" t="str">
        <f ca="1">+IF(OFFSET('Hygiene Data'!$H$11,0,10*ROW('Hygiene Data'!H191))="","",OFFSET('Hygiene Data'!$H$11,0,10*ROW('Hygiene Data'!H191)))</f>
        <v/>
      </c>
      <c r="EB197" s="399" t="str">
        <f ca="1">+IF(OFFSET('Hygiene Data'!$H$12,0,10*ROW('Hygiene Data'!H191))="","",OFFSET('Hygiene Data'!$H$12,0,10*ROW('Hygiene Data'!H191)))</f>
        <v/>
      </c>
      <c r="EC197" s="399" t="str">
        <f ca="1">+IF(OFFSET('Hygiene Data'!$H$13,0,10*ROW('Hygiene Data'!H191))="","",OFFSET('Hygiene Data'!$H$13,0,10*ROW('Hygiene Data'!H191)))</f>
        <v/>
      </c>
      <c r="ED197" s="399" t="str">
        <f ca="1">+IF(OFFSET('Hygiene Data'!$I$11,0,10*ROW('Hygiene Data'!I191))="","",OFFSET('Hygiene Data'!$I$11,0,10*ROW('Hygiene Data'!I191)))</f>
        <v/>
      </c>
      <c r="EE197" s="399" t="str">
        <f ca="1">+IF(OFFSET('Hygiene Data'!$I$12,0,10*ROW('Hygiene Data'!I191))="","",OFFSET('Hygiene Data'!$I$12,0,10*ROW('Hygiene Data'!I191)))</f>
        <v/>
      </c>
      <c r="EF197" s="399" t="str">
        <f ca="1">+IF(OFFSET('Hygiene Data'!$I$13,0,10*ROW('Hygiene Data'!I191))="","",OFFSET('Hygiene Data'!$I$13,0,10*ROW('Hygiene Data'!I191)))</f>
        <v/>
      </c>
    </row>
    <row r="198" spans="1:136" x14ac:dyDescent="0.25">
      <c r="A198" s="508" t="str">
        <f ca="1">+IF(OFFSET('Water Data'!$B$2,0,10*ROW('Water Data'!E192))="","",OFFSET('Water Data'!$B$2,0,10*ROW('Water Data'!E192)))</f>
        <v/>
      </c>
      <c r="B198" s="50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35" t="str">
        <f t="shared" ca="1" si="2"/>
        <v/>
      </c>
      <c r="D198" s="53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3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3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3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3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3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3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3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3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3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3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3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3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3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3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3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3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3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3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3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3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3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3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3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3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3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3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3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3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3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3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3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3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3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3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3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3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3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3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3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3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3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3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3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3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3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3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3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3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1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3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3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3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3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3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3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3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3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3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3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3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3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3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3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3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3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99" t="str">
        <f ca="1">+IF(OFFSET('Water Data'!$D$27,0,10*ROW('Water Data'!D192))="","",OFFSET('Water Data'!$D$27,0,10*ROW('Water Data'!D192)))</f>
        <v/>
      </c>
      <c r="BT198" s="399" t="str">
        <f ca="1">+IF(OFFSET('Water Data'!$D$28,0,10*ROW('Water Data'!D192))="","",OFFSET('Water Data'!$D$28,0,10*ROW('Water Data'!D192)))</f>
        <v/>
      </c>
      <c r="BU198" s="399" t="str">
        <f ca="1">+IF(OFFSET('Water Data'!$D$29,0,10*ROW('Water Data'!D192))="","",OFFSET('Water Data'!$D$29,0,10*ROW('Water Data'!D192)))</f>
        <v/>
      </c>
      <c r="BV198" s="399" t="str">
        <f ca="1">+IF(OFFSET('Water Data'!$E$27,0,10*ROW('Water Data'!E192))="","",OFFSET('Water Data'!$E$27,0,10*ROW('Water Data'!E192)))</f>
        <v/>
      </c>
      <c r="BW198" s="399" t="str">
        <f ca="1">+IF(OFFSET('Water Data'!$E$28,0,10*ROW('Water Data'!E192))="","",OFFSET('Water Data'!$E$28,0,10*ROW('Water Data'!E192)))</f>
        <v/>
      </c>
      <c r="BX198" s="399" t="str">
        <f ca="1">+IF(OFFSET('Water Data'!$E$29,0,10*ROW('Water Data'!E192))="","",OFFSET('Water Data'!$E$29,0,10*ROW('Water Data'!E192)))</f>
        <v/>
      </c>
      <c r="BY198" s="399" t="str">
        <f ca="1">+IF(OFFSET('Water Data'!$F$27,0,10*ROW('Water Data'!F192))="","",OFFSET('Water Data'!$F$27,0,10*ROW('Water Data'!F192)))</f>
        <v/>
      </c>
      <c r="BZ198" s="399" t="str">
        <f ca="1">+IF(OFFSET('Water Data'!$F$28,0,10*ROW('Water Data'!F192))="","",OFFSET('Water Data'!$F$28,0,10*ROW('Water Data'!F192)))</f>
        <v/>
      </c>
      <c r="CA198" s="399" t="str">
        <f ca="1">+IF(OFFSET('Water Data'!$F$29,0,10*ROW('Water Data'!F192))="","",OFFSET('Water Data'!$F$29,0,10*ROW('Water Data'!F192)))</f>
        <v/>
      </c>
      <c r="CB198" s="399" t="str">
        <f ca="1">+IF(OFFSET('Water Data'!$G$27,0,10*ROW('Water Data'!G192))="","",OFFSET('Water Data'!$G$27,0,10*ROW('Water Data'!G192)))</f>
        <v/>
      </c>
      <c r="CC198" s="399" t="str">
        <f ca="1">+IF(OFFSET('Water Data'!$G$28,0,10*ROW('Water Data'!G192))="","",OFFSET('Water Data'!$G$28,0,10*ROW('Water Data'!G192)))</f>
        <v/>
      </c>
      <c r="CD198" s="399" t="str">
        <f ca="1">+IF(OFFSET('Water Data'!$G$29,0,10*ROW('Water Data'!G192))="","",OFFSET('Water Data'!$G$29,0,10*ROW('Water Data'!G192)))</f>
        <v/>
      </c>
      <c r="CE198" s="399" t="str">
        <f ca="1">+IF(OFFSET('Water Data'!$H$27,0,10*ROW('Water Data'!H192))="","",OFFSET('Water Data'!$H$27,0,10*ROW('Water Data'!H192)))</f>
        <v/>
      </c>
      <c r="CF198" s="399" t="str">
        <f ca="1">+IF(OFFSET('Water Data'!$H$28,0,10*ROW('Water Data'!H192))="","",OFFSET('Water Data'!$H$28,0,10*ROW('Water Data'!H192)))</f>
        <v/>
      </c>
      <c r="CG198" s="399" t="str">
        <f ca="1">+IF(OFFSET('Water Data'!$H$29,0,10*ROW('Water Data'!H192))="","",OFFSET('Water Data'!$H$29,0,10*ROW('Water Data'!H192)))</f>
        <v/>
      </c>
      <c r="CH198" s="399" t="str">
        <f ca="1">+IF(OFFSET('Water Data'!$I$27,0,10*ROW('Water Data'!I192))="","",OFFSET('Water Data'!$I$27,0,10*ROW('Water Data'!I192)))</f>
        <v/>
      </c>
      <c r="CI198" s="399" t="str">
        <f ca="1">+IF(OFFSET('Water Data'!$I$28,0,10*ROW('Water Data'!I192))="","",OFFSET('Water Data'!$I$28,0,10*ROW('Water Data'!I192)))</f>
        <v/>
      </c>
      <c r="CJ198" s="399" t="str">
        <f ca="1">+IF(OFFSET('Water Data'!$I$29,0,10*ROW('Water Data'!I192))="","",OFFSET('Water Data'!$I$29,0,10*ROW('Water Data'!I192)))</f>
        <v/>
      </c>
      <c r="CK198" s="399" t="str">
        <f ca="1">+IF(OFFSET('Sanitation Data'!$D$28,0,10*ROW('Sanitation Data'!D192))="","",OFFSET('Sanitation Data'!$D$28,0,10*ROW('Sanitation Data'!D192)))</f>
        <v/>
      </c>
      <c r="CL198" s="399" t="str">
        <f ca="1">+IF(OFFSET('Sanitation Data'!$D$29,0,10*ROW('Sanitation Data'!D192))="","",OFFSET('Sanitation Data'!$D$29,0,10*ROW('Sanitation Data'!D192)))</f>
        <v/>
      </c>
      <c r="CM198" s="399" t="str">
        <f ca="1">+IF(OFFSET('Sanitation Data'!$D$30,0,10*ROW('Sanitation Data'!D192))="","",OFFSET('Sanitation Data'!$D$30,0,10*ROW('Sanitation Data'!D192)))</f>
        <v/>
      </c>
      <c r="CN198" s="399" t="str">
        <f ca="1">+IF(OFFSET('Sanitation Data'!$D$31,0,10*ROW('Sanitation Data'!D192))="","",OFFSET('Sanitation Data'!$D$31,0,10*ROW('Sanitation Data'!D192)))</f>
        <v/>
      </c>
      <c r="CO198" s="399" t="str">
        <f ca="1">+IF(OFFSET('Sanitation Data'!$D$32,0,10*ROW('Sanitation Data'!D192))="","",OFFSET('Sanitation Data'!$D$32,0,10*ROW('Sanitation Data'!D192)))</f>
        <v/>
      </c>
      <c r="CP198" s="399" t="str">
        <f ca="1">+IF(OFFSET('Sanitation Data'!$E$28,0,10*ROW('Sanitation Data'!E192))="","",OFFSET('Sanitation Data'!$E$28,0,10*ROW('Sanitation Data'!E192)))</f>
        <v/>
      </c>
      <c r="CQ198" s="399" t="str">
        <f ca="1">+IF(OFFSET('Sanitation Data'!$E$29,0,10*ROW('Sanitation Data'!E192))="","",OFFSET('Sanitation Data'!$E$29,0,10*ROW('Sanitation Data'!E192)))</f>
        <v/>
      </c>
      <c r="CR198" s="399" t="str">
        <f ca="1">+IF(OFFSET('Sanitation Data'!$E$30,0,10*ROW('Sanitation Data'!E192))="","",OFFSET('Sanitation Data'!$E$30,0,10*ROW('Sanitation Data'!E192)))</f>
        <v/>
      </c>
      <c r="CS198" s="399" t="str">
        <f ca="1">+IF(OFFSET('Sanitation Data'!$E$31,0,10*ROW('Sanitation Data'!E192))="","",OFFSET('Sanitation Data'!$E$31,0,10*ROW('Sanitation Data'!E192)))</f>
        <v/>
      </c>
      <c r="CT198" s="399" t="str">
        <f ca="1">+IF(OFFSET('Sanitation Data'!$E$32,0,10*ROW('Sanitation Data'!E192))="","",OFFSET('Sanitation Data'!$E$32,0,10*ROW('Sanitation Data'!E192)))</f>
        <v/>
      </c>
      <c r="CU198" s="399" t="str">
        <f ca="1">+IF(OFFSET('Sanitation Data'!$F$28,0,10*ROW('Sanitation Data'!F192))="","",OFFSET('Sanitation Data'!$F$28,0,10*ROW('Sanitation Data'!F192)))</f>
        <v/>
      </c>
      <c r="CV198" s="399" t="str">
        <f ca="1">+IF(OFFSET('Sanitation Data'!$F$29,0,10*ROW('Sanitation Data'!F192))="","",OFFSET('Sanitation Data'!$F$29,0,10*ROW('Sanitation Data'!F192)))</f>
        <v/>
      </c>
      <c r="CW198" s="399" t="str">
        <f ca="1">+IF(OFFSET('Sanitation Data'!$F$30,0,10*ROW('Sanitation Data'!F192))="","",OFFSET('Sanitation Data'!$F$30,0,10*ROW('Sanitation Data'!F192)))</f>
        <v/>
      </c>
      <c r="CX198" s="399" t="str">
        <f ca="1">+IF(OFFSET('Sanitation Data'!$F$31,0,10*ROW('Sanitation Data'!F192))="","",OFFSET('Sanitation Data'!$F$31,0,10*ROW('Sanitation Data'!F192)))</f>
        <v/>
      </c>
      <c r="CY198" s="399" t="str">
        <f ca="1">+IF(OFFSET('Sanitation Data'!$F$32,0,10*ROW('Sanitation Data'!F192))="","",OFFSET('Sanitation Data'!$F$32,0,10*ROW('Sanitation Data'!F192)))</f>
        <v/>
      </c>
      <c r="CZ198" s="399" t="str">
        <f ca="1">+IF(OFFSET('Sanitation Data'!$G$28,0,10*ROW('Sanitation Data'!G192))="","",OFFSET('Sanitation Data'!$G$28,0,10*ROW('Sanitation Data'!G192)))</f>
        <v/>
      </c>
      <c r="DA198" s="399" t="str">
        <f ca="1">+IF(OFFSET('Sanitation Data'!$G$29,0,10*ROW('Sanitation Data'!G192))="","",OFFSET('Sanitation Data'!$G$29,0,10*ROW('Sanitation Data'!G192)))</f>
        <v/>
      </c>
      <c r="DB198" s="399" t="str">
        <f ca="1">+IF(OFFSET('Sanitation Data'!$G$30,0,10*ROW('Sanitation Data'!G192))="","",OFFSET('Sanitation Data'!$G$30,0,10*ROW('Sanitation Data'!G192)))</f>
        <v/>
      </c>
      <c r="DC198" s="399" t="str">
        <f ca="1">+IF(OFFSET('Sanitation Data'!$G$31,0,10*ROW('Sanitation Data'!G192))="","",OFFSET('Sanitation Data'!$G$31,0,10*ROW('Sanitation Data'!G192)))</f>
        <v/>
      </c>
      <c r="DD198" s="399" t="str">
        <f ca="1">+IF(OFFSET('Sanitation Data'!$G$32,0,10*ROW('Sanitation Data'!G192))="","",OFFSET('Sanitation Data'!$G$32,0,10*ROW('Sanitation Data'!G192)))</f>
        <v/>
      </c>
      <c r="DE198" s="399" t="str">
        <f ca="1">+IF(OFFSET('Sanitation Data'!$H$28,0,10*ROW('Sanitation Data'!H192))="","",OFFSET('Sanitation Data'!$H$28,0,10*ROW('Sanitation Data'!H192)))</f>
        <v/>
      </c>
      <c r="DF198" s="399" t="str">
        <f ca="1">+IF(OFFSET('Sanitation Data'!$H$29,0,10*ROW('Sanitation Data'!H192))="","",OFFSET('Sanitation Data'!$H$29,0,10*ROW('Sanitation Data'!H192)))</f>
        <v/>
      </c>
      <c r="DG198" s="399" t="str">
        <f ca="1">+IF(OFFSET('Sanitation Data'!$H$30,0,10*ROW('Sanitation Data'!H192))="","",OFFSET('Sanitation Data'!$H$30,0,10*ROW('Sanitation Data'!H192)))</f>
        <v/>
      </c>
      <c r="DH198" s="399" t="str">
        <f ca="1">+IF(OFFSET('Sanitation Data'!$H$31,0,10*ROW('Sanitation Data'!H192))="","",OFFSET('Sanitation Data'!$H$31,0,10*ROW('Sanitation Data'!H192)))</f>
        <v/>
      </c>
      <c r="DI198" s="399" t="str">
        <f ca="1">+IF(OFFSET('Sanitation Data'!$H$32,0,10*ROW('Sanitation Data'!H192))="","",OFFSET('Sanitation Data'!$H$32,0,10*ROW('Sanitation Data'!H192)))</f>
        <v/>
      </c>
      <c r="DJ198" s="399" t="str">
        <f ca="1">+IF(OFFSET('Sanitation Data'!$I$28,0,10*ROW('Sanitation Data'!I192))="","",OFFSET('Sanitation Data'!$I$28,0,10*ROW('Sanitation Data'!I192)))</f>
        <v/>
      </c>
      <c r="DK198" s="399" t="str">
        <f ca="1">+IF(OFFSET('Sanitation Data'!$I$29,0,10*ROW('Sanitation Data'!I192))="","",OFFSET('Sanitation Data'!$I$29,0,10*ROW('Sanitation Data'!I192)))</f>
        <v/>
      </c>
      <c r="DL198" s="399" t="str">
        <f ca="1">+IF(OFFSET('Sanitation Data'!$I$30,0,10*ROW('Sanitation Data'!I192))="","",OFFSET('Sanitation Data'!$I$30,0,10*ROW('Sanitation Data'!I192)))</f>
        <v/>
      </c>
      <c r="DM198" s="399" t="str">
        <f ca="1">+IF(OFFSET('Sanitation Data'!$I$31,0,10*ROW('Sanitation Data'!I192))="","",OFFSET('Sanitation Data'!$I$31,0,10*ROW('Sanitation Data'!I192)))</f>
        <v/>
      </c>
      <c r="DN198" s="399" t="str">
        <f ca="1">+IF(OFFSET('Sanitation Data'!$I$32,0,10*ROW('Sanitation Data'!I192))="","",OFFSET('Sanitation Data'!$I$32,0,10*ROW('Sanitation Data'!I192)))</f>
        <v/>
      </c>
      <c r="DO198" s="399" t="str">
        <f ca="1">+IF(OFFSET('Hygiene Data'!$D$11,0,10*ROW('Hygiene Data'!D192))="","",OFFSET('Hygiene Data'!$D$11,0,10*ROW('Hygiene Data'!D192)))</f>
        <v/>
      </c>
      <c r="DP198" s="399" t="str">
        <f ca="1">+IF(OFFSET('Hygiene Data'!$D$12,0,10*ROW('Hygiene Data'!D192))="","",OFFSET('Hygiene Data'!$D$12,0,10*ROW('Hygiene Data'!D192)))</f>
        <v/>
      </c>
      <c r="DQ198" s="399" t="str">
        <f ca="1">+IF(OFFSET('Hygiene Data'!$D$13,0,10*ROW('Hygiene Data'!D192))="","",OFFSET('Hygiene Data'!$D$13,0,10*ROW('Hygiene Data'!D192)))</f>
        <v/>
      </c>
      <c r="DR198" s="399" t="str">
        <f ca="1">+IF(OFFSET('Hygiene Data'!$E$11,0,10*ROW('Hygiene Data'!E192))="","",OFFSET('Hygiene Data'!$E$11,0,10*ROW('Hygiene Data'!E192)))</f>
        <v/>
      </c>
      <c r="DS198" s="399" t="str">
        <f ca="1">+IF(OFFSET('Hygiene Data'!$E$12,0,10*ROW('Hygiene Data'!E192))="","",OFFSET('Hygiene Data'!$E$12,0,10*ROW('Hygiene Data'!E192)))</f>
        <v/>
      </c>
      <c r="DT198" s="399" t="str">
        <f ca="1">+IF(OFFSET('Hygiene Data'!$E$13,0,10*ROW('Hygiene Data'!E192))="","",OFFSET('Hygiene Data'!$E$13,0,10*ROW('Hygiene Data'!E192)))</f>
        <v/>
      </c>
      <c r="DU198" s="399" t="str">
        <f ca="1">+IF(OFFSET('Hygiene Data'!$F$11,0,10*ROW('Hygiene Data'!F192))="","",OFFSET('Hygiene Data'!$F$11,0,10*ROW('Hygiene Data'!F192)))</f>
        <v/>
      </c>
      <c r="DV198" s="399" t="str">
        <f ca="1">+IF(OFFSET('Hygiene Data'!$F$12,0,10*ROW('Hygiene Data'!F192))="","",OFFSET('Hygiene Data'!$F$12,0,10*ROW('Hygiene Data'!F192)))</f>
        <v/>
      </c>
      <c r="DW198" s="399" t="str">
        <f ca="1">+IF(OFFSET('Hygiene Data'!$F$13,0,10*ROW('Hygiene Data'!F192))="","",OFFSET('Hygiene Data'!$F$13,0,10*ROW('Hygiene Data'!F192)))</f>
        <v/>
      </c>
      <c r="DX198" s="399" t="str">
        <f ca="1">+IF(OFFSET('Hygiene Data'!$G$11,0,10*ROW('Hygiene Data'!G192))="","",OFFSET('Hygiene Data'!$G$11,0,10*ROW('Hygiene Data'!G192)))</f>
        <v/>
      </c>
      <c r="DY198" s="399" t="str">
        <f ca="1">+IF(OFFSET('Hygiene Data'!$G$12,0,10*ROW('Hygiene Data'!G192))="","",OFFSET('Hygiene Data'!$G$12,0,10*ROW('Hygiene Data'!G192)))</f>
        <v/>
      </c>
      <c r="DZ198" s="399" t="str">
        <f ca="1">+IF(OFFSET('Hygiene Data'!$G$13,0,10*ROW('Hygiene Data'!G192))="","",OFFSET('Hygiene Data'!$G$13,0,10*ROW('Hygiene Data'!G192)))</f>
        <v/>
      </c>
      <c r="EA198" s="399" t="str">
        <f ca="1">+IF(OFFSET('Hygiene Data'!$H$11,0,10*ROW('Hygiene Data'!H192))="","",OFFSET('Hygiene Data'!$H$11,0,10*ROW('Hygiene Data'!H192)))</f>
        <v/>
      </c>
      <c r="EB198" s="399" t="str">
        <f ca="1">+IF(OFFSET('Hygiene Data'!$H$12,0,10*ROW('Hygiene Data'!H192))="","",OFFSET('Hygiene Data'!$H$12,0,10*ROW('Hygiene Data'!H192)))</f>
        <v/>
      </c>
      <c r="EC198" s="399" t="str">
        <f ca="1">+IF(OFFSET('Hygiene Data'!$H$13,0,10*ROW('Hygiene Data'!H192))="","",OFFSET('Hygiene Data'!$H$13,0,10*ROW('Hygiene Data'!H192)))</f>
        <v/>
      </c>
      <c r="ED198" s="399" t="str">
        <f ca="1">+IF(OFFSET('Hygiene Data'!$I$11,0,10*ROW('Hygiene Data'!I192))="","",OFFSET('Hygiene Data'!$I$11,0,10*ROW('Hygiene Data'!I192)))</f>
        <v/>
      </c>
      <c r="EE198" s="399" t="str">
        <f ca="1">+IF(OFFSET('Hygiene Data'!$I$12,0,10*ROW('Hygiene Data'!I192))="","",OFFSET('Hygiene Data'!$I$12,0,10*ROW('Hygiene Data'!I192)))</f>
        <v/>
      </c>
      <c r="EF198" s="399" t="str">
        <f ca="1">+IF(OFFSET('Hygiene Data'!$I$13,0,10*ROW('Hygiene Data'!I192))="","",OFFSET('Hygiene Data'!$I$13,0,10*ROW('Hygiene Data'!I192)))</f>
        <v/>
      </c>
    </row>
    <row r="199" spans="1:136" x14ac:dyDescent="0.25">
      <c r="A199" s="508" t="str">
        <f ca="1">+IF(OFFSET('Water Data'!$B$2,0,10*ROW('Water Data'!E193))="","",OFFSET('Water Data'!$B$2,0,10*ROW('Water Data'!E193)))</f>
        <v/>
      </c>
      <c r="B199" s="50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35" t="str">
        <f t="shared" ref="C199:C207" ca="1" si="3">+IF(ISNUMBER(VALUE(MID(A199,5,4))), VALUE(MID(A199, 5,4)),"")</f>
        <v/>
      </c>
      <c r="D199" s="53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3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3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3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3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3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3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3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3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3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3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3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3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3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3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3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3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3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3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3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3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3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3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3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3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3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3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3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3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3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3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3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3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3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3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3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3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3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3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3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3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3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3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3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3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3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3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3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3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1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3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3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3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3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3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3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3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3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3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3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3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3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3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3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3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3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99" t="str">
        <f ca="1">+IF(OFFSET('Water Data'!$D$27,0,10*ROW('Water Data'!D193))="","",OFFSET('Water Data'!$D$27,0,10*ROW('Water Data'!D193)))</f>
        <v/>
      </c>
      <c r="BT199" s="399" t="str">
        <f ca="1">+IF(OFFSET('Water Data'!$D$28,0,10*ROW('Water Data'!D193))="","",OFFSET('Water Data'!$D$28,0,10*ROW('Water Data'!D193)))</f>
        <v/>
      </c>
      <c r="BU199" s="399" t="str">
        <f ca="1">+IF(OFFSET('Water Data'!$D$29,0,10*ROW('Water Data'!D193))="","",OFFSET('Water Data'!$D$29,0,10*ROW('Water Data'!D193)))</f>
        <v/>
      </c>
      <c r="BV199" s="399" t="str">
        <f ca="1">+IF(OFFSET('Water Data'!$E$27,0,10*ROW('Water Data'!E193))="","",OFFSET('Water Data'!$E$27,0,10*ROW('Water Data'!E193)))</f>
        <v/>
      </c>
      <c r="BW199" s="399" t="str">
        <f ca="1">+IF(OFFSET('Water Data'!$E$28,0,10*ROW('Water Data'!E193))="","",OFFSET('Water Data'!$E$28,0,10*ROW('Water Data'!E193)))</f>
        <v/>
      </c>
      <c r="BX199" s="399" t="str">
        <f ca="1">+IF(OFFSET('Water Data'!$E$29,0,10*ROW('Water Data'!E193))="","",OFFSET('Water Data'!$E$29,0,10*ROW('Water Data'!E193)))</f>
        <v/>
      </c>
      <c r="BY199" s="399" t="str">
        <f ca="1">+IF(OFFSET('Water Data'!$F$27,0,10*ROW('Water Data'!F193))="","",OFFSET('Water Data'!$F$27,0,10*ROW('Water Data'!F193)))</f>
        <v/>
      </c>
      <c r="BZ199" s="399" t="str">
        <f ca="1">+IF(OFFSET('Water Data'!$F$28,0,10*ROW('Water Data'!F193))="","",OFFSET('Water Data'!$F$28,0,10*ROW('Water Data'!F193)))</f>
        <v/>
      </c>
      <c r="CA199" s="399" t="str">
        <f ca="1">+IF(OFFSET('Water Data'!$F$29,0,10*ROW('Water Data'!F193))="","",OFFSET('Water Data'!$F$29,0,10*ROW('Water Data'!F193)))</f>
        <v/>
      </c>
      <c r="CB199" s="399" t="str">
        <f ca="1">+IF(OFFSET('Water Data'!$G$27,0,10*ROW('Water Data'!G193))="","",OFFSET('Water Data'!$G$27,0,10*ROW('Water Data'!G193)))</f>
        <v/>
      </c>
      <c r="CC199" s="399" t="str">
        <f ca="1">+IF(OFFSET('Water Data'!$G$28,0,10*ROW('Water Data'!G193))="","",OFFSET('Water Data'!$G$28,0,10*ROW('Water Data'!G193)))</f>
        <v/>
      </c>
      <c r="CD199" s="399" t="str">
        <f ca="1">+IF(OFFSET('Water Data'!$G$29,0,10*ROW('Water Data'!G193))="","",OFFSET('Water Data'!$G$29,0,10*ROW('Water Data'!G193)))</f>
        <v/>
      </c>
      <c r="CE199" s="399" t="str">
        <f ca="1">+IF(OFFSET('Water Data'!$H$27,0,10*ROW('Water Data'!H193))="","",OFFSET('Water Data'!$H$27,0,10*ROW('Water Data'!H193)))</f>
        <v/>
      </c>
      <c r="CF199" s="399" t="str">
        <f ca="1">+IF(OFFSET('Water Data'!$H$28,0,10*ROW('Water Data'!H193))="","",OFFSET('Water Data'!$H$28,0,10*ROW('Water Data'!H193)))</f>
        <v/>
      </c>
      <c r="CG199" s="399" t="str">
        <f ca="1">+IF(OFFSET('Water Data'!$H$29,0,10*ROW('Water Data'!H193))="","",OFFSET('Water Data'!$H$29,0,10*ROW('Water Data'!H193)))</f>
        <v/>
      </c>
      <c r="CH199" s="399" t="str">
        <f ca="1">+IF(OFFSET('Water Data'!$I$27,0,10*ROW('Water Data'!I193))="","",OFFSET('Water Data'!$I$27,0,10*ROW('Water Data'!I193)))</f>
        <v/>
      </c>
      <c r="CI199" s="399" t="str">
        <f ca="1">+IF(OFFSET('Water Data'!$I$28,0,10*ROW('Water Data'!I193))="","",OFFSET('Water Data'!$I$28,0,10*ROW('Water Data'!I193)))</f>
        <v/>
      </c>
      <c r="CJ199" s="399" t="str">
        <f ca="1">+IF(OFFSET('Water Data'!$I$29,0,10*ROW('Water Data'!I193))="","",OFFSET('Water Data'!$I$29,0,10*ROW('Water Data'!I193)))</f>
        <v/>
      </c>
      <c r="CK199" s="399" t="str">
        <f ca="1">+IF(OFFSET('Sanitation Data'!$D$28,0,10*ROW('Sanitation Data'!D193))="","",OFFSET('Sanitation Data'!$D$28,0,10*ROW('Sanitation Data'!D193)))</f>
        <v/>
      </c>
      <c r="CL199" s="399" t="str">
        <f ca="1">+IF(OFFSET('Sanitation Data'!$D$29,0,10*ROW('Sanitation Data'!D193))="","",OFFSET('Sanitation Data'!$D$29,0,10*ROW('Sanitation Data'!D193)))</f>
        <v/>
      </c>
      <c r="CM199" s="399" t="str">
        <f ca="1">+IF(OFFSET('Sanitation Data'!$D$30,0,10*ROW('Sanitation Data'!D193))="","",OFFSET('Sanitation Data'!$D$30,0,10*ROW('Sanitation Data'!D193)))</f>
        <v/>
      </c>
      <c r="CN199" s="399" t="str">
        <f ca="1">+IF(OFFSET('Sanitation Data'!$D$31,0,10*ROW('Sanitation Data'!D193))="","",OFFSET('Sanitation Data'!$D$31,0,10*ROW('Sanitation Data'!D193)))</f>
        <v/>
      </c>
      <c r="CO199" s="399" t="str">
        <f ca="1">+IF(OFFSET('Sanitation Data'!$D$32,0,10*ROW('Sanitation Data'!D193))="","",OFFSET('Sanitation Data'!$D$32,0,10*ROW('Sanitation Data'!D193)))</f>
        <v/>
      </c>
      <c r="CP199" s="399" t="str">
        <f ca="1">+IF(OFFSET('Sanitation Data'!$E$28,0,10*ROW('Sanitation Data'!E193))="","",OFFSET('Sanitation Data'!$E$28,0,10*ROW('Sanitation Data'!E193)))</f>
        <v/>
      </c>
      <c r="CQ199" s="399" t="str">
        <f ca="1">+IF(OFFSET('Sanitation Data'!$E$29,0,10*ROW('Sanitation Data'!E193))="","",OFFSET('Sanitation Data'!$E$29,0,10*ROW('Sanitation Data'!E193)))</f>
        <v/>
      </c>
      <c r="CR199" s="399" t="str">
        <f ca="1">+IF(OFFSET('Sanitation Data'!$E$30,0,10*ROW('Sanitation Data'!E193))="","",OFFSET('Sanitation Data'!$E$30,0,10*ROW('Sanitation Data'!E193)))</f>
        <v/>
      </c>
      <c r="CS199" s="399" t="str">
        <f ca="1">+IF(OFFSET('Sanitation Data'!$E$31,0,10*ROW('Sanitation Data'!E193))="","",OFFSET('Sanitation Data'!$E$31,0,10*ROW('Sanitation Data'!E193)))</f>
        <v/>
      </c>
      <c r="CT199" s="399" t="str">
        <f ca="1">+IF(OFFSET('Sanitation Data'!$E$32,0,10*ROW('Sanitation Data'!E193))="","",OFFSET('Sanitation Data'!$E$32,0,10*ROW('Sanitation Data'!E193)))</f>
        <v/>
      </c>
      <c r="CU199" s="399" t="str">
        <f ca="1">+IF(OFFSET('Sanitation Data'!$F$28,0,10*ROW('Sanitation Data'!F193))="","",OFFSET('Sanitation Data'!$F$28,0,10*ROW('Sanitation Data'!F193)))</f>
        <v/>
      </c>
      <c r="CV199" s="399" t="str">
        <f ca="1">+IF(OFFSET('Sanitation Data'!$F$29,0,10*ROW('Sanitation Data'!F193))="","",OFFSET('Sanitation Data'!$F$29,0,10*ROW('Sanitation Data'!F193)))</f>
        <v/>
      </c>
      <c r="CW199" s="399" t="str">
        <f ca="1">+IF(OFFSET('Sanitation Data'!$F$30,0,10*ROW('Sanitation Data'!F193))="","",OFFSET('Sanitation Data'!$F$30,0,10*ROW('Sanitation Data'!F193)))</f>
        <v/>
      </c>
      <c r="CX199" s="399" t="str">
        <f ca="1">+IF(OFFSET('Sanitation Data'!$F$31,0,10*ROW('Sanitation Data'!F193))="","",OFFSET('Sanitation Data'!$F$31,0,10*ROW('Sanitation Data'!F193)))</f>
        <v/>
      </c>
      <c r="CY199" s="399" t="str">
        <f ca="1">+IF(OFFSET('Sanitation Data'!$F$32,0,10*ROW('Sanitation Data'!F193))="","",OFFSET('Sanitation Data'!$F$32,0,10*ROW('Sanitation Data'!F193)))</f>
        <v/>
      </c>
      <c r="CZ199" s="399" t="str">
        <f ca="1">+IF(OFFSET('Sanitation Data'!$G$28,0,10*ROW('Sanitation Data'!G193))="","",OFFSET('Sanitation Data'!$G$28,0,10*ROW('Sanitation Data'!G193)))</f>
        <v/>
      </c>
      <c r="DA199" s="399" t="str">
        <f ca="1">+IF(OFFSET('Sanitation Data'!$G$29,0,10*ROW('Sanitation Data'!G193))="","",OFFSET('Sanitation Data'!$G$29,0,10*ROW('Sanitation Data'!G193)))</f>
        <v/>
      </c>
      <c r="DB199" s="399" t="str">
        <f ca="1">+IF(OFFSET('Sanitation Data'!$G$30,0,10*ROW('Sanitation Data'!G193))="","",OFFSET('Sanitation Data'!$G$30,0,10*ROW('Sanitation Data'!G193)))</f>
        <v/>
      </c>
      <c r="DC199" s="399" t="str">
        <f ca="1">+IF(OFFSET('Sanitation Data'!$G$31,0,10*ROW('Sanitation Data'!G193))="","",OFFSET('Sanitation Data'!$G$31,0,10*ROW('Sanitation Data'!G193)))</f>
        <v/>
      </c>
      <c r="DD199" s="399" t="str">
        <f ca="1">+IF(OFFSET('Sanitation Data'!$G$32,0,10*ROW('Sanitation Data'!G193))="","",OFFSET('Sanitation Data'!$G$32,0,10*ROW('Sanitation Data'!G193)))</f>
        <v/>
      </c>
      <c r="DE199" s="399" t="str">
        <f ca="1">+IF(OFFSET('Sanitation Data'!$H$28,0,10*ROW('Sanitation Data'!H193))="","",OFFSET('Sanitation Data'!$H$28,0,10*ROW('Sanitation Data'!H193)))</f>
        <v/>
      </c>
      <c r="DF199" s="399" t="str">
        <f ca="1">+IF(OFFSET('Sanitation Data'!$H$29,0,10*ROW('Sanitation Data'!H193))="","",OFFSET('Sanitation Data'!$H$29,0,10*ROW('Sanitation Data'!H193)))</f>
        <v/>
      </c>
      <c r="DG199" s="399" t="str">
        <f ca="1">+IF(OFFSET('Sanitation Data'!$H$30,0,10*ROW('Sanitation Data'!H193))="","",OFFSET('Sanitation Data'!$H$30,0,10*ROW('Sanitation Data'!H193)))</f>
        <v/>
      </c>
      <c r="DH199" s="399" t="str">
        <f ca="1">+IF(OFFSET('Sanitation Data'!$H$31,0,10*ROW('Sanitation Data'!H193))="","",OFFSET('Sanitation Data'!$H$31,0,10*ROW('Sanitation Data'!H193)))</f>
        <v/>
      </c>
      <c r="DI199" s="399" t="str">
        <f ca="1">+IF(OFFSET('Sanitation Data'!$H$32,0,10*ROW('Sanitation Data'!H193))="","",OFFSET('Sanitation Data'!$H$32,0,10*ROW('Sanitation Data'!H193)))</f>
        <v/>
      </c>
      <c r="DJ199" s="399" t="str">
        <f ca="1">+IF(OFFSET('Sanitation Data'!$I$28,0,10*ROW('Sanitation Data'!I193))="","",OFFSET('Sanitation Data'!$I$28,0,10*ROW('Sanitation Data'!I193)))</f>
        <v/>
      </c>
      <c r="DK199" s="399" t="str">
        <f ca="1">+IF(OFFSET('Sanitation Data'!$I$29,0,10*ROW('Sanitation Data'!I193))="","",OFFSET('Sanitation Data'!$I$29,0,10*ROW('Sanitation Data'!I193)))</f>
        <v/>
      </c>
      <c r="DL199" s="399" t="str">
        <f ca="1">+IF(OFFSET('Sanitation Data'!$I$30,0,10*ROW('Sanitation Data'!I193))="","",OFFSET('Sanitation Data'!$I$30,0,10*ROW('Sanitation Data'!I193)))</f>
        <v/>
      </c>
      <c r="DM199" s="399" t="str">
        <f ca="1">+IF(OFFSET('Sanitation Data'!$I$31,0,10*ROW('Sanitation Data'!I193))="","",OFFSET('Sanitation Data'!$I$31,0,10*ROW('Sanitation Data'!I193)))</f>
        <v/>
      </c>
      <c r="DN199" s="399" t="str">
        <f ca="1">+IF(OFFSET('Sanitation Data'!$I$32,0,10*ROW('Sanitation Data'!I193))="","",OFFSET('Sanitation Data'!$I$32,0,10*ROW('Sanitation Data'!I193)))</f>
        <v/>
      </c>
      <c r="DO199" s="399" t="str">
        <f ca="1">+IF(OFFSET('Hygiene Data'!$D$11,0,10*ROW('Hygiene Data'!D193))="","",OFFSET('Hygiene Data'!$D$11,0,10*ROW('Hygiene Data'!D193)))</f>
        <v/>
      </c>
      <c r="DP199" s="399" t="str">
        <f ca="1">+IF(OFFSET('Hygiene Data'!$D$12,0,10*ROW('Hygiene Data'!D193))="","",OFFSET('Hygiene Data'!$D$12,0,10*ROW('Hygiene Data'!D193)))</f>
        <v/>
      </c>
      <c r="DQ199" s="399" t="str">
        <f ca="1">+IF(OFFSET('Hygiene Data'!$D$13,0,10*ROW('Hygiene Data'!D193))="","",OFFSET('Hygiene Data'!$D$13,0,10*ROW('Hygiene Data'!D193)))</f>
        <v/>
      </c>
      <c r="DR199" s="399" t="str">
        <f ca="1">+IF(OFFSET('Hygiene Data'!$E$11,0,10*ROW('Hygiene Data'!E193))="","",OFFSET('Hygiene Data'!$E$11,0,10*ROW('Hygiene Data'!E193)))</f>
        <v/>
      </c>
      <c r="DS199" s="399" t="str">
        <f ca="1">+IF(OFFSET('Hygiene Data'!$E$12,0,10*ROW('Hygiene Data'!E193))="","",OFFSET('Hygiene Data'!$E$12,0,10*ROW('Hygiene Data'!E193)))</f>
        <v/>
      </c>
      <c r="DT199" s="399" t="str">
        <f ca="1">+IF(OFFSET('Hygiene Data'!$E$13,0,10*ROW('Hygiene Data'!E193))="","",OFFSET('Hygiene Data'!$E$13,0,10*ROW('Hygiene Data'!E193)))</f>
        <v/>
      </c>
      <c r="DU199" s="399" t="str">
        <f ca="1">+IF(OFFSET('Hygiene Data'!$F$11,0,10*ROW('Hygiene Data'!F193))="","",OFFSET('Hygiene Data'!$F$11,0,10*ROW('Hygiene Data'!F193)))</f>
        <v/>
      </c>
      <c r="DV199" s="399" t="str">
        <f ca="1">+IF(OFFSET('Hygiene Data'!$F$12,0,10*ROW('Hygiene Data'!F193))="","",OFFSET('Hygiene Data'!$F$12,0,10*ROW('Hygiene Data'!F193)))</f>
        <v/>
      </c>
      <c r="DW199" s="399" t="str">
        <f ca="1">+IF(OFFSET('Hygiene Data'!$F$13,0,10*ROW('Hygiene Data'!F193))="","",OFFSET('Hygiene Data'!$F$13,0,10*ROW('Hygiene Data'!F193)))</f>
        <v/>
      </c>
      <c r="DX199" s="399" t="str">
        <f ca="1">+IF(OFFSET('Hygiene Data'!$G$11,0,10*ROW('Hygiene Data'!G193))="","",OFFSET('Hygiene Data'!$G$11,0,10*ROW('Hygiene Data'!G193)))</f>
        <v/>
      </c>
      <c r="DY199" s="399" t="str">
        <f ca="1">+IF(OFFSET('Hygiene Data'!$G$12,0,10*ROW('Hygiene Data'!G193))="","",OFFSET('Hygiene Data'!$G$12,0,10*ROW('Hygiene Data'!G193)))</f>
        <v/>
      </c>
      <c r="DZ199" s="399" t="str">
        <f ca="1">+IF(OFFSET('Hygiene Data'!$G$13,0,10*ROW('Hygiene Data'!G193))="","",OFFSET('Hygiene Data'!$G$13,0,10*ROW('Hygiene Data'!G193)))</f>
        <v/>
      </c>
      <c r="EA199" s="399" t="str">
        <f ca="1">+IF(OFFSET('Hygiene Data'!$H$11,0,10*ROW('Hygiene Data'!H193))="","",OFFSET('Hygiene Data'!$H$11,0,10*ROW('Hygiene Data'!H193)))</f>
        <v/>
      </c>
      <c r="EB199" s="399" t="str">
        <f ca="1">+IF(OFFSET('Hygiene Data'!$H$12,0,10*ROW('Hygiene Data'!H193))="","",OFFSET('Hygiene Data'!$H$12,0,10*ROW('Hygiene Data'!H193)))</f>
        <v/>
      </c>
      <c r="EC199" s="399" t="str">
        <f ca="1">+IF(OFFSET('Hygiene Data'!$H$13,0,10*ROW('Hygiene Data'!H193))="","",OFFSET('Hygiene Data'!$H$13,0,10*ROW('Hygiene Data'!H193)))</f>
        <v/>
      </c>
      <c r="ED199" s="399" t="str">
        <f ca="1">+IF(OFFSET('Hygiene Data'!$I$11,0,10*ROW('Hygiene Data'!I193))="","",OFFSET('Hygiene Data'!$I$11,0,10*ROW('Hygiene Data'!I193)))</f>
        <v/>
      </c>
      <c r="EE199" s="399" t="str">
        <f ca="1">+IF(OFFSET('Hygiene Data'!$I$12,0,10*ROW('Hygiene Data'!I193))="","",OFFSET('Hygiene Data'!$I$12,0,10*ROW('Hygiene Data'!I193)))</f>
        <v/>
      </c>
      <c r="EF199" s="399" t="str">
        <f ca="1">+IF(OFFSET('Hygiene Data'!$I$13,0,10*ROW('Hygiene Data'!I193))="","",OFFSET('Hygiene Data'!$I$13,0,10*ROW('Hygiene Data'!I193)))</f>
        <v/>
      </c>
    </row>
    <row r="200" spans="1:136" x14ac:dyDescent="0.25">
      <c r="A200" s="508" t="str">
        <f ca="1">+IF(OFFSET('Water Data'!$B$2,0,10*ROW('Water Data'!E194))="","",OFFSET('Water Data'!$B$2,0,10*ROW('Water Data'!E194)))</f>
        <v/>
      </c>
      <c r="B200" s="50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35" t="str">
        <f t="shared" ca="1" si="3"/>
        <v/>
      </c>
      <c r="D200" s="53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3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3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3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3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3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3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3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3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3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3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3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3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3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3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3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3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3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3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3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3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3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3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3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3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3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3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3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3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3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3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3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3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3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3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3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3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3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3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3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3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3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3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3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3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3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3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3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3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1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3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3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3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3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3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3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3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3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3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3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3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3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3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3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3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3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99" t="str">
        <f ca="1">+IF(OFFSET('Water Data'!$D$27,0,10*ROW('Water Data'!D194))="","",OFFSET('Water Data'!$D$27,0,10*ROW('Water Data'!D194)))</f>
        <v/>
      </c>
      <c r="BT200" s="399" t="str">
        <f ca="1">+IF(OFFSET('Water Data'!$D$28,0,10*ROW('Water Data'!D194))="","",OFFSET('Water Data'!$D$28,0,10*ROW('Water Data'!D194)))</f>
        <v/>
      </c>
      <c r="BU200" s="399" t="str">
        <f ca="1">+IF(OFFSET('Water Data'!$D$29,0,10*ROW('Water Data'!D194))="","",OFFSET('Water Data'!$D$29,0,10*ROW('Water Data'!D194)))</f>
        <v/>
      </c>
      <c r="BV200" s="399" t="str">
        <f ca="1">+IF(OFFSET('Water Data'!$E$27,0,10*ROW('Water Data'!E194))="","",OFFSET('Water Data'!$E$27,0,10*ROW('Water Data'!E194)))</f>
        <v/>
      </c>
      <c r="BW200" s="399" t="str">
        <f ca="1">+IF(OFFSET('Water Data'!$E$28,0,10*ROW('Water Data'!E194))="","",OFFSET('Water Data'!$E$28,0,10*ROW('Water Data'!E194)))</f>
        <v/>
      </c>
      <c r="BX200" s="399" t="str">
        <f ca="1">+IF(OFFSET('Water Data'!$E$29,0,10*ROW('Water Data'!E194))="","",OFFSET('Water Data'!$E$29,0,10*ROW('Water Data'!E194)))</f>
        <v/>
      </c>
      <c r="BY200" s="399" t="str">
        <f ca="1">+IF(OFFSET('Water Data'!$F$27,0,10*ROW('Water Data'!F194))="","",OFFSET('Water Data'!$F$27,0,10*ROW('Water Data'!F194)))</f>
        <v/>
      </c>
      <c r="BZ200" s="399" t="str">
        <f ca="1">+IF(OFFSET('Water Data'!$F$28,0,10*ROW('Water Data'!F194))="","",OFFSET('Water Data'!$F$28,0,10*ROW('Water Data'!F194)))</f>
        <v/>
      </c>
      <c r="CA200" s="399" t="str">
        <f ca="1">+IF(OFFSET('Water Data'!$F$29,0,10*ROW('Water Data'!F194))="","",OFFSET('Water Data'!$F$29,0,10*ROW('Water Data'!F194)))</f>
        <v/>
      </c>
      <c r="CB200" s="399" t="str">
        <f ca="1">+IF(OFFSET('Water Data'!$G$27,0,10*ROW('Water Data'!G194))="","",OFFSET('Water Data'!$G$27,0,10*ROW('Water Data'!G194)))</f>
        <v/>
      </c>
      <c r="CC200" s="399" t="str">
        <f ca="1">+IF(OFFSET('Water Data'!$G$28,0,10*ROW('Water Data'!G194))="","",OFFSET('Water Data'!$G$28,0,10*ROW('Water Data'!G194)))</f>
        <v/>
      </c>
      <c r="CD200" s="399" t="str">
        <f ca="1">+IF(OFFSET('Water Data'!$G$29,0,10*ROW('Water Data'!G194))="","",OFFSET('Water Data'!$G$29,0,10*ROW('Water Data'!G194)))</f>
        <v/>
      </c>
      <c r="CE200" s="399" t="str">
        <f ca="1">+IF(OFFSET('Water Data'!$H$27,0,10*ROW('Water Data'!H194))="","",OFFSET('Water Data'!$H$27,0,10*ROW('Water Data'!H194)))</f>
        <v/>
      </c>
      <c r="CF200" s="399" t="str">
        <f ca="1">+IF(OFFSET('Water Data'!$H$28,0,10*ROW('Water Data'!H194))="","",OFFSET('Water Data'!$H$28,0,10*ROW('Water Data'!H194)))</f>
        <v/>
      </c>
      <c r="CG200" s="399" t="str">
        <f ca="1">+IF(OFFSET('Water Data'!$H$29,0,10*ROW('Water Data'!H194))="","",OFFSET('Water Data'!$H$29,0,10*ROW('Water Data'!H194)))</f>
        <v/>
      </c>
      <c r="CH200" s="399" t="str">
        <f ca="1">+IF(OFFSET('Water Data'!$I$27,0,10*ROW('Water Data'!I194))="","",OFFSET('Water Data'!$I$27,0,10*ROW('Water Data'!I194)))</f>
        <v/>
      </c>
      <c r="CI200" s="399" t="str">
        <f ca="1">+IF(OFFSET('Water Data'!$I$28,0,10*ROW('Water Data'!I194))="","",OFFSET('Water Data'!$I$28,0,10*ROW('Water Data'!I194)))</f>
        <v/>
      </c>
      <c r="CJ200" s="399" t="str">
        <f ca="1">+IF(OFFSET('Water Data'!$I$29,0,10*ROW('Water Data'!I194))="","",OFFSET('Water Data'!$I$29,0,10*ROW('Water Data'!I194)))</f>
        <v/>
      </c>
      <c r="CK200" s="399" t="str">
        <f ca="1">+IF(OFFSET('Sanitation Data'!$D$28,0,10*ROW('Sanitation Data'!D194))="","",OFFSET('Sanitation Data'!$D$28,0,10*ROW('Sanitation Data'!D194)))</f>
        <v/>
      </c>
      <c r="CL200" s="399" t="str">
        <f ca="1">+IF(OFFSET('Sanitation Data'!$D$29,0,10*ROW('Sanitation Data'!D194))="","",OFFSET('Sanitation Data'!$D$29,0,10*ROW('Sanitation Data'!D194)))</f>
        <v/>
      </c>
      <c r="CM200" s="399" t="str">
        <f ca="1">+IF(OFFSET('Sanitation Data'!$D$30,0,10*ROW('Sanitation Data'!D194))="","",OFFSET('Sanitation Data'!$D$30,0,10*ROW('Sanitation Data'!D194)))</f>
        <v/>
      </c>
      <c r="CN200" s="399" t="str">
        <f ca="1">+IF(OFFSET('Sanitation Data'!$D$31,0,10*ROW('Sanitation Data'!D194))="","",OFFSET('Sanitation Data'!$D$31,0,10*ROW('Sanitation Data'!D194)))</f>
        <v/>
      </c>
      <c r="CO200" s="399" t="str">
        <f ca="1">+IF(OFFSET('Sanitation Data'!$D$32,0,10*ROW('Sanitation Data'!D194))="","",OFFSET('Sanitation Data'!$D$32,0,10*ROW('Sanitation Data'!D194)))</f>
        <v/>
      </c>
      <c r="CP200" s="399" t="str">
        <f ca="1">+IF(OFFSET('Sanitation Data'!$E$28,0,10*ROW('Sanitation Data'!E194))="","",OFFSET('Sanitation Data'!$E$28,0,10*ROW('Sanitation Data'!E194)))</f>
        <v/>
      </c>
      <c r="CQ200" s="399" t="str">
        <f ca="1">+IF(OFFSET('Sanitation Data'!$E$29,0,10*ROW('Sanitation Data'!E194))="","",OFFSET('Sanitation Data'!$E$29,0,10*ROW('Sanitation Data'!E194)))</f>
        <v/>
      </c>
      <c r="CR200" s="399" t="str">
        <f ca="1">+IF(OFFSET('Sanitation Data'!$E$30,0,10*ROW('Sanitation Data'!E194))="","",OFFSET('Sanitation Data'!$E$30,0,10*ROW('Sanitation Data'!E194)))</f>
        <v/>
      </c>
      <c r="CS200" s="399" t="str">
        <f ca="1">+IF(OFFSET('Sanitation Data'!$E$31,0,10*ROW('Sanitation Data'!E194))="","",OFFSET('Sanitation Data'!$E$31,0,10*ROW('Sanitation Data'!E194)))</f>
        <v/>
      </c>
      <c r="CT200" s="399" t="str">
        <f ca="1">+IF(OFFSET('Sanitation Data'!$E$32,0,10*ROW('Sanitation Data'!E194))="","",OFFSET('Sanitation Data'!$E$32,0,10*ROW('Sanitation Data'!E194)))</f>
        <v/>
      </c>
      <c r="CU200" s="399" t="str">
        <f ca="1">+IF(OFFSET('Sanitation Data'!$F$28,0,10*ROW('Sanitation Data'!F194))="","",OFFSET('Sanitation Data'!$F$28,0,10*ROW('Sanitation Data'!F194)))</f>
        <v/>
      </c>
      <c r="CV200" s="399" t="str">
        <f ca="1">+IF(OFFSET('Sanitation Data'!$F$29,0,10*ROW('Sanitation Data'!F194))="","",OFFSET('Sanitation Data'!$F$29,0,10*ROW('Sanitation Data'!F194)))</f>
        <v/>
      </c>
      <c r="CW200" s="399" t="str">
        <f ca="1">+IF(OFFSET('Sanitation Data'!$F$30,0,10*ROW('Sanitation Data'!F194))="","",OFFSET('Sanitation Data'!$F$30,0,10*ROW('Sanitation Data'!F194)))</f>
        <v/>
      </c>
      <c r="CX200" s="399" t="str">
        <f ca="1">+IF(OFFSET('Sanitation Data'!$F$31,0,10*ROW('Sanitation Data'!F194))="","",OFFSET('Sanitation Data'!$F$31,0,10*ROW('Sanitation Data'!F194)))</f>
        <v/>
      </c>
      <c r="CY200" s="399" t="str">
        <f ca="1">+IF(OFFSET('Sanitation Data'!$F$32,0,10*ROW('Sanitation Data'!F194))="","",OFFSET('Sanitation Data'!$F$32,0,10*ROW('Sanitation Data'!F194)))</f>
        <v/>
      </c>
      <c r="CZ200" s="399" t="str">
        <f ca="1">+IF(OFFSET('Sanitation Data'!$G$28,0,10*ROW('Sanitation Data'!G194))="","",OFFSET('Sanitation Data'!$G$28,0,10*ROW('Sanitation Data'!G194)))</f>
        <v/>
      </c>
      <c r="DA200" s="399" t="str">
        <f ca="1">+IF(OFFSET('Sanitation Data'!$G$29,0,10*ROW('Sanitation Data'!G194))="","",OFFSET('Sanitation Data'!$G$29,0,10*ROW('Sanitation Data'!G194)))</f>
        <v/>
      </c>
      <c r="DB200" s="399" t="str">
        <f ca="1">+IF(OFFSET('Sanitation Data'!$G$30,0,10*ROW('Sanitation Data'!G194))="","",OFFSET('Sanitation Data'!$G$30,0,10*ROW('Sanitation Data'!G194)))</f>
        <v/>
      </c>
      <c r="DC200" s="399" t="str">
        <f ca="1">+IF(OFFSET('Sanitation Data'!$G$31,0,10*ROW('Sanitation Data'!G194))="","",OFFSET('Sanitation Data'!$G$31,0,10*ROW('Sanitation Data'!G194)))</f>
        <v/>
      </c>
      <c r="DD200" s="399" t="str">
        <f ca="1">+IF(OFFSET('Sanitation Data'!$G$32,0,10*ROW('Sanitation Data'!G194))="","",OFFSET('Sanitation Data'!$G$32,0,10*ROW('Sanitation Data'!G194)))</f>
        <v/>
      </c>
      <c r="DE200" s="399" t="str">
        <f ca="1">+IF(OFFSET('Sanitation Data'!$H$28,0,10*ROW('Sanitation Data'!H194))="","",OFFSET('Sanitation Data'!$H$28,0,10*ROW('Sanitation Data'!H194)))</f>
        <v/>
      </c>
      <c r="DF200" s="399" t="str">
        <f ca="1">+IF(OFFSET('Sanitation Data'!$H$29,0,10*ROW('Sanitation Data'!H194))="","",OFFSET('Sanitation Data'!$H$29,0,10*ROW('Sanitation Data'!H194)))</f>
        <v/>
      </c>
      <c r="DG200" s="399" t="str">
        <f ca="1">+IF(OFFSET('Sanitation Data'!$H$30,0,10*ROW('Sanitation Data'!H194))="","",OFFSET('Sanitation Data'!$H$30,0,10*ROW('Sanitation Data'!H194)))</f>
        <v/>
      </c>
      <c r="DH200" s="399" t="str">
        <f ca="1">+IF(OFFSET('Sanitation Data'!$H$31,0,10*ROW('Sanitation Data'!H194))="","",OFFSET('Sanitation Data'!$H$31,0,10*ROW('Sanitation Data'!H194)))</f>
        <v/>
      </c>
      <c r="DI200" s="399" t="str">
        <f ca="1">+IF(OFFSET('Sanitation Data'!$H$32,0,10*ROW('Sanitation Data'!H194))="","",OFFSET('Sanitation Data'!$H$32,0,10*ROW('Sanitation Data'!H194)))</f>
        <v/>
      </c>
      <c r="DJ200" s="399" t="str">
        <f ca="1">+IF(OFFSET('Sanitation Data'!$I$28,0,10*ROW('Sanitation Data'!I194))="","",OFFSET('Sanitation Data'!$I$28,0,10*ROW('Sanitation Data'!I194)))</f>
        <v/>
      </c>
      <c r="DK200" s="399" t="str">
        <f ca="1">+IF(OFFSET('Sanitation Data'!$I$29,0,10*ROW('Sanitation Data'!I194))="","",OFFSET('Sanitation Data'!$I$29,0,10*ROW('Sanitation Data'!I194)))</f>
        <v/>
      </c>
      <c r="DL200" s="399" t="str">
        <f ca="1">+IF(OFFSET('Sanitation Data'!$I$30,0,10*ROW('Sanitation Data'!I194))="","",OFFSET('Sanitation Data'!$I$30,0,10*ROW('Sanitation Data'!I194)))</f>
        <v/>
      </c>
      <c r="DM200" s="399" t="str">
        <f ca="1">+IF(OFFSET('Sanitation Data'!$I$31,0,10*ROW('Sanitation Data'!I194))="","",OFFSET('Sanitation Data'!$I$31,0,10*ROW('Sanitation Data'!I194)))</f>
        <v/>
      </c>
      <c r="DN200" s="399" t="str">
        <f ca="1">+IF(OFFSET('Sanitation Data'!$I$32,0,10*ROW('Sanitation Data'!I194))="","",OFFSET('Sanitation Data'!$I$32,0,10*ROW('Sanitation Data'!I194)))</f>
        <v/>
      </c>
      <c r="DO200" s="399" t="str">
        <f ca="1">+IF(OFFSET('Hygiene Data'!$D$11,0,10*ROW('Hygiene Data'!D194))="","",OFFSET('Hygiene Data'!$D$11,0,10*ROW('Hygiene Data'!D194)))</f>
        <v/>
      </c>
      <c r="DP200" s="399" t="str">
        <f ca="1">+IF(OFFSET('Hygiene Data'!$D$12,0,10*ROW('Hygiene Data'!D194))="","",OFFSET('Hygiene Data'!$D$12,0,10*ROW('Hygiene Data'!D194)))</f>
        <v/>
      </c>
      <c r="DQ200" s="399" t="str">
        <f ca="1">+IF(OFFSET('Hygiene Data'!$D$13,0,10*ROW('Hygiene Data'!D194))="","",OFFSET('Hygiene Data'!$D$13,0,10*ROW('Hygiene Data'!D194)))</f>
        <v/>
      </c>
      <c r="DR200" s="399" t="str">
        <f ca="1">+IF(OFFSET('Hygiene Data'!$E$11,0,10*ROW('Hygiene Data'!E194))="","",OFFSET('Hygiene Data'!$E$11,0,10*ROW('Hygiene Data'!E194)))</f>
        <v/>
      </c>
      <c r="DS200" s="399" t="str">
        <f ca="1">+IF(OFFSET('Hygiene Data'!$E$12,0,10*ROW('Hygiene Data'!E194))="","",OFFSET('Hygiene Data'!$E$12,0,10*ROW('Hygiene Data'!E194)))</f>
        <v/>
      </c>
      <c r="DT200" s="399" t="str">
        <f ca="1">+IF(OFFSET('Hygiene Data'!$E$13,0,10*ROW('Hygiene Data'!E194))="","",OFFSET('Hygiene Data'!$E$13,0,10*ROW('Hygiene Data'!E194)))</f>
        <v/>
      </c>
      <c r="DU200" s="399" t="str">
        <f ca="1">+IF(OFFSET('Hygiene Data'!$F$11,0,10*ROW('Hygiene Data'!F194))="","",OFFSET('Hygiene Data'!$F$11,0,10*ROW('Hygiene Data'!F194)))</f>
        <v/>
      </c>
      <c r="DV200" s="399" t="str">
        <f ca="1">+IF(OFFSET('Hygiene Data'!$F$12,0,10*ROW('Hygiene Data'!F194))="","",OFFSET('Hygiene Data'!$F$12,0,10*ROW('Hygiene Data'!F194)))</f>
        <v/>
      </c>
      <c r="DW200" s="399" t="str">
        <f ca="1">+IF(OFFSET('Hygiene Data'!$F$13,0,10*ROW('Hygiene Data'!F194))="","",OFFSET('Hygiene Data'!$F$13,0,10*ROW('Hygiene Data'!F194)))</f>
        <v/>
      </c>
      <c r="DX200" s="399" t="str">
        <f ca="1">+IF(OFFSET('Hygiene Data'!$G$11,0,10*ROW('Hygiene Data'!G194))="","",OFFSET('Hygiene Data'!$G$11,0,10*ROW('Hygiene Data'!G194)))</f>
        <v/>
      </c>
      <c r="DY200" s="399" t="str">
        <f ca="1">+IF(OFFSET('Hygiene Data'!$G$12,0,10*ROW('Hygiene Data'!G194))="","",OFFSET('Hygiene Data'!$G$12,0,10*ROW('Hygiene Data'!G194)))</f>
        <v/>
      </c>
      <c r="DZ200" s="399" t="str">
        <f ca="1">+IF(OFFSET('Hygiene Data'!$G$13,0,10*ROW('Hygiene Data'!G194))="","",OFFSET('Hygiene Data'!$G$13,0,10*ROW('Hygiene Data'!G194)))</f>
        <v/>
      </c>
      <c r="EA200" s="399" t="str">
        <f ca="1">+IF(OFFSET('Hygiene Data'!$H$11,0,10*ROW('Hygiene Data'!H194))="","",OFFSET('Hygiene Data'!$H$11,0,10*ROW('Hygiene Data'!H194)))</f>
        <v/>
      </c>
      <c r="EB200" s="399" t="str">
        <f ca="1">+IF(OFFSET('Hygiene Data'!$H$12,0,10*ROW('Hygiene Data'!H194))="","",OFFSET('Hygiene Data'!$H$12,0,10*ROW('Hygiene Data'!H194)))</f>
        <v/>
      </c>
      <c r="EC200" s="399" t="str">
        <f ca="1">+IF(OFFSET('Hygiene Data'!$H$13,0,10*ROW('Hygiene Data'!H194))="","",OFFSET('Hygiene Data'!$H$13,0,10*ROW('Hygiene Data'!H194)))</f>
        <v/>
      </c>
      <c r="ED200" s="399" t="str">
        <f ca="1">+IF(OFFSET('Hygiene Data'!$I$11,0,10*ROW('Hygiene Data'!I194))="","",OFFSET('Hygiene Data'!$I$11,0,10*ROW('Hygiene Data'!I194)))</f>
        <v/>
      </c>
      <c r="EE200" s="399" t="str">
        <f ca="1">+IF(OFFSET('Hygiene Data'!$I$12,0,10*ROW('Hygiene Data'!I194))="","",OFFSET('Hygiene Data'!$I$12,0,10*ROW('Hygiene Data'!I194)))</f>
        <v/>
      </c>
      <c r="EF200" s="399" t="str">
        <f ca="1">+IF(OFFSET('Hygiene Data'!$I$13,0,10*ROW('Hygiene Data'!I194))="","",OFFSET('Hygiene Data'!$I$13,0,10*ROW('Hygiene Data'!I194)))</f>
        <v/>
      </c>
    </row>
    <row r="201" spans="1:136" x14ac:dyDescent="0.25">
      <c r="A201" s="508" t="str">
        <f ca="1">+IF(OFFSET('Water Data'!$B$2,0,10*ROW('Water Data'!E195))="","",OFFSET('Water Data'!$B$2,0,10*ROW('Water Data'!E195)))</f>
        <v/>
      </c>
      <c r="B201" s="50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35" t="str">
        <f t="shared" ca="1" si="3"/>
        <v/>
      </c>
      <c r="D201" s="53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3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3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3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3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3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3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3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3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3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3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3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3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3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3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3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3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3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3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3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3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3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3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3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3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3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3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3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3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3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3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3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3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3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3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3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3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3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3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3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3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3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3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3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3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3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3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3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3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1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3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3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3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3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3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3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3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3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3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3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3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3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3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3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3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3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99" t="str">
        <f ca="1">+IF(OFFSET('Water Data'!$D$27,0,10*ROW('Water Data'!D195))="","",OFFSET('Water Data'!$D$27,0,10*ROW('Water Data'!D195)))</f>
        <v/>
      </c>
      <c r="BT201" s="399" t="str">
        <f ca="1">+IF(OFFSET('Water Data'!$D$28,0,10*ROW('Water Data'!D195))="","",OFFSET('Water Data'!$D$28,0,10*ROW('Water Data'!D195)))</f>
        <v/>
      </c>
      <c r="BU201" s="399" t="str">
        <f ca="1">+IF(OFFSET('Water Data'!$D$29,0,10*ROW('Water Data'!D195))="","",OFFSET('Water Data'!$D$29,0,10*ROW('Water Data'!D195)))</f>
        <v/>
      </c>
      <c r="BV201" s="399" t="str">
        <f ca="1">+IF(OFFSET('Water Data'!$E$27,0,10*ROW('Water Data'!E195))="","",OFFSET('Water Data'!$E$27,0,10*ROW('Water Data'!E195)))</f>
        <v/>
      </c>
      <c r="BW201" s="399" t="str">
        <f ca="1">+IF(OFFSET('Water Data'!$E$28,0,10*ROW('Water Data'!E195))="","",OFFSET('Water Data'!$E$28,0,10*ROW('Water Data'!E195)))</f>
        <v/>
      </c>
      <c r="BX201" s="399" t="str">
        <f ca="1">+IF(OFFSET('Water Data'!$E$29,0,10*ROW('Water Data'!E195))="","",OFFSET('Water Data'!$E$29,0,10*ROW('Water Data'!E195)))</f>
        <v/>
      </c>
      <c r="BY201" s="399" t="str">
        <f ca="1">+IF(OFFSET('Water Data'!$F$27,0,10*ROW('Water Data'!F195))="","",OFFSET('Water Data'!$F$27,0,10*ROW('Water Data'!F195)))</f>
        <v/>
      </c>
      <c r="BZ201" s="399" t="str">
        <f ca="1">+IF(OFFSET('Water Data'!$F$28,0,10*ROW('Water Data'!F195))="","",OFFSET('Water Data'!$F$28,0,10*ROW('Water Data'!F195)))</f>
        <v/>
      </c>
      <c r="CA201" s="399" t="str">
        <f ca="1">+IF(OFFSET('Water Data'!$F$29,0,10*ROW('Water Data'!F195))="","",OFFSET('Water Data'!$F$29,0,10*ROW('Water Data'!F195)))</f>
        <v/>
      </c>
      <c r="CB201" s="399" t="str">
        <f ca="1">+IF(OFFSET('Water Data'!$G$27,0,10*ROW('Water Data'!G195))="","",OFFSET('Water Data'!$G$27,0,10*ROW('Water Data'!G195)))</f>
        <v/>
      </c>
      <c r="CC201" s="399" t="str">
        <f ca="1">+IF(OFFSET('Water Data'!$G$28,0,10*ROW('Water Data'!G195))="","",OFFSET('Water Data'!$G$28,0,10*ROW('Water Data'!G195)))</f>
        <v/>
      </c>
      <c r="CD201" s="399" t="str">
        <f ca="1">+IF(OFFSET('Water Data'!$G$29,0,10*ROW('Water Data'!G195))="","",OFFSET('Water Data'!$G$29,0,10*ROW('Water Data'!G195)))</f>
        <v/>
      </c>
      <c r="CE201" s="399" t="str">
        <f ca="1">+IF(OFFSET('Water Data'!$H$27,0,10*ROW('Water Data'!H195))="","",OFFSET('Water Data'!$H$27,0,10*ROW('Water Data'!H195)))</f>
        <v/>
      </c>
      <c r="CF201" s="399" t="str">
        <f ca="1">+IF(OFFSET('Water Data'!$H$28,0,10*ROW('Water Data'!H195))="","",OFFSET('Water Data'!$H$28,0,10*ROW('Water Data'!H195)))</f>
        <v/>
      </c>
      <c r="CG201" s="399" t="str">
        <f ca="1">+IF(OFFSET('Water Data'!$H$29,0,10*ROW('Water Data'!H195))="","",OFFSET('Water Data'!$H$29,0,10*ROW('Water Data'!H195)))</f>
        <v/>
      </c>
      <c r="CH201" s="399" t="str">
        <f ca="1">+IF(OFFSET('Water Data'!$I$27,0,10*ROW('Water Data'!I195))="","",OFFSET('Water Data'!$I$27,0,10*ROW('Water Data'!I195)))</f>
        <v/>
      </c>
      <c r="CI201" s="399" t="str">
        <f ca="1">+IF(OFFSET('Water Data'!$I$28,0,10*ROW('Water Data'!I195))="","",OFFSET('Water Data'!$I$28,0,10*ROW('Water Data'!I195)))</f>
        <v/>
      </c>
      <c r="CJ201" s="399" t="str">
        <f ca="1">+IF(OFFSET('Water Data'!$I$29,0,10*ROW('Water Data'!I195))="","",OFFSET('Water Data'!$I$29,0,10*ROW('Water Data'!I195)))</f>
        <v/>
      </c>
      <c r="CK201" s="399" t="str">
        <f ca="1">+IF(OFFSET('Sanitation Data'!$D$28,0,10*ROW('Sanitation Data'!D195))="","",OFFSET('Sanitation Data'!$D$28,0,10*ROW('Sanitation Data'!D195)))</f>
        <v/>
      </c>
      <c r="CL201" s="399" t="str">
        <f ca="1">+IF(OFFSET('Sanitation Data'!$D$29,0,10*ROW('Sanitation Data'!D195))="","",OFFSET('Sanitation Data'!$D$29,0,10*ROW('Sanitation Data'!D195)))</f>
        <v/>
      </c>
      <c r="CM201" s="399" t="str">
        <f ca="1">+IF(OFFSET('Sanitation Data'!$D$30,0,10*ROW('Sanitation Data'!D195))="","",OFFSET('Sanitation Data'!$D$30,0,10*ROW('Sanitation Data'!D195)))</f>
        <v/>
      </c>
      <c r="CN201" s="399" t="str">
        <f ca="1">+IF(OFFSET('Sanitation Data'!$D$31,0,10*ROW('Sanitation Data'!D195))="","",OFFSET('Sanitation Data'!$D$31,0,10*ROW('Sanitation Data'!D195)))</f>
        <v/>
      </c>
      <c r="CO201" s="399" t="str">
        <f ca="1">+IF(OFFSET('Sanitation Data'!$D$32,0,10*ROW('Sanitation Data'!D195))="","",OFFSET('Sanitation Data'!$D$32,0,10*ROW('Sanitation Data'!D195)))</f>
        <v/>
      </c>
      <c r="CP201" s="399" t="str">
        <f ca="1">+IF(OFFSET('Sanitation Data'!$E$28,0,10*ROW('Sanitation Data'!E195))="","",OFFSET('Sanitation Data'!$E$28,0,10*ROW('Sanitation Data'!E195)))</f>
        <v/>
      </c>
      <c r="CQ201" s="399" t="str">
        <f ca="1">+IF(OFFSET('Sanitation Data'!$E$29,0,10*ROW('Sanitation Data'!E195))="","",OFFSET('Sanitation Data'!$E$29,0,10*ROW('Sanitation Data'!E195)))</f>
        <v/>
      </c>
      <c r="CR201" s="399" t="str">
        <f ca="1">+IF(OFFSET('Sanitation Data'!$E$30,0,10*ROW('Sanitation Data'!E195))="","",OFFSET('Sanitation Data'!$E$30,0,10*ROW('Sanitation Data'!E195)))</f>
        <v/>
      </c>
      <c r="CS201" s="399" t="str">
        <f ca="1">+IF(OFFSET('Sanitation Data'!$E$31,0,10*ROW('Sanitation Data'!E195))="","",OFFSET('Sanitation Data'!$E$31,0,10*ROW('Sanitation Data'!E195)))</f>
        <v/>
      </c>
      <c r="CT201" s="399" t="str">
        <f ca="1">+IF(OFFSET('Sanitation Data'!$E$32,0,10*ROW('Sanitation Data'!E195))="","",OFFSET('Sanitation Data'!$E$32,0,10*ROW('Sanitation Data'!E195)))</f>
        <v/>
      </c>
      <c r="CU201" s="399" t="str">
        <f ca="1">+IF(OFFSET('Sanitation Data'!$F$28,0,10*ROW('Sanitation Data'!F195))="","",OFFSET('Sanitation Data'!$F$28,0,10*ROW('Sanitation Data'!F195)))</f>
        <v/>
      </c>
      <c r="CV201" s="399" t="str">
        <f ca="1">+IF(OFFSET('Sanitation Data'!$F$29,0,10*ROW('Sanitation Data'!F195))="","",OFFSET('Sanitation Data'!$F$29,0,10*ROW('Sanitation Data'!F195)))</f>
        <v/>
      </c>
      <c r="CW201" s="399" t="str">
        <f ca="1">+IF(OFFSET('Sanitation Data'!$F$30,0,10*ROW('Sanitation Data'!F195))="","",OFFSET('Sanitation Data'!$F$30,0,10*ROW('Sanitation Data'!F195)))</f>
        <v/>
      </c>
      <c r="CX201" s="399" t="str">
        <f ca="1">+IF(OFFSET('Sanitation Data'!$F$31,0,10*ROW('Sanitation Data'!F195))="","",OFFSET('Sanitation Data'!$F$31,0,10*ROW('Sanitation Data'!F195)))</f>
        <v/>
      </c>
      <c r="CY201" s="399" t="str">
        <f ca="1">+IF(OFFSET('Sanitation Data'!$F$32,0,10*ROW('Sanitation Data'!F195))="","",OFFSET('Sanitation Data'!$F$32,0,10*ROW('Sanitation Data'!F195)))</f>
        <v/>
      </c>
      <c r="CZ201" s="399" t="str">
        <f ca="1">+IF(OFFSET('Sanitation Data'!$G$28,0,10*ROW('Sanitation Data'!G195))="","",OFFSET('Sanitation Data'!$G$28,0,10*ROW('Sanitation Data'!G195)))</f>
        <v/>
      </c>
      <c r="DA201" s="399" t="str">
        <f ca="1">+IF(OFFSET('Sanitation Data'!$G$29,0,10*ROW('Sanitation Data'!G195))="","",OFFSET('Sanitation Data'!$G$29,0,10*ROW('Sanitation Data'!G195)))</f>
        <v/>
      </c>
      <c r="DB201" s="399" t="str">
        <f ca="1">+IF(OFFSET('Sanitation Data'!$G$30,0,10*ROW('Sanitation Data'!G195))="","",OFFSET('Sanitation Data'!$G$30,0,10*ROW('Sanitation Data'!G195)))</f>
        <v/>
      </c>
      <c r="DC201" s="399" t="str">
        <f ca="1">+IF(OFFSET('Sanitation Data'!$G$31,0,10*ROW('Sanitation Data'!G195))="","",OFFSET('Sanitation Data'!$G$31,0,10*ROW('Sanitation Data'!G195)))</f>
        <v/>
      </c>
      <c r="DD201" s="399" t="str">
        <f ca="1">+IF(OFFSET('Sanitation Data'!$G$32,0,10*ROW('Sanitation Data'!G195))="","",OFFSET('Sanitation Data'!$G$32,0,10*ROW('Sanitation Data'!G195)))</f>
        <v/>
      </c>
      <c r="DE201" s="399" t="str">
        <f ca="1">+IF(OFFSET('Sanitation Data'!$H$28,0,10*ROW('Sanitation Data'!H195))="","",OFFSET('Sanitation Data'!$H$28,0,10*ROW('Sanitation Data'!H195)))</f>
        <v/>
      </c>
      <c r="DF201" s="399" t="str">
        <f ca="1">+IF(OFFSET('Sanitation Data'!$H$29,0,10*ROW('Sanitation Data'!H195))="","",OFFSET('Sanitation Data'!$H$29,0,10*ROW('Sanitation Data'!H195)))</f>
        <v/>
      </c>
      <c r="DG201" s="399" t="str">
        <f ca="1">+IF(OFFSET('Sanitation Data'!$H$30,0,10*ROW('Sanitation Data'!H195))="","",OFFSET('Sanitation Data'!$H$30,0,10*ROW('Sanitation Data'!H195)))</f>
        <v/>
      </c>
      <c r="DH201" s="399" t="str">
        <f ca="1">+IF(OFFSET('Sanitation Data'!$H$31,0,10*ROW('Sanitation Data'!H195))="","",OFFSET('Sanitation Data'!$H$31,0,10*ROW('Sanitation Data'!H195)))</f>
        <v/>
      </c>
      <c r="DI201" s="399" t="str">
        <f ca="1">+IF(OFFSET('Sanitation Data'!$H$32,0,10*ROW('Sanitation Data'!H195))="","",OFFSET('Sanitation Data'!$H$32,0,10*ROW('Sanitation Data'!H195)))</f>
        <v/>
      </c>
      <c r="DJ201" s="399" t="str">
        <f ca="1">+IF(OFFSET('Sanitation Data'!$I$28,0,10*ROW('Sanitation Data'!I195))="","",OFFSET('Sanitation Data'!$I$28,0,10*ROW('Sanitation Data'!I195)))</f>
        <v/>
      </c>
      <c r="DK201" s="399" t="str">
        <f ca="1">+IF(OFFSET('Sanitation Data'!$I$29,0,10*ROW('Sanitation Data'!I195))="","",OFFSET('Sanitation Data'!$I$29,0,10*ROW('Sanitation Data'!I195)))</f>
        <v/>
      </c>
      <c r="DL201" s="399" t="str">
        <f ca="1">+IF(OFFSET('Sanitation Data'!$I$30,0,10*ROW('Sanitation Data'!I195))="","",OFFSET('Sanitation Data'!$I$30,0,10*ROW('Sanitation Data'!I195)))</f>
        <v/>
      </c>
      <c r="DM201" s="399" t="str">
        <f ca="1">+IF(OFFSET('Sanitation Data'!$I$31,0,10*ROW('Sanitation Data'!I195))="","",OFFSET('Sanitation Data'!$I$31,0,10*ROW('Sanitation Data'!I195)))</f>
        <v/>
      </c>
      <c r="DN201" s="399" t="str">
        <f ca="1">+IF(OFFSET('Sanitation Data'!$I$32,0,10*ROW('Sanitation Data'!I195))="","",OFFSET('Sanitation Data'!$I$32,0,10*ROW('Sanitation Data'!I195)))</f>
        <v/>
      </c>
      <c r="DO201" s="399" t="str">
        <f ca="1">+IF(OFFSET('Hygiene Data'!$D$11,0,10*ROW('Hygiene Data'!D195))="","",OFFSET('Hygiene Data'!$D$11,0,10*ROW('Hygiene Data'!D195)))</f>
        <v/>
      </c>
      <c r="DP201" s="399" t="str">
        <f ca="1">+IF(OFFSET('Hygiene Data'!$D$12,0,10*ROW('Hygiene Data'!D195))="","",OFFSET('Hygiene Data'!$D$12,0,10*ROW('Hygiene Data'!D195)))</f>
        <v/>
      </c>
      <c r="DQ201" s="399" t="str">
        <f ca="1">+IF(OFFSET('Hygiene Data'!$D$13,0,10*ROW('Hygiene Data'!D195))="","",OFFSET('Hygiene Data'!$D$13,0,10*ROW('Hygiene Data'!D195)))</f>
        <v/>
      </c>
      <c r="DR201" s="399" t="str">
        <f ca="1">+IF(OFFSET('Hygiene Data'!$E$11,0,10*ROW('Hygiene Data'!E195))="","",OFFSET('Hygiene Data'!$E$11,0,10*ROW('Hygiene Data'!E195)))</f>
        <v/>
      </c>
      <c r="DS201" s="399" t="str">
        <f ca="1">+IF(OFFSET('Hygiene Data'!$E$12,0,10*ROW('Hygiene Data'!E195))="","",OFFSET('Hygiene Data'!$E$12,0,10*ROW('Hygiene Data'!E195)))</f>
        <v/>
      </c>
      <c r="DT201" s="399" t="str">
        <f ca="1">+IF(OFFSET('Hygiene Data'!$E$13,0,10*ROW('Hygiene Data'!E195))="","",OFFSET('Hygiene Data'!$E$13,0,10*ROW('Hygiene Data'!E195)))</f>
        <v/>
      </c>
      <c r="DU201" s="399" t="str">
        <f ca="1">+IF(OFFSET('Hygiene Data'!$F$11,0,10*ROW('Hygiene Data'!F195))="","",OFFSET('Hygiene Data'!$F$11,0,10*ROW('Hygiene Data'!F195)))</f>
        <v/>
      </c>
      <c r="DV201" s="399" t="str">
        <f ca="1">+IF(OFFSET('Hygiene Data'!$F$12,0,10*ROW('Hygiene Data'!F195))="","",OFFSET('Hygiene Data'!$F$12,0,10*ROW('Hygiene Data'!F195)))</f>
        <v/>
      </c>
      <c r="DW201" s="399" t="str">
        <f ca="1">+IF(OFFSET('Hygiene Data'!$F$13,0,10*ROW('Hygiene Data'!F195))="","",OFFSET('Hygiene Data'!$F$13,0,10*ROW('Hygiene Data'!F195)))</f>
        <v/>
      </c>
      <c r="DX201" s="399" t="str">
        <f ca="1">+IF(OFFSET('Hygiene Data'!$G$11,0,10*ROW('Hygiene Data'!G195))="","",OFFSET('Hygiene Data'!$G$11,0,10*ROW('Hygiene Data'!G195)))</f>
        <v/>
      </c>
      <c r="DY201" s="399" t="str">
        <f ca="1">+IF(OFFSET('Hygiene Data'!$G$12,0,10*ROW('Hygiene Data'!G195))="","",OFFSET('Hygiene Data'!$G$12,0,10*ROW('Hygiene Data'!G195)))</f>
        <v/>
      </c>
      <c r="DZ201" s="399" t="str">
        <f ca="1">+IF(OFFSET('Hygiene Data'!$G$13,0,10*ROW('Hygiene Data'!G195))="","",OFFSET('Hygiene Data'!$G$13,0,10*ROW('Hygiene Data'!G195)))</f>
        <v/>
      </c>
      <c r="EA201" s="399" t="str">
        <f ca="1">+IF(OFFSET('Hygiene Data'!$H$11,0,10*ROW('Hygiene Data'!H195))="","",OFFSET('Hygiene Data'!$H$11,0,10*ROW('Hygiene Data'!H195)))</f>
        <v/>
      </c>
      <c r="EB201" s="399" t="str">
        <f ca="1">+IF(OFFSET('Hygiene Data'!$H$12,0,10*ROW('Hygiene Data'!H195))="","",OFFSET('Hygiene Data'!$H$12,0,10*ROW('Hygiene Data'!H195)))</f>
        <v/>
      </c>
      <c r="EC201" s="399" t="str">
        <f ca="1">+IF(OFFSET('Hygiene Data'!$H$13,0,10*ROW('Hygiene Data'!H195))="","",OFFSET('Hygiene Data'!$H$13,0,10*ROW('Hygiene Data'!H195)))</f>
        <v/>
      </c>
      <c r="ED201" s="399" t="str">
        <f ca="1">+IF(OFFSET('Hygiene Data'!$I$11,0,10*ROW('Hygiene Data'!I195))="","",OFFSET('Hygiene Data'!$I$11,0,10*ROW('Hygiene Data'!I195)))</f>
        <v/>
      </c>
      <c r="EE201" s="399" t="str">
        <f ca="1">+IF(OFFSET('Hygiene Data'!$I$12,0,10*ROW('Hygiene Data'!I195))="","",OFFSET('Hygiene Data'!$I$12,0,10*ROW('Hygiene Data'!I195)))</f>
        <v/>
      </c>
      <c r="EF201" s="399" t="str">
        <f ca="1">+IF(OFFSET('Hygiene Data'!$I$13,0,10*ROW('Hygiene Data'!I195))="","",OFFSET('Hygiene Data'!$I$13,0,10*ROW('Hygiene Data'!I195)))</f>
        <v/>
      </c>
    </row>
    <row r="202" spans="1:136" x14ac:dyDescent="0.25">
      <c r="A202" s="508" t="str">
        <f ca="1">+IF(OFFSET('Water Data'!$B$2,0,10*ROW('Water Data'!E196))="","",OFFSET('Water Data'!$B$2,0,10*ROW('Water Data'!E196)))</f>
        <v/>
      </c>
      <c r="B202" s="50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35" t="str">
        <f t="shared" ca="1" si="3"/>
        <v/>
      </c>
      <c r="D202" s="53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3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3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3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3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3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3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3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3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3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3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3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3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3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3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3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3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3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3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3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3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3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3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3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3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3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3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3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3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3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3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3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3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3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3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3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3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3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3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3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3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3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3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3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3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3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3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3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3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1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3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3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3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3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3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3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3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3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3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3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3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3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3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3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3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3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99" t="str">
        <f ca="1">+IF(OFFSET('Water Data'!$D$27,0,10*ROW('Water Data'!D196))="","",OFFSET('Water Data'!$D$27,0,10*ROW('Water Data'!D196)))</f>
        <v/>
      </c>
      <c r="BT202" s="399" t="str">
        <f ca="1">+IF(OFFSET('Water Data'!$D$28,0,10*ROW('Water Data'!D196))="","",OFFSET('Water Data'!$D$28,0,10*ROW('Water Data'!D196)))</f>
        <v/>
      </c>
      <c r="BU202" s="399" t="str">
        <f ca="1">+IF(OFFSET('Water Data'!$D$29,0,10*ROW('Water Data'!D196))="","",OFFSET('Water Data'!$D$29,0,10*ROW('Water Data'!D196)))</f>
        <v/>
      </c>
      <c r="BV202" s="399" t="str">
        <f ca="1">+IF(OFFSET('Water Data'!$E$27,0,10*ROW('Water Data'!E196))="","",OFFSET('Water Data'!$E$27,0,10*ROW('Water Data'!E196)))</f>
        <v/>
      </c>
      <c r="BW202" s="399" t="str">
        <f ca="1">+IF(OFFSET('Water Data'!$E$28,0,10*ROW('Water Data'!E196))="","",OFFSET('Water Data'!$E$28,0,10*ROW('Water Data'!E196)))</f>
        <v/>
      </c>
      <c r="BX202" s="399" t="str">
        <f ca="1">+IF(OFFSET('Water Data'!$E$29,0,10*ROW('Water Data'!E196))="","",OFFSET('Water Data'!$E$29,0,10*ROW('Water Data'!E196)))</f>
        <v/>
      </c>
      <c r="BY202" s="399" t="str">
        <f ca="1">+IF(OFFSET('Water Data'!$F$27,0,10*ROW('Water Data'!F196))="","",OFFSET('Water Data'!$F$27,0,10*ROW('Water Data'!F196)))</f>
        <v/>
      </c>
      <c r="BZ202" s="399" t="str">
        <f ca="1">+IF(OFFSET('Water Data'!$F$28,0,10*ROW('Water Data'!F196))="","",OFFSET('Water Data'!$F$28,0,10*ROW('Water Data'!F196)))</f>
        <v/>
      </c>
      <c r="CA202" s="399" t="str">
        <f ca="1">+IF(OFFSET('Water Data'!$F$29,0,10*ROW('Water Data'!F196))="","",OFFSET('Water Data'!$F$29,0,10*ROW('Water Data'!F196)))</f>
        <v/>
      </c>
      <c r="CB202" s="399" t="str">
        <f ca="1">+IF(OFFSET('Water Data'!$G$27,0,10*ROW('Water Data'!G196))="","",OFFSET('Water Data'!$G$27,0,10*ROW('Water Data'!G196)))</f>
        <v/>
      </c>
      <c r="CC202" s="399" t="str">
        <f ca="1">+IF(OFFSET('Water Data'!$G$28,0,10*ROW('Water Data'!G196))="","",OFFSET('Water Data'!$G$28,0,10*ROW('Water Data'!G196)))</f>
        <v/>
      </c>
      <c r="CD202" s="399" t="str">
        <f ca="1">+IF(OFFSET('Water Data'!$G$29,0,10*ROW('Water Data'!G196))="","",OFFSET('Water Data'!$G$29,0,10*ROW('Water Data'!G196)))</f>
        <v/>
      </c>
      <c r="CE202" s="399" t="str">
        <f ca="1">+IF(OFFSET('Water Data'!$H$27,0,10*ROW('Water Data'!H196))="","",OFFSET('Water Data'!$H$27,0,10*ROW('Water Data'!H196)))</f>
        <v/>
      </c>
      <c r="CF202" s="399" t="str">
        <f ca="1">+IF(OFFSET('Water Data'!$H$28,0,10*ROW('Water Data'!H196))="","",OFFSET('Water Data'!$H$28,0,10*ROW('Water Data'!H196)))</f>
        <v/>
      </c>
      <c r="CG202" s="399" t="str">
        <f ca="1">+IF(OFFSET('Water Data'!$H$29,0,10*ROW('Water Data'!H196))="","",OFFSET('Water Data'!$H$29,0,10*ROW('Water Data'!H196)))</f>
        <v/>
      </c>
      <c r="CH202" s="399" t="str">
        <f ca="1">+IF(OFFSET('Water Data'!$I$27,0,10*ROW('Water Data'!I196))="","",OFFSET('Water Data'!$I$27,0,10*ROW('Water Data'!I196)))</f>
        <v/>
      </c>
      <c r="CI202" s="399" t="str">
        <f ca="1">+IF(OFFSET('Water Data'!$I$28,0,10*ROW('Water Data'!I196))="","",OFFSET('Water Data'!$I$28,0,10*ROW('Water Data'!I196)))</f>
        <v/>
      </c>
      <c r="CJ202" s="399" t="str">
        <f ca="1">+IF(OFFSET('Water Data'!$I$29,0,10*ROW('Water Data'!I196))="","",OFFSET('Water Data'!$I$29,0,10*ROW('Water Data'!I196)))</f>
        <v/>
      </c>
      <c r="CK202" s="399" t="str">
        <f ca="1">+IF(OFFSET('Sanitation Data'!$D$28,0,10*ROW('Sanitation Data'!D196))="","",OFFSET('Sanitation Data'!$D$28,0,10*ROW('Sanitation Data'!D196)))</f>
        <v/>
      </c>
      <c r="CL202" s="399" t="str">
        <f ca="1">+IF(OFFSET('Sanitation Data'!$D$29,0,10*ROW('Sanitation Data'!D196))="","",OFFSET('Sanitation Data'!$D$29,0,10*ROW('Sanitation Data'!D196)))</f>
        <v/>
      </c>
      <c r="CM202" s="399" t="str">
        <f ca="1">+IF(OFFSET('Sanitation Data'!$D$30,0,10*ROW('Sanitation Data'!D196))="","",OFFSET('Sanitation Data'!$D$30,0,10*ROW('Sanitation Data'!D196)))</f>
        <v/>
      </c>
      <c r="CN202" s="399" t="str">
        <f ca="1">+IF(OFFSET('Sanitation Data'!$D$31,0,10*ROW('Sanitation Data'!D196))="","",OFFSET('Sanitation Data'!$D$31,0,10*ROW('Sanitation Data'!D196)))</f>
        <v/>
      </c>
      <c r="CO202" s="399" t="str">
        <f ca="1">+IF(OFFSET('Sanitation Data'!$D$32,0,10*ROW('Sanitation Data'!D196))="","",OFFSET('Sanitation Data'!$D$32,0,10*ROW('Sanitation Data'!D196)))</f>
        <v/>
      </c>
      <c r="CP202" s="399" t="str">
        <f ca="1">+IF(OFFSET('Sanitation Data'!$E$28,0,10*ROW('Sanitation Data'!E196))="","",OFFSET('Sanitation Data'!$E$28,0,10*ROW('Sanitation Data'!E196)))</f>
        <v/>
      </c>
      <c r="CQ202" s="399" t="str">
        <f ca="1">+IF(OFFSET('Sanitation Data'!$E$29,0,10*ROW('Sanitation Data'!E196))="","",OFFSET('Sanitation Data'!$E$29,0,10*ROW('Sanitation Data'!E196)))</f>
        <v/>
      </c>
      <c r="CR202" s="399" t="str">
        <f ca="1">+IF(OFFSET('Sanitation Data'!$E$30,0,10*ROW('Sanitation Data'!E196))="","",OFFSET('Sanitation Data'!$E$30,0,10*ROW('Sanitation Data'!E196)))</f>
        <v/>
      </c>
      <c r="CS202" s="399" t="str">
        <f ca="1">+IF(OFFSET('Sanitation Data'!$E$31,0,10*ROW('Sanitation Data'!E196))="","",OFFSET('Sanitation Data'!$E$31,0,10*ROW('Sanitation Data'!E196)))</f>
        <v/>
      </c>
      <c r="CT202" s="399" t="str">
        <f ca="1">+IF(OFFSET('Sanitation Data'!$E$32,0,10*ROW('Sanitation Data'!E196))="","",OFFSET('Sanitation Data'!$E$32,0,10*ROW('Sanitation Data'!E196)))</f>
        <v/>
      </c>
      <c r="CU202" s="399" t="str">
        <f ca="1">+IF(OFFSET('Sanitation Data'!$F$28,0,10*ROW('Sanitation Data'!F196))="","",OFFSET('Sanitation Data'!$F$28,0,10*ROW('Sanitation Data'!F196)))</f>
        <v/>
      </c>
      <c r="CV202" s="399" t="str">
        <f ca="1">+IF(OFFSET('Sanitation Data'!$F$29,0,10*ROW('Sanitation Data'!F196))="","",OFFSET('Sanitation Data'!$F$29,0,10*ROW('Sanitation Data'!F196)))</f>
        <v/>
      </c>
      <c r="CW202" s="399" t="str">
        <f ca="1">+IF(OFFSET('Sanitation Data'!$F$30,0,10*ROW('Sanitation Data'!F196))="","",OFFSET('Sanitation Data'!$F$30,0,10*ROW('Sanitation Data'!F196)))</f>
        <v/>
      </c>
      <c r="CX202" s="399" t="str">
        <f ca="1">+IF(OFFSET('Sanitation Data'!$F$31,0,10*ROW('Sanitation Data'!F196))="","",OFFSET('Sanitation Data'!$F$31,0,10*ROW('Sanitation Data'!F196)))</f>
        <v/>
      </c>
      <c r="CY202" s="399" t="str">
        <f ca="1">+IF(OFFSET('Sanitation Data'!$F$32,0,10*ROW('Sanitation Data'!F196))="","",OFFSET('Sanitation Data'!$F$32,0,10*ROW('Sanitation Data'!F196)))</f>
        <v/>
      </c>
      <c r="CZ202" s="399" t="str">
        <f ca="1">+IF(OFFSET('Sanitation Data'!$G$28,0,10*ROW('Sanitation Data'!G196))="","",OFFSET('Sanitation Data'!$G$28,0,10*ROW('Sanitation Data'!G196)))</f>
        <v/>
      </c>
      <c r="DA202" s="399" t="str">
        <f ca="1">+IF(OFFSET('Sanitation Data'!$G$29,0,10*ROW('Sanitation Data'!G196))="","",OFFSET('Sanitation Data'!$G$29,0,10*ROW('Sanitation Data'!G196)))</f>
        <v/>
      </c>
      <c r="DB202" s="399" t="str">
        <f ca="1">+IF(OFFSET('Sanitation Data'!$G$30,0,10*ROW('Sanitation Data'!G196))="","",OFFSET('Sanitation Data'!$G$30,0,10*ROW('Sanitation Data'!G196)))</f>
        <v/>
      </c>
      <c r="DC202" s="399" t="str">
        <f ca="1">+IF(OFFSET('Sanitation Data'!$G$31,0,10*ROW('Sanitation Data'!G196))="","",OFFSET('Sanitation Data'!$G$31,0,10*ROW('Sanitation Data'!G196)))</f>
        <v/>
      </c>
      <c r="DD202" s="399" t="str">
        <f ca="1">+IF(OFFSET('Sanitation Data'!$G$32,0,10*ROW('Sanitation Data'!G196))="","",OFFSET('Sanitation Data'!$G$32,0,10*ROW('Sanitation Data'!G196)))</f>
        <v/>
      </c>
      <c r="DE202" s="399" t="str">
        <f ca="1">+IF(OFFSET('Sanitation Data'!$H$28,0,10*ROW('Sanitation Data'!H196))="","",OFFSET('Sanitation Data'!$H$28,0,10*ROW('Sanitation Data'!H196)))</f>
        <v/>
      </c>
      <c r="DF202" s="399" t="str">
        <f ca="1">+IF(OFFSET('Sanitation Data'!$H$29,0,10*ROW('Sanitation Data'!H196))="","",OFFSET('Sanitation Data'!$H$29,0,10*ROW('Sanitation Data'!H196)))</f>
        <v/>
      </c>
      <c r="DG202" s="399" t="str">
        <f ca="1">+IF(OFFSET('Sanitation Data'!$H$30,0,10*ROW('Sanitation Data'!H196))="","",OFFSET('Sanitation Data'!$H$30,0,10*ROW('Sanitation Data'!H196)))</f>
        <v/>
      </c>
      <c r="DH202" s="399" t="str">
        <f ca="1">+IF(OFFSET('Sanitation Data'!$H$31,0,10*ROW('Sanitation Data'!H196))="","",OFFSET('Sanitation Data'!$H$31,0,10*ROW('Sanitation Data'!H196)))</f>
        <v/>
      </c>
      <c r="DI202" s="399" t="str">
        <f ca="1">+IF(OFFSET('Sanitation Data'!$H$32,0,10*ROW('Sanitation Data'!H196))="","",OFFSET('Sanitation Data'!$H$32,0,10*ROW('Sanitation Data'!H196)))</f>
        <v/>
      </c>
      <c r="DJ202" s="399" t="str">
        <f ca="1">+IF(OFFSET('Sanitation Data'!$I$28,0,10*ROW('Sanitation Data'!I196))="","",OFFSET('Sanitation Data'!$I$28,0,10*ROW('Sanitation Data'!I196)))</f>
        <v/>
      </c>
      <c r="DK202" s="399" t="str">
        <f ca="1">+IF(OFFSET('Sanitation Data'!$I$29,0,10*ROW('Sanitation Data'!I196))="","",OFFSET('Sanitation Data'!$I$29,0,10*ROW('Sanitation Data'!I196)))</f>
        <v/>
      </c>
      <c r="DL202" s="399" t="str">
        <f ca="1">+IF(OFFSET('Sanitation Data'!$I$30,0,10*ROW('Sanitation Data'!I196))="","",OFFSET('Sanitation Data'!$I$30,0,10*ROW('Sanitation Data'!I196)))</f>
        <v/>
      </c>
      <c r="DM202" s="399" t="str">
        <f ca="1">+IF(OFFSET('Sanitation Data'!$I$31,0,10*ROW('Sanitation Data'!I196))="","",OFFSET('Sanitation Data'!$I$31,0,10*ROW('Sanitation Data'!I196)))</f>
        <v/>
      </c>
      <c r="DN202" s="399" t="str">
        <f ca="1">+IF(OFFSET('Sanitation Data'!$I$32,0,10*ROW('Sanitation Data'!I196))="","",OFFSET('Sanitation Data'!$I$32,0,10*ROW('Sanitation Data'!I196)))</f>
        <v/>
      </c>
      <c r="DO202" s="399" t="str">
        <f ca="1">+IF(OFFSET('Hygiene Data'!$D$11,0,10*ROW('Hygiene Data'!D196))="","",OFFSET('Hygiene Data'!$D$11,0,10*ROW('Hygiene Data'!D196)))</f>
        <v/>
      </c>
      <c r="DP202" s="399" t="str">
        <f ca="1">+IF(OFFSET('Hygiene Data'!$D$12,0,10*ROW('Hygiene Data'!D196))="","",OFFSET('Hygiene Data'!$D$12,0,10*ROW('Hygiene Data'!D196)))</f>
        <v/>
      </c>
      <c r="DQ202" s="399" t="str">
        <f ca="1">+IF(OFFSET('Hygiene Data'!$D$13,0,10*ROW('Hygiene Data'!D196))="","",OFFSET('Hygiene Data'!$D$13,0,10*ROW('Hygiene Data'!D196)))</f>
        <v/>
      </c>
      <c r="DR202" s="399" t="str">
        <f ca="1">+IF(OFFSET('Hygiene Data'!$E$11,0,10*ROW('Hygiene Data'!E196))="","",OFFSET('Hygiene Data'!$E$11,0,10*ROW('Hygiene Data'!E196)))</f>
        <v/>
      </c>
      <c r="DS202" s="399" t="str">
        <f ca="1">+IF(OFFSET('Hygiene Data'!$E$12,0,10*ROW('Hygiene Data'!E196))="","",OFFSET('Hygiene Data'!$E$12,0,10*ROW('Hygiene Data'!E196)))</f>
        <v/>
      </c>
      <c r="DT202" s="399" t="str">
        <f ca="1">+IF(OFFSET('Hygiene Data'!$E$13,0,10*ROW('Hygiene Data'!E196))="","",OFFSET('Hygiene Data'!$E$13,0,10*ROW('Hygiene Data'!E196)))</f>
        <v/>
      </c>
      <c r="DU202" s="399" t="str">
        <f ca="1">+IF(OFFSET('Hygiene Data'!$F$11,0,10*ROW('Hygiene Data'!F196))="","",OFFSET('Hygiene Data'!$F$11,0,10*ROW('Hygiene Data'!F196)))</f>
        <v/>
      </c>
      <c r="DV202" s="399" t="str">
        <f ca="1">+IF(OFFSET('Hygiene Data'!$F$12,0,10*ROW('Hygiene Data'!F196))="","",OFFSET('Hygiene Data'!$F$12,0,10*ROW('Hygiene Data'!F196)))</f>
        <v/>
      </c>
      <c r="DW202" s="399" t="str">
        <f ca="1">+IF(OFFSET('Hygiene Data'!$F$13,0,10*ROW('Hygiene Data'!F196))="","",OFFSET('Hygiene Data'!$F$13,0,10*ROW('Hygiene Data'!F196)))</f>
        <v/>
      </c>
      <c r="DX202" s="399" t="str">
        <f ca="1">+IF(OFFSET('Hygiene Data'!$G$11,0,10*ROW('Hygiene Data'!G196))="","",OFFSET('Hygiene Data'!$G$11,0,10*ROW('Hygiene Data'!G196)))</f>
        <v/>
      </c>
      <c r="DY202" s="399" t="str">
        <f ca="1">+IF(OFFSET('Hygiene Data'!$G$12,0,10*ROW('Hygiene Data'!G196))="","",OFFSET('Hygiene Data'!$G$12,0,10*ROW('Hygiene Data'!G196)))</f>
        <v/>
      </c>
      <c r="DZ202" s="399" t="str">
        <f ca="1">+IF(OFFSET('Hygiene Data'!$G$13,0,10*ROW('Hygiene Data'!G196))="","",OFFSET('Hygiene Data'!$G$13,0,10*ROW('Hygiene Data'!G196)))</f>
        <v/>
      </c>
      <c r="EA202" s="399" t="str">
        <f ca="1">+IF(OFFSET('Hygiene Data'!$H$11,0,10*ROW('Hygiene Data'!H196))="","",OFFSET('Hygiene Data'!$H$11,0,10*ROW('Hygiene Data'!H196)))</f>
        <v/>
      </c>
      <c r="EB202" s="399" t="str">
        <f ca="1">+IF(OFFSET('Hygiene Data'!$H$12,0,10*ROW('Hygiene Data'!H196))="","",OFFSET('Hygiene Data'!$H$12,0,10*ROW('Hygiene Data'!H196)))</f>
        <v/>
      </c>
      <c r="EC202" s="399" t="str">
        <f ca="1">+IF(OFFSET('Hygiene Data'!$H$13,0,10*ROW('Hygiene Data'!H196))="","",OFFSET('Hygiene Data'!$H$13,0,10*ROW('Hygiene Data'!H196)))</f>
        <v/>
      </c>
      <c r="ED202" s="399" t="str">
        <f ca="1">+IF(OFFSET('Hygiene Data'!$I$11,0,10*ROW('Hygiene Data'!I196))="","",OFFSET('Hygiene Data'!$I$11,0,10*ROW('Hygiene Data'!I196)))</f>
        <v/>
      </c>
      <c r="EE202" s="399" t="str">
        <f ca="1">+IF(OFFSET('Hygiene Data'!$I$12,0,10*ROW('Hygiene Data'!I196))="","",OFFSET('Hygiene Data'!$I$12,0,10*ROW('Hygiene Data'!I196)))</f>
        <v/>
      </c>
      <c r="EF202" s="399" t="str">
        <f ca="1">+IF(OFFSET('Hygiene Data'!$I$13,0,10*ROW('Hygiene Data'!I196))="","",OFFSET('Hygiene Data'!$I$13,0,10*ROW('Hygiene Data'!I196)))</f>
        <v/>
      </c>
    </row>
    <row r="203" spans="1:136" x14ac:dyDescent="0.25">
      <c r="A203" s="508" t="str">
        <f ca="1">+IF(OFFSET('Water Data'!$B$2,0,10*ROW('Water Data'!E197))="","",OFFSET('Water Data'!$B$2,0,10*ROW('Water Data'!E197)))</f>
        <v/>
      </c>
      <c r="B203" s="50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35" t="str">
        <f t="shared" ca="1" si="3"/>
        <v/>
      </c>
      <c r="D203" s="53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3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3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3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3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3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3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3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3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3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3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3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3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3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3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3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3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3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3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3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3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3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3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3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3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3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3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3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3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3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3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3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3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3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3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3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3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3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3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3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3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3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3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3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3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3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3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3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3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1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3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3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3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3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3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3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3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3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3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3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3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3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3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3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3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3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99" t="str">
        <f ca="1">+IF(OFFSET('Water Data'!$D$27,0,10*ROW('Water Data'!D197))="","",OFFSET('Water Data'!$D$27,0,10*ROW('Water Data'!D197)))</f>
        <v/>
      </c>
      <c r="BT203" s="399" t="str">
        <f ca="1">+IF(OFFSET('Water Data'!$D$28,0,10*ROW('Water Data'!D197))="","",OFFSET('Water Data'!$D$28,0,10*ROW('Water Data'!D197)))</f>
        <v/>
      </c>
      <c r="BU203" s="399" t="str">
        <f ca="1">+IF(OFFSET('Water Data'!$D$29,0,10*ROW('Water Data'!D197))="","",OFFSET('Water Data'!$D$29,0,10*ROW('Water Data'!D197)))</f>
        <v/>
      </c>
      <c r="BV203" s="399" t="str">
        <f ca="1">+IF(OFFSET('Water Data'!$E$27,0,10*ROW('Water Data'!E197))="","",OFFSET('Water Data'!$E$27,0,10*ROW('Water Data'!E197)))</f>
        <v/>
      </c>
      <c r="BW203" s="399" t="str">
        <f ca="1">+IF(OFFSET('Water Data'!$E$28,0,10*ROW('Water Data'!E197))="","",OFFSET('Water Data'!$E$28,0,10*ROW('Water Data'!E197)))</f>
        <v/>
      </c>
      <c r="BX203" s="399" t="str">
        <f ca="1">+IF(OFFSET('Water Data'!$E$29,0,10*ROW('Water Data'!E197))="","",OFFSET('Water Data'!$E$29,0,10*ROW('Water Data'!E197)))</f>
        <v/>
      </c>
      <c r="BY203" s="399" t="str">
        <f ca="1">+IF(OFFSET('Water Data'!$F$27,0,10*ROW('Water Data'!F197))="","",OFFSET('Water Data'!$F$27,0,10*ROW('Water Data'!F197)))</f>
        <v/>
      </c>
      <c r="BZ203" s="399" t="str">
        <f ca="1">+IF(OFFSET('Water Data'!$F$28,0,10*ROW('Water Data'!F197))="","",OFFSET('Water Data'!$F$28,0,10*ROW('Water Data'!F197)))</f>
        <v/>
      </c>
      <c r="CA203" s="399" t="str">
        <f ca="1">+IF(OFFSET('Water Data'!$F$29,0,10*ROW('Water Data'!F197))="","",OFFSET('Water Data'!$F$29,0,10*ROW('Water Data'!F197)))</f>
        <v/>
      </c>
      <c r="CB203" s="399" t="str">
        <f ca="1">+IF(OFFSET('Water Data'!$G$27,0,10*ROW('Water Data'!G197))="","",OFFSET('Water Data'!$G$27,0,10*ROW('Water Data'!G197)))</f>
        <v/>
      </c>
      <c r="CC203" s="399" t="str">
        <f ca="1">+IF(OFFSET('Water Data'!$G$28,0,10*ROW('Water Data'!G197))="","",OFFSET('Water Data'!$G$28,0,10*ROW('Water Data'!G197)))</f>
        <v/>
      </c>
      <c r="CD203" s="399" t="str">
        <f ca="1">+IF(OFFSET('Water Data'!$G$29,0,10*ROW('Water Data'!G197))="","",OFFSET('Water Data'!$G$29,0,10*ROW('Water Data'!G197)))</f>
        <v/>
      </c>
      <c r="CE203" s="399" t="str">
        <f ca="1">+IF(OFFSET('Water Data'!$H$27,0,10*ROW('Water Data'!H197))="","",OFFSET('Water Data'!$H$27,0,10*ROW('Water Data'!H197)))</f>
        <v/>
      </c>
      <c r="CF203" s="399" t="str">
        <f ca="1">+IF(OFFSET('Water Data'!$H$28,0,10*ROW('Water Data'!H197))="","",OFFSET('Water Data'!$H$28,0,10*ROW('Water Data'!H197)))</f>
        <v/>
      </c>
      <c r="CG203" s="399" t="str">
        <f ca="1">+IF(OFFSET('Water Data'!$H$29,0,10*ROW('Water Data'!H197))="","",OFFSET('Water Data'!$H$29,0,10*ROW('Water Data'!H197)))</f>
        <v/>
      </c>
      <c r="CH203" s="399" t="str">
        <f ca="1">+IF(OFFSET('Water Data'!$I$27,0,10*ROW('Water Data'!I197))="","",OFFSET('Water Data'!$I$27,0,10*ROW('Water Data'!I197)))</f>
        <v/>
      </c>
      <c r="CI203" s="399" t="str">
        <f ca="1">+IF(OFFSET('Water Data'!$I$28,0,10*ROW('Water Data'!I197))="","",OFFSET('Water Data'!$I$28,0,10*ROW('Water Data'!I197)))</f>
        <v/>
      </c>
      <c r="CJ203" s="399" t="str">
        <f ca="1">+IF(OFFSET('Water Data'!$I$29,0,10*ROW('Water Data'!I197))="","",OFFSET('Water Data'!$I$29,0,10*ROW('Water Data'!I197)))</f>
        <v/>
      </c>
      <c r="CK203" s="399" t="str">
        <f ca="1">+IF(OFFSET('Sanitation Data'!$D$28,0,10*ROW('Sanitation Data'!D197))="","",OFFSET('Sanitation Data'!$D$28,0,10*ROW('Sanitation Data'!D197)))</f>
        <v/>
      </c>
      <c r="CL203" s="399" t="str">
        <f ca="1">+IF(OFFSET('Sanitation Data'!$D$29,0,10*ROW('Sanitation Data'!D197))="","",OFFSET('Sanitation Data'!$D$29,0,10*ROW('Sanitation Data'!D197)))</f>
        <v/>
      </c>
      <c r="CM203" s="399" t="str">
        <f ca="1">+IF(OFFSET('Sanitation Data'!$D$30,0,10*ROW('Sanitation Data'!D197))="","",OFFSET('Sanitation Data'!$D$30,0,10*ROW('Sanitation Data'!D197)))</f>
        <v/>
      </c>
      <c r="CN203" s="399" t="str">
        <f ca="1">+IF(OFFSET('Sanitation Data'!$D$31,0,10*ROW('Sanitation Data'!D197))="","",OFFSET('Sanitation Data'!$D$31,0,10*ROW('Sanitation Data'!D197)))</f>
        <v/>
      </c>
      <c r="CO203" s="399" t="str">
        <f ca="1">+IF(OFFSET('Sanitation Data'!$D$32,0,10*ROW('Sanitation Data'!D197))="","",OFFSET('Sanitation Data'!$D$32,0,10*ROW('Sanitation Data'!D197)))</f>
        <v/>
      </c>
      <c r="CP203" s="399" t="str">
        <f ca="1">+IF(OFFSET('Sanitation Data'!$E$28,0,10*ROW('Sanitation Data'!E197))="","",OFFSET('Sanitation Data'!$E$28,0,10*ROW('Sanitation Data'!E197)))</f>
        <v/>
      </c>
      <c r="CQ203" s="399" t="str">
        <f ca="1">+IF(OFFSET('Sanitation Data'!$E$29,0,10*ROW('Sanitation Data'!E197))="","",OFFSET('Sanitation Data'!$E$29,0,10*ROW('Sanitation Data'!E197)))</f>
        <v/>
      </c>
      <c r="CR203" s="399" t="str">
        <f ca="1">+IF(OFFSET('Sanitation Data'!$E$30,0,10*ROW('Sanitation Data'!E197))="","",OFFSET('Sanitation Data'!$E$30,0,10*ROW('Sanitation Data'!E197)))</f>
        <v/>
      </c>
      <c r="CS203" s="399" t="str">
        <f ca="1">+IF(OFFSET('Sanitation Data'!$E$31,0,10*ROW('Sanitation Data'!E197))="","",OFFSET('Sanitation Data'!$E$31,0,10*ROW('Sanitation Data'!E197)))</f>
        <v/>
      </c>
      <c r="CT203" s="399" t="str">
        <f ca="1">+IF(OFFSET('Sanitation Data'!$E$32,0,10*ROW('Sanitation Data'!E197))="","",OFFSET('Sanitation Data'!$E$32,0,10*ROW('Sanitation Data'!E197)))</f>
        <v/>
      </c>
      <c r="CU203" s="399" t="str">
        <f ca="1">+IF(OFFSET('Sanitation Data'!$F$28,0,10*ROW('Sanitation Data'!F197))="","",OFFSET('Sanitation Data'!$F$28,0,10*ROW('Sanitation Data'!F197)))</f>
        <v/>
      </c>
      <c r="CV203" s="399" t="str">
        <f ca="1">+IF(OFFSET('Sanitation Data'!$F$29,0,10*ROW('Sanitation Data'!F197))="","",OFFSET('Sanitation Data'!$F$29,0,10*ROW('Sanitation Data'!F197)))</f>
        <v/>
      </c>
      <c r="CW203" s="399" t="str">
        <f ca="1">+IF(OFFSET('Sanitation Data'!$F$30,0,10*ROW('Sanitation Data'!F197))="","",OFFSET('Sanitation Data'!$F$30,0,10*ROW('Sanitation Data'!F197)))</f>
        <v/>
      </c>
      <c r="CX203" s="399" t="str">
        <f ca="1">+IF(OFFSET('Sanitation Data'!$F$31,0,10*ROW('Sanitation Data'!F197))="","",OFFSET('Sanitation Data'!$F$31,0,10*ROW('Sanitation Data'!F197)))</f>
        <v/>
      </c>
      <c r="CY203" s="399" t="str">
        <f ca="1">+IF(OFFSET('Sanitation Data'!$F$32,0,10*ROW('Sanitation Data'!F197))="","",OFFSET('Sanitation Data'!$F$32,0,10*ROW('Sanitation Data'!F197)))</f>
        <v/>
      </c>
      <c r="CZ203" s="399" t="str">
        <f ca="1">+IF(OFFSET('Sanitation Data'!$G$28,0,10*ROW('Sanitation Data'!G197))="","",OFFSET('Sanitation Data'!$G$28,0,10*ROW('Sanitation Data'!G197)))</f>
        <v/>
      </c>
      <c r="DA203" s="399" t="str">
        <f ca="1">+IF(OFFSET('Sanitation Data'!$G$29,0,10*ROW('Sanitation Data'!G197))="","",OFFSET('Sanitation Data'!$G$29,0,10*ROW('Sanitation Data'!G197)))</f>
        <v/>
      </c>
      <c r="DB203" s="399" t="str">
        <f ca="1">+IF(OFFSET('Sanitation Data'!$G$30,0,10*ROW('Sanitation Data'!G197))="","",OFFSET('Sanitation Data'!$G$30,0,10*ROW('Sanitation Data'!G197)))</f>
        <v/>
      </c>
      <c r="DC203" s="399" t="str">
        <f ca="1">+IF(OFFSET('Sanitation Data'!$G$31,0,10*ROW('Sanitation Data'!G197))="","",OFFSET('Sanitation Data'!$G$31,0,10*ROW('Sanitation Data'!G197)))</f>
        <v/>
      </c>
      <c r="DD203" s="399" t="str">
        <f ca="1">+IF(OFFSET('Sanitation Data'!$G$32,0,10*ROW('Sanitation Data'!G197))="","",OFFSET('Sanitation Data'!$G$32,0,10*ROW('Sanitation Data'!G197)))</f>
        <v/>
      </c>
      <c r="DE203" s="399" t="str">
        <f ca="1">+IF(OFFSET('Sanitation Data'!$H$28,0,10*ROW('Sanitation Data'!H197))="","",OFFSET('Sanitation Data'!$H$28,0,10*ROW('Sanitation Data'!H197)))</f>
        <v/>
      </c>
      <c r="DF203" s="399" t="str">
        <f ca="1">+IF(OFFSET('Sanitation Data'!$H$29,0,10*ROW('Sanitation Data'!H197))="","",OFFSET('Sanitation Data'!$H$29,0,10*ROW('Sanitation Data'!H197)))</f>
        <v/>
      </c>
      <c r="DG203" s="399" t="str">
        <f ca="1">+IF(OFFSET('Sanitation Data'!$H$30,0,10*ROW('Sanitation Data'!H197))="","",OFFSET('Sanitation Data'!$H$30,0,10*ROW('Sanitation Data'!H197)))</f>
        <v/>
      </c>
      <c r="DH203" s="399" t="str">
        <f ca="1">+IF(OFFSET('Sanitation Data'!$H$31,0,10*ROW('Sanitation Data'!H197))="","",OFFSET('Sanitation Data'!$H$31,0,10*ROW('Sanitation Data'!H197)))</f>
        <v/>
      </c>
      <c r="DI203" s="399" t="str">
        <f ca="1">+IF(OFFSET('Sanitation Data'!$H$32,0,10*ROW('Sanitation Data'!H197))="","",OFFSET('Sanitation Data'!$H$32,0,10*ROW('Sanitation Data'!H197)))</f>
        <v/>
      </c>
      <c r="DJ203" s="399" t="str">
        <f ca="1">+IF(OFFSET('Sanitation Data'!$I$28,0,10*ROW('Sanitation Data'!I197))="","",OFFSET('Sanitation Data'!$I$28,0,10*ROW('Sanitation Data'!I197)))</f>
        <v/>
      </c>
      <c r="DK203" s="399" t="str">
        <f ca="1">+IF(OFFSET('Sanitation Data'!$I$29,0,10*ROW('Sanitation Data'!I197))="","",OFFSET('Sanitation Data'!$I$29,0,10*ROW('Sanitation Data'!I197)))</f>
        <v/>
      </c>
      <c r="DL203" s="399" t="str">
        <f ca="1">+IF(OFFSET('Sanitation Data'!$I$30,0,10*ROW('Sanitation Data'!I197))="","",OFFSET('Sanitation Data'!$I$30,0,10*ROW('Sanitation Data'!I197)))</f>
        <v/>
      </c>
      <c r="DM203" s="399" t="str">
        <f ca="1">+IF(OFFSET('Sanitation Data'!$I$31,0,10*ROW('Sanitation Data'!I197))="","",OFFSET('Sanitation Data'!$I$31,0,10*ROW('Sanitation Data'!I197)))</f>
        <v/>
      </c>
      <c r="DN203" s="399" t="str">
        <f ca="1">+IF(OFFSET('Sanitation Data'!$I$32,0,10*ROW('Sanitation Data'!I197))="","",OFFSET('Sanitation Data'!$I$32,0,10*ROW('Sanitation Data'!I197)))</f>
        <v/>
      </c>
      <c r="DO203" s="399" t="str">
        <f ca="1">+IF(OFFSET('Hygiene Data'!$D$11,0,10*ROW('Hygiene Data'!D197))="","",OFFSET('Hygiene Data'!$D$11,0,10*ROW('Hygiene Data'!D197)))</f>
        <v/>
      </c>
      <c r="DP203" s="399" t="str">
        <f ca="1">+IF(OFFSET('Hygiene Data'!$D$12,0,10*ROW('Hygiene Data'!D197))="","",OFFSET('Hygiene Data'!$D$12,0,10*ROW('Hygiene Data'!D197)))</f>
        <v/>
      </c>
      <c r="DQ203" s="399" t="str">
        <f ca="1">+IF(OFFSET('Hygiene Data'!$D$13,0,10*ROW('Hygiene Data'!D197))="","",OFFSET('Hygiene Data'!$D$13,0,10*ROW('Hygiene Data'!D197)))</f>
        <v/>
      </c>
      <c r="DR203" s="399" t="str">
        <f ca="1">+IF(OFFSET('Hygiene Data'!$E$11,0,10*ROW('Hygiene Data'!E197))="","",OFFSET('Hygiene Data'!$E$11,0,10*ROW('Hygiene Data'!E197)))</f>
        <v/>
      </c>
      <c r="DS203" s="399" t="str">
        <f ca="1">+IF(OFFSET('Hygiene Data'!$E$12,0,10*ROW('Hygiene Data'!E197))="","",OFFSET('Hygiene Data'!$E$12,0,10*ROW('Hygiene Data'!E197)))</f>
        <v/>
      </c>
      <c r="DT203" s="399" t="str">
        <f ca="1">+IF(OFFSET('Hygiene Data'!$E$13,0,10*ROW('Hygiene Data'!E197))="","",OFFSET('Hygiene Data'!$E$13,0,10*ROW('Hygiene Data'!E197)))</f>
        <v/>
      </c>
      <c r="DU203" s="399" t="str">
        <f ca="1">+IF(OFFSET('Hygiene Data'!$F$11,0,10*ROW('Hygiene Data'!F197))="","",OFFSET('Hygiene Data'!$F$11,0,10*ROW('Hygiene Data'!F197)))</f>
        <v/>
      </c>
      <c r="DV203" s="399" t="str">
        <f ca="1">+IF(OFFSET('Hygiene Data'!$F$12,0,10*ROW('Hygiene Data'!F197))="","",OFFSET('Hygiene Data'!$F$12,0,10*ROW('Hygiene Data'!F197)))</f>
        <v/>
      </c>
      <c r="DW203" s="399" t="str">
        <f ca="1">+IF(OFFSET('Hygiene Data'!$F$13,0,10*ROW('Hygiene Data'!F197))="","",OFFSET('Hygiene Data'!$F$13,0,10*ROW('Hygiene Data'!F197)))</f>
        <v/>
      </c>
      <c r="DX203" s="399" t="str">
        <f ca="1">+IF(OFFSET('Hygiene Data'!$G$11,0,10*ROW('Hygiene Data'!G197))="","",OFFSET('Hygiene Data'!$G$11,0,10*ROW('Hygiene Data'!G197)))</f>
        <v/>
      </c>
      <c r="DY203" s="399" t="str">
        <f ca="1">+IF(OFFSET('Hygiene Data'!$G$12,0,10*ROW('Hygiene Data'!G197))="","",OFFSET('Hygiene Data'!$G$12,0,10*ROW('Hygiene Data'!G197)))</f>
        <v/>
      </c>
      <c r="DZ203" s="399" t="str">
        <f ca="1">+IF(OFFSET('Hygiene Data'!$G$13,0,10*ROW('Hygiene Data'!G197))="","",OFFSET('Hygiene Data'!$G$13,0,10*ROW('Hygiene Data'!G197)))</f>
        <v/>
      </c>
      <c r="EA203" s="399" t="str">
        <f ca="1">+IF(OFFSET('Hygiene Data'!$H$11,0,10*ROW('Hygiene Data'!H197))="","",OFFSET('Hygiene Data'!$H$11,0,10*ROW('Hygiene Data'!H197)))</f>
        <v/>
      </c>
      <c r="EB203" s="399" t="str">
        <f ca="1">+IF(OFFSET('Hygiene Data'!$H$12,0,10*ROW('Hygiene Data'!H197))="","",OFFSET('Hygiene Data'!$H$12,0,10*ROW('Hygiene Data'!H197)))</f>
        <v/>
      </c>
      <c r="EC203" s="399" t="str">
        <f ca="1">+IF(OFFSET('Hygiene Data'!$H$13,0,10*ROW('Hygiene Data'!H197))="","",OFFSET('Hygiene Data'!$H$13,0,10*ROW('Hygiene Data'!H197)))</f>
        <v/>
      </c>
      <c r="ED203" s="399" t="str">
        <f ca="1">+IF(OFFSET('Hygiene Data'!$I$11,0,10*ROW('Hygiene Data'!I197))="","",OFFSET('Hygiene Data'!$I$11,0,10*ROW('Hygiene Data'!I197)))</f>
        <v/>
      </c>
      <c r="EE203" s="399" t="str">
        <f ca="1">+IF(OFFSET('Hygiene Data'!$I$12,0,10*ROW('Hygiene Data'!I197))="","",OFFSET('Hygiene Data'!$I$12,0,10*ROW('Hygiene Data'!I197)))</f>
        <v/>
      </c>
      <c r="EF203" s="399" t="str">
        <f ca="1">+IF(OFFSET('Hygiene Data'!$I$13,0,10*ROW('Hygiene Data'!I197))="","",OFFSET('Hygiene Data'!$I$13,0,10*ROW('Hygiene Data'!I197)))</f>
        <v/>
      </c>
    </row>
    <row r="204" spans="1:136" x14ac:dyDescent="0.25">
      <c r="A204" s="508" t="str">
        <f ca="1">+IF(OFFSET('Water Data'!$B$2,0,10*ROW('Water Data'!E198))="","",OFFSET('Water Data'!$B$2,0,10*ROW('Water Data'!E198)))</f>
        <v/>
      </c>
      <c r="B204" s="50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35" t="str">
        <f t="shared" ca="1" si="3"/>
        <v/>
      </c>
      <c r="D204" s="53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3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3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3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3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3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3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3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3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3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3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3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3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3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3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3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3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3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3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3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3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3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3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3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3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3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3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3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3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3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3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3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3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3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3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3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3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3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3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3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3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3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3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3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3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3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3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3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3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1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3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3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3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3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3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3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3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3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3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3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3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3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3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3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3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3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99" t="str">
        <f ca="1">+IF(OFFSET('Water Data'!$D$27,0,10*ROW('Water Data'!D198))="","",OFFSET('Water Data'!$D$27,0,10*ROW('Water Data'!D198)))</f>
        <v/>
      </c>
      <c r="BT204" s="399" t="str">
        <f ca="1">+IF(OFFSET('Water Data'!$D$28,0,10*ROW('Water Data'!D198))="","",OFFSET('Water Data'!$D$28,0,10*ROW('Water Data'!D198)))</f>
        <v/>
      </c>
      <c r="BU204" s="399" t="str">
        <f ca="1">+IF(OFFSET('Water Data'!$D$29,0,10*ROW('Water Data'!D198))="","",OFFSET('Water Data'!$D$29,0,10*ROW('Water Data'!D198)))</f>
        <v/>
      </c>
      <c r="BV204" s="399" t="str">
        <f ca="1">+IF(OFFSET('Water Data'!$E$27,0,10*ROW('Water Data'!E198))="","",OFFSET('Water Data'!$E$27,0,10*ROW('Water Data'!E198)))</f>
        <v/>
      </c>
      <c r="BW204" s="399" t="str">
        <f ca="1">+IF(OFFSET('Water Data'!$E$28,0,10*ROW('Water Data'!E198))="","",OFFSET('Water Data'!$E$28,0,10*ROW('Water Data'!E198)))</f>
        <v/>
      </c>
      <c r="BX204" s="399" t="str">
        <f ca="1">+IF(OFFSET('Water Data'!$E$29,0,10*ROW('Water Data'!E198))="","",OFFSET('Water Data'!$E$29,0,10*ROW('Water Data'!E198)))</f>
        <v/>
      </c>
      <c r="BY204" s="399" t="str">
        <f ca="1">+IF(OFFSET('Water Data'!$F$27,0,10*ROW('Water Data'!F198))="","",OFFSET('Water Data'!$F$27,0,10*ROW('Water Data'!F198)))</f>
        <v/>
      </c>
      <c r="BZ204" s="399" t="str">
        <f ca="1">+IF(OFFSET('Water Data'!$F$28,0,10*ROW('Water Data'!F198))="","",OFFSET('Water Data'!$F$28,0,10*ROW('Water Data'!F198)))</f>
        <v/>
      </c>
      <c r="CA204" s="399" t="str">
        <f ca="1">+IF(OFFSET('Water Data'!$F$29,0,10*ROW('Water Data'!F198))="","",OFFSET('Water Data'!$F$29,0,10*ROW('Water Data'!F198)))</f>
        <v/>
      </c>
      <c r="CB204" s="399" t="str">
        <f ca="1">+IF(OFFSET('Water Data'!$G$27,0,10*ROW('Water Data'!G198))="","",OFFSET('Water Data'!$G$27,0,10*ROW('Water Data'!G198)))</f>
        <v/>
      </c>
      <c r="CC204" s="399" t="str">
        <f ca="1">+IF(OFFSET('Water Data'!$G$28,0,10*ROW('Water Data'!G198))="","",OFFSET('Water Data'!$G$28,0,10*ROW('Water Data'!G198)))</f>
        <v/>
      </c>
      <c r="CD204" s="399" t="str">
        <f ca="1">+IF(OFFSET('Water Data'!$G$29,0,10*ROW('Water Data'!G198))="","",OFFSET('Water Data'!$G$29,0,10*ROW('Water Data'!G198)))</f>
        <v/>
      </c>
      <c r="CE204" s="399" t="str">
        <f ca="1">+IF(OFFSET('Water Data'!$H$27,0,10*ROW('Water Data'!H198))="","",OFFSET('Water Data'!$H$27,0,10*ROW('Water Data'!H198)))</f>
        <v/>
      </c>
      <c r="CF204" s="399" t="str">
        <f ca="1">+IF(OFFSET('Water Data'!$H$28,0,10*ROW('Water Data'!H198))="","",OFFSET('Water Data'!$H$28,0,10*ROW('Water Data'!H198)))</f>
        <v/>
      </c>
      <c r="CG204" s="399" t="str">
        <f ca="1">+IF(OFFSET('Water Data'!$H$29,0,10*ROW('Water Data'!H198))="","",OFFSET('Water Data'!$H$29,0,10*ROW('Water Data'!H198)))</f>
        <v/>
      </c>
      <c r="CH204" s="399" t="str">
        <f ca="1">+IF(OFFSET('Water Data'!$I$27,0,10*ROW('Water Data'!I198))="","",OFFSET('Water Data'!$I$27,0,10*ROW('Water Data'!I198)))</f>
        <v/>
      </c>
      <c r="CI204" s="399" t="str">
        <f ca="1">+IF(OFFSET('Water Data'!$I$28,0,10*ROW('Water Data'!I198))="","",OFFSET('Water Data'!$I$28,0,10*ROW('Water Data'!I198)))</f>
        <v/>
      </c>
      <c r="CJ204" s="399" t="str">
        <f ca="1">+IF(OFFSET('Water Data'!$I$29,0,10*ROW('Water Data'!I198))="","",OFFSET('Water Data'!$I$29,0,10*ROW('Water Data'!I198)))</f>
        <v/>
      </c>
      <c r="CK204" s="399" t="str">
        <f ca="1">+IF(OFFSET('Sanitation Data'!$D$28,0,10*ROW('Sanitation Data'!D198))="","",OFFSET('Sanitation Data'!$D$28,0,10*ROW('Sanitation Data'!D198)))</f>
        <v/>
      </c>
      <c r="CL204" s="399" t="str">
        <f ca="1">+IF(OFFSET('Sanitation Data'!$D$29,0,10*ROW('Sanitation Data'!D198))="","",OFFSET('Sanitation Data'!$D$29,0,10*ROW('Sanitation Data'!D198)))</f>
        <v/>
      </c>
      <c r="CM204" s="399" t="str">
        <f ca="1">+IF(OFFSET('Sanitation Data'!$D$30,0,10*ROW('Sanitation Data'!D198))="","",OFFSET('Sanitation Data'!$D$30,0,10*ROW('Sanitation Data'!D198)))</f>
        <v/>
      </c>
      <c r="CN204" s="399" t="str">
        <f ca="1">+IF(OFFSET('Sanitation Data'!$D$31,0,10*ROW('Sanitation Data'!D198))="","",OFFSET('Sanitation Data'!$D$31,0,10*ROW('Sanitation Data'!D198)))</f>
        <v/>
      </c>
      <c r="CO204" s="399" t="str">
        <f ca="1">+IF(OFFSET('Sanitation Data'!$D$32,0,10*ROW('Sanitation Data'!D198))="","",OFFSET('Sanitation Data'!$D$32,0,10*ROW('Sanitation Data'!D198)))</f>
        <v/>
      </c>
      <c r="CP204" s="399" t="str">
        <f ca="1">+IF(OFFSET('Sanitation Data'!$E$28,0,10*ROW('Sanitation Data'!E198))="","",OFFSET('Sanitation Data'!$E$28,0,10*ROW('Sanitation Data'!E198)))</f>
        <v/>
      </c>
      <c r="CQ204" s="399" t="str">
        <f ca="1">+IF(OFFSET('Sanitation Data'!$E$29,0,10*ROW('Sanitation Data'!E198))="","",OFFSET('Sanitation Data'!$E$29,0,10*ROW('Sanitation Data'!E198)))</f>
        <v/>
      </c>
      <c r="CR204" s="399" t="str">
        <f ca="1">+IF(OFFSET('Sanitation Data'!$E$30,0,10*ROW('Sanitation Data'!E198))="","",OFFSET('Sanitation Data'!$E$30,0,10*ROW('Sanitation Data'!E198)))</f>
        <v/>
      </c>
      <c r="CS204" s="399" t="str">
        <f ca="1">+IF(OFFSET('Sanitation Data'!$E$31,0,10*ROW('Sanitation Data'!E198))="","",OFFSET('Sanitation Data'!$E$31,0,10*ROW('Sanitation Data'!E198)))</f>
        <v/>
      </c>
      <c r="CT204" s="399" t="str">
        <f ca="1">+IF(OFFSET('Sanitation Data'!$E$32,0,10*ROW('Sanitation Data'!E198))="","",OFFSET('Sanitation Data'!$E$32,0,10*ROW('Sanitation Data'!E198)))</f>
        <v/>
      </c>
      <c r="CU204" s="399" t="str">
        <f ca="1">+IF(OFFSET('Sanitation Data'!$F$28,0,10*ROW('Sanitation Data'!F198))="","",OFFSET('Sanitation Data'!$F$28,0,10*ROW('Sanitation Data'!F198)))</f>
        <v/>
      </c>
      <c r="CV204" s="399" t="str">
        <f ca="1">+IF(OFFSET('Sanitation Data'!$F$29,0,10*ROW('Sanitation Data'!F198))="","",OFFSET('Sanitation Data'!$F$29,0,10*ROW('Sanitation Data'!F198)))</f>
        <v/>
      </c>
      <c r="CW204" s="399" t="str">
        <f ca="1">+IF(OFFSET('Sanitation Data'!$F$30,0,10*ROW('Sanitation Data'!F198))="","",OFFSET('Sanitation Data'!$F$30,0,10*ROW('Sanitation Data'!F198)))</f>
        <v/>
      </c>
      <c r="CX204" s="399" t="str">
        <f ca="1">+IF(OFFSET('Sanitation Data'!$F$31,0,10*ROW('Sanitation Data'!F198))="","",OFFSET('Sanitation Data'!$F$31,0,10*ROW('Sanitation Data'!F198)))</f>
        <v/>
      </c>
      <c r="CY204" s="399" t="str">
        <f ca="1">+IF(OFFSET('Sanitation Data'!$F$32,0,10*ROW('Sanitation Data'!F198))="","",OFFSET('Sanitation Data'!$F$32,0,10*ROW('Sanitation Data'!F198)))</f>
        <v/>
      </c>
      <c r="CZ204" s="399" t="str">
        <f ca="1">+IF(OFFSET('Sanitation Data'!$G$28,0,10*ROW('Sanitation Data'!G198))="","",OFFSET('Sanitation Data'!$G$28,0,10*ROW('Sanitation Data'!G198)))</f>
        <v/>
      </c>
      <c r="DA204" s="399" t="str">
        <f ca="1">+IF(OFFSET('Sanitation Data'!$G$29,0,10*ROW('Sanitation Data'!G198))="","",OFFSET('Sanitation Data'!$G$29,0,10*ROW('Sanitation Data'!G198)))</f>
        <v/>
      </c>
      <c r="DB204" s="399" t="str">
        <f ca="1">+IF(OFFSET('Sanitation Data'!$G$30,0,10*ROW('Sanitation Data'!G198))="","",OFFSET('Sanitation Data'!$G$30,0,10*ROW('Sanitation Data'!G198)))</f>
        <v/>
      </c>
      <c r="DC204" s="399" t="str">
        <f ca="1">+IF(OFFSET('Sanitation Data'!$G$31,0,10*ROW('Sanitation Data'!G198))="","",OFFSET('Sanitation Data'!$G$31,0,10*ROW('Sanitation Data'!G198)))</f>
        <v/>
      </c>
      <c r="DD204" s="399" t="str">
        <f ca="1">+IF(OFFSET('Sanitation Data'!$G$32,0,10*ROW('Sanitation Data'!G198))="","",OFFSET('Sanitation Data'!$G$32,0,10*ROW('Sanitation Data'!G198)))</f>
        <v/>
      </c>
      <c r="DE204" s="399" t="str">
        <f ca="1">+IF(OFFSET('Sanitation Data'!$H$28,0,10*ROW('Sanitation Data'!H198))="","",OFFSET('Sanitation Data'!$H$28,0,10*ROW('Sanitation Data'!H198)))</f>
        <v/>
      </c>
      <c r="DF204" s="399" t="str">
        <f ca="1">+IF(OFFSET('Sanitation Data'!$H$29,0,10*ROW('Sanitation Data'!H198))="","",OFFSET('Sanitation Data'!$H$29,0,10*ROW('Sanitation Data'!H198)))</f>
        <v/>
      </c>
      <c r="DG204" s="399" t="str">
        <f ca="1">+IF(OFFSET('Sanitation Data'!$H$30,0,10*ROW('Sanitation Data'!H198))="","",OFFSET('Sanitation Data'!$H$30,0,10*ROW('Sanitation Data'!H198)))</f>
        <v/>
      </c>
      <c r="DH204" s="399" t="str">
        <f ca="1">+IF(OFFSET('Sanitation Data'!$H$31,0,10*ROW('Sanitation Data'!H198))="","",OFFSET('Sanitation Data'!$H$31,0,10*ROW('Sanitation Data'!H198)))</f>
        <v/>
      </c>
      <c r="DI204" s="399" t="str">
        <f ca="1">+IF(OFFSET('Sanitation Data'!$H$32,0,10*ROW('Sanitation Data'!H198))="","",OFFSET('Sanitation Data'!$H$32,0,10*ROW('Sanitation Data'!H198)))</f>
        <v/>
      </c>
      <c r="DJ204" s="399" t="str">
        <f ca="1">+IF(OFFSET('Sanitation Data'!$I$28,0,10*ROW('Sanitation Data'!I198))="","",OFFSET('Sanitation Data'!$I$28,0,10*ROW('Sanitation Data'!I198)))</f>
        <v/>
      </c>
      <c r="DK204" s="399" t="str">
        <f ca="1">+IF(OFFSET('Sanitation Data'!$I$29,0,10*ROW('Sanitation Data'!I198))="","",OFFSET('Sanitation Data'!$I$29,0,10*ROW('Sanitation Data'!I198)))</f>
        <v/>
      </c>
      <c r="DL204" s="399" t="str">
        <f ca="1">+IF(OFFSET('Sanitation Data'!$I$30,0,10*ROW('Sanitation Data'!I198))="","",OFFSET('Sanitation Data'!$I$30,0,10*ROW('Sanitation Data'!I198)))</f>
        <v/>
      </c>
      <c r="DM204" s="399" t="str">
        <f ca="1">+IF(OFFSET('Sanitation Data'!$I$31,0,10*ROW('Sanitation Data'!I198))="","",OFFSET('Sanitation Data'!$I$31,0,10*ROW('Sanitation Data'!I198)))</f>
        <v/>
      </c>
      <c r="DN204" s="399" t="str">
        <f ca="1">+IF(OFFSET('Sanitation Data'!$I$32,0,10*ROW('Sanitation Data'!I198))="","",OFFSET('Sanitation Data'!$I$32,0,10*ROW('Sanitation Data'!I198)))</f>
        <v/>
      </c>
      <c r="DO204" s="399" t="str">
        <f ca="1">+IF(OFFSET('Hygiene Data'!$D$11,0,10*ROW('Hygiene Data'!D198))="","",OFFSET('Hygiene Data'!$D$11,0,10*ROW('Hygiene Data'!D198)))</f>
        <v/>
      </c>
      <c r="DP204" s="399" t="str">
        <f ca="1">+IF(OFFSET('Hygiene Data'!$D$12,0,10*ROW('Hygiene Data'!D198))="","",OFFSET('Hygiene Data'!$D$12,0,10*ROW('Hygiene Data'!D198)))</f>
        <v/>
      </c>
      <c r="DQ204" s="399" t="str">
        <f ca="1">+IF(OFFSET('Hygiene Data'!$D$13,0,10*ROW('Hygiene Data'!D198))="","",OFFSET('Hygiene Data'!$D$13,0,10*ROW('Hygiene Data'!D198)))</f>
        <v/>
      </c>
      <c r="DR204" s="399" t="str">
        <f ca="1">+IF(OFFSET('Hygiene Data'!$E$11,0,10*ROW('Hygiene Data'!E198))="","",OFFSET('Hygiene Data'!$E$11,0,10*ROW('Hygiene Data'!E198)))</f>
        <v/>
      </c>
      <c r="DS204" s="399" t="str">
        <f ca="1">+IF(OFFSET('Hygiene Data'!$E$12,0,10*ROW('Hygiene Data'!E198))="","",OFFSET('Hygiene Data'!$E$12,0,10*ROW('Hygiene Data'!E198)))</f>
        <v/>
      </c>
      <c r="DT204" s="399" t="str">
        <f ca="1">+IF(OFFSET('Hygiene Data'!$E$13,0,10*ROW('Hygiene Data'!E198))="","",OFFSET('Hygiene Data'!$E$13,0,10*ROW('Hygiene Data'!E198)))</f>
        <v/>
      </c>
      <c r="DU204" s="399" t="str">
        <f ca="1">+IF(OFFSET('Hygiene Data'!$F$11,0,10*ROW('Hygiene Data'!F198))="","",OFFSET('Hygiene Data'!$F$11,0,10*ROW('Hygiene Data'!F198)))</f>
        <v/>
      </c>
      <c r="DV204" s="399" t="str">
        <f ca="1">+IF(OFFSET('Hygiene Data'!$F$12,0,10*ROW('Hygiene Data'!F198))="","",OFFSET('Hygiene Data'!$F$12,0,10*ROW('Hygiene Data'!F198)))</f>
        <v/>
      </c>
      <c r="DW204" s="399" t="str">
        <f ca="1">+IF(OFFSET('Hygiene Data'!$F$13,0,10*ROW('Hygiene Data'!F198))="","",OFFSET('Hygiene Data'!$F$13,0,10*ROW('Hygiene Data'!F198)))</f>
        <v/>
      </c>
      <c r="DX204" s="399" t="str">
        <f ca="1">+IF(OFFSET('Hygiene Data'!$G$11,0,10*ROW('Hygiene Data'!G198))="","",OFFSET('Hygiene Data'!$G$11,0,10*ROW('Hygiene Data'!G198)))</f>
        <v/>
      </c>
      <c r="DY204" s="399" t="str">
        <f ca="1">+IF(OFFSET('Hygiene Data'!$G$12,0,10*ROW('Hygiene Data'!G198))="","",OFFSET('Hygiene Data'!$G$12,0,10*ROW('Hygiene Data'!G198)))</f>
        <v/>
      </c>
      <c r="DZ204" s="399" t="str">
        <f ca="1">+IF(OFFSET('Hygiene Data'!$G$13,0,10*ROW('Hygiene Data'!G198))="","",OFFSET('Hygiene Data'!$G$13,0,10*ROW('Hygiene Data'!G198)))</f>
        <v/>
      </c>
      <c r="EA204" s="399" t="str">
        <f ca="1">+IF(OFFSET('Hygiene Data'!$H$11,0,10*ROW('Hygiene Data'!H198))="","",OFFSET('Hygiene Data'!$H$11,0,10*ROW('Hygiene Data'!H198)))</f>
        <v/>
      </c>
      <c r="EB204" s="399" t="str">
        <f ca="1">+IF(OFFSET('Hygiene Data'!$H$12,0,10*ROW('Hygiene Data'!H198))="","",OFFSET('Hygiene Data'!$H$12,0,10*ROW('Hygiene Data'!H198)))</f>
        <v/>
      </c>
      <c r="EC204" s="399" t="str">
        <f ca="1">+IF(OFFSET('Hygiene Data'!$H$13,0,10*ROW('Hygiene Data'!H198))="","",OFFSET('Hygiene Data'!$H$13,0,10*ROW('Hygiene Data'!H198)))</f>
        <v/>
      </c>
      <c r="ED204" s="399" t="str">
        <f ca="1">+IF(OFFSET('Hygiene Data'!$I$11,0,10*ROW('Hygiene Data'!I198))="","",OFFSET('Hygiene Data'!$I$11,0,10*ROW('Hygiene Data'!I198)))</f>
        <v/>
      </c>
      <c r="EE204" s="399" t="str">
        <f ca="1">+IF(OFFSET('Hygiene Data'!$I$12,0,10*ROW('Hygiene Data'!I198))="","",OFFSET('Hygiene Data'!$I$12,0,10*ROW('Hygiene Data'!I198)))</f>
        <v/>
      </c>
      <c r="EF204" s="399" t="str">
        <f ca="1">+IF(OFFSET('Hygiene Data'!$I$13,0,10*ROW('Hygiene Data'!I198))="","",OFFSET('Hygiene Data'!$I$13,0,10*ROW('Hygiene Data'!I198)))</f>
        <v/>
      </c>
    </row>
    <row r="205" spans="1:136" x14ac:dyDescent="0.25">
      <c r="A205" s="508" t="str">
        <f ca="1">+IF(OFFSET('Water Data'!$B$2,0,10*ROW('Water Data'!E199))="","",OFFSET('Water Data'!$B$2,0,10*ROW('Water Data'!E199)))</f>
        <v/>
      </c>
      <c r="B205" s="50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35" t="str">
        <f t="shared" ca="1" si="3"/>
        <v/>
      </c>
      <c r="D205" s="53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3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3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3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3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3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3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3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3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3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3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3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3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3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3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3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3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3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3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3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3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3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3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3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3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3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3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3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3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3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3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3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3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3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3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3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3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3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3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3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3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3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3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3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3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3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3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3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3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1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3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3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3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3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3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3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3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3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3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3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3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3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3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3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3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3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99" t="str">
        <f ca="1">+IF(OFFSET('Water Data'!$D$27,0,10*ROW('Water Data'!D199))="","",OFFSET('Water Data'!$D$27,0,10*ROW('Water Data'!D199)))</f>
        <v/>
      </c>
      <c r="BT205" s="399" t="str">
        <f ca="1">+IF(OFFSET('Water Data'!$D$28,0,10*ROW('Water Data'!D199))="","",OFFSET('Water Data'!$D$28,0,10*ROW('Water Data'!D199)))</f>
        <v/>
      </c>
      <c r="BU205" s="399" t="str">
        <f ca="1">+IF(OFFSET('Water Data'!$D$29,0,10*ROW('Water Data'!D199))="","",OFFSET('Water Data'!$D$29,0,10*ROW('Water Data'!D199)))</f>
        <v/>
      </c>
      <c r="BV205" s="399" t="str">
        <f ca="1">+IF(OFFSET('Water Data'!$E$27,0,10*ROW('Water Data'!E199))="","",OFFSET('Water Data'!$E$27,0,10*ROW('Water Data'!E199)))</f>
        <v/>
      </c>
      <c r="BW205" s="399" t="str">
        <f ca="1">+IF(OFFSET('Water Data'!$E$28,0,10*ROW('Water Data'!E199))="","",OFFSET('Water Data'!$E$28,0,10*ROW('Water Data'!E199)))</f>
        <v/>
      </c>
      <c r="BX205" s="399" t="str">
        <f ca="1">+IF(OFFSET('Water Data'!$E$29,0,10*ROW('Water Data'!E199))="","",OFFSET('Water Data'!$E$29,0,10*ROW('Water Data'!E199)))</f>
        <v/>
      </c>
      <c r="BY205" s="399" t="str">
        <f ca="1">+IF(OFFSET('Water Data'!$F$27,0,10*ROW('Water Data'!F199))="","",OFFSET('Water Data'!$F$27,0,10*ROW('Water Data'!F199)))</f>
        <v/>
      </c>
      <c r="BZ205" s="399" t="str">
        <f ca="1">+IF(OFFSET('Water Data'!$F$28,0,10*ROW('Water Data'!F199))="","",OFFSET('Water Data'!$F$28,0,10*ROW('Water Data'!F199)))</f>
        <v/>
      </c>
      <c r="CA205" s="399" t="str">
        <f ca="1">+IF(OFFSET('Water Data'!$F$29,0,10*ROW('Water Data'!F199))="","",OFFSET('Water Data'!$F$29,0,10*ROW('Water Data'!F199)))</f>
        <v/>
      </c>
      <c r="CB205" s="399" t="str">
        <f ca="1">+IF(OFFSET('Water Data'!$G$27,0,10*ROW('Water Data'!G199))="","",OFFSET('Water Data'!$G$27,0,10*ROW('Water Data'!G199)))</f>
        <v/>
      </c>
      <c r="CC205" s="399" t="str">
        <f ca="1">+IF(OFFSET('Water Data'!$G$28,0,10*ROW('Water Data'!G199))="","",OFFSET('Water Data'!$G$28,0,10*ROW('Water Data'!G199)))</f>
        <v/>
      </c>
      <c r="CD205" s="399" t="str">
        <f ca="1">+IF(OFFSET('Water Data'!$G$29,0,10*ROW('Water Data'!G199))="","",OFFSET('Water Data'!$G$29,0,10*ROW('Water Data'!G199)))</f>
        <v/>
      </c>
      <c r="CE205" s="399" t="str">
        <f ca="1">+IF(OFFSET('Water Data'!$H$27,0,10*ROW('Water Data'!H199))="","",OFFSET('Water Data'!$H$27,0,10*ROW('Water Data'!H199)))</f>
        <v/>
      </c>
      <c r="CF205" s="399" t="str">
        <f ca="1">+IF(OFFSET('Water Data'!$H$28,0,10*ROW('Water Data'!H199))="","",OFFSET('Water Data'!$H$28,0,10*ROW('Water Data'!H199)))</f>
        <v/>
      </c>
      <c r="CG205" s="399" t="str">
        <f ca="1">+IF(OFFSET('Water Data'!$H$29,0,10*ROW('Water Data'!H199))="","",OFFSET('Water Data'!$H$29,0,10*ROW('Water Data'!H199)))</f>
        <v/>
      </c>
      <c r="CH205" s="399" t="str">
        <f ca="1">+IF(OFFSET('Water Data'!$I$27,0,10*ROW('Water Data'!I199))="","",OFFSET('Water Data'!$I$27,0,10*ROW('Water Data'!I199)))</f>
        <v/>
      </c>
      <c r="CI205" s="399" t="str">
        <f ca="1">+IF(OFFSET('Water Data'!$I$28,0,10*ROW('Water Data'!I199))="","",OFFSET('Water Data'!$I$28,0,10*ROW('Water Data'!I199)))</f>
        <v/>
      </c>
      <c r="CJ205" s="399" t="str">
        <f ca="1">+IF(OFFSET('Water Data'!$I$29,0,10*ROW('Water Data'!I199))="","",OFFSET('Water Data'!$I$29,0,10*ROW('Water Data'!I199)))</f>
        <v/>
      </c>
      <c r="CK205" s="399" t="str">
        <f ca="1">+IF(OFFSET('Sanitation Data'!$D$28,0,10*ROW('Sanitation Data'!D199))="","",OFFSET('Sanitation Data'!$D$28,0,10*ROW('Sanitation Data'!D199)))</f>
        <v/>
      </c>
      <c r="CL205" s="399" t="str">
        <f ca="1">+IF(OFFSET('Sanitation Data'!$D$29,0,10*ROW('Sanitation Data'!D199))="","",OFFSET('Sanitation Data'!$D$29,0,10*ROW('Sanitation Data'!D199)))</f>
        <v/>
      </c>
      <c r="CM205" s="399" t="str">
        <f ca="1">+IF(OFFSET('Sanitation Data'!$D$30,0,10*ROW('Sanitation Data'!D199))="","",OFFSET('Sanitation Data'!$D$30,0,10*ROW('Sanitation Data'!D199)))</f>
        <v/>
      </c>
      <c r="CN205" s="399" t="str">
        <f ca="1">+IF(OFFSET('Sanitation Data'!$D$31,0,10*ROW('Sanitation Data'!D199))="","",OFFSET('Sanitation Data'!$D$31,0,10*ROW('Sanitation Data'!D199)))</f>
        <v/>
      </c>
      <c r="CO205" s="399" t="str">
        <f ca="1">+IF(OFFSET('Sanitation Data'!$D$32,0,10*ROW('Sanitation Data'!D199))="","",OFFSET('Sanitation Data'!$D$32,0,10*ROW('Sanitation Data'!D199)))</f>
        <v/>
      </c>
      <c r="CP205" s="399" t="str">
        <f ca="1">+IF(OFFSET('Sanitation Data'!$E$28,0,10*ROW('Sanitation Data'!E199))="","",OFFSET('Sanitation Data'!$E$28,0,10*ROW('Sanitation Data'!E199)))</f>
        <v/>
      </c>
      <c r="CQ205" s="399" t="str">
        <f ca="1">+IF(OFFSET('Sanitation Data'!$E$29,0,10*ROW('Sanitation Data'!E199))="","",OFFSET('Sanitation Data'!$E$29,0,10*ROW('Sanitation Data'!E199)))</f>
        <v/>
      </c>
      <c r="CR205" s="399" t="str">
        <f ca="1">+IF(OFFSET('Sanitation Data'!$E$30,0,10*ROW('Sanitation Data'!E199))="","",OFFSET('Sanitation Data'!$E$30,0,10*ROW('Sanitation Data'!E199)))</f>
        <v/>
      </c>
      <c r="CS205" s="399" t="str">
        <f ca="1">+IF(OFFSET('Sanitation Data'!$E$31,0,10*ROW('Sanitation Data'!E199))="","",OFFSET('Sanitation Data'!$E$31,0,10*ROW('Sanitation Data'!E199)))</f>
        <v/>
      </c>
      <c r="CT205" s="399" t="str">
        <f ca="1">+IF(OFFSET('Sanitation Data'!$E$32,0,10*ROW('Sanitation Data'!E199))="","",OFFSET('Sanitation Data'!$E$32,0,10*ROW('Sanitation Data'!E199)))</f>
        <v/>
      </c>
      <c r="CU205" s="399" t="str">
        <f ca="1">+IF(OFFSET('Sanitation Data'!$F$28,0,10*ROW('Sanitation Data'!F199))="","",OFFSET('Sanitation Data'!$F$28,0,10*ROW('Sanitation Data'!F199)))</f>
        <v/>
      </c>
      <c r="CV205" s="399" t="str">
        <f ca="1">+IF(OFFSET('Sanitation Data'!$F$29,0,10*ROW('Sanitation Data'!F199))="","",OFFSET('Sanitation Data'!$F$29,0,10*ROW('Sanitation Data'!F199)))</f>
        <v/>
      </c>
      <c r="CW205" s="399" t="str">
        <f ca="1">+IF(OFFSET('Sanitation Data'!$F$30,0,10*ROW('Sanitation Data'!F199))="","",OFFSET('Sanitation Data'!$F$30,0,10*ROW('Sanitation Data'!F199)))</f>
        <v/>
      </c>
      <c r="CX205" s="399" t="str">
        <f ca="1">+IF(OFFSET('Sanitation Data'!$F$31,0,10*ROW('Sanitation Data'!F199))="","",OFFSET('Sanitation Data'!$F$31,0,10*ROW('Sanitation Data'!F199)))</f>
        <v/>
      </c>
      <c r="CY205" s="399" t="str">
        <f ca="1">+IF(OFFSET('Sanitation Data'!$F$32,0,10*ROW('Sanitation Data'!F199))="","",OFFSET('Sanitation Data'!$F$32,0,10*ROW('Sanitation Data'!F199)))</f>
        <v/>
      </c>
      <c r="CZ205" s="399" t="str">
        <f ca="1">+IF(OFFSET('Sanitation Data'!$G$28,0,10*ROW('Sanitation Data'!G199))="","",OFFSET('Sanitation Data'!$G$28,0,10*ROW('Sanitation Data'!G199)))</f>
        <v/>
      </c>
      <c r="DA205" s="399" t="str">
        <f ca="1">+IF(OFFSET('Sanitation Data'!$G$29,0,10*ROW('Sanitation Data'!G199))="","",OFFSET('Sanitation Data'!$G$29,0,10*ROW('Sanitation Data'!G199)))</f>
        <v/>
      </c>
      <c r="DB205" s="399" t="str">
        <f ca="1">+IF(OFFSET('Sanitation Data'!$G$30,0,10*ROW('Sanitation Data'!G199))="","",OFFSET('Sanitation Data'!$G$30,0,10*ROW('Sanitation Data'!G199)))</f>
        <v/>
      </c>
      <c r="DC205" s="399" t="str">
        <f ca="1">+IF(OFFSET('Sanitation Data'!$G$31,0,10*ROW('Sanitation Data'!G199))="","",OFFSET('Sanitation Data'!$G$31,0,10*ROW('Sanitation Data'!G199)))</f>
        <v/>
      </c>
      <c r="DD205" s="399" t="str">
        <f ca="1">+IF(OFFSET('Sanitation Data'!$G$32,0,10*ROW('Sanitation Data'!G199))="","",OFFSET('Sanitation Data'!$G$32,0,10*ROW('Sanitation Data'!G199)))</f>
        <v/>
      </c>
      <c r="DE205" s="399" t="str">
        <f ca="1">+IF(OFFSET('Sanitation Data'!$H$28,0,10*ROW('Sanitation Data'!H199))="","",OFFSET('Sanitation Data'!$H$28,0,10*ROW('Sanitation Data'!H199)))</f>
        <v/>
      </c>
      <c r="DF205" s="399" t="str">
        <f ca="1">+IF(OFFSET('Sanitation Data'!$H$29,0,10*ROW('Sanitation Data'!H199))="","",OFFSET('Sanitation Data'!$H$29,0,10*ROW('Sanitation Data'!H199)))</f>
        <v/>
      </c>
      <c r="DG205" s="399" t="str">
        <f ca="1">+IF(OFFSET('Sanitation Data'!$H$30,0,10*ROW('Sanitation Data'!H199))="","",OFFSET('Sanitation Data'!$H$30,0,10*ROW('Sanitation Data'!H199)))</f>
        <v/>
      </c>
      <c r="DH205" s="399" t="str">
        <f ca="1">+IF(OFFSET('Sanitation Data'!$H$31,0,10*ROW('Sanitation Data'!H199))="","",OFFSET('Sanitation Data'!$H$31,0,10*ROW('Sanitation Data'!H199)))</f>
        <v/>
      </c>
      <c r="DI205" s="399" t="str">
        <f ca="1">+IF(OFFSET('Sanitation Data'!$H$32,0,10*ROW('Sanitation Data'!H199))="","",OFFSET('Sanitation Data'!$H$32,0,10*ROW('Sanitation Data'!H199)))</f>
        <v/>
      </c>
      <c r="DJ205" s="399" t="str">
        <f ca="1">+IF(OFFSET('Sanitation Data'!$I$28,0,10*ROW('Sanitation Data'!I199))="","",OFFSET('Sanitation Data'!$I$28,0,10*ROW('Sanitation Data'!I199)))</f>
        <v/>
      </c>
      <c r="DK205" s="399" t="str">
        <f ca="1">+IF(OFFSET('Sanitation Data'!$I$29,0,10*ROW('Sanitation Data'!I199))="","",OFFSET('Sanitation Data'!$I$29,0,10*ROW('Sanitation Data'!I199)))</f>
        <v/>
      </c>
      <c r="DL205" s="399" t="str">
        <f ca="1">+IF(OFFSET('Sanitation Data'!$I$30,0,10*ROW('Sanitation Data'!I199))="","",OFFSET('Sanitation Data'!$I$30,0,10*ROW('Sanitation Data'!I199)))</f>
        <v/>
      </c>
      <c r="DM205" s="399" t="str">
        <f ca="1">+IF(OFFSET('Sanitation Data'!$I$31,0,10*ROW('Sanitation Data'!I199))="","",OFFSET('Sanitation Data'!$I$31,0,10*ROW('Sanitation Data'!I199)))</f>
        <v/>
      </c>
      <c r="DN205" s="399" t="str">
        <f ca="1">+IF(OFFSET('Sanitation Data'!$I$32,0,10*ROW('Sanitation Data'!I199))="","",OFFSET('Sanitation Data'!$I$32,0,10*ROW('Sanitation Data'!I199)))</f>
        <v/>
      </c>
      <c r="DO205" s="399" t="str">
        <f ca="1">+IF(OFFSET('Hygiene Data'!$D$11,0,10*ROW('Hygiene Data'!D199))="","",OFFSET('Hygiene Data'!$D$11,0,10*ROW('Hygiene Data'!D199)))</f>
        <v/>
      </c>
      <c r="DP205" s="399" t="str">
        <f ca="1">+IF(OFFSET('Hygiene Data'!$D$12,0,10*ROW('Hygiene Data'!D199))="","",OFFSET('Hygiene Data'!$D$12,0,10*ROW('Hygiene Data'!D199)))</f>
        <v/>
      </c>
      <c r="DQ205" s="399" t="str">
        <f ca="1">+IF(OFFSET('Hygiene Data'!$D$13,0,10*ROW('Hygiene Data'!D199))="","",OFFSET('Hygiene Data'!$D$13,0,10*ROW('Hygiene Data'!D199)))</f>
        <v/>
      </c>
      <c r="DR205" s="399" t="str">
        <f ca="1">+IF(OFFSET('Hygiene Data'!$E$11,0,10*ROW('Hygiene Data'!E199))="","",OFFSET('Hygiene Data'!$E$11,0,10*ROW('Hygiene Data'!E199)))</f>
        <v/>
      </c>
      <c r="DS205" s="399" t="str">
        <f ca="1">+IF(OFFSET('Hygiene Data'!$E$12,0,10*ROW('Hygiene Data'!E199))="","",OFFSET('Hygiene Data'!$E$12,0,10*ROW('Hygiene Data'!E199)))</f>
        <v/>
      </c>
      <c r="DT205" s="399" t="str">
        <f ca="1">+IF(OFFSET('Hygiene Data'!$E$13,0,10*ROW('Hygiene Data'!E199))="","",OFFSET('Hygiene Data'!$E$13,0,10*ROW('Hygiene Data'!E199)))</f>
        <v/>
      </c>
      <c r="DU205" s="399" t="str">
        <f ca="1">+IF(OFFSET('Hygiene Data'!$F$11,0,10*ROW('Hygiene Data'!F199))="","",OFFSET('Hygiene Data'!$F$11,0,10*ROW('Hygiene Data'!F199)))</f>
        <v/>
      </c>
      <c r="DV205" s="399" t="str">
        <f ca="1">+IF(OFFSET('Hygiene Data'!$F$12,0,10*ROW('Hygiene Data'!F199))="","",OFFSET('Hygiene Data'!$F$12,0,10*ROW('Hygiene Data'!F199)))</f>
        <v/>
      </c>
      <c r="DW205" s="399" t="str">
        <f ca="1">+IF(OFFSET('Hygiene Data'!$F$13,0,10*ROW('Hygiene Data'!F199))="","",OFFSET('Hygiene Data'!$F$13,0,10*ROW('Hygiene Data'!F199)))</f>
        <v/>
      </c>
      <c r="DX205" s="399" t="str">
        <f ca="1">+IF(OFFSET('Hygiene Data'!$G$11,0,10*ROW('Hygiene Data'!G199))="","",OFFSET('Hygiene Data'!$G$11,0,10*ROW('Hygiene Data'!G199)))</f>
        <v/>
      </c>
      <c r="DY205" s="399" t="str">
        <f ca="1">+IF(OFFSET('Hygiene Data'!$G$12,0,10*ROW('Hygiene Data'!G199))="","",OFFSET('Hygiene Data'!$G$12,0,10*ROW('Hygiene Data'!G199)))</f>
        <v/>
      </c>
      <c r="DZ205" s="399" t="str">
        <f ca="1">+IF(OFFSET('Hygiene Data'!$G$13,0,10*ROW('Hygiene Data'!G199))="","",OFFSET('Hygiene Data'!$G$13,0,10*ROW('Hygiene Data'!G199)))</f>
        <v/>
      </c>
      <c r="EA205" s="399" t="str">
        <f ca="1">+IF(OFFSET('Hygiene Data'!$H$11,0,10*ROW('Hygiene Data'!H199))="","",OFFSET('Hygiene Data'!$H$11,0,10*ROW('Hygiene Data'!H199)))</f>
        <v/>
      </c>
      <c r="EB205" s="399" t="str">
        <f ca="1">+IF(OFFSET('Hygiene Data'!$H$12,0,10*ROW('Hygiene Data'!H199))="","",OFFSET('Hygiene Data'!$H$12,0,10*ROW('Hygiene Data'!H199)))</f>
        <v/>
      </c>
      <c r="EC205" s="399" t="str">
        <f ca="1">+IF(OFFSET('Hygiene Data'!$H$13,0,10*ROW('Hygiene Data'!H199))="","",OFFSET('Hygiene Data'!$H$13,0,10*ROW('Hygiene Data'!H199)))</f>
        <v/>
      </c>
      <c r="ED205" s="399" t="str">
        <f ca="1">+IF(OFFSET('Hygiene Data'!$I$11,0,10*ROW('Hygiene Data'!I199))="","",OFFSET('Hygiene Data'!$I$11,0,10*ROW('Hygiene Data'!I199)))</f>
        <v/>
      </c>
      <c r="EE205" s="399" t="str">
        <f ca="1">+IF(OFFSET('Hygiene Data'!$I$12,0,10*ROW('Hygiene Data'!I199))="","",OFFSET('Hygiene Data'!$I$12,0,10*ROW('Hygiene Data'!I199)))</f>
        <v/>
      </c>
      <c r="EF205" s="399" t="str">
        <f ca="1">+IF(OFFSET('Hygiene Data'!$I$13,0,10*ROW('Hygiene Data'!I199))="","",OFFSET('Hygiene Data'!$I$13,0,10*ROW('Hygiene Data'!I199)))</f>
        <v/>
      </c>
    </row>
    <row r="206" spans="1:136" x14ac:dyDescent="0.25">
      <c r="A206" s="508" t="str">
        <f ca="1">+IF(OFFSET('Water Data'!$B$2,0,10*ROW('Water Data'!E200))="","",OFFSET('Water Data'!$B$2,0,10*ROW('Water Data'!E200)))</f>
        <v/>
      </c>
      <c r="B206" s="50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35" t="str">
        <f t="shared" ca="1" si="3"/>
        <v/>
      </c>
      <c r="D206" s="53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3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3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3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3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3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3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3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3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3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3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3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3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3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3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3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3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3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3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3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3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3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3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3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3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3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3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3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3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3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3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3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3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3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3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3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3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3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3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3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3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3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3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3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3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3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3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3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3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1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3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3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3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3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3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3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3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3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3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3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3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3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3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3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3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3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99" t="str">
        <f ca="1">+IF(OFFSET('Water Data'!$D$27,0,10*ROW('Water Data'!D200))="","",OFFSET('Water Data'!$D$27,0,10*ROW('Water Data'!D200)))</f>
        <v/>
      </c>
      <c r="BT206" s="399" t="str">
        <f ca="1">+IF(OFFSET('Water Data'!$D$28,0,10*ROW('Water Data'!D200))="","",OFFSET('Water Data'!$D$28,0,10*ROW('Water Data'!D200)))</f>
        <v/>
      </c>
      <c r="BU206" s="399" t="str">
        <f ca="1">+IF(OFFSET('Water Data'!$D$29,0,10*ROW('Water Data'!D200))="","",OFFSET('Water Data'!$D$29,0,10*ROW('Water Data'!D200)))</f>
        <v/>
      </c>
      <c r="BV206" s="399" t="str">
        <f ca="1">+IF(OFFSET('Water Data'!$E$27,0,10*ROW('Water Data'!E200))="","",OFFSET('Water Data'!$E$27,0,10*ROW('Water Data'!E200)))</f>
        <v/>
      </c>
      <c r="BW206" s="399" t="str">
        <f ca="1">+IF(OFFSET('Water Data'!$E$28,0,10*ROW('Water Data'!E200))="","",OFFSET('Water Data'!$E$28,0,10*ROW('Water Data'!E200)))</f>
        <v/>
      </c>
      <c r="BX206" s="399" t="str">
        <f ca="1">+IF(OFFSET('Water Data'!$E$29,0,10*ROW('Water Data'!E200))="","",OFFSET('Water Data'!$E$29,0,10*ROW('Water Data'!E200)))</f>
        <v/>
      </c>
      <c r="BY206" s="399" t="str">
        <f ca="1">+IF(OFFSET('Water Data'!$F$27,0,10*ROW('Water Data'!F200))="","",OFFSET('Water Data'!$F$27,0,10*ROW('Water Data'!F200)))</f>
        <v/>
      </c>
      <c r="BZ206" s="399" t="str">
        <f ca="1">+IF(OFFSET('Water Data'!$F$28,0,10*ROW('Water Data'!F200))="","",OFFSET('Water Data'!$F$28,0,10*ROW('Water Data'!F200)))</f>
        <v/>
      </c>
      <c r="CA206" s="399" t="str">
        <f ca="1">+IF(OFFSET('Water Data'!$F$29,0,10*ROW('Water Data'!F200))="","",OFFSET('Water Data'!$F$29,0,10*ROW('Water Data'!F200)))</f>
        <v/>
      </c>
      <c r="CB206" s="399" t="str">
        <f ca="1">+IF(OFFSET('Water Data'!$G$27,0,10*ROW('Water Data'!G200))="","",OFFSET('Water Data'!$G$27,0,10*ROW('Water Data'!G200)))</f>
        <v/>
      </c>
      <c r="CC206" s="399" t="str">
        <f ca="1">+IF(OFFSET('Water Data'!$G$28,0,10*ROW('Water Data'!G200))="","",OFFSET('Water Data'!$G$28,0,10*ROW('Water Data'!G200)))</f>
        <v/>
      </c>
      <c r="CD206" s="399" t="str">
        <f ca="1">+IF(OFFSET('Water Data'!$G$29,0,10*ROW('Water Data'!G200))="","",OFFSET('Water Data'!$G$29,0,10*ROW('Water Data'!G200)))</f>
        <v/>
      </c>
      <c r="CE206" s="399" t="str">
        <f ca="1">+IF(OFFSET('Water Data'!$H$27,0,10*ROW('Water Data'!H200))="","",OFFSET('Water Data'!$H$27,0,10*ROW('Water Data'!H200)))</f>
        <v/>
      </c>
      <c r="CF206" s="399" t="str">
        <f ca="1">+IF(OFFSET('Water Data'!$H$28,0,10*ROW('Water Data'!H200))="","",OFFSET('Water Data'!$H$28,0,10*ROW('Water Data'!H200)))</f>
        <v/>
      </c>
      <c r="CG206" s="399" t="str">
        <f ca="1">+IF(OFFSET('Water Data'!$H$29,0,10*ROW('Water Data'!H200))="","",OFFSET('Water Data'!$H$29,0,10*ROW('Water Data'!H200)))</f>
        <v/>
      </c>
      <c r="CH206" s="399" t="str">
        <f ca="1">+IF(OFFSET('Water Data'!$I$27,0,10*ROW('Water Data'!I200))="","",OFFSET('Water Data'!$I$27,0,10*ROW('Water Data'!I200)))</f>
        <v/>
      </c>
      <c r="CI206" s="399" t="str">
        <f ca="1">+IF(OFFSET('Water Data'!$I$28,0,10*ROW('Water Data'!I200))="","",OFFSET('Water Data'!$I$28,0,10*ROW('Water Data'!I200)))</f>
        <v/>
      </c>
      <c r="CJ206" s="399" t="str">
        <f ca="1">+IF(OFFSET('Water Data'!$I$29,0,10*ROW('Water Data'!I200))="","",OFFSET('Water Data'!$I$29,0,10*ROW('Water Data'!I200)))</f>
        <v/>
      </c>
      <c r="CK206" s="399" t="str">
        <f ca="1">+IF(OFFSET('Sanitation Data'!$D$28,0,10*ROW('Sanitation Data'!D200))="","",OFFSET('Sanitation Data'!$D$28,0,10*ROW('Sanitation Data'!D200)))</f>
        <v/>
      </c>
      <c r="CL206" s="399" t="str">
        <f ca="1">+IF(OFFSET('Sanitation Data'!$D$29,0,10*ROW('Sanitation Data'!D200))="","",OFFSET('Sanitation Data'!$D$29,0,10*ROW('Sanitation Data'!D200)))</f>
        <v/>
      </c>
      <c r="CM206" s="399" t="str">
        <f ca="1">+IF(OFFSET('Sanitation Data'!$D$30,0,10*ROW('Sanitation Data'!D200))="","",OFFSET('Sanitation Data'!$D$30,0,10*ROW('Sanitation Data'!D200)))</f>
        <v/>
      </c>
      <c r="CN206" s="399" t="str">
        <f ca="1">+IF(OFFSET('Sanitation Data'!$D$31,0,10*ROW('Sanitation Data'!D200))="","",OFFSET('Sanitation Data'!$D$31,0,10*ROW('Sanitation Data'!D200)))</f>
        <v/>
      </c>
      <c r="CO206" s="399" t="str">
        <f ca="1">+IF(OFFSET('Sanitation Data'!$D$32,0,10*ROW('Sanitation Data'!D200))="","",OFFSET('Sanitation Data'!$D$32,0,10*ROW('Sanitation Data'!D200)))</f>
        <v/>
      </c>
      <c r="CP206" s="399" t="str">
        <f ca="1">+IF(OFFSET('Sanitation Data'!$E$28,0,10*ROW('Sanitation Data'!E200))="","",OFFSET('Sanitation Data'!$E$28,0,10*ROW('Sanitation Data'!E200)))</f>
        <v/>
      </c>
      <c r="CQ206" s="399" t="str">
        <f ca="1">+IF(OFFSET('Sanitation Data'!$E$29,0,10*ROW('Sanitation Data'!E200))="","",OFFSET('Sanitation Data'!$E$29,0,10*ROW('Sanitation Data'!E200)))</f>
        <v/>
      </c>
      <c r="CR206" s="399" t="str">
        <f ca="1">+IF(OFFSET('Sanitation Data'!$E$30,0,10*ROW('Sanitation Data'!E200))="","",OFFSET('Sanitation Data'!$E$30,0,10*ROW('Sanitation Data'!E200)))</f>
        <v/>
      </c>
      <c r="CS206" s="399" t="str">
        <f ca="1">+IF(OFFSET('Sanitation Data'!$E$31,0,10*ROW('Sanitation Data'!E200))="","",OFFSET('Sanitation Data'!$E$31,0,10*ROW('Sanitation Data'!E200)))</f>
        <v/>
      </c>
      <c r="CT206" s="399" t="str">
        <f ca="1">+IF(OFFSET('Sanitation Data'!$E$32,0,10*ROW('Sanitation Data'!E200))="","",OFFSET('Sanitation Data'!$E$32,0,10*ROW('Sanitation Data'!E200)))</f>
        <v/>
      </c>
      <c r="CU206" s="399" t="str">
        <f ca="1">+IF(OFFSET('Sanitation Data'!$F$28,0,10*ROW('Sanitation Data'!F200))="","",OFFSET('Sanitation Data'!$F$28,0,10*ROW('Sanitation Data'!F200)))</f>
        <v/>
      </c>
      <c r="CV206" s="399" t="str">
        <f ca="1">+IF(OFFSET('Sanitation Data'!$F$29,0,10*ROW('Sanitation Data'!F200))="","",OFFSET('Sanitation Data'!$F$29,0,10*ROW('Sanitation Data'!F200)))</f>
        <v/>
      </c>
      <c r="CW206" s="399" t="str">
        <f ca="1">+IF(OFFSET('Sanitation Data'!$F$30,0,10*ROW('Sanitation Data'!F200))="","",OFFSET('Sanitation Data'!$F$30,0,10*ROW('Sanitation Data'!F200)))</f>
        <v/>
      </c>
      <c r="CX206" s="399" t="str">
        <f ca="1">+IF(OFFSET('Sanitation Data'!$F$31,0,10*ROW('Sanitation Data'!F200))="","",OFFSET('Sanitation Data'!$F$31,0,10*ROW('Sanitation Data'!F200)))</f>
        <v/>
      </c>
      <c r="CY206" s="399" t="str">
        <f ca="1">+IF(OFFSET('Sanitation Data'!$F$32,0,10*ROW('Sanitation Data'!F200))="","",OFFSET('Sanitation Data'!$F$32,0,10*ROW('Sanitation Data'!F200)))</f>
        <v/>
      </c>
      <c r="CZ206" s="399" t="str">
        <f ca="1">+IF(OFFSET('Sanitation Data'!$G$28,0,10*ROW('Sanitation Data'!G200))="","",OFFSET('Sanitation Data'!$G$28,0,10*ROW('Sanitation Data'!G200)))</f>
        <v/>
      </c>
      <c r="DA206" s="399" t="str">
        <f ca="1">+IF(OFFSET('Sanitation Data'!$G$29,0,10*ROW('Sanitation Data'!G200))="","",OFFSET('Sanitation Data'!$G$29,0,10*ROW('Sanitation Data'!G200)))</f>
        <v/>
      </c>
      <c r="DB206" s="399" t="str">
        <f ca="1">+IF(OFFSET('Sanitation Data'!$G$30,0,10*ROW('Sanitation Data'!G200))="","",OFFSET('Sanitation Data'!$G$30,0,10*ROW('Sanitation Data'!G200)))</f>
        <v/>
      </c>
      <c r="DC206" s="399" t="str">
        <f ca="1">+IF(OFFSET('Sanitation Data'!$G$31,0,10*ROW('Sanitation Data'!G200))="","",OFFSET('Sanitation Data'!$G$31,0,10*ROW('Sanitation Data'!G200)))</f>
        <v/>
      </c>
      <c r="DD206" s="399" t="str">
        <f ca="1">+IF(OFFSET('Sanitation Data'!$G$32,0,10*ROW('Sanitation Data'!G200))="","",OFFSET('Sanitation Data'!$G$32,0,10*ROW('Sanitation Data'!G200)))</f>
        <v/>
      </c>
      <c r="DE206" s="399" t="str">
        <f ca="1">+IF(OFFSET('Sanitation Data'!$H$28,0,10*ROW('Sanitation Data'!H200))="","",OFFSET('Sanitation Data'!$H$28,0,10*ROW('Sanitation Data'!H200)))</f>
        <v/>
      </c>
      <c r="DF206" s="399" t="str">
        <f ca="1">+IF(OFFSET('Sanitation Data'!$H$29,0,10*ROW('Sanitation Data'!H200))="","",OFFSET('Sanitation Data'!$H$29,0,10*ROW('Sanitation Data'!H200)))</f>
        <v/>
      </c>
      <c r="DG206" s="399" t="str">
        <f ca="1">+IF(OFFSET('Sanitation Data'!$H$30,0,10*ROW('Sanitation Data'!H200))="","",OFFSET('Sanitation Data'!$H$30,0,10*ROW('Sanitation Data'!H200)))</f>
        <v/>
      </c>
      <c r="DH206" s="399" t="str">
        <f ca="1">+IF(OFFSET('Sanitation Data'!$H$31,0,10*ROW('Sanitation Data'!H200))="","",OFFSET('Sanitation Data'!$H$31,0,10*ROW('Sanitation Data'!H200)))</f>
        <v/>
      </c>
      <c r="DI206" s="399" t="str">
        <f ca="1">+IF(OFFSET('Sanitation Data'!$H$32,0,10*ROW('Sanitation Data'!H200))="","",OFFSET('Sanitation Data'!$H$32,0,10*ROW('Sanitation Data'!H200)))</f>
        <v/>
      </c>
      <c r="DJ206" s="399" t="str">
        <f ca="1">+IF(OFFSET('Sanitation Data'!$I$28,0,10*ROW('Sanitation Data'!I200))="","",OFFSET('Sanitation Data'!$I$28,0,10*ROW('Sanitation Data'!I200)))</f>
        <v/>
      </c>
      <c r="DK206" s="399" t="str">
        <f ca="1">+IF(OFFSET('Sanitation Data'!$I$29,0,10*ROW('Sanitation Data'!I200))="","",OFFSET('Sanitation Data'!$I$29,0,10*ROW('Sanitation Data'!I200)))</f>
        <v/>
      </c>
      <c r="DL206" s="399" t="str">
        <f ca="1">+IF(OFFSET('Sanitation Data'!$I$30,0,10*ROW('Sanitation Data'!I200))="","",OFFSET('Sanitation Data'!$I$30,0,10*ROW('Sanitation Data'!I200)))</f>
        <v/>
      </c>
      <c r="DM206" s="399" t="str">
        <f ca="1">+IF(OFFSET('Sanitation Data'!$I$31,0,10*ROW('Sanitation Data'!I200))="","",OFFSET('Sanitation Data'!$I$31,0,10*ROW('Sanitation Data'!I200)))</f>
        <v/>
      </c>
      <c r="DN206" s="399" t="str">
        <f ca="1">+IF(OFFSET('Sanitation Data'!$I$32,0,10*ROW('Sanitation Data'!I200))="","",OFFSET('Sanitation Data'!$I$32,0,10*ROW('Sanitation Data'!I200)))</f>
        <v/>
      </c>
      <c r="DO206" s="399" t="str">
        <f ca="1">+IF(OFFSET('Hygiene Data'!$D$11,0,10*ROW('Hygiene Data'!D200))="","",OFFSET('Hygiene Data'!$D$11,0,10*ROW('Hygiene Data'!D200)))</f>
        <v/>
      </c>
      <c r="DP206" s="399" t="str">
        <f ca="1">+IF(OFFSET('Hygiene Data'!$D$12,0,10*ROW('Hygiene Data'!D200))="","",OFFSET('Hygiene Data'!$D$12,0,10*ROW('Hygiene Data'!D200)))</f>
        <v/>
      </c>
      <c r="DQ206" s="399" t="str">
        <f ca="1">+IF(OFFSET('Hygiene Data'!$D$13,0,10*ROW('Hygiene Data'!D200))="","",OFFSET('Hygiene Data'!$D$13,0,10*ROW('Hygiene Data'!D200)))</f>
        <v/>
      </c>
      <c r="DR206" s="399" t="str">
        <f ca="1">+IF(OFFSET('Hygiene Data'!$E$11,0,10*ROW('Hygiene Data'!E200))="","",OFFSET('Hygiene Data'!$E$11,0,10*ROW('Hygiene Data'!E200)))</f>
        <v/>
      </c>
      <c r="DS206" s="399" t="str">
        <f ca="1">+IF(OFFSET('Hygiene Data'!$E$12,0,10*ROW('Hygiene Data'!E200))="","",OFFSET('Hygiene Data'!$E$12,0,10*ROW('Hygiene Data'!E200)))</f>
        <v/>
      </c>
      <c r="DT206" s="399" t="str">
        <f ca="1">+IF(OFFSET('Hygiene Data'!$E$13,0,10*ROW('Hygiene Data'!E200))="","",OFFSET('Hygiene Data'!$E$13,0,10*ROW('Hygiene Data'!E200)))</f>
        <v/>
      </c>
      <c r="DU206" s="399" t="str">
        <f ca="1">+IF(OFFSET('Hygiene Data'!$F$11,0,10*ROW('Hygiene Data'!F200))="","",OFFSET('Hygiene Data'!$F$11,0,10*ROW('Hygiene Data'!F200)))</f>
        <v/>
      </c>
      <c r="DV206" s="399" t="str">
        <f ca="1">+IF(OFFSET('Hygiene Data'!$F$12,0,10*ROW('Hygiene Data'!F200))="","",OFFSET('Hygiene Data'!$F$12,0,10*ROW('Hygiene Data'!F200)))</f>
        <v/>
      </c>
      <c r="DW206" s="399" t="str">
        <f ca="1">+IF(OFFSET('Hygiene Data'!$F$13,0,10*ROW('Hygiene Data'!F200))="","",OFFSET('Hygiene Data'!$F$13,0,10*ROW('Hygiene Data'!F200)))</f>
        <v/>
      </c>
      <c r="DX206" s="399" t="str">
        <f ca="1">+IF(OFFSET('Hygiene Data'!$G$11,0,10*ROW('Hygiene Data'!G200))="","",OFFSET('Hygiene Data'!$G$11,0,10*ROW('Hygiene Data'!G200)))</f>
        <v/>
      </c>
      <c r="DY206" s="399" t="str">
        <f ca="1">+IF(OFFSET('Hygiene Data'!$G$12,0,10*ROW('Hygiene Data'!G200))="","",OFFSET('Hygiene Data'!$G$12,0,10*ROW('Hygiene Data'!G200)))</f>
        <v/>
      </c>
      <c r="DZ206" s="399" t="str">
        <f ca="1">+IF(OFFSET('Hygiene Data'!$G$13,0,10*ROW('Hygiene Data'!G200))="","",OFFSET('Hygiene Data'!$G$13,0,10*ROW('Hygiene Data'!G200)))</f>
        <v/>
      </c>
      <c r="EA206" s="399" t="str">
        <f ca="1">+IF(OFFSET('Hygiene Data'!$H$11,0,10*ROW('Hygiene Data'!H200))="","",OFFSET('Hygiene Data'!$H$11,0,10*ROW('Hygiene Data'!H200)))</f>
        <v/>
      </c>
      <c r="EB206" s="399" t="str">
        <f ca="1">+IF(OFFSET('Hygiene Data'!$H$12,0,10*ROW('Hygiene Data'!H200))="","",OFFSET('Hygiene Data'!$H$12,0,10*ROW('Hygiene Data'!H200)))</f>
        <v/>
      </c>
      <c r="EC206" s="399" t="str">
        <f ca="1">+IF(OFFSET('Hygiene Data'!$H$13,0,10*ROW('Hygiene Data'!H200))="","",OFFSET('Hygiene Data'!$H$13,0,10*ROW('Hygiene Data'!H200)))</f>
        <v/>
      </c>
      <c r="ED206" s="399" t="str">
        <f ca="1">+IF(OFFSET('Hygiene Data'!$I$11,0,10*ROW('Hygiene Data'!I200))="","",OFFSET('Hygiene Data'!$I$11,0,10*ROW('Hygiene Data'!I200)))</f>
        <v/>
      </c>
      <c r="EE206" s="399" t="str">
        <f ca="1">+IF(OFFSET('Hygiene Data'!$I$12,0,10*ROW('Hygiene Data'!I200))="","",OFFSET('Hygiene Data'!$I$12,0,10*ROW('Hygiene Data'!I200)))</f>
        <v/>
      </c>
      <c r="EF206" s="399" t="str">
        <f ca="1">+IF(OFFSET('Hygiene Data'!$I$13,0,10*ROW('Hygiene Data'!I200))="","",OFFSET('Hygiene Data'!$I$13,0,10*ROW('Hygiene Data'!I200)))</f>
        <v/>
      </c>
    </row>
    <row r="207" spans="1:136" x14ac:dyDescent="0.25">
      <c r="A207" s="508" t="str">
        <f ca="1">+IF(OFFSET('Water Data'!$B$2,0,10*ROW('Water Data'!E201))="","",OFFSET('Water Data'!$B$2,0,10*ROW('Water Data'!E201)))</f>
        <v/>
      </c>
      <c r="B207" s="50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35" t="str">
        <f t="shared" ca="1" si="3"/>
        <v/>
      </c>
      <c r="D207" s="53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3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3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3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3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3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3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3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3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3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3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3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3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3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3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3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3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3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3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3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3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3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3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3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3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3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3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3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3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3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3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3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3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3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3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3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3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3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3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3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3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3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3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3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3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3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3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3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3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1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3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3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3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3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3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3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3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3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3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3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3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3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3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3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3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3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99" t="str">
        <f ca="1">+IF(OFFSET('Water Data'!$D$27,0,10*ROW('Water Data'!D201))="","",OFFSET('Water Data'!$D$27,0,10*ROW('Water Data'!D201)))</f>
        <v/>
      </c>
      <c r="BT207" s="399" t="str">
        <f ca="1">+IF(OFFSET('Water Data'!$D$28,0,10*ROW('Water Data'!D201))="","",OFFSET('Water Data'!$D$28,0,10*ROW('Water Data'!D201)))</f>
        <v/>
      </c>
      <c r="BU207" s="399" t="str">
        <f ca="1">+IF(OFFSET('Water Data'!$D$29,0,10*ROW('Water Data'!D201))="","",OFFSET('Water Data'!$D$29,0,10*ROW('Water Data'!D201)))</f>
        <v/>
      </c>
      <c r="BV207" s="399" t="str">
        <f ca="1">+IF(OFFSET('Water Data'!$E$27,0,10*ROW('Water Data'!E201))="","",OFFSET('Water Data'!$E$27,0,10*ROW('Water Data'!E201)))</f>
        <v/>
      </c>
      <c r="BW207" s="399" t="str">
        <f ca="1">+IF(OFFSET('Water Data'!$E$28,0,10*ROW('Water Data'!E201))="","",OFFSET('Water Data'!$E$28,0,10*ROW('Water Data'!E201)))</f>
        <v/>
      </c>
      <c r="BX207" s="399" t="str">
        <f ca="1">+IF(OFFSET('Water Data'!$E$29,0,10*ROW('Water Data'!E201))="","",OFFSET('Water Data'!$E$29,0,10*ROW('Water Data'!E201)))</f>
        <v/>
      </c>
      <c r="BY207" s="399" t="str">
        <f ca="1">+IF(OFFSET('Water Data'!$F$27,0,10*ROW('Water Data'!F201))="","",OFFSET('Water Data'!$F$27,0,10*ROW('Water Data'!F201)))</f>
        <v/>
      </c>
      <c r="BZ207" s="399" t="str">
        <f ca="1">+IF(OFFSET('Water Data'!$F$28,0,10*ROW('Water Data'!F201))="","",OFFSET('Water Data'!$F$28,0,10*ROW('Water Data'!F201)))</f>
        <v/>
      </c>
      <c r="CA207" s="399" t="str">
        <f ca="1">+IF(OFFSET('Water Data'!$F$29,0,10*ROW('Water Data'!F201))="","",OFFSET('Water Data'!$F$29,0,10*ROW('Water Data'!F201)))</f>
        <v/>
      </c>
      <c r="CB207" s="399" t="str">
        <f ca="1">+IF(OFFSET('Water Data'!$G$27,0,10*ROW('Water Data'!G201))="","",OFFSET('Water Data'!$G$27,0,10*ROW('Water Data'!G201)))</f>
        <v/>
      </c>
      <c r="CC207" s="399" t="str">
        <f ca="1">+IF(OFFSET('Water Data'!$G$28,0,10*ROW('Water Data'!G201))="","",OFFSET('Water Data'!$G$28,0,10*ROW('Water Data'!G201)))</f>
        <v/>
      </c>
      <c r="CD207" s="399" t="str">
        <f ca="1">+IF(OFFSET('Water Data'!$G$29,0,10*ROW('Water Data'!G201))="","",OFFSET('Water Data'!$G$29,0,10*ROW('Water Data'!G201)))</f>
        <v/>
      </c>
      <c r="CE207" s="399" t="str">
        <f ca="1">+IF(OFFSET('Water Data'!$H$27,0,10*ROW('Water Data'!H201))="","",OFFSET('Water Data'!$H$27,0,10*ROW('Water Data'!H201)))</f>
        <v/>
      </c>
      <c r="CF207" s="399" t="str">
        <f ca="1">+IF(OFFSET('Water Data'!$H$28,0,10*ROW('Water Data'!H201))="","",OFFSET('Water Data'!$H$28,0,10*ROW('Water Data'!H201)))</f>
        <v/>
      </c>
      <c r="CG207" s="399" t="str">
        <f ca="1">+IF(OFFSET('Water Data'!$H$29,0,10*ROW('Water Data'!H201))="","",OFFSET('Water Data'!$H$29,0,10*ROW('Water Data'!H201)))</f>
        <v/>
      </c>
      <c r="CH207" s="399" t="str">
        <f ca="1">+IF(OFFSET('Water Data'!$I$27,0,10*ROW('Water Data'!I201))="","",OFFSET('Water Data'!$I$27,0,10*ROW('Water Data'!I201)))</f>
        <v/>
      </c>
      <c r="CI207" s="399" t="str">
        <f ca="1">+IF(OFFSET('Water Data'!$I$28,0,10*ROW('Water Data'!I201))="","",OFFSET('Water Data'!$I$28,0,10*ROW('Water Data'!I201)))</f>
        <v/>
      </c>
      <c r="CJ207" s="399" t="str">
        <f ca="1">+IF(OFFSET('Water Data'!$I$29,0,10*ROW('Water Data'!I201))="","",OFFSET('Water Data'!$I$29,0,10*ROW('Water Data'!I201)))</f>
        <v/>
      </c>
      <c r="CK207" s="399" t="str">
        <f ca="1">+IF(OFFSET('Sanitation Data'!$D$28,0,10*ROW('Sanitation Data'!D201))="","",OFFSET('Sanitation Data'!$D$28,0,10*ROW('Sanitation Data'!D201)))</f>
        <v/>
      </c>
      <c r="CL207" s="399" t="str">
        <f ca="1">+IF(OFFSET('Sanitation Data'!$D$29,0,10*ROW('Sanitation Data'!D201))="","",OFFSET('Sanitation Data'!$D$29,0,10*ROW('Sanitation Data'!D201)))</f>
        <v/>
      </c>
      <c r="CM207" s="399" t="str">
        <f ca="1">+IF(OFFSET('Sanitation Data'!$D$30,0,10*ROW('Sanitation Data'!D201))="","",OFFSET('Sanitation Data'!$D$30,0,10*ROW('Sanitation Data'!D201)))</f>
        <v/>
      </c>
      <c r="CN207" s="399" t="str">
        <f ca="1">+IF(OFFSET('Sanitation Data'!$D$31,0,10*ROW('Sanitation Data'!D201))="","",OFFSET('Sanitation Data'!$D$31,0,10*ROW('Sanitation Data'!D201)))</f>
        <v/>
      </c>
      <c r="CO207" s="399" t="str">
        <f ca="1">+IF(OFFSET('Sanitation Data'!$D$32,0,10*ROW('Sanitation Data'!D201))="","",OFFSET('Sanitation Data'!$D$32,0,10*ROW('Sanitation Data'!D201)))</f>
        <v/>
      </c>
      <c r="CP207" s="399" t="str">
        <f ca="1">+IF(OFFSET('Sanitation Data'!$E$28,0,10*ROW('Sanitation Data'!E201))="","",OFFSET('Sanitation Data'!$E$28,0,10*ROW('Sanitation Data'!E201)))</f>
        <v/>
      </c>
      <c r="CQ207" s="399" t="str">
        <f ca="1">+IF(OFFSET('Sanitation Data'!$E$29,0,10*ROW('Sanitation Data'!E201))="","",OFFSET('Sanitation Data'!$E$29,0,10*ROW('Sanitation Data'!E201)))</f>
        <v/>
      </c>
      <c r="CR207" s="399" t="str">
        <f ca="1">+IF(OFFSET('Sanitation Data'!$E$30,0,10*ROW('Sanitation Data'!E201))="","",OFFSET('Sanitation Data'!$E$30,0,10*ROW('Sanitation Data'!E201)))</f>
        <v/>
      </c>
      <c r="CS207" s="399" t="str">
        <f ca="1">+IF(OFFSET('Sanitation Data'!$E$31,0,10*ROW('Sanitation Data'!E201))="","",OFFSET('Sanitation Data'!$E$31,0,10*ROW('Sanitation Data'!E201)))</f>
        <v/>
      </c>
      <c r="CT207" s="399" t="str">
        <f ca="1">+IF(OFFSET('Sanitation Data'!$E$32,0,10*ROW('Sanitation Data'!E201))="","",OFFSET('Sanitation Data'!$E$32,0,10*ROW('Sanitation Data'!E201)))</f>
        <v/>
      </c>
      <c r="CU207" s="399" t="str">
        <f ca="1">+IF(OFFSET('Sanitation Data'!$F$28,0,10*ROW('Sanitation Data'!F201))="","",OFFSET('Sanitation Data'!$F$28,0,10*ROW('Sanitation Data'!F201)))</f>
        <v/>
      </c>
      <c r="CV207" s="399" t="str">
        <f ca="1">+IF(OFFSET('Sanitation Data'!$F$29,0,10*ROW('Sanitation Data'!F201))="","",OFFSET('Sanitation Data'!$F$29,0,10*ROW('Sanitation Data'!F201)))</f>
        <v/>
      </c>
      <c r="CW207" s="399" t="str">
        <f ca="1">+IF(OFFSET('Sanitation Data'!$F$30,0,10*ROW('Sanitation Data'!F201))="","",OFFSET('Sanitation Data'!$F$30,0,10*ROW('Sanitation Data'!F201)))</f>
        <v/>
      </c>
      <c r="CX207" s="399" t="str">
        <f ca="1">+IF(OFFSET('Sanitation Data'!$F$31,0,10*ROW('Sanitation Data'!F201))="","",OFFSET('Sanitation Data'!$F$31,0,10*ROW('Sanitation Data'!F201)))</f>
        <v/>
      </c>
      <c r="CY207" s="399" t="str">
        <f ca="1">+IF(OFFSET('Sanitation Data'!$F$32,0,10*ROW('Sanitation Data'!F201))="","",OFFSET('Sanitation Data'!$F$32,0,10*ROW('Sanitation Data'!F201)))</f>
        <v/>
      </c>
      <c r="CZ207" s="399" t="str">
        <f ca="1">+IF(OFFSET('Sanitation Data'!$G$28,0,10*ROW('Sanitation Data'!G201))="","",OFFSET('Sanitation Data'!$G$28,0,10*ROW('Sanitation Data'!G201)))</f>
        <v/>
      </c>
      <c r="DA207" s="399" t="str">
        <f ca="1">+IF(OFFSET('Sanitation Data'!$G$29,0,10*ROW('Sanitation Data'!G201))="","",OFFSET('Sanitation Data'!$G$29,0,10*ROW('Sanitation Data'!G201)))</f>
        <v/>
      </c>
      <c r="DB207" s="399" t="str">
        <f ca="1">+IF(OFFSET('Sanitation Data'!$G$30,0,10*ROW('Sanitation Data'!G201))="","",OFFSET('Sanitation Data'!$G$30,0,10*ROW('Sanitation Data'!G201)))</f>
        <v/>
      </c>
      <c r="DC207" s="399" t="str">
        <f ca="1">+IF(OFFSET('Sanitation Data'!$G$31,0,10*ROW('Sanitation Data'!G201))="","",OFFSET('Sanitation Data'!$G$31,0,10*ROW('Sanitation Data'!G201)))</f>
        <v/>
      </c>
      <c r="DD207" s="399" t="str">
        <f ca="1">+IF(OFFSET('Sanitation Data'!$G$32,0,10*ROW('Sanitation Data'!G201))="","",OFFSET('Sanitation Data'!$G$32,0,10*ROW('Sanitation Data'!G201)))</f>
        <v/>
      </c>
      <c r="DE207" s="399" t="str">
        <f ca="1">+IF(OFFSET('Sanitation Data'!$H$28,0,10*ROW('Sanitation Data'!H201))="","",OFFSET('Sanitation Data'!$H$28,0,10*ROW('Sanitation Data'!H201)))</f>
        <v/>
      </c>
      <c r="DF207" s="399" t="str">
        <f ca="1">+IF(OFFSET('Sanitation Data'!$H$29,0,10*ROW('Sanitation Data'!H201))="","",OFFSET('Sanitation Data'!$H$29,0,10*ROW('Sanitation Data'!H201)))</f>
        <v/>
      </c>
      <c r="DG207" s="399" t="str">
        <f ca="1">+IF(OFFSET('Sanitation Data'!$H$30,0,10*ROW('Sanitation Data'!H201))="","",OFFSET('Sanitation Data'!$H$30,0,10*ROW('Sanitation Data'!H201)))</f>
        <v/>
      </c>
      <c r="DH207" s="399" t="str">
        <f ca="1">+IF(OFFSET('Sanitation Data'!$H$31,0,10*ROW('Sanitation Data'!H201))="","",OFFSET('Sanitation Data'!$H$31,0,10*ROW('Sanitation Data'!H201)))</f>
        <v/>
      </c>
      <c r="DI207" s="399" t="str">
        <f ca="1">+IF(OFFSET('Sanitation Data'!$H$32,0,10*ROW('Sanitation Data'!H201))="","",OFFSET('Sanitation Data'!$H$32,0,10*ROW('Sanitation Data'!H201)))</f>
        <v/>
      </c>
      <c r="DJ207" s="399" t="str">
        <f ca="1">+IF(OFFSET('Sanitation Data'!$I$28,0,10*ROW('Sanitation Data'!I201))="","",OFFSET('Sanitation Data'!$I$28,0,10*ROW('Sanitation Data'!I201)))</f>
        <v/>
      </c>
      <c r="DK207" s="399" t="str">
        <f ca="1">+IF(OFFSET('Sanitation Data'!$I$29,0,10*ROW('Sanitation Data'!I201))="","",OFFSET('Sanitation Data'!$I$29,0,10*ROW('Sanitation Data'!I201)))</f>
        <v/>
      </c>
      <c r="DL207" s="399" t="str">
        <f ca="1">+IF(OFFSET('Sanitation Data'!$I$30,0,10*ROW('Sanitation Data'!I201))="","",OFFSET('Sanitation Data'!$I$30,0,10*ROW('Sanitation Data'!I201)))</f>
        <v/>
      </c>
      <c r="DM207" s="399" t="str">
        <f ca="1">+IF(OFFSET('Sanitation Data'!$I$31,0,10*ROW('Sanitation Data'!I201))="","",OFFSET('Sanitation Data'!$I$31,0,10*ROW('Sanitation Data'!I201)))</f>
        <v/>
      </c>
      <c r="DN207" s="399" t="str">
        <f ca="1">+IF(OFFSET('Sanitation Data'!$I$32,0,10*ROW('Sanitation Data'!I201))="","",OFFSET('Sanitation Data'!$I$32,0,10*ROW('Sanitation Data'!I201)))</f>
        <v/>
      </c>
      <c r="DO207" s="399" t="str">
        <f ca="1">+IF(OFFSET('Hygiene Data'!$D$11,0,10*ROW('Hygiene Data'!D201))="","",OFFSET('Hygiene Data'!$D$11,0,10*ROW('Hygiene Data'!D201)))</f>
        <v/>
      </c>
      <c r="DP207" s="399" t="str">
        <f ca="1">+IF(OFFSET('Hygiene Data'!$D$12,0,10*ROW('Hygiene Data'!D201))="","",OFFSET('Hygiene Data'!$D$12,0,10*ROW('Hygiene Data'!D201)))</f>
        <v/>
      </c>
      <c r="DQ207" s="399" t="str">
        <f ca="1">+IF(OFFSET('Hygiene Data'!$D$13,0,10*ROW('Hygiene Data'!D201))="","",OFFSET('Hygiene Data'!$D$13,0,10*ROW('Hygiene Data'!D201)))</f>
        <v/>
      </c>
      <c r="DR207" s="399" t="str">
        <f ca="1">+IF(OFFSET('Hygiene Data'!$E$11,0,10*ROW('Hygiene Data'!E201))="","",OFFSET('Hygiene Data'!$E$11,0,10*ROW('Hygiene Data'!E201)))</f>
        <v/>
      </c>
      <c r="DS207" s="399" t="str">
        <f ca="1">+IF(OFFSET('Hygiene Data'!$E$12,0,10*ROW('Hygiene Data'!E201))="","",OFFSET('Hygiene Data'!$E$12,0,10*ROW('Hygiene Data'!E201)))</f>
        <v/>
      </c>
      <c r="DT207" s="399" t="str">
        <f ca="1">+IF(OFFSET('Hygiene Data'!$E$13,0,10*ROW('Hygiene Data'!E201))="","",OFFSET('Hygiene Data'!$E$13,0,10*ROW('Hygiene Data'!E201)))</f>
        <v/>
      </c>
      <c r="DU207" s="399" t="str">
        <f ca="1">+IF(OFFSET('Hygiene Data'!$F$11,0,10*ROW('Hygiene Data'!F201))="","",OFFSET('Hygiene Data'!$F$11,0,10*ROW('Hygiene Data'!F201)))</f>
        <v/>
      </c>
      <c r="DV207" s="399" t="str">
        <f ca="1">+IF(OFFSET('Hygiene Data'!$F$12,0,10*ROW('Hygiene Data'!F201))="","",OFFSET('Hygiene Data'!$F$12,0,10*ROW('Hygiene Data'!F201)))</f>
        <v/>
      </c>
      <c r="DW207" s="399" t="str">
        <f ca="1">+IF(OFFSET('Hygiene Data'!$F$13,0,10*ROW('Hygiene Data'!F201))="","",OFFSET('Hygiene Data'!$F$13,0,10*ROW('Hygiene Data'!F201)))</f>
        <v/>
      </c>
      <c r="DX207" s="399" t="str">
        <f ca="1">+IF(OFFSET('Hygiene Data'!$G$11,0,10*ROW('Hygiene Data'!G201))="","",OFFSET('Hygiene Data'!$G$11,0,10*ROW('Hygiene Data'!G201)))</f>
        <v/>
      </c>
      <c r="DY207" s="399" t="str">
        <f ca="1">+IF(OFFSET('Hygiene Data'!$G$12,0,10*ROW('Hygiene Data'!G201))="","",OFFSET('Hygiene Data'!$G$12,0,10*ROW('Hygiene Data'!G201)))</f>
        <v/>
      </c>
      <c r="DZ207" s="399" t="str">
        <f ca="1">+IF(OFFSET('Hygiene Data'!$G$13,0,10*ROW('Hygiene Data'!G201))="","",OFFSET('Hygiene Data'!$G$13,0,10*ROW('Hygiene Data'!G201)))</f>
        <v/>
      </c>
      <c r="EA207" s="399" t="str">
        <f ca="1">+IF(OFFSET('Hygiene Data'!$H$11,0,10*ROW('Hygiene Data'!H201))="","",OFFSET('Hygiene Data'!$H$11,0,10*ROW('Hygiene Data'!H201)))</f>
        <v/>
      </c>
      <c r="EB207" s="399" t="str">
        <f ca="1">+IF(OFFSET('Hygiene Data'!$H$12,0,10*ROW('Hygiene Data'!H201))="","",OFFSET('Hygiene Data'!$H$12,0,10*ROW('Hygiene Data'!H201)))</f>
        <v/>
      </c>
      <c r="EC207" s="399" t="str">
        <f ca="1">+IF(OFFSET('Hygiene Data'!$H$13,0,10*ROW('Hygiene Data'!H201))="","",OFFSET('Hygiene Data'!$H$13,0,10*ROW('Hygiene Data'!H201)))</f>
        <v/>
      </c>
      <c r="ED207" s="399" t="str">
        <f ca="1">+IF(OFFSET('Hygiene Data'!$I$11,0,10*ROW('Hygiene Data'!I201))="","",OFFSET('Hygiene Data'!$I$11,0,10*ROW('Hygiene Data'!I201)))</f>
        <v/>
      </c>
      <c r="EE207" s="399" t="str">
        <f ca="1">+IF(OFFSET('Hygiene Data'!$I$12,0,10*ROW('Hygiene Data'!I201))="","",OFFSET('Hygiene Data'!$I$12,0,10*ROW('Hygiene Data'!I201)))</f>
        <v/>
      </c>
      <c r="EF207" s="399" t="str">
        <f ca="1">+IF(OFFSET('Hygiene Data'!$I$13,0,10*ROW('Hygiene Data'!I201))="","",OFFSET('Hygiene Data'!$I$13,0,10*ROW('Hygiene Data'!I201)))</f>
        <v/>
      </c>
    </row>
    <row r="208" spans="1:136" s="398" customFormat="1" x14ac:dyDescent="0.25">
      <c r="BA208" s="516"/>
    </row>
    <row r="209" spans="53:53" s="398" customFormat="1" x14ac:dyDescent="0.25">
      <c r="BA209" s="516"/>
    </row>
    <row r="210" spans="53:53" s="398" customFormat="1" x14ac:dyDescent="0.25">
      <c r="BA210" s="516"/>
    </row>
    <row r="211" spans="53:53" s="398" customFormat="1" x14ac:dyDescent="0.25">
      <c r="BA211" s="516"/>
    </row>
    <row r="212" spans="53:53" s="398" customFormat="1" x14ac:dyDescent="0.25">
      <c r="BA212" s="516"/>
    </row>
    <row r="213" spans="53:53" s="398" customFormat="1" x14ac:dyDescent="0.25">
      <c r="BA213" s="516"/>
    </row>
    <row r="214" spans="53:53" s="398" customFormat="1" x14ac:dyDescent="0.25">
      <c r="BA214" s="516"/>
    </row>
    <row r="215" spans="53:53" s="398" customFormat="1" x14ac:dyDescent="0.25">
      <c r="BA215" s="516"/>
    </row>
    <row r="216" spans="53:53" s="398" customFormat="1" x14ac:dyDescent="0.25">
      <c r="BA216" s="516"/>
    </row>
    <row r="217" spans="53:53" s="398" customFormat="1" x14ac:dyDescent="0.25">
      <c r="BA217" s="516"/>
    </row>
    <row r="218" spans="53:53" s="398" customFormat="1" x14ac:dyDescent="0.25">
      <c r="BA218" s="516"/>
    </row>
    <row r="219" spans="53:53" s="398" customFormat="1" x14ac:dyDescent="0.25">
      <c r="BA219" s="516"/>
    </row>
    <row r="220" spans="53:53" s="398" customFormat="1" x14ac:dyDescent="0.25">
      <c r="BA220" s="516"/>
    </row>
    <row r="221" spans="53:53" s="398" customFormat="1" x14ac:dyDescent="0.25">
      <c r="BA221" s="516"/>
    </row>
    <row r="222" spans="53:53" s="398" customFormat="1" x14ac:dyDescent="0.25">
      <c r="BA222" s="516"/>
    </row>
    <row r="223" spans="53:53" s="398" customFormat="1" x14ac:dyDescent="0.25">
      <c r="BA223" s="516"/>
    </row>
    <row r="224" spans="53:53" s="398" customFormat="1" x14ac:dyDescent="0.25">
      <c r="BA224" s="516"/>
    </row>
    <row r="225" spans="53:53" s="398" customFormat="1" x14ac:dyDescent="0.25">
      <c r="BA225" s="516"/>
    </row>
    <row r="226" spans="53:53" s="398" customFormat="1" x14ac:dyDescent="0.25">
      <c r="BA226" s="516"/>
    </row>
    <row r="227" spans="53:53" s="398" customFormat="1" x14ac:dyDescent="0.25">
      <c r="BA227" s="516"/>
    </row>
    <row r="228" spans="53:53" s="398" customFormat="1" x14ac:dyDescent="0.25">
      <c r="BA228" s="516"/>
    </row>
    <row r="229" spans="53:53" s="398" customFormat="1" x14ac:dyDescent="0.25">
      <c r="BA229" s="516"/>
    </row>
    <row r="230" spans="53:53" s="398" customFormat="1" x14ac:dyDescent="0.25">
      <c r="BA230" s="516"/>
    </row>
    <row r="231" spans="53:53" s="398" customFormat="1" x14ac:dyDescent="0.25">
      <c r="BA231" s="516"/>
    </row>
    <row r="232" spans="53:53" s="398" customFormat="1" x14ac:dyDescent="0.25">
      <c r="BA232" s="516"/>
    </row>
    <row r="233" spans="53:53" s="398" customFormat="1" x14ac:dyDescent="0.25">
      <c r="BA233" s="516"/>
    </row>
    <row r="234" spans="53:53" s="398" customFormat="1" x14ac:dyDescent="0.25">
      <c r="BA234" s="516"/>
    </row>
    <row r="235" spans="53:53" s="398" customFormat="1" x14ac:dyDescent="0.25">
      <c r="BA235" s="516"/>
    </row>
    <row r="236" spans="53:53" s="398" customFormat="1" x14ac:dyDescent="0.25">
      <c r="BA236" s="516"/>
    </row>
    <row r="237" spans="53:53" s="398" customFormat="1" x14ac:dyDescent="0.25">
      <c r="BA237" s="516"/>
    </row>
    <row r="238" spans="53:53" s="398" customFormat="1" x14ac:dyDescent="0.25">
      <c r="BA238" s="516"/>
    </row>
    <row r="239" spans="53:53" s="398" customFormat="1" x14ac:dyDescent="0.25">
      <c r="BA239" s="516"/>
    </row>
    <row r="240" spans="53:53" s="398" customFormat="1" x14ac:dyDescent="0.25">
      <c r="BA240" s="516"/>
    </row>
    <row r="241" spans="53:53" s="398" customFormat="1" x14ac:dyDescent="0.25">
      <c r="BA241" s="516"/>
    </row>
    <row r="242" spans="53:53" s="398" customFormat="1" x14ac:dyDescent="0.25">
      <c r="BA242" s="516"/>
    </row>
    <row r="243" spans="53:53" s="398" customFormat="1" x14ac:dyDescent="0.25">
      <c r="BA243" s="516"/>
    </row>
    <row r="244" spans="53:53" s="398" customFormat="1" x14ac:dyDescent="0.25">
      <c r="BA244" s="516"/>
    </row>
    <row r="245" spans="53:53" s="398" customFormat="1" x14ac:dyDescent="0.25">
      <c r="BA245" s="516"/>
    </row>
    <row r="246" spans="53:53" s="398" customFormat="1" x14ac:dyDescent="0.25">
      <c r="BA246" s="516"/>
    </row>
    <row r="247" spans="53:53" s="398" customFormat="1" x14ac:dyDescent="0.25">
      <c r="BA247" s="516"/>
    </row>
    <row r="248" spans="53:53" s="398" customFormat="1" x14ac:dyDescent="0.25">
      <c r="BA248" s="516"/>
    </row>
    <row r="249" spans="53:53" s="398" customFormat="1" x14ac:dyDescent="0.25">
      <c r="BA249" s="516"/>
    </row>
    <row r="250" spans="53:53" s="398" customFormat="1" x14ac:dyDescent="0.25">
      <c r="BA250" s="516"/>
    </row>
    <row r="251" spans="53:53" s="398" customFormat="1" x14ac:dyDescent="0.25">
      <c r="BA251" s="516"/>
    </row>
    <row r="252" spans="53:53" s="398" customFormat="1" x14ac:dyDescent="0.25">
      <c r="BA252" s="516"/>
    </row>
    <row r="253" spans="53:53" s="398" customFormat="1" x14ac:dyDescent="0.25">
      <c r="BA253" s="516"/>
    </row>
    <row r="254" spans="53:53" s="398" customFormat="1" x14ac:dyDescent="0.25">
      <c r="BA254" s="516"/>
    </row>
    <row r="255" spans="53:53" s="398" customFormat="1" x14ac:dyDescent="0.25">
      <c r="BA255" s="516"/>
    </row>
    <row r="256" spans="53:53" s="398" customFormat="1" x14ac:dyDescent="0.25">
      <c r="BA256" s="516"/>
    </row>
    <row r="257" spans="53:53" s="398" customFormat="1" x14ac:dyDescent="0.25">
      <c r="BA257" s="516"/>
    </row>
    <row r="258" spans="53:53" s="398" customFormat="1" x14ac:dyDescent="0.25">
      <c r="BA258" s="516"/>
    </row>
    <row r="259" spans="53:53" s="398" customFormat="1" x14ac:dyDescent="0.25">
      <c r="BA259" s="516"/>
    </row>
    <row r="260" spans="53:53" s="398" customFormat="1" x14ac:dyDescent="0.25">
      <c r="BA260" s="516"/>
    </row>
    <row r="261" spans="53:53" s="398" customFormat="1" x14ac:dyDescent="0.25">
      <c r="BA261" s="516"/>
    </row>
    <row r="262" spans="53:53" s="398" customFormat="1" x14ac:dyDescent="0.25">
      <c r="BA262" s="516"/>
    </row>
    <row r="263" spans="53:53" s="398" customFormat="1" x14ac:dyDescent="0.25">
      <c r="BA263" s="516"/>
    </row>
    <row r="264" spans="53:53" s="398" customFormat="1" x14ac:dyDescent="0.25">
      <c r="BA264" s="516"/>
    </row>
    <row r="265" spans="53:53" s="398" customFormat="1" x14ac:dyDescent="0.25">
      <c r="BA265" s="516"/>
    </row>
    <row r="266" spans="53:53" s="398" customFormat="1" x14ac:dyDescent="0.25">
      <c r="BA266" s="516"/>
    </row>
    <row r="267" spans="53:53" s="398" customFormat="1" x14ac:dyDescent="0.25">
      <c r="BA267" s="516"/>
    </row>
    <row r="268" spans="53:53" s="398" customFormat="1" x14ac:dyDescent="0.25">
      <c r="BA268" s="516"/>
    </row>
    <row r="269" spans="53:53" s="398" customFormat="1" x14ac:dyDescent="0.25">
      <c r="BA269" s="516"/>
    </row>
    <row r="270" spans="53:53" s="398" customFormat="1" x14ac:dyDescent="0.25">
      <c r="BA270" s="516"/>
    </row>
    <row r="271" spans="53:53" s="398" customFormat="1" x14ac:dyDescent="0.25">
      <c r="BA271" s="516"/>
    </row>
    <row r="272" spans="53:53" s="398" customFormat="1" x14ac:dyDescent="0.25">
      <c r="BA272" s="516"/>
    </row>
    <row r="273" spans="53:53" s="398" customFormat="1" x14ac:dyDescent="0.25">
      <c r="BA273" s="516"/>
    </row>
    <row r="274" spans="53:53" s="398" customFormat="1" x14ac:dyDescent="0.25">
      <c r="BA274" s="516"/>
    </row>
    <row r="275" spans="53:53" s="398" customFormat="1" x14ac:dyDescent="0.25">
      <c r="BA275" s="516"/>
    </row>
    <row r="276" spans="53:53" s="398" customFormat="1" x14ac:dyDescent="0.25">
      <c r="BA276" s="516"/>
    </row>
    <row r="277" spans="53:53" s="398" customFormat="1" x14ac:dyDescent="0.25">
      <c r="BA277" s="516"/>
    </row>
    <row r="278" spans="53:53" s="398" customFormat="1" x14ac:dyDescent="0.25">
      <c r="BA278" s="516"/>
    </row>
    <row r="279" spans="53:53" s="398" customFormat="1" x14ac:dyDescent="0.25">
      <c r="BA279" s="516"/>
    </row>
    <row r="280" spans="53:53" s="398" customFormat="1" x14ac:dyDescent="0.25">
      <c r="BA280" s="516"/>
    </row>
    <row r="281" spans="53:53" s="398" customFormat="1" x14ac:dyDescent="0.25">
      <c r="BA281" s="516"/>
    </row>
    <row r="282" spans="53:53" s="398" customFormat="1" x14ac:dyDescent="0.25">
      <c r="BA282" s="516"/>
    </row>
    <row r="283" spans="53:53" s="398" customFormat="1" x14ac:dyDescent="0.25">
      <c r="BA283" s="516"/>
    </row>
    <row r="284" spans="53:53" s="398" customFormat="1" x14ac:dyDescent="0.25">
      <c r="BA284" s="516"/>
    </row>
    <row r="285" spans="53:53" s="398" customFormat="1" x14ac:dyDescent="0.25">
      <c r="BA285" s="516"/>
    </row>
    <row r="286" spans="53:53" s="398" customFormat="1" x14ac:dyDescent="0.25">
      <c r="BA286" s="516"/>
    </row>
    <row r="287" spans="53:53" s="398" customFormat="1" x14ac:dyDescent="0.25">
      <c r="BA287" s="516"/>
    </row>
    <row r="288" spans="53:53" s="398" customFormat="1" x14ac:dyDescent="0.25">
      <c r="BA288" s="516"/>
    </row>
    <row r="289" spans="53:53" s="398" customFormat="1" x14ac:dyDescent="0.25">
      <c r="BA289" s="516"/>
    </row>
    <row r="290" spans="53:53" s="398" customFormat="1" x14ac:dyDescent="0.25">
      <c r="BA290" s="516"/>
    </row>
    <row r="291" spans="53:53" s="398" customFormat="1" x14ac:dyDescent="0.25">
      <c r="BA291" s="516"/>
    </row>
    <row r="292" spans="53:53" s="398" customFormat="1" x14ac:dyDescent="0.25">
      <c r="BA292" s="516"/>
    </row>
    <row r="293" spans="53:53" s="398" customFormat="1" x14ac:dyDescent="0.25">
      <c r="BA293" s="516"/>
    </row>
    <row r="294" spans="53:53" s="398" customFormat="1" x14ac:dyDescent="0.25">
      <c r="BA294" s="516"/>
    </row>
    <row r="295" spans="53:53" s="398" customFormat="1" x14ac:dyDescent="0.25">
      <c r="BA295" s="516"/>
    </row>
    <row r="296" spans="53:53" s="398" customFormat="1" x14ac:dyDescent="0.25">
      <c r="BA296" s="516"/>
    </row>
    <row r="297" spans="53:53" s="398" customFormat="1" x14ac:dyDescent="0.25">
      <c r="BA297" s="516"/>
    </row>
    <row r="298" spans="53:53" s="398" customFormat="1" x14ac:dyDescent="0.25">
      <c r="BA298" s="516"/>
    </row>
    <row r="299" spans="53:53" s="398" customFormat="1" x14ac:dyDescent="0.25">
      <c r="BA299" s="516"/>
    </row>
    <row r="300" spans="53:53" s="398" customFormat="1" x14ac:dyDescent="0.25">
      <c r="BA300" s="516"/>
    </row>
    <row r="301" spans="53:53" s="398" customFormat="1" x14ac:dyDescent="0.25">
      <c r="BA301" s="516"/>
    </row>
    <row r="302" spans="53:53" s="398" customFormat="1" x14ac:dyDescent="0.25">
      <c r="BA302" s="516"/>
    </row>
    <row r="303" spans="53:53" s="398" customFormat="1" x14ac:dyDescent="0.25">
      <c r="BA303" s="516"/>
    </row>
    <row r="304" spans="53:53" s="398" customFormat="1" x14ac:dyDescent="0.25">
      <c r="BA304" s="516"/>
    </row>
    <row r="305" spans="53:53" s="398" customFormat="1" x14ac:dyDescent="0.25">
      <c r="BA305" s="516"/>
    </row>
    <row r="306" spans="53:53" s="398" customFormat="1" x14ac:dyDescent="0.25">
      <c r="BA306" s="516"/>
    </row>
    <row r="307" spans="53:53" s="398" customFormat="1" x14ac:dyDescent="0.25">
      <c r="BA307" s="516"/>
    </row>
    <row r="308" spans="53:53" s="398" customFormat="1" x14ac:dyDescent="0.25">
      <c r="BA308" s="516"/>
    </row>
    <row r="309" spans="53:53" s="398" customFormat="1" x14ac:dyDescent="0.25">
      <c r="BA309" s="516"/>
    </row>
    <row r="310" spans="53:53" s="398" customFormat="1" x14ac:dyDescent="0.25">
      <c r="BA310" s="516"/>
    </row>
    <row r="311" spans="53:53" s="398" customFormat="1" x14ac:dyDescent="0.25">
      <c r="BA311" s="516"/>
    </row>
    <row r="312" spans="53:53" s="398" customFormat="1" x14ac:dyDescent="0.25">
      <c r="BA312" s="516"/>
    </row>
    <row r="313" spans="53:53" s="398" customFormat="1" x14ac:dyDescent="0.25">
      <c r="BA313" s="516"/>
    </row>
    <row r="314" spans="53:53" s="398" customFormat="1" x14ac:dyDescent="0.25">
      <c r="BA314" s="516"/>
    </row>
    <row r="315" spans="53:53" s="398" customFormat="1" x14ac:dyDescent="0.25">
      <c r="BA315" s="516"/>
    </row>
    <row r="316" spans="53:53" s="398" customFormat="1" x14ac:dyDescent="0.25">
      <c r="BA316" s="516"/>
    </row>
    <row r="317" spans="53:53" s="398" customFormat="1" x14ac:dyDescent="0.25">
      <c r="BA317" s="516"/>
    </row>
    <row r="318" spans="53:53" s="398" customFormat="1" x14ac:dyDescent="0.25">
      <c r="BA318" s="516"/>
    </row>
    <row r="319" spans="53:53" s="398" customFormat="1" x14ac:dyDescent="0.25">
      <c r="BA319" s="516"/>
    </row>
    <row r="320" spans="53:53" s="398" customFormat="1" x14ac:dyDescent="0.25">
      <c r="BA320" s="516"/>
    </row>
    <row r="321" spans="53:53" s="398" customFormat="1" x14ac:dyDescent="0.25">
      <c r="BA321" s="516"/>
    </row>
    <row r="322" spans="53:53" s="398" customFormat="1" x14ac:dyDescent="0.25">
      <c r="BA322" s="516"/>
    </row>
    <row r="323" spans="53:53" s="398" customFormat="1" x14ac:dyDescent="0.25">
      <c r="BA323" s="516"/>
    </row>
    <row r="324" spans="53:53" s="398" customFormat="1" x14ac:dyDescent="0.25">
      <c r="BA324" s="516"/>
    </row>
    <row r="325" spans="53:53" s="398" customFormat="1" x14ac:dyDescent="0.25">
      <c r="BA325" s="516"/>
    </row>
    <row r="326" spans="53:53" s="398" customFormat="1" x14ac:dyDescent="0.25">
      <c r="BA326" s="516"/>
    </row>
    <row r="327" spans="53:53" s="398" customFormat="1" x14ac:dyDescent="0.25">
      <c r="BA327" s="516"/>
    </row>
    <row r="328" spans="53:53" s="398" customFormat="1" x14ac:dyDescent="0.25">
      <c r="BA328" s="516"/>
    </row>
    <row r="329" spans="53:53" s="398" customFormat="1" x14ac:dyDescent="0.25">
      <c r="BA329" s="516"/>
    </row>
    <row r="330" spans="53:53" s="398" customFormat="1" x14ac:dyDescent="0.25">
      <c r="BA330" s="516"/>
    </row>
    <row r="331" spans="53:53" s="398" customFormat="1" x14ac:dyDescent="0.25">
      <c r="BA331" s="516"/>
    </row>
    <row r="332" spans="53:53" s="398" customFormat="1" x14ac:dyDescent="0.25">
      <c r="BA332" s="516"/>
    </row>
    <row r="333" spans="53:53" s="398" customFormat="1" x14ac:dyDescent="0.25">
      <c r="BA333" s="516"/>
    </row>
    <row r="334" spans="53:53" s="398" customFormat="1" x14ac:dyDescent="0.25">
      <c r="BA334" s="516"/>
    </row>
    <row r="335" spans="53:53" s="398" customFormat="1" x14ac:dyDescent="0.25">
      <c r="BA335" s="516"/>
    </row>
    <row r="336" spans="53:53" s="398" customFormat="1" x14ac:dyDescent="0.25">
      <c r="BA336" s="516"/>
    </row>
    <row r="337" spans="53:53" s="398" customFormat="1" x14ac:dyDescent="0.25">
      <c r="BA337" s="516"/>
    </row>
    <row r="338" spans="53:53" s="398" customFormat="1" x14ac:dyDescent="0.25">
      <c r="BA338" s="516"/>
    </row>
    <row r="339" spans="53:53" s="398" customFormat="1" x14ac:dyDescent="0.25">
      <c r="BA339" s="516"/>
    </row>
    <row r="340" spans="53:53" s="398" customFormat="1" x14ac:dyDescent="0.25">
      <c r="BA340" s="516"/>
    </row>
    <row r="341" spans="53:53" s="398" customFormat="1" x14ac:dyDescent="0.25">
      <c r="BA341" s="516"/>
    </row>
    <row r="342" spans="53:53" s="398" customFormat="1" x14ac:dyDescent="0.25">
      <c r="BA342" s="516"/>
    </row>
    <row r="343" spans="53:53" s="398" customFormat="1" x14ac:dyDescent="0.25">
      <c r="BA343" s="516"/>
    </row>
    <row r="344" spans="53:53" s="398" customFormat="1" x14ac:dyDescent="0.25">
      <c r="BA344" s="516"/>
    </row>
    <row r="345" spans="53:53" s="398" customFormat="1" x14ac:dyDescent="0.25">
      <c r="BA345" s="516"/>
    </row>
    <row r="346" spans="53:53" s="398" customFormat="1" x14ac:dyDescent="0.25">
      <c r="BA346" s="516"/>
    </row>
    <row r="347" spans="53:53" s="398" customFormat="1" x14ac:dyDescent="0.25">
      <c r="BA347" s="516"/>
    </row>
    <row r="348" spans="53:53" s="398" customFormat="1" x14ac:dyDescent="0.25">
      <c r="BA348" s="516"/>
    </row>
    <row r="349" spans="53:53" s="398" customFormat="1" x14ac:dyDescent="0.25">
      <c r="BA349" s="516"/>
    </row>
    <row r="350" spans="53:53" s="398" customFormat="1" x14ac:dyDescent="0.25">
      <c r="BA350" s="516"/>
    </row>
    <row r="351" spans="53:53" s="398" customFormat="1" x14ac:dyDescent="0.25">
      <c r="BA351" s="516"/>
    </row>
    <row r="352" spans="53:53" s="398" customFormat="1" x14ac:dyDescent="0.25">
      <c r="BA352" s="516"/>
    </row>
    <row r="353" spans="53:53" s="398" customFormat="1" x14ac:dyDescent="0.25">
      <c r="BA353" s="516"/>
    </row>
    <row r="354" spans="53:53" s="398" customFormat="1" x14ac:dyDescent="0.25">
      <c r="BA354" s="516"/>
    </row>
    <row r="355" spans="53:53" s="398" customFormat="1" x14ac:dyDescent="0.25">
      <c r="BA355" s="516"/>
    </row>
    <row r="356" spans="53:53" s="398" customFormat="1" x14ac:dyDescent="0.25">
      <c r="BA356" s="516"/>
    </row>
    <row r="357" spans="53:53" s="398" customFormat="1" x14ac:dyDescent="0.25">
      <c r="BA357" s="516"/>
    </row>
    <row r="358" spans="53:53" s="398" customFormat="1" x14ac:dyDescent="0.25">
      <c r="BA358" s="516"/>
    </row>
    <row r="359" spans="53:53" s="398" customFormat="1" x14ac:dyDescent="0.25">
      <c r="BA359" s="516"/>
    </row>
    <row r="360" spans="53:53" s="398" customFormat="1" x14ac:dyDescent="0.25">
      <c r="BA360" s="516"/>
    </row>
    <row r="361" spans="53:53" s="398" customFormat="1" x14ac:dyDescent="0.25">
      <c r="BA361" s="516"/>
    </row>
    <row r="362" spans="53:53" s="398" customFormat="1" x14ac:dyDescent="0.25">
      <c r="BA362" s="516"/>
    </row>
    <row r="363" spans="53:53" s="398" customFormat="1" x14ac:dyDescent="0.25">
      <c r="BA363" s="516"/>
    </row>
    <row r="364" spans="53:53" s="398" customFormat="1" x14ac:dyDescent="0.25">
      <c r="BA364" s="516"/>
    </row>
    <row r="365" spans="53:53" s="398" customFormat="1" x14ac:dyDescent="0.25">
      <c r="BA365" s="516"/>
    </row>
    <row r="366" spans="53:53" s="398" customFormat="1" x14ac:dyDescent="0.25">
      <c r="BA366" s="516"/>
    </row>
    <row r="367" spans="53:53" s="398" customFormat="1" x14ac:dyDescent="0.25">
      <c r="BA367" s="516"/>
    </row>
    <row r="368" spans="53:53" s="398" customFormat="1" x14ac:dyDescent="0.25">
      <c r="BA368" s="516"/>
    </row>
    <row r="369" spans="53:53" s="398" customFormat="1" x14ac:dyDescent="0.25">
      <c r="BA369" s="516"/>
    </row>
    <row r="370" spans="53:53" s="398" customFormat="1" x14ac:dyDescent="0.25">
      <c r="BA370" s="516"/>
    </row>
    <row r="371" spans="53:53" s="398" customFormat="1" x14ac:dyDescent="0.25">
      <c r="BA371" s="516"/>
    </row>
    <row r="372" spans="53:53" s="398" customFormat="1" x14ac:dyDescent="0.25">
      <c r="BA372" s="516"/>
    </row>
    <row r="373" spans="53:53" s="398" customFormat="1" x14ac:dyDescent="0.25">
      <c r="BA373" s="516"/>
    </row>
    <row r="374" spans="53:53" s="398" customFormat="1" x14ac:dyDescent="0.25">
      <c r="BA374" s="516"/>
    </row>
    <row r="375" spans="53:53" s="398" customFormat="1" x14ac:dyDescent="0.25">
      <c r="BA375" s="516"/>
    </row>
    <row r="376" spans="53:53" s="398" customFormat="1" x14ac:dyDescent="0.25">
      <c r="BA376" s="516"/>
    </row>
    <row r="377" spans="53:53" s="398" customFormat="1" x14ac:dyDescent="0.25">
      <c r="BA377" s="516"/>
    </row>
    <row r="378" spans="53:53" s="398" customFormat="1" x14ac:dyDescent="0.25">
      <c r="BA378" s="516"/>
    </row>
    <row r="379" spans="53:53" s="398" customFormat="1" x14ac:dyDescent="0.25">
      <c r="BA379" s="516"/>
    </row>
    <row r="380" spans="53:53" s="398" customFormat="1" x14ac:dyDescent="0.25">
      <c r="BA380" s="516"/>
    </row>
    <row r="381" spans="53:53" s="398" customFormat="1" x14ac:dyDescent="0.25">
      <c r="BA381" s="516"/>
    </row>
    <row r="382" spans="53:53" s="398" customFormat="1" x14ac:dyDescent="0.25">
      <c r="BA382" s="516"/>
    </row>
    <row r="383" spans="53:53" s="398" customFormat="1" x14ac:dyDescent="0.25">
      <c r="BA383" s="516"/>
    </row>
    <row r="384" spans="53:53" s="398" customFormat="1" x14ac:dyDescent="0.25">
      <c r="BA384" s="516"/>
    </row>
    <row r="385" spans="53:53" s="398" customFormat="1" x14ac:dyDescent="0.25">
      <c r="BA385" s="516"/>
    </row>
    <row r="386" spans="53:53" s="398" customFormat="1" x14ac:dyDescent="0.25">
      <c r="BA386" s="516"/>
    </row>
    <row r="387" spans="53:53" s="398" customFormat="1" x14ac:dyDescent="0.25">
      <c r="BA387" s="516"/>
    </row>
    <row r="388" spans="53:53" s="398" customFormat="1" x14ac:dyDescent="0.25">
      <c r="BA388" s="516"/>
    </row>
    <row r="389" spans="53:53" s="398" customFormat="1" x14ac:dyDescent="0.25">
      <c r="BA389" s="516"/>
    </row>
    <row r="390" spans="53:53" s="398" customFormat="1" x14ac:dyDescent="0.25">
      <c r="BA390" s="516"/>
    </row>
    <row r="391" spans="53:53" s="398" customFormat="1" x14ac:dyDescent="0.25">
      <c r="BA391" s="516"/>
    </row>
    <row r="392" spans="53:53" s="398" customFormat="1" x14ac:dyDescent="0.25">
      <c r="BA392" s="516"/>
    </row>
    <row r="393" spans="53:53" s="398" customFormat="1" x14ac:dyDescent="0.25">
      <c r="BA393" s="516"/>
    </row>
    <row r="394" spans="53:53" s="398" customFormat="1" x14ac:dyDescent="0.25">
      <c r="BA394" s="516"/>
    </row>
    <row r="395" spans="53:53" s="398" customFormat="1" x14ac:dyDescent="0.25">
      <c r="BA395" s="516"/>
    </row>
    <row r="396" spans="53:53" s="398" customFormat="1" x14ac:dyDescent="0.25">
      <c r="BA396" s="516"/>
    </row>
    <row r="397" spans="53:53" s="398" customFormat="1" x14ac:dyDescent="0.25">
      <c r="BA397" s="516"/>
    </row>
    <row r="398" spans="53:53" s="398" customFormat="1" x14ac:dyDescent="0.25">
      <c r="BA398" s="516"/>
    </row>
    <row r="399" spans="53:53" s="398" customFormat="1" x14ac:dyDescent="0.25">
      <c r="BA399" s="516"/>
    </row>
    <row r="400" spans="53:53" s="398" customFormat="1" x14ac:dyDescent="0.25">
      <c r="BA400" s="516"/>
    </row>
    <row r="401" spans="53:53" s="398" customFormat="1" x14ac:dyDescent="0.25">
      <c r="BA401" s="516"/>
    </row>
    <row r="402" spans="53:53" s="398" customFormat="1" x14ac:dyDescent="0.25">
      <c r="BA402" s="516"/>
    </row>
    <row r="403" spans="53:53" s="398" customFormat="1" x14ac:dyDescent="0.25">
      <c r="BA403" s="516"/>
    </row>
    <row r="404" spans="53:53" s="398" customFormat="1" x14ac:dyDescent="0.25">
      <c r="BA404" s="516"/>
    </row>
    <row r="405" spans="53:53" s="398" customFormat="1" x14ac:dyDescent="0.25">
      <c r="BA405" s="516"/>
    </row>
    <row r="406" spans="53:53" s="398" customFormat="1" x14ac:dyDescent="0.25">
      <c r="BA406" s="516"/>
    </row>
    <row r="407" spans="53:53" s="398" customFormat="1" x14ac:dyDescent="0.25">
      <c r="BA407" s="516"/>
    </row>
    <row r="408" spans="53:53" s="398" customFormat="1" x14ac:dyDescent="0.25">
      <c r="BA408" s="516"/>
    </row>
    <row r="409" spans="53:53" s="398" customFormat="1" x14ac:dyDescent="0.25">
      <c r="BA409" s="516"/>
    </row>
    <row r="410" spans="53:53" s="398" customFormat="1" x14ac:dyDescent="0.25">
      <c r="BA410" s="516"/>
    </row>
    <row r="411" spans="53:53" s="398" customFormat="1" x14ac:dyDescent="0.25">
      <c r="BA411" s="516"/>
    </row>
    <row r="412" spans="53:53" s="398" customFormat="1" x14ac:dyDescent="0.25">
      <c r="BA412" s="516"/>
    </row>
    <row r="413" spans="53:53" s="398" customFormat="1" x14ac:dyDescent="0.25">
      <c r="BA413" s="516"/>
    </row>
    <row r="414" spans="53:53" s="398" customFormat="1" x14ac:dyDescent="0.25">
      <c r="BA414" s="516"/>
    </row>
    <row r="415" spans="53:53" s="398" customFormat="1" x14ac:dyDescent="0.25">
      <c r="BA415" s="516"/>
    </row>
    <row r="416" spans="53:53" s="398" customFormat="1" x14ac:dyDescent="0.25">
      <c r="BA416" s="516"/>
    </row>
    <row r="417" spans="53:53" s="398" customFormat="1" x14ac:dyDescent="0.25">
      <c r="BA417" s="516"/>
    </row>
    <row r="418" spans="53:53" s="398" customFormat="1" x14ac:dyDescent="0.25">
      <c r="BA418" s="516"/>
    </row>
    <row r="419" spans="53:53" s="398" customFormat="1" x14ac:dyDescent="0.25">
      <c r="BA419" s="516"/>
    </row>
    <row r="420" spans="53:53" s="398" customFormat="1" x14ac:dyDescent="0.25">
      <c r="BA420" s="516"/>
    </row>
    <row r="421" spans="53:53" s="398" customFormat="1" x14ac:dyDescent="0.25">
      <c r="BA421" s="516"/>
    </row>
    <row r="422" spans="53:53" s="398" customFormat="1" x14ac:dyDescent="0.25">
      <c r="BA422" s="516"/>
    </row>
    <row r="423" spans="53:53" s="398" customFormat="1" x14ac:dyDescent="0.25">
      <c r="BA423" s="516"/>
    </row>
    <row r="424" spans="53:53" s="398" customFormat="1" x14ac:dyDescent="0.25">
      <c r="BA424" s="516"/>
    </row>
    <row r="425" spans="53:53" s="398" customFormat="1" x14ac:dyDescent="0.25">
      <c r="BA425" s="516"/>
    </row>
    <row r="426" spans="53:53" s="398" customFormat="1" x14ac:dyDescent="0.25">
      <c r="BA426" s="516"/>
    </row>
    <row r="427" spans="53:53" s="398" customFormat="1" x14ac:dyDescent="0.25">
      <c r="BA427" s="516"/>
    </row>
    <row r="428" spans="53:53" s="398" customFormat="1" x14ac:dyDescent="0.25">
      <c r="BA428" s="516"/>
    </row>
    <row r="429" spans="53:53" s="398" customFormat="1" x14ac:dyDescent="0.25">
      <c r="BA429" s="516"/>
    </row>
    <row r="430" spans="53:53" s="398" customFormat="1" x14ac:dyDescent="0.25">
      <c r="BA430" s="516"/>
    </row>
    <row r="431" spans="53:53" s="398" customFormat="1" x14ac:dyDescent="0.25">
      <c r="BA431" s="516"/>
    </row>
    <row r="432" spans="53:53" s="398" customFormat="1" x14ac:dyDescent="0.25">
      <c r="BA432" s="516"/>
    </row>
    <row r="433" spans="53:53" s="398" customFormat="1" x14ac:dyDescent="0.25">
      <c r="BA433" s="516"/>
    </row>
    <row r="434" spans="53:53" s="398" customFormat="1" x14ac:dyDescent="0.25">
      <c r="BA434" s="516"/>
    </row>
    <row r="435" spans="53:53" s="398" customFormat="1" x14ac:dyDescent="0.25">
      <c r="BA435" s="516"/>
    </row>
    <row r="436" spans="53:53" s="398" customFormat="1" x14ac:dyDescent="0.25">
      <c r="BA436" s="516"/>
    </row>
    <row r="437" spans="53:53" s="398" customFormat="1" x14ac:dyDescent="0.25">
      <c r="BA437" s="516"/>
    </row>
    <row r="438" spans="53:53" s="398" customFormat="1" x14ac:dyDescent="0.25">
      <c r="BA438" s="516"/>
    </row>
    <row r="439" spans="53:53" s="398" customFormat="1" x14ac:dyDescent="0.25">
      <c r="BA439" s="516"/>
    </row>
    <row r="440" spans="53:53" s="398" customFormat="1" x14ac:dyDescent="0.25">
      <c r="BA440" s="516"/>
    </row>
    <row r="441" spans="53:53" s="398" customFormat="1" x14ac:dyDescent="0.25">
      <c r="BA441" s="516"/>
    </row>
    <row r="442" spans="53:53" s="398" customFormat="1" x14ac:dyDescent="0.25">
      <c r="BA442" s="516"/>
    </row>
    <row r="443" spans="53:53" s="398" customFormat="1" x14ac:dyDescent="0.25">
      <c r="BA443" s="516"/>
    </row>
    <row r="444" spans="53:53" s="398" customFormat="1" x14ac:dyDescent="0.25">
      <c r="BA444" s="516"/>
    </row>
    <row r="445" spans="53:53" s="398" customFormat="1" x14ac:dyDescent="0.25">
      <c r="BA445" s="516"/>
    </row>
    <row r="446" spans="53:53" s="398" customFormat="1" x14ac:dyDescent="0.25">
      <c r="BA446" s="516"/>
    </row>
    <row r="447" spans="53:53" s="398" customFormat="1" x14ac:dyDescent="0.25">
      <c r="BA447" s="516"/>
    </row>
    <row r="448" spans="53:53" s="398" customFormat="1" x14ac:dyDescent="0.25">
      <c r="BA448" s="516"/>
    </row>
    <row r="449" spans="53:53" s="398" customFormat="1" x14ac:dyDescent="0.25">
      <c r="BA449" s="516"/>
    </row>
    <row r="450" spans="53:53" s="398" customFormat="1" x14ac:dyDescent="0.25">
      <c r="BA450" s="516"/>
    </row>
    <row r="451" spans="53:53" s="398" customFormat="1" x14ac:dyDescent="0.25">
      <c r="BA451" s="516"/>
    </row>
    <row r="452" spans="53:53" s="398" customFormat="1" x14ac:dyDescent="0.25">
      <c r="BA452" s="516"/>
    </row>
    <row r="453" spans="53:53" s="398" customFormat="1" x14ac:dyDescent="0.25">
      <c r="BA453" s="516"/>
    </row>
    <row r="454" spans="53:53" s="398" customFormat="1" x14ac:dyDescent="0.25">
      <c r="BA454" s="516"/>
    </row>
    <row r="455" spans="53:53" s="398" customFormat="1" x14ac:dyDescent="0.25">
      <c r="BA455" s="516"/>
    </row>
    <row r="456" spans="53:53" s="398" customFormat="1" x14ac:dyDescent="0.25">
      <c r="BA456" s="516"/>
    </row>
    <row r="457" spans="53:53" s="398" customFormat="1" x14ac:dyDescent="0.25">
      <c r="BA457" s="516"/>
    </row>
    <row r="458" spans="53:53" s="398" customFormat="1" x14ac:dyDescent="0.25">
      <c r="BA458" s="516"/>
    </row>
    <row r="459" spans="53:53" s="398" customFormat="1" x14ac:dyDescent="0.25">
      <c r="BA459" s="516"/>
    </row>
    <row r="460" spans="53:53" s="398" customFormat="1" x14ac:dyDescent="0.25">
      <c r="BA460" s="516"/>
    </row>
    <row r="461" spans="53:53" s="398" customFormat="1" x14ac:dyDescent="0.25">
      <c r="BA461" s="516"/>
    </row>
    <row r="462" spans="53:53" s="398" customFormat="1" x14ac:dyDescent="0.25">
      <c r="BA462" s="516"/>
    </row>
    <row r="463" spans="53:53" s="398" customFormat="1" x14ac:dyDescent="0.25">
      <c r="BA463" s="516"/>
    </row>
    <row r="464" spans="53:53" s="398" customFormat="1" x14ac:dyDescent="0.25">
      <c r="BA464" s="516"/>
    </row>
    <row r="465" spans="53:53" s="398" customFormat="1" x14ac:dyDescent="0.25">
      <c r="BA465" s="516"/>
    </row>
    <row r="466" spans="53:53" s="398" customFormat="1" x14ac:dyDescent="0.25">
      <c r="BA466" s="516"/>
    </row>
    <row r="467" spans="53:53" s="398" customFormat="1" x14ac:dyDescent="0.25">
      <c r="BA467" s="516"/>
    </row>
    <row r="468" spans="53:53" s="398" customFormat="1" x14ac:dyDescent="0.25">
      <c r="BA468" s="516"/>
    </row>
    <row r="469" spans="53:53" s="398" customFormat="1" x14ac:dyDescent="0.25">
      <c r="BA469" s="516"/>
    </row>
    <row r="470" spans="53:53" s="398" customFormat="1" x14ac:dyDescent="0.25">
      <c r="BA470" s="516"/>
    </row>
    <row r="471" spans="53:53" s="398" customFormat="1" x14ac:dyDescent="0.25">
      <c r="BA471" s="516"/>
    </row>
    <row r="472" spans="53:53" s="398" customFormat="1" x14ac:dyDescent="0.25">
      <c r="BA472" s="516"/>
    </row>
    <row r="473" spans="53:53" s="398" customFormat="1" x14ac:dyDescent="0.25">
      <c r="BA473" s="516"/>
    </row>
    <row r="474" spans="53:53" s="398" customFormat="1" x14ac:dyDescent="0.25">
      <c r="BA474" s="516"/>
    </row>
    <row r="475" spans="53:53" s="398" customFormat="1" x14ac:dyDescent="0.25">
      <c r="BA475" s="516"/>
    </row>
    <row r="476" spans="53:53" s="398" customFormat="1" x14ac:dyDescent="0.25">
      <c r="BA476" s="516"/>
    </row>
    <row r="477" spans="53:53" s="398" customFormat="1" x14ac:dyDescent="0.25">
      <c r="BA477" s="516"/>
    </row>
    <row r="478" spans="53:53" s="398" customFormat="1" x14ac:dyDescent="0.25">
      <c r="BA478" s="516"/>
    </row>
    <row r="479" spans="53:53" s="398" customFormat="1" x14ac:dyDescent="0.25">
      <c r="BA479" s="516"/>
    </row>
    <row r="480" spans="53:53" s="398" customFormat="1" x14ac:dyDescent="0.25">
      <c r="BA480" s="516"/>
    </row>
    <row r="481" spans="53:53" s="398" customFormat="1" x14ac:dyDescent="0.25">
      <c r="BA481" s="516"/>
    </row>
    <row r="482" spans="53:53" s="398" customFormat="1" x14ac:dyDescent="0.25">
      <c r="BA482" s="516"/>
    </row>
    <row r="483" spans="53:53" s="398" customFormat="1" x14ac:dyDescent="0.25">
      <c r="BA483" s="516"/>
    </row>
    <row r="484" spans="53:53" s="398" customFormat="1" x14ac:dyDescent="0.25">
      <c r="BA484" s="516"/>
    </row>
    <row r="485" spans="53:53" s="398" customFormat="1" x14ac:dyDescent="0.25">
      <c r="BA485" s="516"/>
    </row>
    <row r="486" spans="53:53" s="398" customFormat="1" x14ac:dyDescent="0.25">
      <c r="BA486" s="516"/>
    </row>
    <row r="487" spans="53:53" s="398" customFormat="1" x14ac:dyDescent="0.25">
      <c r="BA487" s="516"/>
    </row>
    <row r="488" spans="53:53" s="398" customFormat="1" x14ac:dyDescent="0.25">
      <c r="BA488" s="516"/>
    </row>
    <row r="489" spans="53:53" s="398" customFormat="1" x14ac:dyDescent="0.25">
      <c r="BA489" s="516"/>
    </row>
    <row r="490" spans="53:53" s="398" customFormat="1" x14ac:dyDescent="0.25">
      <c r="BA490" s="516"/>
    </row>
    <row r="491" spans="53:53" s="398" customFormat="1" x14ac:dyDescent="0.25">
      <c r="BA491" s="516"/>
    </row>
    <row r="492" spans="53:53" s="398" customFormat="1" x14ac:dyDescent="0.25">
      <c r="BA492" s="516"/>
    </row>
    <row r="493" spans="53:53" s="398" customFormat="1" x14ac:dyDescent="0.25">
      <c r="BA493" s="516"/>
    </row>
    <row r="494" spans="53:53" s="398" customFormat="1" x14ac:dyDescent="0.25">
      <c r="BA494" s="516"/>
    </row>
    <row r="495" spans="53:53" s="398" customFormat="1" x14ac:dyDescent="0.25">
      <c r="BA495" s="516"/>
    </row>
    <row r="496" spans="53:53" s="398" customFormat="1" x14ac:dyDescent="0.25">
      <c r="BA496" s="516"/>
    </row>
    <row r="497" spans="53:53" s="398" customFormat="1" x14ac:dyDescent="0.25">
      <c r="BA497" s="516"/>
    </row>
    <row r="498" spans="53:53" s="398" customFormat="1" x14ac:dyDescent="0.25">
      <c r="BA498" s="516"/>
    </row>
    <row r="499" spans="53:53" s="398" customFormat="1" x14ac:dyDescent="0.25">
      <c r="BA499" s="516"/>
    </row>
    <row r="500" spans="53:53" s="398" customFormat="1" x14ac:dyDescent="0.25">
      <c r="BA500" s="516"/>
    </row>
    <row r="501" spans="53:53" s="398" customFormat="1" x14ac:dyDescent="0.25">
      <c r="BA501" s="516"/>
    </row>
    <row r="502" spans="53:53" s="398" customFormat="1" x14ac:dyDescent="0.25">
      <c r="BA502" s="516"/>
    </row>
    <row r="503" spans="53:53" s="398" customFormat="1" x14ac:dyDescent="0.25">
      <c r="BA503" s="516"/>
    </row>
    <row r="504" spans="53:53" s="398" customFormat="1" x14ac:dyDescent="0.25">
      <c r="BA504" s="516"/>
    </row>
    <row r="505" spans="53:53" s="398" customFormat="1" x14ac:dyDescent="0.25">
      <c r="BA505" s="516"/>
    </row>
    <row r="506" spans="53:53" s="398" customFormat="1" x14ac:dyDescent="0.25">
      <c r="BA506" s="516"/>
    </row>
    <row r="507" spans="53:53" s="398" customFormat="1" x14ac:dyDescent="0.25">
      <c r="BA507" s="516"/>
    </row>
    <row r="508" spans="53:53" s="398" customFormat="1" x14ac:dyDescent="0.25">
      <c r="BA508" s="516"/>
    </row>
    <row r="509" spans="53:53" s="398" customFormat="1" x14ac:dyDescent="0.25">
      <c r="BA509" s="516"/>
    </row>
    <row r="510" spans="53:53" s="398" customFormat="1" x14ac:dyDescent="0.25">
      <c r="BA510" s="516"/>
    </row>
    <row r="511" spans="53:53" s="398" customFormat="1" x14ac:dyDescent="0.25">
      <c r="BA511" s="516"/>
    </row>
    <row r="512" spans="53:53" s="398" customFormat="1" x14ac:dyDescent="0.25">
      <c r="BA512" s="516"/>
    </row>
    <row r="513" spans="53:53" s="398" customFormat="1" x14ac:dyDescent="0.25">
      <c r="BA513" s="516"/>
    </row>
    <row r="514" spans="53:53" s="398" customFormat="1" x14ac:dyDescent="0.25">
      <c r="BA514" s="516"/>
    </row>
    <row r="515" spans="53:53" s="398" customFormat="1" x14ac:dyDescent="0.25">
      <c r="BA515" s="516"/>
    </row>
    <row r="516" spans="53:53" s="398" customFormat="1" x14ac:dyDescent="0.25">
      <c r="BA516" s="516"/>
    </row>
    <row r="517" spans="53:53" s="398" customFormat="1" x14ac:dyDescent="0.25">
      <c r="BA517" s="516"/>
    </row>
    <row r="518" spans="53:53" s="398" customFormat="1" x14ac:dyDescent="0.25">
      <c r="BA518" s="516"/>
    </row>
    <row r="519" spans="53:53" s="398" customFormat="1" x14ac:dyDescent="0.25">
      <c r="BA519" s="516"/>
    </row>
    <row r="520" spans="53:53" s="398" customFormat="1" x14ac:dyDescent="0.25">
      <c r="BA520" s="516"/>
    </row>
    <row r="521" spans="53:53" s="398" customFormat="1" x14ac:dyDescent="0.25">
      <c r="BA521" s="516"/>
    </row>
    <row r="522" spans="53:53" s="398" customFormat="1" x14ac:dyDescent="0.25">
      <c r="BA522" s="516"/>
    </row>
    <row r="523" spans="53:53" s="398" customFormat="1" x14ac:dyDescent="0.25">
      <c r="BA523" s="516"/>
    </row>
    <row r="524" spans="53:53" s="398" customFormat="1" x14ac:dyDescent="0.25">
      <c r="BA524" s="516"/>
    </row>
    <row r="525" spans="53:53" s="398" customFormat="1" x14ac:dyDescent="0.25">
      <c r="BA525" s="516"/>
    </row>
    <row r="526" spans="53:53" s="398" customFormat="1" x14ac:dyDescent="0.25">
      <c r="BA526" s="516"/>
    </row>
    <row r="527" spans="53:53" s="398" customFormat="1" x14ac:dyDescent="0.25">
      <c r="BA527" s="516"/>
    </row>
    <row r="528" spans="53:53" s="398" customFormat="1" x14ac:dyDescent="0.25">
      <c r="BA528" s="516"/>
    </row>
    <row r="529" spans="53:53" s="398" customFormat="1" x14ac:dyDescent="0.25">
      <c r="BA529" s="516"/>
    </row>
    <row r="530" spans="53:53" s="398" customFormat="1" x14ac:dyDescent="0.25">
      <c r="BA530" s="516"/>
    </row>
    <row r="531" spans="53:53" s="398" customFormat="1" x14ac:dyDescent="0.25">
      <c r="BA531" s="516"/>
    </row>
    <row r="532" spans="53:53" s="398" customFormat="1" x14ac:dyDescent="0.25">
      <c r="BA532" s="516"/>
    </row>
    <row r="533" spans="53:53" s="398" customFormat="1" x14ac:dyDescent="0.25">
      <c r="BA533" s="516"/>
    </row>
    <row r="534" spans="53:53" s="398" customFormat="1" x14ac:dyDescent="0.25">
      <c r="BA534" s="516"/>
    </row>
    <row r="535" spans="53:53" s="398" customFormat="1" x14ac:dyDescent="0.25">
      <c r="BA535" s="516"/>
    </row>
    <row r="536" spans="53:53" s="398" customFormat="1" x14ac:dyDescent="0.25">
      <c r="BA536" s="516"/>
    </row>
    <row r="537" spans="53:53" s="398" customFormat="1" x14ac:dyDescent="0.25">
      <c r="BA537" s="516"/>
    </row>
    <row r="538" spans="53:53" s="398" customFormat="1" x14ac:dyDescent="0.25">
      <c r="BA538" s="516"/>
    </row>
    <row r="539" spans="53:53" s="398" customFormat="1" x14ac:dyDescent="0.25">
      <c r="BA539" s="516"/>
    </row>
    <row r="540" spans="53:53" s="398" customFormat="1" x14ac:dyDescent="0.25">
      <c r="BA540" s="516"/>
    </row>
    <row r="541" spans="53:53" s="398" customFormat="1" x14ac:dyDescent="0.25">
      <c r="BA541" s="516"/>
    </row>
    <row r="542" spans="53:53" s="398" customFormat="1" x14ac:dyDescent="0.25">
      <c r="BA542" s="516"/>
    </row>
    <row r="543" spans="53:53" s="398" customFormat="1" x14ac:dyDescent="0.25">
      <c r="BA543" s="516"/>
    </row>
    <row r="544" spans="53:53" s="398" customFormat="1" x14ac:dyDescent="0.25">
      <c r="BA544" s="516"/>
    </row>
    <row r="545" spans="53:53" s="398" customFormat="1" x14ac:dyDescent="0.25">
      <c r="BA545" s="516"/>
    </row>
    <row r="546" spans="53:53" s="398" customFormat="1" x14ac:dyDescent="0.25">
      <c r="BA546" s="516"/>
    </row>
    <row r="547" spans="53:53" s="398" customFormat="1" x14ac:dyDescent="0.25">
      <c r="BA547" s="516"/>
    </row>
    <row r="548" spans="53:53" s="398" customFormat="1" x14ac:dyDescent="0.25">
      <c r="BA548" s="516"/>
    </row>
    <row r="549" spans="53:53" s="398" customFormat="1" x14ac:dyDescent="0.25">
      <c r="BA549" s="516"/>
    </row>
    <row r="550" spans="53:53" s="398" customFormat="1" x14ac:dyDescent="0.25">
      <c r="BA550" s="516"/>
    </row>
    <row r="551" spans="53:53" s="398" customFormat="1" x14ac:dyDescent="0.25">
      <c r="BA551" s="516"/>
    </row>
    <row r="552" spans="53:53" s="398" customFormat="1" x14ac:dyDescent="0.25">
      <c r="BA552" s="516"/>
    </row>
    <row r="553" spans="53:53" s="398" customFormat="1" x14ac:dyDescent="0.25">
      <c r="BA553" s="516"/>
    </row>
    <row r="554" spans="53:53" s="398" customFormat="1" x14ac:dyDescent="0.25">
      <c r="BA554" s="516"/>
    </row>
    <row r="555" spans="53:53" s="398" customFormat="1" x14ac:dyDescent="0.25">
      <c r="BA555" s="516"/>
    </row>
    <row r="556" spans="53:53" s="398" customFormat="1" x14ac:dyDescent="0.25">
      <c r="BA556" s="516"/>
    </row>
    <row r="557" spans="53:53" s="398" customFormat="1" x14ac:dyDescent="0.25">
      <c r="BA557" s="516"/>
    </row>
    <row r="558" spans="53:53" s="398" customFormat="1" x14ac:dyDescent="0.25">
      <c r="BA558" s="516"/>
    </row>
    <row r="559" spans="53:53" s="398" customFormat="1" x14ac:dyDescent="0.25">
      <c r="BA559" s="516"/>
    </row>
    <row r="560" spans="53:53" s="398" customFormat="1" x14ac:dyDescent="0.25">
      <c r="BA560" s="516"/>
    </row>
    <row r="561" spans="53:53" s="398" customFormat="1" x14ac:dyDescent="0.25">
      <c r="BA561" s="516"/>
    </row>
    <row r="562" spans="53:53" s="398" customFormat="1" x14ac:dyDescent="0.25">
      <c r="BA562" s="516"/>
    </row>
    <row r="563" spans="53:53" s="398" customFormat="1" x14ac:dyDescent="0.25">
      <c r="BA563" s="516"/>
    </row>
    <row r="564" spans="53:53" s="398" customFormat="1" x14ac:dyDescent="0.25">
      <c r="BA564" s="516"/>
    </row>
    <row r="565" spans="53:53" s="398" customFormat="1" x14ac:dyDescent="0.25">
      <c r="BA565" s="516"/>
    </row>
    <row r="566" spans="53:53" s="398" customFormat="1" x14ac:dyDescent="0.25">
      <c r="BA566" s="516"/>
    </row>
    <row r="567" spans="53:53" s="398" customFormat="1" x14ac:dyDescent="0.25">
      <c r="BA567" s="516"/>
    </row>
    <row r="568" spans="53:53" s="398" customFormat="1" x14ac:dyDescent="0.25">
      <c r="BA568" s="516"/>
    </row>
    <row r="569" spans="53:53" s="398" customFormat="1" x14ac:dyDescent="0.25">
      <c r="BA569" s="516"/>
    </row>
    <row r="570" spans="53:53" s="398" customFormat="1" x14ac:dyDescent="0.25">
      <c r="BA570" s="516"/>
    </row>
    <row r="571" spans="53:53" s="398" customFormat="1" x14ac:dyDescent="0.25">
      <c r="BA571" s="516"/>
    </row>
    <row r="572" spans="53:53" s="398" customFormat="1" x14ac:dyDescent="0.25">
      <c r="BA572" s="516"/>
    </row>
    <row r="573" spans="53:53" s="398" customFormat="1" x14ac:dyDescent="0.25">
      <c r="BA573" s="516"/>
    </row>
    <row r="574" spans="53:53" s="398" customFormat="1" x14ac:dyDescent="0.25">
      <c r="BA574" s="516"/>
    </row>
    <row r="575" spans="53:53" s="398" customFormat="1" x14ac:dyDescent="0.25">
      <c r="BA575" s="516"/>
    </row>
    <row r="576" spans="53:53" s="398" customFormat="1" x14ac:dyDescent="0.25">
      <c r="BA576" s="516"/>
    </row>
    <row r="577" spans="53:53" s="398" customFormat="1" x14ac:dyDescent="0.25">
      <c r="BA577" s="516"/>
    </row>
    <row r="578" spans="53:53" s="398" customFormat="1" x14ac:dyDescent="0.25">
      <c r="BA578" s="516"/>
    </row>
    <row r="579" spans="53:53" s="398" customFormat="1" x14ac:dyDescent="0.25">
      <c r="BA579" s="516"/>
    </row>
    <row r="580" spans="53:53" s="398" customFormat="1" x14ac:dyDescent="0.25">
      <c r="BA580" s="516"/>
    </row>
    <row r="581" spans="53:53" s="398" customFormat="1" x14ac:dyDescent="0.25">
      <c r="BA581" s="516"/>
    </row>
    <row r="582" spans="53:53" s="398" customFormat="1" x14ac:dyDescent="0.25">
      <c r="BA582" s="516"/>
    </row>
    <row r="583" spans="53:53" s="398" customFormat="1" x14ac:dyDescent="0.25">
      <c r="BA583" s="516"/>
    </row>
    <row r="584" spans="53:53" s="398" customFormat="1" x14ac:dyDescent="0.25">
      <c r="BA584" s="516"/>
    </row>
    <row r="585" spans="53:53" s="398" customFormat="1" x14ac:dyDescent="0.25">
      <c r="BA585" s="516"/>
    </row>
    <row r="586" spans="53:53" s="398" customFormat="1" x14ac:dyDescent="0.25">
      <c r="BA586" s="516"/>
    </row>
    <row r="587" spans="53:53" s="398" customFormat="1" x14ac:dyDescent="0.25">
      <c r="BA587" s="516"/>
    </row>
    <row r="588" spans="53:53" s="398" customFormat="1" x14ac:dyDescent="0.25">
      <c r="BA588" s="516"/>
    </row>
    <row r="589" spans="53:53" s="398" customFormat="1" x14ac:dyDescent="0.25">
      <c r="BA589" s="516"/>
    </row>
    <row r="590" spans="53:53" s="398" customFormat="1" x14ac:dyDescent="0.25">
      <c r="BA590" s="516"/>
    </row>
    <row r="591" spans="53:53" s="398" customFormat="1" x14ac:dyDescent="0.25">
      <c r="BA591" s="516"/>
    </row>
    <row r="592" spans="53:53" s="398" customFormat="1" x14ac:dyDescent="0.25">
      <c r="BA592" s="516"/>
    </row>
    <row r="593" spans="53:53" s="398" customFormat="1" x14ac:dyDescent="0.25">
      <c r="BA593" s="516"/>
    </row>
    <row r="594" spans="53:53" s="398" customFormat="1" x14ac:dyDescent="0.25">
      <c r="BA594" s="516"/>
    </row>
    <row r="595" spans="53:53" s="398" customFormat="1" x14ac:dyDescent="0.25">
      <c r="BA595" s="516"/>
    </row>
    <row r="596" spans="53:53" s="398" customFormat="1" x14ac:dyDescent="0.25">
      <c r="BA596" s="516"/>
    </row>
    <row r="597" spans="53:53" s="398" customFormat="1" x14ac:dyDescent="0.25">
      <c r="BA597" s="516"/>
    </row>
    <row r="598" spans="53:53" s="398" customFormat="1" x14ac:dyDescent="0.25">
      <c r="BA598" s="516"/>
    </row>
    <row r="599" spans="53:53" s="398" customFormat="1" x14ac:dyDescent="0.25">
      <c r="BA599" s="516"/>
    </row>
    <row r="600" spans="53:53" s="398" customFormat="1" x14ac:dyDescent="0.25">
      <c r="BA600" s="516"/>
    </row>
    <row r="601" spans="53:53" s="398" customFormat="1" x14ac:dyDescent="0.25">
      <c r="BA601" s="516"/>
    </row>
    <row r="602" spans="53:53" s="398" customFormat="1" x14ac:dyDescent="0.25">
      <c r="BA602" s="516"/>
    </row>
    <row r="603" spans="53:53" s="398" customFormat="1" x14ac:dyDescent="0.25">
      <c r="BA603" s="516"/>
    </row>
    <row r="604" spans="53:53" s="398" customFormat="1" x14ac:dyDescent="0.25">
      <c r="BA604" s="516"/>
    </row>
    <row r="605" spans="53:53" s="398" customFormat="1" x14ac:dyDescent="0.25">
      <c r="BA605" s="516"/>
    </row>
    <row r="606" spans="53:53" s="398" customFormat="1" x14ac:dyDescent="0.25">
      <c r="BA606" s="516"/>
    </row>
    <row r="607" spans="53:53" s="398" customFormat="1" x14ac:dyDescent="0.25">
      <c r="BA607" s="516"/>
    </row>
    <row r="608" spans="53:53" s="398" customFormat="1" x14ac:dyDescent="0.25">
      <c r="BA608" s="516"/>
    </row>
    <row r="609" spans="53:53" s="398" customFormat="1" x14ac:dyDescent="0.25">
      <c r="BA609" s="516"/>
    </row>
    <row r="610" spans="53:53" s="398" customFormat="1" x14ac:dyDescent="0.25">
      <c r="BA610" s="516"/>
    </row>
    <row r="611" spans="53:53" s="398" customFormat="1" x14ac:dyDescent="0.25">
      <c r="BA611" s="516"/>
    </row>
    <row r="612" spans="53:53" s="398" customFormat="1" x14ac:dyDescent="0.25">
      <c r="BA612" s="516"/>
    </row>
    <row r="613" spans="53:53" s="398" customFormat="1" x14ac:dyDescent="0.25">
      <c r="BA613" s="516"/>
    </row>
    <row r="614" spans="53:53" s="398" customFormat="1" x14ac:dyDescent="0.25">
      <c r="BA614" s="516"/>
    </row>
    <row r="615" spans="53:53" s="398" customFormat="1" x14ac:dyDescent="0.25">
      <c r="BA615" s="516"/>
    </row>
    <row r="616" spans="53:53" s="398" customFormat="1" x14ac:dyDescent="0.25">
      <c r="BA616" s="516"/>
    </row>
    <row r="617" spans="53:53" s="398" customFormat="1" x14ac:dyDescent="0.25">
      <c r="BA617" s="516"/>
    </row>
    <row r="618" spans="53:53" s="398" customFormat="1" x14ac:dyDescent="0.25">
      <c r="BA618" s="516"/>
    </row>
    <row r="619" spans="53:53" s="398" customFormat="1" x14ac:dyDescent="0.25">
      <c r="BA619" s="516"/>
    </row>
    <row r="620" spans="53:53" s="398" customFormat="1" x14ac:dyDescent="0.25">
      <c r="BA620" s="516"/>
    </row>
    <row r="621" spans="53:53" s="398" customFormat="1" x14ac:dyDescent="0.25">
      <c r="BA621" s="516"/>
    </row>
    <row r="622" spans="53:53" s="398" customFormat="1" x14ac:dyDescent="0.25">
      <c r="BA622" s="516"/>
    </row>
    <row r="623" spans="53:53" s="398" customFormat="1" x14ac:dyDescent="0.25">
      <c r="BA623" s="516"/>
    </row>
    <row r="624" spans="53:53" s="398" customFormat="1" x14ac:dyDescent="0.25">
      <c r="BA624" s="516"/>
    </row>
    <row r="625" spans="53:53" s="398" customFormat="1" x14ac:dyDescent="0.25">
      <c r="BA625" s="516"/>
    </row>
    <row r="626" spans="53:53" s="398" customFormat="1" x14ac:dyDescent="0.25">
      <c r="BA626" s="516"/>
    </row>
    <row r="627" spans="53:53" s="398" customFormat="1" x14ac:dyDescent="0.25">
      <c r="BA627" s="516"/>
    </row>
    <row r="628" spans="53:53" s="398" customFormat="1" x14ac:dyDescent="0.25">
      <c r="BA628" s="516"/>
    </row>
    <row r="629" spans="53:53" s="398" customFormat="1" x14ac:dyDescent="0.25">
      <c r="BA629" s="516"/>
    </row>
    <row r="630" spans="53:53" s="398" customFormat="1" x14ac:dyDescent="0.25">
      <c r="BA630" s="516"/>
    </row>
    <row r="631" spans="53:53" s="398" customFormat="1" x14ac:dyDescent="0.25">
      <c r="BA631" s="516"/>
    </row>
    <row r="632" spans="53:53" s="398" customFormat="1" x14ac:dyDescent="0.25">
      <c r="BA632" s="516"/>
    </row>
    <row r="633" spans="53:53" s="398" customFormat="1" x14ac:dyDescent="0.25">
      <c r="BA633" s="516"/>
    </row>
    <row r="634" spans="53:53" s="398" customFormat="1" x14ac:dyDescent="0.25">
      <c r="BA634" s="516"/>
    </row>
    <row r="635" spans="53:53" s="398" customFormat="1" x14ac:dyDescent="0.25">
      <c r="BA635" s="51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JB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4" customWidth="1"/>
    <col min="3" max="3" width="29.69921875" customWidth="1"/>
    <col min="4" max="9" width="7.796875" customWidth="1"/>
    <col min="10" max="11" width="1.09765625" customWidth="1"/>
    <col min="12" max="12" width="24.59765625" style="74" customWidth="1"/>
    <col min="13" max="13" width="29.69921875" customWidth="1"/>
    <col min="14" max="19" width="7.796875" customWidth="1"/>
    <col min="20" max="21" width="1.09765625" customWidth="1"/>
    <col min="22" max="22" width="24.59765625" style="74" customWidth="1"/>
    <col min="23" max="23" width="29.69921875" customWidth="1"/>
    <col min="24" max="29" width="7.796875" customWidth="1"/>
    <col min="30" max="31" width="1.09765625" customWidth="1"/>
    <col min="32" max="32" width="24.59765625" style="74" customWidth="1"/>
    <col min="33" max="33" width="29.69921875" customWidth="1"/>
    <col min="34" max="39" width="7.796875" customWidth="1"/>
    <col min="40" max="41" width="1.09765625" customWidth="1"/>
    <col min="42" max="42" width="24.59765625" style="74" customWidth="1"/>
    <col min="43" max="43" width="29.69921875" customWidth="1"/>
    <col min="44" max="49" width="7.796875" customWidth="1"/>
    <col min="50" max="51" width="1.09765625" customWidth="1"/>
    <col min="52" max="52" width="24.59765625" style="74" customWidth="1"/>
    <col min="53" max="53" width="29.69921875" customWidth="1"/>
    <col min="54" max="59" width="7.796875" customWidth="1"/>
    <col min="60" max="61" width="1.09765625" customWidth="1"/>
    <col min="62" max="62" width="24.59765625" style="74" customWidth="1"/>
    <col min="63" max="63" width="29.69921875" style="74" customWidth="1"/>
    <col min="64" max="69" width="7.796875" customWidth="1"/>
    <col min="70" max="71" width="1.09765625" customWidth="1"/>
    <col min="72" max="72" width="24.59765625" style="74" customWidth="1"/>
    <col min="73" max="73" width="29.69921875" customWidth="1"/>
    <col min="74" max="79" width="7.796875" customWidth="1"/>
    <col min="80" max="81" width="1.09765625" customWidth="1"/>
    <col min="82" max="82" width="24.59765625" style="74" customWidth="1"/>
    <col min="83" max="83" width="29.69921875" customWidth="1"/>
    <col min="84" max="89" width="7.796875" customWidth="1"/>
    <col min="90" max="91" width="1.09765625" customWidth="1"/>
    <col min="92" max="92" width="24.59765625" style="74" customWidth="1"/>
    <col min="93" max="93" width="29.69921875" customWidth="1"/>
    <col min="94" max="99" width="7.796875" customWidth="1"/>
    <col min="100" max="100" width="1.296875" customWidth="1"/>
    <col min="101" max="101" width="1.09765625" customWidth="1"/>
    <col min="102" max="102" width="24.59765625" style="74" customWidth="1"/>
    <col min="103" max="103" width="29.69921875" customWidth="1"/>
    <col min="104" max="109" width="7.796875" customWidth="1"/>
    <col min="110" max="111" width="1.09765625" customWidth="1"/>
    <col min="112" max="112" width="24.59765625" style="74" customWidth="1"/>
    <col min="113" max="113" width="29.69921875" customWidth="1"/>
    <col min="114" max="119" width="7.796875" customWidth="1"/>
    <col min="120" max="121" width="1.09765625" customWidth="1"/>
    <col min="122" max="122" width="24.59765625" style="74" customWidth="1"/>
    <col min="123" max="123" width="29.69921875" customWidth="1"/>
    <col min="124" max="129" width="7.796875" customWidth="1"/>
    <col min="130" max="131" width="1.09765625" customWidth="1"/>
    <col min="132" max="132" width="24.59765625" style="74" customWidth="1"/>
    <col min="133" max="133" width="29.69921875" customWidth="1"/>
    <col min="134" max="139" width="7.796875" customWidth="1"/>
    <col min="140" max="141" width="1.09765625" customWidth="1"/>
    <col min="142" max="142" width="24.59765625" style="74" customWidth="1"/>
    <col min="143" max="143" width="29.69921875" customWidth="1"/>
    <col min="144" max="149" width="7.796875" customWidth="1"/>
    <col min="150" max="151" width="1.09765625" customWidth="1"/>
    <col min="152" max="152" width="24.59765625" style="74" customWidth="1"/>
    <col min="153" max="153" width="29.69921875" customWidth="1"/>
    <col min="154" max="159" width="7.796875" customWidth="1"/>
    <col min="160" max="161" width="1.09765625" customWidth="1"/>
    <col min="162" max="162" width="24.59765625" style="74" customWidth="1"/>
    <col min="163" max="163" width="29.69921875" customWidth="1"/>
    <col min="164" max="169" width="7.796875" customWidth="1"/>
    <col min="170" max="171" width="1.09765625" customWidth="1"/>
    <col min="172" max="172" width="24.59765625" style="74" customWidth="1"/>
    <col min="173" max="173" width="29.69921875" customWidth="1"/>
    <col min="174" max="179" width="7.796875" customWidth="1"/>
    <col min="180" max="181" width="1.09765625" customWidth="1"/>
    <col min="182" max="182" width="24.59765625" style="74" customWidth="1"/>
    <col min="183" max="183" width="29.69921875" customWidth="1"/>
    <col min="184" max="189" width="7.796875" customWidth="1"/>
    <col min="190" max="191" width="1.09765625" customWidth="1"/>
    <col min="192" max="192" width="24.59765625" style="74" customWidth="1"/>
    <col min="193" max="193" width="29.69921875" customWidth="1"/>
    <col min="194" max="199" width="7.796875" customWidth="1"/>
    <col min="200" max="201" width="1.09765625" customWidth="1"/>
    <col min="202" max="202" width="24.59765625" style="74" customWidth="1"/>
    <col min="203" max="203" width="29.69921875" customWidth="1"/>
    <col min="204" max="209" width="7.796875" customWidth="1"/>
    <col min="210" max="211" width="1.09765625" customWidth="1"/>
    <col min="212" max="212" width="24.59765625" style="74" customWidth="1"/>
    <col min="213" max="213" width="29.69921875" customWidth="1"/>
    <col min="214" max="219" width="7.796875" customWidth="1"/>
    <col min="220" max="221" width="1.09765625" customWidth="1"/>
    <col min="222" max="222" width="24.59765625" style="74" customWidth="1"/>
    <col min="223" max="223" width="29.69921875" customWidth="1"/>
    <col min="224" max="229" width="7.796875" customWidth="1"/>
    <col min="230" max="231" width="1.09765625" customWidth="1"/>
    <col min="232" max="232" width="24.59765625" style="74" customWidth="1"/>
    <col min="233" max="233" width="29.69921875" customWidth="1"/>
    <col min="234" max="239" width="7.796875" customWidth="1"/>
    <col min="240" max="241" width="1.09765625" customWidth="1"/>
    <col min="242" max="242" width="24.59765625" style="74" customWidth="1"/>
    <col min="243" max="243" width="29.69921875" customWidth="1"/>
    <col min="244" max="249" width="7.796875" customWidth="1"/>
    <col min="250" max="251" width="1.09765625" customWidth="1"/>
    <col min="252" max="252" width="24.59765625" style="74" customWidth="1"/>
    <col min="253" max="253" width="29.69921875" customWidth="1"/>
    <col min="254" max="259" width="7.796875" customWidth="1"/>
    <col min="260" max="261" width="1.09765625" customWidth="1"/>
    <col min="262" max="262" width="24.59765625" style="74" customWidth="1"/>
    <col min="263" max="263" width="29.69921875" customWidth="1"/>
    <col min="264" max="269" width="7.796875" customWidth="1"/>
    <col min="270" max="271" width="1.09765625" customWidth="1"/>
  </cols>
  <sheetData>
    <row r="1" spans="1:262" s="175" customFormat="1" ht="30" customHeight="1" x14ac:dyDescent="0.3">
      <c r="B1" s="635" t="str">
        <f>HLOOKUP(Introduction!$G$4,nametranslations,101,FALSE)</f>
        <v>Water in Schools</v>
      </c>
      <c r="C1" s="212" t="s">
        <v>241</v>
      </c>
      <c r="D1" s="184" t="str">
        <f>+Introduction!$C$7</f>
        <v>Zimbabwe</v>
      </c>
      <c r="E1" s="184"/>
      <c r="F1" s="184"/>
      <c r="G1" s="184"/>
      <c r="H1" s="184"/>
      <c r="I1" s="185"/>
      <c r="J1" s="176"/>
      <c r="K1" s="176"/>
      <c r="L1" s="635" t="str">
        <f>HLOOKUP(Introduction!$G$4,nametranslations,101,FALSE)</f>
        <v>Water in Schools</v>
      </c>
      <c r="M1" s="212">
        <v>2013</v>
      </c>
      <c r="N1" s="184" t="str">
        <f>+Introduction!$C$7</f>
        <v>Zimbabwe</v>
      </c>
      <c r="O1" s="184"/>
      <c r="P1" s="184"/>
      <c r="Q1" s="184"/>
      <c r="R1" s="184"/>
      <c r="S1" s="185"/>
      <c r="T1" s="176"/>
      <c r="U1" s="176"/>
      <c r="V1" s="635" t="str">
        <f>HLOOKUP(Introduction!$G$4,nametranslations,101,FALSE)</f>
        <v>Water in Schools</v>
      </c>
      <c r="W1" s="212" t="s">
        <v>242</v>
      </c>
      <c r="X1" s="184" t="str">
        <f>+Introduction!$C$7</f>
        <v>Zimbabwe</v>
      </c>
      <c r="Y1" s="184"/>
      <c r="Z1" s="184"/>
      <c r="AA1" s="184"/>
      <c r="AB1" s="184"/>
      <c r="AC1" s="185"/>
      <c r="AD1" s="176"/>
      <c r="AE1" s="176"/>
      <c r="AF1" s="635" t="str">
        <f>HLOOKUP(Introduction!$G$4,nametranslations,101,FALSE)</f>
        <v>Water in Schools</v>
      </c>
      <c r="AG1" s="212" t="s">
        <v>243</v>
      </c>
      <c r="AH1" s="184" t="str">
        <f>+Introduction!$C$7</f>
        <v>Zimbabwe</v>
      </c>
      <c r="AI1" s="184"/>
      <c r="AJ1" s="184"/>
      <c r="AK1" s="184"/>
      <c r="AL1" s="184"/>
      <c r="AM1" s="185"/>
      <c r="AN1" s="176"/>
      <c r="AO1" s="176"/>
      <c r="AP1" s="635" t="str">
        <f>HLOOKUP(Introduction!$G$4,nametranslations,101,FALSE)</f>
        <v>Water in Schools</v>
      </c>
      <c r="AQ1" s="212" t="s">
        <v>244</v>
      </c>
      <c r="AR1" s="184" t="str">
        <f>+Introduction!$C$7</f>
        <v>Zimbabwe</v>
      </c>
      <c r="AS1" s="184"/>
      <c r="AT1" s="184"/>
      <c r="AU1" s="184"/>
      <c r="AV1" s="184"/>
      <c r="AW1" s="185"/>
      <c r="AX1" s="176"/>
      <c r="AY1" s="176"/>
      <c r="AZ1" s="635" t="str">
        <f>HLOOKUP(Introduction!$G$4,nametranslations,101,FALSE)</f>
        <v>Water in Schools</v>
      </c>
      <c r="BA1" s="212" t="s">
        <v>244</v>
      </c>
      <c r="BB1" s="184" t="str">
        <f>+Introduction!$C$7</f>
        <v>Zimbabwe</v>
      </c>
      <c r="BC1" s="184"/>
      <c r="BD1" s="184"/>
      <c r="BE1" s="184"/>
      <c r="BF1" s="184"/>
      <c r="BG1" s="185"/>
      <c r="BH1" s="176"/>
      <c r="BI1" s="176"/>
      <c r="BJ1" s="635" t="str">
        <f>HLOOKUP(Introduction!$G$4,nametranslations,101,FALSE)</f>
        <v>Water in Schools</v>
      </c>
      <c r="BK1" s="212" t="s">
        <v>245</v>
      </c>
      <c r="BL1" s="184" t="str">
        <f>+Introduction!$C$7</f>
        <v>Zimbabwe</v>
      </c>
      <c r="BM1" s="184"/>
      <c r="BN1" s="184"/>
      <c r="BO1" s="184"/>
      <c r="BP1" s="184"/>
      <c r="BQ1" s="185"/>
      <c r="BR1" s="176"/>
      <c r="BS1" s="176"/>
      <c r="BT1" s="635" t="str">
        <f>HLOOKUP(Introduction!$G$4,nametranslations,101,FALSE)</f>
        <v>Water in Schools</v>
      </c>
      <c r="BU1" s="212">
        <v>2018</v>
      </c>
      <c r="BV1" s="184" t="str">
        <f>+Introduction!$C$7</f>
        <v>Zimbabwe</v>
      </c>
      <c r="BW1" s="184"/>
      <c r="BX1" s="184"/>
      <c r="BY1" s="184"/>
      <c r="BZ1" s="184"/>
      <c r="CA1" s="185"/>
      <c r="CB1" s="176"/>
      <c r="CC1" s="176"/>
      <c r="CD1" s="635" t="str">
        <f>HLOOKUP(Introduction!$G$4,nametranslations,101,FALSE)</f>
        <v>Water in Schools</v>
      </c>
      <c r="CE1" s="212">
        <v>2019</v>
      </c>
      <c r="CF1" s="184" t="str">
        <f>+Introduction!$C$7</f>
        <v>Zimbabwe</v>
      </c>
      <c r="CG1" s="184"/>
      <c r="CH1" s="184"/>
      <c r="CI1" s="184"/>
      <c r="CJ1" s="184"/>
      <c r="CK1" s="185"/>
      <c r="CL1" s="176"/>
      <c r="CM1" s="176"/>
      <c r="CN1" s="635" t="str">
        <f>HLOOKUP(Introduction!$G$4,nametranslations,101,FALSE)</f>
        <v>Water in Schools</v>
      </c>
      <c r="CO1" s="212">
        <v>2019</v>
      </c>
      <c r="CP1" s="184" t="str">
        <f>+Introduction!$C$7</f>
        <v>Zimbabwe</v>
      </c>
      <c r="CQ1" s="184"/>
      <c r="CR1" s="184"/>
      <c r="CS1" s="184"/>
      <c r="CT1" s="184"/>
      <c r="CU1" s="185"/>
      <c r="CV1" s="176"/>
      <c r="CW1" s="176"/>
      <c r="CX1" s="635" t="str">
        <f>HLOOKUP(Introduction!$G$4,nametranslations,101,FALSE)</f>
        <v>Water in Schools</v>
      </c>
      <c r="CY1" s="212">
        <v>2020</v>
      </c>
      <c r="CZ1" s="184" t="str">
        <f>+Introduction!$C$7</f>
        <v>Zimbabwe</v>
      </c>
      <c r="DA1" s="184"/>
      <c r="DB1" s="184"/>
      <c r="DC1" s="184"/>
      <c r="DD1" s="184"/>
      <c r="DE1" s="185"/>
      <c r="DF1" s="176"/>
      <c r="DG1" s="176"/>
      <c r="DH1" s="635" t="str">
        <f>HLOOKUP(Introduction!$G$4,nametranslations,101,FALSE)</f>
        <v>Water in Schools</v>
      </c>
      <c r="DI1" s="212">
        <v>2020</v>
      </c>
      <c r="DJ1" s="184" t="str">
        <f>+Introduction!$C$7</f>
        <v>Zimbabwe</v>
      </c>
      <c r="DK1" s="184"/>
      <c r="DL1" s="184"/>
      <c r="DM1" s="184"/>
      <c r="DN1" s="184"/>
      <c r="DO1" s="185"/>
      <c r="DP1" s="176"/>
      <c r="DQ1" s="176"/>
      <c r="DR1" s="635" t="str">
        <f>HLOOKUP(Introduction!$G$4,nametranslations,101,FALSE)</f>
        <v>Water in Schools</v>
      </c>
      <c r="DS1" s="212">
        <v>2021</v>
      </c>
      <c r="DT1" s="184" t="str">
        <f>+Introduction!$C$7</f>
        <v>Zimbabwe</v>
      </c>
      <c r="DU1" s="184"/>
      <c r="DV1" s="184"/>
      <c r="DW1" s="184"/>
      <c r="DX1" s="184"/>
      <c r="DY1" s="185"/>
      <c r="DZ1" s="176"/>
      <c r="EA1" s="176"/>
    </row>
    <row r="2" spans="1:262" s="175" customFormat="1" ht="30" customHeight="1" x14ac:dyDescent="0.3">
      <c r="A2" s="374" t="s">
        <v>277</v>
      </c>
      <c r="B2" s="186" t="s">
        <v>235</v>
      </c>
      <c r="C2" s="142" t="s">
        <v>160</v>
      </c>
      <c r="D2" s="142" t="s">
        <v>143</v>
      </c>
      <c r="E2" s="187"/>
      <c r="F2" s="187"/>
      <c r="G2" s="187"/>
      <c r="H2" s="187"/>
      <c r="I2" s="188"/>
      <c r="J2" s="176" t="s">
        <v>246</v>
      </c>
      <c r="K2" s="176"/>
      <c r="L2" s="186" t="s">
        <v>278</v>
      </c>
      <c r="M2" s="142" t="s">
        <v>213</v>
      </c>
      <c r="N2" s="142" t="s">
        <v>279</v>
      </c>
      <c r="O2" s="187"/>
      <c r="P2" s="187"/>
      <c r="Q2" s="187"/>
      <c r="R2" s="187"/>
      <c r="S2" s="188"/>
      <c r="T2" s="176" t="s">
        <v>246</v>
      </c>
      <c r="U2" s="176"/>
      <c r="V2" s="186" t="s">
        <v>236</v>
      </c>
      <c r="W2" s="142" t="s">
        <v>161</v>
      </c>
      <c r="X2" s="142" t="s">
        <v>188</v>
      </c>
      <c r="Y2" s="187"/>
      <c r="Z2" s="187"/>
      <c r="AA2" s="187"/>
      <c r="AB2" s="187"/>
      <c r="AC2" s="188"/>
      <c r="AD2" s="176" t="s">
        <v>246</v>
      </c>
      <c r="AE2" s="176"/>
      <c r="AF2" s="186" t="s">
        <v>237</v>
      </c>
      <c r="AG2" s="142" t="s">
        <v>161</v>
      </c>
      <c r="AH2" s="142" t="s">
        <v>149</v>
      </c>
      <c r="AI2" s="187"/>
      <c r="AJ2" s="187"/>
      <c r="AK2" s="187"/>
      <c r="AL2" s="187"/>
      <c r="AM2" s="188"/>
      <c r="AN2" s="176" t="s">
        <v>246</v>
      </c>
      <c r="AO2" s="176"/>
      <c r="AP2" s="186" t="s">
        <v>238</v>
      </c>
      <c r="AQ2" s="142" t="s">
        <v>161</v>
      </c>
      <c r="AR2" s="142" t="s">
        <v>199</v>
      </c>
      <c r="AS2" s="187"/>
      <c r="AT2" s="187"/>
      <c r="AU2" s="187"/>
      <c r="AV2" s="187"/>
      <c r="AW2" s="188"/>
      <c r="AX2" s="176" t="s">
        <v>246</v>
      </c>
      <c r="AY2" s="176"/>
      <c r="AZ2" s="186" t="s">
        <v>239</v>
      </c>
      <c r="BA2" s="142" t="s">
        <v>213</v>
      </c>
      <c r="BB2" s="142" t="s">
        <v>212</v>
      </c>
      <c r="BC2" s="187"/>
      <c r="BD2" s="187"/>
      <c r="BE2" s="187"/>
      <c r="BF2" s="187"/>
      <c r="BG2" s="188"/>
      <c r="BH2" s="176" t="s">
        <v>246</v>
      </c>
      <c r="BI2" s="176"/>
      <c r="BJ2" s="186" t="s">
        <v>240</v>
      </c>
      <c r="BK2" s="142" t="s">
        <v>161</v>
      </c>
      <c r="BL2" s="142" t="s">
        <v>204</v>
      </c>
      <c r="BM2" s="187"/>
      <c r="BN2" s="187"/>
      <c r="BO2" s="187"/>
      <c r="BP2" s="187"/>
      <c r="BQ2" s="188"/>
      <c r="BR2" s="176" t="s">
        <v>246</v>
      </c>
      <c r="BS2" s="176"/>
      <c r="BT2" s="186" t="s">
        <v>269</v>
      </c>
      <c r="BU2" s="142" t="s">
        <v>160</v>
      </c>
      <c r="BV2" s="142" t="s">
        <v>143</v>
      </c>
      <c r="BW2" s="187"/>
      <c r="BX2" s="187"/>
      <c r="BY2" s="187"/>
      <c r="BZ2" s="187"/>
      <c r="CA2" s="188"/>
      <c r="CB2" s="176" t="s">
        <v>246</v>
      </c>
      <c r="CC2" s="176"/>
      <c r="CD2" s="186" t="s">
        <v>260</v>
      </c>
      <c r="CE2" s="142" t="s">
        <v>161</v>
      </c>
      <c r="CF2" s="142" t="s">
        <v>261</v>
      </c>
      <c r="CG2" s="187"/>
      <c r="CH2" s="187"/>
      <c r="CI2" s="187"/>
      <c r="CJ2" s="187"/>
      <c r="CK2" s="188"/>
      <c r="CL2" s="176" t="s">
        <v>246</v>
      </c>
      <c r="CM2" s="176"/>
      <c r="CN2" s="186" t="s">
        <v>270</v>
      </c>
      <c r="CO2" s="142" t="s">
        <v>160</v>
      </c>
      <c r="CP2" s="142" t="s">
        <v>143</v>
      </c>
      <c r="CQ2" s="187"/>
      <c r="CR2" s="187"/>
      <c r="CS2" s="187"/>
      <c r="CT2" s="187"/>
      <c r="CU2" s="188"/>
      <c r="CV2" s="176" t="s">
        <v>246</v>
      </c>
      <c r="CW2" s="176"/>
      <c r="CX2" s="186" t="s">
        <v>265</v>
      </c>
      <c r="CY2" s="142" t="s">
        <v>161</v>
      </c>
      <c r="CZ2" s="142" t="s">
        <v>266</v>
      </c>
      <c r="DA2" s="187"/>
      <c r="DB2" s="187"/>
      <c r="DC2" s="187"/>
      <c r="DD2" s="187"/>
      <c r="DE2" s="188"/>
      <c r="DF2" s="176" t="s">
        <v>246</v>
      </c>
      <c r="DG2" s="176"/>
      <c r="DH2" s="186" t="s">
        <v>271</v>
      </c>
      <c r="DI2" s="142" t="s">
        <v>160</v>
      </c>
      <c r="DJ2" s="142" t="s">
        <v>143</v>
      </c>
      <c r="DK2" s="187"/>
      <c r="DL2" s="187"/>
      <c r="DM2" s="187"/>
      <c r="DN2" s="187"/>
      <c r="DO2" s="188"/>
      <c r="DP2" s="176" t="s">
        <v>246</v>
      </c>
      <c r="DQ2" s="176"/>
      <c r="DR2" s="186" t="s">
        <v>284</v>
      </c>
      <c r="DS2" s="142" t="s">
        <v>161</v>
      </c>
      <c r="DT2" s="142" t="s">
        <v>285</v>
      </c>
      <c r="DU2" s="187"/>
      <c r="DV2" s="187"/>
      <c r="DW2" s="187"/>
      <c r="DX2" s="187"/>
      <c r="DY2" s="188"/>
      <c r="DZ2" s="176" t="s">
        <v>246</v>
      </c>
      <c r="EA2" s="176"/>
    </row>
    <row r="3" spans="1:262" s="150" customFormat="1" ht="18" customHeight="1" x14ac:dyDescent="0.3">
      <c r="A3" s="374"/>
      <c r="B3" s="143" t="str">
        <f>HLOOKUP(Introduction!$G$4,nametranslations,152,FALSE)</f>
        <v>Definition</v>
      </c>
      <c r="C3" s="144" t="str">
        <f>HLOOKUP(Introduction!$G$4,nametranslations,102,FALSE)</f>
        <v>Estimates (%)</v>
      </c>
      <c r="D3" s="145" t="str">
        <f>HLOOKUP(Introduction!$G$4,nametranslations,24,FALSE)</f>
        <v>Total</v>
      </c>
      <c r="E3" s="146" t="str">
        <f>HLOOKUP(Introduction!$G$4,nametranslations,26,FALSE)</f>
        <v>Urban</v>
      </c>
      <c r="F3" s="146" t="str">
        <f>HLOOKUP(Introduction!$G$4,nametranslations,25,FALSE)</f>
        <v>Rural</v>
      </c>
      <c r="G3" s="146" t="str">
        <f>HLOOKUP(Introduction!$G$4,nametranslations,27,FALSE)</f>
        <v>Pre-primary</v>
      </c>
      <c r="H3" s="146" t="str">
        <f>HLOOKUP(Introduction!$G$4,nametranslations,28,FALSE)</f>
        <v>Primary</v>
      </c>
      <c r="I3" s="147" t="str">
        <f>HLOOKUP(Introduction!$G$4,nametranslations,29,FALSE)</f>
        <v>Secondary</v>
      </c>
      <c r="J3" s="148"/>
      <c r="K3" s="148"/>
      <c r="L3" s="143" t="str">
        <f>HLOOKUP(Introduction!$G$4,nametranslations,152,FALSE)</f>
        <v>Definition</v>
      </c>
      <c r="M3" s="144" t="str">
        <f>HLOOKUP(Introduction!$G$4,nametranslations,102,FALSE)</f>
        <v>Estimates (%)</v>
      </c>
      <c r="N3" s="145" t="str">
        <f>HLOOKUP(Introduction!$G$4,nametranslations,24,FALSE)</f>
        <v>Total</v>
      </c>
      <c r="O3" s="146" t="str">
        <f>HLOOKUP(Introduction!$G$4,nametranslations,26,FALSE)</f>
        <v>Urban</v>
      </c>
      <c r="P3" s="146" t="str">
        <f>HLOOKUP(Introduction!$G$4,nametranslations,25,FALSE)</f>
        <v>Rural</v>
      </c>
      <c r="Q3" s="146" t="str">
        <f>HLOOKUP(Introduction!$G$4,nametranslations,27,FALSE)</f>
        <v>Pre-primary</v>
      </c>
      <c r="R3" s="146" t="str">
        <f>HLOOKUP(Introduction!$G$4,nametranslations,28,FALSE)</f>
        <v>Primary</v>
      </c>
      <c r="S3" s="147" t="str">
        <f>HLOOKUP(Introduction!$G$4,nametranslations,29,FALSE)</f>
        <v>Secondary</v>
      </c>
      <c r="T3" s="148"/>
      <c r="U3" s="148"/>
      <c r="V3" s="143" t="str">
        <f>HLOOKUP(Introduction!$G$4,nametranslations,152,FALSE)</f>
        <v>Definition</v>
      </c>
      <c r="W3" s="144" t="str">
        <f>HLOOKUP(Introduction!$G$4,nametranslations,102,FALSE)</f>
        <v>Estimates (%)</v>
      </c>
      <c r="X3" s="145" t="str">
        <f>HLOOKUP(Introduction!$G$4,nametranslations,24,FALSE)</f>
        <v>Total</v>
      </c>
      <c r="Y3" s="146" t="str">
        <f>HLOOKUP(Introduction!$G$4,nametranslations,26,FALSE)</f>
        <v>Urban</v>
      </c>
      <c r="Z3" s="146" t="str">
        <f>HLOOKUP(Introduction!$G$4,nametranslations,25,FALSE)</f>
        <v>Rural</v>
      </c>
      <c r="AA3" s="146" t="str">
        <f>HLOOKUP(Introduction!$G$4,nametranslations,27,FALSE)</f>
        <v>Pre-primary</v>
      </c>
      <c r="AB3" s="146" t="str">
        <f>HLOOKUP(Introduction!$G$4,nametranslations,28,FALSE)</f>
        <v>Primary</v>
      </c>
      <c r="AC3" s="147" t="str">
        <f>HLOOKUP(Introduction!$G$4,nametranslations,29,FALSE)</f>
        <v>Secondary</v>
      </c>
      <c r="AD3" s="148"/>
      <c r="AE3" s="148"/>
      <c r="AF3" s="143" t="str">
        <f>HLOOKUP(Introduction!$G$4,nametranslations,152,FALSE)</f>
        <v>Definition</v>
      </c>
      <c r="AG3" s="144" t="str">
        <f>HLOOKUP(Introduction!$G$4,nametranslations,102,FALSE)</f>
        <v>Estimates (%)</v>
      </c>
      <c r="AH3" s="145" t="str">
        <f>HLOOKUP(Introduction!$G$4,nametranslations,24,FALSE)</f>
        <v>Total</v>
      </c>
      <c r="AI3" s="146" t="str">
        <f>HLOOKUP(Introduction!$G$4,nametranslations,26,FALSE)</f>
        <v>Urban</v>
      </c>
      <c r="AJ3" s="146" t="str">
        <f>HLOOKUP(Introduction!$G$4,nametranslations,25,FALSE)</f>
        <v>Rural</v>
      </c>
      <c r="AK3" s="146" t="str">
        <f>HLOOKUP(Introduction!$G$4,nametranslations,27,FALSE)</f>
        <v>Pre-primary</v>
      </c>
      <c r="AL3" s="146" t="str">
        <f>HLOOKUP(Introduction!$G$4,nametranslations,28,FALSE)</f>
        <v>Primary</v>
      </c>
      <c r="AM3" s="147" t="str">
        <f>HLOOKUP(Introduction!$G$4,nametranslations,29,FALSE)</f>
        <v>Secondary</v>
      </c>
      <c r="AN3" s="148"/>
      <c r="AO3" s="148"/>
      <c r="AP3" s="143" t="str">
        <f>HLOOKUP(Introduction!$G$4,nametranslations,152,FALSE)</f>
        <v>Definition</v>
      </c>
      <c r="AQ3" s="144" t="str">
        <f>HLOOKUP(Introduction!$G$4,nametranslations,102,FALSE)</f>
        <v>Estimates (%)</v>
      </c>
      <c r="AR3" s="145" t="str">
        <f>HLOOKUP(Introduction!$G$4,nametranslations,24,FALSE)</f>
        <v>Total</v>
      </c>
      <c r="AS3" s="146" t="str">
        <f>HLOOKUP(Introduction!$G$4,nametranslations,26,FALSE)</f>
        <v>Urban</v>
      </c>
      <c r="AT3" s="146" t="str">
        <f>HLOOKUP(Introduction!$G$4,nametranslations,25,FALSE)</f>
        <v>Rural</v>
      </c>
      <c r="AU3" s="146" t="str">
        <f>HLOOKUP(Introduction!$G$4,nametranslations,27,FALSE)</f>
        <v>Pre-primary</v>
      </c>
      <c r="AV3" s="146" t="str">
        <f>HLOOKUP(Introduction!$G$4,nametranslations,28,FALSE)</f>
        <v>Primary</v>
      </c>
      <c r="AW3" s="147" t="str">
        <f>HLOOKUP(Introduction!$G$4,nametranslations,29,FALSE)</f>
        <v>Secondary</v>
      </c>
      <c r="AX3" s="148"/>
      <c r="AY3" s="148"/>
      <c r="AZ3" s="143" t="str">
        <f>HLOOKUP(Introduction!$G$4,nametranslations,152,FALSE)</f>
        <v>Definition</v>
      </c>
      <c r="BA3" s="144" t="str">
        <f>HLOOKUP(Introduction!$G$4,nametranslations,102,FALSE)</f>
        <v>Estimates (%)</v>
      </c>
      <c r="BB3" s="145" t="str">
        <f>HLOOKUP(Introduction!$G$4,nametranslations,24,FALSE)</f>
        <v>Total</v>
      </c>
      <c r="BC3" s="146" t="str">
        <f>HLOOKUP(Introduction!$G$4,nametranslations,26,FALSE)</f>
        <v>Urban</v>
      </c>
      <c r="BD3" s="146" t="str">
        <f>HLOOKUP(Introduction!$G$4,nametranslations,25,FALSE)</f>
        <v>Rural</v>
      </c>
      <c r="BE3" s="146" t="str">
        <f>HLOOKUP(Introduction!$G$4,nametranslations,27,FALSE)</f>
        <v>Pre-primary</v>
      </c>
      <c r="BF3" s="146" t="str">
        <f>HLOOKUP(Introduction!$G$4,nametranslations,28,FALSE)</f>
        <v>Primary</v>
      </c>
      <c r="BG3" s="147" t="str">
        <f>HLOOKUP(Introduction!$G$4,nametranslations,29,FALSE)</f>
        <v>Secondary</v>
      </c>
      <c r="BH3" s="148"/>
      <c r="BI3" s="148"/>
      <c r="BJ3" s="143" t="str">
        <f>HLOOKUP(Introduction!$G$4,nametranslations,152,FALSE)</f>
        <v>Definition</v>
      </c>
      <c r="BK3" s="144" t="str">
        <f>HLOOKUP(Introduction!$G$4,nametranslations,102,FALSE)</f>
        <v>Estimates (%)</v>
      </c>
      <c r="BL3" s="145" t="str">
        <f>HLOOKUP(Introduction!$G$4,nametranslations,24,FALSE)</f>
        <v>Total</v>
      </c>
      <c r="BM3" s="146" t="str">
        <f>HLOOKUP(Introduction!$G$4,nametranslations,26,FALSE)</f>
        <v>Urban</v>
      </c>
      <c r="BN3" s="146" t="str">
        <f>HLOOKUP(Introduction!$G$4,nametranslations,25,FALSE)</f>
        <v>Rural</v>
      </c>
      <c r="BO3" s="146" t="str">
        <f>HLOOKUP(Introduction!$G$4,nametranslations,27,FALSE)</f>
        <v>Pre-primary</v>
      </c>
      <c r="BP3" s="146" t="str">
        <f>HLOOKUP(Introduction!$G$4,nametranslations,28,FALSE)</f>
        <v>Primary</v>
      </c>
      <c r="BQ3" s="147" t="str">
        <f>HLOOKUP(Introduction!$G$4,nametranslations,29,FALSE)</f>
        <v>Secondary</v>
      </c>
      <c r="BR3" s="148"/>
      <c r="BS3" s="148"/>
      <c r="BT3" s="143" t="str">
        <f>HLOOKUP(Introduction!$G$4,nametranslations,152,FALSE)</f>
        <v>Definition</v>
      </c>
      <c r="BU3" s="144" t="str">
        <f>HLOOKUP(Introduction!$G$4,nametranslations,102,FALSE)</f>
        <v>Estimates (%)</v>
      </c>
      <c r="BV3" s="145" t="str">
        <f>HLOOKUP(Introduction!$G$4,nametranslations,24,FALSE)</f>
        <v>Total</v>
      </c>
      <c r="BW3" s="146" t="str">
        <f>HLOOKUP(Introduction!$G$4,nametranslations,26,FALSE)</f>
        <v>Urban</v>
      </c>
      <c r="BX3" s="146" t="str">
        <f>HLOOKUP(Introduction!$G$4,nametranslations,25,FALSE)</f>
        <v>Rural</v>
      </c>
      <c r="BY3" s="146" t="str">
        <f>HLOOKUP(Introduction!$G$4,nametranslations,27,FALSE)</f>
        <v>Pre-primary</v>
      </c>
      <c r="BZ3" s="146" t="str">
        <f>HLOOKUP(Introduction!$G$4,nametranslations,28,FALSE)</f>
        <v>Primary</v>
      </c>
      <c r="CA3" s="147" t="str">
        <f>HLOOKUP(Introduction!$G$4,nametranslations,29,FALSE)</f>
        <v>Secondary</v>
      </c>
      <c r="CB3" s="148"/>
      <c r="CC3" s="148"/>
      <c r="CD3" s="143" t="str">
        <f>HLOOKUP(Introduction!$G$4,nametranslations,152,FALSE)</f>
        <v>Definition</v>
      </c>
      <c r="CE3" s="144" t="str">
        <f>HLOOKUP(Introduction!$G$4,nametranslations,102,FALSE)</f>
        <v>Estimates (%)</v>
      </c>
      <c r="CF3" s="145" t="str">
        <f>HLOOKUP(Introduction!$G$4,nametranslations,24,FALSE)</f>
        <v>Total</v>
      </c>
      <c r="CG3" s="146" t="str">
        <f>HLOOKUP(Introduction!$G$4,nametranslations,26,FALSE)</f>
        <v>Urban</v>
      </c>
      <c r="CH3" s="146" t="str">
        <f>HLOOKUP(Introduction!$G$4,nametranslations,25,FALSE)</f>
        <v>Rural</v>
      </c>
      <c r="CI3" s="146" t="str">
        <f>HLOOKUP(Introduction!$G$4,nametranslations,27,FALSE)</f>
        <v>Pre-primary</v>
      </c>
      <c r="CJ3" s="146" t="str">
        <f>HLOOKUP(Introduction!$G$4,nametranslations,28,FALSE)</f>
        <v>Primary</v>
      </c>
      <c r="CK3" s="147" t="str">
        <f>HLOOKUP(Introduction!$G$4,nametranslations,29,FALSE)</f>
        <v>Secondary</v>
      </c>
      <c r="CL3" s="148"/>
      <c r="CM3" s="148"/>
      <c r="CN3" s="143" t="str">
        <f>HLOOKUP(Introduction!$G$4,nametranslations,152,FALSE)</f>
        <v>Definition</v>
      </c>
      <c r="CO3" s="144" t="str">
        <f>HLOOKUP(Introduction!$G$4,nametranslations,102,FALSE)</f>
        <v>Estimates (%)</v>
      </c>
      <c r="CP3" s="145" t="str">
        <f>HLOOKUP(Introduction!$G$4,nametranslations,24,FALSE)</f>
        <v>Total</v>
      </c>
      <c r="CQ3" s="146" t="str">
        <f>HLOOKUP(Introduction!$G$4,nametranslations,26,FALSE)</f>
        <v>Urban</v>
      </c>
      <c r="CR3" s="146" t="str">
        <f>HLOOKUP(Introduction!$G$4,nametranslations,25,FALSE)</f>
        <v>Rural</v>
      </c>
      <c r="CS3" s="146" t="str">
        <f>HLOOKUP(Introduction!$G$4,nametranslations,27,FALSE)</f>
        <v>Pre-primary</v>
      </c>
      <c r="CT3" s="146" t="str">
        <f>HLOOKUP(Introduction!$G$4,nametranslations,28,FALSE)</f>
        <v>Primary</v>
      </c>
      <c r="CU3" s="147" t="str">
        <f>HLOOKUP(Introduction!$G$4,nametranslations,29,FALSE)</f>
        <v>Secondary</v>
      </c>
      <c r="CV3" s="148"/>
      <c r="CW3" s="148"/>
      <c r="CX3" s="143" t="str">
        <f>HLOOKUP(Introduction!$G$4,nametranslations,152,FALSE)</f>
        <v>Definition</v>
      </c>
      <c r="CY3" s="144" t="str">
        <f>HLOOKUP(Introduction!$G$4,nametranslations,102,FALSE)</f>
        <v>Estimates (%)</v>
      </c>
      <c r="CZ3" s="145" t="str">
        <f>HLOOKUP(Introduction!$G$4,nametranslations,24,FALSE)</f>
        <v>Total</v>
      </c>
      <c r="DA3" s="146" t="str">
        <f>HLOOKUP(Introduction!$G$4,nametranslations,26,FALSE)</f>
        <v>Urban</v>
      </c>
      <c r="DB3" s="146" t="str">
        <f>HLOOKUP(Introduction!$G$4,nametranslations,25,FALSE)</f>
        <v>Rural</v>
      </c>
      <c r="DC3" s="146" t="str">
        <f>HLOOKUP(Introduction!$G$4,nametranslations,27,FALSE)</f>
        <v>Pre-primary</v>
      </c>
      <c r="DD3" s="146" t="str">
        <f>HLOOKUP(Introduction!$G$4,nametranslations,28,FALSE)</f>
        <v>Primary</v>
      </c>
      <c r="DE3" s="147" t="str">
        <f>HLOOKUP(Introduction!$G$4,nametranslations,29,FALSE)</f>
        <v>Secondary</v>
      </c>
      <c r="DF3" s="148"/>
      <c r="DG3" s="148"/>
      <c r="DH3" s="143" t="str">
        <f>HLOOKUP(Introduction!$G$4,nametranslations,152,FALSE)</f>
        <v>Definition</v>
      </c>
      <c r="DI3" s="144" t="str">
        <f>HLOOKUP(Introduction!$G$4,nametranslations,102,FALSE)</f>
        <v>Estimates (%)</v>
      </c>
      <c r="DJ3" s="145" t="str">
        <f>HLOOKUP(Introduction!$G$4,nametranslations,24,FALSE)</f>
        <v>Total</v>
      </c>
      <c r="DK3" s="146" t="str">
        <f>HLOOKUP(Introduction!$G$4,nametranslations,26,FALSE)</f>
        <v>Urban</v>
      </c>
      <c r="DL3" s="146" t="str">
        <f>HLOOKUP(Introduction!$G$4,nametranslations,25,FALSE)</f>
        <v>Rural</v>
      </c>
      <c r="DM3" s="146" t="str">
        <f>HLOOKUP(Introduction!$G$4,nametranslations,27,FALSE)</f>
        <v>Pre-primary</v>
      </c>
      <c r="DN3" s="146" t="str">
        <f>HLOOKUP(Introduction!$G$4,nametranslations,28,FALSE)</f>
        <v>Primary</v>
      </c>
      <c r="DO3" s="147" t="str">
        <f>HLOOKUP(Introduction!$G$4,nametranslations,29,FALSE)</f>
        <v>Secondary</v>
      </c>
      <c r="DP3" s="148"/>
      <c r="DQ3" s="148"/>
      <c r="DR3" s="143" t="str">
        <f>HLOOKUP(Introduction!$G$4,nametranslations,152,FALSE)</f>
        <v>Definition</v>
      </c>
      <c r="DS3" s="144" t="str">
        <f>HLOOKUP(Introduction!$G$4,nametranslations,102,FALSE)</f>
        <v>Estimates (%)</v>
      </c>
      <c r="DT3" s="145" t="str">
        <f>HLOOKUP(Introduction!$G$4,nametranslations,24,FALSE)</f>
        <v>Total</v>
      </c>
      <c r="DU3" s="146" t="str">
        <f>HLOOKUP(Introduction!$G$4,nametranslations,26,FALSE)</f>
        <v>Urban</v>
      </c>
      <c r="DV3" s="146" t="str">
        <f>HLOOKUP(Introduction!$G$4,nametranslations,25,FALSE)</f>
        <v>Rural</v>
      </c>
      <c r="DW3" s="146" t="str">
        <f>HLOOKUP(Introduction!$G$4,nametranslations,27,FALSE)</f>
        <v>Pre-primary</v>
      </c>
      <c r="DX3" s="146" t="str">
        <f>HLOOKUP(Introduction!$G$4,nametranslations,28,FALSE)</f>
        <v>Primary</v>
      </c>
      <c r="DY3" s="147" t="str">
        <f>HLOOKUP(Introduction!$G$4,nametranslations,29,FALSE)</f>
        <v>Secondary</v>
      </c>
      <c r="DZ3" s="148"/>
      <c r="EA3" s="148"/>
      <c r="EB3" s="149"/>
      <c r="EL3" s="149"/>
      <c r="EV3" s="149"/>
      <c r="FF3" s="149"/>
      <c r="FP3" s="149"/>
      <c r="FZ3" s="149"/>
      <c r="GJ3" s="149"/>
      <c r="GT3" s="149"/>
      <c r="HD3" s="149"/>
      <c r="HN3" s="149"/>
      <c r="HX3" s="149"/>
      <c r="IH3" s="149"/>
      <c r="IR3" s="149"/>
      <c r="JB3" s="149"/>
    </row>
    <row r="4" spans="1:262" s="2" customFormat="1" x14ac:dyDescent="0.3">
      <c r="A4" s="667" t="str">
        <f>IF(ISBLANK('Data Summary'!A6),"",'Data Summary'!A6)</f>
        <v>ZWE_2012_UIS</v>
      </c>
      <c r="B4" s="67"/>
      <c r="C4" s="30" t="str">
        <f>HLOOKUP(Introduction!$G$4,nametranslations,103,FALSE)</f>
        <v>No water source</v>
      </c>
      <c r="D4" s="7" t="str">
        <f>IF(COUNTA(D13)=0,"",D13)</f>
        <v/>
      </c>
      <c r="E4" s="7" t="str">
        <f t="shared" ref="E4:I4" si="0">IF(COUNTA(E13)=0,"",E13)</f>
        <v/>
      </c>
      <c r="F4" s="7" t="str">
        <f t="shared" si="0"/>
        <v/>
      </c>
      <c r="G4" s="7" t="str">
        <f t="shared" si="0"/>
        <v/>
      </c>
      <c r="H4" s="7" t="str">
        <f t="shared" si="0"/>
        <v/>
      </c>
      <c r="I4" s="25" t="str">
        <f t="shared" si="0"/>
        <v/>
      </c>
      <c r="J4" s="20"/>
      <c r="K4" s="20"/>
      <c r="L4" s="67"/>
      <c r="M4" s="30" t="str">
        <f>HLOOKUP(Introduction!$G$4,nametranslations,103,FALSE)</f>
        <v>No water source</v>
      </c>
      <c r="N4" s="7" t="str">
        <f>IF(COUNTA(N13)=0,"",N13)</f>
        <v/>
      </c>
      <c r="O4" s="7" t="str">
        <f t="shared" ref="O4:S4" si="1">IF(COUNTA(O13)=0,"",O13)</f>
        <v/>
      </c>
      <c r="P4" s="7" t="str">
        <f t="shared" si="1"/>
        <v/>
      </c>
      <c r="Q4" s="7" t="str">
        <f t="shared" si="1"/>
        <v/>
      </c>
      <c r="R4" s="7">
        <f t="shared" si="1"/>
        <v>30.200000000000003</v>
      </c>
      <c r="S4" s="25" t="str">
        <f t="shared" si="1"/>
        <v/>
      </c>
      <c r="T4" s="20"/>
      <c r="U4" s="20"/>
      <c r="V4" s="67"/>
      <c r="W4" s="111" t="str">
        <f>HLOOKUP(Introduction!$G$4,nametranslations,103,FALSE)</f>
        <v>No water source</v>
      </c>
      <c r="X4" s="7">
        <f>IF(COUNTA(X13)=0,"",X13)</f>
        <v>1.7580511064922359</v>
      </c>
      <c r="Y4" s="7" t="str">
        <f t="shared" ref="Y4:AC4" si="2">IF(COUNTA(Y13)=0,"",Y13)</f>
        <v/>
      </c>
      <c r="Z4" s="7" t="str">
        <f t="shared" si="2"/>
        <v/>
      </c>
      <c r="AA4" s="7" t="str">
        <f t="shared" si="2"/>
        <v/>
      </c>
      <c r="AB4" s="7">
        <f t="shared" si="2"/>
        <v>1.7</v>
      </c>
      <c r="AC4" s="25">
        <f t="shared" si="2"/>
        <v>1.9</v>
      </c>
      <c r="AD4" s="20"/>
      <c r="AE4" s="20"/>
      <c r="AF4" s="67"/>
      <c r="AG4" s="30" t="str">
        <f>HLOOKUP(Introduction!$G$4,nametranslations,103,FALSE)</f>
        <v>No water source</v>
      </c>
      <c r="AH4" s="7">
        <f>IF(COUNTA(AH13)=0,"",AH13)</f>
        <v>1.21</v>
      </c>
      <c r="AI4" s="7">
        <f t="shared" ref="AI4:AM4" si="3">IF(COUNTA(AI13)=0,"",AI13)</f>
        <v>0.62</v>
      </c>
      <c r="AJ4" s="7">
        <f t="shared" si="3"/>
        <v>1.32</v>
      </c>
      <c r="AK4" s="7" t="str">
        <f t="shared" si="3"/>
        <v/>
      </c>
      <c r="AL4" s="7">
        <f t="shared" si="3"/>
        <v>1.17</v>
      </c>
      <c r="AM4" s="25">
        <f t="shared" si="3"/>
        <v>1.3</v>
      </c>
      <c r="AN4" s="20"/>
      <c r="AO4" s="20"/>
      <c r="AP4" s="67"/>
      <c r="AQ4" s="111" t="str">
        <f>HLOOKUP(Introduction!$G$4,nametranslations,103,FALSE)</f>
        <v>No water source</v>
      </c>
      <c r="AR4" s="7">
        <f>IF(COUNTA(AR13)=0,"",AR13)</f>
        <v>4.2068390483636771</v>
      </c>
      <c r="AS4" s="7" t="str">
        <f t="shared" ref="AS4:AW4" si="4">IF(COUNTA(AS13)=0,"",AS13)</f>
        <v/>
      </c>
      <c r="AT4" s="7" t="str">
        <f t="shared" si="4"/>
        <v/>
      </c>
      <c r="AU4" s="7" t="str">
        <f t="shared" si="4"/>
        <v/>
      </c>
      <c r="AV4" s="7">
        <f t="shared" si="4"/>
        <v>4.21</v>
      </c>
      <c r="AW4" s="25">
        <f t="shared" si="4"/>
        <v>4.2</v>
      </c>
      <c r="AX4" s="20"/>
      <c r="AY4" s="20"/>
      <c r="AZ4" s="67"/>
      <c r="BA4" s="120" t="str">
        <f>HLOOKUP(Introduction!$G$4,nametranslations,103,FALSE)</f>
        <v>No water source</v>
      </c>
      <c r="BB4" s="7" t="str">
        <f t="shared" ref="BB4:BG4" si="5">IF(COUNTA(BB13)=0,"",BB13)</f>
        <v/>
      </c>
      <c r="BC4" s="7" t="str">
        <f t="shared" si="5"/>
        <v/>
      </c>
      <c r="BD4" s="7">
        <f t="shared" si="5"/>
        <v>3.2967</v>
      </c>
      <c r="BE4" s="7" t="str">
        <f t="shared" si="5"/>
        <v/>
      </c>
      <c r="BF4" s="7" t="str">
        <f t="shared" si="5"/>
        <v/>
      </c>
      <c r="BG4" s="25" t="str">
        <f t="shared" si="5"/>
        <v/>
      </c>
      <c r="BH4" s="20"/>
      <c r="BI4" s="20"/>
      <c r="BJ4" s="67"/>
      <c r="BK4" s="111" t="str">
        <f>HLOOKUP(Introduction!$G$4,nametranslations,103,FALSE)</f>
        <v>No water source</v>
      </c>
      <c r="BL4" s="7">
        <f>IF(COUNTA(BL13)=0,"",BL13)</f>
        <v>1.7616737635113002</v>
      </c>
      <c r="BM4" s="7" t="str">
        <f t="shared" ref="BM4:BQ4" si="6">IF(COUNTA(BM13)=0,"",BM13)</f>
        <v/>
      </c>
      <c r="BN4" s="7" t="str">
        <f t="shared" si="6"/>
        <v/>
      </c>
      <c r="BO4" s="7" t="str">
        <f t="shared" si="6"/>
        <v/>
      </c>
      <c r="BP4" s="7">
        <f t="shared" si="6"/>
        <v>1.42</v>
      </c>
      <c r="BQ4" s="25">
        <f t="shared" si="6"/>
        <v>2.5099999999999998</v>
      </c>
      <c r="BR4" s="20"/>
      <c r="BS4" s="20"/>
      <c r="BT4" s="67"/>
      <c r="BU4" s="30" t="str">
        <f>HLOOKUP(Introduction!$G$4,nametranslations,103,FALSE)</f>
        <v>No water source</v>
      </c>
      <c r="BV4" s="7" t="str">
        <f>IF(COUNTA(BV13)=0,"",BV13)</f>
        <v/>
      </c>
      <c r="BW4" s="7" t="str">
        <f t="shared" ref="BW4:CA4" si="7">IF(COUNTA(BW13)=0,"",BW13)</f>
        <v/>
      </c>
      <c r="BX4" s="7" t="str">
        <f t="shared" si="7"/>
        <v/>
      </c>
      <c r="BY4" s="7" t="str">
        <f t="shared" si="7"/>
        <v/>
      </c>
      <c r="BZ4" s="7" t="str">
        <f t="shared" si="7"/>
        <v/>
      </c>
      <c r="CA4" s="25" t="str">
        <f t="shared" si="7"/>
        <v/>
      </c>
      <c r="CB4" s="20"/>
      <c r="CC4" s="20"/>
      <c r="CD4" s="67"/>
      <c r="CE4" s="111" t="str">
        <f>HLOOKUP(Introduction!$G$4,nametranslations,103,FALSE)</f>
        <v>No water source</v>
      </c>
      <c r="CF4" s="7">
        <f>IF(COUNTA(CF13)=0,"",CF13)</f>
        <v>1.9220779220779221</v>
      </c>
      <c r="CG4" s="7" t="str">
        <f t="shared" ref="CG4:CK4" si="8">IF(COUNTA(CG13)=0,"",CG13)</f>
        <v/>
      </c>
      <c r="CH4" s="7" t="str">
        <f t="shared" si="8"/>
        <v/>
      </c>
      <c r="CI4" s="7" t="str">
        <f t="shared" si="8"/>
        <v/>
      </c>
      <c r="CJ4" s="7">
        <f t="shared" si="8"/>
        <v>1.6339379403387797</v>
      </c>
      <c r="CK4" s="25">
        <f t="shared" si="8"/>
        <v>2.5727826675693977</v>
      </c>
      <c r="CL4" s="20"/>
      <c r="CM4" s="20"/>
      <c r="CN4" s="67"/>
      <c r="CO4" s="30" t="str">
        <f>HLOOKUP(Introduction!$G$4,nametranslations,103,FALSE)</f>
        <v>No water source</v>
      </c>
      <c r="CP4" s="7" t="str">
        <f>IF(COUNTA(CP13)=0,"",CP13)</f>
        <v/>
      </c>
      <c r="CQ4" s="7" t="str">
        <f t="shared" ref="CQ4:CU4" si="9">IF(COUNTA(CQ13)=0,"",CQ13)</f>
        <v/>
      </c>
      <c r="CR4" s="7" t="str">
        <f t="shared" si="9"/>
        <v/>
      </c>
      <c r="CS4" s="7" t="str">
        <f t="shared" si="9"/>
        <v/>
      </c>
      <c r="CT4" s="7" t="str">
        <f t="shared" si="9"/>
        <v/>
      </c>
      <c r="CU4" s="25" t="str">
        <f t="shared" si="9"/>
        <v/>
      </c>
      <c r="CV4" s="20"/>
      <c r="CW4" s="20"/>
      <c r="CX4" s="67"/>
      <c r="CY4" s="111" t="str">
        <f>HLOOKUP(Introduction!$G$4,nametranslations,103,FALSE)</f>
        <v>No water source</v>
      </c>
      <c r="CZ4" s="7">
        <f>IF(COUNTA(CZ13)=0,"",CZ13)</f>
        <v>2.7919820004090816</v>
      </c>
      <c r="DA4" s="7" t="str">
        <f t="shared" ref="DA4:DE4" si="10">IF(COUNTA(DA13)=0,"",DA13)</f>
        <v/>
      </c>
      <c r="DB4" s="7" t="str">
        <f t="shared" si="10"/>
        <v/>
      </c>
      <c r="DC4" s="7" t="str">
        <f t="shared" si="10"/>
        <v/>
      </c>
      <c r="DD4" s="7">
        <f t="shared" si="10"/>
        <v>2.5448661370991466</v>
      </c>
      <c r="DE4" s="25">
        <f t="shared" si="10"/>
        <v>3.3557046979865772</v>
      </c>
      <c r="DF4" s="20"/>
      <c r="DG4" s="20"/>
      <c r="DH4" s="67"/>
      <c r="DI4" s="30" t="str">
        <f>HLOOKUP(Introduction!$G$4,nametranslations,103,FALSE)</f>
        <v>No water source</v>
      </c>
      <c r="DJ4" s="7" t="str">
        <f>IF(COUNTA(DJ13)=0,"",DJ13)</f>
        <v/>
      </c>
      <c r="DK4" s="7" t="str">
        <f t="shared" ref="DK4:DO4" si="11">IF(COUNTA(DK13)=0,"",DK13)</f>
        <v/>
      </c>
      <c r="DL4" s="7" t="str">
        <f t="shared" si="11"/>
        <v/>
      </c>
      <c r="DM4" s="7" t="str">
        <f t="shared" si="11"/>
        <v/>
      </c>
      <c r="DN4" s="7" t="str">
        <f t="shared" si="11"/>
        <v/>
      </c>
      <c r="DO4" s="25" t="str">
        <f t="shared" si="11"/>
        <v/>
      </c>
      <c r="DP4" s="20"/>
      <c r="DQ4" s="20"/>
      <c r="DR4" s="67"/>
      <c r="DS4" s="111" t="str">
        <f>HLOOKUP(Introduction!$G$4,nametranslations,103,FALSE)</f>
        <v>No water source</v>
      </c>
      <c r="DT4" s="7">
        <f>IF(COUNTA(DT13)=0,"",DT13)</f>
        <v>2.6510298610426726</v>
      </c>
      <c r="DU4" s="7" t="str">
        <f t="shared" ref="DU4:DY4" si="12">IF(COUNTA(DU13)=0,"",DU13)</f>
        <v/>
      </c>
      <c r="DV4" s="7" t="str">
        <f t="shared" si="12"/>
        <v/>
      </c>
      <c r="DW4" s="7" t="str">
        <f t="shared" si="12"/>
        <v/>
      </c>
      <c r="DX4" s="7">
        <f t="shared" si="12"/>
        <v>2.2313232594266346</v>
      </c>
      <c r="DY4" s="25">
        <f t="shared" si="12"/>
        <v>3.6203522504892365</v>
      </c>
      <c r="DZ4" s="20"/>
      <c r="EA4" s="20"/>
      <c r="EB4" s="75"/>
      <c r="EL4" s="75"/>
      <c r="EV4" s="75"/>
      <c r="FF4" s="75"/>
      <c r="FP4" s="75"/>
      <c r="FZ4" s="75"/>
      <c r="GJ4" s="75"/>
      <c r="GT4" s="75"/>
      <c r="HD4" s="75"/>
      <c r="HN4" s="75"/>
      <c r="HX4" s="75"/>
      <c r="IH4" s="75"/>
      <c r="IR4" s="75"/>
      <c r="JB4" s="75"/>
    </row>
    <row r="5" spans="1:262" s="2" customFormat="1" x14ac:dyDescent="0.3">
      <c r="A5" s="667" t="str">
        <f ca="1">IF(ISBLANK('Data Summary'!A7),"",'Data Summary'!A7)</f>
        <v>ZWE_2013_SACMEQ</v>
      </c>
      <c r="B5" s="67"/>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7"/>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7"/>
      <c r="W5" s="111" t="str">
        <f>HLOOKUP(Introduction!$G$4,nametranslations,104,FALSE)</f>
        <v>Unimproved</v>
      </c>
      <c r="X5" s="7">
        <f>IF((COUNTA(X14:X25)=0)+(COUNTA(X13)=0),"",100-X13-SUMPRODUCT(W14:W25,X14:X25))</f>
        <v>11.104419909219672</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12.076253984341534</v>
      </c>
      <c r="AC5" s="25">
        <f>IF((COUNTA(AC14:AC25)=0)+(COUNTA(AC13)=0),"",100-AC13-SUMPRODUCT(W14:W25,AC14:AC25))</f>
        <v>8.7280522571208934</v>
      </c>
      <c r="AD5" s="20"/>
      <c r="AE5" s="20"/>
      <c r="AF5" s="67"/>
      <c r="AG5" s="30" t="str">
        <f>HLOOKUP(Introduction!$G$4,nametranslations,104,FALSE)</f>
        <v>Unimproved</v>
      </c>
      <c r="AH5" s="7">
        <f>IF((COUNTA(AH14:AH25)=0)+(COUNTA(AH13)=0),"",100-AH13-SUMPRODUCT(AG14:AG25,AH14:AH25))</f>
        <v>6.8900000000000006</v>
      </c>
      <c r="AI5" s="7">
        <f>IF((COUNTA(AI14:AI25)=0)+(COUNTA(AI13)=0),"",100-AI13-SUMPRODUCT(AG14:AG25,AI14:AI25))</f>
        <v>0.60999999999999943</v>
      </c>
      <c r="AJ5" s="7">
        <f>IF((COUNTA(AJ14:AJ25)=0)+(COUNTA(AJ13)=0),"",100-AJ13-SUMPRODUCT(AG14:AG25,AJ14:AJ25))</f>
        <v>7.960000000000008</v>
      </c>
      <c r="AK5" s="7" t="str">
        <f>IF((COUNTA(AK14:AK25)=0)+(COUNTA(AK13)=0),"",100-AK13-SUMPRODUCT(AG14:AG25,AK14:AK25))</f>
        <v/>
      </c>
      <c r="AL5" s="7">
        <f>IF((COUNTA(AL14:AL25)=0)+(COUNTA(AL13)=0),"",100-AL13-SUMPRODUCT(AG14:AG25,AL14:AL25))</f>
        <v>7.7800000000000011</v>
      </c>
      <c r="AM5" s="25"/>
      <c r="AN5" s="20"/>
      <c r="AO5" s="20"/>
      <c r="AP5" s="67"/>
      <c r="AQ5" s="111" t="str">
        <f>HLOOKUP(Introduction!$G$4,nametranslations,104,FALSE)</f>
        <v>Unimproved</v>
      </c>
      <c r="AR5" s="7">
        <f>IF((COUNTA(AR14:AR25)=0)+(COUNTA(AR13)=0),"",100-AR13-SUMPRODUCT(AQ14:AQ25,AR14:AR25))</f>
        <v>11.746735645643753</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12.293215956340958</v>
      </c>
      <c r="AW5" s="25">
        <f>IF((COUNTA(AW14:AW25)=0)+(COUNTA(AW13)=0),"",100-AW13-SUMPRODUCT(AQ14:AQ25,AW14:AW25))</f>
        <v>10.564368528188353</v>
      </c>
      <c r="AX5" s="20"/>
      <c r="AY5" s="20"/>
      <c r="AZ5" s="67"/>
      <c r="BA5" s="120" t="str">
        <f>HLOOKUP(Introduction!$G$4,nametranslations,104,FALSE)</f>
        <v>Unimproved</v>
      </c>
      <c r="BB5" s="7" t="str">
        <f>IF((COUNTA(BB14:BB25)=0)+(COUNTA(BB13)=0),"",100-BB13-SUMPRODUCT(BA14:BA25,BB14:BB25))</f>
        <v/>
      </c>
      <c r="BC5" s="7" t="str">
        <f>IF((COUNTA(BC14:BC25)=0)+(COUNTA(BC13)=0),"",100-BC13-SUMPRODUCT(BA14:BA25,BC14:BC25))</f>
        <v/>
      </c>
      <c r="BD5" s="7">
        <f>IF((COUNTA(BD14:BD25)=0)+(COUNTA(BD13)=0),"",100-BD13-SUMPRODUCT(BA14:BA25,BD14:BD25))</f>
        <v>9.890119999999996</v>
      </c>
      <c r="BE5" s="7" t="str">
        <f>IF((COUNTA(BE14:BE25)=0)+(COUNTA(BE13)=0),"",100-BE13-SUMPRODUCT(BA14:BA25,BE14:BE25))</f>
        <v/>
      </c>
      <c r="BF5" s="7" t="str">
        <f>IF((COUNTA(BF14:BF25)=0)+(COUNTA(BF13)=0),"",100-BF13-SUMPRODUCT(BA14:BA25,BF14:BF25))</f>
        <v/>
      </c>
      <c r="BG5" s="25" t="str">
        <f>IF((COUNTA(BG14:BG25)=0)+(COUNTA(BG13)=0),"",100-BG13-SUMPRODUCT(BA14:BA25,BG14:BG25))</f>
        <v/>
      </c>
      <c r="BH5" s="20"/>
      <c r="BI5" s="20"/>
      <c r="BJ5" s="67"/>
      <c r="BK5" s="111" t="str">
        <f>HLOOKUP(Introduction!$G$4,nametranslations,104,FALSE)</f>
        <v>Unimproved</v>
      </c>
      <c r="BL5" s="7">
        <f>IF((COUNTA(BL14:BL25)=0)+(COUNTA(BL13)=0),"",100-BL13-SUMPRODUCT(BK14:BK25,BL14:BL25))</f>
        <v>11.429702868326231</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12.406292999999991</v>
      </c>
      <c r="BQ5" s="25">
        <f>IF((COUNTA(BQ14:BQ25)=0)+(COUNTA(BQ13)=0),"",100-BQ13-SUMPRODUCT(BK14:BK25,BQ14:BQ25))</f>
        <v>9.2907969999999978</v>
      </c>
      <c r="BR5" s="20"/>
      <c r="BS5" s="20"/>
      <c r="BT5" s="67"/>
      <c r="BU5" s="30" t="str">
        <f>HLOOKUP(Introduction!$G$4,nametranslations,104,FALSE)</f>
        <v>Unimproved</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5"/>
      <c r="CB5" s="20"/>
      <c r="CC5" s="20"/>
      <c r="CD5" s="67"/>
      <c r="CE5" s="111" t="str">
        <f>HLOOKUP(Introduction!$G$4,nametranslations,104,FALSE)</f>
        <v>Unimproved</v>
      </c>
      <c r="CF5" s="7">
        <f>IF((COUNTA(CF14:CF25)=0)+(COUNTA(CF13)=0),"",100-CF13-SUMPRODUCT(CE14:CE25,CF14:CF25))</f>
        <v>9.0790316883117015</v>
      </c>
      <c r="CG5" s="7" t="str">
        <f>IF((COUNTA(CG14:CG25)=0)+(COUNTA(CG13)=0),"",100-CG13-SUMPRODUCT(CE14:CE25,CG14:CG25))</f>
        <v/>
      </c>
      <c r="CH5" s="7" t="str">
        <f>IF((COUNTA(CH14:CH25)=0)+(COUNTA(CH13)=0),"",100-CH13-SUMPRODUCT(CE14:CE25,CH14:CH25))</f>
        <v/>
      </c>
      <c r="CI5" s="7" t="str">
        <f>IF((COUNTA(CI14:CI25)=0)+(COUNTA(CI13)=0),"",100-CI13-SUMPRODUCT(CE14:CE25,CI14:CI25))</f>
        <v/>
      </c>
      <c r="CJ5" s="7">
        <f>IF((COUNTA(CJ14:CJ25)=0)+(COUNTA(CJ13)=0),"",100-CJ13-SUMPRODUCT(CE14:CE25,CJ14:CJ25))</f>
        <v>9.4775700794483555</v>
      </c>
      <c r="CK5" s="25">
        <f>IF((COUNTA(CK14:CK25)=0)+(COUNTA(CK13)=0),"",100-CK13-SUMPRODUCT(CE14:CE25,CK14:CK25))</f>
        <v>8.1790148950575485</v>
      </c>
      <c r="CL5" s="20"/>
      <c r="CM5" s="20"/>
      <c r="CN5" s="67"/>
      <c r="CO5" s="30" t="str">
        <f>HLOOKUP(Introduction!$G$4,nametranslations,104,FALSE)</f>
        <v>Unimproved</v>
      </c>
      <c r="CP5" s="7" t="str">
        <f>IF((COUNTA(CP14:CP25)=0)+(COUNTA(CP13)=0),"",100-CP13-SUMPRODUCT(CO14:CO25,CP14:CP25))</f>
        <v/>
      </c>
      <c r="CQ5" s="7" t="str">
        <f>IF((COUNTA(CQ14:CQ25)=0)+(COUNTA(CQ13)=0),"",100-CQ13-SUMPRODUCT(CO14:CO25,CQ14:CQ25))</f>
        <v/>
      </c>
      <c r="CR5" s="7" t="str">
        <f>IF((COUNTA(CR14:CR25)=0)+(COUNTA(CR13)=0),"",100-CR13-SUMPRODUCT(CO14:CO25,CR14:CR25))</f>
        <v/>
      </c>
      <c r="CS5" s="7" t="str">
        <f>IF((COUNTA(CS14:CS25)=0)+(COUNTA(CS13)=0),"",100-CS13-SUMPRODUCT(CO14:CO25,CS14:CS25))</f>
        <v/>
      </c>
      <c r="CT5" s="7" t="str">
        <f>IF((COUNTA(CT14:CT25)=0)+(COUNTA(CT13)=0),"",100-CT13-SUMPRODUCT(CO14:CO25,CT14:CT25))</f>
        <v/>
      </c>
      <c r="CU5" s="25"/>
      <c r="CV5" s="20"/>
      <c r="CW5" s="20"/>
      <c r="CX5" s="67"/>
      <c r="CY5" s="111" t="str">
        <f>HLOOKUP(Introduction!$G$4,nametranslations,104,FALSE)</f>
        <v>Unimproved</v>
      </c>
      <c r="CZ5" s="7">
        <f>IF((COUNTA(CZ14:CZ25)=0)+(COUNTA(CZ13)=0),"",100-CZ13-SUMPRODUCT(CY14:CY25,CZ14:CZ25))</f>
        <v>8.5830512374718921</v>
      </c>
      <c r="DA5" s="7" t="str">
        <f>IF((COUNTA(DA14:DA25)=0)+(COUNTA(DA13)=0),"",100-DA13-SUMPRODUCT(CY14:CY25,DA14:DA25))</f>
        <v/>
      </c>
      <c r="DB5" s="7" t="str">
        <f>IF((COUNTA(DB14:DB25)=0)+(COUNTA(DB13)=0),"",100-DB13-SUMPRODUCT(CY14:CY25,DB14:DB25))</f>
        <v/>
      </c>
      <c r="DC5" s="7" t="str">
        <f>IF((COUNTA(DC14:DC25)=0)+(COUNTA(DC13)=0),"",100-DC13-SUMPRODUCT(CY14:CY25,DC14:DC25))</f>
        <v/>
      </c>
      <c r="DD5" s="7">
        <f>IF((COUNTA(DD14:DD25)=0)+(COUNTA(DD13)=0),"",100-DD13-SUMPRODUCT(CY14:CY25,DD14:DD25))</f>
        <v>8.8440533980582501</v>
      </c>
      <c r="DE5" s="25">
        <f>IF((COUNTA(DE14:DE25)=0)+(COUNTA(DE13)=0),"",100-DE13-SUMPRODUCT(CY14:CY25,DE14:DE25))</f>
        <v>7.9876510067114026</v>
      </c>
      <c r="DF5" s="20"/>
      <c r="DG5" s="20"/>
      <c r="DH5" s="67"/>
      <c r="DI5" s="30" t="str">
        <f>HLOOKUP(Introduction!$G$4,nametranslations,104,FALSE)</f>
        <v>Unimproved</v>
      </c>
      <c r="DJ5" s="7" t="str">
        <f>IF((COUNTA(DJ14:DJ25)=0)+(COUNTA(DJ13)=0),"",100-DJ13-SUMPRODUCT(DI14:DI25,DJ14:DJ25))</f>
        <v/>
      </c>
      <c r="DK5" s="7" t="str">
        <f>IF((COUNTA(DK14:DK25)=0)+(COUNTA(DK13)=0),"",100-DK13-SUMPRODUCT(DI14:DI25,DK14:DK25))</f>
        <v/>
      </c>
      <c r="DL5" s="7" t="str">
        <f>IF((COUNTA(DL14:DL25)=0)+(COUNTA(DL13)=0),"",100-DL13-SUMPRODUCT(DI14:DI25,DL14:DL25))</f>
        <v/>
      </c>
      <c r="DM5" s="7" t="str">
        <f>IF((COUNTA(DM14:DM25)=0)+(COUNTA(DM13)=0),"",100-DM13-SUMPRODUCT(DI14:DI25,DM14:DM25))</f>
        <v/>
      </c>
      <c r="DN5" s="7" t="str">
        <f>IF((COUNTA(DN14:DN25)=0)+(COUNTA(DN13)=0),"",100-DN13-SUMPRODUCT(DI14:DI25,DN14:DN25))</f>
        <v/>
      </c>
      <c r="DO5" s="25"/>
      <c r="DP5" s="20"/>
      <c r="DQ5" s="20"/>
      <c r="DR5" s="67"/>
      <c r="DS5" s="111" t="str">
        <f>HLOOKUP(Introduction!$G$4,nametranslations,104,FALSE)</f>
        <v>Unimproved</v>
      </c>
      <c r="DT5" s="7">
        <f>IF((COUNTA(DT14:DT25)=0)+(COUNTA(DT13)=0),"",100-DT13-SUMPRODUCT(DS14:DS25,DT14:DT25))</f>
        <v>7.0748571006208749</v>
      </c>
      <c r="DU5" s="7" t="str">
        <f>IF((COUNTA(DU14:DU25)=0)+(COUNTA(DU13)=0),"",100-DU13-SUMPRODUCT(DS14:DS25,DU14:DU25))</f>
        <v/>
      </c>
      <c r="DV5" s="7" t="str">
        <f>IF((COUNTA(DV14:DV25)=0)+(COUNTA(DV13)=0),"",100-DV13-SUMPRODUCT(DS14:DS25,DV14:DV25))</f>
        <v/>
      </c>
      <c r="DW5" s="7" t="str">
        <f>IF((COUNTA(DW14:DW25)=0)+(COUNTA(DW13)=0),"",100-DW13-SUMPRODUCT(DS14:DS25,DW14:DW25))</f>
        <v/>
      </c>
      <c r="DX5" s="7">
        <f>IF((COUNTA(DX14:DX25)=0)+(COUNTA(DX13)=0),"",100-DX13-SUMPRODUCT(DS14:DS25,DX14:DX25))</f>
        <v>7.1126712328767212</v>
      </c>
      <c r="DY5" s="25">
        <f>IF((COUNTA(DY14:DY25)=0)+(COUNTA(DY13)=0),"",100-DY13-SUMPRODUCT(DS14:DS25,DY14:DY25))</f>
        <v>6.9875244618395413</v>
      </c>
      <c r="DZ5" s="20"/>
      <c r="EA5" s="20"/>
      <c r="EB5" s="75"/>
      <c r="EL5" s="75"/>
      <c r="EV5" s="75"/>
      <c r="FF5" s="75"/>
      <c r="FP5" s="75"/>
      <c r="FZ5" s="75"/>
      <c r="GJ5" s="75"/>
      <c r="GT5" s="75"/>
      <c r="HD5" s="75"/>
      <c r="HN5" s="75"/>
      <c r="HX5" s="75"/>
      <c r="IH5" s="75"/>
      <c r="IR5" s="75"/>
      <c r="JB5" s="75"/>
    </row>
    <row r="6" spans="1:262" s="2" customFormat="1" x14ac:dyDescent="0.3">
      <c r="A6" s="667" t="str">
        <f ca="1">IF(ISBLANK('Data Summary'!A8),"",'Data Summary'!A8)</f>
        <v>ZWE_2013_EMIS</v>
      </c>
      <c r="B6" s="67"/>
      <c r="C6" s="30"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7"/>
      <c r="M6" s="30"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7"/>
      <c r="W6" s="111" t="str">
        <f>HLOOKUP(Introduction!$G$4,nametranslations,75,FALSE)</f>
        <v>Improved</v>
      </c>
      <c r="X6" s="7">
        <f>IF(COUNTA(X14:X25)=0,"",SUMPRODUCT(X14:X25,W14:W25))</f>
        <v>87.137528984288096</v>
      </c>
      <c r="Y6" s="7" t="str">
        <f>IF(COUNTA(Y14:Y25)=0,"",SUMPRODUCT(Y14:Y25,W14:W25))</f>
        <v/>
      </c>
      <c r="Z6" s="7" t="str">
        <f>IF(COUNTA(Z14:Z25)=0,"",SUMPRODUCT(Z14:Z25,W14:W25))</f>
        <v/>
      </c>
      <c r="AA6" s="7" t="str">
        <f>IF(COUNTA(AA14:AA25)=0,"",SUMPRODUCT(AA14:AA25,W14:W25))</f>
        <v/>
      </c>
      <c r="AB6" s="7">
        <f>IF(COUNTA(AB14:AB25)=0,"",SUMPRODUCT(AB14:AB25,W14:W25))</f>
        <v>86.223746015658463</v>
      </c>
      <c r="AC6" s="25">
        <f>IF(COUNTA(AC14:AC25)=0,"",SUMPRODUCT(AC14:AC25,W14:W25))</f>
        <v>89.371947742879101</v>
      </c>
      <c r="AD6" s="20"/>
      <c r="AE6" s="20"/>
      <c r="AF6" s="67"/>
      <c r="AG6" s="30" t="str">
        <f>HLOOKUP(Introduction!$G$4,nametranslations,75,FALSE)</f>
        <v>Improved</v>
      </c>
      <c r="AH6" s="7">
        <f>IF(COUNTA(AH14:AH25)=0,"",SUMPRODUCT(AH14:AH25,AG14:AG25))</f>
        <v>91.9</v>
      </c>
      <c r="AI6" s="7">
        <f>IF(COUNTA(AI14:AI25)=0,"",SUMPRODUCT(AI14:AI25,AG14:AG25))</f>
        <v>98.77</v>
      </c>
      <c r="AJ6" s="7">
        <f>IF(COUNTA(AJ14:AJ25)=0,"",SUMPRODUCT(AJ14:AJ25,AG14:AG25))</f>
        <v>90.72</v>
      </c>
      <c r="AK6" s="7" t="str">
        <f>IF(COUNTA(AK14:AK25)=0,"",SUMPRODUCT(AK14:AK25,AG14:AG25))</f>
        <v/>
      </c>
      <c r="AL6" s="7">
        <f>IF(COUNTA(AL14:AL25)=0,"",SUMPRODUCT(AL14:AL25,AG14:AG25))</f>
        <v>91.05</v>
      </c>
      <c r="AM6" s="25">
        <f>IF(COUNTA(AM14:AM25)=0,"",SUMPRODUCT(AM14:AM25,AG14:AG25))</f>
        <v>93.77</v>
      </c>
      <c r="AN6" s="20"/>
      <c r="AO6" s="20"/>
      <c r="AP6" s="67"/>
      <c r="AQ6" s="111" t="str">
        <f>HLOOKUP(Introduction!$G$4,nametranslations,75,FALSE)</f>
        <v>Improved</v>
      </c>
      <c r="AR6" s="7">
        <f>IF(COUNTA(AR14:AR25)=0,"",SUMPRODUCT(AR14:AR25,AQ14:AQ25))</f>
        <v>84.046425305992571</v>
      </c>
      <c r="AS6" s="7" t="str">
        <f>IF(COUNTA(AS14:AS25)=0,"",SUMPRODUCT(AS14:AS25,AQ14:AQ25))</f>
        <v/>
      </c>
      <c r="AT6" s="7" t="str">
        <f>IF(COUNTA(AT14:AT25)=0,"",SUMPRODUCT(AT14:AT25,AQ14:AQ25))</f>
        <v/>
      </c>
      <c r="AU6" s="7" t="str">
        <f>IF(COUNTA(AU14:AU25)=0,"",SUMPRODUCT(AU14:AU25,AQ14:AQ25))</f>
        <v/>
      </c>
      <c r="AV6" s="7">
        <f>IF(COUNTA(AV14:AV25)=0,"",SUMPRODUCT(AV14:AV25,AQ14:AQ25))</f>
        <v>83.496784043659048</v>
      </c>
      <c r="AW6" s="25">
        <f>IF(COUNTA(AW14:AW25)=0,"",SUMPRODUCT(AW14:AW25,AQ14:AQ25))</f>
        <v>85.235631471811644</v>
      </c>
      <c r="AX6" s="20"/>
      <c r="AY6" s="20"/>
      <c r="AZ6" s="67"/>
      <c r="BA6" s="120" t="str">
        <f>HLOOKUP(Introduction!$G$4,nametranslations,75,FALSE)</f>
        <v>Improved</v>
      </c>
      <c r="BB6" s="7" t="str">
        <f>IF(COUNTA(BB14:BB25)=0,"",SUMPRODUCT(BB14:BB25,BA14:BA25))</f>
        <v/>
      </c>
      <c r="BC6" s="7" t="str">
        <f>IF(COUNTA(BC14:BC25)=0,"",SUMPRODUCT(BC14:BC25,BA14:BA25))</f>
        <v/>
      </c>
      <c r="BD6" s="7">
        <f>IF(COUNTA(BD14:BD25)=0,"",SUMPRODUCT(BD14:BD25,BA14:BA25))</f>
        <v>86.813180000000003</v>
      </c>
      <c r="BE6" s="7" t="str">
        <f>IF(COUNTA(BE14:BE25)=0,"",SUMPRODUCT(BE14:BE25,BA14:BA25))</f>
        <v/>
      </c>
      <c r="BF6" s="7" t="str">
        <f>IF(COUNTA(BF14:BF25)=0,"",SUMPRODUCT(BF14:BF25,BA14:BA25))</f>
        <v/>
      </c>
      <c r="BG6" s="25" t="str">
        <f>IF(COUNTA(BG14:BG25)=0,"",SUMPRODUCT(BG14:BG25,BA14:BA25))</f>
        <v/>
      </c>
      <c r="BH6" s="20"/>
      <c r="BI6" s="20"/>
      <c r="BJ6" s="67"/>
      <c r="BK6" s="111" t="str">
        <f>HLOOKUP(Introduction!$G$4,nametranslations,75,FALSE)</f>
        <v>Improved</v>
      </c>
      <c r="BL6" s="7">
        <f>IF(COUNTA(BL14:BL25)=0,"",SUMPRODUCT(BL14:BL25,BK14:BK25))</f>
        <v>86.808623368162472</v>
      </c>
      <c r="BM6" s="7" t="str">
        <f>IF(COUNTA(BM14:BM25)=0,"",SUMPRODUCT(BM14:BM25,BK14:BK25))</f>
        <v/>
      </c>
      <c r="BN6" s="7" t="str">
        <f>IF(COUNTA(BN14:BN25)=0,"",SUMPRODUCT(BN14:BN25,BK14:BK25))</f>
        <v/>
      </c>
      <c r="BO6" s="7" t="str">
        <f>IF(COUNTA(BO14:BO25)=0,"",SUMPRODUCT(BO14:BO25,BK14:BK25))</f>
        <v/>
      </c>
      <c r="BP6" s="7">
        <f>IF(COUNTA(BP14:BP25)=0,"",SUMPRODUCT(BP14:BP25,BK14:BK25))</f>
        <v>86.173707000000007</v>
      </c>
      <c r="BQ6" s="25">
        <f>IF(COUNTA(BQ14:BQ25)=0,"",SUMPRODUCT(BQ14:BQ25,BK14:BK25))</f>
        <v>88.199202999999997</v>
      </c>
      <c r="BR6" s="20"/>
      <c r="BS6" s="20"/>
      <c r="BT6" s="67"/>
      <c r="BU6" s="30" t="str">
        <f>HLOOKUP(Introduction!$G$4,nametranslations,75,FALSE)</f>
        <v>Improved</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5" t="str">
        <f>IF(COUNTA(CA14:CA25)=0,"",SUMPRODUCT(CA14:CA25,BU14:BU25))</f>
        <v/>
      </c>
      <c r="CB6" s="20"/>
      <c r="CC6" s="20"/>
      <c r="CD6" s="67"/>
      <c r="CE6" s="111" t="str">
        <f>HLOOKUP(Introduction!$G$4,nametranslations,75,FALSE)</f>
        <v>Improved</v>
      </c>
      <c r="CF6" s="7">
        <f>IF(COUNTA(CF14:CF25)=0,"",SUMPRODUCT(CF14:CF25,CE14:CE25))</f>
        <v>88.998890389610381</v>
      </c>
      <c r="CG6" s="7" t="str">
        <f>IF(COUNTA(CG14:CG25)=0,"",SUMPRODUCT(CG14:CG25,CE14:CE25))</f>
        <v/>
      </c>
      <c r="CH6" s="7" t="str">
        <f>IF(COUNTA(CH14:CH25)=0,"",SUMPRODUCT(CH14:CH25,CE14:CE25))</f>
        <v/>
      </c>
      <c r="CI6" s="7" t="str">
        <f>IF(COUNTA(CI14:CI25)=0,"",SUMPRODUCT(CI14:CI25,CE14:CE25))</f>
        <v/>
      </c>
      <c r="CJ6" s="7">
        <f>IF(COUNTA(CJ14:CJ25)=0,"",SUMPRODUCT(CJ14:CJ25,CE14:CE25))</f>
        <v>88.888491980212862</v>
      </c>
      <c r="CK6" s="25">
        <f>IF(COUNTA(CK14:CK25)=0,"",SUMPRODUCT(CK14:CK25,CE14:CE25))</f>
        <v>89.248202437373052</v>
      </c>
      <c r="CL6" s="20"/>
      <c r="CM6" s="20"/>
      <c r="CN6" s="67"/>
      <c r="CO6" s="30" t="str">
        <f>HLOOKUP(Introduction!$G$4,nametranslations,75,FALSE)</f>
        <v>Improved</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5" t="str">
        <f>IF(COUNTA(CU14:CU25)=0,"",SUMPRODUCT(CU14:CU25,CO14:CO25))</f>
        <v/>
      </c>
      <c r="CV6" s="20"/>
      <c r="CW6" s="20"/>
      <c r="CX6" s="67"/>
      <c r="CY6" s="111" t="str">
        <f>HLOOKUP(Introduction!$G$4,nametranslations,75,FALSE)</f>
        <v>Improved</v>
      </c>
      <c r="CZ6" s="7">
        <f>IF(COUNTA(CZ14:CZ25)=0,"",SUMPRODUCT(CZ14:CZ25,CY14:CY25))</f>
        <v>88.62496676211903</v>
      </c>
      <c r="DA6" s="7" t="str">
        <f>IF(COUNTA(DA14:DA25)=0,"",SUMPRODUCT(DA14:DA25,CY14:CY25))</f>
        <v/>
      </c>
      <c r="DB6" s="7" t="str">
        <f>IF(COUNTA(DB14:DB25)=0,"",SUMPRODUCT(DB14:DB25,CY14:CY25))</f>
        <v/>
      </c>
      <c r="DC6" s="7" t="str">
        <f>IF(COUNTA(DC14:DC25)=0,"",SUMPRODUCT(DC14:DC25,CY14:CY25))</f>
        <v/>
      </c>
      <c r="DD6" s="7">
        <f>IF(COUNTA(DD14:DD25)=0,"",SUMPRODUCT(DD14:DD25,CY14:CY25))</f>
        <v>88.611080464842601</v>
      </c>
      <c r="DE6" s="25">
        <f>IF(COUNTA(DE14:DE25)=0,"",SUMPRODUCT(DE14:DE25,CY14:CY25))</f>
        <v>88.656644295302016</v>
      </c>
      <c r="DF6" s="20"/>
      <c r="DG6" s="20"/>
      <c r="DH6" s="67"/>
      <c r="DI6" s="30" t="str">
        <f>HLOOKUP(Introduction!$G$4,nametranslations,75,FALSE)</f>
        <v>Improved</v>
      </c>
      <c r="DJ6" s="7" t="str">
        <f>IF(COUNTA(DJ14:DJ25)=0,"",SUMPRODUCT(DJ14:DJ25,DI14:DI25))</f>
        <v/>
      </c>
      <c r="DK6" s="7" t="str">
        <f>IF(COUNTA(DK14:DK25)=0,"",SUMPRODUCT(DK14:DK25,DI14:DI25))</f>
        <v/>
      </c>
      <c r="DL6" s="7" t="str">
        <f>IF(COUNTA(DL14:DL25)=0,"",SUMPRODUCT(DL14:DL25,DI14:DI25))</f>
        <v/>
      </c>
      <c r="DM6" s="7" t="str">
        <f>IF(COUNTA(DM14:DM25)=0,"",SUMPRODUCT(DM14:DM25,DI14:DI25))</f>
        <v/>
      </c>
      <c r="DN6" s="7" t="str">
        <f>IF(COUNTA(DN14:DN25)=0,"",SUMPRODUCT(DN14:DN25,DI14:DI25))</f>
        <v/>
      </c>
      <c r="DO6" s="25" t="str">
        <f>IF(COUNTA(DO14:DO25)=0,"",SUMPRODUCT(DO14:DO25,DI14:DI25))</f>
        <v/>
      </c>
      <c r="DP6" s="20"/>
      <c r="DQ6" s="20"/>
      <c r="DR6" s="67"/>
      <c r="DS6" s="111" t="str">
        <f>HLOOKUP(Introduction!$G$4,nametranslations,75,FALSE)</f>
        <v>Improved</v>
      </c>
      <c r="DT6" s="7">
        <f>IF(COUNTA(DT14:DT25)=0,"",SUMPRODUCT(DT14:DT25,DS14:DS25))</f>
        <v>90.274113038336452</v>
      </c>
      <c r="DU6" s="7" t="str">
        <f>IF(COUNTA(DU14:DU25)=0,"",SUMPRODUCT(DU14:DU25,DS14:DS25))</f>
        <v/>
      </c>
      <c r="DV6" s="7" t="str">
        <f>IF(COUNTA(DV14:DV25)=0,"",SUMPRODUCT(DV14:DV25,DS14:DS25))</f>
        <v/>
      </c>
      <c r="DW6" s="7" t="str">
        <f>IF(COUNTA(DW14:DW25)=0,"",SUMPRODUCT(DW14:DW25,DS14:DS25))</f>
        <v/>
      </c>
      <c r="DX6" s="7">
        <f>IF(COUNTA(DX14:DX25)=0,"",SUMPRODUCT(DX14:DX25,DS14:DS25))</f>
        <v>90.656005507696648</v>
      </c>
      <c r="DY6" s="25">
        <f>IF(COUNTA(DY14:DY25)=0,"",SUMPRODUCT(DY14:DY25,DS14:DS25))</f>
        <v>89.392123287671225</v>
      </c>
      <c r="DZ6" s="20"/>
      <c r="EA6" s="20"/>
      <c r="EB6" s="75"/>
      <c r="EL6" s="75"/>
      <c r="EV6" s="75"/>
      <c r="FF6" s="75"/>
      <c r="FP6" s="75"/>
      <c r="FZ6" s="75"/>
      <c r="GJ6" s="75"/>
      <c r="GT6" s="75"/>
      <c r="HD6" s="75"/>
      <c r="HN6" s="75"/>
      <c r="HX6" s="75"/>
      <c r="IH6" s="75"/>
      <c r="IR6" s="75"/>
      <c r="JB6" s="75"/>
    </row>
    <row r="7" spans="1:262" s="2" customFormat="1" x14ac:dyDescent="0.3">
      <c r="A7" s="667" t="str">
        <f ca="1">IF(ISBLANK('Data Summary'!A9),"",'Data Summary'!A9)</f>
        <v>ZWE_2016_EMIS</v>
      </c>
      <c r="B7" s="67"/>
      <c r="C7" s="54" t="str">
        <f>HLOOKUP(Introduction!$G$4,nametranslations,105,FALSE)</f>
        <v>Available</v>
      </c>
      <c r="D7" s="6"/>
      <c r="E7" s="6"/>
      <c r="F7" s="6"/>
      <c r="G7" s="6"/>
      <c r="H7" s="6"/>
      <c r="I7" s="25"/>
      <c r="J7" s="20"/>
      <c r="K7" s="20"/>
      <c r="L7" s="67"/>
      <c r="M7" s="54" t="str">
        <f>HLOOKUP(Introduction!$G$4,nametranslations,105,FALSE)</f>
        <v>Available</v>
      </c>
      <c r="N7" s="6"/>
      <c r="O7" s="6"/>
      <c r="P7" s="6"/>
      <c r="Q7" s="6"/>
      <c r="R7" s="6"/>
      <c r="S7" s="25"/>
      <c r="T7" s="20"/>
      <c r="U7" s="20"/>
      <c r="V7" s="67" t="s">
        <v>194</v>
      </c>
      <c r="W7" s="112" t="str">
        <f>HLOOKUP(Introduction!$G$4,nametranslations,105,FALSE)</f>
        <v>Available</v>
      </c>
      <c r="X7" s="6">
        <v>59.632412275339284</v>
      </c>
      <c r="Y7" s="6"/>
      <c r="Z7" s="6"/>
      <c r="AA7" s="6"/>
      <c r="AB7" s="6">
        <v>60.3</v>
      </c>
      <c r="AC7" s="25">
        <v>58</v>
      </c>
      <c r="AD7" s="20"/>
      <c r="AE7" s="20"/>
      <c r="AF7" s="67" t="s">
        <v>154</v>
      </c>
      <c r="AG7" s="54" t="str">
        <f>HLOOKUP(Introduction!$G$4,nametranslations,105,FALSE)</f>
        <v>Available</v>
      </c>
      <c r="AH7" s="6">
        <v>66.53</v>
      </c>
      <c r="AI7" s="6">
        <v>86.14</v>
      </c>
      <c r="AJ7" s="6">
        <v>63.14</v>
      </c>
      <c r="AK7" s="6"/>
      <c r="AL7" s="6">
        <v>66.47</v>
      </c>
      <c r="AM7" s="25">
        <v>66.67</v>
      </c>
      <c r="AN7" s="20"/>
      <c r="AO7" s="20"/>
      <c r="AP7" s="67" t="s">
        <v>194</v>
      </c>
      <c r="AQ7" s="112" t="str">
        <f>HLOOKUP(Introduction!$G$4,nametranslations,105,FALSE)</f>
        <v>Available</v>
      </c>
      <c r="AR7" s="6">
        <v>66.940813135261919</v>
      </c>
      <c r="AS7" s="6"/>
      <c r="AT7" s="6"/>
      <c r="AU7" s="6"/>
      <c r="AV7" s="6">
        <v>66.099999999999994</v>
      </c>
      <c r="AW7" s="25">
        <v>68.760000000000005</v>
      </c>
      <c r="AX7" s="20"/>
      <c r="AY7" s="20"/>
      <c r="AZ7" s="67"/>
      <c r="BA7" s="121" t="str">
        <f>HLOOKUP(Introduction!$G$4,nametranslations,105,FALSE)</f>
        <v>Available</v>
      </c>
      <c r="BB7" s="6"/>
      <c r="BC7" s="6"/>
      <c r="BD7" s="6">
        <v>77.777780000000007</v>
      </c>
      <c r="BE7" s="6"/>
      <c r="BF7" s="6"/>
      <c r="BG7" s="25"/>
      <c r="BH7" s="20"/>
      <c r="BI7" s="20"/>
      <c r="BJ7" s="67"/>
      <c r="BK7" s="112" t="str">
        <f>HLOOKUP(Introduction!$G$4,nametranslations,105,FALSE)</f>
        <v>Available</v>
      </c>
      <c r="BL7" s="6"/>
      <c r="BM7" s="6"/>
      <c r="BN7" s="6"/>
      <c r="BO7" s="6"/>
      <c r="BP7" s="6"/>
      <c r="BQ7" s="25"/>
      <c r="BR7" s="20"/>
      <c r="BS7" s="20"/>
      <c r="BT7" s="67"/>
      <c r="BU7" s="54" t="str">
        <f>HLOOKUP(Introduction!$G$4,nametranslations,105,FALSE)</f>
        <v>Available</v>
      </c>
      <c r="BV7" s="203"/>
      <c r="BW7" s="203"/>
      <c r="BX7" s="6"/>
      <c r="BY7" s="6"/>
      <c r="BZ7" s="6"/>
      <c r="CA7" s="25"/>
      <c r="CB7" s="20"/>
      <c r="CC7" s="20"/>
      <c r="CD7" s="67" t="s">
        <v>194</v>
      </c>
      <c r="CE7" s="112" t="str">
        <f>HLOOKUP(Introduction!$G$4,nametranslations,105,FALSE)</f>
        <v>Available</v>
      </c>
      <c r="CF7" s="6">
        <v>69.922094545454556</v>
      </c>
      <c r="CG7" s="6"/>
      <c r="CH7" s="6"/>
      <c r="CI7" s="6"/>
      <c r="CJ7" s="6">
        <v>70.14</v>
      </c>
      <c r="CK7" s="25">
        <v>69.430000000000007</v>
      </c>
      <c r="CL7" s="20"/>
      <c r="CM7" s="20"/>
      <c r="CN7" s="67"/>
      <c r="CO7" s="54" t="str">
        <f>HLOOKUP(Introduction!$G$4,nametranslations,105,FALSE)</f>
        <v>Available</v>
      </c>
      <c r="CP7" s="203"/>
      <c r="CQ7" s="203"/>
      <c r="CR7" s="6"/>
      <c r="CS7" s="6"/>
      <c r="CT7" s="6"/>
      <c r="CU7" s="25"/>
      <c r="CV7" s="20"/>
      <c r="CW7" s="20"/>
      <c r="CX7" s="67" t="s">
        <v>194</v>
      </c>
      <c r="CY7" s="112" t="str">
        <f>HLOOKUP(Introduction!$G$4,nametranslations,105,FALSE)</f>
        <v>Available</v>
      </c>
      <c r="CZ7" s="6">
        <v>63.528954796481898</v>
      </c>
      <c r="DA7" s="6"/>
      <c r="DB7" s="6"/>
      <c r="DC7" s="6"/>
      <c r="DD7" s="6">
        <v>63.34</v>
      </c>
      <c r="DE7" s="25">
        <v>63.96</v>
      </c>
      <c r="DF7" s="20"/>
      <c r="DG7" s="20"/>
      <c r="DH7" s="67"/>
      <c r="DI7" s="54" t="str">
        <f>HLOOKUP(Introduction!$G$4,nametranslations,105,FALSE)</f>
        <v>Available</v>
      </c>
      <c r="DJ7" s="203"/>
      <c r="DK7" s="203"/>
      <c r="DL7" s="6"/>
      <c r="DM7" s="6"/>
      <c r="DN7" s="6"/>
      <c r="DO7" s="25"/>
      <c r="DP7" s="20"/>
      <c r="DQ7" s="20"/>
      <c r="DR7" s="67" t="s">
        <v>194</v>
      </c>
      <c r="DS7" s="112" t="str">
        <f>HLOOKUP(Introduction!$G$4,nametranslations,105,FALSE)</f>
        <v>Available</v>
      </c>
      <c r="DT7" s="6">
        <v>67.447769784172664</v>
      </c>
      <c r="DU7" s="6"/>
      <c r="DV7" s="6"/>
      <c r="DW7" s="6"/>
      <c r="DX7" s="6">
        <v>68.040000000000006</v>
      </c>
      <c r="DY7" s="25">
        <v>66.08</v>
      </c>
      <c r="DZ7" s="20"/>
      <c r="EA7" s="20"/>
      <c r="EB7" s="75"/>
      <c r="EL7" s="75"/>
      <c r="EV7" s="75"/>
      <c r="FF7" s="75"/>
      <c r="FP7" s="75"/>
      <c r="FZ7" s="75"/>
      <c r="GJ7" s="75"/>
      <c r="GT7" s="75"/>
      <c r="HD7" s="75"/>
      <c r="HN7" s="75"/>
      <c r="HX7" s="75"/>
      <c r="IH7" s="75"/>
      <c r="IR7" s="75"/>
      <c r="JB7" s="75"/>
    </row>
    <row r="8" spans="1:262" s="2" customFormat="1" ht="15.6" customHeight="1" x14ac:dyDescent="0.3">
      <c r="A8" s="667" t="str">
        <f ca="1">IF(ISBLANK('Data Summary'!A10),"",'Data Summary'!A10)</f>
        <v>ZWE_2017_EMIS</v>
      </c>
      <c r="B8" s="67"/>
      <c r="C8" s="54" t="str">
        <f>HLOOKUP(Introduction!$G$4,nametranslations,106,FALSE)</f>
        <v>On premises</v>
      </c>
      <c r="D8" s="55"/>
      <c r="E8" s="7"/>
      <c r="F8" s="7"/>
      <c r="G8" s="7"/>
      <c r="H8" s="7"/>
      <c r="I8" s="25"/>
      <c r="J8" s="20"/>
      <c r="K8" s="20"/>
      <c r="L8" s="67"/>
      <c r="M8" s="54" t="str">
        <f>HLOOKUP(Introduction!$G$4,nametranslations,106,FALSE)</f>
        <v>On premises</v>
      </c>
      <c r="N8" s="55"/>
      <c r="O8" s="7"/>
      <c r="P8" s="7"/>
      <c r="Q8" s="7"/>
      <c r="R8" s="7"/>
      <c r="S8" s="25"/>
      <c r="T8" s="20"/>
      <c r="U8" s="20"/>
      <c r="V8" s="67"/>
      <c r="W8" s="112" t="str">
        <f>HLOOKUP(Introduction!$G$4,nametranslations,106,FALSE)</f>
        <v>On premises</v>
      </c>
      <c r="X8" s="55"/>
      <c r="Y8" s="7"/>
      <c r="Z8" s="7"/>
      <c r="AA8" s="7"/>
      <c r="AB8" s="7"/>
      <c r="AC8" s="25"/>
      <c r="AD8" s="20"/>
      <c r="AE8" s="20"/>
      <c r="AF8" s="67"/>
      <c r="AG8" s="54" t="str">
        <f>HLOOKUP(Introduction!$G$4,nametranslations,106,FALSE)</f>
        <v>On premises</v>
      </c>
      <c r="AH8" s="55"/>
      <c r="AI8" s="7"/>
      <c r="AJ8" s="7"/>
      <c r="AK8" s="7"/>
      <c r="AL8" s="7"/>
      <c r="AM8" s="25"/>
      <c r="AN8" s="20"/>
      <c r="AO8" s="20"/>
      <c r="AP8" s="67"/>
      <c r="AQ8" s="112" t="str">
        <f>HLOOKUP(Introduction!$G$4,nametranslations,106,FALSE)</f>
        <v>On premises</v>
      </c>
      <c r="AR8" s="55"/>
      <c r="AS8" s="7"/>
      <c r="AT8" s="7"/>
      <c r="AU8" s="7"/>
      <c r="AV8" s="7"/>
      <c r="AW8" s="25"/>
      <c r="AX8" s="20"/>
      <c r="AY8" s="20"/>
      <c r="AZ8" s="67"/>
      <c r="BA8" s="121" t="str">
        <f>HLOOKUP(Introduction!$G$4,nametranslations,106,FALSE)</f>
        <v>On premises</v>
      </c>
      <c r="BB8" s="7"/>
      <c r="BC8" s="7"/>
      <c r="BD8" s="7">
        <v>68.131870000000006</v>
      </c>
      <c r="BE8" s="7"/>
      <c r="BF8" s="7"/>
      <c r="BG8" s="25"/>
      <c r="BH8" s="20"/>
      <c r="BI8" s="20"/>
      <c r="BJ8" s="67"/>
      <c r="BK8" s="112" t="str">
        <f>HLOOKUP(Introduction!$G$4,nametranslations,106,FALSE)</f>
        <v>On premises</v>
      </c>
      <c r="BL8" s="55"/>
      <c r="BM8" s="7"/>
      <c r="BN8" s="7"/>
      <c r="BO8" s="7"/>
      <c r="BP8" s="7"/>
      <c r="BQ8" s="25"/>
      <c r="BR8" s="20"/>
      <c r="BS8" s="20"/>
      <c r="BT8" s="67"/>
      <c r="BU8" s="54" t="str">
        <f>HLOOKUP(Introduction!$G$4,nametranslations,106,FALSE)</f>
        <v>On premises</v>
      </c>
      <c r="BV8" s="204"/>
      <c r="BW8" s="204"/>
      <c r="BX8" s="7"/>
      <c r="BY8" s="7"/>
      <c r="BZ8" s="7"/>
      <c r="CA8" s="25"/>
      <c r="CB8" s="20"/>
      <c r="CC8" s="20"/>
      <c r="CD8" s="67" t="s">
        <v>267</v>
      </c>
      <c r="CE8" s="112" t="str">
        <f>HLOOKUP(Introduction!$G$4,nametranslations,106,FALSE)</f>
        <v>On premises</v>
      </c>
      <c r="CF8" s="6">
        <v>75.210036363636362</v>
      </c>
      <c r="CG8" s="6"/>
      <c r="CH8" s="6"/>
      <c r="CI8" s="6"/>
      <c r="CJ8" s="6">
        <v>74.319999999999993</v>
      </c>
      <c r="CK8" s="25">
        <v>77.22</v>
      </c>
      <c r="CL8" s="20"/>
      <c r="CM8" s="20"/>
      <c r="CN8" s="67"/>
      <c r="CO8" s="54" t="str">
        <f>HLOOKUP(Introduction!$G$4,nametranslations,106,FALSE)</f>
        <v>On premises</v>
      </c>
      <c r="CP8" s="204"/>
      <c r="CQ8" s="204"/>
      <c r="CR8" s="7"/>
      <c r="CS8" s="7"/>
      <c r="CT8" s="7"/>
      <c r="CU8" s="25"/>
      <c r="CV8" s="20"/>
      <c r="CW8" s="20"/>
      <c r="CX8" s="67" t="s">
        <v>268</v>
      </c>
      <c r="CY8" s="112" t="str">
        <f>HLOOKUP(Introduction!$G$4,nametranslations,106,FALSE)</f>
        <v>On premises</v>
      </c>
      <c r="CZ8" s="6">
        <v>71.218682757210061</v>
      </c>
      <c r="DA8" s="6"/>
      <c r="DB8" s="6"/>
      <c r="DC8" s="6"/>
      <c r="DD8" s="6">
        <v>69.959999999999994</v>
      </c>
      <c r="DE8" s="25">
        <v>74.09</v>
      </c>
      <c r="DF8" s="20"/>
      <c r="DG8" s="20"/>
      <c r="DH8" s="67"/>
      <c r="DI8" s="54" t="str">
        <f>HLOOKUP(Introduction!$G$4,nametranslations,106,FALSE)</f>
        <v>On premises</v>
      </c>
      <c r="DJ8" s="204"/>
      <c r="DK8" s="204"/>
      <c r="DL8" s="7"/>
      <c r="DM8" s="7"/>
      <c r="DN8" s="7"/>
      <c r="DO8" s="25"/>
      <c r="DP8" s="20"/>
      <c r="DQ8" s="20"/>
      <c r="DR8" s="67" t="s">
        <v>268</v>
      </c>
      <c r="DS8" s="112" t="str">
        <f>HLOOKUP(Introduction!$G$4,nametranslations,106,FALSE)</f>
        <v>On premises</v>
      </c>
      <c r="DT8" s="6">
        <v>73.480359712230211</v>
      </c>
      <c r="DU8" s="6"/>
      <c r="DV8" s="6"/>
      <c r="DW8" s="6"/>
      <c r="DX8" s="6">
        <v>72.45</v>
      </c>
      <c r="DY8" s="25">
        <v>75.86</v>
      </c>
      <c r="DZ8" s="20"/>
      <c r="EA8" s="20"/>
      <c r="EB8" s="75"/>
      <c r="EL8" s="75"/>
      <c r="EV8" s="75"/>
      <c r="FF8" s="75"/>
      <c r="FP8" s="75"/>
      <c r="FZ8" s="75"/>
      <c r="GJ8" s="75"/>
      <c r="GT8" s="75"/>
      <c r="HD8" s="75"/>
      <c r="HN8" s="75"/>
      <c r="HX8" s="75"/>
      <c r="IH8" s="75"/>
      <c r="IR8" s="75"/>
      <c r="JB8" s="75"/>
    </row>
    <row r="9" spans="1:262" s="653" customFormat="1" ht="21" customHeight="1" x14ac:dyDescent="0.3">
      <c r="A9" s="668" t="str">
        <f ca="1">IF(ISBLANK('Data Summary'!A11),"",'Data Summary'!A11)</f>
        <v>ZWE_2017_WV</v>
      </c>
      <c r="B9" s="638"/>
      <c r="C9" s="639" t="str">
        <f>HLOOKUP(Introduction!$G$4,nametranslations,76,FALSE)</f>
        <v>Basic (improved &amp; available)</v>
      </c>
      <c r="D9" s="640"/>
      <c r="E9" s="641"/>
      <c r="F9" s="641"/>
      <c r="G9" s="641"/>
      <c r="H9" s="641"/>
      <c r="I9" s="642"/>
      <c r="J9" s="643"/>
      <c r="K9" s="643"/>
      <c r="L9" s="638"/>
      <c r="M9" s="639" t="str">
        <f>HLOOKUP(Introduction!$G$4,nametranslations,76,FALSE)</f>
        <v>Basic (improved &amp; available)</v>
      </c>
      <c r="N9" s="640"/>
      <c r="O9" s="641"/>
      <c r="P9" s="641"/>
      <c r="Q9" s="641"/>
      <c r="R9" s="641"/>
      <c r="S9" s="642"/>
      <c r="T9" s="643"/>
      <c r="U9" s="643"/>
      <c r="V9" s="638" t="s">
        <v>195</v>
      </c>
      <c r="W9" s="644" t="str">
        <f>HLOOKUP(Introduction!$G$4,nametranslations,76,FALSE)</f>
        <v>Basic (improved &amp; available)</v>
      </c>
      <c r="X9" s="645">
        <f>X7/(100-X13)*X6</f>
        <v>52.892080334012817</v>
      </c>
      <c r="Y9" s="646"/>
      <c r="Z9" s="646"/>
      <c r="AA9" s="646"/>
      <c r="AB9" s="645">
        <f>AB7/(100-AB13)*AB6</f>
        <v>52.892084280205545</v>
      </c>
      <c r="AC9" s="647">
        <f>AC7/(100-AC13)*AC6</f>
        <v>52.839683680805173</v>
      </c>
      <c r="AD9" s="643"/>
      <c r="AE9" s="643"/>
      <c r="AF9" s="638"/>
      <c r="AG9" s="639" t="str">
        <f>HLOOKUP(Introduction!$G$4,nametranslations,76,FALSE)</f>
        <v>Basic (improved &amp; available)</v>
      </c>
      <c r="AH9" s="645">
        <v>64.09</v>
      </c>
      <c r="AI9" s="641">
        <v>85.68</v>
      </c>
      <c r="AJ9" s="641">
        <v>60.36</v>
      </c>
      <c r="AK9" s="641"/>
      <c r="AL9" s="641">
        <v>63.69</v>
      </c>
      <c r="AM9" s="642">
        <v>64.97</v>
      </c>
      <c r="AN9" s="643"/>
      <c r="AO9" s="643"/>
      <c r="AP9" s="638" t="s">
        <v>195</v>
      </c>
      <c r="AQ9" s="644" t="str">
        <f>HLOOKUP(Introduction!$G$4,nametranslations,76,FALSE)</f>
        <v>Basic (improved &amp; available)</v>
      </c>
      <c r="AR9" s="645">
        <f>AR7/(100-AR13)*AR6</f>
        <v>58.73212654435423</v>
      </c>
      <c r="AS9" s="646"/>
      <c r="AT9" s="646"/>
      <c r="AU9" s="646"/>
      <c r="AV9" s="645">
        <f>AV7/(100-AV13)*AV6</f>
        <v>57.617052148302143</v>
      </c>
      <c r="AW9" s="647">
        <f>AW7/(100-AW13)*AW6</f>
        <v>61.17747411275333</v>
      </c>
      <c r="AX9" s="643"/>
      <c r="AY9" s="643"/>
      <c r="AZ9" s="638"/>
      <c r="BA9" s="648" t="str">
        <f>HLOOKUP(Introduction!$G$4,nametranslations,76,FALSE)</f>
        <v>Basic (improved &amp; available)</v>
      </c>
      <c r="BB9" s="645"/>
      <c r="BC9" s="649"/>
      <c r="BD9" s="649">
        <v>72.222219999999993</v>
      </c>
      <c r="BE9" s="649"/>
      <c r="BF9" s="649"/>
      <c r="BG9" s="642"/>
      <c r="BH9" s="643"/>
      <c r="BI9" s="643"/>
      <c r="BJ9" s="638"/>
      <c r="BK9" s="644" t="str">
        <f>HLOOKUP(Introduction!$G$4,nametranslations,76,FALSE)</f>
        <v>Basic (improved &amp; available)</v>
      </c>
      <c r="BL9" s="645"/>
      <c r="BM9" s="646"/>
      <c r="BN9" s="646"/>
      <c r="BO9" s="646"/>
      <c r="BP9" s="645"/>
      <c r="BQ9" s="647"/>
      <c r="BR9" s="643"/>
      <c r="BS9" s="643"/>
      <c r="BT9" s="638"/>
      <c r="BU9" s="639" t="str">
        <f>HLOOKUP(Introduction!$G$4,nametranslations,76,FALSE)</f>
        <v>Basic (improved &amp; available)</v>
      </c>
      <c r="BV9" s="650">
        <f>SUMPRODUCT(BZ9:CA9,BP31:BQ31)/SUM(BP31:BQ31)</f>
        <v>66.42629454408754</v>
      </c>
      <c r="BW9" s="651"/>
      <c r="BX9" s="641"/>
      <c r="BY9" s="641"/>
      <c r="BZ9" s="641">
        <v>66.444019999999995</v>
      </c>
      <c r="CA9" s="642">
        <v>66.387472646916677</v>
      </c>
      <c r="CB9" s="643"/>
      <c r="CC9" s="643"/>
      <c r="CD9" s="638"/>
      <c r="CE9" s="644" t="str">
        <f>HLOOKUP(Introduction!$G$4,nametranslations,76,FALSE)</f>
        <v>Basic (improved &amp; available)</v>
      </c>
      <c r="CF9" s="645">
        <v>63.449328593454553</v>
      </c>
      <c r="CG9" s="646"/>
      <c r="CH9" s="646"/>
      <c r="CI9" s="646"/>
      <c r="CJ9" s="645">
        <v>63.382011000000006</v>
      </c>
      <c r="CK9" s="647">
        <v>63.601351500000007</v>
      </c>
      <c r="CL9" s="643"/>
      <c r="CM9" s="643"/>
      <c r="CN9" s="638"/>
      <c r="CO9" s="639" t="str">
        <f>HLOOKUP(Introduction!$G$4,nametranslations,76,FALSE)</f>
        <v>Basic (improved &amp; available)</v>
      </c>
      <c r="CP9" s="650">
        <f>SUMPRODUCT(CT9:CU9,CJ31:CK31)/SUM(CJ31:CK31)</f>
        <v>67.3959688259188</v>
      </c>
      <c r="CQ9" s="651"/>
      <c r="CR9" s="641"/>
      <c r="CS9" s="641"/>
      <c r="CT9" s="641">
        <v>67.621049999999997</v>
      </c>
      <c r="CU9" s="642">
        <v>66.887669397247279</v>
      </c>
      <c r="CV9" s="643"/>
      <c r="CW9" s="643"/>
      <c r="CX9" s="638"/>
      <c r="CY9" s="644" t="str">
        <f>HLOOKUP(Introduction!$G$4,nametranslations,76,FALSE)</f>
        <v>Basic (improved &amp; available)</v>
      </c>
      <c r="CZ9" s="645">
        <v>57.921593995704654</v>
      </c>
      <c r="DA9" s="646"/>
      <c r="DB9" s="646"/>
      <c r="DC9" s="646"/>
      <c r="DD9" s="645">
        <v>57.591895000000008</v>
      </c>
      <c r="DE9" s="647">
        <v>58.673706000000003</v>
      </c>
      <c r="DF9" s="643"/>
      <c r="DG9" s="643"/>
      <c r="DH9" s="638"/>
      <c r="DI9" s="639" t="str">
        <f>HLOOKUP(Introduction!$G$4,nametranslations,76,FALSE)</f>
        <v>Basic (improved &amp; available)</v>
      </c>
      <c r="DJ9" s="650">
        <f>SUMPRODUCT(DN9:DO9,DD31:DE31)/SUM(DD31:DE31)</f>
        <v>67.395231215519416</v>
      </c>
      <c r="DK9" s="651"/>
      <c r="DL9" s="641"/>
      <c r="DM9" s="641"/>
      <c r="DN9" s="641">
        <v>67.621049999999997</v>
      </c>
      <c r="DO9" s="642">
        <v>66.887669397247279</v>
      </c>
      <c r="DP9" s="643"/>
      <c r="DQ9" s="643"/>
      <c r="DR9" s="638"/>
      <c r="DS9" s="644" t="str">
        <f>HLOOKUP(Introduction!$G$4,nametranslations,76,FALSE)</f>
        <v>Basic (improved &amp; available)</v>
      </c>
      <c r="DT9" s="645">
        <v>62.545936187050351</v>
      </c>
      <c r="DU9" s="646"/>
      <c r="DV9" s="646"/>
      <c r="DW9" s="646"/>
      <c r="DX9" s="645">
        <v>63.090090000000004</v>
      </c>
      <c r="DY9" s="647">
        <v>61.289199999999987</v>
      </c>
      <c r="DZ9" s="643"/>
      <c r="EA9" s="643"/>
      <c r="EB9" s="652"/>
      <c r="EL9" s="652"/>
      <c r="EV9" s="652"/>
      <c r="FF9" s="652"/>
      <c r="FP9" s="652"/>
      <c r="FZ9" s="652"/>
      <c r="GJ9" s="652"/>
      <c r="GT9" s="652"/>
      <c r="HD9" s="652"/>
      <c r="HN9" s="652"/>
      <c r="HX9" s="652"/>
      <c r="IH9" s="652"/>
      <c r="IR9" s="652"/>
      <c r="JB9" s="652"/>
    </row>
    <row r="10" spans="1:262" s="653" customFormat="1" ht="21" customHeight="1" x14ac:dyDescent="0.3">
      <c r="A10" s="668" t="str">
        <f ca="1">IF(ISBLANK('Data Summary'!A12),"",'Data Summary'!A12)</f>
        <v>ZWE_2018_EMIS</v>
      </c>
      <c r="B10" s="638"/>
      <c r="C10" s="639" t="str">
        <f>HLOOKUP(Introduction!$G$4,nametranslations,107,FALSE)</f>
        <v>Improved &amp; on-premises</v>
      </c>
      <c r="D10" s="654"/>
      <c r="E10" s="641"/>
      <c r="F10" s="641"/>
      <c r="G10" s="641"/>
      <c r="H10" s="641"/>
      <c r="I10" s="642"/>
      <c r="J10" s="643"/>
      <c r="K10" s="643"/>
      <c r="L10" s="638"/>
      <c r="M10" s="639" t="str">
        <f>HLOOKUP(Introduction!$G$4,nametranslations,107,FALSE)</f>
        <v>Improved &amp; on-premises</v>
      </c>
      <c r="N10" s="654"/>
      <c r="O10" s="641"/>
      <c r="P10" s="641"/>
      <c r="Q10" s="641"/>
      <c r="R10" s="641"/>
      <c r="S10" s="642"/>
      <c r="T10" s="643"/>
      <c r="U10" s="643"/>
      <c r="V10" s="638"/>
      <c r="W10" s="644" t="str">
        <f>HLOOKUP(Introduction!$G$4,nametranslations,107,FALSE)</f>
        <v>Improved &amp; on-premises</v>
      </c>
      <c r="X10" s="655"/>
      <c r="Y10" s="646"/>
      <c r="Z10" s="646"/>
      <c r="AA10" s="646"/>
      <c r="AB10" s="646"/>
      <c r="AC10" s="642"/>
      <c r="AD10" s="643"/>
      <c r="AE10" s="643"/>
      <c r="AF10" s="638"/>
      <c r="AG10" s="639" t="str">
        <f>HLOOKUP(Introduction!$G$4,nametranslations,107,FALSE)</f>
        <v>Improved &amp; on-premises</v>
      </c>
      <c r="AH10" s="654"/>
      <c r="AI10" s="641"/>
      <c r="AJ10" s="641"/>
      <c r="AK10" s="641"/>
      <c r="AL10" s="641"/>
      <c r="AM10" s="642"/>
      <c r="AN10" s="643"/>
      <c r="AO10" s="643"/>
      <c r="AP10" s="638"/>
      <c r="AQ10" s="644" t="str">
        <f>HLOOKUP(Introduction!$G$4,nametranslations,107,FALSE)</f>
        <v>Improved &amp; on-premises</v>
      </c>
      <c r="AR10" s="655"/>
      <c r="AS10" s="646"/>
      <c r="AT10" s="646"/>
      <c r="AU10" s="646"/>
      <c r="AV10" s="646"/>
      <c r="AW10" s="642"/>
      <c r="AX10" s="643"/>
      <c r="AY10" s="643"/>
      <c r="AZ10" s="638"/>
      <c r="BA10" s="648" t="str">
        <f>HLOOKUP(Introduction!$G$4,nametranslations,107,FALSE)</f>
        <v>Improved &amp; on-premises</v>
      </c>
      <c r="BB10" s="656"/>
      <c r="BC10" s="649"/>
      <c r="BD10" s="649"/>
      <c r="BE10" s="649"/>
      <c r="BF10" s="649"/>
      <c r="BG10" s="642"/>
      <c r="BH10" s="643"/>
      <c r="BI10" s="643"/>
      <c r="BJ10" s="638"/>
      <c r="BK10" s="644" t="str">
        <f>HLOOKUP(Introduction!$G$4,nametranslations,107,FALSE)</f>
        <v>Improved &amp; on-premises</v>
      </c>
      <c r="BL10" s="655"/>
      <c r="BM10" s="646"/>
      <c r="BN10" s="646"/>
      <c r="BO10" s="646"/>
      <c r="BP10" s="646"/>
      <c r="BQ10" s="642"/>
      <c r="BR10" s="643"/>
      <c r="BS10" s="643"/>
      <c r="BT10" s="638"/>
      <c r="BU10" s="639" t="str">
        <f>HLOOKUP(Introduction!$G$4,nametranslations,107,FALSE)</f>
        <v>Improved &amp; on-premises</v>
      </c>
      <c r="BV10" s="657"/>
      <c r="BW10" s="651"/>
      <c r="BX10" s="641"/>
      <c r="BY10" s="641"/>
      <c r="BZ10" s="641"/>
      <c r="CA10" s="642"/>
      <c r="CB10" s="643"/>
      <c r="CC10" s="643"/>
      <c r="CD10" s="638"/>
      <c r="CE10" s="644" t="str">
        <f>HLOOKUP(Introduction!$G$4,nametranslations,107,FALSE)</f>
        <v>Improved &amp; on-premises</v>
      </c>
      <c r="CF10" s="645">
        <v>68.257423407999994</v>
      </c>
      <c r="CG10" s="646"/>
      <c r="CH10" s="646"/>
      <c r="CI10" s="646"/>
      <c r="CJ10" s="646">
        <v>67.159267999999997</v>
      </c>
      <c r="CK10" s="642">
        <v>70.737380999999999</v>
      </c>
      <c r="CL10" s="643"/>
      <c r="CM10" s="643"/>
      <c r="CN10" s="638"/>
      <c r="CO10" s="639" t="str">
        <f>HLOOKUP(Introduction!$G$4,nametranslations,107,FALSE)</f>
        <v>Improved &amp; on-premises</v>
      </c>
      <c r="CP10" s="657"/>
      <c r="CQ10" s="651"/>
      <c r="CR10" s="641"/>
      <c r="CS10" s="641"/>
      <c r="CT10" s="641"/>
      <c r="CU10" s="642"/>
      <c r="CV10" s="643"/>
      <c r="CW10" s="643"/>
      <c r="CX10" s="638"/>
      <c r="CY10" s="644" t="str">
        <f>HLOOKUP(Introduction!$G$4,nametranslations,107,FALSE)</f>
        <v>Improved &amp; on-premises</v>
      </c>
      <c r="CZ10" s="645">
        <v>64.938486092247913</v>
      </c>
      <c r="DA10" s="646"/>
      <c r="DB10" s="646"/>
      <c r="DC10" s="646"/>
      <c r="DD10" s="646">
        <v>63.611129999999996</v>
      </c>
      <c r="DE10" s="642">
        <v>67.966461500000008</v>
      </c>
      <c r="DF10" s="643"/>
      <c r="DG10" s="643"/>
      <c r="DH10" s="638"/>
      <c r="DI10" s="639" t="str">
        <f>HLOOKUP(Introduction!$G$4,nametranslations,107,FALSE)</f>
        <v>Improved &amp; on-premises</v>
      </c>
      <c r="DJ10" s="657"/>
      <c r="DK10" s="651"/>
      <c r="DL10" s="641"/>
      <c r="DM10" s="641"/>
      <c r="DN10" s="641"/>
      <c r="DO10" s="642"/>
      <c r="DP10" s="643"/>
      <c r="DQ10" s="643"/>
      <c r="DR10" s="638"/>
      <c r="DS10" s="644" t="str">
        <f>HLOOKUP(Introduction!$G$4,nametranslations,107,FALSE)</f>
        <v>Improved &amp; on-premises</v>
      </c>
      <c r="DT10" s="645">
        <v>68.140393974820128</v>
      </c>
      <c r="DU10" s="646"/>
      <c r="DV10" s="646"/>
      <c r="DW10" s="646"/>
      <c r="DX10" s="646">
        <v>67.179262499999993</v>
      </c>
      <c r="DY10" s="642">
        <v>70.36014999999999</v>
      </c>
      <c r="DZ10" s="643"/>
      <c r="EA10" s="643"/>
      <c r="EB10" s="652"/>
      <c r="EL10" s="652"/>
      <c r="EV10" s="652"/>
      <c r="FF10" s="652"/>
      <c r="FP10" s="652"/>
      <c r="FZ10" s="652"/>
      <c r="GJ10" s="652"/>
      <c r="GT10" s="652"/>
      <c r="HD10" s="652"/>
      <c r="HN10" s="652"/>
      <c r="HX10" s="652"/>
      <c r="IH10" s="652"/>
      <c r="IR10" s="652"/>
      <c r="JB10" s="652"/>
    </row>
    <row r="11" spans="1:262" s="653" customFormat="1" ht="21" customHeight="1" x14ac:dyDescent="0.3">
      <c r="A11" s="668" t="str">
        <f ca="1">IF(ISBLANK('Data Summary'!A13),"",'Data Summary'!A13)</f>
        <v>ZWE_2018_UIS</v>
      </c>
      <c r="B11" s="638"/>
      <c r="C11" s="639" t="str">
        <f>HLOOKUP(Introduction!$G$4,nametranslations,108,FALSE)</f>
        <v>Improved, available &amp; on-premises</v>
      </c>
      <c r="D11" s="654"/>
      <c r="E11" s="641"/>
      <c r="F11" s="641"/>
      <c r="G11" s="641"/>
      <c r="H11" s="641"/>
      <c r="I11" s="642"/>
      <c r="J11" s="643"/>
      <c r="K11" s="643"/>
      <c r="L11" s="638"/>
      <c r="M11" s="639" t="str">
        <f>HLOOKUP(Introduction!$G$4,nametranslations,108,FALSE)</f>
        <v>Improved, available &amp; on-premises</v>
      </c>
      <c r="N11" s="654"/>
      <c r="O11" s="641"/>
      <c r="P11" s="641"/>
      <c r="Q11" s="641"/>
      <c r="R11" s="641"/>
      <c r="S11" s="642"/>
      <c r="T11" s="643"/>
      <c r="U11" s="643"/>
      <c r="V11" s="638"/>
      <c r="W11" s="644" t="str">
        <f>HLOOKUP(Introduction!$G$4,nametranslations,108,FALSE)</f>
        <v>Improved, available &amp; on-premises</v>
      </c>
      <c r="X11" s="655"/>
      <c r="Y11" s="646"/>
      <c r="Z11" s="646"/>
      <c r="AA11" s="646"/>
      <c r="AB11" s="646"/>
      <c r="AC11" s="642"/>
      <c r="AD11" s="643"/>
      <c r="AE11" s="643"/>
      <c r="AF11" s="638"/>
      <c r="AG11" s="639" t="str">
        <f>HLOOKUP(Introduction!$G$4,nametranslations,108,FALSE)</f>
        <v>Improved, available &amp; on-premises</v>
      </c>
      <c r="AH11" s="654"/>
      <c r="AI11" s="641"/>
      <c r="AJ11" s="641"/>
      <c r="AK11" s="641"/>
      <c r="AL11" s="641"/>
      <c r="AM11" s="642"/>
      <c r="AN11" s="643"/>
      <c r="AO11" s="643"/>
      <c r="AP11" s="638"/>
      <c r="AQ11" s="644" t="str">
        <f>HLOOKUP(Introduction!$G$4,nametranslations,108,FALSE)</f>
        <v>Improved, available &amp; on-premises</v>
      </c>
      <c r="AR11" s="655"/>
      <c r="AS11" s="646"/>
      <c r="AT11" s="646"/>
      <c r="AU11" s="646"/>
      <c r="AV11" s="646"/>
      <c r="AW11" s="642"/>
      <c r="AX11" s="643"/>
      <c r="AY11" s="643"/>
      <c r="AZ11" s="638"/>
      <c r="BA11" s="648" t="str">
        <f>HLOOKUP(Introduction!$G$4,nametranslations,108,FALSE)</f>
        <v>Improved, available &amp; on-premises</v>
      </c>
      <c r="BB11" s="656"/>
      <c r="BC11" s="649"/>
      <c r="BD11" s="649"/>
      <c r="BE11" s="649"/>
      <c r="BF11" s="649"/>
      <c r="BG11" s="642"/>
      <c r="BH11" s="643"/>
      <c r="BI11" s="643"/>
      <c r="BJ11" s="638"/>
      <c r="BK11" s="644" t="str">
        <f>HLOOKUP(Introduction!$G$4,nametranslations,108,FALSE)</f>
        <v>Improved, available &amp; on-premises</v>
      </c>
      <c r="BL11" s="655"/>
      <c r="BM11" s="646"/>
      <c r="BN11" s="646"/>
      <c r="BO11" s="646"/>
      <c r="BP11" s="646"/>
      <c r="BQ11" s="642"/>
      <c r="BR11" s="643"/>
      <c r="BS11" s="643"/>
      <c r="BT11" s="638"/>
      <c r="BU11" s="639" t="str">
        <f>HLOOKUP(Introduction!$G$4,nametranslations,108,FALSE)</f>
        <v>Improved, available &amp; on-premises</v>
      </c>
      <c r="BV11" s="657"/>
      <c r="BW11" s="651"/>
      <c r="BX11" s="641"/>
      <c r="BY11" s="641"/>
      <c r="BZ11" s="641"/>
      <c r="CA11" s="642"/>
      <c r="CB11" s="643"/>
      <c r="CC11" s="643"/>
      <c r="CD11" s="638"/>
      <c r="CE11" s="644" t="str">
        <f>HLOOKUP(Introduction!$G$4,nametranslations,108,FALSE)</f>
        <v>Improved, available &amp; on-premises</v>
      </c>
      <c r="CF11" s="645">
        <v>48.661973696530389</v>
      </c>
      <c r="CG11" s="646"/>
      <c r="CH11" s="646"/>
      <c r="CI11" s="646"/>
      <c r="CJ11" s="646">
        <v>47.887970290636879</v>
      </c>
      <c r="CK11" s="642">
        <v>50.409900819318352</v>
      </c>
      <c r="CL11" s="643"/>
      <c r="CM11" s="643"/>
      <c r="CN11" s="638"/>
      <c r="CO11" s="639" t="str">
        <f>HLOOKUP(Introduction!$G$4,nametranslations,108,FALSE)</f>
        <v>Improved, available &amp; on-premises</v>
      </c>
      <c r="CP11" s="657"/>
      <c r="CQ11" s="651"/>
      <c r="CR11" s="641"/>
      <c r="CS11" s="641"/>
      <c r="CT11" s="641"/>
      <c r="CU11" s="642"/>
      <c r="CV11" s="643"/>
      <c r="CW11" s="643"/>
      <c r="CX11" s="638"/>
      <c r="CY11" s="644" t="str">
        <f>HLOOKUP(Introduction!$G$4,nametranslations,108,FALSE)</f>
        <v>Improved, available &amp; on-premises</v>
      </c>
      <c r="CZ11" s="645">
        <v>42.451963236380642</v>
      </c>
      <c r="DA11" s="646"/>
      <c r="DB11" s="646"/>
      <c r="DC11" s="646"/>
      <c r="DD11" s="646">
        <v>41.343424553375996</v>
      </c>
      <c r="DE11" s="642">
        <v>44.980770607879172</v>
      </c>
      <c r="DF11" s="643"/>
      <c r="DG11" s="643"/>
      <c r="DH11" s="638"/>
      <c r="DI11" s="639" t="str">
        <f>HLOOKUP(Introduction!$G$4,nametranslations,108,FALSE)</f>
        <v>Improved, available &amp; on-premises</v>
      </c>
      <c r="DJ11" s="657"/>
      <c r="DK11" s="651"/>
      <c r="DL11" s="641"/>
      <c r="DM11" s="641"/>
      <c r="DN11" s="641"/>
      <c r="DO11" s="642"/>
      <c r="DP11" s="643"/>
      <c r="DQ11" s="643"/>
      <c r="DR11" s="638"/>
      <c r="DS11" s="644" t="str">
        <f>HLOOKUP(Introduction!$G$4,nametranslations,108,FALSE)</f>
        <v>Improved, available &amp; on-premises</v>
      </c>
      <c r="DT11" s="645">
        <v>47.201721383004653</v>
      </c>
      <c r="DU11" s="646"/>
      <c r="DV11" s="646"/>
      <c r="DW11" s="646"/>
      <c r="DX11" s="646">
        <v>46.751957507093024</v>
      </c>
      <c r="DY11" s="642">
        <v>48.240461763086287</v>
      </c>
      <c r="DZ11" s="643"/>
      <c r="EA11" s="643"/>
      <c r="EB11" s="652"/>
      <c r="EL11" s="652"/>
      <c r="EV11" s="652"/>
      <c r="FF11" s="652"/>
      <c r="FP11" s="652"/>
      <c r="FZ11" s="652"/>
      <c r="GJ11" s="652"/>
      <c r="GT11" s="652"/>
      <c r="HD11" s="652"/>
      <c r="HN11" s="652"/>
      <c r="HX11" s="652"/>
      <c r="IH11" s="652"/>
      <c r="IR11" s="652"/>
      <c r="JB11" s="652"/>
    </row>
    <row r="12" spans="1:262" s="158" customFormat="1" ht="18" customHeight="1" x14ac:dyDescent="0.2">
      <c r="A12" s="667" t="str">
        <f ca="1">IF(ISBLANK('Data Summary'!A14),"",'Data Summary'!A14)</f>
        <v>ZWE_2019_EMIS</v>
      </c>
      <c r="B12" s="151" t="str">
        <f>HLOOKUP(Introduction!$G$4,nametranslations,109,FALSE)</f>
        <v>Facility type</v>
      </c>
      <c r="C12" s="152" t="str">
        <f>HLOOKUP(Introduction!$G$4,nametranslations,110,FALSE)</f>
        <v>Proprortion improved</v>
      </c>
      <c r="D12" s="153"/>
      <c r="E12" s="153"/>
      <c r="F12" s="153"/>
      <c r="G12" s="153"/>
      <c r="H12" s="153"/>
      <c r="I12" s="154"/>
      <c r="J12" s="148"/>
      <c r="K12" s="148"/>
      <c r="L12" s="151" t="str">
        <f>HLOOKUP(Introduction!$G$4,nametranslations,109,FALSE)</f>
        <v>Facility type</v>
      </c>
      <c r="M12" s="152" t="str">
        <f>HLOOKUP(Introduction!$G$4,nametranslations,110,FALSE)</f>
        <v>Proprortion improved</v>
      </c>
      <c r="N12" s="153"/>
      <c r="O12" s="153"/>
      <c r="P12" s="153"/>
      <c r="Q12" s="153"/>
      <c r="R12" s="153"/>
      <c r="S12" s="154"/>
      <c r="T12" s="148"/>
      <c r="U12" s="148"/>
      <c r="V12" s="151" t="str">
        <f>HLOOKUP(Introduction!$G$4,nametranslations,109,FALSE)</f>
        <v>Facility type</v>
      </c>
      <c r="W12" s="152" t="str">
        <f>HLOOKUP(Introduction!$G$4,nametranslations,110,FALSE)</f>
        <v>Proprortion improved</v>
      </c>
      <c r="X12" s="155"/>
      <c r="Y12" s="155"/>
      <c r="Z12" s="155"/>
      <c r="AA12" s="155"/>
      <c r="AB12" s="155"/>
      <c r="AC12" s="154"/>
      <c r="AD12" s="148"/>
      <c r="AE12" s="148"/>
      <c r="AF12" s="151" t="str">
        <f>HLOOKUP(Introduction!$G$4,nametranslations,109,FALSE)</f>
        <v>Facility type</v>
      </c>
      <c r="AG12" s="152" t="str">
        <f>HLOOKUP(Introduction!$G$4,nametranslations,110,FALSE)</f>
        <v>Proprortion improved</v>
      </c>
      <c r="AH12" s="153"/>
      <c r="AI12" s="153"/>
      <c r="AJ12" s="153"/>
      <c r="AK12" s="153"/>
      <c r="AL12" s="153"/>
      <c r="AM12" s="154"/>
      <c r="AN12" s="148"/>
      <c r="AO12" s="148"/>
      <c r="AP12" s="151" t="str">
        <f>HLOOKUP(Introduction!$G$4,nametranslations,109,FALSE)</f>
        <v>Facility type</v>
      </c>
      <c r="AQ12" s="152" t="str">
        <f>HLOOKUP(Introduction!$G$4,nametranslations,110,FALSE)</f>
        <v>Proprortion improved</v>
      </c>
      <c r="AR12" s="155"/>
      <c r="AS12" s="155"/>
      <c r="AT12" s="155"/>
      <c r="AU12" s="155"/>
      <c r="AV12" s="155"/>
      <c r="AW12" s="154"/>
      <c r="AX12" s="148"/>
      <c r="AY12" s="148"/>
      <c r="AZ12" s="151" t="str">
        <f>HLOOKUP(Introduction!$G$4,nametranslations,109,FALSE)</f>
        <v>Facility type</v>
      </c>
      <c r="BA12" s="152" t="str">
        <f>HLOOKUP(Introduction!$G$4,nametranslations,110,FALSE)</f>
        <v>Proprortion improved</v>
      </c>
      <c r="BB12" s="156"/>
      <c r="BC12" s="156"/>
      <c r="BD12" s="156"/>
      <c r="BE12" s="156"/>
      <c r="BF12" s="156"/>
      <c r="BG12" s="154"/>
      <c r="BH12" s="148"/>
      <c r="BI12" s="148"/>
      <c r="BJ12" s="151" t="str">
        <f>HLOOKUP(Introduction!$G$4,nametranslations,109,FALSE)</f>
        <v>Facility type</v>
      </c>
      <c r="BK12" s="152" t="str">
        <f>HLOOKUP(Introduction!$G$4,nametranslations,110,FALSE)</f>
        <v>Proprortion improved</v>
      </c>
      <c r="BL12" s="155"/>
      <c r="BM12" s="155"/>
      <c r="BN12" s="155"/>
      <c r="BO12" s="155"/>
      <c r="BP12" s="155"/>
      <c r="BQ12" s="154"/>
      <c r="BR12" s="148"/>
      <c r="BS12" s="148"/>
      <c r="BT12" s="151" t="str">
        <f>HLOOKUP(Introduction!$G$4,nametranslations,109,FALSE)</f>
        <v>Facility type</v>
      </c>
      <c r="BU12" s="152" t="str">
        <f>HLOOKUP(Introduction!$G$4,nametranslations,110,FALSE)</f>
        <v>Proprortion improved</v>
      </c>
      <c r="BV12" s="153"/>
      <c r="BW12" s="153"/>
      <c r="BX12" s="153"/>
      <c r="BY12" s="153"/>
      <c r="BZ12" s="153"/>
      <c r="CA12" s="154"/>
      <c r="CB12" s="148"/>
      <c r="CC12" s="148"/>
      <c r="CD12" s="151" t="str">
        <f>HLOOKUP(Introduction!$G$4,nametranslations,109,FALSE)</f>
        <v>Facility type</v>
      </c>
      <c r="CE12" s="152" t="str">
        <f>HLOOKUP(Introduction!$G$4,nametranslations,110,FALSE)</f>
        <v>Proprortion improved</v>
      </c>
      <c r="CF12" s="155"/>
      <c r="CG12" s="155"/>
      <c r="CH12" s="155"/>
      <c r="CI12" s="155"/>
      <c r="CJ12" s="155"/>
      <c r="CK12" s="154"/>
      <c r="CL12" s="148"/>
      <c r="CM12" s="148"/>
      <c r="CN12" s="151" t="str">
        <f>HLOOKUP(Introduction!$G$4,nametranslations,109,FALSE)</f>
        <v>Facility type</v>
      </c>
      <c r="CO12" s="152" t="str">
        <f>HLOOKUP(Introduction!$G$4,nametranslations,110,FALSE)</f>
        <v>Proprortion improved</v>
      </c>
      <c r="CP12" s="153"/>
      <c r="CQ12" s="153"/>
      <c r="CR12" s="153"/>
      <c r="CS12" s="153"/>
      <c r="CT12" s="153"/>
      <c r="CU12" s="154"/>
      <c r="CV12" s="148"/>
      <c r="CW12" s="148"/>
      <c r="CX12" s="151" t="str">
        <f>HLOOKUP(Introduction!$G$4,nametranslations,109,FALSE)</f>
        <v>Facility type</v>
      </c>
      <c r="CY12" s="152" t="str">
        <f>HLOOKUP(Introduction!$G$4,nametranslations,110,FALSE)</f>
        <v>Proprortion improved</v>
      </c>
      <c r="CZ12" s="155"/>
      <c r="DA12" s="155"/>
      <c r="DB12" s="155"/>
      <c r="DC12" s="155"/>
      <c r="DD12" s="155"/>
      <c r="DE12" s="154"/>
      <c r="DF12" s="148"/>
      <c r="DG12" s="148"/>
      <c r="DH12" s="151" t="str">
        <f>HLOOKUP(Introduction!$G$4,nametranslations,109,FALSE)</f>
        <v>Facility type</v>
      </c>
      <c r="DI12" s="152" t="str">
        <f>HLOOKUP(Introduction!$G$4,nametranslations,110,FALSE)</f>
        <v>Proprortion improved</v>
      </c>
      <c r="DJ12" s="153"/>
      <c r="DK12" s="153"/>
      <c r="DL12" s="153"/>
      <c r="DM12" s="153"/>
      <c r="DN12" s="153"/>
      <c r="DO12" s="154"/>
      <c r="DP12" s="148"/>
      <c r="DQ12" s="148"/>
      <c r="DR12" s="151" t="str">
        <f>HLOOKUP(Introduction!$G$4,nametranslations,109,FALSE)</f>
        <v>Facility type</v>
      </c>
      <c r="DS12" s="152" t="str">
        <f>HLOOKUP(Introduction!$G$4,nametranslations,110,FALSE)</f>
        <v>Proprortion improved</v>
      </c>
      <c r="DT12" s="155"/>
      <c r="DU12" s="155"/>
      <c r="DV12" s="155"/>
      <c r="DW12" s="155"/>
      <c r="DX12" s="155"/>
      <c r="DY12" s="154"/>
      <c r="DZ12" s="148"/>
      <c r="EA12" s="148"/>
      <c r="EB12" s="157"/>
      <c r="EL12" s="157"/>
      <c r="EV12" s="157"/>
      <c r="FF12" s="157"/>
      <c r="FP12" s="157"/>
      <c r="FZ12" s="157"/>
      <c r="GJ12" s="157"/>
      <c r="GT12" s="157"/>
      <c r="HD12" s="157"/>
      <c r="HN12" s="157"/>
      <c r="HX12" s="157"/>
      <c r="IH12" s="157"/>
      <c r="IR12" s="157"/>
      <c r="JB12" s="157"/>
    </row>
    <row r="13" spans="1:262" s="2" customFormat="1" ht="14.25" customHeight="1" x14ac:dyDescent="0.2">
      <c r="A13" s="667" t="str">
        <f ca="1">IF(ISBLANK('Data Summary'!A15),"",'Data Summary'!A15)</f>
        <v>ZWE_2019_UIS</v>
      </c>
      <c r="B13" s="68" t="s">
        <v>54</v>
      </c>
      <c r="C13" s="3">
        <v>0</v>
      </c>
      <c r="D13" s="26"/>
      <c r="E13" s="26"/>
      <c r="F13" s="26"/>
      <c r="G13" s="26"/>
      <c r="H13" s="26"/>
      <c r="I13" s="31"/>
      <c r="J13" s="9"/>
      <c r="K13" s="9"/>
      <c r="L13" s="68" t="s">
        <v>54</v>
      </c>
      <c r="M13" s="3">
        <v>0</v>
      </c>
      <c r="N13" s="26"/>
      <c r="O13" s="26"/>
      <c r="P13" s="26"/>
      <c r="Q13" s="26"/>
      <c r="R13" s="26">
        <v>30.200000000000003</v>
      </c>
      <c r="S13" s="31"/>
      <c r="T13" s="9"/>
      <c r="U13" s="9"/>
      <c r="V13" s="68" t="s">
        <v>54</v>
      </c>
      <c r="W13" s="3">
        <v>0</v>
      </c>
      <c r="X13" s="26">
        <v>1.7580511064922359</v>
      </c>
      <c r="Y13" s="26"/>
      <c r="Z13" s="26"/>
      <c r="AA13" s="26"/>
      <c r="AB13" s="26">
        <v>1.7</v>
      </c>
      <c r="AC13" s="31">
        <v>1.9</v>
      </c>
      <c r="AD13" s="9"/>
      <c r="AE13" s="9"/>
      <c r="AF13" s="68" t="s">
        <v>54</v>
      </c>
      <c r="AG13" s="3">
        <v>0</v>
      </c>
      <c r="AH13" s="26">
        <v>1.21</v>
      </c>
      <c r="AI13" s="26">
        <v>0.62</v>
      </c>
      <c r="AJ13" s="26">
        <v>1.32</v>
      </c>
      <c r="AK13" s="26"/>
      <c r="AL13" s="26">
        <v>1.17</v>
      </c>
      <c r="AM13" s="31">
        <v>1.3</v>
      </c>
      <c r="AN13" s="9"/>
      <c r="AO13" s="9"/>
      <c r="AP13" s="68" t="s">
        <v>54</v>
      </c>
      <c r="AQ13" s="3">
        <v>0</v>
      </c>
      <c r="AR13" s="26">
        <v>4.2068390483636771</v>
      </c>
      <c r="AS13" s="26"/>
      <c r="AT13" s="26"/>
      <c r="AU13" s="26"/>
      <c r="AV13" s="26">
        <v>4.21</v>
      </c>
      <c r="AW13" s="31">
        <v>4.2</v>
      </c>
      <c r="AX13" s="9"/>
      <c r="AY13" s="9"/>
      <c r="AZ13" s="68" t="s">
        <v>54</v>
      </c>
      <c r="BA13" s="3">
        <v>0</v>
      </c>
      <c r="BB13" s="26"/>
      <c r="BC13" s="26"/>
      <c r="BD13" s="26">
        <f>1.0989+2.1978</f>
        <v>3.2967</v>
      </c>
      <c r="BE13" s="26"/>
      <c r="BF13" s="26"/>
      <c r="BG13" s="31"/>
      <c r="BH13" s="9"/>
      <c r="BI13" s="9"/>
      <c r="BJ13" s="68" t="s">
        <v>54</v>
      </c>
      <c r="BK13" s="3">
        <v>0</v>
      </c>
      <c r="BL13" s="26">
        <v>1.7616737635113002</v>
      </c>
      <c r="BM13" s="26"/>
      <c r="BN13" s="26"/>
      <c r="BO13" s="26"/>
      <c r="BP13" s="26">
        <v>1.42</v>
      </c>
      <c r="BQ13" s="31">
        <v>2.5099999999999998</v>
      </c>
      <c r="BR13" s="9"/>
      <c r="BS13" s="9"/>
      <c r="BT13" s="68" t="s">
        <v>54</v>
      </c>
      <c r="BU13" s="3">
        <v>0</v>
      </c>
      <c r="BV13" s="26"/>
      <c r="BW13" s="26"/>
      <c r="BX13" s="26"/>
      <c r="BY13" s="26"/>
      <c r="BZ13" s="26"/>
      <c r="CA13" s="31"/>
      <c r="CB13" s="9"/>
      <c r="CC13" s="9"/>
      <c r="CD13" s="68" t="s">
        <v>54</v>
      </c>
      <c r="CE13" s="3">
        <v>0</v>
      </c>
      <c r="CF13" s="26">
        <v>1.9220779220779221</v>
      </c>
      <c r="CG13" s="26"/>
      <c r="CH13" s="26"/>
      <c r="CI13" s="26"/>
      <c r="CJ13" s="26">
        <v>1.6339379403387797</v>
      </c>
      <c r="CK13" s="31">
        <v>2.5727826675693977</v>
      </c>
      <c r="CL13" s="9"/>
      <c r="CM13" s="9"/>
      <c r="CN13" s="68" t="s">
        <v>54</v>
      </c>
      <c r="CO13" s="3">
        <v>0</v>
      </c>
      <c r="CP13" s="26"/>
      <c r="CQ13" s="26"/>
      <c r="CR13" s="26"/>
      <c r="CS13" s="26"/>
      <c r="CT13" s="26"/>
      <c r="CU13" s="31"/>
      <c r="CV13" s="9"/>
      <c r="CW13" s="9"/>
      <c r="CX13" s="68" t="s">
        <v>54</v>
      </c>
      <c r="CY13" s="3">
        <v>0</v>
      </c>
      <c r="CZ13" s="26">
        <v>2.7919820004090816</v>
      </c>
      <c r="DA13" s="26"/>
      <c r="DB13" s="26"/>
      <c r="DC13" s="26"/>
      <c r="DD13" s="26">
        <v>2.5448661370991466</v>
      </c>
      <c r="DE13" s="31">
        <v>3.3557046979865772</v>
      </c>
      <c r="DF13" s="9"/>
      <c r="DG13" s="9"/>
      <c r="DH13" s="68" t="s">
        <v>54</v>
      </c>
      <c r="DI13" s="3">
        <v>0</v>
      </c>
      <c r="DJ13" s="26"/>
      <c r="DK13" s="26"/>
      <c r="DL13" s="26"/>
      <c r="DM13" s="26"/>
      <c r="DN13" s="26"/>
      <c r="DO13" s="31"/>
      <c r="DP13" s="9"/>
      <c r="DQ13" s="9"/>
      <c r="DR13" s="68" t="s">
        <v>54</v>
      </c>
      <c r="DS13" s="3">
        <v>0</v>
      </c>
      <c r="DT13" s="26">
        <v>2.6510298610426726</v>
      </c>
      <c r="DU13" s="26"/>
      <c r="DV13" s="26"/>
      <c r="DW13" s="26"/>
      <c r="DX13" s="26">
        <v>2.2313232594266346</v>
      </c>
      <c r="DY13" s="31">
        <v>3.6203522504892365</v>
      </c>
      <c r="DZ13" s="9"/>
      <c r="EA13" s="9"/>
      <c r="EB13" s="75"/>
      <c r="EL13" s="75"/>
      <c r="EV13" s="75"/>
      <c r="FF13" s="75"/>
      <c r="FP13" s="75"/>
      <c r="FZ13" s="75"/>
      <c r="GJ13" s="75"/>
      <c r="GT13" s="75"/>
      <c r="HD13" s="75"/>
      <c r="HN13" s="75"/>
      <c r="HX13" s="75"/>
      <c r="IH13" s="75"/>
      <c r="IR13" s="75"/>
      <c r="JB13" s="75"/>
    </row>
    <row r="14" spans="1:262" x14ac:dyDescent="0.3">
      <c r="A14" s="667" t="str">
        <f ca="1">IF(ISBLANK('Data Summary'!A16),"",'Data Summary'!A16)</f>
        <v>ZWE_2020_EMIS</v>
      </c>
      <c r="B14" s="69" t="s">
        <v>96</v>
      </c>
      <c r="C14" s="19">
        <v>0</v>
      </c>
      <c r="D14" s="26"/>
      <c r="E14" s="26"/>
      <c r="F14" s="26"/>
      <c r="G14" s="26"/>
      <c r="H14" s="26"/>
      <c r="I14" s="31"/>
      <c r="J14" s="9"/>
      <c r="K14" s="9"/>
      <c r="L14" s="69" t="s">
        <v>96</v>
      </c>
      <c r="M14" s="19">
        <v>0</v>
      </c>
      <c r="N14" s="26"/>
      <c r="O14" s="26"/>
      <c r="P14" s="26"/>
      <c r="Q14" s="26"/>
      <c r="R14" s="26"/>
      <c r="S14" s="31"/>
      <c r="T14" s="9"/>
      <c r="U14" s="9"/>
      <c r="V14" s="69" t="s">
        <v>96</v>
      </c>
      <c r="W14" s="114">
        <v>0</v>
      </c>
      <c r="X14" s="26"/>
      <c r="Y14" s="26"/>
      <c r="Z14" s="26"/>
      <c r="AA14" s="26"/>
      <c r="AB14" s="26"/>
      <c r="AC14" s="31"/>
      <c r="AD14" s="9"/>
      <c r="AE14" s="9"/>
      <c r="AF14" s="69" t="s">
        <v>96</v>
      </c>
      <c r="AG14" s="19">
        <v>0</v>
      </c>
      <c r="AH14" s="26"/>
      <c r="AI14" s="26"/>
      <c r="AJ14" s="26"/>
      <c r="AK14" s="26"/>
      <c r="AL14" s="26"/>
      <c r="AM14" s="31"/>
      <c r="AN14" s="9"/>
      <c r="AO14" s="9"/>
      <c r="AP14" s="69" t="s">
        <v>96</v>
      </c>
      <c r="AQ14" s="114">
        <v>0</v>
      </c>
      <c r="AR14" s="26"/>
      <c r="AS14" s="26"/>
      <c r="AT14" s="26"/>
      <c r="AU14" s="26"/>
      <c r="AV14" s="26"/>
      <c r="AW14" s="31"/>
      <c r="AX14" s="9"/>
      <c r="AY14" s="9"/>
      <c r="AZ14" s="69" t="s">
        <v>96</v>
      </c>
      <c r="BA14" s="125">
        <v>0</v>
      </c>
      <c r="BB14" s="26"/>
      <c r="BC14" s="26"/>
      <c r="BD14" s="26">
        <v>0</v>
      </c>
      <c r="BE14" s="26"/>
      <c r="BF14" s="26"/>
      <c r="BG14" s="31"/>
      <c r="BH14" s="9"/>
      <c r="BI14" s="9"/>
      <c r="BJ14" s="69" t="s">
        <v>96</v>
      </c>
      <c r="BK14" s="114">
        <v>0</v>
      </c>
      <c r="BL14" s="26"/>
      <c r="BM14" s="26"/>
      <c r="BN14" s="26"/>
      <c r="BO14" s="26"/>
      <c r="BP14" s="26"/>
      <c r="BQ14" s="31"/>
      <c r="BR14" s="9"/>
      <c r="BS14" s="9"/>
      <c r="BT14" s="69" t="s">
        <v>96</v>
      </c>
      <c r="BU14" s="19">
        <v>0</v>
      </c>
      <c r="BV14" s="26"/>
      <c r="BW14" s="26"/>
      <c r="BX14" s="26"/>
      <c r="BY14" s="26"/>
      <c r="BZ14" s="26"/>
      <c r="CA14" s="31"/>
      <c r="CB14" s="9"/>
      <c r="CC14" s="9"/>
      <c r="CD14" s="69" t="s">
        <v>96</v>
      </c>
      <c r="CE14" s="114">
        <v>0</v>
      </c>
      <c r="CF14" s="26"/>
      <c r="CG14" s="26"/>
      <c r="CH14" s="26"/>
      <c r="CI14" s="26"/>
      <c r="CJ14" s="26"/>
      <c r="CK14" s="31"/>
      <c r="CL14" s="9"/>
      <c r="CM14" s="9"/>
      <c r="CN14" s="69" t="s">
        <v>96</v>
      </c>
      <c r="CO14" s="19">
        <v>0</v>
      </c>
      <c r="CP14" s="26"/>
      <c r="CQ14" s="26"/>
      <c r="CR14" s="26"/>
      <c r="CS14" s="26"/>
      <c r="CT14" s="26"/>
      <c r="CU14" s="31"/>
      <c r="CV14" s="9"/>
      <c r="CW14" s="9"/>
      <c r="CX14" s="69" t="s">
        <v>96</v>
      </c>
      <c r="CY14" s="114">
        <v>0</v>
      </c>
      <c r="CZ14" s="26"/>
      <c r="DA14" s="26"/>
      <c r="DB14" s="26"/>
      <c r="DC14" s="26"/>
      <c r="DD14" s="26"/>
      <c r="DE14" s="31"/>
      <c r="DF14" s="9"/>
      <c r="DG14" s="9"/>
      <c r="DH14" s="69" t="s">
        <v>96</v>
      </c>
      <c r="DI14" s="19">
        <v>0</v>
      </c>
      <c r="DJ14" s="26"/>
      <c r="DK14" s="26"/>
      <c r="DL14" s="26"/>
      <c r="DM14" s="26"/>
      <c r="DN14" s="26"/>
      <c r="DO14" s="31"/>
      <c r="DP14" s="9"/>
      <c r="DQ14" s="9"/>
      <c r="DR14" s="69" t="s">
        <v>96</v>
      </c>
      <c r="DS14" s="114">
        <v>0</v>
      </c>
      <c r="DT14" s="26"/>
      <c r="DU14" s="26"/>
      <c r="DV14" s="26"/>
      <c r="DW14" s="26"/>
      <c r="DX14" s="26"/>
      <c r="DY14" s="31"/>
      <c r="DZ14" s="9"/>
      <c r="EA14" s="9"/>
    </row>
    <row r="15" spans="1:262" s="1" customFormat="1" x14ac:dyDescent="0.3">
      <c r="A15" s="667" t="str">
        <f ca="1">IF(ISBLANK('Data Summary'!A17),"",'Data Summary'!A17)</f>
        <v>ZWE_2020_UIS</v>
      </c>
      <c r="B15" s="69"/>
      <c r="C15" s="4"/>
      <c r="D15" s="26"/>
      <c r="E15" s="5"/>
      <c r="F15" s="5"/>
      <c r="G15" s="5"/>
      <c r="H15" s="26"/>
      <c r="I15" s="31"/>
      <c r="J15" s="9"/>
      <c r="K15" s="9"/>
      <c r="L15" s="69"/>
      <c r="M15" s="4"/>
      <c r="N15" s="26"/>
      <c r="O15" s="5"/>
      <c r="P15" s="5"/>
      <c r="Q15" s="5"/>
      <c r="R15" s="26"/>
      <c r="S15" s="31"/>
      <c r="T15" s="9"/>
      <c r="U15" s="9"/>
      <c r="V15" s="69" t="s">
        <v>189</v>
      </c>
      <c r="W15" s="4">
        <v>1</v>
      </c>
      <c r="X15" s="26">
        <v>56.925111038026088</v>
      </c>
      <c r="Y15" s="113"/>
      <c r="Z15" s="113"/>
      <c r="AA15" s="113"/>
      <c r="AB15" s="26">
        <v>58.289673836061993</v>
      </c>
      <c r="AC15" s="31">
        <v>53.588427363806026</v>
      </c>
      <c r="AD15" s="9"/>
      <c r="AE15" s="9"/>
      <c r="AF15" s="69" t="s">
        <v>0</v>
      </c>
      <c r="AG15" s="4">
        <v>0</v>
      </c>
      <c r="AH15" s="26">
        <v>8.1</v>
      </c>
      <c r="AI15" s="5">
        <v>1.23</v>
      </c>
      <c r="AJ15" s="5">
        <v>9.2799999999999994</v>
      </c>
      <c r="AK15" s="5"/>
      <c r="AL15" s="26">
        <v>8.9499999999999993</v>
      </c>
      <c r="AM15" s="31">
        <v>6.23</v>
      </c>
      <c r="AN15" s="9"/>
      <c r="AO15" s="9"/>
      <c r="AP15" s="69" t="s">
        <v>189</v>
      </c>
      <c r="AQ15" s="4">
        <v>1</v>
      </c>
      <c r="AR15" s="26">
        <v>60.318724512274521</v>
      </c>
      <c r="AS15" s="113"/>
      <c r="AT15" s="113"/>
      <c r="AU15" s="113"/>
      <c r="AV15" s="26">
        <v>60.93087058212059</v>
      </c>
      <c r="AW15" s="31">
        <v>58.99428267988317</v>
      </c>
      <c r="AX15" s="9"/>
      <c r="AY15" s="9"/>
      <c r="AZ15" s="69" t="s">
        <v>191</v>
      </c>
      <c r="BA15" s="4">
        <v>1</v>
      </c>
      <c r="BB15" s="26"/>
      <c r="BC15" s="123"/>
      <c r="BD15" s="123">
        <v>24.175820000000002</v>
      </c>
      <c r="BE15" s="123"/>
      <c r="BF15" s="26"/>
      <c r="BG15" s="31"/>
      <c r="BH15" s="9"/>
      <c r="BI15" s="9"/>
      <c r="BJ15" s="69" t="s">
        <v>189</v>
      </c>
      <c r="BK15" s="4">
        <v>1</v>
      </c>
      <c r="BL15" s="26">
        <v>60.32476569177858</v>
      </c>
      <c r="BM15" s="113"/>
      <c r="BN15" s="113"/>
      <c r="BO15" s="113"/>
      <c r="BP15" s="26">
        <v>61.405481999999999</v>
      </c>
      <c r="BQ15" s="31">
        <v>57.957805</v>
      </c>
      <c r="BR15" s="9"/>
      <c r="BS15" s="9"/>
      <c r="BT15" s="69"/>
      <c r="BU15" s="4"/>
      <c r="BV15" s="26"/>
      <c r="BW15" s="5"/>
      <c r="BX15" s="5"/>
      <c r="BY15" s="5"/>
      <c r="BZ15" s="26"/>
      <c r="CA15" s="31"/>
      <c r="CB15" s="9"/>
      <c r="CC15" s="9"/>
      <c r="CD15" s="69" t="s">
        <v>189</v>
      </c>
      <c r="CE15" s="4">
        <v>1</v>
      </c>
      <c r="CF15" s="26">
        <v>55.844511168831161</v>
      </c>
      <c r="CG15" s="113"/>
      <c r="CH15" s="113"/>
      <c r="CI15" s="113"/>
      <c r="CJ15" s="26">
        <v>57.121172238045268</v>
      </c>
      <c r="CK15" s="31">
        <v>52.961435341909272</v>
      </c>
      <c r="CL15" s="9"/>
      <c r="CM15" s="9"/>
      <c r="CN15" s="69"/>
      <c r="CO15" s="4"/>
      <c r="CP15" s="26"/>
      <c r="CQ15" s="5"/>
      <c r="CR15" s="5"/>
      <c r="CS15" s="5"/>
      <c r="CT15" s="26"/>
      <c r="CU15" s="31"/>
      <c r="CV15" s="9"/>
      <c r="CW15" s="9"/>
      <c r="CX15" s="69" t="s">
        <v>189</v>
      </c>
      <c r="CY15" s="4">
        <v>1</v>
      </c>
      <c r="CZ15" s="26">
        <v>54.478109020249534</v>
      </c>
      <c r="DA15" s="113"/>
      <c r="DB15" s="113"/>
      <c r="DC15" s="113"/>
      <c r="DD15" s="26">
        <v>55.422734627831716</v>
      </c>
      <c r="DE15" s="31">
        <v>52.323221476510064</v>
      </c>
      <c r="DF15" s="9"/>
      <c r="DG15" s="9"/>
      <c r="DH15" s="69"/>
      <c r="DI15" s="4"/>
      <c r="DJ15" s="26"/>
      <c r="DK15" s="5"/>
      <c r="DL15" s="5"/>
      <c r="DM15" s="5"/>
      <c r="DN15" s="26"/>
      <c r="DO15" s="31"/>
      <c r="DP15" s="9"/>
      <c r="DQ15" s="9"/>
      <c r="DR15" s="69" t="s">
        <v>189</v>
      </c>
      <c r="DS15" s="4">
        <v>1</v>
      </c>
      <c r="DT15" s="26">
        <v>51.719170198088108</v>
      </c>
      <c r="DU15" s="113"/>
      <c r="DV15" s="113"/>
      <c r="DW15" s="113"/>
      <c r="DX15" s="26">
        <v>52.492002542013836</v>
      </c>
      <c r="DY15" s="31">
        <v>49.93429549902153</v>
      </c>
      <c r="DZ15" s="9"/>
      <c r="EA15" s="9"/>
      <c r="EB15" s="76"/>
      <c r="EL15" s="76"/>
      <c r="EV15" s="76"/>
      <c r="FF15" s="76"/>
      <c r="FP15" s="76"/>
      <c r="FZ15" s="76"/>
      <c r="GJ15" s="76"/>
      <c r="GT15" s="76"/>
      <c r="HD15" s="76"/>
      <c r="HN15" s="76"/>
      <c r="HX15" s="76"/>
      <c r="IH15" s="76"/>
      <c r="IR15" s="76"/>
      <c r="JB15" s="76"/>
    </row>
    <row r="16" spans="1:262" s="1" customFormat="1" x14ac:dyDescent="0.3">
      <c r="A16" s="667" t="str">
        <f ca="1">IF(ISBLANK('Data Summary'!A18),"",'Data Summary'!A18)</f>
        <v>ZWE_2021_EMIS</v>
      </c>
      <c r="B16" s="70"/>
      <c r="C16" s="56"/>
      <c r="D16" s="26"/>
      <c r="E16" s="5"/>
      <c r="F16" s="5"/>
      <c r="G16" s="5"/>
      <c r="H16" s="26"/>
      <c r="I16" s="31"/>
      <c r="J16" s="9"/>
      <c r="K16" s="9"/>
      <c r="L16" s="70"/>
      <c r="M16" s="56"/>
      <c r="N16" s="26"/>
      <c r="O16" s="5"/>
      <c r="P16" s="5"/>
      <c r="Q16" s="5"/>
      <c r="R16" s="26"/>
      <c r="S16" s="31"/>
      <c r="T16" s="9"/>
      <c r="U16" s="9"/>
      <c r="V16" s="69" t="s">
        <v>190</v>
      </c>
      <c r="W16" s="115">
        <v>0</v>
      </c>
      <c r="X16" s="26">
        <v>2.0639263276788493</v>
      </c>
      <c r="Y16" s="113"/>
      <c r="Z16" s="113"/>
      <c r="AA16" s="113"/>
      <c r="AB16" s="26">
        <v>2.1620798900616469</v>
      </c>
      <c r="AC16" s="31">
        <v>1.8239173008750835</v>
      </c>
      <c r="AD16" s="9"/>
      <c r="AE16" s="9"/>
      <c r="AF16" s="69" t="s">
        <v>19</v>
      </c>
      <c r="AG16" s="11">
        <v>1</v>
      </c>
      <c r="AH16" s="26">
        <v>91.9</v>
      </c>
      <c r="AI16" s="5">
        <v>98.77</v>
      </c>
      <c r="AJ16" s="5">
        <v>90.72</v>
      </c>
      <c r="AK16" s="5"/>
      <c r="AL16" s="26">
        <v>91.05</v>
      </c>
      <c r="AM16" s="31">
        <v>93.77</v>
      </c>
      <c r="AN16" s="9"/>
      <c r="AO16" s="9"/>
      <c r="AP16" s="69" t="s">
        <v>190</v>
      </c>
      <c r="AQ16" s="115">
        <v>0</v>
      </c>
      <c r="AR16" s="26">
        <v>2.434121271126036</v>
      </c>
      <c r="AS16" s="113"/>
      <c r="AT16" s="113"/>
      <c r="AU16" s="113"/>
      <c r="AV16" s="26">
        <v>2.6304080041580042</v>
      </c>
      <c r="AW16" s="31">
        <v>2.0094344632268344</v>
      </c>
      <c r="AX16" s="9"/>
      <c r="AY16" s="9"/>
      <c r="AZ16" s="69" t="s">
        <v>189</v>
      </c>
      <c r="BA16" s="126">
        <v>1</v>
      </c>
      <c r="BB16" s="26"/>
      <c r="BC16" s="123"/>
      <c r="BD16" s="123">
        <v>60.43956</v>
      </c>
      <c r="BE16" s="123"/>
      <c r="BF16" s="26"/>
      <c r="BG16" s="31"/>
      <c r="BH16" s="9"/>
      <c r="BI16" s="9"/>
      <c r="BJ16" s="69" t="s">
        <v>191</v>
      </c>
      <c r="BK16" s="115">
        <v>1</v>
      </c>
      <c r="BL16" s="26">
        <v>16.957484207992142</v>
      </c>
      <c r="BM16" s="113"/>
      <c r="BN16" s="113"/>
      <c r="BO16" s="113"/>
      <c r="BP16" s="26">
        <v>15.339048000000002</v>
      </c>
      <c r="BQ16" s="31">
        <v>20.502147000000001</v>
      </c>
      <c r="BR16" s="9"/>
      <c r="BS16" s="9"/>
      <c r="BT16" s="70"/>
      <c r="BU16" s="56"/>
      <c r="BV16" s="26"/>
      <c r="BW16" s="5"/>
      <c r="BX16" s="5"/>
      <c r="BY16" s="5"/>
      <c r="BZ16" s="26"/>
      <c r="CA16" s="31"/>
      <c r="CB16" s="9"/>
      <c r="CC16" s="9"/>
      <c r="CD16" s="69" t="s">
        <v>190</v>
      </c>
      <c r="CE16" s="115">
        <v>0</v>
      </c>
      <c r="CF16" s="26">
        <v>1.7393288311688313</v>
      </c>
      <c r="CG16" s="113"/>
      <c r="CH16" s="113"/>
      <c r="CI16" s="113"/>
      <c r="CJ16" s="26">
        <v>1.7804257232798681</v>
      </c>
      <c r="CK16" s="31">
        <v>1.6465199729180771</v>
      </c>
      <c r="CL16" s="9"/>
      <c r="CM16" s="9"/>
      <c r="CN16" s="70"/>
      <c r="CO16" s="56"/>
      <c r="CP16" s="26"/>
      <c r="CQ16" s="5"/>
      <c r="CR16" s="5"/>
      <c r="CS16" s="5"/>
      <c r="CT16" s="26"/>
      <c r="CU16" s="31"/>
      <c r="CV16" s="9"/>
      <c r="CW16" s="9"/>
      <c r="CX16" s="69" t="s">
        <v>190</v>
      </c>
      <c r="CY16" s="115">
        <v>0</v>
      </c>
      <c r="CZ16" s="26">
        <v>1.7409183882184494</v>
      </c>
      <c r="DA16" s="113"/>
      <c r="DB16" s="113"/>
      <c r="DC16" s="113"/>
      <c r="DD16" s="26">
        <v>1.8516475433951161</v>
      </c>
      <c r="DE16" s="31">
        <v>1.4883221476510067</v>
      </c>
      <c r="DF16" s="9"/>
      <c r="DG16" s="9"/>
      <c r="DH16" s="70"/>
      <c r="DI16" s="56"/>
      <c r="DJ16" s="26"/>
      <c r="DK16" s="5"/>
      <c r="DL16" s="5"/>
      <c r="DM16" s="5"/>
      <c r="DN16" s="26"/>
      <c r="DO16" s="31"/>
      <c r="DP16" s="9"/>
      <c r="DQ16" s="9"/>
      <c r="DR16" s="69" t="s">
        <v>190</v>
      </c>
      <c r="DS16" s="115">
        <v>0</v>
      </c>
      <c r="DT16" s="26">
        <v>1.3404208140337046</v>
      </c>
      <c r="DU16" s="113"/>
      <c r="DV16" s="113"/>
      <c r="DW16" s="113"/>
      <c r="DX16" s="26">
        <v>1.3198771359977406</v>
      </c>
      <c r="DY16" s="31">
        <v>1.3878669275929549</v>
      </c>
      <c r="DZ16" s="9"/>
      <c r="EA16" s="9"/>
      <c r="EB16" s="76"/>
      <c r="EL16" s="76"/>
      <c r="EV16" s="76"/>
      <c r="FF16" s="76"/>
      <c r="FP16" s="76"/>
      <c r="FZ16" s="76"/>
      <c r="GJ16" s="76"/>
      <c r="GT16" s="76"/>
      <c r="HD16" s="76"/>
      <c r="HN16" s="76"/>
      <c r="HX16" s="76"/>
      <c r="IH16" s="76"/>
      <c r="IR16" s="76"/>
      <c r="JB16" s="76"/>
    </row>
    <row r="17" spans="1:262" s="1" customFormat="1" x14ac:dyDescent="0.3">
      <c r="A17" s="632" t="str">
        <f ca="1">IF(ISBLANK('Data Summary'!A19),"",'Data Summary'!A19)</f>
        <v/>
      </c>
      <c r="B17" s="70"/>
      <c r="C17" s="56"/>
      <c r="D17" s="26"/>
      <c r="E17" s="5"/>
      <c r="F17" s="5"/>
      <c r="G17" s="5"/>
      <c r="H17" s="26"/>
      <c r="I17" s="22"/>
      <c r="J17" s="9"/>
      <c r="K17" s="9"/>
      <c r="L17" s="70"/>
      <c r="M17" s="56"/>
      <c r="N17" s="26"/>
      <c r="O17" s="5"/>
      <c r="P17" s="5"/>
      <c r="Q17" s="5"/>
      <c r="R17" s="26"/>
      <c r="S17" s="22"/>
      <c r="T17" s="9"/>
      <c r="U17" s="9"/>
      <c r="V17" s="69" t="s">
        <v>191</v>
      </c>
      <c r="W17" s="115">
        <v>1</v>
      </c>
      <c r="X17" s="26">
        <v>20.424394780781867</v>
      </c>
      <c r="Y17" s="113"/>
      <c r="Z17" s="113"/>
      <c r="AA17" s="113"/>
      <c r="AB17" s="26">
        <v>18.334437467722761</v>
      </c>
      <c r="AC17" s="22">
        <v>25.534842212251167</v>
      </c>
      <c r="AD17" s="9"/>
      <c r="AE17" s="9"/>
      <c r="AF17" s="70"/>
      <c r="AG17" s="56"/>
      <c r="AH17" s="26"/>
      <c r="AI17" s="5"/>
      <c r="AJ17" s="5"/>
      <c r="AK17" s="5"/>
      <c r="AL17" s="26"/>
      <c r="AM17" s="22"/>
      <c r="AN17" s="9"/>
      <c r="AO17" s="9"/>
      <c r="AP17" s="69" t="s">
        <v>160</v>
      </c>
      <c r="AQ17" s="115">
        <v>0.5</v>
      </c>
      <c r="AR17" s="26">
        <v>1.2198173141425688</v>
      </c>
      <c r="AS17" s="113"/>
      <c r="AT17" s="113"/>
      <c r="AU17" s="113"/>
      <c r="AV17" s="26">
        <v>1.352544178794179</v>
      </c>
      <c r="AW17" s="22">
        <v>0.9326489069829188</v>
      </c>
      <c r="AX17" s="9"/>
      <c r="AY17" s="9"/>
      <c r="AZ17" s="69" t="s">
        <v>214</v>
      </c>
      <c r="BA17" s="126">
        <v>1</v>
      </c>
      <c r="BB17" s="26"/>
      <c r="BC17" s="123"/>
      <c r="BD17" s="123">
        <v>1.0989</v>
      </c>
      <c r="BE17" s="123"/>
      <c r="BF17" s="123"/>
      <c r="BG17" s="22"/>
      <c r="BH17" s="9"/>
      <c r="BI17" s="9"/>
      <c r="BJ17" s="69" t="s">
        <v>192</v>
      </c>
      <c r="BK17" s="115">
        <v>1</v>
      </c>
      <c r="BL17" s="26">
        <v>8.7237712138879786</v>
      </c>
      <c r="BM17" s="113"/>
      <c r="BN17" s="113"/>
      <c r="BO17" s="113"/>
      <c r="BP17" s="26">
        <v>8.6651819999999997</v>
      </c>
      <c r="BQ17" s="22">
        <v>8.8520920000000007</v>
      </c>
      <c r="BR17" s="9"/>
      <c r="BS17" s="9"/>
      <c r="BT17" s="70"/>
      <c r="BU17" s="56"/>
      <c r="BV17" s="26"/>
      <c r="BW17" s="5"/>
      <c r="BX17" s="5"/>
      <c r="BY17" s="5"/>
      <c r="BZ17" s="26"/>
      <c r="CA17" s="22"/>
      <c r="CB17" s="9"/>
      <c r="CC17" s="9"/>
      <c r="CD17" s="69" t="s">
        <v>160</v>
      </c>
      <c r="CE17" s="115">
        <v>0.5</v>
      </c>
      <c r="CF17" s="26">
        <v>0.65521038961038969</v>
      </c>
      <c r="CG17" s="113"/>
      <c r="CH17" s="113"/>
      <c r="CI17" s="113"/>
      <c r="CJ17" s="26">
        <v>0.77709189027132375</v>
      </c>
      <c r="CK17" s="22">
        <v>0.37996614759647934</v>
      </c>
      <c r="CL17" s="9"/>
      <c r="CM17" s="9"/>
      <c r="CN17" s="70"/>
      <c r="CO17" s="56"/>
      <c r="CP17" s="26"/>
      <c r="CQ17" s="5"/>
      <c r="CR17" s="5"/>
      <c r="CS17" s="5"/>
      <c r="CT17" s="26"/>
      <c r="CU17" s="22"/>
      <c r="CV17" s="9"/>
      <c r="CW17" s="9"/>
      <c r="CX17" s="69" t="s">
        <v>160</v>
      </c>
      <c r="CY17" s="115">
        <v>0.5</v>
      </c>
      <c r="CZ17" s="26">
        <v>0.63774289220699532</v>
      </c>
      <c r="DA17" s="113"/>
      <c r="DB17" s="113"/>
      <c r="DC17" s="113"/>
      <c r="DD17" s="26">
        <v>0.63345837010885564</v>
      </c>
      <c r="DE17" s="22">
        <v>0.64751677852348988</v>
      </c>
      <c r="DF17" s="9"/>
      <c r="DG17" s="9"/>
      <c r="DH17" s="70"/>
      <c r="DI17" s="56"/>
      <c r="DJ17" s="26"/>
      <c r="DK17" s="5"/>
      <c r="DL17" s="5"/>
      <c r="DM17" s="5"/>
      <c r="DN17" s="26"/>
      <c r="DO17" s="22"/>
      <c r="DP17" s="9"/>
      <c r="DQ17" s="9"/>
      <c r="DR17" s="69" t="s">
        <v>160</v>
      </c>
      <c r="DS17" s="115">
        <v>0.5</v>
      </c>
      <c r="DT17" s="26">
        <v>0.48973982457869325</v>
      </c>
      <c r="DU17" s="113"/>
      <c r="DV17" s="113"/>
      <c r="DW17" s="113"/>
      <c r="DX17" s="26">
        <v>0.51817398672503889</v>
      </c>
      <c r="DY17" s="22">
        <v>0.42407045009784738</v>
      </c>
      <c r="DZ17" s="9"/>
      <c r="EA17" s="9"/>
      <c r="EB17" s="76"/>
      <c r="EL17" s="76"/>
      <c r="EV17" s="76"/>
      <c r="FF17" s="76"/>
      <c r="FP17" s="76"/>
      <c r="FZ17" s="76"/>
      <c r="GJ17" s="76"/>
      <c r="GT17" s="76"/>
      <c r="HD17" s="76"/>
      <c r="HN17" s="76"/>
      <c r="HX17" s="76"/>
      <c r="IH17" s="76"/>
      <c r="IR17" s="76"/>
      <c r="JB17" s="76"/>
    </row>
    <row r="18" spans="1:262" s="1" customFormat="1" x14ac:dyDescent="0.3">
      <c r="A18" s="632" t="str">
        <f ca="1">IF(ISBLANK('Data Summary'!A20),"",'Data Summary'!A20)</f>
        <v/>
      </c>
      <c r="B18" s="69"/>
      <c r="C18" s="11"/>
      <c r="D18" s="26"/>
      <c r="E18" s="32"/>
      <c r="F18" s="32"/>
      <c r="G18" s="5"/>
      <c r="H18" s="26"/>
      <c r="I18" s="22"/>
      <c r="J18" s="9"/>
      <c r="K18" s="9"/>
      <c r="L18" s="69"/>
      <c r="M18" s="11"/>
      <c r="N18" s="26"/>
      <c r="O18" s="32"/>
      <c r="P18" s="32"/>
      <c r="Q18" s="5"/>
      <c r="R18" s="26"/>
      <c r="S18" s="22"/>
      <c r="T18" s="9"/>
      <c r="U18" s="9"/>
      <c r="V18" s="69" t="s">
        <v>192</v>
      </c>
      <c r="W18" s="115">
        <v>1</v>
      </c>
      <c r="X18" s="26">
        <v>9.7880231654801424</v>
      </c>
      <c r="Y18" s="32"/>
      <c r="Z18" s="32"/>
      <c r="AA18" s="113"/>
      <c r="AB18" s="26">
        <v>9.599634711873712</v>
      </c>
      <c r="AC18" s="22">
        <v>10.248678166821898</v>
      </c>
      <c r="AD18" s="9"/>
      <c r="AE18" s="9"/>
      <c r="AF18" s="69"/>
      <c r="AG18" s="11"/>
      <c r="AH18" s="26"/>
      <c r="AI18" s="32"/>
      <c r="AJ18" s="32"/>
      <c r="AK18" s="5"/>
      <c r="AL18" s="26"/>
      <c r="AM18" s="22"/>
      <c r="AN18" s="9"/>
      <c r="AO18" s="9"/>
      <c r="AP18" s="69" t="s">
        <v>191</v>
      </c>
      <c r="AQ18" s="115">
        <v>1</v>
      </c>
      <c r="AR18" s="26">
        <v>16.309825594800444</v>
      </c>
      <c r="AS18" s="32"/>
      <c r="AT18" s="32"/>
      <c r="AU18" s="113"/>
      <c r="AV18" s="26">
        <v>13.89054573804574</v>
      </c>
      <c r="AW18" s="22">
        <v>21.544189751305421</v>
      </c>
      <c r="AX18" s="9"/>
      <c r="AY18" s="9"/>
      <c r="AZ18" s="69" t="s">
        <v>215</v>
      </c>
      <c r="BA18" s="126">
        <v>0</v>
      </c>
      <c r="BB18" s="26"/>
      <c r="BC18" s="32"/>
      <c r="BD18" s="32">
        <v>2.1978</v>
      </c>
      <c r="BE18" s="123"/>
      <c r="BF18" s="123"/>
      <c r="BG18" s="22"/>
      <c r="BH18" s="9"/>
      <c r="BI18" s="9"/>
      <c r="BJ18" s="69" t="s">
        <v>203</v>
      </c>
      <c r="BK18" s="115">
        <v>0</v>
      </c>
      <c r="BL18" s="26">
        <v>4.6369139430068778</v>
      </c>
      <c r="BM18" s="32"/>
      <c r="BN18" s="32"/>
      <c r="BO18" s="113"/>
      <c r="BP18" s="26">
        <v>5.2050239999999999</v>
      </c>
      <c r="BQ18" s="22">
        <v>3.3926519999999996</v>
      </c>
      <c r="BR18" s="9"/>
      <c r="BS18" s="9"/>
      <c r="BT18" s="69"/>
      <c r="BU18" s="11"/>
      <c r="BV18" s="26"/>
      <c r="BW18" s="32"/>
      <c r="BX18" s="32"/>
      <c r="BY18" s="5"/>
      <c r="BZ18" s="26"/>
      <c r="CA18" s="22"/>
      <c r="CB18" s="9"/>
      <c r="CC18" s="9"/>
      <c r="CD18" s="69" t="s">
        <v>281</v>
      </c>
      <c r="CE18" s="115">
        <v>1</v>
      </c>
      <c r="CF18" s="26">
        <v>24.919781818181821</v>
      </c>
      <c r="CG18" s="32"/>
      <c r="CH18" s="32"/>
      <c r="CI18" s="113"/>
      <c r="CJ18" s="26">
        <v>23.56850846949483</v>
      </c>
      <c r="CK18" s="22">
        <v>27.971354096140828</v>
      </c>
      <c r="CL18" s="9"/>
      <c r="CM18" s="9"/>
      <c r="CN18" s="69"/>
      <c r="CO18" s="11"/>
      <c r="CP18" s="26"/>
      <c r="CQ18" s="32"/>
      <c r="CR18" s="32"/>
      <c r="CS18" s="5"/>
      <c r="CT18" s="26"/>
      <c r="CU18" s="22"/>
      <c r="CV18" s="9"/>
      <c r="CW18" s="9"/>
      <c r="CX18" s="69" t="s">
        <v>191</v>
      </c>
      <c r="CY18" s="115">
        <v>1</v>
      </c>
      <c r="CZ18" s="26">
        <v>26.558304356719162</v>
      </c>
      <c r="DA18" s="32"/>
      <c r="DB18" s="32"/>
      <c r="DC18" s="113"/>
      <c r="DD18" s="26">
        <v>25.630700205942926</v>
      </c>
      <c r="DE18" s="22">
        <v>28.674362416107382</v>
      </c>
      <c r="DF18" s="9"/>
      <c r="DG18" s="9"/>
      <c r="DH18" s="69"/>
      <c r="DI18" s="11"/>
      <c r="DJ18" s="26"/>
      <c r="DK18" s="32"/>
      <c r="DL18" s="32"/>
      <c r="DM18" s="5"/>
      <c r="DN18" s="26"/>
      <c r="DO18" s="22"/>
      <c r="DP18" s="9"/>
      <c r="DQ18" s="9"/>
      <c r="DR18" s="69" t="s">
        <v>281</v>
      </c>
      <c r="DS18" s="115">
        <v>1</v>
      </c>
      <c r="DT18" s="26">
        <v>31.459700404060314</v>
      </c>
      <c r="DU18" s="32"/>
      <c r="DV18" s="32"/>
      <c r="DW18" s="113"/>
      <c r="DX18" s="26">
        <v>31.051331732806101</v>
      </c>
      <c r="DY18" s="22">
        <v>32.402837573385519</v>
      </c>
      <c r="DZ18" s="9"/>
      <c r="EA18" s="9"/>
      <c r="EB18" s="76"/>
      <c r="EL18" s="76"/>
      <c r="EV18" s="76"/>
      <c r="FF18" s="76"/>
      <c r="FP18" s="76"/>
      <c r="FZ18" s="76"/>
      <c r="GJ18" s="76"/>
      <c r="GT18" s="76"/>
      <c r="HD18" s="76"/>
      <c r="HN18" s="76"/>
      <c r="HX18" s="76"/>
      <c r="IH18" s="76"/>
      <c r="IR18" s="76"/>
      <c r="JB18" s="76"/>
    </row>
    <row r="19" spans="1:262" s="1" customFormat="1" x14ac:dyDescent="0.3">
      <c r="A19" s="632" t="str">
        <f ca="1">IF(ISBLANK('Data Summary'!A21),"",'Data Summary'!A21)</f>
        <v/>
      </c>
      <c r="B19" s="69"/>
      <c r="C19" s="4"/>
      <c r="D19" s="57"/>
      <c r="E19" s="32"/>
      <c r="F19" s="32"/>
      <c r="G19" s="32"/>
      <c r="H19" s="26"/>
      <c r="I19" s="33"/>
      <c r="J19" s="9"/>
      <c r="K19" s="9"/>
      <c r="L19" s="69"/>
      <c r="M19" s="4"/>
      <c r="N19" s="57"/>
      <c r="O19" s="32"/>
      <c r="P19" s="32"/>
      <c r="Q19" s="32"/>
      <c r="R19" s="26"/>
      <c r="S19" s="33"/>
      <c r="T19" s="9"/>
      <c r="U19" s="9"/>
      <c r="V19" s="69" t="s">
        <v>193</v>
      </c>
      <c r="W19" s="4">
        <v>0</v>
      </c>
      <c r="X19" s="26">
        <v>4.3733765338134081</v>
      </c>
      <c r="Y19" s="32"/>
      <c r="Z19" s="32"/>
      <c r="AA19" s="32"/>
      <c r="AB19" s="26">
        <v>4.6700925625331564</v>
      </c>
      <c r="AC19" s="33">
        <v>3.647834601750167</v>
      </c>
      <c r="AD19" s="9"/>
      <c r="AE19" s="9"/>
      <c r="AF19" s="69"/>
      <c r="AG19" s="4"/>
      <c r="AH19" s="57"/>
      <c r="AI19" s="32"/>
      <c r="AJ19" s="32"/>
      <c r="AK19" s="32"/>
      <c r="AL19" s="26"/>
      <c r="AM19" s="33"/>
      <c r="AN19" s="9"/>
      <c r="AO19" s="9"/>
      <c r="AP19" s="69" t="s">
        <v>192</v>
      </c>
      <c r="AQ19" s="4">
        <v>1</v>
      </c>
      <c r="AR19" s="26">
        <v>6.768871744563401</v>
      </c>
      <c r="AS19" s="32"/>
      <c r="AT19" s="32"/>
      <c r="AU19" s="32"/>
      <c r="AV19" s="26">
        <v>7.9576065488565497</v>
      </c>
      <c r="AW19" s="33">
        <v>4.1969200814231344</v>
      </c>
      <c r="AX19" s="9"/>
      <c r="AY19" s="9"/>
      <c r="AZ19" s="69" t="s">
        <v>216</v>
      </c>
      <c r="BA19" s="4">
        <v>1</v>
      </c>
      <c r="BB19" s="26"/>
      <c r="BC19" s="32"/>
      <c r="BD19" s="32">
        <v>0</v>
      </c>
      <c r="BE19" s="32"/>
      <c r="BF19" s="32"/>
      <c r="BG19" s="33"/>
      <c r="BH19" s="9"/>
      <c r="BI19" s="9"/>
      <c r="BJ19" s="69" t="s">
        <v>193</v>
      </c>
      <c r="BK19" s="4">
        <v>0</v>
      </c>
      <c r="BL19" s="26">
        <v>3.7459524084507043</v>
      </c>
      <c r="BM19" s="32"/>
      <c r="BN19" s="32"/>
      <c r="BO19" s="32"/>
      <c r="BP19" s="26">
        <v>3.89391</v>
      </c>
      <c r="BQ19" s="33">
        <v>3.4218989999999998</v>
      </c>
      <c r="BR19" s="9"/>
      <c r="BS19" s="9"/>
      <c r="BT19" s="69"/>
      <c r="BU19" s="4"/>
      <c r="BV19" s="57"/>
      <c r="BW19" s="32"/>
      <c r="BX19" s="32"/>
      <c r="BY19" s="32"/>
      <c r="BZ19" s="26"/>
      <c r="CA19" s="33"/>
      <c r="CB19" s="9"/>
      <c r="CC19" s="9"/>
      <c r="CD19" s="69" t="s">
        <v>282</v>
      </c>
      <c r="CE19" s="4">
        <v>1</v>
      </c>
      <c r="CF19" s="26">
        <v>7.9069922077922064</v>
      </c>
      <c r="CG19" s="32"/>
      <c r="CH19" s="32"/>
      <c r="CI19" s="32"/>
      <c r="CJ19" s="26">
        <v>7.8102653275371008</v>
      </c>
      <c r="CK19" s="33">
        <v>8.1254299255247115</v>
      </c>
      <c r="CL19" s="9"/>
      <c r="CM19" s="9"/>
      <c r="CN19" s="69"/>
      <c r="CO19" s="4"/>
      <c r="CP19" s="57"/>
      <c r="CQ19" s="32"/>
      <c r="CR19" s="32"/>
      <c r="CS19" s="32"/>
      <c r="CT19" s="26"/>
      <c r="CU19" s="33"/>
      <c r="CV19" s="9"/>
      <c r="CW19" s="9"/>
      <c r="CX19" s="69" t="s">
        <v>192</v>
      </c>
      <c r="CY19" s="4">
        <v>1</v>
      </c>
      <c r="CZ19" s="26">
        <v>7.2696819390468379</v>
      </c>
      <c r="DA19" s="32"/>
      <c r="DB19" s="32"/>
      <c r="DC19" s="32"/>
      <c r="DD19" s="26">
        <v>7.2409164460135322</v>
      </c>
      <c r="DE19" s="33">
        <v>7.335302013422818</v>
      </c>
      <c r="DF19" s="9"/>
      <c r="DG19" s="9"/>
      <c r="DH19" s="69"/>
      <c r="DI19" s="4"/>
      <c r="DJ19" s="57"/>
      <c r="DK19" s="32"/>
      <c r="DL19" s="32"/>
      <c r="DM19" s="32"/>
      <c r="DN19" s="26"/>
      <c r="DO19" s="33"/>
      <c r="DP19" s="9"/>
      <c r="DQ19" s="9"/>
      <c r="DR19" s="69" t="s">
        <v>282</v>
      </c>
      <c r="DS19" s="4">
        <v>1</v>
      </c>
      <c r="DT19" s="26">
        <v>6.8503725238986899</v>
      </c>
      <c r="DU19" s="32"/>
      <c r="DV19" s="32"/>
      <c r="DW19" s="32"/>
      <c r="DX19" s="26">
        <v>6.853584239514193</v>
      </c>
      <c r="DY19" s="33">
        <v>6.8429549902152642</v>
      </c>
      <c r="DZ19" s="9"/>
      <c r="EA19" s="9"/>
      <c r="EB19" s="76"/>
      <c r="EL19" s="76"/>
      <c r="EV19" s="76"/>
      <c r="FF19" s="76"/>
      <c r="FP19" s="76"/>
      <c r="FZ19" s="76"/>
      <c r="GJ19" s="76"/>
      <c r="GT19" s="76"/>
      <c r="HD19" s="76"/>
      <c r="HN19" s="76"/>
      <c r="HX19" s="76"/>
      <c r="IH19" s="76"/>
      <c r="IR19" s="76"/>
      <c r="JB19" s="76"/>
    </row>
    <row r="20" spans="1:262" s="1" customFormat="1" x14ac:dyDescent="0.3">
      <c r="A20" s="632" t="str">
        <f ca="1">IF(ISBLANK('Data Summary'!A22),"",'Data Summary'!A22)</f>
        <v/>
      </c>
      <c r="B20" s="69"/>
      <c r="C20" s="4"/>
      <c r="D20" s="58"/>
      <c r="E20" s="32"/>
      <c r="F20" s="32"/>
      <c r="G20" s="32"/>
      <c r="H20" s="32"/>
      <c r="I20" s="34"/>
      <c r="J20" s="9"/>
      <c r="K20" s="9"/>
      <c r="L20" s="69"/>
      <c r="M20" s="4"/>
      <c r="N20" s="58"/>
      <c r="O20" s="32"/>
      <c r="P20" s="32"/>
      <c r="Q20" s="32"/>
      <c r="R20" s="32"/>
      <c r="S20" s="34"/>
      <c r="T20" s="9"/>
      <c r="U20" s="9"/>
      <c r="V20" s="69" t="s">
        <v>203</v>
      </c>
      <c r="W20" s="4">
        <v>0</v>
      </c>
      <c r="X20" s="32">
        <v>4.8753860139263141</v>
      </c>
      <c r="Y20" s="32"/>
      <c r="Z20" s="32"/>
      <c r="AA20" s="32"/>
      <c r="AB20" s="32">
        <v>5.4484413229553494</v>
      </c>
      <c r="AC20" s="34">
        <v>3.474128192143016</v>
      </c>
      <c r="AD20" s="9"/>
      <c r="AE20" s="9"/>
      <c r="AF20" s="69"/>
      <c r="AG20" s="4"/>
      <c r="AH20" s="58"/>
      <c r="AI20" s="32"/>
      <c r="AJ20" s="32"/>
      <c r="AK20" s="32"/>
      <c r="AL20" s="32"/>
      <c r="AM20" s="34"/>
      <c r="AN20" s="9"/>
      <c r="AO20" s="9"/>
      <c r="AP20" s="69" t="s">
        <v>203</v>
      </c>
      <c r="AQ20" s="4">
        <v>0</v>
      </c>
      <c r="AR20" s="32">
        <v>4.6804939026665142</v>
      </c>
      <c r="AS20" s="32"/>
      <c r="AT20" s="32"/>
      <c r="AU20" s="32"/>
      <c r="AV20" s="32">
        <v>5.0450727650727663</v>
      </c>
      <c r="AW20" s="34">
        <v>3.8916895300469068</v>
      </c>
      <c r="AX20" s="9"/>
      <c r="AY20" s="9"/>
      <c r="AZ20" s="69" t="s">
        <v>217</v>
      </c>
      <c r="BA20" s="4">
        <v>0</v>
      </c>
      <c r="BB20" s="32"/>
      <c r="BC20" s="32"/>
      <c r="BD20" s="32">
        <v>2.1978</v>
      </c>
      <c r="BE20" s="32"/>
      <c r="BF20" s="32"/>
      <c r="BG20" s="34"/>
      <c r="BH20" s="9"/>
      <c r="BI20" s="9"/>
      <c r="BJ20" s="69" t="s">
        <v>190</v>
      </c>
      <c r="BK20" s="4">
        <v>0</v>
      </c>
      <c r="BL20" s="32">
        <v>2.4753979770717325</v>
      </c>
      <c r="BM20" s="32"/>
      <c r="BN20" s="32"/>
      <c r="BO20" s="32"/>
      <c r="BP20" s="32">
        <v>2.5729379999999997</v>
      </c>
      <c r="BQ20" s="34">
        <v>2.2617679999999996</v>
      </c>
      <c r="BR20" s="9"/>
      <c r="BS20" s="9"/>
      <c r="BT20" s="69"/>
      <c r="BU20" s="4"/>
      <c r="BV20" s="58"/>
      <c r="BW20" s="32"/>
      <c r="BX20" s="32"/>
      <c r="BY20" s="32"/>
      <c r="BZ20" s="32"/>
      <c r="CA20" s="34"/>
      <c r="CB20" s="9"/>
      <c r="CC20" s="9"/>
      <c r="CD20" s="69" t="s">
        <v>283</v>
      </c>
      <c r="CE20" s="4">
        <v>0</v>
      </c>
      <c r="CF20" s="32">
        <v>3.654961038961039</v>
      </c>
      <c r="CG20" s="32"/>
      <c r="CH20" s="32"/>
      <c r="CI20" s="32"/>
      <c r="CJ20" s="32">
        <v>3.8756228451506516</v>
      </c>
      <c r="CK20" s="34">
        <v>3.1566418415707518</v>
      </c>
      <c r="CL20" s="9"/>
      <c r="CM20" s="9"/>
      <c r="CN20" s="69"/>
      <c r="CO20" s="4"/>
      <c r="CP20" s="58"/>
      <c r="CQ20" s="32"/>
      <c r="CR20" s="32"/>
      <c r="CS20" s="32"/>
      <c r="CT20" s="32"/>
      <c r="CU20" s="34"/>
      <c r="CV20" s="9"/>
      <c r="CW20" s="9"/>
      <c r="CX20" s="69" t="s">
        <v>262</v>
      </c>
      <c r="CY20" s="4">
        <v>0</v>
      </c>
      <c r="CZ20" s="32">
        <v>3.4220341583145841</v>
      </c>
      <c r="DA20" s="32"/>
      <c r="DB20" s="32"/>
      <c r="DC20" s="32"/>
      <c r="DD20" s="32">
        <v>3.5960944395410417</v>
      </c>
      <c r="DE20" s="34">
        <v>3.0249664429530201</v>
      </c>
      <c r="DF20" s="9"/>
      <c r="DG20" s="9"/>
      <c r="DH20" s="69"/>
      <c r="DI20" s="4"/>
      <c r="DJ20" s="58"/>
      <c r="DK20" s="32"/>
      <c r="DL20" s="32"/>
      <c r="DM20" s="32"/>
      <c r="DN20" s="32"/>
      <c r="DO20" s="34"/>
      <c r="DP20" s="9"/>
      <c r="DQ20" s="9"/>
      <c r="DR20" s="69" t="s">
        <v>283</v>
      </c>
      <c r="DS20" s="4">
        <v>0</v>
      </c>
      <c r="DT20" s="32">
        <v>2.7309283532078452</v>
      </c>
      <c r="DU20" s="32"/>
      <c r="DV20" s="32"/>
      <c r="DW20" s="32"/>
      <c r="DX20" s="32">
        <v>2.8450684931506851</v>
      </c>
      <c r="DY20" s="34">
        <v>2.4673189823874759</v>
      </c>
      <c r="DZ20" s="9"/>
      <c r="EA20" s="9"/>
      <c r="EB20" s="76"/>
      <c r="EL20" s="76"/>
      <c r="EV20" s="76"/>
      <c r="FF20" s="76"/>
      <c r="FP20" s="76"/>
      <c r="FZ20" s="76"/>
      <c r="GJ20" s="76"/>
      <c r="GT20" s="76"/>
      <c r="HD20" s="76"/>
      <c r="HN20" s="76"/>
      <c r="HX20" s="76"/>
      <c r="IH20" s="76"/>
      <c r="IR20" s="76"/>
      <c r="JB20" s="76"/>
    </row>
    <row r="21" spans="1:262" s="1" customFormat="1" x14ac:dyDescent="0.3">
      <c r="A21" s="632" t="str">
        <f ca="1">IF(ISBLANK('Data Summary'!A23),"",'Data Summary'!A23)</f>
        <v/>
      </c>
      <c r="B21" s="69"/>
      <c r="C21" s="11"/>
      <c r="D21" s="59"/>
      <c r="E21" s="5"/>
      <c r="F21" s="5"/>
      <c r="G21" s="5"/>
      <c r="H21" s="5"/>
      <c r="I21" s="34"/>
      <c r="J21" s="9"/>
      <c r="K21" s="9"/>
      <c r="L21" s="69"/>
      <c r="M21" s="11"/>
      <c r="N21" s="59"/>
      <c r="O21" s="5"/>
      <c r="P21" s="5"/>
      <c r="Q21" s="5"/>
      <c r="R21" s="5"/>
      <c r="S21" s="34"/>
      <c r="T21" s="9"/>
      <c r="U21" s="9"/>
      <c r="V21" s="69"/>
      <c r="W21" s="115"/>
      <c r="X21" s="116"/>
      <c r="Y21" s="113"/>
      <c r="Z21" s="113"/>
      <c r="AA21" s="113"/>
      <c r="AB21" s="113"/>
      <c r="AC21" s="34"/>
      <c r="AD21" s="9"/>
      <c r="AE21" s="9"/>
      <c r="AF21" s="69"/>
      <c r="AG21" s="11"/>
      <c r="AH21" s="59"/>
      <c r="AI21" s="5"/>
      <c r="AJ21" s="5"/>
      <c r="AK21" s="5"/>
      <c r="AL21" s="5"/>
      <c r="AM21" s="34"/>
      <c r="AN21" s="9"/>
      <c r="AO21" s="9"/>
      <c r="AP21" s="69" t="s">
        <v>193</v>
      </c>
      <c r="AQ21" s="115">
        <v>0</v>
      </c>
      <c r="AR21" s="113">
        <v>4.0222118147799364</v>
      </c>
      <c r="AS21" s="113"/>
      <c r="AT21" s="113"/>
      <c r="AU21" s="113"/>
      <c r="AV21" s="113">
        <v>3.9414630977130987</v>
      </c>
      <c r="AW21" s="34">
        <v>4.1969200814231344</v>
      </c>
      <c r="AX21" s="9"/>
      <c r="AY21" s="9"/>
      <c r="AZ21" s="69" t="s">
        <v>218</v>
      </c>
      <c r="BA21" s="126">
        <v>1</v>
      </c>
      <c r="BB21" s="123"/>
      <c r="BC21" s="123"/>
      <c r="BD21" s="123">
        <v>1.0989</v>
      </c>
      <c r="BE21" s="123"/>
      <c r="BF21" s="123"/>
      <c r="BG21" s="34"/>
      <c r="BH21" s="9"/>
      <c r="BI21" s="9"/>
      <c r="BJ21" s="69" t="s">
        <v>160</v>
      </c>
      <c r="BK21" s="115">
        <v>0.5</v>
      </c>
      <c r="BL21" s="113">
        <v>1.5143900773010153</v>
      </c>
      <c r="BM21" s="113"/>
      <c r="BN21" s="113"/>
      <c r="BO21" s="113"/>
      <c r="BP21" s="113">
        <v>1.4491259999999999</v>
      </c>
      <c r="BQ21" s="34">
        <v>1.65733</v>
      </c>
      <c r="BR21" s="9"/>
      <c r="BS21" s="9"/>
      <c r="BT21" s="69"/>
      <c r="BU21" s="11"/>
      <c r="BV21" s="59"/>
      <c r="BW21" s="5"/>
      <c r="BX21" s="5"/>
      <c r="BY21" s="5"/>
      <c r="BZ21" s="5"/>
      <c r="CA21" s="34"/>
      <c r="CB21" s="9"/>
      <c r="CC21" s="9"/>
      <c r="CD21" s="69" t="s">
        <v>193</v>
      </c>
      <c r="CE21" s="115">
        <v>0</v>
      </c>
      <c r="CF21" s="113">
        <v>3.350318961038961</v>
      </c>
      <c r="CG21" s="113"/>
      <c r="CH21" s="113"/>
      <c r="CI21" s="113"/>
      <c r="CJ21" s="113">
        <v>3.4231389596762103</v>
      </c>
      <c r="CK21" s="34">
        <v>3.1858700067704806</v>
      </c>
      <c r="CL21" s="9"/>
      <c r="CM21" s="9"/>
      <c r="CN21" s="69"/>
      <c r="CO21" s="11"/>
      <c r="CP21" s="59"/>
      <c r="CQ21" s="5"/>
      <c r="CR21" s="5"/>
      <c r="CS21" s="5"/>
      <c r="CT21" s="5"/>
      <c r="CU21" s="34"/>
      <c r="CV21" s="9"/>
      <c r="CW21" s="9"/>
      <c r="CX21" s="69" t="s">
        <v>193</v>
      </c>
      <c r="CY21" s="115">
        <v>0</v>
      </c>
      <c r="CZ21" s="113">
        <v>3.0906218040499085</v>
      </c>
      <c r="DA21" s="113"/>
      <c r="DB21" s="113"/>
      <c r="DC21" s="113"/>
      <c r="DD21" s="113">
        <v>3.0600912032950873</v>
      </c>
      <c r="DE21" s="34">
        <v>3.1602684563758388</v>
      </c>
      <c r="DF21" s="9"/>
      <c r="DG21" s="9"/>
      <c r="DH21" s="69"/>
      <c r="DI21" s="11"/>
      <c r="DJ21" s="59"/>
      <c r="DK21" s="5"/>
      <c r="DL21" s="5"/>
      <c r="DM21" s="5"/>
      <c r="DN21" s="5"/>
      <c r="DO21" s="34"/>
      <c r="DP21" s="9"/>
      <c r="DQ21" s="9"/>
      <c r="DR21" s="69" t="s">
        <v>193</v>
      </c>
      <c r="DS21" s="115">
        <v>0</v>
      </c>
      <c r="DT21" s="113">
        <v>2.7567241549226371</v>
      </c>
      <c r="DU21" s="113"/>
      <c r="DV21" s="113"/>
      <c r="DW21" s="113"/>
      <c r="DX21" s="113">
        <v>2.6984154780398248</v>
      </c>
      <c r="DY21" s="34">
        <v>2.8913894324853229</v>
      </c>
      <c r="DZ21" s="9"/>
      <c r="EA21" s="9"/>
      <c r="EB21" s="76"/>
      <c r="EL21" s="76"/>
      <c r="EV21" s="76"/>
      <c r="FF21" s="76"/>
      <c r="FP21" s="76"/>
      <c r="FZ21" s="76"/>
      <c r="GJ21" s="76"/>
      <c r="GT21" s="76"/>
      <c r="HD21" s="76"/>
      <c r="HN21" s="76"/>
      <c r="HX21" s="76"/>
      <c r="IH21" s="76"/>
      <c r="IR21" s="76"/>
      <c r="JB21" s="76"/>
    </row>
    <row r="22" spans="1:262" s="1" customFormat="1" x14ac:dyDescent="0.3">
      <c r="A22" s="632" t="str">
        <f ca="1">IF(ISBLANK('Data Summary'!A24),"",'Data Summary'!A24)</f>
        <v/>
      </c>
      <c r="B22" s="69"/>
      <c r="C22" s="11"/>
      <c r="D22" s="59"/>
      <c r="E22" s="5"/>
      <c r="F22" s="5"/>
      <c r="G22" s="5"/>
      <c r="H22" s="5"/>
      <c r="I22" s="22"/>
      <c r="J22" s="9"/>
      <c r="K22" s="9"/>
      <c r="L22" s="69"/>
      <c r="M22" s="11"/>
      <c r="N22" s="59"/>
      <c r="O22" s="5"/>
      <c r="P22" s="5"/>
      <c r="Q22" s="5"/>
      <c r="R22" s="5"/>
      <c r="S22" s="22"/>
      <c r="T22" s="9"/>
      <c r="U22" s="9"/>
      <c r="V22" s="69"/>
      <c r="W22" s="115"/>
      <c r="X22" s="116"/>
      <c r="Y22" s="113"/>
      <c r="Z22" s="113"/>
      <c r="AA22" s="113"/>
      <c r="AB22" s="113"/>
      <c r="AC22" s="22"/>
      <c r="AD22" s="9"/>
      <c r="AE22" s="9"/>
      <c r="AF22" s="69"/>
      <c r="AG22" s="11"/>
      <c r="AH22" s="59"/>
      <c r="AI22" s="5"/>
      <c r="AJ22" s="5"/>
      <c r="AK22" s="5"/>
      <c r="AL22" s="5"/>
      <c r="AM22" s="22"/>
      <c r="AN22" s="9"/>
      <c r="AO22" s="9"/>
      <c r="AP22" s="69" t="s">
        <v>200</v>
      </c>
      <c r="AQ22" s="115">
        <v>1</v>
      </c>
      <c r="AR22" s="113">
        <v>3.909479728290946E-2</v>
      </c>
      <c r="AS22" s="113"/>
      <c r="AT22" s="113"/>
      <c r="AU22" s="113"/>
      <c r="AV22" s="113">
        <v>4.1489085239085247E-2</v>
      </c>
      <c r="AW22" s="22">
        <v>3.3914505708469773E-2</v>
      </c>
      <c r="AX22" s="9"/>
      <c r="AY22" s="9"/>
      <c r="AZ22" s="69" t="s">
        <v>219</v>
      </c>
      <c r="BA22" s="126">
        <v>1</v>
      </c>
      <c r="BB22" s="123"/>
      <c r="BC22" s="123"/>
      <c r="BD22" s="123">
        <v>0</v>
      </c>
      <c r="BE22" s="123"/>
      <c r="BF22" s="123"/>
      <c r="BG22" s="22"/>
      <c r="BH22" s="9"/>
      <c r="BI22" s="9"/>
      <c r="BJ22" s="69" t="s">
        <v>200</v>
      </c>
      <c r="BK22" s="115">
        <v>1</v>
      </c>
      <c r="BL22" s="113">
        <v>4.5407215853259089E-2</v>
      </c>
      <c r="BM22" s="113"/>
      <c r="BN22" s="113"/>
      <c r="BO22" s="113"/>
      <c r="BP22" s="113">
        <v>3.9432000000000002E-2</v>
      </c>
      <c r="BQ22" s="22">
        <v>5.849399999999999E-2</v>
      </c>
      <c r="BR22" s="9"/>
      <c r="BS22" s="9"/>
      <c r="BT22" s="69"/>
      <c r="BU22" s="11"/>
      <c r="BV22" s="59"/>
      <c r="BW22" s="5"/>
      <c r="BX22" s="5"/>
      <c r="BY22" s="5"/>
      <c r="BZ22" s="5"/>
      <c r="CA22" s="22"/>
      <c r="CB22" s="9"/>
      <c r="CC22" s="9"/>
      <c r="CD22" s="69"/>
      <c r="CE22" s="115"/>
      <c r="CF22" s="113"/>
      <c r="CG22" s="113"/>
      <c r="CH22" s="113"/>
      <c r="CI22" s="113"/>
      <c r="CJ22" s="113"/>
      <c r="CK22" s="22"/>
      <c r="CL22" s="9"/>
      <c r="CM22" s="9"/>
      <c r="CN22" s="69"/>
      <c r="CO22" s="11"/>
      <c r="CP22" s="59"/>
      <c r="CQ22" s="5"/>
      <c r="CR22" s="5"/>
      <c r="CS22" s="5"/>
      <c r="CT22" s="5"/>
      <c r="CU22" s="22"/>
      <c r="CV22" s="9"/>
      <c r="CW22" s="9"/>
      <c r="CX22" s="69" t="s">
        <v>264</v>
      </c>
      <c r="CY22" s="115">
        <v>0</v>
      </c>
      <c r="CZ22" s="113">
        <v>6.7754141951319284E-3</v>
      </c>
      <c r="DA22" s="113"/>
      <c r="DB22" s="113"/>
      <c r="DC22" s="113"/>
      <c r="DD22" s="113">
        <v>9.7455133862900858E-3</v>
      </c>
      <c r="DE22" s="22">
        <v>0</v>
      </c>
      <c r="DF22" s="9"/>
      <c r="DG22" s="9"/>
      <c r="DH22" s="69"/>
      <c r="DI22" s="11"/>
      <c r="DJ22" s="59"/>
      <c r="DK22" s="5"/>
      <c r="DL22" s="5"/>
      <c r="DM22" s="5"/>
      <c r="DN22" s="5"/>
      <c r="DO22" s="22"/>
      <c r="DP22" s="9"/>
      <c r="DQ22" s="9"/>
      <c r="DR22" s="69" t="s">
        <v>264</v>
      </c>
      <c r="DS22" s="115">
        <v>0</v>
      </c>
      <c r="DT22" s="113">
        <v>8.7365723859268735E-3</v>
      </c>
      <c r="DU22" s="113"/>
      <c r="DV22" s="113"/>
      <c r="DW22" s="113"/>
      <c r="DX22" s="113">
        <v>0</v>
      </c>
      <c r="DY22" s="22">
        <v>2.8913894324853227E-2</v>
      </c>
      <c r="DZ22" s="9"/>
      <c r="EA22" s="9"/>
      <c r="EB22" s="76"/>
      <c r="EL22" s="76"/>
      <c r="EV22" s="76"/>
      <c r="FF22" s="76"/>
      <c r="FP22" s="76"/>
      <c r="FZ22" s="76"/>
      <c r="GJ22" s="76"/>
      <c r="GT22" s="76"/>
      <c r="HD22" s="76"/>
      <c r="HN22" s="76"/>
      <c r="HX22" s="76"/>
      <c r="IH22" s="76"/>
      <c r="IR22" s="76"/>
      <c r="JB22" s="76"/>
    </row>
    <row r="23" spans="1:262" s="1" customFormat="1" x14ac:dyDescent="0.3">
      <c r="A23" s="632" t="str">
        <f ca="1">IF(ISBLANK('Data Summary'!A25),"",'Data Summary'!A25)</f>
        <v/>
      </c>
      <c r="B23" s="69"/>
      <c r="C23" s="11"/>
      <c r="D23" s="5"/>
      <c r="E23" s="5"/>
      <c r="F23" s="5"/>
      <c r="G23" s="5"/>
      <c r="H23" s="5"/>
      <c r="I23" s="22"/>
      <c r="J23" s="9"/>
      <c r="K23" s="9"/>
      <c r="L23" s="69"/>
      <c r="M23" s="11"/>
      <c r="N23" s="5"/>
      <c r="O23" s="5"/>
      <c r="P23" s="5"/>
      <c r="Q23" s="5"/>
      <c r="R23" s="5"/>
      <c r="S23" s="22"/>
      <c r="T23" s="9"/>
      <c r="U23" s="9"/>
      <c r="V23" s="69"/>
      <c r="W23" s="115"/>
      <c r="X23" s="113"/>
      <c r="Y23" s="113"/>
      <c r="Z23" s="113"/>
      <c r="AA23" s="113"/>
      <c r="AB23" s="113"/>
      <c r="AC23" s="22"/>
      <c r="AD23" s="9"/>
      <c r="AE23" s="9"/>
      <c r="AF23" s="69"/>
      <c r="AG23" s="11"/>
      <c r="AH23" s="5"/>
      <c r="AI23" s="5"/>
      <c r="AJ23" s="5"/>
      <c r="AK23" s="5"/>
      <c r="AL23" s="5"/>
      <c r="AM23" s="22"/>
      <c r="AN23" s="9"/>
      <c r="AO23" s="9"/>
      <c r="AP23" s="69"/>
      <c r="AQ23" s="115"/>
      <c r="AR23" s="113"/>
      <c r="AS23" s="113"/>
      <c r="AT23" s="113"/>
      <c r="AU23" s="113"/>
      <c r="AV23" s="113"/>
      <c r="AW23" s="22"/>
      <c r="AX23" s="9"/>
      <c r="AY23" s="9"/>
      <c r="AZ23" s="69" t="s">
        <v>220</v>
      </c>
      <c r="BA23" s="126">
        <v>1</v>
      </c>
      <c r="BB23" s="123"/>
      <c r="BC23" s="123"/>
      <c r="BD23" s="123">
        <v>0</v>
      </c>
      <c r="BE23" s="123"/>
      <c r="BF23" s="123"/>
      <c r="BG23" s="22"/>
      <c r="BH23" s="9"/>
      <c r="BI23" s="9"/>
      <c r="BJ23" s="69"/>
      <c r="BK23" s="115"/>
      <c r="BL23" s="113"/>
      <c r="BM23" s="113"/>
      <c r="BN23" s="113"/>
      <c r="BO23" s="113"/>
      <c r="BP23" s="113"/>
      <c r="BQ23" s="22"/>
      <c r="BR23" s="9"/>
      <c r="BS23" s="9"/>
      <c r="BT23" s="69"/>
      <c r="BU23" s="11"/>
      <c r="BV23" s="5"/>
      <c r="BW23" s="5"/>
      <c r="BX23" s="5"/>
      <c r="BY23" s="5"/>
      <c r="BZ23" s="5"/>
      <c r="CA23" s="22"/>
      <c r="CB23" s="9"/>
      <c r="CC23" s="9"/>
      <c r="CD23" s="69"/>
      <c r="CE23" s="115"/>
      <c r="CF23" s="113"/>
      <c r="CG23" s="113"/>
      <c r="CH23" s="113"/>
      <c r="CI23" s="113"/>
      <c r="CJ23" s="113"/>
      <c r="CK23" s="22"/>
      <c r="CL23" s="9"/>
      <c r="CM23" s="9"/>
      <c r="CN23" s="69"/>
      <c r="CO23" s="11"/>
      <c r="CP23" s="5"/>
      <c r="CQ23" s="5"/>
      <c r="CR23" s="5"/>
      <c r="CS23" s="5"/>
      <c r="CT23" s="5"/>
      <c r="CU23" s="22"/>
      <c r="CV23" s="9"/>
      <c r="CW23" s="9"/>
      <c r="CX23" s="69"/>
      <c r="CY23" s="115"/>
      <c r="CZ23" s="113"/>
      <c r="DA23" s="113"/>
      <c r="DB23" s="113"/>
      <c r="DC23" s="113"/>
      <c r="DD23" s="113"/>
      <c r="DE23" s="22"/>
      <c r="DF23" s="9"/>
      <c r="DG23" s="9"/>
      <c r="DH23" s="69"/>
      <c r="DI23" s="11"/>
      <c r="DJ23" s="5"/>
      <c r="DK23" s="5"/>
      <c r="DL23" s="5"/>
      <c r="DM23" s="5"/>
      <c r="DN23" s="5"/>
      <c r="DO23" s="22"/>
      <c r="DP23" s="9"/>
      <c r="DQ23" s="9"/>
      <c r="DR23" s="69"/>
      <c r="DS23" s="115"/>
      <c r="DT23" s="113"/>
      <c r="DU23" s="113"/>
      <c r="DV23" s="113"/>
      <c r="DW23" s="113"/>
      <c r="DX23" s="113"/>
      <c r="DY23" s="22"/>
      <c r="DZ23" s="9"/>
      <c r="EA23" s="9"/>
      <c r="EB23" s="76"/>
      <c r="EL23" s="76"/>
      <c r="EV23" s="76"/>
      <c r="FF23" s="76"/>
      <c r="FP23" s="76"/>
      <c r="FZ23" s="76"/>
      <c r="GJ23" s="76"/>
      <c r="GT23" s="76"/>
      <c r="HD23" s="76"/>
      <c r="HN23" s="76"/>
      <c r="HX23" s="76"/>
      <c r="IH23" s="76"/>
      <c r="IR23" s="76"/>
      <c r="JB23" s="76"/>
    </row>
    <row r="24" spans="1:262" s="1" customFormat="1" x14ac:dyDescent="0.3">
      <c r="A24" s="632" t="str">
        <f ca="1">IF(ISBLANK('Data Summary'!A26),"",'Data Summary'!A26)</f>
        <v/>
      </c>
      <c r="B24" s="69"/>
      <c r="C24" s="11"/>
      <c r="D24" s="5"/>
      <c r="E24" s="5"/>
      <c r="F24" s="5"/>
      <c r="G24" s="5"/>
      <c r="H24" s="5"/>
      <c r="I24" s="22"/>
      <c r="J24" s="9"/>
      <c r="K24" s="9"/>
      <c r="L24" s="69"/>
      <c r="M24" s="11"/>
      <c r="N24" s="5"/>
      <c r="O24" s="5"/>
      <c r="P24" s="5"/>
      <c r="Q24" s="5"/>
      <c r="R24" s="5"/>
      <c r="S24" s="22"/>
      <c r="T24" s="9"/>
      <c r="U24" s="9"/>
      <c r="V24" s="69"/>
      <c r="W24" s="115"/>
      <c r="X24" s="113"/>
      <c r="Y24" s="113"/>
      <c r="Z24" s="113"/>
      <c r="AA24" s="113"/>
      <c r="AB24" s="113"/>
      <c r="AC24" s="22"/>
      <c r="AD24" s="9"/>
      <c r="AE24" s="9"/>
      <c r="AF24" s="69"/>
      <c r="AG24" s="11"/>
      <c r="AH24" s="5"/>
      <c r="AI24" s="5"/>
      <c r="AJ24" s="5"/>
      <c r="AK24" s="5"/>
      <c r="AL24" s="5"/>
      <c r="AM24" s="22"/>
      <c r="AN24" s="9"/>
      <c r="AO24" s="9"/>
      <c r="AP24" s="69"/>
      <c r="AQ24" s="115"/>
      <c r="AR24" s="113"/>
      <c r="AS24" s="113"/>
      <c r="AT24" s="113"/>
      <c r="AU24" s="113"/>
      <c r="AV24" s="113"/>
      <c r="AW24" s="22"/>
      <c r="AX24" s="9"/>
      <c r="AY24" s="9"/>
      <c r="AZ24" s="69" t="s">
        <v>221</v>
      </c>
      <c r="BA24" s="126">
        <v>0</v>
      </c>
      <c r="BB24" s="123"/>
      <c r="BC24" s="123"/>
      <c r="BD24" s="123">
        <v>3.2967</v>
      </c>
      <c r="BE24" s="123"/>
      <c r="BF24" s="123"/>
      <c r="BG24" s="22"/>
      <c r="BH24" s="9"/>
      <c r="BI24" s="9"/>
      <c r="BJ24" s="69"/>
      <c r="BK24" s="115"/>
      <c r="BL24" s="113"/>
      <c r="BM24" s="113"/>
      <c r="BN24" s="113"/>
      <c r="BO24" s="113"/>
      <c r="BP24" s="113"/>
      <c r="BQ24" s="22"/>
      <c r="BR24" s="9"/>
      <c r="BS24" s="9"/>
      <c r="BT24" s="69"/>
      <c r="BU24" s="11"/>
      <c r="BV24" s="5"/>
      <c r="BW24" s="5"/>
      <c r="BX24" s="5"/>
      <c r="BY24" s="5"/>
      <c r="BZ24" s="5"/>
      <c r="CA24" s="22"/>
      <c r="CB24" s="9"/>
      <c r="CC24" s="9"/>
      <c r="CD24" s="69"/>
      <c r="CE24" s="115"/>
      <c r="CF24" s="113"/>
      <c r="CG24" s="113"/>
      <c r="CH24" s="113"/>
      <c r="CI24" s="113"/>
      <c r="CJ24" s="113"/>
      <c r="CK24" s="22"/>
      <c r="CL24" s="9"/>
      <c r="CM24" s="9"/>
      <c r="CN24" s="69"/>
      <c r="CO24" s="11"/>
      <c r="CP24" s="5"/>
      <c r="CQ24" s="5"/>
      <c r="CR24" s="5"/>
      <c r="CS24" s="5"/>
      <c r="CT24" s="5"/>
      <c r="CU24" s="22"/>
      <c r="CV24" s="9"/>
      <c r="CW24" s="9"/>
      <c r="CX24" s="69"/>
      <c r="CY24" s="115"/>
      <c r="CZ24" s="113"/>
      <c r="DA24" s="113"/>
      <c r="DB24" s="113"/>
      <c r="DC24" s="113"/>
      <c r="DD24" s="113"/>
      <c r="DE24" s="22"/>
      <c r="DF24" s="9"/>
      <c r="DG24" s="9"/>
      <c r="DH24" s="69"/>
      <c r="DI24" s="11"/>
      <c r="DJ24" s="5"/>
      <c r="DK24" s="5"/>
      <c r="DL24" s="5"/>
      <c r="DM24" s="5"/>
      <c r="DN24" s="5"/>
      <c r="DO24" s="22"/>
      <c r="DP24" s="9"/>
      <c r="DQ24" s="9"/>
      <c r="DR24" s="69"/>
      <c r="DS24" s="115"/>
      <c r="DT24" s="113"/>
      <c r="DU24" s="113"/>
      <c r="DV24" s="113"/>
      <c r="DW24" s="113"/>
      <c r="DX24" s="113"/>
      <c r="DY24" s="22"/>
      <c r="DZ24" s="9"/>
      <c r="EA24" s="9"/>
      <c r="EB24" s="76"/>
      <c r="EL24" s="76"/>
      <c r="EV24" s="76"/>
      <c r="FF24" s="76"/>
      <c r="FP24" s="76"/>
      <c r="FZ24" s="76"/>
      <c r="GJ24" s="76"/>
      <c r="GT24" s="76"/>
      <c r="HD24" s="76"/>
      <c r="HN24" s="76"/>
      <c r="HX24" s="76"/>
      <c r="IH24" s="76"/>
      <c r="IR24" s="76"/>
      <c r="JB24" s="76"/>
    </row>
    <row r="25" spans="1:262" s="1" customFormat="1" x14ac:dyDescent="0.3">
      <c r="A25" s="632" t="str">
        <f ca="1">IF(ISBLANK('Data Summary'!A27),"",'Data Summary'!A27)</f>
        <v/>
      </c>
      <c r="B25" s="69"/>
      <c r="C25" s="11"/>
      <c r="D25" s="5"/>
      <c r="E25" s="5"/>
      <c r="F25" s="5"/>
      <c r="G25" s="5"/>
      <c r="H25" s="5"/>
      <c r="I25" s="22"/>
      <c r="J25" s="9"/>
      <c r="K25" s="9"/>
      <c r="L25" s="69"/>
      <c r="M25" s="11"/>
      <c r="N25" s="5"/>
      <c r="O25" s="5"/>
      <c r="P25" s="5"/>
      <c r="Q25" s="5"/>
      <c r="R25" s="5"/>
      <c r="S25" s="22"/>
      <c r="T25" s="9"/>
      <c r="U25" s="9"/>
      <c r="V25" s="69"/>
      <c r="W25" s="115"/>
      <c r="X25" s="113"/>
      <c r="Y25" s="113"/>
      <c r="Z25" s="113"/>
      <c r="AA25" s="113"/>
      <c r="AB25" s="113"/>
      <c r="AC25" s="22"/>
      <c r="AD25" s="9"/>
      <c r="AE25" s="9"/>
      <c r="AF25" s="69"/>
      <c r="AG25" s="11"/>
      <c r="AH25" s="5"/>
      <c r="AI25" s="5"/>
      <c r="AJ25" s="5"/>
      <c r="AK25" s="5"/>
      <c r="AL25" s="5"/>
      <c r="AM25" s="22"/>
      <c r="AN25" s="9"/>
      <c r="AO25" s="9"/>
      <c r="AP25" s="69"/>
      <c r="AQ25" s="115"/>
      <c r="AR25" s="113"/>
      <c r="AS25" s="113"/>
      <c r="AT25" s="113"/>
      <c r="AU25" s="113"/>
      <c r="AV25" s="113"/>
      <c r="AW25" s="22"/>
      <c r="AX25" s="9"/>
      <c r="AY25" s="9"/>
      <c r="AZ25" s="69" t="s">
        <v>160</v>
      </c>
      <c r="BA25" s="126">
        <v>0</v>
      </c>
      <c r="BB25" s="123"/>
      <c r="BC25" s="123"/>
      <c r="BD25" s="123">
        <v>2.1978</v>
      </c>
      <c r="BE25" s="123"/>
      <c r="BF25" s="123"/>
      <c r="BG25" s="22"/>
      <c r="BH25" s="9"/>
      <c r="BI25" s="9"/>
      <c r="BJ25" s="69"/>
      <c r="BK25" s="115"/>
      <c r="BL25" s="113"/>
      <c r="BM25" s="113"/>
      <c r="BN25" s="113"/>
      <c r="BO25" s="113"/>
      <c r="BP25" s="113"/>
      <c r="BQ25" s="22"/>
      <c r="BR25" s="9"/>
      <c r="BS25" s="9"/>
      <c r="BT25" s="69"/>
      <c r="BU25" s="11"/>
      <c r="BV25" s="5"/>
      <c r="BW25" s="5"/>
      <c r="BX25" s="5"/>
      <c r="BY25" s="5"/>
      <c r="BZ25" s="5"/>
      <c r="CA25" s="22"/>
      <c r="CB25" s="9"/>
      <c r="CC25" s="9"/>
      <c r="CD25" s="69"/>
      <c r="CE25" s="115"/>
      <c r="CF25" s="113"/>
      <c r="CG25" s="113"/>
      <c r="CH25" s="113"/>
      <c r="CI25" s="113"/>
      <c r="CJ25" s="113"/>
      <c r="CK25" s="22"/>
      <c r="CL25" s="9"/>
      <c r="CM25" s="9"/>
      <c r="CN25" s="69"/>
      <c r="CO25" s="11"/>
      <c r="CP25" s="5"/>
      <c r="CQ25" s="5"/>
      <c r="CR25" s="5"/>
      <c r="CS25" s="5"/>
      <c r="CT25" s="5"/>
      <c r="CU25" s="22"/>
      <c r="CV25" s="9"/>
      <c r="CW25" s="9"/>
      <c r="CX25" s="69"/>
      <c r="CY25" s="115"/>
      <c r="CZ25" s="113"/>
      <c r="DA25" s="113"/>
      <c r="DB25" s="113"/>
      <c r="DC25" s="113"/>
      <c r="DD25" s="113"/>
      <c r="DE25" s="22"/>
      <c r="DF25" s="9"/>
      <c r="DG25" s="9"/>
      <c r="DH25" s="69"/>
      <c r="DI25" s="11"/>
      <c r="DJ25" s="5"/>
      <c r="DK25" s="5"/>
      <c r="DL25" s="5"/>
      <c r="DM25" s="5"/>
      <c r="DN25" s="5"/>
      <c r="DO25" s="22"/>
      <c r="DP25" s="9"/>
      <c r="DQ25" s="9"/>
      <c r="DR25" s="69"/>
      <c r="DS25" s="115"/>
      <c r="DT25" s="113"/>
      <c r="DU25" s="113"/>
      <c r="DV25" s="113"/>
      <c r="DW25" s="113"/>
      <c r="DX25" s="113"/>
      <c r="DY25" s="22"/>
      <c r="DZ25" s="9"/>
      <c r="EA25" s="9"/>
      <c r="EB25" s="76"/>
      <c r="EL25" s="76"/>
      <c r="EV25" s="76"/>
      <c r="FF25" s="76"/>
      <c r="FP25" s="76"/>
      <c r="FZ25" s="76"/>
      <c r="GJ25" s="76"/>
      <c r="GT25" s="76"/>
      <c r="HD25" s="76"/>
      <c r="HN25" s="76"/>
      <c r="HX25" s="76"/>
      <c r="IH25" s="76"/>
      <c r="IR25" s="76"/>
      <c r="JB25" s="76"/>
    </row>
    <row r="26" spans="1:262" s="1" customFormat="1" ht="83.25" customHeight="1" x14ac:dyDescent="0.3">
      <c r="A26" s="632" t="str">
        <f ca="1">IF(ISBLANK('Data Summary'!A28),"",'Data Summary'!A28)</f>
        <v/>
      </c>
      <c r="B26" s="71" t="str">
        <f>HLOOKUP(Introduction!$G$4,nametranslations,111,FALSE)</f>
        <v>Notes</v>
      </c>
      <c r="C26" s="379" t="s">
        <v>147</v>
      </c>
      <c r="D26" s="379"/>
      <c r="E26" s="379"/>
      <c r="F26" s="379"/>
      <c r="G26" s="379"/>
      <c r="H26" s="379"/>
      <c r="I26" s="373"/>
      <c r="J26" s="9"/>
      <c r="K26" s="9"/>
      <c r="L26" s="71" t="str">
        <f>HLOOKUP(Introduction!$G$4,nametranslations,111,FALSE)</f>
        <v>Notes</v>
      </c>
      <c r="M26" s="379"/>
      <c r="N26" s="379"/>
      <c r="O26" s="379"/>
      <c r="P26" s="379"/>
      <c r="Q26" s="379"/>
      <c r="R26" s="379"/>
      <c r="S26" s="373"/>
      <c r="T26" s="9"/>
      <c r="U26" s="9"/>
      <c r="V26" s="71" t="str">
        <f>HLOOKUP(Introduction!$G$4,nametranslations,111,FALSE)</f>
        <v>Notes</v>
      </c>
      <c r="W26" s="378" t="s">
        <v>196</v>
      </c>
      <c r="X26" s="378"/>
      <c r="Y26" s="378"/>
      <c r="Z26" s="378"/>
      <c r="AA26" s="378"/>
      <c r="AB26" s="378"/>
      <c r="AC26" s="373"/>
      <c r="AD26" s="9"/>
      <c r="AE26" s="9"/>
      <c r="AF26" s="71" t="str">
        <f>HLOOKUP(Introduction!$G$4,nametranslations,111,FALSE)</f>
        <v>Notes</v>
      </c>
      <c r="AG26" s="379" t="s">
        <v>151</v>
      </c>
      <c r="AH26" s="379"/>
      <c r="AI26" s="379"/>
      <c r="AJ26" s="379"/>
      <c r="AK26" s="379"/>
      <c r="AL26" s="379"/>
      <c r="AM26" s="373"/>
      <c r="AN26" s="9"/>
      <c r="AO26" s="9"/>
      <c r="AP26" s="71" t="str">
        <f>HLOOKUP(Introduction!$G$4,nametranslations,111,FALSE)</f>
        <v>Notes</v>
      </c>
      <c r="AQ26" s="378" t="s">
        <v>201</v>
      </c>
      <c r="AR26" s="378"/>
      <c r="AS26" s="378"/>
      <c r="AT26" s="378"/>
      <c r="AU26" s="378"/>
      <c r="AV26" s="378"/>
      <c r="AW26" s="373"/>
      <c r="AX26" s="9"/>
      <c r="AY26" s="9"/>
      <c r="AZ26" s="71" t="str">
        <f>HLOOKUP(Introduction!$G$4,nametranslations,111,FALSE)</f>
        <v>Notes</v>
      </c>
      <c r="BA26" s="375" t="s">
        <v>222</v>
      </c>
      <c r="BB26" s="376"/>
      <c r="BC26" s="376"/>
      <c r="BD26" s="376"/>
      <c r="BE26" s="376"/>
      <c r="BF26" s="376"/>
      <c r="BG26" s="377"/>
      <c r="BH26" s="9"/>
      <c r="BI26" s="9"/>
      <c r="BJ26" s="71" t="str">
        <f>HLOOKUP(Introduction!$G$4,nametranslations,111,FALSE)</f>
        <v>Notes</v>
      </c>
      <c r="BK26" s="378" t="s">
        <v>205</v>
      </c>
      <c r="BL26" s="378"/>
      <c r="BM26" s="378"/>
      <c r="BN26" s="378"/>
      <c r="BO26" s="378"/>
      <c r="BP26" s="378"/>
      <c r="BQ26" s="373"/>
      <c r="BR26" s="9"/>
      <c r="BS26" s="9"/>
      <c r="BT26" s="71" t="str">
        <f>HLOOKUP(Introduction!$G$4,nametranslations,111,FALSE)</f>
        <v>Notes</v>
      </c>
      <c r="BU26" s="375" t="s">
        <v>272</v>
      </c>
      <c r="BV26" s="376"/>
      <c r="BW26" s="376"/>
      <c r="BX26" s="376"/>
      <c r="BY26" s="376"/>
      <c r="BZ26" s="376"/>
      <c r="CA26" s="377"/>
      <c r="CB26" s="9"/>
      <c r="CC26" s="9"/>
      <c r="CD26" s="71" t="str">
        <f>HLOOKUP(Introduction!$G$4,nametranslations,111,FALSE)</f>
        <v>Notes</v>
      </c>
      <c r="CE26" s="372" t="s">
        <v>274</v>
      </c>
      <c r="CF26" s="372"/>
      <c r="CG26" s="372"/>
      <c r="CH26" s="372"/>
      <c r="CI26" s="372"/>
      <c r="CJ26" s="372"/>
      <c r="CK26" s="373"/>
      <c r="CL26" s="9"/>
      <c r="CM26" s="9"/>
      <c r="CN26" s="71" t="str">
        <f>HLOOKUP(Introduction!$G$4,nametranslations,111,FALSE)</f>
        <v>Notes</v>
      </c>
      <c r="CO26" s="375" t="s">
        <v>273</v>
      </c>
      <c r="CP26" s="376"/>
      <c r="CQ26" s="376"/>
      <c r="CR26" s="376"/>
      <c r="CS26" s="376"/>
      <c r="CT26" s="376"/>
      <c r="CU26" s="377"/>
      <c r="CV26" s="9"/>
      <c r="CW26" s="9"/>
      <c r="CX26" s="71" t="str">
        <f>HLOOKUP(Introduction!$G$4,nametranslations,111,FALSE)</f>
        <v>Notes</v>
      </c>
      <c r="CY26" s="372" t="s">
        <v>275</v>
      </c>
      <c r="CZ26" s="372"/>
      <c r="DA26" s="372"/>
      <c r="DB26" s="372"/>
      <c r="DC26" s="372"/>
      <c r="DD26" s="372"/>
      <c r="DE26" s="373"/>
      <c r="DF26" s="9"/>
      <c r="DG26" s="9"/>
      <c r="DH26" s="71" t="str">
        <f>HLOOKUP(Introduction!$G$4,nametranslations,111,FALSE)</f>
        <v>Notes</v>
      </c>
      <c r="DI26" s="375" t="s">
        <v>289</v>
      </c>
      <c r="DJ26" s="376"/>
      <c r="DK26" s="376"/>
      <c r="DL26" s="376"/>
      <c r="DM26" s="376"/>
      <c r="DN26" s="376"/>
      <c r="DO26" s="377"/>
      <c r="DP26" s="9"/>
      <c r="DQ26" s="9"/>
      <c r="DR26" s="71" t="str">
        <f>HLOOKUP(Introduction!$G$4,nametranslations,111,FALSE)</f>
        <v>Notes</v>
      </c>
      <c r="DS26" s="372" t="s">
        <v>286</v>
      </c>
      <c r="DT26" s="372"/>
      <c r="DU26" s="372"/>
      <c r="DV26" s="372"/>
      <c r="DW26" s="372"/>
      <c r="DX26" s="372"/>
      <c r="DY26" s="373"/>
      <c r="DZ26" s="9"/>
      <c r="EA26" s="9"/>
      <c r="EB26" s="76"/>
      <c r="EL26" s="76"/>
      <c r="EV26" s="76"/>
      <c r="FF26" s="76"/>
      <c r="FP26" s="76"/>
      <c r="FZ26" s="76"/>
      <c r="GJ26" s="76"/>
      <c r="GT26" s="76"/>
      <c r="HD26" s="76"/>
      <c r="HN26" s="76"/>
      <c r="HX26" s="76"/>
      <c r="IH26" s="76"/>
      <c r="IR26" s="76"/>
      <c r="JB26" s="76"/>
    </row>
    <row r="27" spans="1:262" s="1" customFormat="1" ht="15.75" customHeight="1" x14ac:dyDescent="0.3">
      <c r="A27" s="206" t="str">
        <f ca="1">IF(ISBLANK('Data Summary'!A29),"",'Data Summary'!A29)</f>
        <v/>
      </c>
      <c r="B27" s="71"/>
      <c r="C27" s="10" t="str">
        <f>HLOOKUP(Introduction!$G$4,nametranslations,112,FALSE)</f>
        <v>Facility estimate used</v>
      </c>
      <c r="D27" s="28"/>
      <c r="E27" s="28"/>
      <c r="F27" s="28"/>
      <c r="G27" s="28"/>
      <c r="H27" s="28"/>
      <c r="I27" s="52"/>
      <c r="J27" s="9"/>
      <c r="K27" s="9"/>
      <c r="L27" s="71"/>
      <c r="M27" s="10" t="str">
        <f>HLOOKUP(Introduction!$G$4,nametranslations,112,FALSE)</f>
        <v>Facility estimate used</v>
      </c>
      <c r="N27" s="28"/>
      <c r="O27" s="28"/>
      <c r="P27" s="28"/>
      <c r="Q27" s="28"/>
      <c r="R27" s="28" t="s">
        <v>150</v>
      </c>
      <c r="S27" s="52"/>
      <c r="T27" s="9"/>
      <c r="U27" s="9"/>
      <c r="V27" s="71"/>
      <c r="W27" s="10" t="str">
        <f>HLOOKUP(Introduction!$G$4,nametranslations,112,FALSE)</f>
        <v>Facility estimate used</v>
      </c>
      <c r="X27" s="28" t="s">
        <v>150</v>
      </c>
      <c r="Y27" s="28"/>
      <c r="Z27" s="28"/>
      <c r="AA27" s="28"/>
      <c r="AB27" s="28" t="s">
        <v>150</v>
      </c>
      <c r="AC27" s="52" t="s">
        <v>150</v>
      </c>
      <c r="AD27" s="9"/>
      <c r="AE27" s="9"/>
      <c r="AF27" s="71"/>
      <c r="AG27" s="10" t="str">
        <f>HLOOKUP(Introduction!$G$4,nametranslations,112,FALSE)</f>
        <v>Facility estimate used</v>
      </c>
      <c r="AH27" s="28" t="s">
        <v>150</v>
      </c>
      <c r="AI27" s="28" t="s">
        <v>150</v>
      </c>
      <c r="AJ27" s="28" t="s">
        <v>150</v>
      </c>
      <c r="AK27" s="28"/>
      <c r="AL27" s="28" t="s">
        <v>150</v>
      </c>
      <c r="AM27" s="52" t="s">
        <v>150</v>
      </c>
      <c r="AN27" s="9"/>
      <c r="AO27" s="9"/>
      <c r="AP27" s="71"/>
      <c r="AQ27" s="10" t="str">
        <f>HLOOKUP(Introduction!$G$4,nametranslations,112,FALSE)</f>
        <v>Facility estimate used</v>
      </c>
      <c r="AR27" s="28" t="s">
        <v>150</v>
      </c>
      <c r="AS27" s="28"/>
      <c r="AT27" s="28"/>
      <c r="AU27" s="28"/>
      <c r="AV27" s="28" t="s">
        <v>150</v>
      </c>
      <c r="AW27" s="52" t="s">
        <v>150</v>
      </c>
      <c r="AX27" s="9"/>
      <c r="AY27" s="9"/>
      <c r="AZ27" s="71"/>
      <c r="BA27" s="10" t="str">
        <f>HLOOKUP(Introduction!$G$4,nametranslations,112,FALSE)</f>
        <v>Facility estimate used</v>
      </c>
      <c r="BB27" s="127"/>
      <c r="BC27" s="127"/>
      <c r="BD27" s="127" t="s">
        <v>144</v>
      </c>
      <c r="BE27" s="127"/>
      <c r="BF27" s="127"/>
      <c r="BG27" s="128"/>
      <c r="BH27" s="9"/>
      <c r="BI27" s="9"/>
      <c r="BJ27" s="71"/>
      <c r="BK27" s="10" t="str">
        <f>HLOOKUP(Introduction!$G$4,nametranslations,112,FALSE)</f>
        <v>Facility estimate used</v>
      </c>
      <c r="BL27" s="28" t="s">
        <v>150</v>
      </c>
      <c r="BM27" s="28"/>
      <c r="BN27" s="28"/>
      <c r="BO27" s="28"/>
      <c r="BP27" s="28" t="s">
        <v>150</v>
      </c>
      <c r="BQ27" s="52" t="s">
        <v>150</v>
      </c>
      <c r="BR27" s="9"/>
      <c r="BS27" s="9"/>
      <c r="BT27" s="71"/>
      <c r="BU27" s="10" t="str">
        <f>HLOOKUP(Introduction!$G$4,nametranslations,112,FALSE)</f>
        <v>Facility estimate used</v>
      </c>
      <c r="BV27" s="28"/>
      <c r="BW27" s="28"/>
      <c r="BX27" s="28"/>
      <c r="BY27" s="28"/>
      <c r="BZ27" s="28"/>
      <c r="CA27" s="52"/>
      <c r="CB27" s="9"/>
      <c r="CC27" s="9"/>
      <c r="CD27" s="71"/>
      <c r="CE27" s="10" t="str">
        <f>HLOOKUP(Introduction!$G$4,nametranslations,112,FALSE)</f>
        <v>Facility estimate used</v>
      </c>
      <c r="CF27" s="28" t="s">
        <v>150</v>
      </c>
      <c r="CG27" s="28"/>
      <c r="CH27" s="28"/>
      <c r="CI27" s="28"/>
      <c r="CJ27" s="28" t="s">
        <v>150</v>
      </c>
      <c r="CK27" s="52" t="s">
        <v>150</v>
      </c>
      <c r="CL27" s="9"/>
      <c r="CM27" s="9"/>
      <c r="CN27" s="71"/>
      <c r="CO27" s="10" t="str">
        <f>HLOOKUP(Introduction!$G$4,nametranslations,112,FALSE)</f>
        <v>Facility estimate used</v>
      </c>
      <c r="CP27" s="28"/>
      <c r="CQ27" s="28"/>
      <c r="CR27" s="28"/>
      <c r="CS27" s="28"/>
      <c r="CT27" s="28"/>
      <c r="CU27" s="52"/>
      <c r="CV27" s="9"/>
      <c r="CW27" s="9"/>
      <c r="CX27" s="71"/>
      <c r="CY27" s="10" t="str">
        <f>HLOOKUP(Introduction!$G$4,nametranslations,112,FALSE)</f>
        <v>Facility estimate used</v>
      </c>
      <c r="CZ27" s="28" t="s">
        <v>150</v>
      </c>
      <c r="DA27" s="28"/>
      <c r="DB27" s="28"/>
      <c r="DC27" s="28"/>
      <c r="DD27" s="28" t="s">
        <v>150</v>
      </c>
      <c r="DE27" s="52" t="s">
        <v>150</v>
      </c>
      <c r="DF27" s="9"/>
      <c r="DG27" s="9"/>
      <c r="DH27" s="71"/>
      <c r="DI27" s="10" t="str">
        <f>HLOOKUP(Introduction!$G$4,nametranslations,112,FALSE)</f>
        <v>Facility estimate used</v>
      </c>
      <c r="DJ27" s="28"/>
      <c r="DK27" s="28"/>
      <c r="DL27" s="28"/>
      <c r="DM27" s="28"/>
      <c r="DN27" s="28"/>
      <c r="DO27" s="52"/>
      <c r="DP27" s="9"/>
      <c r="DQ27" s="9"/>
      <c r="DR27" s="71"/>
      <c r="DS27" s="10" t="str">
        <f>HLOOKUP(Introduction!$G$4,nametranslations,112,FALSE)</f>
        <v>Facility estimate used</v>
      </c>
      <c r="DT27" s="28" t="s">
        <v>150</v>
      </c>
      <c r="DU27" s="28"/>
      <c r="DV27" s="28"/>
      <c r="DW27" s="28"/>
      <c r="DX27" s="28" t="s">
        <v>150</v>
      </c>
      <c r="DY27" s="52" t="s">
        <v>150</v>
      </c>
      <c r="DZ27" s="9"/>
      <c r="EA27" s="9"/>
      <c r="EB27" s="76"/>
      <c r="EL27" s="76"/>
      <c r="EV27" s="76"/>
      <c r="FF27" s="76"/>
      <c r="FP27" s="76"/>
      <c r="FZ27" s="76"/>
      <c r="GJ27" s="76"/>
      <c r="GT27" s="76"/>
      <c r="HD27" s="76"/>
      <c r="HN27" s="76"/>
      <c r="HX27" s="76"/>
      <c r="IH27" s="76"/>
      <c r="IR27" s="76"/>
      <c r="JB27" s="76"/>
    </row>
    <row r="28" spans="1:262" s="1" customFormat="1" ht="15.75" customHeight="1" x14ac:dyDescent="0.3">
      <c r="A28" s="206" t="str">
        <f ca="1">IF(ISBLANK('Data Summary'!A30),"",'Data Summary'!A30)</f>
        <v/>
      </c>
      <c r="B28" s="71"/>
      <c r="C28" s="10" t="str">
        <f>HLOOKUP(Introduction!$G$4,nametranslations,113,FALSE)</f>
        <v>Improved estimate used</v>
      </c>
      <c r="D28" s="28"/>
      <c r="E28" s="28"/>
      <c r="F28" s="28"/>
      <c r="G28" s="28"/>
      <c r="H28" s="28"/>
      <c r="I28" s="52"/>
      <c r="J28" s="9"/>
      <c r="K28" s="9"/>
      <c r="L28" s="71"/>
      <c r="M28" s="10" t="str">
        <f>HLOOKUP(Introduction!$G$4,nametranslations,113,FALSE)</f>
        <v>Improved estimate used</v>
      </c>
      <c r="N28" s="28"/>
      <c r="O28" s="28"/>
      <c r="P28" s="28"/>
      <c r="Q28" s="28"/>
      <c r="R28" s="28"/>
      <c r="S28" s="52"/>
      <c r="T28" s="9"/>
      <c r="U28" s="9"/>
      <c r="V28" s="71"/>
      <c r="W28" s="10" t="str">
        <f>HLOOKUP(Introduction!$G$4,nametranslations,113,FALSE)</f>
        <v>Improved estimate used</v>
      </c>
      <c r="X28" s="28" t="s">
        <v>150</v>
      </c>
      <c r="Y28" s="28"/>
      <c r="Z28" s="28"/>
      <c r="AA28" s="28"/>
      <c r="AB28" s="28" t="s">
        <v>150</v>
      </c>
      <c r="AC28" s="52" t="s">
        <v>150</v>
      </c>
      <c r="AD28" s="9"/>
      <c r="AE28" s="9"/>
      <c r="AF28" s="71"/>
      <c r="AG28" s="10" t="str">
        <f>HLOOKUP(Introduction!$G$4,nametranslations,113,FALSE)</f>
        <v>Improved estimate used</v>
      </c>
      <c r="AH28" s="28" t="s">
        <v>150</v>
      </c>
      <c r="AI28" s="28" t="s">
        <v>150</v>
      </c>
      <c r="AJ28" s="28" t="s">
        <v>150</v>
      </c>
      <c r="AK28" s="28"/>
      <c r="AL28" s="28" t="s">
        <v>150</v>
      </c>
      <c r="AM28" s="52" t="s">
        <v>150</v>
      </c>
      <c r="AN28" s="9"/>
      <c r="AO28" s="9"/>
      <c r="AP28" s="71"/>
      <c r="AQ28" s="10" t="str">
        <f>HLOOKUP(Introduction!$G$4,nametranslations,113,FALSE)</f>
        <v>Improved estimate used</v>
      </c>
      <c r="AR28" s="28" t="s">
        <v>150</v>
      </c>
      <c r="AS28" s="28"/>
      <c r="AT28" s="28"/>
      <c r="AU28" s="28"/>
      <c r="AV28" s="28" t="s">
        <v>150</v>
      </c>
      <c r="AW28" s="52" t="s">
        <v>150</v>
      </c>
      <c r="AX28" s="9"/>
      <c r="AY28" s="9"/>
      <c r="AZ28" s="71"/>
      <c r="BA28" s="10" t="str">
        <f>HLOOKUP(Introduction!$G$4,nametranslations,113,FALSE)</f>
        <v>Improved estimate used</v>
      </c>
      <c r="BB28" s="129"/>
      <c r="BC28" s="28"/>
      <c r="BD28" s="28" t="s">
        <v>144</v>
      </c>
      <c r="BE28" s="28"/>
      <c r="BF28" s="28"/>
      <c r="BG28" s="52"/>
      <c r="BH28" s="9"/>
      <c r="BI28" s="9"/>
      <c r="BJ28" s="71"/>
      <c r="BK28" s="10" t="str">
        <f>HLOOKUP(Introduction!$G$4,nametranslations,113,FALSE)</f>
        <v>Improved estimate used</v>
      </c>
      <c r="BL28" s="28" t="s">
        <v>150</v>
      </c>
      <c r="BM28" s="28"/>
      <c r="BN28" s="28"/>
      <c r="BO28" s="28"/>
      <c r="BP28" s="28" t="s">
        <v>150</v>
      </c>
      <c r="BQ28" s="52" t="s">
        <v>150</v>
      </c>
      <c r="BR28" s="9"/>
      <c r="BS28" s="9"/>
      <c r="BT28" s="71"/>
      <c r="BU28" s="10" t="str">
        <f>HLOOKUP(Introduction!$G$4,nametranslations,113,FALSE)</f>
        <v>Improved estimate used</v>
      </c>
      <c r="BV28" s="28"/>
      <c r="BW28" s="28"/>
      <c r="BX28" s="28"/>
      <c r="BY28" s="28"/>
      <c r="BZ28" s="28"/>
      <c r="CA28" s="52"/>
      <c r="CB28" s="9"/>
      <c r="CC28" s="9"/>
      <c r="CD28" s="71"/>
      <c r="CE28" s="10" t="str">
        <f>HLOOKUP(Introduction!$G$4,nametranslations,113,FALSE)</f>
        <v>Improved estimate used</v>
      </c>
      <c r="CF28" s="28" t="s">
        <v>150</v>
      </c>
      <c r="CG28" s="28"/>
      <c r="CH28" s="28"/>
      <c r="CI28" s="28"/>
      <c r="CJ28" s="28" t="s">
        <v>150</v>
      </c>
      <c r="CK28" s="52" t="s">
        <v>150</v>
      </c>
      <c r="CL28" s="9"/>
      <c r="CM28" s="9"/>
      <c r="CN28" s="71"/>
      <c r="CO28" s="10" t="str">
        <f>HLOOKUP(Introduction!$G$4,nametranslations,113,FALSE)</f>
        <v>Improved estimate used</v>
      </c>
      <c r="CP28" s="28"/>
      <c r="CQ28" s="28"/>
      <c r="CR28" s="28"/>
      <c r="CS28" s="28"/>
      <c r="CT28" s="28"/>
      <c r="CU28" s="52"/>
      <c r="CV28" s="9"/>
      <c r="CW28" s="9"/>
      <c r="CX28" s="71"/>
      <c r="CY28" s="10" t="str">
        <f>HLOOKUP(Introduction!$G$4,nametranslations,113,FALSE)</f>
        <v>Improved estimate used</v>
      </c>
      <c r="CZ28" s="28" t="s">
        <v>144</v>
      </c>
      <c r="DA28" s="28"/>
      <c r="DB28" s="28"/>
      <c r="DC28" s="28"/>
      <c r="DD28" s="28" t="s">
        <v>150</v>
      </c>
      <c r="DE28" s="52" t="s">
        <v>144</v>
      </c>
      <c r="DF28" s="9"/>
      <c r="DG28" s="9"/>
      <c r="DH28" s="71"/>
      <c r="DI28" s="10" t="str">
        <f>HLOOKUP(Introduction!$G$4,nametranslations,113,FALSE)</f>
        <v>Improved estimate used</v>
      </c>
      <c r="DJ28" s="28"/>
      <c r="DK28" s="28"/>
      <c r="DL28" s="28"/>
      <c r="DM28" s="28"/>
      <c r="DN28" s="28"/>
      <c r="DO28" s="52"/>
      <c r="DP28" s="9"/>
      <c r="DQ28" s="9"/>
      <c r="DR28" s="71"/>
      <c r="DS28" s="10" t="str">
        <f>HLOOKUP(Introduction!$G$4,nametranslations,113,FALSE)</f>
        <v>Improved estimate used</v>
      </c>
      <c r="DT28" s="28" t="s">
        <v>150</v>
      </c>
      <c r="DU28" s="28"/>
      <c r="DV28" s="28"/>
      <c r="DW28" s="28"/>
      <c r="DX28" s="28" t="s">
        <v>150</v>
      </c>
      <c r="DY28" s="52" t="s">
        <v>150</v>
      </c>
      <c r="DZ28" s="9"/>
      <c r="EA28" s="9"/>
      <c r="EB28" s="76"/>
      <c r="EL28" s="76"/>
      <c r="EV28" s="76"/>
      <c r="FF28" s="76"/>
      <c r="FP28" s="76"/>
      <c r="FZ28" s="76"/>
      <c r="GJ28" s="76"/>
      <c r="GT28" s="76"/>
      <c r="HD28" s="76"/>
      <c r="HN28" s="76"/>
      <c r="HX28" s="76"/>
      <c r="IH28" s="76"/>
      <c r="IR28" s="76"/>
      <c r="JB28" s="76"/>
    </row>
    <row r="29" spans="1:262" ht="15.75" customHeight="1" x14ac:dyDescent="0.3">
      <c r="A29" s="206" t="str">
        <f ca="1">IF(ISBLANK('Data Summary'!A31),"",'Data Summary'!A31)</f>
        <v/>
      </c>
      <c r="B29" s="71"/>
      <c r="C29" s="10" t="str">
        <f>HLOOKUP(Introduction!$G$4,nametranslations,114,FALSE)</f>
        <v>Basic estimate used</v>
      </c>
      <c r="D29" s="28"/>
      <c r="E29" s="28"/>
      <c r="F29" s="28"/>
      <c r="G29" s="28"/>
      <c r="H29" s="28"/>
      <c r="I29" s="52"/>
      <c r="J29" s="9"/>
      <c r="K29" s="9"/>
      <c r="L29" s="71"/>
      <c r="M29" s="10" t="str">
        <f>HLOOKUP(Introduction!$G$4,nametranslations,114,FALSE)</f>
        <v>Basic estimate used</v>
      </c>
      <c r="N29" s="28"/>
      <c r="O29" s="28"/>
      <c r="P29" s="28"/>
      <c r="Q29" s="28"/>
      <c r="R29" s="28"/>
      <c r="S29" s="52"/>
      <c r="T29" s="9"/>
      <c r="U29" s="9"/>
      <c r="V29" s="71"/>
      <c r="W29" s="10" t="str">
        <f>HLOOKUP(Introduction!$G$4,nametranslations,114,FALSE)</f>
        <v>Basic estimate used</v>
      </c>
      <c r="X29" s="28" t="s">
        <v>150</v>
      </c>
      <c r="Y29" s="28"/>
      <c r="Z29" s="28"/>
      <c r="AA29" s="28"/>
      <c r="AB29" s="28" t="s">
        <v>150</v>
      </c>
      <c r="AC29" s="52" t="s">
        <v>150</v>
      </c>
      <c r="AD29" s="9"/>
      <c r="AE29" s="9"/>
      <c r="AF29" s="71"/>
      <c r="AG29" s="10" t="str">
        <f>HLOOKUP(Introduction!$G$4,nametranslations,114,FALSE)</f>
        <v>Basic estimate used</v>
      </c>
      <c r="AH29" s="28" t="s">
        <v>150</v>
      </c>
      <c r="AI29" s="28" t="s">
        <v>150</v>
      </c>
      <c r="AJ29" s="28" t="s">
        <v>150</v>
      </c>
      <c r="AK29" s="28"/>
      <c r="AL29" s="28" t="s">
        <v>150</v>
      </c>
      <c r="AM29" s="52" t="s">
        <v>150</v>
      </c>
      <c r="AN29" s="9"/>
      <c r="AO29" s="9"/>
      <c r="AP29" s="71"/>
      <c r="AQ29" s="10" t="str">
        <f>HLOOKUP(Introduction!$G$4,nametranslations,114,FALSE)</f>
        <v>Basic estimate used</v>
      </c>
      <c r="AR29" s="28" t="s">
        <v>150</v>
      </c>
      <c r="AS29" s="28"/>
      <c r="AT29" s="28"/>
      <c r="AU29" s="28"/>
      <c r="AV29" s="28" t="s">
        <v>150</v>
      </c>
      <c r="AW29" s="52" t="s">
        <v>150</v>
      </c>
      <c r="AX29" s="9"/>
      <c r="AY29" s="9"/>
      <c r="AZ29" s="71"/>
      <c r="BA29" s="10" t="str">
        <f>HLOOKUP(Introduction!$G$4,nametranslations,114,FALSE)</f>
        <v>Basic estimate used</v>
      </c>
      <c r="BB29" s="28"/>
      <c r="BC29" s="28"/>
      <c r="BD29" s="28" t="s">
        <v>144</v>
      </c>
      <c r="BE29" s="28"/>
      <c r="BF29" s="28"/>
      <c r="BG29" s="52"/>
      <c r="BH29" s="9"/>
      <c r="BI29" s="9"/>
      <c r="BJ29" s="71"/>
      <c r="BK29" s="10" t="str">
        <f>HLOOKUP(Introduction!$G$4,nametranslations,114,FALSE)</f>
        <v>Basic estimate used</v>
      </c>
      <c r="BL29" s="28"/>
      <c r="BM29" s="28"/>
      <c r="BN29" s="28"/>
      <c r="BO29" s="28"/>
      <c r="BP29" s="28"/>
      <c r="BQ29" s="52"/>
      <c r="BR29" s="9"/>
      <c r="BS29" s="9"/>
      <c r="BT29" s="71"/>
      <c r="BU29" s="10" t="str">
        <f>HLOOKUP(Introduction!$G$4,nametranslations,114,FALSE)</f>
        <v>Basic estimate used</v>
      </c>
      <c r="BV29" s="28" t="s">
        <v>150</v>
      </c>
      <c r="BW29" s="28"/>
      <c r="BX29" s="28"/>
      <c r="BY29" s="28"/>
      <c r="BZ29" s="28" t="s">
        <v>150</v>
      </c>
      <c r="CA29" s="52" t="s">
        <v>150</v>
      </c>
      <c r="CB29" s="9"/>
      <c r="CC29" s="9"/>
      <c r="CD29" s="71"/>
      <c r="CE29" s="10" t="str">
        <f>HLOOKUP(Introduction!$G$4,nametranslations,114,FALSE)</f>
        <v>Basic estimate used</v>
      </c>
      <c r="CF29" s="28" t="s">
        <v>144</v>
      </c>
      <c r="CG29" s="28"/>
      <c r="CH29" s="28"/>
      <c r="CI29" s="28"/>
      <c r="CJ29" s="28" t="s">
        <v>144</v>
      </c>
      <c r="CK29" s="52" t="s">
        <v>144</v>
      </c>
      <c r="CL29" s="9"/>
      <c r="CM29" s="9"/>
      <c r="CN29" s="71"/>
      <c r="CO29" s="10" t="str">
        <f>HLOOKUP(Introduction!$G$4,nametranslations,114,FALSE)</f>
        <v>Basic estimate used</v>
      </c>
      <c r="CP29" s="28" t="s">
        <v>150</v>
      </c>
      <c r="CQ29" s="28"/>
      <c r="CR29" s="28"/>
      <c r="CS29" s="28"/>
      <c r="CT29" s="28" t="s">
        <v>150</v>
      </c>
      <c r="CU29" s="52" t="s">
        <v>150</v>
      </c>
      <c r="CV29" s="9"/>
      <c r="CW29" s="9"/>
      <c r="CX29" s="71"/>
      <c r="CY29" s="10" t="str">
        <f>HLOOKUP(Introduction!$G$4,nametranslations,114,FALSE)</f>
        <v>Basic estimate used</v>
      </c>
      <c r="CZ29" s="28" t="s">
        <v>144</v>
      </c>
      <c r="DA29" s="28"/>
      <c r="DB29" s="28"/>
      <c r="DC29" s="28"/>
      <c r="DD29" s="28" t="s">
        <v>150</v>
      </c>
      <c r="DE29" s="52" t="s">
        <v>144</v>
      </c>
      <c r="DF29" s="9"/>
      <c r="DG29" s="9"/>
      <c r="DH29" s="71"/>
      <c r="DI29" s="10" t="str">
        <f>HLOOKUP(Introduction!$G$4,nametranslations,114,FALSE)</f>
        <v>Basic estimate used</v>
      </c>
      <c r="DJ29" s="28" t="s">
        <v>144</v>
      </c>
      <c r="DK29" s="28"/>
      <c r="DL29" s="28"/>
      <c r="DM29" s="28"/>
      <c r="DN29" s="28" t="s">
        <v>144</v>
      </c>
      <c r="DO29" s="52" t="s">
        <v>144</v>
      </c>
      <c r="DP29" s="9"/>
      <c r="DQ29" s="9"/>
      <c r="DR29" s="71"/>
      <c r="DS29" s="10" t="str">
        <f>HLOOKUP(Introduction!$G$4,nametranslations,114,FALSE)</f>
        <v>Basic estimate used</v>
      </c>
      <c r="DT29" s="28" t="s">
        <v>150</v>
      </c>
      <c r="DU29" s="28"/>
      <c r="DV29" s="28"/>
      <c r="DW29" s="28"/>
      <c r="DX29" s="28" t="s">
        <v>150</v>
      </c>
      <c r="DY29" s="52" t="s">
        <v>150</v>
      </c>
      <c r="DZ29" s="9"/>
      <c r="EA29" s="9"/>
    </row>
    <row r="30" spans="1:262" ht="15.75" customHeight="1" x14ac:dyDescent="0.3">
      <c r="A30" s="206" t="str">
        <f ca="1">IF(ISBLANK('Data Summary'!A32),"",'Data Summary'!A32)</f>
        <v/>
      </c>
      <c r="B30" s="72"/>
      <c r="C30" s="10" t="str">
        <f>HLOOKUP(Introduction!$G$4,nametranslations,115,FALSE)</f>
        <v>Number of schools total</v>
      </c>
      <c r="D30" s="35"/>
      <c r="E30" s="35"/>
      <c r="F30" s="35"/>
      <c r="G30" s="36"/>
      <c r="H30" s="37"/>
      <c r="I30" s="38"/>
      <c r="J30" s="9"/>
      <c r="K30" s="9"/>
      <c r="L30" s="72"/>
      <c r="M30" s="10" t="str">
        <f>HLOOKUP(Introduction!$G$4,nametranslations,115,FALSE)</f>
        <v>Number of schools total</v>
      </c>
      <c r="N30" s="35"/>
      <c r="O30" s="35"/>
      <c r="P30" s="35"/>
      <c r="Q30" s="36"/>
      <c r="R30" s="37"/>
      <c r="S30" s="38"/>
      <c r="T30" s="9"/>
      <c r="U30" s="9"/>
      <c r="V30" s="72"/>
      <c r="W30" s="10" t="str">
        <f>HLOOKUP(Introduction!$G$4,nametranslations,115,FALSE)</f>
        <v>Number of schools total</v>
      </c>
      <c r="X30" s="117"/>
      <c r="Y30" s="117"/>
      <c r="Z30" s="117"/>
      <c r="AA30" s="118">
        <v>5669</v>
      </c>
      <c r="AB30" s="119">
        <v>5805</v>
      </c>
      <c r="AC30" s="38">
        <v>2374</v>
      </c>
      <c r="AD30" s="9"/>
      <c r="AE30" s="9"/>
      <c r="AF30" s="72"/>
      <c r="AG30" s="10" t="str">
        <f>HLOOKUP(Introduction!$G$4,nametranslations,115,FALSE)</f>
        <v>Number of schools total</v>
      </c>
      <c r="AH30" s="35"/>
      <c r="AI30" s="35"/>
      <c r="AJ30" s="35"/>
      <c r="AK30" s="36"/>
      <c r="AL30" s="37"/>
      <c r="AM30" s="38"/>
      <c r="AN30" s="9"/>
      <c r="AO30" s="9"/>
      <c r="AP30" s="72"/>
      <c r="AQ30" s="10" t="str">
        <f>HLOOKUP(Introduction!$G$4,nametranslations,115,FALSE)</f>
        <v>Number of schools total</v>
      </c>
      <c r="AR30" s="117"/>
      <c r="AS30" s="117"/>
      <c r="AT30" s="117"/>
      <c r="AU30" s="118">
        <v>6071</v>
      </c>
      <c r="AV30" s="119">
        <v>6123</v>
      </c>
      <c r="AW30" s="38">
        <v>2830</v>
      </c>
      <c r="AX30" s="9"/>
      <c r="AY30" s="9"/>
      <c r="AZ30" s="72"/>
      <c r="BA30" s="10" t="str">
        <f>HLOOKUP(Introduction!$G$4,nametranslations,115,FALSE)</f>
        <v>Number of schools total</v>
      </c>
      <c r="BB30" s="130"/>
      <c r="BC30" s="130"/>
      <c r="BD30" s="130"/>
      <c r="BE30" s="131"/>
      <c r="BF30" s="132"/>
      <c r="BG30" s="38"/>
      <c r="BH30" s="9"/>
      <c r="BI30" s="9"/>
      <c r="BJ30" s="72"/>
      <c r="BK30" s="10" t="str">
        <f>HLOOKUP(Introduction!$G$4,nametranslations,115,FALSE)</f>
        <v>Number of schools total</v>
      </c>
      <c r="BL30" s="117"/>
      <c r="BM30" s="117"/>
      <c r="BN30" s="117"/>
      <c r="BO30" s="118">
        <v>6242</v>
      </c>
      <c r="BP30" s="119">
        <v>6288</v>
      </c>
      <c r="BQ30" s="38">
        <v>2871</v>
      </c>
      <c r="BR30" s="9"/>
      <c r="BS30" s="9"/>
      <c r="BT30" s="72"/>
      <c r="BU30" s="10" t="str">
        <f>HLOOKUP(Introduction!$G$4,nametranslations,115,FALSE)</f>
        <v>Number of schools total</v>
      </c>
      <c r="BV30" s="35"/>
      <c r="BW30" s="35"/>
      <c r="BX30" s="35"/>
      <c r="BY30" s="36"/>
      <c r="BZ30" s="37"/>
      <c r="CA30" s="38"/>
      <c r="CB30" s="9"/>
      <c r="CC30" s="9"/>
      <c r="CD30" s="72"/>
      <c r="CE30" s="10" t="str">
        <f>HLOOKUP(Introduction!$G$4,nametranslations,115,FALSE)</f>
        <v>Number of schools total</v>
      </c>
      <c r="CF30" s="117">
        <v>9625</v>
      </c>
      <c r="CG30" s="117" t="s">
        <v>263</v>
      </c>
      <c r="CH30" s="117" t="s">
        <v>263</v>
      </c>
      <c r="CI30" s="118">
        <v>6647</v>
      </c>
      <c r="CJ30" s="119">
        <v>6671</v>
      </c>
      <c r="CK30" s="38">
        <v>2954</v>
      </c>
      <c r="CL30" s="9"/>
      <c r="CM30" s="9"/>
      <c r="CN30" s="72"/>
      <c r="CO30" s="10" t="str">
        <f>HLOOKUP(Introduction!$G$4,nametranslations,115,FALSE)</f>
        <v>Number of schools total</v>
      </c>
      <c r="CP30" s="35"/>
      <c r="CQ30" s="35"/>
      <c r="CR30" s="35"/>
      <c r="CS30" s="36"/>
      <c r="CT30" s="37"/>
      <c r="CU30" s="38"/>
      <c r="CV30" s="9"/>
      <c r="CW30" s="9"/>
      <c r="CX30" s="72"/>
      <c r="CY30" s="10" t="str">
        <f>HLOOKUP(Introduction!$G$4,nametranslations,115,FALSE)</f>
        <v>Number of schools total</v>
      </c>
      <c r="CZ30" s="117">
        <v>9678</v>
      </c>
      <c r="DA30" s="117" t="s">
        <v>263</v>
      </c>
      <c r="DB30" s="117" t="s">
        <v>263</v>
      </c>
      <c r="DC30" s="118">
        <v>6761</v>
      </c>
      <c r="DD30" s="119">
        <v>6698</v>
      </c>
      <c r="DE30" s="38">
        <v>2980</v>
      </c>
      <c r="DF30" s="9"/>
      <c r="DG30" s="9"/>
      <c r="DH30" s="72"/>
      <c r="DI30" s="10" t="str">
        <f>HLOOKUP(Introduction!$G$4,nametranslations,115,FALSE)</f>
        <v>Number of schools total</v>
      </c>
      <c r="DJ30" s="35"/>
      <c r="DK30" s="35"/>
      <c r="DL30" s="35"/>
      <c r="DM30" s="36"/>
      <c r="DN30" s="37"/>
      <c r="DO30" s="38"/>
      <c r="DP30" s="9"/>
      <c r="DQ30" s="9"/>
      <c r="DR30" s="72"/>
      <c r="DS30" s="10" t="str">
        <f>HLOOKUP(Introduction!$G$4,nametranslations,115,FALSE)</f>
        <v>Number of schools total</v>
      </c>
      <c r="DT30" s="117">
        <v>17204</v>
      </c>
      <c r="DU30" s="117" t="s">
        <v>263</v>
      </c>
      <c r="DV30" s="117" t="s">
        <v>263</v>
      </c>
      <c r="DW30" s="118">
        <v>7057</v>
      </c>
      <c r="DX30" s="119">
        <v>7081</v>
      </c>
      <c r="DY30" s="38">
        <v>3066</v>
      </c>
      <c r="DZ30" s="9"/>
      <c r="EA30" s="9"/>
    </row>
    <row r="31" spans="1:262" ht="16.2" thickBot="1" x14ac:dyDescent="0.35">
      <c r="A31" s="206" t="str">
        <f ca="1">IF(ISBLANK('Data Summary'!A33),"",'Data Summary'!A33)</f>
        <v/>
      </c>
      <c r="B31" s="73"/>
      <c r="C31" s="39" t="str">
        <f>HLOOKUP(Introduction!$G$4,nametranslations,116,FALSE)</f>
        <v>Number surveyed</v>
      </c>
      <c r="D31" s="40"/>
      <c r="E31" s="40"/>
      <c r="F31" s="40"/>
      <c r="G31" s="40"/>
      <c r="H31" s="40"/>
      <c r="I31" s="41"/>
      <c r="J31" s="9"/>
      <c r="K31" s="9"/>
      <c r="L31" s="73"/>
      <c r="M31" s="39" t="str">
        <f>HLOOKUP(Introduction!$G$4,nametranslations,116,FALSE)</f>
        <v>Number surveyed</v>
      </c>
      <c r="N31" s="40"/>
      <c r="O31" s="40"/>
      <c r="P31" s="40"/>
      <c r="Q31" s="40"/>
      <c r="R31" s="40">
        <v>190</v>
      </c>
      <c r="S31" s="41"/>
      <c r="T31" s="9"/>
      <c r="U31" s="9"/>
      <c r="V31" s="73"/>
      <c r="W31" s="39" t="str">
        <f>HLOOKUP(Introduction!$G$4,nametranslations,116,FALSE)</f>
        <v>Number surveyed</v>
      </c>
      <c r="X31" s="40"/>
      <c r="Y31" s="40"/>
      <c r="Z31" s="40"/>
      <c r="AA31" s="40">
        <v>5669</v>
      </c>
      <c r="AB31" s="40">
        <v>5805</v>
      </c>
      <c r="AC31" s="41">
        <v>2374</v>
      </c>
      <c r="AD31" s="9"/>
      <c r="AE31" s="9"/>
      <c r="AF31" s="73"/>
      <c r="AG31" s="39" t="str">
        <f>HLOOKUP(Introduction!$G$4,nametranslations,116,FALSE)</f>
        <v>Number surveyed</v>
      </c>
      <c r="AH31" s="40"/>
      <c r="AI31" s="40"/>
      <c r="AJ31" s="40"/>
      <c r="AK31" s="40"/>
      <c r="AL31" s="40"/>
      <c r="AM31" s="41"/>
      <c r="AN31" s="9"/>
      <c r="AO31" s="9"/>
      <c r="AP31" s="73"/>
      <c r="AQ31" s="39" t="str">
        <f>HLOOKUP(Introduction!$G$4,nametranslations,116,FALSE)</f>
        <v>Number surveyed</v>
      </c>
      <c r="AR31" s="40"/>
      <c r="AS31" s="40"/>
      <c r="AT31" s="40"/>
      <c r="AU31" s="40">
        <v>6071</v>
      </c>
      <c r="AV31" s="40">
        <v>6123</v>
      </c>
      <c r="AW31" s="41">
        <v>2830</v>
      </c>
      <c r="AX31" s="9"/>
      <c r="AY31" s="9"/>
      <c r="AZ31" s="73"/>
      <c r="BA31" s="39" t="str">
        <f>HLOOKUP(Introduction!$G$4,nametranslations,116,FALSE)</f>
        <v>Number surveyed</v>
      </c>
      <c r="BB31" s="40"/>
      <c r="BC31" s="40"/>
      <c r="BD31" s="40">
        <v>91</v>
      </c>
      <c r="BE31" s="40"/>
      <c r="BF31" s="40"/>
      <c r="BG31" s="41"/>
      <c r="BH31" s="9"/>
      <c r="BI31" s="9"/>
      <c r="BJ31" s="73"/>
      <c r="BK31" s="39" t="str">
        <f>HLOOKUP(Introduction!$G$4,nametranslations,116,FALSE)</f>
        <v>Number surveyed</v>
      </c>
      <c r="BL31" s="40"/>
      <c r="BM31" s="40"/>
      <c r="BN31" s="40"/>
      <c r="BO31" s="40">
        <v>6242</v>
      </c>
      <c r="BP31" s="40">
        <v>6288</v>
      </c>
      <c r="BQ31" s="41">
        <v>2871</v>
      </c>
      <c r="BR31" s="9"/>
      <c r="BS31" s="9"/>
      <c r="BT31" s="73"/>
      <c r="BU31" s="39" t="str">
        <f>HLOOKUP(Introduction!$G$4,nametranslations,116,FALSE)</f>
        <v>Number surveyed</v>
      </c>
      <c r="BV31" s="40"/>
      <c r="BW31" s="40"/>
      <c r="BX31" s="40"/>
      <c r="BY31" s="40"/>
      <c r="BZ31" s="40"/>
      <c r="CA31" s="41"/>
      <c r="CB31" s="9"/>
      <c r="CC31" s="9"/>
      <c r="CD31" s="73"/>
      <c r="CE31" s="39" t="str">
        <f>HLOOKUP(Introduction!$G$4,nametranslations,116,FALSE)</f>
        <v>Number surveyed</v>
      </c>
      <c r="CF31" s="40">
        <v>9625</v>
      </c>
      <c r="CG31" s="40" t="s">
        <v>263</v>
      </c>
      <c r="CH31" s="40" t="s">
        <v>263</v>
      </c>
      <c r="CI31" s="40">
        <v>6647</v>
      </c>
      <c r="CJ31" s="40">
        <v>6671</v>
      </c>
      <c r="CK31" s="41">
        <v>2954</v>
      </c>
      <c r="CL31" s="9"/>
      <c r="CM31" s="9"/>
      <c r="CN31" s="73"/>
      <c r="CO31" s="39" t="str">
        <f>HLOOKUP(Introduction!$G$4,nametranslations,116,FALSE)</f>
        <v>Number surveyed</v>
      </c>
      <c r="CP31" s="40"/>
      <c r="CQ31" s="40"/>
      <c r="CR31" s="40"/>
      <c r="CS31" s="40"/>
      <c r="CT31" s="40"/>
      <c r="CU31" s="41"/>
      <c r="CV31" s="9"/>
      <c r="CW31" s="9"/>
      <c r="CX31" s="73"/>
      <c r="CY31" s="39" t="str">
        <f>HLOOKUP(Introduction!$G$4,nametranslations,116,FALSE)</f>
        <v>Number surveyed</v>
      </c>
      <c r="CZ31" s="40">
        <v>9678</v>
      </c>
      <c r="DA31" s="40" t="s">
        <v>263</v>
      </c>
      <c r="DB31" s="40" t="s">
        <v>263</v>
      </c>
      <c r="DC31" s="40">
        <v>6761</v>
      </c>
      <c r="DD31" s="40">
        <v>6698</v>
      </c>
      <c r="DE31" s="41">
        <v>2980</v>
      </c>
      <c r="DF31" s="9"/>
      <c r="DG31" s="9"/>
      <c r="DH31" s="73"/>
      <c r="DI31" s="39" t="str">
        <f>HLOOKUP(Introduction!$G$4,nametranslations,116,FALSE)</f>
        <v>Number surveyed</v>
      </c>
      <c r="DJ31" s="40"/>
      <c r="DK31" s="40"/>
      <c r="DL31" s="40"/>
      <c r="DM31" s="40"/>
      <c r="DN31" s="40"/>
      <c r="DO31" s="41"/>
      <c r="DP31" s="9"/>
      <c r="DQ31" s="9"/>
      <c r="DR31" s="73"/>
      <c r="DS31" s="39" t="str">
        <f>HLOOKUP(Introduction!$G$4,nametranslations,116,FALSE)</f>
        <v>Number surveyed</v>
      </c>
      <c r="DT31" s="40">
        <v>17204</v>
      </c>
      <c r="DU31" s="40" t="s">
        <v>263</v>
      </c>
      <c r="DV31" s="40" t="s">
        <v>263</v>
      </c>
      <c r="DW31" s="40">
        <v>7057</v>
      </c>
      <c r="DX31" s="40">
        <v>7081</v>
      </c>
      <c r="DY31" s="41">
        <v>3066</v>
      </c>
      <c r="DZ31" s="9"/>
      <c r="EA31" s="9"/>
    </row>
    <row r="32" spans="1:262" x14ac:dyDescent="0.3">
      <c r="A32" s="206" t="str">
        <f ca="1">IF(ISBLANK('Data Summary'!A34),"",'Data Summary'!A34)</f>
        <v/>
      </c>
    </row>
    <row r="33" spans="1:1" x14ac:dyDescent="0.3">
      <c r="A33" s="206" t="str">
        <f ca="1">IF(ISBLANK('Data Summary'!A35),"",'Data Summary'!A35)</f>
        <v/>
      </c>
    </row>
    <row r="34" spans="1:1" x14ac:dyDescent="0.3">
      <c r="A34" s="206" t="str">
        <f ca="1">IF(ISBLANK('Data Summary'!A36),"",'Data Summary'!A36)</f>
        <v/>
      </c>
    </row>
    <row r="35" spans="1:1" x14ac:dyDescent="0.3">
      <c r="A35" s="206" t="str">
        <f ca="1">IF(ISBLANK('Data Summary'!A37),"",'Data Summary'!A37)</f>
        <v/>
      </c>
    </row>
    <row r="36" spans="1:1" x14ac:dyDescent="0.3">
      <c r="A36" s="206" t="str">
        <f ca="1">IF(ISBLANK('Data Summary'!A38),"",'Data Summary'!A38)</f>
        <v/>
      </c>
    </row>
    <row r="37" spans="1:1" x14ac:dyDescent="0.3">
      <c r="A37" s="206" t="str">
        <f ca="1">IF(ISBLANK('Data Summary'!A39),"",'Data Summary'!A39)</f>
        <v/>
      </c>
    </row>
    <row r="38" spans="1:1" x14ac:dyDescent="0.3">
      <c r="A38" s="206" t="str">
        <f ca="1">IF(ISBLANK('Data Summary'!A40),"",'Data Summary'!A40)</f>
        <v/>
      </c>
    </row>
    <row r="39" spans="1:1" x14ac:dyDescent="0.3">
      <c r="A39" s="206" t="str">
        <f ca="1">IF(ISBLANK('Data Summary'!A41),"",'Data Summary'!A41)</f>
        <v/>
      </c>
    </row>
    <row r="40" spans="1:1" x14ac:dyDescent="0.3">
      <c r="A40" s="206" t="str">
        <f ca="1">IF(ISBLANK('Data Summary'!A42),"",'Data Summary'!A42)</f>
        <v/>
      </c>
    </row>
    <row r="41" spans="1:1" x14ac:dyDescent="0.3">
      <c r="A41" s="206" t="str">
        <f ca="1">IF(ISBLANK('Data Summary'!A43),"",'Data Summary'!A43)</f>
        <v/>
      </c>
    </row>
    <row r="42" spans="1:1" x14ac:dyDescent="0.3">
      <c r="A42" s="206" t="str">
        <f ca="1">IF(ISBLANK('Data Summary'!A44),"",'Data Summary'!A44)</f>
        <v/>
      </c>
    </row>
    <row r="43" spans="1:1" x14ac:dyDescent="0.3">
      <c r="A43" s="206" t="str">
        <f ca="1">IF(ISBLANK('Data Summary'!A45),"",'Data Summary'!A45)</f>
        <v/>
      </c>
    </row>
    <row r="44" spans="1:1" x14ac:dyDescent="0.3">
      <c r="A44" s="206" t="str">
        <f ca="1">IF(ISBLANK('Data Summary'!A46),"",'Data Summary'!A46)</f>
        <v/>
      </c>
    </row>
    <row r="45" spans="1:1" x14ac:dyDescent="0.3">
      <c r="A45" s="206" t="str">
        <f ca="1">IF(ISBLANK('Data Summary'!A47),"",'Data Summary'!A47)</f>
        <v/>
      </c>
    </row>
    <row r="46" spans="1:1" x14ac:dyDescent="0.3">
      <c r="A46" s="206" t="str">
        <f ca="1">IF(ISBLANK('Data Summary'!A48),"",'Data Summary'!A48)</f>
        <v/>
      </c>
    </row>
    <row r="47" spans="1:1" x14ac:dyDescent="0.3">
      <c r="A47" s="206" t="str">
        <f ca="1">IF(ISBLANK('Data Summary'!A49),"",'Data Summary'!A49)</f>
        <v/>
      </c>
    </row>
    <row r="48" spans="1:1" x14ac:dyDescent="0.3">
      <c r="A48" s="206" t="str">
        <f ca="1">IF(ISBLANK('Data Summary'!A50),"",'Data Summary'!A50)</f>
        <v/>
      </c>
    </row>
    <row r="49" spans="1:1" x14ac:dyDescent="0.3">
      <c r="A49" s="206" t="str">
        <f ca="1">IF(ISBLANK('Data Summary'!A51),"",'Data Summary'!A51)</f>
        <v/>
      </c>
    </row>
    <row r="50" spans="1:1" x14ac:dyDescent="0.3">
      <c r="A50" s="206" t="str">
        <f ca="1">IF(ISBLANK('Data Summary'!A52),"",'Data Summary'!A52)</f>
        <v/>
      </c>
    </row>
    <row r="51" spans="1:1" x14ac:dyDescent="0.3">
      <c r="A51" s="206" t="str">
        <f ca="1">IF(ISBLANK('Data Summary'!A53),"",'Data Summary'!A53)</f>
        <v/>
      </c>
    </row>
    <row r="52" spans="1:1" x14ac:dyDescent="0.3">
      <c r="A52" s="206" t="str">
        <f ca="1">IF(ISBLANK('Data Summary'!A54),"",'Data Summary'!A54)</f>
        <v/>
      </c>
    </row>
    <row r="53" spans="1:1" x14ac:dyDescent="0.3">
      <c r="A53" s="206" t="str">
        <f ca="1">IF(ISBLANK('Data Summary'!A55),"",'Data Summary'!A55)</f>
        <v/>
      </c>
    </row>
    <row r="54" spans="1:1" x14ac:dyDescent="0.3">
      <c r="A54" s="206" t="str">
        <f ca="1">IF(ISBLANK('Data Summary'!A56),"",'Data Summary'!A56)</f>
        <v/>
      </c>
    </row>
    <row r="55" spans="1:1" x14ac:dyDescent="0.3">
      <c r="A55" s="206" t="str">
        <f ca="1">IF(ISBLANK('Data Summary'!A57),"",'Data Summary'!A57)</f>
        <v/>
      </c>
    </row>
    <row r="56" spans="1:1" x14ac:dyDescent="0.3">
      <c r="A56" s="206" t="str">
        <f ca="1">IF(ISBLANK('Data Summary'!A58),"",'Data Summary'!A58)</f>
        <v/>
      </c>
    </row>
    <row r="57" spans="1:1" x14ac:dyDescent="0.3">
      <c r="A57" s="206" t="str">
        <f ca="1">IF(ISBLANK('Data Summary'!A59),"",'Data Summary'!A59)</f>
        <v/>
      </c>
    </row>
    <row r="58" spans="1:1" x14ac:dyDescent="0.3">
      <c r="A58" s="206" t="str">
        <f ca="1">IF(ISBLANK('Data Summary'!A60),"",'Data Summary'!A60)</f>
        <v/>
      </c>
    </row>
    <row r="59" spans="1:1" x14ac:dyDescent="0.3">
      <c r="A59" s="206" t="str">
        <f ca="1">IF(ISBLANK('Data Summary'!A61),"",'Data Summary'!A61)</f>
        <v/>
      </c>
    </row>
    <row r="60" spans="1:1" x14ac:dyDescent="0.3">
      <c r="A60" s="206" t="str">
        <f ca="1">IF(ISBLANK('Data Summary'!A62),"",'Data Summary'!A62)</f>
        <v/>
      </c>
    </row>
    <row r="61" spans="1:1" x14ac:dyDescent="0.3">
      <c r="A61" s="206" t="str">
        <f ca="1">IF(ISBLANK('Data Summary'!A63),"",'Data Summary'!A63)</f>
        <v/>
      </c>
    </row>
    <row r="62" spans="1:1" x14ac:dyDescent="0.3">
      <c r="A62" s="206" t="str">
        <f ca="1">IF(ISBLANK('Data Summary'!A64),"",'Data Summary'!A64)</f>
        <v/>
      </c>
    </row>
    <row r="63" spans="1:1" x14ac:dyDescent="0.3">
      <c r="A63" s="206" t="str">
        <f ca="1">IF(ISBLANK('Data Summary'!A65),"",'Data Summary'!A65)</f>
        <v/>
      </c>
    </row>
    <row r="64" spans="1:1" x14ac:dyDescent="0.3">
      <c r="A64" s="206" t="str">
        <f ca="1">IF(ISBLANK('Data Summary'!A66),"",'Data Summary'!A66)</f>
        <v/>
      </c>
    </row>
    <row r="65" spans="1:1" x14ac:dyDescent="0.3">
      <c r="A65" s="206" t="str">
        <f ca="1">IF(ISBLANK('Data Summary'!A67),"",'Data Summary'!A67)</f>
        <v/>
      </c>
    </row>
    <row r="66" spans="1:1" x14ac:dyDescent="0.3">
      <c r="A66" s="206" t="str">
        <f ca="1">IF(ISBLANK('Data Summary'!A68),"",'Data Summary'!A68)</f>
        <v/>
      </c>
    </row>
    <row r="67" spans="1:1" x14ac:dyDescent="0.3">
      <c r="A67" s="206" t="str">
        <f ca="1">IF(ISBLANK('Data Summary'!A69),"",'Data Summary'!A69)</f>
        <v/>
      </c>
    </row>
    <row r="68" spans="1:1" x14ac:dyDescent="0.3">
      <c r="A68" s="206" t="str">
        <f ca="1">IF(ISBLANK('Data Summary'!A70),"",'Data Summary'!A70)</f>
        <v/>
      </c>
    </row>
    <row r="69" spans="1:1" x14ac:dyDescent="0.3">
      <c r="A69" s="206" t="str">
        <f ca="1">IF(ISBLANK('Data Summary'!A71),"",'Data Summary'!A71)</f>
        <v/>
      </c>
    </row>
    <row r="70" spans="1:1" x14ac:dyDescent="0.3">
      <c r="A70" s="206" t="str">
        <f ca="1">IF(ISBLANK('Data Summary'!A72),"",'Data Summary'!A72)</f>
        <v/>
      </c>
    </row>
    <row r="71" spans="1:1" x14ac:dyDescent="0.3">
      <c r="A71" s="206" t="str">
        <f ca="1">IF(ISBLANK('Data Summary'!A73),"",'Data Summary'!A73)</f>
        <v/>
      </c>
    </row>
    <row r="72" spans="1:1" x14ac:dyDescent="0.3">
      <c r="A72" s="206" t="str">
        <f ca="1">IF(ISBLANK('Data Summary'!A74),"",'Data Summary'!A74)</f>
        <v/>
      </c>
    </row>
    <row r="73" spans="1:1" x14ac:dyDescent="0.3">
      <c r="A73" s="206" t="str">
        <f ca="1">IF(ISBLANK('Data Summary'!A75),"",'Data Summary'!A75)</f>
        <v/>
      </c>
    </row>
    <row r="74" spans="1:1" x14ac:dyDescent="0.3">
      <c r="A74" s="206" t="str">
        <f ca="1">IF(ISBLANK('Data Summary'!A76),"",'Data Summary'!A76)</f>
        <v/>
      </c>
    </row>
    <row r="75" spans="1:1" x14ac:dyDescent="0.3">
      <c r="A75" s="206" t="str">
        <f ca="1">IF(ISBLANK('Data Summary'!A77),"",'Data Summary'!A77)</f>
        <v/>
      </c>
    </row>
    <row r="76" spans="1:1" x14ac:dyDescent="0.3">
      <c r="A76" s="206" t="str">
        <f ca="1">IF(ISBLANK('Data Summary'!A78),"",'Data Summary'!A78)</f>
        <v/>
      </c>
    </row>
    <row r="77" spans="1:1" x14ac:dyDescent="0.3">
      <c r="A77" s="206" t="str">
        <f ca="1">IF(ISBLANK('Data Summary'!A79),"",'Data Summary'!A79)</f>
        <v/>
      </c>
    </row>
    <row r="78" spans="1:1" x14ac:dyDescent="0.3">
      <c r="A78" s="206" t="str">
        <f ca="1">IF(ISBLANK('Data Summary'!A80),"",'Data Summary'!A80)</f>
        <v/>
      </c>
    </row>
    <row r="79" spans="1:1" x14ac:dyDescent="0.3">
      <c r="A79" s="206" t="str">
        <f ca="1">IF(ISBLANK('Data Summary'!A81),"",'Data Summary'!A81)</f>
        <v/>
      </c>
    </row>
    <row r="80" spans="1:1" x14ac:dyDescent="0.3">
      <c r="A80" s="206" t="str">
        <f ca="1">IF(ISBLANK('Data Summary'!A82),"",'Data Summary'!A82)</f>
        <v/>
      </c>
    </row>
    <row r="81" spans="1:1" x14ac:dyDescent="0.3">
      <c r="A81" s="206" t="str">
        <f ca="1">IF(ISBLANK('Data Summary'!A83),"",'Data Summary'!A83)</f>
        <v/>
      </c>
    </row>
    <row r="82" spans="1:1" x14ac:dyDescent="0.3">
      <c r="A82" s="206" t="str">
        <f ca="1">IF(ISBLANK('Data Summary'!A84),"",'Data Summary'!A84)</f>
        <v/>
      </c>
    </row>
    <row r="83" spans="1:1" x14ac:dyDescent="0.3">
      <c r="A83" s="206" t="str">
        <f ca="1">IF(ISBLANK('Data Summary'!A85),"",'Data Summary'!A85)</f>
        <v/>
      </c>
    </row>
    <row r="84" spans="1:1" x14ac:dyDescent="0.3">
      <c r="A84" s="206" t="str">
        <f ca="1">IF(ISBLANK('Data Summary'!A86),"",'Data Summary'!A86)</f>
        <v/>
      </c>
    </row>
    <row r="85" spans="1:1" x14ac:dyDescent="0.3">
      <c r="A85" s="206" t="str">
        <f ca="1">IF(ISBLANK('Data Summary'!A87),"",'Data Summary'!A87)</f>
        <v/>
      </c>
    </row>
    <row r="86" spans="1:1" x14ac:dyDescent="0.3">
      <c r="A86" s="206" t="str">
        <f ca="1">IF(ISBLANK('Data Summary'!A88),"",'Data Summary'!A88)</f>
        <v/>
      </c>
    </row>
    <row r="87" spans="1:1" x14ac:dyDescent="0.3">
      <c r="A87" s="206" t="str">
        <f ca="1">IF(ISBLANK('Data Summary'!A89),"",'Data Summary'!A89)</f>
        <v/>
      </c>
    </row>
    <row r="88" spans="1:1" x14ac:dyDescent="0.3">
      <c r="A88" s="206" t="str">
        <f ca="1">IF(ISBLANK('Data Summary'!A90),"",'Data Summary'!A90)</f>
        <v/>
      </c>
    </row>
    <row r="89" spans="1:1" x14ac:dyDescent="0.3">
      <c r="A89" s="206" t="str">
        <f ca="1">IF(ISBLANK('Data Summary'!A91),"",'Data Summary'!A91)</f>
        <v/>
      </c>
    </row>
    <row r="90" spans="1:1" x14ac:dyDescent="0.3">
      <c r="A90" s="206" t="str">
        <f ca="1">IF(ISBLANK('Data Summary'!A92),"",'Data Summary'!A92)</f>
        <v/>
      </c>
    </row>
    <row r="91" spans="1:1" x14ac:dyDescent="0.3">
      <c r="A91" s="206" t="str">
        <f ca="1">IF(ISBLANK('Data Summary'!A93),"",'Data Summary'!A93)</f>
        <v/>
      </c>
    </row>
    <row r="92" spans="1:1" x14ac:dyDescent="0.3">
      <c r="A92" s="206" t="str">
        <f ca="1">IF(ISBLANK('Data Summary'!A94),"",'Data Summary'!A94)</f>
        <v/>
      </c>
    </row>
    <row r="93" spans="1:1" x14ac:dyDescent="0.3">
      <c r="A93" s="206" t="str">
        <f ca="1">IF(ISBLANK('Data Summary'!A95),"",'Data Summary'!A95)</f>
        <v/>
      </c>
    </row>
    <row r="94" spans="1:1" x14ac:dyDescent="0.3">
      <c r="A94" s="206" t="str">
        <f ca="1">IF(ISBLANK('Data Summary'!A96),"",'Data Summary'!A96)</f>
        <v/>
      </c>
    </row>
    <row r="95" spans="1:1" x14ac:dyDescent="0.3">
      <c r="A95" s="206" t="str">
        <f ca="1">IF(ISBLANK('Data Summary'!A97),"",'Data Summary'!A97)</f>
        <v/>
      </c>
    </row>
    <row r="96" spans="1:1" x14ac:dyDescent="0.3">
      <c r="A96" s="206" t="str">
        <f ca="1">IF(ISBLANK('Data Summary'!A98),"",'Data Summary'!A98)</f>
        <v/>
      </c>
    </row>
    <row r="97" spans="1:1" x14ac:dyDescent="0.3">
      <c r="A97" s="206" t="str">
        <f ca="1">IF(ISBLANK('Data Summary'!A99),"",'Data Summary'!A99)</f>
        <v/>
      </c>
    </row>
    <row r="98" spans="1:1" x14ac:dyDescent="0.3">
      <c r="A98" s="206" t="str">
        <f ca="1">IF(ISBLANK('Data Summary'!A100),"",'Data Summary'!A100)</f>
        <v/>
      </c>
    </row>
    <row r="99" spans="1:1" x14ac:dyDescent="0.3">
      <c r="A99" s="206" t="str">
        <f ca="1">IF(ISBLANK('Data Summary'!A101),"",'Data Summary'!A101)</f>
        <v/>
      </c>
    </row>
    <row r="100" spans="1:1" x14ac:dyDescent="0.3">
      <c r="A100" s="206" t="str">
        <f ca="1">IF(ISBLANK('Data Summary'!A102),"",'Data Summary'!A102)</f>
        <v/>
      </c>
    </row>
    <row r="101" spans="1:1" x14ac:dyDescent="0.3">
      <c r="A101" s="206" t="str">
        <f ca="1">IF(ISBLANK('Data Summary'!A103),"",'Data Summary'!A103)</f>
        <v/>
      </c>
    </row>
    <row r="102" spans="1:1" x14ac:dyDescent="0.3">
      <c r="A102" s="206" t="str">
        <f ca="1">IF(ISBLANK('Data Summary'!A104),"",'Data Summary'!A104)</f>
        <v/>
      </c>
    </row>
    <row r="103" spans="1:1" x14ac:dyDescent="0.3">
      <c r="A103" s="206" t="str">
        <f ca="1">IF(ISBLANK('Data Summary'!A105),"",'Data Summary'!A105)</f>
        <v/>
      </c>
    </row>
    <row r="104" spans="1:1" x14ac:dyDescent="0.3">
      <c r="A104" s="206" t="str">
        <f ca="1">IF(ISBLANK('Data Summary'!A106),"",'Data Summary'!A106)</f>
        <v/>
      </c>
    </row>
    <row r="105" spans="1:1" x14ac:dyDescent="0.3">
      <c r="A105" s="206" t="str">
        <f ca="1">IF(ISBLANK('Data Summary'!A107),"",'Data Summary'!A107)</f>
        <v/>
      </c>
    </row>
    <row r="106" spans="1:1" x14ac:dyDescent="0.3">
      <c r="A106" s="206" t="str">
        <f ca="1">IF(ISBLANK('Data Summary'!A108),"",'Data Summary'!A108)</f>
        <v/>
      </c>
    </row>
    <row r="107" spans="1:1" x14ac:dyDescent="0.3">
      <c r="A107" s="206" t="str">
        <f ca="1">IF(ISBLANK('Data Summary'!A109),"",'Data Summary'!A109)</f>
        <v/>
      </c>
    </row>
    <row r="108" spans="1:1" x14ac:dyDescent="0.3">
      <c r="A108" s="206" t="str">
        <f ca="1">IF(ISBLANK('Data Summary'!A110),"",'Data Summary'!A110)</f>
        <v/>
      </c>
    </row>
    <row r="109" spans="1:1" x14ac:dyDescent="0.3">
      <c r="A109" s="206" t="str">
        <f ca="1">IF(ISBLANK('Data Summary'!A111),"",'Data Summary'!A111)</f>
        <v/>
      </c>
    </row>
    <row r="110" spans="1:1" x14ac:dyDescent="0.3">
      <c r="A110" s="206" t="str">
        <f ca="1">IF(ISBLANK('Data Summary'!A112),"",'Data Summary'!A112)</f>
        <v/>
      </c>
    </row>
    <row r="111" spans="1:1" x14ac:dyDescent="0.3">
      <c r="A111" s="206" t="str">
        <f ca="1">IF(ISBLANK('Data Summary'!A113),"",'Data Summary'!A113)</f>
        <v/>
      </c>
    </row>
    <row r="112" spans="1:1" x14ac:dyDescent="0.3">
      <c r="A112" s="206" t="str">
        <f ca="1">IF(ISBLANK('Data Summary'!A114),"",'Data Summary'!A114)</f>
        <v/>
      </c>
    </row>
    <row r="113" spans="1:1" x14ac:dyDescent="0.3">
      <c r="A113" s="206" t="str">
        <f ca="1">IF(ISBLANK('Data Summary'!A115),"",'Data Summary'!A115)</f>
        <v/>
      </c>
    </row>
    <row r="114" spans="1:1" x14ac:dyDescent="0.3">
      <c r="A114" s="206" t="str">
        <f ca="1">IF(ISBLANK('Data Summary'!A116),"",'Data Summary'!A116)</f>
        <v/>
      </c>
    </row>
    <row r="115" spans="1:1" x14ac:dyDescent="0.3">
      <c r="A115" s="206" t="str">
        <f ca="1">IF(ISBLANK('Data Summary'!A117),"",'Data Summary'!A117)</f>
        <v/>
      </c>
    </row>
    <row r="116" spans="1:1" x14ac:dyDescent="0.3">
      <c r="A116" s="206" t="str">
        <f ca="1">IF(ISBLANK('Data Summary'!A118),"",'Data Summary'!A118)</f>
        <v/>
      </c>
    </row>
    <row r="117" spans="1:1" x14ac:dyDescent="0.3">
      <c r="A117" s="206" t="str">
        <f ca="1">IF(ISBLANK('Data Summary'!A119),"",'Data Summary'!A119)</f>
        <v/>
      </c>
    </row>
    <row r="118" spans="1:1" x14ac:dyDescent="0.3">
      <c r="A118" s="206" t="str">
        <f ca="1">IF(ISBLANK('Data Summary'!A120),"",'Data Summary'!A120)</f>
        <v/>
      </c>
    </row>
    <row r="119" spans="1:1" x14ac:dyDescent="0.3">
      <c r="A119" s="206" t="str">
        <f ca="1">IF(ISBLANK('Data Summary'!A121),"",'Data Summary'!A121)</f>
        <v/>
      </c>
    </row>
    <row r="120" spans="1:1" x14ac:dyDescent="0.3">
      <c r="A120" s="206" t="str">
        <f ca="1">IF(ISBLANK('Data Summary'!A122),"",'Data Summary'!A122)</f>
        <v/>
      </c>
    </row>
    <row r="121" spans="1:1" x14ac:dyDescent="0.3">
      <c r="A121" s="206" t="str">
        <f ca="1">IF(ISBLANK('Data Summary'!A123),"",'Data Summary'!A123)</f>
        <v/>
      </c>
    </row>
    <row r="122" spans="1:1" x14ac:dyDescent="0.3">
      <c r="A122" s="206" t="str">
        <f ca="1">IF(ISBLANK('Data Summary'!A124),"",'Data Summary'!A124)</f>
        <v/>
      </c>
    </row>
    <row r="123" spans="1:1" x14ac:dyDescent="0.3">
      <c r="A123" s="206" t="str">
        <f ca="1">IF(ISBLANK('Data Summary'!A125),"",'Data Summary'!A125)</f>
        <v/>
      </c>
    </row>
    <row r="124" spans="1:1" x14ac:dyDescent="0.3">
      <c r="A124" s="206" t="str">
        <f ca="1">IF(ISBLANK('Data Summary'!A126),"",'Data Summary'!A126)</f>
        <v/>
      </c>
    </row>
    <row r="125" spans="1:1" x14ac:dyDescent="0.3">
      <c r="A125" s="206" t="str">
        <f ca="1">IF(ISBLANK('Data Summary'!A127),"",'Data Summary'!A127)</f>
        <v/>
      </c>
    </row>
    <row r="126" spans="1:1" x14ac:dyDescent="0.3">
      <c r="A126" s="206" t="str">
        <f ca="1">IF(ISBLANK('Data Summary'!A128),"",'Data Summary'!A128)</f>
        <v/>
      </c>
    </row>
    <row r="127" spans="1:1" x14ac:dyDescent="0.3">
      <c r="A127" s="206" t="str">
        <f ca="1">IF(ISBLANK('Data Summary'!A129),"",'Data Summary'!A129)</f>
        <v/>
      </c>
    </row>
    <row r="128" spans="1:1" x14ac:dyDescent="0.3">
      <c r="A128" s="206" t="str">
        <f ca="1">IF(ISBLANK('Data Summary'!A130),"",'Data Summary'!A130)</f>
        <v/>
      </c>
    </row>
    <row r="129" spans="1:1" x14ac:dyDescent="0.3">
      <c r="A129" s="206" t="str">
        <f ca="1">IF(ISBLANK('Data Summary'!A131),"",'Data Summary'!A131)</f>
        <v/>
      </c>
    </row>
    <row r="130" spans="1:1" x14ac:dyDescent="0.3">
      <c r="A130" s="206" t="str">
        <f ca="1">IF(ISBLANK('Data Summary'!A132),"",'Data Summary'!A132)</f>
        <v/>
      </c>
    </row>
    <row r="131" spans="1:1" x14ac:dyDescent="0.3">
      <c r="A131" s="206" t="str">
        <f ca="1">IF(ISBLANK('Data Summary'!A133),"",'Data Summary'!A133)</f>
        <v/>
      </c>
    </row>
    <row r="132" spans="1:1" x14ac:dyDescent="0.3">
      <c r="A132" s="206" t="str">
        <f ca="1">IF(ISBLANK('Data Summary'!A134),"",'Data Summary'!A134)</f>
        <v/>
      </c>
    </row>
    <row r="133" spans="1:1" x14ac:dyDescent="0.3">
      <c r="A133" s="206" t="str">
        <f ca="1">IF(ISBLANK('Data Summary'!A135),"",'Data Summary'!A135)</f>
        <v/>
      </c>
    </row>
    <row r="134" spans="1:1" x14ac:dyDescent="0.3">
      <c r="A134" s="206" t="str">
        <f ca="1">IF(ISBLANK('Data Summary'!A136),"",'Data Summary'!A136)</f>
        <v/>
      </c>
    </row>
    <row r="135" spans="1:1" x14ac:dyDescent="0.3">
      <c r="A135" s="206" t="str">
        <f ca="1">IF(ISBLANK('Data Summary'!A137),"",'Data Summary'!A137)</f>
        <v/>
      </c>
    </row>
    <row r="136" spans="1:1" x14ac:dyDescent="0.3">
      <c r="A136" s="206" t="str">
        <f ca="1">IF(ISBLANK('Data Summary'!A138),"",'Data Summary'!A138)</f>
        <v/>
      </c>
    </row>
    <row r="137" spans="1:1" x14ac:dyDescent="0.3">
      <c r="A137" s="206" t="str">
        <f ca="1">IF(ISBLANK('Data Summary'!A139),"",'Data Summary'!A139)</f>
        <v/>
      </c>
    </row>
    <row r="138" spans="1:1" x14ac:dyDescent="0.3">
      <c r="A138" s="206" t="str">
        <f ca="1">IF(ISBLANK('Data Summary'!A140),"",'Data Summary'!A140)</f>
        <v/>
      </c>
    </row>
    <row r="139" spans="1:1" x14ac:dyDescent="0.3">
      <c r="A139" s="206" t="str">
        <f ca="1">IF(ISBLANK('Data Summary'!A141),"",'Data Summary'!A141)</f>
        <v/>
      </c>
    </row>
    <row r="140" spans="1:1" x14ac:dyDescent="0.3">
      <c r="A140" s="206" t="str">
        <f ca="1">IF(ISBLANK('Data Summary'!A142),"",'Data Summary'!A142)</f>
        <v/>
      </c>
    </row>
    <row r="141" spans="1:1" x14ac:dyDescent="0.3">
      <c r="A141" s="206" t="str">
        <f ca="1">IF(ISBLANK('Data Summary'!A143),"",'Data Summary'!A143)</f>
        <v/>
      </c>
    </row>
    <row r="142" spans="1:1" x14ac:dyDescent="0.3">
      <c r="A142" s="206" t="str">
        <f ca="1">IF(ISBLANK('Data Summary'!A144),"",'Data Summary'!A144)</f>
        <v/>
      </c>
    </row>
    <row r="143" spans="1:1" x14ac:dyDescent="0.3">
      <c r="A143" s="206" t="str">
        <f ca="1">IF(ISBLANK('Data Summary'!A145),"",'Data Summary'!A145)</f>
        <v/>
      </c>
    </row>
    <row r="144" spans="1:1" x14ac:dyDescent="0.3">
      <c r="A144" s="206" t="str">
        <f ca="1">IF(ISBLANK('Data Summary'!A146),"",'Data Summary'!A146)</f>
        <v/>
      </c>
    </row>
    <row r="145" spans="1:1" x14ac:dyDescent="0.3">
      <c r="A145" s="206" t="str">
        <f ca="1">IF(ISBLANK('Data Summary'!A147),"",'Data Summary'!A147)</f>
        <v/>
      </c>
    </row>
    <row r="146" spans="1:1" x14ac:dyDescent="0.3">
      <c r="A146" s="206" t="str">
        <f ca="1">IF(ISBLANK('Data Summary'!A148),"",'Data Summary'!A148)</f>
        <v/>
      </c>
    </row>
    <row r="147" spans="1:1" x14ac:dyDescent="0.3">
      <c r="A147" s="206" t="str">
        <f ca="1">IF(ISBLANK('Data Summary'!A149),"",'Data Summary'!A149)</f>
        <v/>
      </c>
    </row>
    <row r="148" spans="1:1" x14ac:dyDescent="0.3">
      <c r="A148" s="206" t="e">
        <f>IF(ISBLANK(#REF!),"",#REF!)</f>
        <v>#REF!</v>
      </c>
    </row>
    <row r="149" spans="1:1" x14ac:dyDescent="0.3">
      <c r="A149" s="206" t="e">
        <f>IF(ISBLANK(#REF!),"",#REF!)</f>
        <v>#REF!</v>
      </c>
    </row>
    <row r="150" spans="1:1" x14ac:dyDescent="0.3">
      <c r="A150" s="206" t="e">
        <f>IF(ISBLANK(#REF!),"",#REF!)</f>
        <v>#REF!</v>
      </c>
    </row>
    <row r="151" spans="1:1" x14ac:dyDescent="0.3">
      <c r="A151" s="206" t="e">
        <f>IF(ISBLANK(#REF!),"",#REF!)</f>
        <v>#REF!</v>
      </c>
    </row>
    <row r="152" spans="1:1" x14ac:dyDescent="0.3">
      <c r="A152" s="205"/>
    </row>
    <row r="153" spans="1:1" x14ac:dyDescent="0.3">
      <c r="A153" s="205"/>
    </row>
    <row r="154" spans="1:1" x14ac:dyDescent="0.3">
      <c r="A154" s="205"/>
    </row>
    <row r="155" spans="1:1" x14ac:dyDescent="0.3">
      <c r="A155" s="205"/>
    </row>
    <row r="156" spans="1:1" x14ac:dyDescent="0.3">
      <c r="A156" s="205"/>
    </row>
    <row r="157" spans="1:1" x14ac:dyDescent="0.3">
      <c r="A157" s="205"/>
    </row>
    <row r="158" spans="1:1" x14ac:dyDescent="0.3">
      <c r="A158" s="205"/>
    </row>
    <row r="159" spans="1:1" x14ac:dyDescent="0.3">
      <c r="A159" s="205"/>
    </row>
    <row r="160" spans="1:1" x14ac:dyDescent="0.3">
      <c r="A160" s="205"/>
    </row>
    <row r="161" spans="1:1" x14ac:dyDescent="0.3">
      <c r="A161" s="205"/>
    </row>
    <row r="162" spans="1:1" x14ac:dyDescent="0.3">
      <c r="A162" s="205"/>
    </row>
    <row r="163" spans="1:1" x14ac:dyDescent="0.3">
      <c r="A163" s="205"/>
    </row>
    <row r="164" spans="1:1" x14ac:dyDescent="0.3">
      <c r="A164" s="205"/>
    </row>
    <row r="165" spans="1:1" x14ac:dyDescent="0.3">
      <c r="A165" s="205"/>
    </row>
    <row r="166" spans="1:1" x14ac:dyDescent="0.3">
      <c r="A166" s="205"/>
    </row>
    <row r="167" spans="1:1" x14ac:dyDescent="0.3">
      <c r="A167" s="205"/>
    </row>
    <row r="168" spans="1:1" x14ac:dyDescent="0.3">
      <c r="A168" s="205"/>
    </row>
    <row r="169" spans="1:1" x14ac:dyDescent="0.3">
      <c r="A169" s="205"/>
    </row>
    <row r="170" spans="1:1" x14ac:dyDescent="0.3">
      <c r="A170" s="205"/>
    </row>
    <row r="171" spans="1:1" x14ac:dyDescent="0.3">
      <c r="A171" s="205"/>
    </row>
    <row r="172" spans="1:1" x14ac:dyDescent="0.3">
      <c r="A172" s="205"/>
    </row>
    <row r="173" spans="1:1" x14ac:dyDescent="0.3">
      <c r="A173" s="205"/>
    </row>
    <row r="174" spans="1:1" x14ac:dyDescent="0.3">
      <c r="A174" s="205"/>
    </row>
    <row r="175" spans="1:1" x14ac:dyDescent="0.3">
      <c r="A175" s="205"/>
    </row>
    <row r="176" spans="1:1" x14ac:dyDescent="0.3">
      <c r="A176" s="205"/>
    </row>
    <row r="177" spans="1:1" x14ac:dyDescent="0.3">
      <c r="A177" s="205"/>
    </row>
    <row r="178" spans="1:1" x14ac:dyDescent="0.3">
      <c r="A178" s="205"/>
    </row>
    <row r="179" spans="1:1" x14ac:dyDescent="0.3">
      <c r="A179" s="205"/>
    </row>
    <row r="180" spans="1:1" x14ac:dyDescent="0.3">
      <c r="A180" s="205"/>
    </row>
    <row r="181" spans="1:1" x14ac:dyDescent="0.3">
      <c r="A181" s="205"/>
    </row>
    <row r="182" spans="1:1" x14ac:dyDescent="0.3">
      <c r="A182" s="205"/>
    </row>
    <row r="183" spans="1:1" x14ac:dyDescent="0.3">
      <c r="A183" s="205"/>
    </row>
    <row r="184" spans="1:1" x14ac:dyDescent="0.3">
      <c r="A184" s="205"/>
    </row>
    <row r="185" spans="1:1" x14ac:dyDescent="0.3">
      <c r="A185" s="205"/>
    </row>
    <row r="186" spans="1:1" x14ac:dyDescent="0.3">
      <c r="A186" s="205"/>
    </row>
    <row r="187" spans="1:1" x14ac:dyDescent="0.3">
      <c r="A187" s="205"/>
    </row>
    <row r="188" spans="1:1" x14ac:dyDescent="0.3">
      <c r="A188" s="205"/>
    </row>
    <row r="189" spans="1:1" x14ac:dyDescent="0.3">
      <c r="A189" s="205"/>
    </row>
    <row r="190" spans="1:1" x14ac:dyDescent="0.3">
      <c r="A190" s="205"/>
    </row>
    <row r="191" spans="1:1" x14ac:dyDescent="0.3">
      <c r="A191" s="205"/>
    </row>
    <row r="192" spans="1:1" x14ac:dyDescent="0.3">
      <c r="A192" s="205"/>
    </row>
    <row r="193" spans="1:1" x14ac:dyDescent="0.3">
      <c r="A193" s="205"/>
    </row>
    <row r="194" spans="1:1" x14ac:dyDescent="0.3">
      <c r="A194" s="205"/>
    </row>
    <row r="195" spans="1:1" x14ac:dyDescent="0.3">
      <c r="A195" s="205"/>
    </row>
    <row r="196" spans="1:1" x14ac:dyDescent="0.3">
      <c r="A196" s="205"/>
    </row>
    <row r="197" spans="1:1" x14ac:dyDescent="0.3">
      <c r="A197" s="205"/>
    </row>
    <row r="198" spans="1:1" x14ac:dyDescent="0.3">
      <c r="A198" s="205"/>
    </row>
    <row r="199" spans="1:1" x14ac:dyDescent="0.3">
      <c r="A199" s="205"/>
    </row>
    <row r="200" spans="1:1" x14ac:dyDescent="0.3">
      <c r="A200" s="205"/>
    </row>
    <row r="201" spans="1:1" x14ac:dyDescent="0.3">
      <c r="A201" s="205"/>
    </row>
    <row r="202" spans="1:1" x14ac:dyDescent="0.3">
      <c r="A202" s="205"/>
    </row>
    <row r="203" spans="1:1" x14ac:dyDescent="0.3">
      <c r="A203" s="205"/>
    </row>
    <row r="204" spans="1:1" x14ac:dyDescent="0.3">
      <c r="A204" s="205"/>
    </row>
    <row r="205" spans="1:1" x14ac:dyDescent="0.3">
      <c r="A205" s="205"/>
    </row>
    <row r="206" spans="1:1" x14ac:dyDescent="0.3">
      <c r="A206" s="205"/>
    </row>
    <row r="207" spans="1:1" x14ac:dyDescent="0.3">
      <c r="A207" s="205"/>
    </row>
    <row r="208" spans="1:1" x14ac:dyDescent="0.3">
      <c r="A208" s="205"/>
    </row>
    <row r="209" spans="1:1" x14ac:dyDescent="0.3">
      <c r="A209" s="205"/>
    </row>
    <row r="210" spans="1:1" x14ac:dyDescent="0.3">
      <c r="A210" s="205"/>
    </row>
    <row r="211" spans="1:1" x14ac:dyDescent="0.3">
      <c r="A211" s="205"/>
    </row>
    <row r="212" spans="1:1" x14ac:dyDescent="0.3">
      <c r="A212" s="205"/>
    </row>
    <row r="213" spans="1:1" x14ac:dyDescent="0.3">
      <c r="A213" s="205"/>
    </row>
    <row r="214" spans="1:1" x14ac:dyDescent="0.3">
      <c r="A214" s="205"/>
    </row>
    <row r="215" spans="1:1" x14ac:dyDescent="0.3">
      <c r="A215" s="205"/>
    </row>
    <row r="216" spans="1:1" x14ac:dyDescent="0.3">
      <c r="A216" s="205"/>
    </row>
    <row r="217" spans="1:1" x14ac:dyDescent="0.3">
      <c r="A217" s="205"/>
    </row>
    <row r="218" spans="1:1" x14ac:dyDescent="0.3">
      <c r="A218" s="205"/>
    </row>
    <row r="219" spans="1:1" x14ac:dyDescent="0.3">
      <c r="A219" s="205"/>
    </row>
    <row r="220" spans="1:1" x14ac:dyDescent="0.3">
      <c r="A220" s="205"/>
    </row>
    <row r="221" spans="1:1" x14ac:dyDescent="0.3">
      <c r="A221" s="205"/>
    </row>
    <row r="222" spans="1:1" x14ac:dyDescent="0.3">
      <c r="A222" s="205"/>
    </row>
    <row r="223" spans="1:1" x14ac:dyDescent="0.3">
      <c r="A223" s="205"/>
    </row>
    <row r="224" spans="1:1" x14ac:dyDescent="0.3">
      <c r="A224" s="205"/>
    </row>
    <row r="225" spans="1:1" x14ac:dyDescent="0.3">
      <c r="A225" s="205"/>
    </row>
    <row r="226" spans="1:1" x14ac:dyDescent="0.3">
      <c r="A226" s="205"/>
    </row>
    <row r="227" spans="1:1" x14ac:dyDescent="0.3">
      <c r="A227" s="205"/>
    </row>
    <row r="228" spans="1:1" x14ac:dyDescent="0.3">
      <c r="A228" s="205"/>
    </row>
    <row r="229" spans="1:1" x14ac:dyDescent="0.3">
      <c r="A229" s="205"/>
    </row>
    <row r="230" spans="1:1" x14ac:dyDescent="0.3">
      <c r="A230" s="205"/>
    </row>
    <row r="231" spans="1:1" x14ac:dyDescent="0.3">
      <c r="A231" s="205"/>
    </row>
    <row r="232" spans="1:1" x14ac:dyDescent="0.3">
      <c r="A232" s="205"/>
    </row>
    <row r="233" spans="1:1" x14ac:dyDescent="0.3">
      <c r="A233" s="205"/>
    </row>
    <row r="234" spans="1:1" x14ac:dyDescent="0.3">
      <c r="A234" s="205"/>
    </row>
    <row r="235" spans="1:1" x14ac:dyDescent="0.3">
      <c r="A235" s="205"/>
    </row>
    <row r="236" spans="1:1" x14ac:dyDescent="0.3">
      <c r="A236" s="205"/>
    </row>
    <row r="237" spans="1:1" x14ac:dyDescent="0.3">
      <c r="A237" s="205"/>
    </row>
    <row r="238" spans="1:1" x14ac:dyDescent="0.3">
      <c r="A238" s="205"/>
    </row>
    <row r="239" spans="1:1" x14ac:dyDescent="0.3">
      <c r="A239" s="205"/>
    </row>
    <row r="240" spans="1:1" x14ac:dyDescent="0.3">
      <c r="A240" s="205"/>
    </row>
    <row r="241" spans="1:1" x14ac:dyDescent="0.3">
      <c r="A241" s="205"/>
    </row>
    <row r="242" spans="1:1" x14ac:dyDescent="0.3">
      <c r="A242" s="205"/>
    </row>
    <row r="243" spans="1:1" x14ac:dyDescent="0.3">
      <c r="A243" s="205"/>
    </row>
    <row r="244" spans="1:1" x14ac:dyDescent="0.3">
      <c r="A244" s="205"/>
    </row>
    <row r="245" spans="1:1" x14ac:dyDescent="0.3">
      <c r="A245" s="205"/>
    </row>
    <row r="246" spans="1:1" x14ac:dyDescent="0.3">
      <c r="A246" s="205"/>
    </row>
    <row r="247" spans="1:1" x14ac:dyDescent="0.3">
      <c r="A247" s="205"/>
    </row>
    <row r="248" spans="1:1" x14ac:dyDescent="0.3">
      <c r="A248" s="205"/>
    </row>
    <row r="249" spans="1:1" x14ac:dyDescent="0.3">
      <c r="A249" s="205"/>
    </row>
    <row r="250" spans="1:1" x14ac:dyDescent="0.3">
      <c r="A250" s="205"/>
    </row>
    <row r="251" spans="1:1" x14ac:dyDescent="0.3">
      <c r="A251" s="205"/>
    </row>
    <row r="252" spans="1:1" x14ac:dyDescent="0.3">
      <c r="A252" s="205"/>
    </row>
    <row r="253" spans="1:1" x14ac:dyDescent="0.3">
      <c r="A253" s="205"/>
    </row>
    <row r="254" spans="1:1" x14ac:dyDescent="0.3">
      <c r="A254" s="205"/>
    </row>
    <row r="255" spans="1:1" x14ac:dyDescent="0.3">
      <c r="A255" s="205"/>
    </row>
    <row r="256" spans="1:1" x14ac:dyDescent="0.3">
      <c r="A256" s="205"/>
    </row>
    <row r="257" spans="1:1" x14ac:dyDescent="0.3">
      <c r="A257" s="205"/>
    </row>
    <row r="258" spans="1:1" x14ac:dyDescent="0.3">
      <c r="A258" s="205"/>
    </row>
    <row r="259" spans="1:1" x14ac:dyDescent="0.3">
      <c r="A259" s="205"/>
    </row>
    <row r="260" spans="1:1" x14ac:dyDescent="0.3">
      <c r="A260" s="205"/>
    </row>
    <row r="261" spans="1:1" x14ac:dyDescent="0.3">
      <c r="A261" s="205"/>
    </row>
    <row r="262" spans="1:1" x14ac:dyDescent="0.3">
      <c r="A262" s="205"/>
    </row>
    <row r="263" spans="1:1" x14ac:dyDescent="0.3">
      <c r="A263" s="205"/>
    </row>
    <row r="264" spans="1:1" x14ac:dyDescent="0.3">
      <c r="A264" s="205"/>
    </row>
    <row r="265" spans="1:1" x14ac:dyDescent="0.3">
      <c r="A265" s="205"/>
    </row>
    <row r="266" spans="1:1" x14ac:dyDescent="0.3">
      <c r="A266" s="205"/>
    </row>
    <row r="267" spans="1:1" x14ac:dyDescent="0.3">
      <c r="A267" s="205"/>
    </row>
    <row r="268" spans="1:1" x14ac:dyDescent="0.3">
      <c r="A268" s="205"/>
    </row>
    <row r="269" spans="1:1" x14ac:dyDescent="0.3">
      <c r="A269" s="205"/>
    </row>
    <row r="270" spans="1:1" x14ac:dyDescent="0.3">
      <c r="A270" s="205"/>
    </row>
    <row r="271" spans="1:1" x14ac:dyDescent="0.3">
      <c r="A271" s="205"/>
    </row>
    <row r="272" spans="1:1" x14ac:dyDescent="0.3">
      <c r="A272" s="205"/>
    </row>
    <row r="273" spans="1:1" x14ac:dyDescent="0.3">
      <c r="A273" s="205"/>
    </row>
    <row r="274" spans="1:1" x14ac:dyDescent="0.3">
      <c r="A274" s="205"/>
    </row>
    <row r="275" spans="1:1" x14ac:dyDescent="0.3">
      <c r="A275" s="205"/>
    </row>
    <row r="276" spans="1:1" x14ac:dyDescent="0.3">
      <c r="A276" s="205"/>
    </row>
    <row r="277" spans="1:1" x14ac:dyDescent="0.3">
      <c r="A277" s="205"/>
    </row>
    <row r="278" spans="1:1" x14ac:dyDescent="0.3">
      <c r="A278" s="205"/>
    </row>
    <row r="279" spans="1:1" x14ac:dyDescent="0.3">
      <c r="A279" s="205"/>
    </row>
    <row r="280" spans="1:1" x14ac:dyDescent="0.3">
      <c r="A280" s="205"/>
    </row>
    <row r="281" spans="1:1" x14ac:dyDescent="0.3">
      <c r="A281" s="205"/>
    </row>
    <row r="282" spans="1:1" x14ac:dyDescent="0.3">
      <c r="A282" s="205"/>
    </row>
    <row r="283" spans="1:1" x14ac:dyDescent="0.3">
      <c r="A283" s="205"/>
    </row>
    <row r="284" spans="1:1" x14ac:dyDescent="0.3">
      <c r="A284" s="205"/>
    </row>
    <row r="285" spans="1:1" x14ac:dyDescent="0.3">
      <c r="A285" s="205"/>
    </row>
    <row r="286" spans="1:1" x14ac:dyDescent="0.3">
      <c r="A286" s="205"/>
    </row>
    <row r="287" spans="1:1" x14ac:dyDescent="0.3">
      <c r="A287" s="205"/>
    </row>
    <row r="288" spans="1:1" x14ac:dyDescent="0.3">
      <c r="A288" s="205"/>
    </row>
    <row r="289" spans="1:1" x14ac:dyDescent="0.3">
      <c r="A289" s="205"/>
    </row>
    <row r="290" spans="1:1" x14ac:dyDescent="0.3">
      <c r="A290" s="205"/>
    </row>
    <row r="291" spans="1:1" x14ac:dyDescent="0.3">
      <c r="A291" s="205"/>
    </row>
    <row r="292" spans="1:1" x14ac:dyDescent="0.3">
      <c r="A292" s="205"/>
    </row>
    <row r="293" spans="1:1" x14ac:dyDescent="0.3">
      <c r="A293" s="205"/>
    </row>
    <row r="294" spans="1:1" x14ac:dyDescent="0.3">
      <c r="A294" s="205"/>
    </row>
    <row r="295" spans="1:1" x14ac:dyDescent="0.3">
      <c r="A295" s="205"/>
    </row>
    <row r="296" spans="1:1" x14ac:dyDescent="0.3">
      <c r="A296" s="205"/>
    </row>
    <row r="297" spans="1:1" x14ac:dyDescent="0.3">
      <c r="A297" s="205"/>
    </row>
    <row r="298" spans="1:1" x14ac:dyDescent="0.3">
      <c r="A298" s="205"/>
    </row>
    <row r="299" spans="1:1" x14ac:dyDescent="0.3">
      <c r="A299" s="205"/>
    </row>
    <row r="300" spans="1:1" x14ac:dyDescent="0.3">
      <c r="A300" s="205"/>
    </row>
    <row r="301" spans="1:1" x14ac:dyDescent="0.3">
      <c r="A301" s="205"/>
    </row>
    <row r="302" spans="1:1" x14ac:dyDescent="0.3">
      <c r="A302" s="205"/>
    </row>
    <row r="303" spans="1:1" x14ac:dyDescent="0.3">
      <c r="A303" s="205"/>
    </row>
    <row r="304" spans="1:1" x14ac:dyDescent="0.3">
      <c r="A304" s="205"/>
    </row>
    <row r="305" spans="1:1" x14ac:dyDescent="0.3">
      <c r="A305" s="205"/>
    </row>
    <row r="306" spans="1:1" x14ac:dyDescent="0.3">
      <c r="A306" s="205"/>
    </row>
    <row r="307" spans="1:1" x14ac:dyDescent="0.3">
      <c r="A307" s="205"/>
    </row>
    <row r="308" spans="1:1" x14ac:dyDescent="0.3">
      <c r="A308" s="205"/>
    </row>
    <row r="309" spans="1:1" x14ac:dyDescent="0.3">
      <c r="A309" s="205"/>
    </row>
    <row r="310" spans="1:1" x14ac:dyDescent="0.3">
      <c r="A310" s="205"/>
    </row>
    <row r="311" spans="1:1" x14ac:dyDescent="0.3">
      <c r="A311" s="205"/>
    </row>
    <row r="312" spans="1:1" x14ac:dyDescent="0.3">
      <c r="A312" s="205"/>
    </row>
    <row r="313" spans="1:1" x14ac:dyDescent="0.3">
      <c r="A313" s="205"/>
    </row>
    <row r="314" spans="1:1" x14ac:dyDescent="0.3">
      <c r="A314" s="205"/>
    </row>
    <row r="315" spans="1:1" x14ac:dyDescent="0.3">
      <c r="A315" s="205"/>
    </row>
    <row r="316" spans="1:1" x14ac:dyDescent="0.3">
      <c r="A316" s="205"/>
    </row>
    <row r="317" spans="1:1" x14ac:dyDescent="0.3">
      <c r="A317" s="205"/>
    </row>
    <row r="318" spans="1:1" x14ac:dyDescent="0.3">
      <c r="A318" s="205"/>
    </row>
    <row r="319" spans="1:1" x14ac:dyDescent="0.3">
      <c r="A319" s="205"/>
    </row>
    <row r="320" spans="1:1" x14ac:dyDescent="0.3">
      <c r="A320" s="205"/>
    </row>
    <row r="321" spans="1:1" x14ac:dyDescent="0.3">
      <c r="A321" s="205"/>
    </row>
    <row r="322" spans="1:1" x14ac:dyDescent="0.3">
      <c r="A322" s="205"/>
    </row>
    <row r="323" spans="1:1" x14ac:dyDescent="0.3">
      <c r="A323" s="205"/>
    </row>
    <row r="324" spans="1:1" x14ac:dyDescent="0.3">
      <c r="A324" s="205"/>
    </row>
    <row r="325" spans="1:1" x14ac:dyDescent="0.3">
      <c r="A325" s="205"/>
    </row>
    <row r="326" spans="1:1" x14ac:dyDescent="0.3">
      <c r="A326" s="205"/>
    </row>
    <row r="327" spans="1:1" x14ac:dyDescent="0.3">
      <c r="A327" s="205"/>
    </row>
    <row r="328" spans="1:1" x14ac:dyDescent="0.3">
      <c r="A328" s="205"/>
    </row>
    <row r="329" spans="1:1" x14ac:dyDescent="0.3">
      <c r="A329" s="205"/>
    </row>
    <row r="330" spans="1:1" x14ac:dyDescent="0.3">
      <c r="A330" s="205"/>
    </row>
    <row r="331" spans="1:1" x14ac:dyDescent="0.3">
      <c r="A331" s="205"/>
    </row>
    <row r="332" spans="1:1" x14ac:dyDescent="0.3">
      <c r="A332" s="205"/>
    </row>
    <row r="333" spans="1:1" x14ac:dyDescent="0.3">
      <c r="A333" s="205"/>
    </row>
    <row r="334" spans="1:1" x14ac:dyDescent="0.3">
      <c r="A334" s="205"/>
    </row>
    <row r="335" spans="1:1" x14ac:dyDescent="0.3">
      <c r="A335" s="205"/>
    </row>
    <row r="336" spans="1:1" x14ac:dyDescent="0.3">
      <c r="A336" s="205"/>
    </row>
    <row r="337" spans="1:1" x14ac:dyDescent="0.3">
      <c r="A337" s="205"/>
    </row>
    <row r="338" spans="1:1" x14ac:dyDescent="0.3">
      <c r="A338" s="205"/>
    </row>
    <row r="339" spans="1:1" x14ac:dyDescent="0.3">
      <c r="A339" s="205"/>
    </row>
    <row r="340" spans="1:1" x14ac:dyDescent="0.3">
      <c r="A340" s="205"/>
    </row>
    <row r="341" spans="1:1" x14ac:dyDescent="0.3">
      <c r="A341" s="205"/>
    </row>
    <row r="342" spans="1:1" x14ac:dyDescent="0.3">
      <c r="A342" s="205"/>
    </row>
    <row r="343" spans="1:1" x14ac:dyDescent="0.3">
      <c r="A343" s="205"/>
    </row>
    <row r="344" spans="1:1" x14ac:dyDescent="0.3">
      <c r="A344" s="205"/>
    </row>
    <row r="345" spans="1:1" x14ac:dyDescent="0.3">
      <c r="A345" s="205"/>
    </row>
    <row r="346" spans="1:1" x14ac:dyDescent="0.3">
      <c r="A346" s="205"/>
    </row>
    <row r="347" spans="1:1" x14ac:dyDescent="0.3">
      <c r="A347" s="205"/>
    </row>
    <row r="348" spans="1:1" x14ac:dyDescent="0.3">
      <c r="A348" s="205"/>
    </row>
    <row r="349" spans="1:1" x14ac:dyDescent="0.3">
      <c r="A349" s="205"/>
    </row>
    <row r="350" spans="1:1" x14ac:dyDescent="0.3">
      <c r="A350" s="205"/>
    </row>
    <row r="351" spans="1:1" x14ac:dyDescent="0.3">
      <c r="A351" s="205"/>
    </row>
    <row r="352" spans="1:1" x14ac:dyDescent="0.3">
      <c r="A352" s="205"/>
    </row>
    <row r="353" spans="1:1" x14ac:dyDescent="0.3">
      <c r="A353" s="205"/>
    </row>
    <row r="354" spans="1:1" x14ac:dyDescent="0.3">
      <c r="A354" s="205"/>
    </row>
    <row r="355" spans="1:1" x14ac:dyDescent="0.3">
      <c r="A355" s="205"/>
    </row>
    <row r="356" spans="1:1" x14ac:dyDescent="0.3">
      <c r="A356" s="205"/>
    </row>
    <row r="357" spans="1:1" x14ac:dyDescent="0.3">
      <c r="A357" s="205"/>
    </row>
    <row r="358" spans="1:1" x14ac:dyDescent="0.3">
      <c r="A358" s="205"/>
    </row>
    <row r="359" spans="1:1" x14ac:dyDescent="0.3">
      <c r="A359" s="205"/>
    </row>
    <row r="360" spans="1:1" x14ac:dyDescent="0.3">
      <c r="A360" s="205"/>
    </row>
    <row r="361" spans="1:1" x14ac:dyDescent="0.3">
      <c r="A361" s="205"/>
    </row>
    <row r="362" spans="1:1" x14ac:dyDescent="0.3">
      <c r="A362" s="205"/>
    </row>
    <row r="363" spans="1:1" x14ac:dyDescent="0.3">
      <c r="A363" s="205"/>
    </row>
    <row r="364" spans="1:1" x14ac:dyDescent="0.3">
      <c r="A364" s="205"/>
    </row>
    <row r="365" spans="1:1" x14ac:dyDescent="0.3">
      <c r="A365" s="205"/>
    </row>
    <row r="366" spans="1:1" x14ac:dyDescent="0.3">
      <c r="A366" s="205"/>
    </row>
    <row r="367" spans="1:1" x14ac:dyDescent="0.3">
      <c r="A367" s="205"/>
    </row>
    <row r="368" spans="1:1" x14ac:dyDescent="0.3">
      <c r="A368" s="205"/>
    </row>
    <row r="369" spans="1:1" x14ac:dyDescent="0.3">
      <c r="A369" s="205"/>
    </row>
    <row r="370" spans="1:1" x14ac:dyDescent="0.3">
      <c r="A370" s="205"/>
    </row>
    <row r="371" spans="1:1" x14ac:dyDescent="0.3">
      <c r="A371" s="205"/>
    </row>
    <row r="372" spans="1:1" x14ac:dyDescent="0.3">
      <c r="A372" s="205"/>
    </row>
    <row r="373" spans="1:1" x14ac:dyDescent="0.3">
      <c r="A373" s="205"/>
    </row>
    <row r="374" spans="1:1" x14ac:dyDescent="0.3">
      <c r="A374" s="205"/>
    </row>
    <row r="375" spans="1:1" x14ac:dyDescent="0.3">
      <c r="A375" s="205"/>
    </row>
    <row r="376" spans="1:1" x14ac:dyDescent="0.3">
      <c r="A376" s="205"/>
    </row>
    <row r="377" spans="1:1" x14ac:dyDescent="0.3">
      <c r="A377" s="205"/>
    </row>
    <row r="378" spans="1:1" x14ac:dyDescent="0.3">
      <c r="A378" s="205"/>
    </row>
    <row r="379" spans="1:1" x14ac:dyDescent="0.3">
      <c r="A379" s="205"/>
    </row>
    <row r="380" spans="1:1" x14ac:dyDescent="0.3">
      <c r="A380" s="205"/>
    </row>
    <row r="381" spans="1:1" x14ac:dyDescent="0.3">
      <c r="A381" s="205"/>
    </row>
    <row r="382" spans="1:1" x14ac:dyDescent="0.3">
      <c r="A382" s="205"/>
    </row>
    <row r="383" spans="1:1" x14ac:dyDescent="0.3">
      <c r="A383" s="205"/>
    </row>
    <row r="384" spans="1:1" x14ac:dyDescent="0.3">
      <c r="A384" s="205"/>
    </row>
    <row r="385" spans="1:1" x14ac:dyDescent="0.3">
      <c r="A385" s="205"/>
    </row>
    <row r="386" spans="1:1" x14ac:dyDescent="0.3">
      <c r="A386" s="205"/>
    </row>
    <row r="387" spans="1:1" x14ac:dyDescent="0.3">
      <c r="A387" s="205"/>
    </row>
    <row r="388" spans="1:1" x14ac:dyDescent="0.3">
      <c r="A388" s="205"/>
    </row>
    <row r="389" spans="1:1" x14ac:dyDescent="0.3">
      <c r="A389" s="205"/>
    </row>
    <row r="390" spans="1:1" x14ac:dyDescent="0.3">
      <c r="A390" s="205"/>
    </row>
    <row r="391" spans="1:1" x14ac:dyDescent="0.3">
      <c r="A391" s="205"/>
    </row>
    <row r="392" spans="1:1" x14ac:dyDescent="0.3">
      <c r="A392" s="205"/>
    </row>
    <row r="393" spans="1:1" x14ac:dyDescent="0.3">
      <c r="A393" s="205"/>
    </row>
    <row r="394" spans="1:1" x14ac:dyDescent="0.3">
      <c r="A394" s="205"/>
    </row>
    <row r="395" spans="1:1" x14ac:dyDescent="0.3">
      <c r="A395" s="205"/>
    </row>
    <row r="396" spans="1:1" x14ac:dyDescent="0.3">
      <c r="A396" s="205"/>
    </row>
    <row r="397" spans="1:1" x14ac:dyDescent="0.3">
      <c r="A397" s="205"/>
    </row>
    <row r="398" spans="1:1" x14ac:dyDescent="0.3">
      <c r="A398" s="205"/>
    </row>
    <row r="399" spans="1:1" x14ac:dyDescent="0.3">
      <c r="A399" s="205"/>
    </row>
    <row r="400" spans="1:1" x14ac:dyDescent="0.3">
      <c r="A400" s="205"/>
    </row>
    <row r="401" spans="1:1" x14ac:dyDescent="0.3">
      <c r="A401" s="205"/>
    </row>
    <row r="402" spans="1:1" x14ac:dyDescent="0.3">
      <c r="A402" s="205"/>
    </row>
    <row r="403" spans="1:1" x14ac:dyDescent="0.3">
      <c r="A403" s="205"/>
    </row>
    <row r="404" spans="1:1" x14ac:dyDescent="0.3">
      <c r="A404" s="205"/>
    </row>
    <row r="405" spans="1:1" x14ac:dyDescent="0.3">
      <c r="A405" s="205"/>
    </row>
    <row r="406" spans="1:1" x14ac:dyDescent="0.3">
      <c r="A406" s="205"/>
    </row>
    <row r="407" spans="1:1" x14ac:dyDescent="0.3">
      <c r="A407" s="205"/>
    </row>
    <row r="408" spans="1:1" x14ac:dyDescent="0.3">
      <c r="A408" s="205"/>
    </row>
    <row r="409" spans="1:1" x14ac:dyDescent="0.3">
      <c r="A409" s="205"/>
    </row>
    <row r="410" spans="1:1" x14ac:dyDescent="0.3">
      <c r="A410" s="205"/>
    </row>
    <row r="411" spans="1:1" x14ac:dyDescent="0.3">
      <c r="A411" s="205"/>
    </row>
    <row r="412" spans="1:1" x14ac:dyDescent="0.3">
      <c r="A412" s="205"/>
    </row>
    <row r="413" spans="1:1" x14ac:dyDescent="0.3">
      <c r="A413" s="205"/>
    </row>
    <row r="414" spans="1:1" x14ac:dyDescent="0.3">
      <c r="A414" s="205"/>
    </row>
    <row r="415" spans="1:1" x14ac:dyDescent="0.3">
      <c r="A415" s="205"/>
    </row>
    <row r="416" spans="1:1" x14ac:dyDescent="0.3">
      <c r="A416" s="205"/>
    </row>
    <row r="417" spans="1:1" x14ac:dyDescent="0.3">
      <c r="A417" s="205"/>
    </row>
    <row r="418" spans="1:1" x14ac:dyDescent="0.3">
      <c r="A418" s="205"/>
    </row>
    <row r="419" spans="1:1" x14ac:dyDescent="0.3">
      <c r="A419" s="205"/>
    </row>
    <row r="420" spans="1:1" x14ac:dyDescent="0.3">
      <c r="A420" s="205"/>
    </row>
    <row r="421" spans="1:1" x14ac:dyDescent="0.3">
      <c r="A421" s="205"/>
    </row>
    <row r="422" spans="1:1" x14ac:dyDescent="0.3">
      <c r="A422" s="205"/>
    </row>
    <row r="423" spans="1:1" x14ac:dyDescent="0.3">
      <c r="A423" s="205"/>
    </row>
    <row r="424" spans="1:1" x14ac:dyDescent="0.3">
      <c r="A424" s="205"/>
    </row>
    <row r="425" spans="1:1" x14ac:dyDescent="0.3">
      <c r="A425" s="205"/>
    </row>
    <row r="426" spans="1:1" x14ac:dyDescent="0.3">
      <c r="A426" s="205"/>
    </row>
    <row r="427" spans="1:1" x14ac:dyDescent="0.3">
      <c r="A427" s="205"/>
    </row>
    <row r="428" spans="1:1" x14ac:dyDescent="0.3">
      <c r="A428" s="205"/>
    </row>
    <row r="429" spans="1:1" x14ac:dyDescent="0.3">
      <c r="A429" s="205"/>
    </row>
    <row r="430" spans="1:1" x14ac:dyDescent="0.3">
      <c r="A430" s="205"/>
    </row>
    <row r="431" spans="1:1" x14ac:dyDescent="0.3">
      <c r="A431" s="205"/>
    </row>
    <row r="432" spans="1:1" x14ac:dyDescent="0.3">
      <c r="A432" s="205"/>
    </row>
    <row r="433" spans="1:1" x14ac:dyDescent="0.3">
      <c r="A433" s="205"/>
    </row>
    <row r="434" spans="1:1" x14ac:dyDescent="0.3">
      <c r="A434" s="205"/>
    </row>
    <row r="435" spans="1:1" x14ac:dyDescent="0.3">
      <c r="A435" s="205"/>
    </row>
    <row r="436" spans="1:1" x14ac:dyDescent="0.3">
      <c r="A436" s="205"/>
    </row>
    <row r="437" spans="1:1" x14ac:dyDescent="0.3">
      <c r="A437" s="205"/>
    </row>
    <row r="438" spans="1:1" x14ac:dyDescent="0.3">
      <c r="A438" s="205"/>
    </row>
    <row r="439" spans="1:1" x14ac:dyDescent="0.3">
      <c r="A439" s="205"/>
    </row>
    <row r="440" spans="1:1" x14ac:dyDescent="0.3">
      <c r="A440" s="205"/>
    </row>
    <row r="441" spans="1:1" x14ac:dyDescent="0.3">
      <c r="A441" s="205"/>
    </row>
    <row r="442" spans="1:1" x14ac:dyDescent="0.3">
      <c r="A442" s="205"/>
    </row>
    <row r="443" spans="1:1" x14ac:dyDescent="0.3">
      <c r="A443" s="205"/>
    </row>
    <row r="444" spans="1:1" x14ac:dyDescent="0.3">
      <c r="A444" s="205"/>
    </row>
    <row r="445" spans="1:1" x14ac:dyDescent="0.3">
      <c r="A445" s="205"/>
    </row>
    <row r="446" spans="1:1" x14ac:dyDescent="0.3">
      <c r="A446" s="205"/>
    </row>
    <row r="447" spans="1:1" x14ac:dyDescent="0.3">
      <c r="A447" s="205"/>
    </row>
    <row r="448" spans="1:1" x14ac:dyDescent="0.3">
      <c r="A448" s="205"/>
    </row>
    <row r="449" spans="1:1" x14ac:dyDescent="0.3">
      <c r="A449" s="205"/>
    </row>
    <row r="450" spans="1:1" x14ac:dyDescent="0.3">
      <c r="A450" s="205"/>
    </row>
    <row r="451" spans="1:1" x14ac:dyDescent="0.3">
      <c r="A451" s="205"/>
    </row>
    <row r="452" spans="1:1" x14ac:dyDescent="0.3">
      <c r="A452" s="205"/>
    </row>
    <row r="453" spans="1:1" x14ac:dyDescent="0.3">
      <c r="A453" s="205"/>
    </row>
    <row r="454" spans="1:1" x14ac:dyDescent="0.3">
      <c r="A454" s="205"/>
    </row>
    <row r="455" spans="1:1" x14ac:dyDescent="0.3">
      <c r="A455" s="205"/>
    </row>
    <row r="456" spans="1:1" x14ac:dyDescent="0.3">
      <c r="A456" s="205"/>
    </row>
    <row r="457" spans="1:1" x14ac:dyDescent="0.3">
      <c r="A457" s="205"/>
    </row>
    <row r="458" spans="1:1" x14ac:dyDescent="0.3">
      <c r="A458" s="205"/>
    </row>
    <row r="459" spans="1:1" x14ac:dyDescent="0.3">
      <c r="A459" s="205"/>
    </row>
    <row r="460" spans="1:1" x14ac:dyDescent="0.3">
      <c r="A460" s="205"/>
    </row>
    <row r="461" spans="1:1" x14ac:dyDescent="0.3">
      <c r="A461" s="205"/>
    </row>
    <row r="462" spans="1:1" x14ac:dyDescent="0.3">
      <c r="A462" s="205"/>
    </row>
    <row r="463" spans="1:1" x14ac:dyDescent="0.3">
      <c r="A463" s="205"/>
    </row>
    <row r="464" spans="1:1" x14ac:dyDescent="0.3">
      <c r="A464" s="205"/>
    </row>
    <row r="465" spans="1:1" x14ac:dyDescent="0.3">
      <c r="A465" s="205"/>
    </row>
    <row r="466" spans="1:1" x14ac:dyDescent="0.3">
      <c r="A466" s="205"/>
    </row>
    <row r="467" spans="1:1" x14ac:dyDescent="0.3">
      <c r="A467" s="205"/>
    </row>
    <row r="468" spans="1:1" x14ac:dyDescent="0.3">
      <c r="A468" s="205"/>
    </row>
    <row r="469" spans="1:1" x14ac:dyDescent="0.3">
      <c r="A469" s="205"/>
    </row>
    <row r="470" spans="1:1" x14ac:dyDescent="0.3">
      <c r="A470" s="205"/>
    </row>
    <row r="471" spans="1:1" x14ac:dyDescent="0.3">
      <c r="A471" s="205"/>
    </row>
    <row r="472" spans="1:1" x14ac:dyDescent="0.3">
      <c r="A472" s="205"/>
    </row>
    <row r="473" spans="1:1" x14ac:dyDescent="0.3">
      <c r="A473" s="205"/>
    </row>
    <row r="474" spans="1:1" x14ac:dyDescent="0.3">
      <c r="A474" s="205"/>
    </row>
    <row r="475" spans="1:1" x14ac:dyDescent="0.3">
      <c r="A475" s="205"/>
    </row>
    <row r="476" spans="1:1" x14ac:dyDescent="0.3">
      <c r="A476" s="205"/>
    </row>
    <row r="477" spans="1:1" x14ac:dyDescent="0.3">
      <c r="A477" s="205"/>
    </row>
    <row r="478" spans="1:1" x14ac:dyDescent="0.3">
      <c r="A478" s="205"/>
    </row>
    <row r="479" spans="1:1" x14ac:dyDescent="0.3">
      <c r="A479" s="205"/>
    </row>
    <row r="480" spans="1:1" x14ac:dyDescent="0.3">
      <c r="A480" s="205"/>
    </row>
    <row r="481" spans="1:1" x14ac:dyDescent="0.3">
      <c r="A481" s="205"/>
    </row>
    <row r="482" spans="1:1" x14ac:dyDescent="0.3">
      <c r="A482" s="205"/>
    </row>
    <row r="483" spans="1:1" x14ac:dyDescent="0.3">
      <c r="A483" s="205"/>
    </row>
    <row r="484" spans="1:1" x14ac:dyDescent="0.3">
      <c r="A484" s="205"/>
    </row>
    <row r="485" spans="1:1" x14ac:dyDescent="0.3">
      <c r="A485" s="205"/>
    </row>
    <row r="486" spans="1:1" x14ac:dyDescent="0.3">
      <c r="A486" s="205"/>
    </row>
    <row r="487" spans="1:1" x14ac:dyDescent="0.3">
      <c r="A487" s="205"/>
    </row>
    <row r="488" spans="1:1" x14ac:dyDescent="0.3">
      <c r="A488" s="205"/>
    </row>
    <row r="489" spans="1:1" x14ac:dyDescent="0.3">
      <c r="A489" s="205"/>
    </row>
    <row r="490" spans="1:1" x14ac:dyDescent="0.3">
      <c r="A490" s="205"/>
    </row>
    <row r="491" spans="1:1" x14ac:dyDescent="0.3">
      <c r="A491" s="205"/>
    </row>
    <row r="492" spans="1:1" x14ac:dyDescent="0.3">
      <c r="A492" s="205"/>
    </row>
    <row r="493" spans="1:1" x14ac:dyDescent="0.3">
      <c r="A493" s="205"/>
    </row>
    <row r="494" spans="1:1" x14ac:dyDescent="0.3">
      <c r="A494" s="205"/>
    </row>
    <row r="495" spans="1:1" x14ac:dyDescent="0.3">
      <c r="A495" s="205"/>
    </row>
    <row r="496" spans="1:1" x14ac:dyDescent="0.3">
      <c r="A496" s="205"/>
    </row>
    <row r="497" spans="1:1" x14ac:dyDescent="0.3">
      <c r="A497" s="205"/>
    </row>
    <row r="498" spans="1:1" x14ac:dyDescent="0.3">
      <c r="A498" s="205"/>
    </row>
    <row r="499" spans="1:1" x14ac:dyDescent="0.3">
      <c r="A499" s="205"/>
    </row>
    <row r="500" spans="1:1" x14ac:dyDescent="0.3">
      <c r="A500" s="205"/>
    </row>
    <row r="501" spans="1:1" x14ac:dyDescent="0.3">
      <c r="A501" s="205"/>
    </row>
    <row r="502" spans="1:1" x14ac:dyDescent="0.3">
      <c r="A502" s="205"/>
    </row>
    <row r="503" spans="1:1" x14ac:dyDescent="0.3">
      <c r="A503" s="205"/>
    </row>
    <row r="504" spans="1:1" x14ac:dyDescent="0.3">
      <c r="A504" s="205"/>
    </row>
    <row r="505" spans="1:1" x14ac:dyDescent="0.3">
      <c r="A505" s="205"/>
    </row>
    <row r="506" spans="1:1" x14ac:dyDescent="0.3">
      <c r="A506" s="205"/>
    </row>
    <row r="507" spans="1:1" x14ac:dyDescent="0.3">
      <c r="A507" s="205"/>
    </row>
    <row r="508" spans="1:1" x14ac:dyDescent="0.3">
      <c r="A508" s="205"/>
    </row>
    <row r="509" spans="1:1" x14ac:dyDescent="0.3">
      <c r="A509" s="205"/>
    </row>
    <row r="510" spans="1:1" x14ac:dyDescent="0.3">
      <c r="A510" s="205"/>
    </row>
    <row r="511" spans="1:1" x14ac:dyDescent="0.3">
      <c r="A511" s="205"/>
    </row>
    <row r="512" spans="1:1" x14ac:dyDescent="0.3">
      <c r="A512" s="205"/>
    </row>
    <row r="513" spans="1:1" x14ac:dyDescent="0.3">
      <c r="A513" s="205"/>
    </row>
    <row r="514" spans="1:1" x14ac:dyDescent="0.3">
      <c r="A514" s="205"/>
    </row>
    <row r="515" spans="1:1" x14ac:dyDescent="0.3">
      <c r="A515" s="205"/>
    </row>
    <row r="516" spans="1:1" x14ac:dyDescent="0.3">
      <c r="A516" s="205"/>
    </row>
    <row r="517" spans="1:1" x14ac:dyDescent="0.3">
      <c r="A517" s="205"/>
    </row>
    <row r="518" spans="1:1" x14ac:dyDescent="0.3">
      <c r="A518" s="205"/>
    </row>
    <row r="519" spans="1:1" x14ac:dyDescent="0.3">
      <c r="A519" s="205"/>
    </row>
    <row r="520" spans="1:1" x14ac:dyDescent="0.3">
      <c r="A520" s="205"/>
    </row>
    <row r="521" spans="1:1" x14ac:dyDescent="0.3">
      <c r="A521" s="205"/>
    </row>
    <row r="522" spans="1:1" x14ac:dyDescent="0.3">
      <c r="A522" s="205"/>
    </row>
    <row r="523" spans="1:1" x14ac:dyDescent="0.3">
      <c r="A523" s="205"/>
    </row>
    <row r="524" spans="1:1" x14ac:dyDescent="0.3">
      <c r="A524" s="205"/>
    </row>
    <row r="525" spans="1:1" x14ac:dyDescent="0.3">
      <c r="A525" s="205"/>
    </row>
    <row r="526" spans="1:1" x14ac:dyDescent="0.3">
      <c r="A526" s="205"/>
    </row>
    <row r="527" spans="1:1" x14ac:dyDescent="0.3">
      <c r="A527" s="205"/>
    </row>
    <row r="528" spans="1:1" x14ac:dyDescent="0.3">
      <c r="A528" s="205"/>
    </row>
    <row r="529" spans="1:1" x14ac:dyDescent="0.3">
      <c r="A529" s="205"/>
    </row>
    <row r="530" spans="1:1" x14ac:dyDescent="0.3">
      <c r="A530" s="205"/>
    </row>
    <row r="531" spans="1:1" x14ac:dyDescent="0.3">
      <c r="A531" s="205"/>
    </row>
    <row r="532" spans="1:1" x14ac:dyDescent="0.3">
      <c r="A532" s="205"/>
    </row>
    <row r="533" spans="1:1" x14ac:dyDescent="0.3">
      <c r="A533" s="205"/>
    </row>
    <row r="534" spans="1:1" x14ac:dyDescent="0.3">
      <c r="A534" s="205"/>
    </row>
    <row r="535" spans="1:1" x14ac:dyDescent="0.3">
      <c r="A535" s="205"/>
    </row>
    <row r="536" spans="1:1" x14ac:dyDescent="0.3">
      <c r="A536" s="205"/>
    </row>
    <row r="537" spans="1:1" x14ac:dyDescent="0.3">
      <c r="A537" s="205"/>
    </row>
    <row r="538" spans="1:1" x14ac:dyDescent="0.3">
      <c r="A538" s="205"/>
    </row>
    <row r="539" spans="1:1" x14ac:dyDescent="0.3">
      <c r="A539" s="205"/>
    </row>
    <row r="540" spans="1:1" x14ac:dyDescent="0.3">
      <c r="A540" s="205"/>
    </row>
    <row r="541" spans="1:1" x14ac:dyDescent="0.3">
      <c r="A541" s="205"/>
    </row>
    <row r="542" spans="1:1" x14ac:dyDescent="0.3">
      <c r="A542" s="205"/>
    </row>
    <row r="543" spans="1:1" x14ac:dyDescent="0.3">
      <c r="A543" s="205"/>
    </row>
    <row r="544" spans="1:1" x14ac:dyDescent="0.3">
      <c r="A544" s="205"/>
    </row>
    <row r="545" spans="1:1" x14ac:dyDescent="0.3">
      <c r="A545" s="205"/>
    </row>
    <row r="546" spans="1:1" x14ac:dyDescent="0.3">
      <c r="A546" s="205"/>
    </row>
    <row r="547" spans="1:1" x14ac:dyDescent="0.3">
      <c r="A547" s="205"/>
    </row>
    <row r="548" spans="1:1" x14ac:dyDescent="0.3">
      <c r="A548" s="205"/>
    </row>
    <row r="549" spans="1:1" x14ac:dyDescent="0.3">
      <c r="A549" s="205"/>
    </row>
    <row r="550" spans="1:1" x14ac:dyDescent="0.3">
      <c r="A550" s="205"/>
    </row>
    <row r="551" spans="1:1" x14ac:dyDescent="0.3">
      <c r="A551" s="205"/>
    </row>
    <row r="552" spans="1:1" x14ac:dyDescent="0.3">
      <c r="A552" s="205"/>
    </row>
    <row r="553" spans="1:1" x14ac:dyDescent="0.3">
      <c r="A553" s="205"/>
    </row>
    <row r="554" spans="1:1" x14ac:dyDescent="0.3">
      <c r="A554" s="205"/>
    </row>
    <row r="555" spans="1:1" x14ac:dyDescent="0.3">
      <c r="A555" s="205"/>
    </row>
    <row r="556" spans="1:1" x14ac:dyDescent="0.3">
      <c r="A556" s="205"/>
    </row>
    <row r="557" spans="1:1" x14ac:dyDescent="0.3">
      <c r="A557" s="205"/>
    </row>
    <row r="558" spans="1:1" x14ac:dyDescent="0.3">
      <c r="A558" s="205"/>
    </row>
    <row r="559" spans="1:1" x14ac:dyDescent="0.3">
      <c r="A559" s="205"/>
    </row>
    <row r="560" spans="1:1" x14ac:dyDescent="0.3">
      <c r="A560" s="205"/>
    </row>
    <row r="561" spans="1:1" x14ac:dyDescent="0.3">
      <c r="A561" s="205"/>
    </row>
    <row r="562" spans="1:1" x14ac:dyDescent="0.3">
      <c r="A562" s="205"/>
    </row>
    <row r="563" spans="1:1" x14ac:dyDescent="0.3">
      <c r="A563" s="205"/>
    </row>
    <row r="564" spans="1:1" x14ac:dyDescent="0.3">
      <c r="A564" s="205"/>
    </row>
    <row r="565" spans="1:1" x14ac:dyDescent="0.3">
      <c r="A565" s="205"/>
    </row>
    <row r="566" spans="1:1" x14ac:dyDescent="0.3">
      <c r="A566" s="205"/>
    </row>
    <row r="567" spans="1:1" x14ac:dyDescent="0.3">
      <c r="A567" s="205"/>
    </row>
    <row r="568" spans="1:1" x14ac:dyDescent="0.3">
      <c r="A568" s="205"/>
    </row>
    <row r="569" spans="1:1" x14ac:dyDescent="0.3">
      <c r="A569" s="205"/>
    </row>
    <row r="570" spans="1:1" x14ac:dyDescent="0.3">
      <c r="A570" s="205"/>
    </row>
    <row r="571" spans="1:1" x14ac:dyDescent="0.3">
      <c r="A571" s="205"/>
    </row>
    <row r="572" spans="1:1" x14ac:dyDescent="0.3">
      <c r="A572" s="205"/>
    </row>
    <row r="573" spans="1:1" x14ac:dyDescent="0.3">
      <c r="A573" s="205"/>
    </row>
    <row r="574" spans="1:1" x14ac:dyDescent="0.3">
      <c r="A574" s="205"/>
    </row>
    <row r="575" spans="1:1" x14ac:dyDescent="0.3">
      <c r="A575" s="205"/>
    </row>
    <row r="576" spans="1:1" x14ac:dyDescent="0.3">
      <c r="A576" s="205"/>
    </row>
    <row r="577" spans="1:1" x14ac:dyDescent="0.3">
      <c r="A577" s="205"/>
    </row>
    <row r="578" spans="1:1" x14ac:dyDescent="0.3">
      <c r="A578" s="205"/>
    </row>
    <row r="579" spans="1:1" x14ac:dyDescent="0.3">
      <c r="A579" s="205"/>
    </row>
    <row r="580" spans="1:1" x14ac:dyDescent="0.3">
      <c r="A580" s="205"/>
    </row>
    <row r="581" spans="1:1" x14ac:dyDescent="0.3">
      <c r="A581" s="205"/>
    </row>
    <row r="582" spans="1:1" x14ac:dyDescent="0.3">
      <c r="A582" s="205"/>
    </row>
    <row r="583" spans="1:1" x14ac:dyDescent="0.3">
      <c r="A583" s="205"/>
    </row>
    <row r="584" spans="1:1" x14ac:dyDescent="0.3">
      <c r="A584" s="205"/>
    </row>
    <row r="585" spans="1:1" x14ac:dyDescent="0.3">
      <c r="A585" s="205"/>
    </row>
    <row r="586" spans="1:1" x14ac:dyDescent="0.3">
      <c r="A586" s="205"/>
    </row>
    <row r="587" spans="1:1" x14ac:dyDescent="0.3">
      <c r="A587" s="205"/>
    </row>
    <row r="588" spans="1:1" x14ac:dyDescent="0.3">
      <c r="A588" s="205"/>
    </row>
    <row r="589" spans="1:1" x14ac:dyDescent="0.3">
      <c r="A589" s="205"/>
    </row>
    <row r="590" spans="1:1" x14ac:dyDescent="0.3">
      <c r="A590" s="205"/>
    </row>
    <row r="591" spans="1:1" x14ac:dyDescent="0.3">
      <c r="A591" s="205"/>
    </row>
    <row r="592" spans="1:1" x14ac:dyDescent="0.3">
      <c r="A592" s="205"/>
    </row>
    <row r="593" spans="1:1" x14ac:dyDescent="0.3">
      <c r="A593" s="205"/>
    </row>
    <row r="594" spans="1:1" x14ac:dyDescent="0.3">
      <c r="A594" s="205"/>
    </row>
    <row r="595" spans="1:1" x14ac:dyDescent="0.3">
      <c r="A595" s="205"/>
    </row>
    <row r="596" spans="1:1" x14ac:dyDescent="0.3">
      <c r="A596" s="205"/>
    </row>
    <row r="597" spans="1:1" x14ac:dyDescent="0.3">
      <c r="A597" s="205"/>
    </row>
    <row r="598" spans="1:1" x14ac:dyDescent="0.3">
      <c r="A598" s="205"/>
    </row>
    <row r="599" spans="1:1" x14ac:dyDescent="0.3">
      <c r="A599" s="205"/>
    </row>
    <row r="600" spans="1:1" x14ac:dyDescent="0.3">
      <c r="A600" s="205"/>
    </row>
    <row r="601" spans="1:1" x14ac:dyDescent="0.3">
      <c r="A601" s="205"/>
    </row>
    <row r="602" spans="1:1" x14ac:dyDescent="0.3">
      <c r="A602" s="205"/>
    </row>
    <row r="603" spans="1:1" x14ac:dyDescent="0.3">
      <c r="A603" s="205"/>
    </row>
    <row r="604" spans="1:1" x14ac:dyDescent="0.3">
      <c r="A604" s="205"/>
    </row>
    <row r="605" spans="1:1" x14ac:dyDescent="0.3">
      <c r="A605" s="205"/>
    </row>
    <row r="606" spans="1:1" x14ac:dyDescent="0.3">
      <c r="A606" s="205"/>
    </row>
    <row r="607" spans="1:1" x14ac:dyDescent="0.3">
      <c r="A607" s="205"/>
    </row>
    <row r="608" spans="1:1" x14ac:dyDescent="0.3">
      <c r="A608" s="205"/>
    </row>
    <row r="609" spans="1:1" x14ac:dyDescent="0.3">
      <c r="A609" s="205"/>
    </row>
    <row r="610" spans="1:1" x14ac:dyDescent="0.3">
      <c r="A610" s="205"/>
    </row>
    <row r="611" spans="1:1" x14ac:dyDescent="0.3">
      <c r="A611" s="205"/>
    </row>
    <row r="612" spans="1:1" x14ac:dyDescent="0.3">
      <c r="A612" s="205"/>
    </row>
    <row r="613" spans="1:1" x14ac:dyDescent="0.3">
      <c r="A613" s="205"/>
    </row>
    <row r="614" spans="1:1" x14ac:dyDescent="0.3">
      <c r="A614" s="205"/>
    </row>
    <row r="615" spans="1:1" x14ac:dyDescent="0.3">
      <c r="A615" s="205"/>
    </row>
    <row r="616" spans="1:1" x14ac:dyDescent="0.3">
      <c r="A616" s="205"/>
    </row>
    <row r="617" spans="1:1" x14ac:dyDescent="0.3">
      <c r="A617" s="205"/>
    </row>
    <row r="618" spans="1:1" x14ac:dyDescent="0.3">
      <c r="A618" s="205"/>
    </row>
    <row r="619" spans="1:1" x14ac:dyDescent="0.3">
      <c r="A619" s="205"/>
    </row>
    <row r="620" spans="1:1" x14ac:dyDescent="0.3">
      <c r="A620" s="205"/>
    </row>
    <row r="621" spans="1:1" x14ac:dyDescent="0.3">
      <c r="A621" s="205"/>
    </row>
    <row r="622" spans="1:1" x14ac:dyDescent="0.3">
      <c r="A622" s="205"/>
    </row>
    <row r="623" spans="1:1" x14ac:dyDescent="0.3">
      <c r="A623" s="205"/>
    </row>
    <row r="624" spans="1:1" x14ac:dyDescent="0.3">
      <c r="A624" s="205"/>
    </row>
    <row r="625" spans="1:1" x14ac:dyDescent="0.3">
      <c r="A625" s="205"/>
    </row>
    <row r="626" spans="1:1" x14ac:dyDescent="0.3">
      <c r="A626" s="205"/>
    </row>
    <row r="627" spans="1:1" x14ac:dyDescent="0.3">
      <c r="A627" s="205"/>
    </row>
    <row r="628" spans="1:1" x14ac:dyDescent="0.3">
      <c r="A628" s="205"/>
    </row>
    <row r="629" spans="1:1" x14ac:dyDescent="0.3">
      <c r="A629" s="205"/>
    </row>
    <row r="630" spans="1:1" x14ac:dyDescent="0.3">
      <c r="A630" s="205"/>
    </row>
    <row r="631" spans="1:1" x14ac:dyDescent="0.3">
      <c r="A631" s="205"/>
    </row>
    <row r="632" spans="1:1" x14ac:dyDescent="0.3">
      <c r="A632" s="205"/>
    </row>
    <row r="633" spans="1:1" x14ac:dyDescent="0.3">
      <c r="A633" s="205"/>
    </row>
    <row r="634" spans="1:1" x14ac:dyDescent="0.3">
      <c r="A634" s="205"/>
    </row>
    <row r="635" spans="1:1" x14ac:dyDescent="0.3">
      <c r="A635" s="205"/>
    </row>
    <row r="636" spans="1:1" x14ac:dyDescent="0.3">
      <c r="A636" s="205"/>
    </row>
    <row r="637" spans="1:1" x14ac:dyDescent="0.3">
      <c r="A637" s="205"/>
    </row>
  </sheetData>
  <mergeCells count="14">
    <mergeCell ref="DS26:DY26"/>
    <mergeCell ref="A2:A3"/>
    <mergeCell ref="DI26:DO26"/>
    <mergeCell ref="CE26:CK26"/>
    <mergeCell ref="CY26:DE26"/>
    <mergeCell ref="BA26:BG26"/>
    <mergeCell ref="BK26:BQ26"/>
    <mergeCell ref="CO26:CU26"/>
    <mergeCell ref="C26:I26"/>
    <mergeCell ref="W26:AC26"/>
    <mergeCell ref="AG26:AM26"/>
    <mergeCell ref="AQ26:AW26"/>
    <mergeCell ref="BU26:CA26"/>
    <mergeCell ref="M26:S26"/>
  </mergeCells>
  <hyperlinks>
    <hyperlink ref="A4" location="myrangeW0" display="myrangeW0" xr:uid="{786F841F-5183-449E-9012-C6C728EF5483}"/>
    <hyperlink ref="A5" location="myrangeW1" display="myrangeW1" xr:uid="{7BF2E111-8516-4282-83FF-0DFE8667503F}"/>
    <hyperlink ref="A6" location="myrangeW2" display="myrangeW2" xr:uid="{50470702-2FA1-445A-B2C7-C8934C696011}"/>
    <hyperlink ref="A7" location="myrangeW3" display="myrangeW3" xr:uid="{5A55D492-3C59-4DE7-BC12-949E2BFBE2E8}"/>
    <hyperlink ref="A8" location="myrangeW4" display="myrangeW4" xr:uid="{93C6205B-D020-4A71-8039-7EC1438B29ED}"/>
    <hyperlink ref="A9" location="myrangeW5" display="myrangeW5" xr:uid="{A99A4480-BBF8-4A04-BF63-A27D6EB4577A}"/>
    <hyperlink ref="A10" location="myrangeW6" display="myrangeW6" xr:uid="{8F1C03F7-4C7A-40E3-A88C-51A45D829361}"/>
    <hyperlink ref="A11" location="myrangeW7" display="myrangeW7" xr:uid="{EC27E1BE-4D1B-41CE-A498-07026339CEDE}"/>
    <hyperlink ref="A12" location="myrangeW8" display="myrangeW8" xr:uid="{AAE6F600-143B-476D-9E9B-0C423D1ECBBA}"/>
    <hyperlink ref="A13" location="myrangeW9" display="myrangeW9" xr:uid="{64CD5762-AE8B-4CD5-B4CF-19676CA0221A}"/>
    <hyperlink ref="A14" location="myrangeW10" display="myrangeW10" xr:uid="{092AE739-A31F-45A6-9D13-3D0AE4A2836A}"/>
    <hyperlink ref="A15" location="myrangeW11" display="myrangeW11" xr:uid="{EA9101F6-98BC-4F2B-84FB-672B984765E8}"/>
    <hyperlink ref="A16" location="myrangeW12" display="myrangeW12" xr:uid="{CE76A1BE-C8B6-4C9B-92B6-AD41215E63B5}"/>
    <hyperlink ref="A17" location="myrangeW13" display="myrangeW13" xr:uid="{552F3604-C6E7-4ACF-98B5-CD9C585DBD75}"/>
    <hyperlink ref="A18" location="myrangeW14" display="myrangeW14" xr:uid="{7A0B5AD9-AED5-4ADC-BD5E-4F06D8F1A9DD}"/>
    <hyperlink ref="A19" location="myrangeW15" display="myrangeW15" xr:uid="{0A0935B7-AB5B-47E4-BBC1-351E5139C6F3}"/>
    <hyperlink ref="A20" location="myrangeW16" display="myrangeW16" xr:uid="{6B0085D6-52A9-46D7-BADE-137F056FDDDC}"/>
    <hyperlink ref="A21" location="myrangeW17" display="myrangeW17" xr:uid="{F6821455-75D2-45C3-8625-E8B560B720B8}"/>
    <hyperlink ref="A22" location="myrangeW18" display="myrangeW18" xr:uid="{0583CFB0-733A-4EAA-9035-396170B5CC5A}"/>
    <hyperlink ref="A23" location="myrangeW19" display="myrangeW19" xr:uid="{8733FD3D-B9EB-4CBF-9AE2-6057C8432EBE}"/>
    <hyperlink ref="A24" location="myrangeW20" display="myrangeW20" xr:uid="{9F1A1CDB-BFE6-4A89-81A2-48D9229B402B}"/>
    <hyperlink ref="A25" location="myrangeW21" display="myrangeW21" xr:uid="{C22285D0-F2BB-4062-AE2B-9EAFC9137943}"/>
    <hyperlink ref="A26" location="myrangeW22" display="myrangeW22" xr:uid="{EBD0C691-D02D-4A00-A8A6-90CBBCE7844C}"/>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JL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4" customWidth="1"/>
    <col min="3" max="3" width="29.69921875" customWidth="1"/>
    <col min="4" max="9" width="7.796875" customWidth="1"/>
    <col min="10" max="11" width="1.09765625" customWidth="1"/>
    <col min="12" max="12" width="24.59765625" style="74" customWidth="1"/>
    <col min="13" max="13" width="29.69921875" customWidth="1"/>
    <col min="14" max="19" width="7.796875" customWidth="1"/>
    <col min="20" max="21" width="1.09765625" customWidth="1"/>
    <col min="22" max="22" width="24.59765625" style="74" customWidth="1"/>
    <col min="23" max="23" width="29.69921875" customWidth="1"/>
    <col min="24" max="29" width="7.796875" customWidth="1"/>
    <col min="30" max="31" width="1.09765625" customWidth="1"/>
    <col min="32" max="32" width="24.59765625" style="74" customWidth="1"/>
    <col min="33" max="33" width="29.69921875" customWidth="1"/>
    <col min="34" max="39" width="7.796875" customWidth="1"/>
    <col min="40" max="41" width="1.09765625" customWidth="1"/>
    <col min="42" max="42" width="24.59765625" style="74" customWidth="1"/>
    <col min="43" max="43" width="29.69921875" customWidth="1"/>
    <col min="44" max="49" width="7.796875" customWidth="1"/>
    <col min="50" max="51" width="1.09765625" customWidth="1"/>
    <col min="52" max="52" width="24.59765625" style="74" customWidth="1"/>
    <col min="53" max="53" width="29.69921875" customWidth="1"/>
    <col min="54" max="59" width="7.796875" customWidth="1"/>
    <col min="60" max="61" width="1.09765625" customWidth="1"/>
    <col min="62" max="62" width="24.59765625" style="74" customWidth="1"/>
    <col min="63" max="63" width="29.69921875" style="74" customWidth="1"/>
    <col min="64" max="69" width="7.796875" customWidth="1"/>
    <col min="70" max="71" width="1.09765625" customWidth="1"/>
    <col min="72" max="72" width="24.59765625" style="74" customWidth="1"/>
    <col min="73" max="73" width="29.69921875" style="74" customWidth="1"/>
    <col min="74" max="79" width="7.796875" customWidth="1"/>
    <col min="80" max="81" width="1.09765625" customWidth="1"/>
    <col min="82" max="82" width="24.59765625" style="74" customWidth="1"/>
    <col min="83" max="83" width="29.69921875" customWidth="1"/>
    <col min="84" max="89" width="7.796875" customWidth="1"/>
    <col min="90" max="91" width="1.09765625" customWidth="1"/>
    <col min="92" max="92" width="24.59765625" style="74" customWidth="1"/>
    <col min="93" max="93" width="29.69921875" style="74" customWidth="1"/>
    <col min="94" max="99" width="7.796875" customWidth="1"/>
    <col min="100" max="101" width="1.09765625" customWidth="1"/>
    <col min="102" max="102" width="24.59765625" style="74" customWidth="1"/>
    <col min="103" max="103" width="29.69921875" customWidth="1"/>
    <col min="104" max="109" width="7.796875" customWidth="1"/>
    <col min="110" max="111" width="1.09765625" customWidth="1"/>
    <col min="112" max="112" width="24.59765625" style="74" customWidth="1"/>
    <col min="113" max="113" width="29.69921875" customWidth="1"/>
    <col min="114" max="119" width="7.796875" customWidth="1"/>
    <col min="120" max="121" width="1.09765625" customWidth="1"/>
    <col min="122" max="122" width="24.59765625" style="74" customWidth="1"/>
    <col min="123" max="123" width="29.69921875" customWidth="1"/>
    <col min="124" max="129" width="7.796875" customWidth="1"/>
    <col min="130" max="131" width="1.09765625" customWidth="1"/>
    <col min="132" max="132" width="24.59765625" style="74" customWidth="1"/>
    <col min="133" max="133" width="29.69921875" customWidth="1"/>
    <col min="134" max="139" width="7.796875" customWidth="1"/>
    <col min="140" max="141" width="1.09765625" customWidth="1"/>
    <col min="142" max="142" width="24.59765625" style="74" customWidth="1"/>
    <col min="143" max="143" width="29.69921875" customWidth="1"/>
    <col min="144" max="149" width="7.796875" customWidth="1"/>
    <col min="150" max="151" width="1.09765625" customWidth="1"/>
    <col min="152" max="152" width="24.59765625" style="74" customWidth="1"/>
    <col min="153" max="153" width="29.69921875" customWidth="1"/>
    <col min="154" max="159" width="7.796875" customWidth="1"/>
    <col min="160" max="161" width="1.09765625" customWidth="1"/>
    <col min="162" max="162" width="24.59765625" style="74" customWidth="1"/>
    <col min="163" max="163" width="29.69921875" customWidth="1"/>
    <col min="164" max="169" width="7.796875" customWidth="1"/>
    <col min="170" max="171" width="1.09765625" customWidth="1"/>
    <col min="172" max="172" width="24.59765625" style="74" customWidth="1"/>
    <col min="173" max="173" width="29.69921875" customWidth="1"/>
    <col min="174" max="179" width="7.796875" customWidth="1"/>
    <col min="180" max="181" width="1.09765625" customWidth="1"/>
    <col min="182" max="182" width="24.59765625" style="74" customWidth="1"/>
    <col min="183" max="183" width="29.69921875" customWidth="1"/>
    <col min="184" max="189" width="7.796875" customWidth="1"/>
    <col min="190" max="191" width="1.09765625" customWidth="1"/>
    <col min="192" max="192" width="24.59765625" style="74" customWidth="1"/>
    <col min="193" max="193" width="29.69921875" customWidth="1"/>
    <col min="194" max="199" width="7.796875" customWidth="1"/>
    <col min="200" max="201" width="1.09765625" customWidth="1"/>
    <col min="202" max="202" width="24.59765625" style="74" customWidth="1"/>
    <col min="203" max="203" width="29.69921875" customWidth="1"/>
    <col min="204" max="209" width="7.796875" customWidth="1"/>
    <col min="210" max="211" width="1.09765625" customWidth="1"/>
    <col min="212" max="212" width="24.59765625" style="74" customWidth="1"/>
    <col min="213" max="213" width="29.69921875" customWidth="1"/>
    <col min="214" max="219" width="7.796875" customWidth="1"/>
    <col min="220" max="221" width="1.09765625" customWidth="1"/>
    <col min="222" max="222" width="24.59765625" style="74" customWidth="1"/>
    <col min="223" max="223" width="29.69921875" customWidth="1"/>
    <col min="224" max="229" width="7.796875" customWidth="1"/>
    <col min="230" max="231" width="1.09765625" customWidth="1"/>
    <col min="232" max="232" width="24.59765625" style="74" customWidth="1"/>
    <col min="233" max="233" width="29.69921875" customWidth="1"/>
    <col min="234" max="239" width="7.796875" customWidth="1"/>
    <col min="240" max="241" width="1.09765625" customWidth="1"/>
    <col min="242" max="242" width="24.59765625" style="74" customWidth="1"/>
    <col min="243" max="243" width="29.69921875" customWidth="1"/>
    <col min="244" max="249" width="7.796875" customWidth="1"/>
    <col min="250" max="251" width="1.09765625" customWidth="1"/>
    <col min="252" max="252" width="24.59765625" style="74" customWidth="1"/>
    <col min="253" max="253" width="29.69921875" customWidth="1"/>
    <col min="254" max="259" width="7.796875" customWidth="1"/>
    <col min="260" max="261" width="1.09765625" customWidth="1"/>
    <col min="262" max="262" width="24.59765625" style="74" customWidth="1"/>
    <col min="263" max="263" width="29.69921875" customWidth="1"/>
    <col min="264" max="269" width="7.796875" customWidth="1"/>
    <col min="270" max="271" width="1.09765625" customWidth="1"/>
    <col min="272" max="272" width="24.59765625" style="74" customWidth="1"/>
    <col min="273" max="273" width="29.69921875" customWidth="1"/>
    <col min="274" max="279" width="7.796875" customWidth="1"/>
    <col min="280" max="281" width="1.09765625" customWidth="1"/>
  </cols>
  <sheetData>
    <row r="1" spans="1:272" s="175" customFormat="1" ht="30" customHeight="1" x14ac:dyDescent="0.3">
      <c r="B1" s="636" t="str">
        <f>HLOOKUP(Introduction!$G$4,nametranslations,117,FALSE)</f>
        <v>Sanitation in Schools</v>
      </c>
      <c r="C1" s="213" t="s">
        <v>241</v>
      </c>
      <c r="D1" s="172" t="str">
        <f>+Introduction!$C$7</f>
        <v>Zimbabwe</v>
      </c>
      <c r="E1" s="172"/>
      <c r="F1" s="172"/>
      <c r="G1" s="172"/>
      <c r="H1" s="172"/>
      <c r="I1" s="189"/>
      <c r="J1" s="173"/>
      <c r="K1" s="174"/>
      <c r="L1" s="636" t="str">
        <f>HLOOKUP(Introduction!$G$4,nametranslations,117,FALSE)</f>
        <v>Sanitation in Schools</v>
      </c>
      <c r="M1" s="213">
        <v>2013</v>
      </c>
      <c r="N1" s="172" t="str">
        <f>+Introduction!$C$7</f>
        <v>Zimbabwe</v>
      </c>
      <c r="O1" s="172"/>
      <c r="P1" s="172"/>
      <c r="Q1" s="172"/>
      <c r="R1" s="172"/>
      <c r="S1" s="189"/>
      <c r="T1" s="173"/>
      <c r="U1" s="174"/>
      <c r="V1" s="636" t="str">
        <f>HLOOKUP(Introduction!$G$4,nametranslations,117,FALSE)</f>
        <v>Sanitation in Schools</v>
      </c>
      <c r="W1" s="213" t="s">
        <v>242</v>
      </c>
      <c r="X1" s="172" t="str">
        <f>+Introduction!$C$7</f>
        <v>Zimbabwe</v>
      </c>
      <c r="Y1" s="172"/>
      <c r="Z1" s="172"/>
      <c r="AA1" s="172"/>
      <c r="AB1" s="172"/>
      <c r="AC1" s="189"/>
      <c r="AD1" s="173"/>
      <c r="AE1" s="174"/>
      <c r="AF1" s="636" t="str">
        <f>HLOOKUP(Introduction!$G$4,nametranslations,117,FALSE)</f>
        <v>Sanitation in Schools</v>
      </c>
      <c r="AG1" s="213" t="s">
        <v>243</v>
      </c>
      <c r="AH1" s="172" t="str">
        <f>+Introduction!$C$7</f>
        <v>Zimbabwe</v>
      </c>
      <c r="AI1" s="172"/>
      <c r="AJ1" s="172"/>
      <c r="AK1" s="172"/>
      <c r="AL1" s="172"/>
      <c r="AM1" s="189"/>
      <c r="AN1" s="173"/>
      <c r="AO1" s="174"/>
      <c r="AP1" s="636" t="str">
        <f>HLOOKUP(Introduction!$G$4,nametranslations,117,FALSE)</f>
        <v>Sanitation in Schools</v>
      </c>
      <c r="AQ1" s="213" t="s">
        <v>244</v>
      </c>
      <c r="AR1" s="172" t="str">
        <f>+Introduction!$C$7</f>
        <v>Zimbabwe</v>
      </c>
      <c r="AS1" s="172"/>
      <c r="AT1" s="172"/>
      <c r="AU1" s="172"/>
      <c r="AV1" s="172"/>
      <c r="AW1" s="189"/>
      <c r="AX1" s="173"/>
      <c r="AY1" s="174"/>
      <c r="AZ1" s="636" t="str">
        <f>HLOOKUP(Introduction!$G$4,nametranslations,117,FALSE)</f>
        <v>Sanitation in Schools</v>
      </c>
      <c r="BA1" s="213" t="s">
        <v>244</v>
      </c>
      <c r="BB1" s="172" t="str">
        <f>+Introduction!$C$7</f>
        <v>Zimbabwe</v>
      </c>
      <c r="BC1" s="172"/>
      <c r="BD1" s="172"/>
      <c r="BE1" s="172"/>
      <c r="BF1" s="172"/>
      <c r="BG1" s="189"/>
      <c r="BH1" s="173"/>
      <c r="BI1" s="174"/>
      <c r="BJ1" s="636" t="str">
        <f>HLOOKUP(Introduction!$G$4,nametranslations,117,FALSE)</f>
        <v>Sanitation in Schools</v>
      </c>
      <c r="BK1" s="213" t="s">
        <v>245</v>
      </c>
      <c r="BL1" s="172" t="str">
        <f>+Introduction!$C$7</f>
        <v>Zimbabwe</v>
      </c>
      <c r="BM1" s="172"/>
      <c r="BN1" s="172"/>
      <c r="BO1" s="172"/>
      <c r="BP1" s="172"/>
      <c r="BQ1" s="189"/>
      <c r="BR1" s="173"/>
      <c r="BS1" s="174"/>
      <c r="BT1" s="636" t="str">
        <f>HLOOKUP(Introduction!$G$4,nametranslations,117,FALSE)</f>
        <v>Sanitation in Schools</v>
      </c>
      <c r="BU1" s="213" t="s">
        <v>245</v>
      </c>
      <c r="BV1" s="172" t="str">
        <f>+Introduction!$C$7</f>
        <v>Zimbabwe</v>
      </c>
      <c r="BW1" s="172"/>
      <c r="BX1" s="172"/>
      <c r="BY1" s="172"/>
      <c r="BZ1" s="172"/>
      <c r="CA1" s="189"/>
      <c r="CB1" s="173"/>
      <c r="CC1" s="174"/>
      <c r="CD1" s="636" t="str">
        <f>HLOOKUP(Introduction!$G$4,nametranslations,117,FALSE)</f>
        <v>Sanitation in Schools</v>
      </c>
      <c r="CE1" s="213">
        <v>2019</v>
      </c>
      <c r="CF1" s="172" t="str">
        <f>+Introduction!$C$7</f>
        <v>Zimbabwe</v>
      </c>
      <c r="CG1" s="172"/>
      <c r="CH1" s="172"/>
      <c r="CI1" s="172"/>
      <c r="CJ1" s="172"/>
      <c r="CK1" s="189"/>
      <c r="CL1" s="173"/>
      <c r="CM1" s="174"/>
      <c r="CN1" s="636" t="str">
        <f>HLOOKUP(Introduction!$G$4,nametranslations,117,FALSE)</f>
        <v>Sanitation in Schools</v>
      </c>
      <c r="CO1" s="213">
        <v>2019</v>
      </c>
      <c r="CP1" s="172" t="str">
        <f>+Introduction!$C$7</f>
        <v>Zimbabwe</v>
      </c>
      <c r="CQ1" s="172"/>
      <c r="CR1" s="172"/>
      <c r="CS1" s="172"/>
      <c r="CT1" s="172"/>
      <c r="CU1" s="189"/>
      <c r="CV1" s="173"/>
      <c r="CW1" s="174"/>
      <c r="CX1" s="636" t="str">
        <f>HLOOKUP(Introduction!$G$4,nametranslations,117,FALSE)</f>
        <v>Sanitation in Schools</v>
      </c>
      <c r="CY1" s="213">
        <v>2020</v>
      </c>
      <c r="CZ1" s="172" t="str">
        <f>+Introduction!$C$7</f>
        <v>Zimbabwe</v>
      </c>
      <c r="DA1" s="172"/>
      <c r="DB1" s="172"/>
      <c r="DC1" s="172"/>
      <c r="DD1" s="172"/>
      <c r="DE1" s="189"/>
      <c r="DF1" s="173"/>
      <c r="DG1" s="174"/>
      <c r="DH1" s="636" t="str">
        <f>HLOOKUP(Introduction!$G$4,nametranslations,117,FALSE)</f>
        <v>Sanitation in Schools</v>
      </c>
      <c r="DI1" s="213">
        <v>2020</v>
      </c>
      <c r="DJ1" s="172" t="str">
        <f>+Introduction!$C$7</f>
        <v>Zimbabwe</v>
      </c>
      <c r="DK1" s="172"/>
      <c r="DL1" s="172"/>
      <c r="DM1" s="172"/>
      <c r="DN1" s="172"/>
      <c r="DO1" s="189"/>
      <c r="DP1" s="173"/>
      <c r="DQ1" s="174"/>
      <c r="DR1" s="636" t="str">
        <f>HLOOKUP(Introduction!$G$4,nametranslations,117,FALSE)</f>
        <v>Sanitation in Schools</v>
      </c>
      <c r="DS1" s="213">
        <v>2021</v>
      </c>
      <c r="DT1" s="172" t="str">
        <f>+Introduction!$C$7</f>
        <v>Zimbabwe</v>
      </c>
      <c r="DU1" s="172"/>
      <c r="DV1" s="172"/>
      <c r="DW1" s="172"/>
      <c r="DX1" s="172"/>
      <c r="DY1" s="189"/>
      <c r="DZ1" s="173"/>
      <c r="EA1" s="174"/>
    </row>
    <row r="2" spans="1:272" s="175" customFormat="1" ht="30" customHeight="1" x14ac:dyDescent="0.3">
      <c r="A2" s="374" t="s">
        <v>277</v>
      </c>
      <c r="B2" s="178" t="s">
        <v>235</v>
      </c>
      <c r="C2" s="159" t="s">
        <v>160</v>
      </c>
      <c r="D2" s="159" t="s">
        <v>143</v>
      </c>
      <c r="E2" s="179"/>
      <c r="F2" s="179"/>
      <c r="G2" s="179"/>
      <c r="H2" s="179"/>
      <c r="I2" s="180"/>
      <c r="J2" s="176" t="s">
        <v>246</v>
      </c>
      <c r="K2" s="198"/>
      <c r="L2" s="178" t="s">
        <v>278</v>
      </c>
      <c r="M2" s="159" t="s">
        <v>213</v>
      </c>
      <c r="N2" s="159" t="s">
        <v>279</v>
      </c>
      <c r="O2" s="179"/>
      <c r="P2" s="179"/>
      <c r="Q2" s="179"/>
      <c r="R2" s="179"/>
      <c r="S2" s="180"/>
      <c r="T2" s="176" t="s">
        <v>246</v>
      </c>
      <c r="U2" s="198"/>
      <c r="V2" s="178" t="s">
        <v>236</v>
      </c>
      <c r="W2" s="159" t="s">
        <v>161</v>
      </c>
      <c r="X2" s="159" t="s">
        <v>188</v>
      </c>
      <c r="Y2" s="179"/>
      <c r="Z2" s="179"/>
      <c r="AA2" s="179"/>
      <c r="AB2" s="179"/>
      <c r="AC2" s="180"/>
      <c r="AD2" s="176" t="s">
        <v>246</v>
      </c>
      <c r="AE2" s="198"/>
      <c r="AF2" s="178" t="s">
        <v>237</v>
      </c>
      <c r="AG2" s="159" t="s">
        <v>161</v>
      </c>
      <c r="AH2" s="159" t="s">
        <v>149</v>
      </c>
      <c r="AI2" s="179"/>
      <c r="AJ2" s="179"/>
      <c r="AK2" s="179"/>
      <c r="AL2" s="179"/>
      <c r="AM2" s="180"/>
      <c r="AN2" s="176" t="s">
        <v>246</v>
      </c>
      <c r="AO2" s="198"/>
      <c r="AP2" s="178" t="s">
        <v>238</v>
      </c>
      <c r="AQ2" s="159" t="s">
        <v>161</v>
      </c>
      <c r="AR2" s="159" t="s">
        <v>199</v>
      </c>
      <c r="AS2" s="179"/>
      <c r="AT2" s="179"/>
      <c r="AU2" s="179"/>
      <c r="AV2" s="179"/>
      <c r="AW2" s="180"/>
      <c r="AX2" s="176" t="s">
        <v>246</v>
      </c>
      <c r="AY2" s="198"/>
      <c r="AZ2" s="178" t="s">
        <v>239</v>
      </c>
      <c r="BA2" s="159" t="s">
        <v>213</v>
      </c>
      <c r="BB2" s="159" t="s">
        <v>212</v>
      </c>
      <c r="BC2" s="179"/>
      <c r="BD2" s="179"/>
      <c r="BE2" s="179"/>
      <c r="BF2" s="179"/>
      <c r="BG2" s="180"/>
      <c r="BH2" s="176" t="s">
        <v>246</v>
      </c>
      <c r="BI2" s="198"/>
      <c r="BJ2" s="178" t="s">
        <v>240</v>
      </c>
      <c r="BK2" s="159" t="s">
        <v>161</v>
      </c>
      <c r="BL2" s="159" t="s">
        <v>204</v>
      </c>
      <c r="BM2" s="179"/>
      <c r="BN2" s="179"/>
      <c r="BO2" s="179"/>
      <c r="BP2" s="179"/>
      <c r="BQ2" s="180"/>
      <c r="BR2" s="176" t="s">
        <v>246</v>
      </c>
      <c r="BS2" s="177"/>
      <c r="BT2" s="178" t="s">
        <v>269</v>
      </c>
      <c r="BU2" s="159" t="s">
        <v>160</v>
      </c>
      <c r="BV2" s="159" t="s">
        <v>143</v>
      </c>
      <c r="BW2" s="179"/>
      <c r="BX2" s="179"/>
      <c r="BY2" s="179"/>
      <c r="BZ2" s="179"/>
      <c r="CA2" s="180"/>
      <c r="CB2" s="176" t="s">
        <v>246</v>
      </c>
      <c r="CC2" s="177"/>
      <c r="CD2" s="178" t="s">
        <v>260</v>
      </c>
      <c r="CE2" s="159" t="s">
        <v>161</v>
      </c>
      <c r="CF2" s="159" t="s">
        <v>261</v>
      </c>
      <c r="CG2" s="179"/>
      <c r="CH2" s="179"/>
      <c r="CI2" s="179"/>
      <c r="CJ2" s="179"/>
      <c r="CK2" s="180"/>
      <c r="CL2" s="176" t="s">
        <v>246</v>
      </c>
      <c r="CM2" s="177"/>
      <c r="CN2" s="178" t="s">
        <v>270</v>
      </c>
      <c r="CO2" s="159" t="s">
        <v>160</v>
      </c>
      <c r="CP2" s="159" t="s">
        <v>143</v>
      </c>
      <c r="CQ2" s="179"/>
      <c r="CR2" s="179"/>
      <c r="CS2" s="179"/>
      <c r="CT2" s="179"/>
      <c r="CU2" s="180"/>
      <c r="CV2" s="176" t="s">
        <v>246</v>
      </c>
      <c r="CW2" s="177"/>
      <c r="CX2" s="178" t="s">
        <v>265</v>
      </c>
      <c r="CY2" s="159" t="s">
        <v>161</v>
      </c>
      <c r="CZ2" s="159" t="s">
        <v>266</v>
      </c>
      <c r="DA2" s="179"/>
      <c r="DB2" s="179"/>
      <c r="DC2" s="179"/>
      <c r="DD2" s="179"/>
      <c r="DE2" s="180"/>
      <c r="DF2" s="176" t="s">
        <v>246</v>
      </c>
      <c r="DG2" s="177"/>
      <c r="DH2" s="178" t="s">
        <v>271</v>
      </c>
      <c r="DI2" s="159" t="s">
        <v>160</v>
      </c>
      <c r="DJ2" s="159" t="s">
        <v>143</v>
      </c>
      <c r="DK2" s="179"/>
      <c r="DL2" s="179"/>
      <c r="DM2" s="179"/>
      <c r="DN2" s="179"/>
      <c r="DO2" s="180"/>
      <c r="DP2" s="176" t="s">
        <v>246</v>
      </c>
      <c r="DQ2" s="177"/>
      <c r="DR2" s="178" t="s">
        <v>284</v>
      </c>
      <c r="DS2" s="159" t="s">
        <v>161</v>
      </c>
      <c r="DT2" s="159" t="s">
        <v>285</v>
      </c>
      <c r="DU2" s="179"/>
      <c r="DV2" s="179"/>
      <c r="DW2" s="179"/>
      <c r="DX2" s="179"/>
      <c r="DY2" s="180"/>
      <c r="DZ2" s="176" t="s">
        <v>246</v>
      </c>
      <c r="EA2" s="177"/>
    </row>
    <row r="3" spans="1:272" s="150" customFormat="1" ht="18" customHeight="1" x14ac:dyDescent="0.3">
      <c r="A3" s="374"/>
      <c r="B3" s="197" t="str">
        <f>HLOOKUP(Introduction!$G$4,nametranslations,152,FALSE)</f>
        <v>Definition</v>
      </c>
      <c r="C3" s="161" t="str">
        <f>HLOOKUP(Introduction!$G$4,nametranslations,102,FALSE)</f>
        <v>Estimates (%)</v>
      </c>
      <c r="D3" s="162" t="str">
        <f>HLOOKUP(Introduction!$G$4,nametranslations,24,FALSE)</f>
        <v>Total</v>
      </c>
      <c r="E3" s="163" t="str">
        <f>HLOOKUP(Introduction!$G$4,nametranslations,26,FALSE)</f>
        <v>Urban</v>
      </c>
      <c r="F3" s="163" t="str">
        <f>HLOOKUP(Introduction!$G$4,nametranslations,25,FALSE)</f>
        <v>Rural</v>
      </c>
      <c r="G3" s="163" t="str">
        <f>HLOOKUP(Introduction!$G$4,nametranslations,27,FALSE)</f>
        <v>Pre-primary</v>
      </c>
      <c r="H3" s="163" t="str">
        <f>HLOOKUP(Introduction!$G$4,nametranslations,28,FALSE)</f>
        <v>Primary</v>
      </c>
      <c r="I3" s="164" t="str">
        <f>HLOOKUP(Introduction!$G$4,nametranslations,29,FALSE)</f>
        <v>Secondary</v>
      </c>
      <c r="J3" s="148"/>
      <c r="K3" s="165"/>
      <c r="L3" s="197" t="str">
        <f>HLOOKUP(Introduction!$G$4,nametranslations,152,FALSE)</f>
        <v>Definition</v>
      </c>
      <c r="M3" s="161" t="str">
        <f>HLOOKUP(Introduction!$G$4,nametranslations,102,FALSE)</f>
        <v>Estimates (%)</v>
      </c>
      <c r="N3" s="162" t="str">
        <f>HLOOKUP(Introduction!$G$4,nametranslations,24,FALSE)</f>
        <v>Total</v>
      </c>
      <c r="O3" s="163" t="str">
        <f>HLOOKUP(Introduction!$G$4,nametranslations,26,FALSE)</f>
        <v>Urban</v>
      </c>
      <c r="P3" s="163" t="str">
        <f>HLOOKUP(Introduction!$G$4,nametranslations,25,FALSE)</f>
        <v>Rural</v>
      </c>
      <c r="Q3" s="163" t="str">
        <f>HLOOKUP(Introduction!$G$4,nametranslations,27,FALSE)</f>
        <v>Pre-primary</v>
      </c>
      <c r="R3" s="163" t="str">
        <f>HLOOKUP(Introduction!$G$4,nametranslations,28,FALSE)</f>
        <v>Primary</v>
      </c>
      <c r="S3" s="164" t="str">
        <f>HLOOKUP(Introduction!$G$4,nametranslations,29,FALSE)</f>
        <v>Secondary</v>
      </c>
      <c r="T3" s="148"/>
      <c r="U3" s="165"/>
      <c r="V3" s="197" t="str">
        <f>HLOOKUP(Introduction!$G$4,nametranslations,152,FALSE)</f>
        <v>Definition</v>
      </c>
      <c r="W3" s="161" t="str">
        <f>HLOOKUP(Introduction!$G$4,nametranslations,102,FALSE)</f>
        <v>Estimates (%)</v>
      </c>
      <c r="X3" s="162" t="str">
        <f>HLOOKUP(Introduction!$G$4,nametranslations,24,FALSE)</f>
        <v>Total</v>
      </c>
      <c r="Y3" s="163" t="str">
        <f>HLOOKUP(Introduction!$G$4,nametranslations,26,FALSE)</f>
        <v>Urban</v>
      </c>
      <c r="Z3" s="163" t="str">
        <f>HLOOKUP(Introduction!$G$4,nametranslations,25,FALSE)</f>
        <v>Rural</v>
      </c>
      <c r="AA3" s="163" t="str">
        <f>HLOOKUP(Introduction!$G$4,nametranslations,27,FALSE)</f>
        <v>Pre-primary</v>
      </c>
      <c r="AB3" s="163" t="str">
        <f>HLOOKUP(Introduction!$G$4,nametranslations,28,FALSE)</f>
        <v>Primary</v>
      </c>
      <c r="AC3" s="164" t="str">
        <f>HLOOKUP(Introduction!$G$4,nametranslations,29,FALSE)</f>
        <v>Secondary</v>
      </c>
      <c r="AD3" s="148"/>
      <c r="AE3" s="165"/>
      <c r="AF3" s="197" t="str">
        <f>HLOOKUP(Introduction!$G$4,nametranslations,152,FALSE)</f>
        <v>Definition</v>
      </c>
      <c r="AG3" s="161" t="str">
        <f>HLOOKUP(Introduction!$G$4,nametranslations,102,FALSE)</f>
        <v>Estimates (%)</v>
      </c>
      <c r="AH3" s="162" t="str">
        <f>HLOOKUP(Introduction!$G$4,nametranslations,24,FALSE)</f>
        <v>Total</v>
      </c>
      <c r="AI3" s="163" t="str">
        <f>HLOOKUP(Introduction!$G$4,nametranslations,26,FALSE)</f>
        <v>Urban</v>
      </c>
      <c r="AJ3" s="163" t="str">
        <f>HLOOKUP(Introduction!$G$4,nametranslations,25,FALSE)</f>
        <v>Rural</v>
      </c>
      <c r="AK3" s="163" t="str">
        <f>HLOOKUP(Introduction!$G$4,nametranslations,27,FALSE)</f>
        <v>Pre-primary</v>
      </c>
      <c r="AL3" s="163" t="str">
        <f>HLOOKUP(Introduction!$G$4,nametranslations,28,FALSE)</f>
        <v>Primary</v>
      </c>
      <c r="AM3" s="164" t="str">
        <f>HLOOKUP(Introduction!$G$4,nametranslations,29,FALSE)</f>
        <v>Secondary</v>
      </c>
      <c r="AN3" s="148"/>
      <c r="AO3" s="165"/>
      <c r="AP3" s="197" t="str">
        <f>HLOOKUP(Introduction!$G$4,nametranslations,152,FALSE)</f>
        <v>Definition</v>
      </c>
      <c r="AQ3" s="161" t="str">
        <f>HLOOKUP(Introduction!$G$4,nametranslations,102,FALSE)</f>
        <v>Estimates (%)</v>
      </c>
      <c r="AR3" s="162" t="str">
        <f>HLOOKUP(Introduction!$G$4,nametranslations,24,FALSE)</f>
        <v>Total</v>
      </c>
      <c r="AS3" s="163" t="str">
        <f>HLOOKUP(Introduction!$G$4,nametranslations,26,FALSE)</f>
        <v>Urban</v>
      </c>
      <c r="AT3" s="163" t="str">
        <f>HLOOKUP(Introduction!$G$4,nametranslations,25,FALSE)</f>
        <v>Rural</v>
      </c>
      <c r="AU3" s="163" t="str">
        <f>HLOOKUP(Introduction!$G$4,nametranslations,27,FALSE)</f>
        <v>Pre-primary</v>
      </c>
      <c r="AV3" s="163" t="str">
        <f>HLOOKUP(Introduction!$G$4,nametranslations,28,FALSE)</f>
        <v>Primary</v>
      </c>
      <c r="AW3" s="164" t="str">
        <f>HLOOKUP(Introduction!$G$4,nametranslations,29,FALSE)</f>
        <v>Secondary</v>
      </c>
      <c r="AX3" s="148"/>
      <c r="AY3" s="165"/>
      <c r="AZ3" s="197" t="str">
        <f>HLOOKUP(Introduction!$G$4,nametranslations,152,FALSE)</f>
        <v>Definition</v>
      </c>
      <c r="BA3" s="161" t="str">
        <f>HLOOKUP(Introduction!$G$4,nametranslations,102,FALSE)</f>
        <v>Estimates (%)</v>
      </c>
      <c r="BB3" s="162" t="str">
        <f>HLOOKUP(Introduction!$G$4,nametranslations,24,FALSE)</f>
        <v>Total</v>
      </c>
      <c r="BC3" s="163" t="str">
        <f>HLOOKUP(Introduction!$G$4,nametranslations,26,FALSE)</f>
        <v>Urban</v>
      </c>
      <c r="BD3" s="163" t="str">
        <f>HLOOKUP(Introduction!$G$4,nametranslations,25,FALSE)</f>
        <v>Rural</v>
      </c>
      <c r="BE3" s="163" t="str">
        <f>HLOOKUP(Introduction!$G$4,nametranslations,27,FALSE)</f>
        <v>Pre-primary</v>
      </c>
      <c r="BF3" s="163" t="str">
        <f>HLOOKUP(Introduction!$G$4,nametranslations,28,FALSE)</f>
        <v>Primary</v>
      </c>
      <c r="BG3" s="164" t="str">
        <f>HLOOKUP(Introduction!$G$4,nametranslations,29,FALSE)</f>
        <v>Secondary</v>
      </c>
      <c r="BH3" s="148"/>
      <c r="BI3" s="165"/>
      <c r="BJ3" s="197" t="str">
        <f>HLOOKUP(Introduction!$G$4,nametranslations,152,FALSE)</f>
        <v>Definition</v>
      </c>
      <c r="BK3" s="161" t="str">
        <f>HLOOKUP(Introduction!$G$4,nametranslations,102,FALSE)</f>
        <v>Estimates (%)</v>
      </c>
      <c r="BL3" s="162" t="str">
        <f>HLOOKUP(Introduction!$G$4,nametranslations,24,FALSE)</f>
        <v>Total</v>
      </c>
      <c r="BM3" s="163" t="str">
        <f>HLOOKUP(Introduction!$G$4,nametranslations,26,FALSE)</f>
        <v>Urban</v>
      </c>
      <c r="BN3" s="163" t="str">
        <f>HLOOKUP(Introduction!$G$4,nametranslations,25,FALSE)</f>
        <v>Rural</v>
      </c>
      <c r="BO3" s="163" t="str">
        <f>HLOOKUP(Introduction!$G$4,nametranslations,27,FALSE)</f>
        <v>Pre-primary</v>
      </c>
      <c r="BP3" s="163" t="str">
        <f>HLOOKUP(Introduction!$G$4,nametranslations,28,FALSE)</f>
        <v>Primary</v>
      </c>
      <c r="BQ3" s="164" t="str">
        <f>HLOOKUP(Introduction!$G$4,nametranslations,29,FALSE)</f>
        <v>Secondary</v>
      </c>
      <c r="BR3" s="148"/>
      <c r="BS3" s="165"/>
      <c r="BT3" s="197" t="str">
        <f>HLOOKUP(Introduction!$G$4,nametranslations,152,FALSE)</f>
        <v>Definition</v>
      </c>
      <c r="BU3" s="161" t="str">
        <f>HLOOKUP(Introduction!$G$4,nametranslations,102,FALSE)</f>
        <v>Estimates (%)</v>
      </c>
      <c r="BV3" s="162" t="str">
        <f>HLOOKUP(Introduction!$G$4,nametranslations,24,FALSE)</f>
        <v>Total</v>
      </c>
      <c r="BW3" s="163" t="str">
        <f>HLOOKUP(Introduction!$G$4,nametranslations,26,FALSE)</f>
        <v>Urban</v>
      </c>
      <c r="BX3" s="163" t="str">
        <f>HLOOKUP(Introduction!$G$4,nametranslations,25,FALSE)</f>
        <v>Rural</v>
      </c>
      <c r="BY3" s="163" t="str">
        <f>HLOOKUP(Introduction!$G$4,nametranslations,27,FALSE)</f>
        <v>Pre-primary</v>
      </c>
      <c r="BZ3" s="163" t="str">
        <f>HLOOKUP(Introduction!$G$4,nametranslations,28,FALSE)</f>
        <v>Primary</v>
      </c>
      <c r="CA3" s="164" t="str">
        <f>HLOOKUP(Introduction!$G$4,nametranslations,29,FALSE)</f>
        <v>Secondary</v>
      </c>
      <c r="CB3" s="148"/>
      <c r="CC3" s="165"/>
      <c r="CD3" s="197" t="str">
        <f>HLOOKUP(Introduction!$G$4,nametranslations,152,FALSE)</f>
        <v>Definition</v>
      </c>
      <c r="CE3" s="161" t="str">
        <f>HLOOKUP(Introduction!$G$4,nametranslations,102,FALSE)</f>
        <v>Estimates (%)</v>
      </c>
      <c r="CF3" s="162" t="str">
        <f>HLOOKUP(Introduction!$G$4,nametranslations,24,FALSE)</f>
        <v>Total</v>
      </c>
      <c r="CG3" s="163" t="str">
        <f>HLOOKUP(Introduction!$G$4,nametranslations,26,FALSE)</f>
        <v>Urban</v>
      </c>
      <c r="CH3" s="163" t="str">
        <f>HLOOKUP(Introduction!$G$4,nametranslations,25,FALSE)</f>
        <v>Rural</v>
      </c>
      <c r="CI3" s="163" t="str">
        <f>HLOOKUP(Introduction!$G$4,nametranslations,27,FALSE)</f>
        <v>Pre-primary</v>
      </c>
      <c r="CJ3" s="163" t="str">
        <f>HLOOKUP(Introduction!$G$4,nametranslations,28,FALSE)</f>
        <v>Primary</v>
      </c>
      <c r="CK3" s="164" t="str">
        <f>HLOOKUP(Introduction!$G$4,nametranslations,29,FALSE)</f>
        <v>Secondary</v>
      </c>
      <c r="CL3" s="148"/>
      <c r="CM3" s="165"/>
      <c r="CN3" s="197" t="str">
        <f>HLOOKUP(Introduction!$G$4,nametranslations,152,FALSE)</f>
        <v>Definition</v>
      </c>
      <c r="CO3" s="161" t="str">
        <f>HLOOKUP(Introduction!$G$4,nametranslations,102,FALSE)</f>
        <v>Estimates (%)</v>
      </c>
      <c r="CP3" s="162" t="str">
        <f>HLOOKUP(Introduction!$G$4,nametranslations,24,FALSE)</f>
        <v>Total</v>
      </c>
      <c r="CQ3" s="163" t="str">
        <f>HLOOKUP(Introduction!$G$4,nametranslations,26,FALSE)</f>
        <v>Urban</v>
      </c>
      <c r="CR3" s="163" t="str">
        <f>HLOOKUP(Introduction!$G$4,nametranslations,25,FALSE)</f>
        <v>Rural</v>
      </c>
      <c r="CS3" s="163" t="str">
        <f>HLOOKUP(Introduction!$G$4,nametranslations,27,FALSE)</f>
        <v>Pre-primary</v>
      </c>
      <c r="CT3" s="163" t="str">
        <f>HLOOKUP(Introduction!$G$4,nametranslations,28,FALSE)</f>
        <v>Primary</v>
      </c>
      <c r="CU3" s="164" t="str">
        <f>HLOOKUP(Introduction!$G$4,nametranslations,29,FALSE)</f>
        <v>Secondary</v>
      </c>
      <c r="CV3" s="148"/>
      <c r="CW3" s="165"/>
      <c r="CX3" s="197" t="str">
        <f>HLOOKUP(Introduction!$G$4,nametranslations,152,FALSE)</f>
        <v>Definition</v>
      </c>
      <c r="CY3" s="161" t="str">
        <f>HLOOKUP(Introduction!$G$4,nametranslations,102,FALSE)</f>
        <v>Estimates (%)</v>
      </c>
      <c r="CZ3" s="162" t="str">
        <f>HLOOKUP(Introduction!$G$4,nametranslations,24,FALSE)</f>
        <v>Total</v>
      </c>
      <c r="DA3" s="163" t="str">
        <f>HLOOKUP(Introduction!$G$4,nametranslations,26,FALSE)</f>
        <v>Urban</v>
      </c>
      <c r="DB3" s="163" t="str">
        <f>HLOOKUP(Introduction!$G$4,nametranslations,25,FALSE)</f>
        <v>Rural</v>
      </c>
      <c r="DC3" s="163" t="str">
        <f>HLOOKUP(Introduction!$G$4,nametranslations,27,FALSE)</f>
        <v>Pre-primary</v>
      </c>
      <c r="DD3" s="163" t="str">
        <f>HLOOKUP(Introduction!$G$4,nametranslations,28,FALSE)</f>
        <v>Primary</v>
      </c>
      <c r="DE3" s="164" t="str">
        <f>HLOOKUP(Introduction!$G$4,nametranslations,29,FALSE)</f>
        <v>Secondary</v>
      </c>
      <c r="DF3" s="148"/>
      <c r="DG3" s="165"/>
      <c r="DH3" s="197" t="str">
        <f>HLOOKUP(Introduction!$G$4,nametranslations,152,FALSE)</f>
        <v>Definition</v>
      </c>
      <c r="DI3" s="161" t="str">
        <f>HLOOKUP(Introduction!$G$4,nametranslations,102,FALSE)</f>
        <v>Estimates (%)</v>
      </c>
      <c r="DJ3" s="162" t="str">
        <f>HLOOKUP(Introduction!$G$4,nametranslations,24,FALSE)</f>
        <v>Total</v>
      </c>
      <c r="DK3" s="163" t="str">
        <f>HLOOKUP(Introduction!$G$4,nametranslations,26,FALSE)</f>
        <v>Urban</v>
      </c>
      <c r="DL3" s="163" t="str">
        <f>HLOOKUP(Introduction!$G$4,nametranslations,25,FALSE)</f>
        <v>Rural</v>
      </c>
      <c r="DM3" s="163" t="str">
        <f>HLOOKUP(Introduction!$G$4,nametranslations,27,FALSE)</f>
        <v>Pre-primary</v>
      </c>
      <c r="DN3" s="163" t="str">
        <f>HLOOKUP(Introduction!$G$4,nametranslations,28,FALSE)</f>
        <v>Primary</v>
      </c>
      <c r="DO3" s="164" t="str">
        <f>HLOOKUP(Introduction!$G$4,nametranslations,29,FALSE)</f>
        <v>Secondary</v>
      </c>
      <c r="DP3" s="148"/>
      <c r="DQ3" s="165"/>
      <c r="DR3" s="197" t="str">
        <f>HLOOKUP(Introduction!$G$4,nametranslations,152,FALSE)</f>
        <v>Definition</v>
      </c>
      <c r="DS3" s="161" t="str">
        <f>HLOOKUP(Introduction!$G$4,nametranslations,102,FALSE)</f>
        <v>Estimates (%)</v>
      </c>
      <c r="DT3" s="162" t="str">
        <f>HLOOKUP(Introduction!$G$4,nametranslations,24,FALSE)</f>
        <v>Total</v>
      </c>
      <c r="DU3" s="163" t="str">
        <f>HLOOKUP(Introduction!$G$4,nametranslations,26,FALSE)</f>
        <v>Urban</v>
      </c>
      <c r="DV3" s="163" t="str">
        <f>HLOOKUP(Introduction!$G$4,nametranslations,25,FALSE)</f>
        <v>Rural</v>
      </c>
      <c r="DW3" s="163" t="str">
        <f>HLOOKUP(Introduction!$G$4,nametranslations,27,FALSE)</f>
        <v>Pre-primary</v>
      </c>
      <c r="DX3" s="163" t="str">
        <f>HLOOKUP(Introduction!$G$4,nametranslations,28,FALSE)</f>
        <v>Primary</v>
      </c>
      <c r="DY3" s="164" t="str">
        <f>HLOOKUP(Introduction!$G$4,nametranslations,29,FALSE)</f>
        <v>Secondary</v>
      </c>
      <c r="DZ3" s="148"/>
      <c r="EA3" s="165"/>
      <c r="EB3" s="149"/>
      <c r="EL3" s="149"/>
      <c r="EV3" s="149"/>
      <c r="FF3" s="149"/>
      <c r="FP3" s="149"/>
      <c r="FZ3" s="149"/>
      <c r="GJ3" s="149"/>
      <c r="GT3" s="149"/>
      <c r="HD3" s="149"/>
      <c r="HN3" s="149"/>
      <c r="HX3" s="149"/>
      <c r="IH3" s="149"/>
      <c r="IR3" s="149"/>
      <c r="JB3" s="149"/>
      <c r="JL3" s="149"/>
    </row>
    <row r="4" spans="1:272" s="2" customFormat="1" x14ac:dyDescent="0.3">
      <c r="A4" s="669" t="str">
        <f>IF(ISBLANK('Data Summary'!A6),"",'Data Summary'!A6)</f>
        <v>ZWE_2012_UIS</v>
      </c>
      <c r="B4" s="67"/>
      <c r="C4" s="12" t="str">
        <f>HLOOKUP(Introduction!$G$4,nametranslations,118,FALSE)</f>
        <v>No facility</v>
      </c>
      <c r="D4" s="7">
        <f t="shared" ref="D4:I4" si="0">IF(COUNTA(D14)=0,"",D14)</f>
        <v>0</v>
      </c>
      <c r="E4" s="7" t="str">
        <f t="shared" si="0"/>
        <v/>
      </c>
      <c r="F4" s="7" t="str">
        <f t="shared" si="0"/>
        <v/>
      </c>
      <c r="G4" s="7" t="str">
        <f t="shared" si="0"/>
        <v/>
      </c>
      <c r="H4" s="7">
        <f t="shared" si="0"/>
        <v>0</v>
      </c>
      <c r="I4" s="25" t="str">
        <f t="shared" si="0"/>
        <v/>
      </c>
      <c r="J4" s="20"/>
      <c r="K4" s="14"/>
      <c r="L4" s="67"/>
      <c r="M4" s="12" t="str">
        <f>HLOOKUP(Introduction!$G$4,nametranslations,118,FALSE)</f>
        <v>No facility</v>
      </c>
      <c r="N4" s="7" t="str">
        <f t="shared" ref="N4:S4" si="1">IF(COUNTA(N14)=0,"",N14)</f>
        <v/>
      </c>
      <c r="O4" s="7" t="str">
        <f t="shared" si="1"/>
        <v/>
      </c>
      <c r="P4" s="7" t="str">
        <f t="shared" si="1"/>
        <v/>
      </c>
      <c r="Q4" s="7" t="str">
        <f t="shared" si="1"/>
        <v/>
      </c>
      <c r="R4" s="7" t="str">
        <f t="shared" si="1"/>
        <v/>
      </c>
      <c r="S4" s="25" t="str">
        <f t="shared" si="1"/>
        <v/>
      </c>
      <c r="T4" s="20"/>
      <c r="U4" s="14"/>
      <c r="V4" s="67"/>
      <c r="W4" s="12" t="str">
        <f>HLOOKUP(Introduction!$G$4,nametranslations,118,FALSE)</f>
        <v>No facility</v>
      </c>
      <c r="X4" s="7" t="str">
        <f t="shared" ref="X4:AC4" si="2">IF(COUNTA(X14)=0,"",X14)</f>
        <v/>
      </c>
      <c r="Y4" s="7" t="str">
        <f t="shared" si="2"/>
        <v/>
      </c>
      <c r="Z4" s="7" t="str">
        <f t="shared" si="2"/>
        <v/>
      </c>
      <c r="AA4" s="7" t="str">
        <f t="shared" si="2"/>
        <v/>
      </c>
      <c r="AB4" s="7" t="str">
        <f t="shared" si="2"/>
        <v/>
      </c>
      <c r="AC4" s="25" t="str">
        <f t="shared" si="2"/>
        <v/>
      </c>
      <c r="AD4" s="20"/>
      <c r="AE4" s="14"/>
      <c r="AF4" s="67"/>
      <c r="AG4" s="12" t="str">
        <f>HLOOKUP(Introduction!$G$4,nametranslations,118,FALSE)</f>
        <v>No facility</v>
      </c>
      <c r="AH4" s="7">
        <f t="shared" ref="AH4:AM4" si="3">IF(COUNTA(AH14)=0,"",AH14)</f>
        <v>0.63</v>
      </c>
      <c r="AI4" s="7">
        <f t="shared" si="3"/>
        <v>0.23</v>
      </c>
      <c r="AJ4" s="7">
        <f t="shared" si="3"/>
        <v>0.84</v>
      </c>
      <c r="AK4" s="7">
        <f t="shared" si="3"/>
        <v>11.41</v>
      </c>
      <c r="AL4" s="7">
        <f t="shared" si="3"/>
        <v>0.13</v>
      </c>
      <c r="AM4" s="25">
        <f t="shared" si="3"/>
        <v>1.73</v>
      </c>
      <c r="AN4" s="20"/>
      <c r="AO4" s="14"/>
      <c r="AP4" s="67"/>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5" t="str">
        <f t="shared" si="4"/>
        <v/>
      </c>
      <c r="AX4" s="20"/>
      <c r="AY4" s="14"/>
      <c r="AZ4" s="67"/>
      <c r="BA4" s="12" t="str">
        <f>HLOOKUP(Introduction!$G$4,nametranslations,118,FALSE)</f>
        <v>No facility</v>
      </c>
      <c r="BB4" s="7" t="str">
        <f t="shared" ref="BB4:BG4" si="5">IF(COUNTA(BB14)=0,"",BB14)</f>
        <v/>
      </c>
      <c r="BC4" s="7" t="str">
        <f t="shared" si="5"/>
        <v/>
      </c>
      <c r="BD4" s="7">
        <f t="shared" si="5"/>
        <v>1</v>
      </c>
      <c r="BE4" s="7" t="str">
        <f t="shared" si="5"/>
        <v/>
      </c>
      <c r="BF4" s="7" t="str">
        <f t="shared" si="5"/>
        <v/>
      </c>
      <c r="BG4" s="25" t="str">
        <f t="shared" si="5"/>
        <v/>
      </c>
      <c r="BH4" s="20"/>
      <c r="BI4" s="14"/>
      <c r="BJ4" s="67"/>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5" t="str">
        <f t="shared" si="6"/>
        <v/>
      </c>
      <c r="BR4" s="20"/>
      <c r="BS4" s="14"/>
      <c r="BT4" s="67"/>
      <c r="BU4" s="12" t="str">
        <f>HLOOKUP(Introduction!$G$4,nametranslations,118,FALSE)</f>
        <v>No facility</v>
      </c>
      <c r="BV4" s="7" t="str">
        <f t="shared" ref="BV4:CA4" si="7">IF(COUNTA(BV14)=0,"",BV14)</f>
        <v/>
      </c>
      <c r="BW4" s="7" t="str">
        <f t="shared" si="7"/>
        <v/>
      </c>
      <c r="BX4" s="7" t="str">
        <f t="shared" si="7"/>
        <v/>
      </c>
      <c r="BY4" s="7" t="str">
        <f t="shared" si="7"/>
        <v/>
      </c>
      <c r="BZ4" s="7" t="str">
        <f t="shared" si="7"/>
        <v/>
      </c>
      <c r="CA4" s="25" t="str">
        <f t="shared" si="7"/>
        <v/>
      </c>
      <c r="CB4" s="20"/>
      <c r="CC4" s="14"/>
      <c r="CD4" s="67"/>
      <c r="CE4" s="12" t="str">
        <f>HLOOKUP(Introduction!$G$4,nametranslations,118,FALSE)</f>
        <v>No facility</v>
      </c>
      <c r="CF4" s="7" t="str">
        <f t="shared" ref="CF4:CK4" si="8">IF(COUNTA(CF14)=0,"",CF14)</f>
        <v/>
      </c>
      <c r="CG4" s="7" t="str">
        <f t="shared" si="8"/>
        <v/>
      </c>
      <c r="CH4" s="7" t="str">
        <f t="shared" si="8"/>
        <v/>
      </c>
      <c r="CI4" s="7" t="str">
        <f t="shared" si="8"/>
        <v/>
      </c>
      <c r="CJ4" s="7" t="str">
        <f t="shared" si="8"/>
        <v/>
      </c>
      <c r="CK4" s="25" t="str">
        <f t="shared" si="8"/>
        <v/>
      </c>
      <c r="CL4" s="20"/>
      <c r="CM4" s="14"/>
      <c r="CN4" s="67"/>
      <c r="CO4" s="12" t="str">
        <f>HLOOKUP(Introduction!$G$4,nametranslations,118,FALSE)</f>
        <v>No facility</v>
      </c>
      <c r="CP4" s="7" t="str">
        <f t="shared" ref="CP4:CU4" si="9">IF(COUNTA(CP14)=0,"",CP14)</f>
        <v/>
      </c>
      <c r="CQ4" s="7" t="str">
        <f t="shared" si="9"/>
        <v/>
      </c>
      <c r="CR4" s="7" t="str">
        <f t="shared" si="9"/>
        <v/>
      </c>
      <c r="CS4" s="7" t="str">
        <f t="shared" si="9"/>
        <v/>
      </c>
      <c r="CT4" s="7" t="str">
        <f t="shared" si="9"/>
        <v/>
      </c>
      <c r="CU4" s="25" t="str">
        <f t="shared" si="9"/>
        <v/>
      </c>
      <c r="CV4" s="20"/>
      <c r="CW4" s="14"/>
      <c r="CX4" s="67"/>
      <c r="CY4" s="12" t="str">
        <f>HLOOKUP(Introduction!$G$4,nametranslations,118,FALSE)</f>
        <v>No facility</v>
      </c>
      <c r="CZ4" s="7" t="str">
        <f t="shared" ref="CZ4:DE4" si="10">IF(COUNTA(CZ14)=0,"",CZ14)</f>
        <v/>
      </c>
      <c r="DA4" s="7" t="str">
        <f t="shared" si="10"/>
        <v/>
      </c>
      <c r="DB4" s="7" t="str">
        <f t="shared" si="10"/>
        <v/>
      </c>
      <c r="DC4" s="7" t="str">
        <f t="shared" si="10"/>
        <v/>
      </c>
      <c r="DD4" s="7" t="str">
        <f t="shared" si="10"/>
        <v/>
      </c>
      <c r="DE4" s="25" t="str">
        <f t="shared" si="10"/>
        <v/>
      </c>
      <c r="DF4" s="20"/>
      <c r="DG4" s="14"/>
      <c r="DH4" s="67"/>
      <c r="DI4" s="12" t="str">
        <f>HLOOKUP(Introduction!$G$4,nametranslations,118,FALSE)</f>
        <v>No facility</v>
      </c>
      <c r="DJ4" s="7" t="str">
        <f t="shared" ref="DJ4:DO4" si="11">IF(COUNTA(DJ14)=0,"",DJ14)</f>
        <v/>
      </c>
      <c r="DK4" s="7" t="str">
        <f t="shared" si="11"/>
        <v/>
      </c>
      <c r="DL4" s="7" t="str">
        <f t="shared" si="11"/>
        <v/>
      </c>
      <c r="DM4" s="7" t="str">
        <f t="shared" si="11"/>
        <v/>
      </c>
      <c r="DN4" s="7" t="str">
        <f t="shared" si="11"/>
        <v/>
      </c>
      <c r="DO4" s="25" t="str">
        <f t="shared" si="11"/>
        <v/>
      </c>
      <c r="DP4" s="20"/>
      <c r="DQ4" s="14"/>
      <c r="DR4" s="67"/>
      <c r="DS4" s="12" t="str">
        <f>HLOOKUP(Introduction!$G$4,nametranslations,118,FALSE)</f>
        <v>No facility</v>
      </c>
      <c r="DT4" s="7" t="str">
        <f t="shared" ref="DT4:DY4" si="12">IF(COUNTA(DT14)=0,"",DT14)</f>
        <v/>
      </c>
      <c r="DU4" s="7" t="str">
        <f t="shared" si="12"/>
        <v/>
      </c>
      <c r="DV4" s="7" t="str">
        <f t="shared" si="12"/>
        <v/>
      </c>
      <c r="DW4" s="7" t="str">
        <f t="shared" si="12"/>
        <v/>
      </c>
      <c r="DX4" s="7" t="str">
        <f t="shared" si="12"/>
        <v/>
      </c>
      <c r="DY4" s="25" t="str">
        <f t="shared" si="12"/>
        <v/>
      </c>
      <c r="DZ4" s="20"/>
      <c r="EA4" s="14"/>
      <c r="EB4" s="75"/>
      <c r="EL4" s="75"/>
      <c r="EV4" s="75"/>
      <c r="FF4" s="75"/>
      <c r="FP4" s="75"/>
      <c r="FZ4" s="75"/>
      <c r="GJ4" s="75"/>
      <c r="GT4" s="75"/>
      <c r="HD4" s="75"/>
      <c r="HN4" s="75"/>
      <c r="HX4" s="75"/>
      <c r="IH4" s="75"/>
      <c r="IR4" s="75"/>
      <c r="JB4" s="75"/>
      <c r="JL4" s="75"/>
    </row>
    <row r="5" spans="1:272" s="2" customFormat="1" x14ac:dyDescent="0.3">
      <c r="A5" s="669" t="str">
        <f ca="1">IF(ISBLANK('Data Summary'!A7),"",'Data Summary'!A7)</f>
        <v>ZWE_2013_SACMEQ</v>
      </c>
      <c r="B5" s="67"/>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7"/>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7"/>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7"/>
      <c r="AG5" s="12" t="str">
        <f>HLOOKUP(Introduction!$G$4,nametranslations,104,FALSE)</f>
        <v>Unimproved</v>
      </c>
      <c r="AH5" s="7">
        <f>IF((COUNTA(AH15:AH26)=0)+(COUNTA(AH14)=0),"",100-AH14-SUMPRODUCT(AG15:AG26,AH15:AH26))</f>
        <v>3.7199999999999989</v>
      </c>
      <c r="AI5" s="7">
        <f>IF((COUNTA(AI15:AI26)=0)+(COUNTA(AI14)=0),"",100-AI14-SUMPRODUCT(AG15:AG26,AI15:AI26))</f>
        <v>6.0099999999999909</v>
      </c>
      <c r="AJ5" s="7">
        <f>IF((COUNTA(AJ15:AJ26)=0)+(COUNTA(AJ14)=0),"",100-AJ14-SUMPRODUCT(AG15:AG26,AJ15:AJ26))</f>
        <v>3.1899999999999977</v>
      </c>
      <c r="AK5" s="7">
        <f>IF((COUNTA(AK15:AK26)=0)+(COUNTA(AK14)=0),"",100-AK14-SUMPRODUCT(AG15:AG26,AK15:AK26))</f>
        <v>12.760000000000005</v>
      </c>
      <c r="AL5" s="7">
        <f>IF((COUNTA(AL15:AL26)=0)+(COUNTA(AL14)=0),"",100-AL14-SUMPRODUCT(AG15:AG26,AL15:AL26))</f>
        <v>3.6099999999999994</v>
      </c>
      <c r="AM5" s="25">
        <f>IF((COUNTA(AM15:AM26)=0)+(COUNTA(AM14)=0),"",100-AM14-SUMPRODUCT(AG15:AG26,AM15:AM26))</f>
        <v>3.9599999999999937</v>
      </c>
      <c r="AN5" s="20"/>
      <c r="AO5" s="14"/>
      <c r="AP5" s="67"/>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67"/>
      <c r="BA5" s="12" t="str">
        <f>HLOOKUP(Introduction!$G$4,nametranslations,104,FALSE)</f>
        <v>Unimproved</v>
      </c>
      <c r="BB5" s="7" t="str">
        <f>IF((COUNTA(BB15:BB26)=0)+(COUNTA(BB14)=0),"",100-BB14-SUMPRODUCT(BA15:BA26,BB15:BB26))</f>
        <v/>
      </c>
      <c r="BC5" s="7" t="str">
        <f>IF((COUNTA(BC15:BC26)=0)+(COUNTA(BC14)=0),"",100-BC14-SUMPRODUCT(BA15:BA26,BC15:BC26))</f>
        <v/>
      </c>
      <c r="BD5" s="7">
        <f>IF((COUNTA(BD15:BD26)=0)+(COUNTA(BD14)=0),"",100-BD14-SUMPRODUCT(BA15:BA26,BD15:BD26))</f>
        <v>10</v>
      </c>
      <c r="BE5" s="7" t="str">
        <f>IF((COUNTA(BE15:BE26)=0)+(COUNTA(BE14)=0),"",100-BE14-SUMPRODUCT(BA15:BA26,BE15:BE26))</f>
        <v/>
      </c>
      <c r="BF5" s="7" t="str">
        <f>IF((COUNTA(BF15:BF26)=0)+(COUNTA(BF14)=0),"",100-BF14-SUMPRODUCT(BA15:BA26,BF15:BF26))</f>
        <v/>
      </c>
      <c r="BG5" s="25" t="str">
        <f>IF((COUNTA(BG15:BG26)=0)+(COUNTA(BG14)=0),"",100-BG14-SUMPRODUCT(BA15:BA26,BG15:BG26))</f>
        <v/>
      </c>
      <c r="BH5" s="20"/>
      <c r="BI5" s="14"/>
      <c r="BJ5" s="67"/>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5" t="str">
        <f>IF((COUNTA(BQ15:BQ26)=0)+(COUNTA(BQ14)=0),"",100-BQ14-SUMPRODUCT(BK15:BK26,BQ15:BQ26))</f>
        <v/>
      </c>
      <c r="BR5" s="20"/>
      <c r="BS5" s="14"/>
      <c r="BT5" s="67"/>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5" t="str">
        <f>IF((COUNTA(CA15:CA26)=0)+(COUNTA(CA14)=0),"",100-CA14-SUMPRODUCT(BU15:BU26,CA15:CA26))</f>
        <v/>
      </c>
      <c r="CB5" s="20"/>
      <c r="CC5" s="14"/>
      <c r="CD5" s="67"/>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5" t="str">
        <f>IF((COUNTA(CK15:CK26)=0)+(COUNTA(CK14)=0),"",100-CK14-SUMPRODUCT(CE15:CE26,CK15:CK26))</f>
        <v/>
      </c>
      <c r="CL5" s="20"/>
      <c r="CM5" s="14"/>
      <c r="CN5" s="67"/>
      <c r="CO5" s="12"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5" t="str">
        <f>IF((COUNTA(CU15:CU26)=0)+(COUNTA(CU14)=0),"",100-CU14-SUMPRODUCT(CO15:CO26,CU15:CU26))</f>
        <v/>
      </c>
      <c r="CV5" s="20"/>
      <c r="CW5" s="14"/>
      <c r="CX5" s="67"/>
      <c r="CY5" s="12"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5" t="str">
        <f>IF((COUNTA(DE15:DE26)=0)+(COUNTA(DE14)=0),"",100-DE14-SUMPRODUCT(CY15:CY26,DE15:DE26))</f>
        <v/>
      </c>
      <c r="DF5" s="20"/>
      <c r="DG5" s="14"/>
      <c r="DH5" s="67"/>
      <c r="DI5" s="12"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5" t="str">
        <f>IF((COUNTA(DO15:DO26)=0)+(COUNTA(DO14)=0),"",100-DO14-SUMPRODUCT(DI15:DI26,DO15:DO26))</f>
        <v/>
      </c>
      <c r="DP5" s="20"/>
      <c r="DQ5" s="14"/>
      <c r="DR5" s="67"/>
      <c r="DS5" s="12" t="str">
        <f>HLOOKUP(Introduction!$G$4,nametranslations,104,FALSE)</f>
        <v>Unimproved</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t="str">
        <f>IF((COUNTA(DX15:DX26)=0)+(COUNTA(DX14)=0),"",100-DX14-SUMPRODUCT(DS15:DS26,DX15:DX26))</f>
        <v/>
      </c>
      <c r="DY5" s="25" t="str">
        <f>IF((COUNTA(DY15:DY26)=0)+(COUNTA(DY14)=0),"",100-DY14-SUMPRODUCT(DS15:DS26,DY15:DY26))</f>
        <v/>
      </c>
      <c r="DZ5" s="20"/>
      <c r="EA5" s="14"/>
      <c r="EB5" s="75"/>
      <c r="EL5" s="75"/>
      <c r="EV5" s="75"/>
      <c r="FF5" s="75"/>
      <c r="FP5" s="75"/>
      <c r="FZ5" s="75"/>
      <c r="GJ5" s="75"/>
      <c r="GT5" s="75"/>
      <c r="HD5" s="75"/>
      <c r="HN5" s="75"/>
      <c r="HX5" s="75"/>
      <c r="IH5" s="75"/>
      <c r="IR5" s="75"/>
      <c r="JB5" s="75"/>
      <c r="JL5" s="75"/>
    </row>
    <row r="6" spans="1:272" s="2" customFormat="1" x14ac:dyDescent="0.3">
      <c r="A6" s="669" t="str">
        <f ca="1">IF(ISBLANK('Data Summary'!A8),"",'Data Summary'!A8)</f>
        <v>ZWE_2013_EMIS</v>
      </c>
      <c r="B6" s="67"/>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7"/>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7"/>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7"/>
      <c r="AG6" s="12" t="str">
        <f>HLOOKUP(Introduction!$G$4,nametranslations,75,FALSE)</f>
        <v>Improved</v>
      </c>
      <c r="AH6" s="7">
        <f>IF(COUNTA(AH15:AH26)=0,"",SUMPRODUCT(AH15:AH26,AG15:AG26))</f>
        <v>95.65</v>
      </c>
      <c r="AI6" s="7">
        <f>IF(COUNTA(AI15:AI26)=0,"",SUMPRODUCT(AI15:AI26,AG15:AG26))</f>
        <v>93.76</v>
      </c>
      <c r="AJ6" s="7">
        <f>IF(COUNTA(AJ15:AJ26)=0,"",SUMPRODUCT(AJ15:AJ26,AG15:AG26))</f>
        <v>95.97</v>
      </c>
      <c r="AK6" s="7">
        <f>IF(COUNTA(AK15:AK26)=0,"",SUMPRODUCT(AK15:AK26,AG15:AG26))</f>
        <v>75.83</v>
      </c>
      <c r="AL6" s="7">
        <f>IF(COUNTA(AL15:AL26)=0,"",SUMPRODUCT(AL15:AL26,AG15:AG26))</f>
        <v>96.26</v>
      </c>
      <c r="AM6" s="25">
        <f>IF(COUNTA(AM15:AM26)=0,"",SUMPRODUCT(AM15:AM26,AG15:AG26))</f>
        <v>94.31</v>
      </c>
      <c r="AN6" s="20"/>
      <c r="AO6" s="14"/>
      <c r="AP6" s="67"/>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5" t="str">
        <f>IF(COUNTA(AW15:AW26)=0,"",SUMPRODUCT(AW15:AW26,AQ15:AQ26))</f>
        <v/>
      </c>
      <c r="AX6" s="20"/>
      <c r="AY6" s="14"/>
      <c r="AZ6" s="67"/>
      <c r="BA6" s="12" t="str">
        <f>HLOOKUP(Introduction!$G$4,nametranslations,75,FALSE)</f>
        <v>Improved</v>
      </c>
      <c r="BB6" s="7" t="str">
        <f>IF(COUNTA(BB15:BB26)=0,"",SUMPRODUCT(BB15:BB26,BA15:BA26))</f>
        <v/>
      </c>
      <c r="BC6" s="7" t="str">
        <f>IF(COUNTA(BC15:BC26)=0,"",SUMPRODUCT(BC15:BC26,BA15:BA26))</f>
        <v/>
      </c>
      <c r="BD6" s="7">
        <f>IF(COUNTA(BD15:BD26)=0,"",SUMPRODUCT(BD15:BD26,BA15:BA26))</f>
        <v>89</v>
      </c>
      <c r="BE6" s="7" t="str">
        <f>IF(COUNTA(BE15:BE26)=0,"",SUMPRODUCT(BE15:BE26,BA15:BA26))</f>
        <v/>
      </c>
      <c r="BF6" s="7" t="str">
        <f>IF(COUNTA(BF15:BF26)=0,"",SUMPRODUCT(BF15:BF26,BA15:BA26))</f>
        <v/>
      </c>
      <c r="BG6" s="25" t="str">
        <f>IF(COUNTA(BG15:BG26)=0,"",SUMPRODUCT(BG15:BG26,BA15:BA26))</f>
        <v/>
      </c>
      <c r="BH6" s="20"/>
      <c r="BI6" s="14"/>
      <c r="BJ6" s="67"/>
      <c r="BK6" s="12" t="str">
        <f>HLOOKUP(Introduction!$G$4,nametranslations,75,FALSE)</f>
        <v>Improved</v>
      </c>
      <c r="BL6" s="7">
        <f>IF(COUNTA(BL15:BL26)=0,"",SUMPRODUCT(BL15:BL26,BK15:BK26))</f>
        <v>98.947455684695811</v>
      </c>
      <c r="BM6" s="7" t="str">
        <f>IF(COUNTA(BM15:BM26)=0,"",SUMPRODUCT(BM15:BM26,BK15:BK26))</f>
        <v/>
      </c>
      <c r="BN6" s="7" t="str">
        <f>IF(COUNTA(BN15:BN26)=0,"",SUMPRODUCT(BN15:BN26,BK15:BK26))</f>
        <v/>
      </c>
      <c r="BO6" s="7">
        <f>IF(COUNTA(BO15:BO26)=0,"",SUMPRODUCT(BO15:BO26,BK15:BK26))</f>
        <v>98.925000000000011</v>
      </c>
      <c r="BP6" s="7">
        <f>IF(COUNTA(BP15:BP26)=0,"",SUMPRODUCT(BP15:BP26,BK15:BK26))</f>
        <v>98.98</v>
      </c>
      <c r="BQ6" s="25">
        <f>IF(COUNTA(BQ15:BQ26)=0,"",SUMPRODUCT(BQ15:BQ26,BK15:BK26))</f>
        <v>98.924999999999997</v>
      </c>
      <c r="BR6" s="20"/>
      <c r="BS6" s="14"/>
      <c r="BT6" s="67"/>
      <c r="BU6" s="12"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5" t="str">
        <f>IF(COUNTA(CA15:CA26)=0,"",SUMPRODUCT(CA15:CA26,BU15:BU26))</f>
        <v/>
      </c>
      <c r="CB6" s="20"/>
      <c r="CC6" s="14"/>
      <c r="CD6" s="67"/>
      <c r="CE6" s="12" t="str">
        <f>HLOOKUP(Introduction!$G$4,nametranslations,75,FALSE)</f>
        <v>Improved</v>
      </c>
      <c r="CF6" s="7">
        <f>IF(COUNTA(CF15:CF26)=0,"",SUMPRODUCT(CF15:CF26,CE15:CE26))</f>
        <v>99.155521438165721</v>
      </c>
      <c r="CG6" s="7" t="str">
        <f>IF(COUNTA(CG15:CG26)=0,"",SUMPRODUCT(CG15:CG26,CE15:CE26))</f>
        <v/>
      </c>
      <c r="CH6" s="7" t="str">
        <f>IF(COUNTA(CH15:CH26)=0,"",SUMPRODUCT(CH15:CH26,CE15:CE26))</f>
        <v/>
      </c>
      <c r="CI6" s="7">
        <f>IF(COUNTA(CI15:CI26)=0,"",SUMPRODUCT(CI15:CI26,CE15:CE26))</f>
        <v>99.186487192890738</v>
      </c>
      <c r="CJ6" s="7">
        <f>IF(COUNTA(CJ15:CJ26)=0,"",SUMPRODUCT(CJ15:CJ26,CE15:CE26))</f>
        <v>99.216295246916957</v>
      </c>
      <c r="CK6" s="25">
        <f>IF(COUNTA(CK15:CK26)=0,"",SUMPRODUCT(CK15:CK26,CE15:CE26))</f>
        <v>98.94859813084112</v>
      </c>
      <c r="CL6" s="20"/>
      <c r="CM6" s="14"/>
      <c r="CN6" s="67"/>
      <c r="CO6" s="12"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5" t="str">
        <f>IF(COUNTA(CU15:CU26)=0,"",SUMPRODUCT(CU15:CU26,CO15:CO26))</f>
        <v/>
      </c>
      <c r="CV6" s="20"/>
      <c r="CW6" s="14"/>
      <c r="CX6" s="67"/>
      <c r="CY6" s="12" t="str">
        <f>HLOOKUP(Introduction!$G$4,nametranslations,75,FALSE)</f>
        <v>Improved</v>
      </c>
      <c r="CZ6" s="7">
        <f>IF(COUNTA(CZ15:CZ26)=0,"",SUMPRODUCT(CZ15:CZ26,CY15:CY26))</f>
        <v>98.810892388171524</v>
      </c>
      <c r="DA6" s="7" t="str">
        <f>IF(COUNTA(DA15:DA26)=0,"",SUMPRODUCT(DA15:DA26,CY15:CY26))</f>
        <v/>
      </c>
      <c r="DB6" s="7" t="str">
        <f>IF(COUNTA(DB15:DB26)=0,"",SUMPRODUCT(DB15:DB26,CY15:CY26))</f>
        <v/>
      </c>
      <c r="DC6" s="7">
        <f>IF(COUNTA(DC15:DC26)=0,"",SUMPRODUCT(DC15:DC26,CY15:CY26))</f>
        <v>98.768370321889691</v>
      </c>
      <c r="DD6" s="7">
        <f>IF(COUNTA(DD15:DD26)=0,"",SUMPRODUCT(DD15:DD26,CY15:CY26))</f>
        <v>98.918592996303943</v>
      </c>
      <c r="DE6" s="25">
        <f>IF(COUNTA(DE15:DE26)=0,"",SUMPRODUCT(DE15:DE26,CY15:CY26))</f>
        <v>98.66167861503304</v>
      </c>
      <c r="DF6" s="20"/>
      <c r="DG6" s="14"/>
      <c r="DH6" s="67"/>
      <c r="DI6" s="12" t="str">
        <f>HLOOKUP(Introduction!$G$4,nametranslations,75,FALSE)</f>
        <v>Improved</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5" t="str">
        <f>IF(COUNTA(DO15:DO26)=0,"",SUMPRODUCT(DO15:DO26,DI15:DI26))</f>
        <v/>
      </c>
      <c r="DP6" s="20"/>
      <c r="DQ6" s="14"/>
      <c r="DR6" s="67"/>
      <c r="DS6" s="12" t="str">
        <f>HLOOKUP(Introduction!$G$4,nametranslations,75,FALSE)</f>
        <v>Improved</v>
      </c>
      <c r="DT6" s="7">
        <f>IF(COUNTA(DT15:DT26)=0,"",SUMPRODUCT(DT15:DT26,DS15:DS26))</f>
        <v>99.009043337990533</v>
      </c>
      <c r="DU6" s="7" t="str">
        <f>IF(COUNTA(DU15:DU26)=0,"",SUMPRODUCT(DU15:DU26,DS15:DS26))</f>
        <v/>
      </c>
      <c r="DV6" s="7" t="str">
        <f>IF(COUNTA(DV15:DV26)=0,"",SUMPRODUCT(DV15:DV26,DS15:DS26))</f>
        <v/>
      </c>
      <c r="DW6" s="7">
        <f>IF(COUNTA(DW15:DW26)=0,"",SUMPRODUCT(DW15:DW26,DS15:DS26))</f>
        <v>99.148268519556211</v>
      </c>
      <c r="DX6" s="7">
        <f>IF(COUNTA(DX15:DX26)=0,"",SUMPRODUCT(DX15:DX26,DS15:DS26))</f>
        <v>99.096433711818335</v>
      </c>
      <c r="DY6" s="25">
        <f>IF(COUNTA(DY15:DY26)=0,"",SUMPRODUCT(DY15:DY26,DS15:DS26))</f>
        <v>98.486759142496851</v>
      </c>
      <c r="DZ6" s="20"/>
      <c r="EA6" s="14"/>
      <c r="EB6" s="75"/>
      <c r="EL6" s="75"/>
      <c r="EV6" s="75"/>
      <c r="FF6" s="75"/>
      <c r="FP6" s="75"/>
      <c r="FZ6" s="75"/>
      <c r="GJ6" s="75"/>
      <c r="GT6" s="75"/>
      <c r="HD6" s="75"/>
      <c r="HN6" s="75"/>
      <c r="HX6" s="75"/>
      <c r="IH6" s="75"/>
      <c r="IR6" s="75"/>
      <c r="JB6" s="75"/>
      <c r="JL6" s="75"/>
    </row>
    <row r="7" spans="1:272" s="2" customFormat="1" x14ac:dyDescent="0.3">
      <c r="A7" s="669" t="str">
        <f ca="1">IF(ISBLANK('Data Summary'!A9),"",'Data Summary'!A9)</f>
        <v>ZWE_2016_EMIS</v>
      </c>
      <c r="B7" s="67"/>
      <c r="C7" s="27" t="str">
        <f>HLOOKUP(Introduction!$G$4,nametranslations,119,FALSE)</f>
        <v>Usable</v>
      </c>
      <c r="D7" s="26"/>
      <c r="E7" s="16"/>
      <c r="F7" s="16"/>
      <c r="G7" s="16"/>
      <c r="H7" s="16"/>
      <c r="I7" s="42"/>
      <c r="J7" s="20"/>
      <c r="K7" s="14"/>
      <c r="L7" s="67"/>
      <c r="M7" s="27" t="str">
        <f>HLOOKUP(Introduction!$G$4,nametranslations,119,FALSE)</f>
        <v>Usable</v>
      </c>
      <c r="N7" s="26"/>
      <c r="O7" s="16"/>
      <c r="P7" s="16"/>
      <c r="Q7" s="16"/>
      <c r="R7" s="16"/>
      <c r="S7" s="42"/>
      <c r="T7" s="20"/>
      <c r="U7" s="14"/>
      <c r="V7" s="67"/>
      <c r="W7" s="27" t="str">
        <f>HLOOKUP(Introduction!$G$4,nametranslations,119,FALSE)</f>
        <v>Usable</v>
      </c>
      <c r="X7" s="26"/>
      <c r="Y7" s="16"/>
      <c r="Z7" s="16"/>
      <c r="AA7" s="16"/>
      <c r="AB7" s="16"/>
      <c r="AC7" s="42"/>
      <c r="AD7" s="20"/>
      <c r="AE7" s="14"/>
      <c r="AF7" s="67" t="s">
        <v>153</v>
      </c>
      <c r="AG7" s="27" t="str">
        <f>HLOOKUP(Introduction!$G$4,nametranslations,119,FALSE)</f>
        <v>Usable</v>
      </c>
      <c r="AH7" s="26">
        <v>98.46</v>
      </c>
      <c r="AI7" s="16">
        <v>94.53</v>
      </c>
      <c r="AJ7" s="16">
        <v>98.78</v>
      </c>
      <c r="AK7" s="16">
        <v>77.58</v>
      </c>
      <c r="AL7" s="16">
        <v>98.64</v>
      </c>
      <c r="AM7" s="42">
        <v>98.05</v>
      </c>
      <c r="AN7" s="20"/>
      <c r="AO7" s="14"/>
      <c r="AP7" s="67"/>
      <c r="AQ7" s="27" t="str">
        <f>HLOOKUP(Introduction!$G$4,nametranslations,119,FALSE)</f>
        <v>Usable</v>
      </c>
      <c r="AR7" s="26"/>
      <c r="AS7" s="16"/>
      <c r="AT7" s="16"/>
      <c r="AU7" s="16"/>
      <c r="AV7" s="16"/>
      <c r="AW7" s="42"/>
      <c r="AX7" s="20"/>
      <c r="AY7" s="14"/>
      <c r="AZ7" s="67"/>
      <c r="BA7" s="121" t="str">
        <f>HLOOKUP(Introduction!$G$4,nametranslations,119,FALSE)</f>
        <v>Usable</v>
      </c>
      <c r="BB7" s="124"/>
      <c r="BC7" s="124"/>
      <c r="BD7" s="124">
        <v>23</v>
      </c>
      <c r="BE7" s="124"/>
      <c r="BF7" s="124"/>
      <c r="BG7" s="42"/>
      <c r="BH7" s="20"/>
      <c r="BI7" s="14"/>
      <c r="BJ7" s="67"/>
      <c r="BK7" s="27" t="str">
        <f>HLOOKUP(Introduction!$G$4,nametranslations,119,FALSE)</f>
        <v>Usable</v>
      </c>
      <c r="BL7" s="26"/>
      <c r="BM7" s="16"/>
      <c r="BN7" s="16"/>
      <c r="BO7" s="16"/>
      <c r="BP7" s="16"/>
      <c r="BQ7" s="42"/>
      <c r="BR7" s="20"/>
      <c r="BS7" s="14"/>
      <c r="BT7" s="67"/>
      <c r="BU7" s="27" t="str">
        <f>HLOOKUP(Introduction!$G$4,nametranslations,119,FALSE)</f>
        <v>Usable</v>
      </c>
      <c r="BV7" s="26"/>
      <c r="BW7" s="16"/>
      <c r="BX7" s="16"/>
      <c r="BY7" s="16"/>
      <c r="BZ7" s="16"/>
      <c r="CA7" s="42"/>
      <c r="CB7" s="20"/>
      <c r="CC7" s="14"/>
      <c r="CD7" s="67"/>
      <c r="CE7" s="27" t="str">
        <f>HLOOKUP(Introduction!$G$4,nametranslations,119,FALSE)</f>
        <v>Usable</v>
      </c>
      <c r="CF7" s="26"/>
      <c r="CG7" s="16"/>
      <c r="CH7" s="16"/>
      <c r="CI7" s="16"/>
      <c r="CJ7" s="16"/>
      <c r="CK7" s="42"/>
      <c r="CL7" s="20"/>
      <c r="CM7" s="14"/>
      <c r="CN7" s="67"/>
      <c r="CO7" s="27" t="str">
        <f>HLOOKUP(Introduction!$G$4,nametranslations,119,FALSE)</f>
        <v>Usable</v>
      </c>
      <c r="CP7" s="26"/>
      <c r="CQ7" s="16"/>
      <c r="CR7" s="16"/>
      <c r="CS7" s="16"/>
      <c r="CT7" s="16"/>
      <c r="CU7" s="42"/>
      <c r="CV7" s="20"/>
      <c r="CW7" s="14"/>
      <c r="CX7" s="67"/>
      <c r="CY7" s="27" t="str">
        <f>HLOOKUP(Introduction!$G$4,nametranslations,119,FALSE)</f>
        <v>Usable</v>
      </c>
      <c r="CZ7" s="26"/>
      <c r="DA7" s="16"/>
      <c r="DB7" s="16"/>
      <c r="DC7" s="16"/>
      <c r="DD7" s="16"/>
      <c r="DE7" s="42"/>
      <c r="DF7" s="20"/>
      <c r="DG7" s="14"/>
      <c r="DH7" s="67"/>
      <c r="DI7" s="27" t="str">
        <f>HLOOKUP(Introduction!$G$4,nametranslations,119,FALSE)</f>
        <v>Usable</v>
      </c>
      <c r="DJ7" s="26"/>
      <c r="DK7" s="16"/>
      <c r="DL7" s="16"/>
      <c r="DM7" s="16"/>
      <c r="DN7" s="16"/>
      <c r="DO7" s="42"/>
      <c r="DP7" s="20"/>
      <c r="DQ7" s="14"/>
      <c r="DR7" s="67"/>
      <c r="DS7" s="27" t="str">
        <f>HLOOKUP(Introduction!$G$4,nametranslations,119,FALSE)</f>
        <v>Usable</v>
      </c>
      <c r="DT7" s="26"/>
      <c r="DU7" s="16"/>
      <c r="DV7" s="16"/>
      <c r="DW7" s="16"/>
      <c r="DX7" s="16"/>
      <c r="DY7" s="42"/>
      <c r="DZ7" s="20"/>
      <c r="EA7" s="14"/>
      <c r="EB7" s="75"/>
      <c r="EL7" s="75"/>
      <c r="EV7" s="75"/>
      <c r="FF7" s="75"/>
      <c r="FP7" s="75"/>
      <c r="FZ7" s="75"/>
      <c r="GJ7" s="75"/>
      <c r="GT7" s="75"/>
      <c r="HD7" s="75"/>
      <c r="HN7" s="75"/>
      <c r="HX7" s="75"/>
      <c r="IH7" s="75"/>
      <c r="IR7" s="75"/>
      <c r="JB7" s="75"/>
      <c r="JL7" s="75"/>
    </row>
    <row r="8" spans="1:272" s="2" customFormat="1" x14ac:dyDescent="0.3">
      <c r="A8" s="669" t="str">
        <f ca="1">IF(ISBLANK('Data Summary'!A10),"",'Data Summary'!A10)</f>
        <v>ZWE_2017_EMIS</v>
      </c>
      <c r="B8" s="67"/>
      <c r="C8" s="27" t="str">
        <f>HLOOKUP(Introduction!$G$4,nametranslations,120,FALSE)</f>
        <v>Single-sex</v>
      </c>
      <c r="D8" s="26"/>
      <c r="E8" s="16"/>
      <c r="F8" s="16"/>
      <c r="G8" s="16"/>
      <c r="H8" s="16"/>
      <c r="I8" s="42"/>
      <c r="J8" s="20"/>
      <c r="K8" s="14"/>
      <c r="L8" s="67"/>
      <c r="M8" s="27" t="str">
        <f>HLOOKUP(Introduction!$G$4,nametranslations,120,FALSE)</f>
        <v>Single-sex</v>
      </c>
      <c r="N8" s="26"/>
      <c r="O8" s="16"/>
      <c r="P8" s="16"/>
      <c r="Q8" s="16"/>
      <c r="R8" s="16"/>
      <c r="S8" s="42"/>
      <c r="T8" s="20"/>
      <c r="U8" s="14"/>
      <c r="V8" s="67"/>
      <c r="W8" s="27" t="str">
        <f>HLOOKUP(Introduction!$G$4,nametranslations,120,FALSE)</f>
        <v>Single-sex</v>
      </c>
      <c r="X8" s="26"/>
      <c r="Y8" s="16"/>
      <c r="Z8" s="16"/>
      <c r="AA8" s="16"/>
      <c r="AB8" s="16"/>
      <c r="AC8" s="42"/>
      <c r="AD8" s="20"/>
      <c r="AE8" s="14"/>
      <c r="AF8" s="67" t="s">
        <v>152</v>
      </c>
      <c r="AG8" s="27" t="str">
        <f>HLOOKUP(Introduction!$G$4,nametranslations,120,FALSE)</f>
        <v>Single-sex</v>
      </c>
      <c r="AH8" s="26">
        <v>98.15</v>
      </c>
      <c r="AI8" s="16">
        <v>94.53</v>
      </c>
      <c r="AJ8" s="16">
        <v>98.78</v>
      </c>
      <c r="AK8" s="16">
        <v>77.58</v>
      </c>
      <c r="AL8" s="16">
        <v>98.2</v>
      </c>
      <c r="AM8" s="42">
        <v>98.05</v>
      </c>
      <c r="AN8" s="20"/>
      <c r="AO8" s="14"/>
      <c r="AP8" s="67"/>
      <c r="AQ8" s="27" t="str">
        <f>HLOOKUP(Introduction!$G$4,nametranslations,120,FALSE)</f>
        <v>Single-sex</v>
      </c>
      <c r="AR8" s="26"/>
      <c r="AS8" s="16"/>
      <c r="AT8" s="16"/>
      <c r="AU8" s="16"/>
      <c r="AV8" s="16"/>
      <c r="AW8" s="42"/>
      <c r="AX8" s="20"/>
      <c r="AY8" s="14"/>
      <c r="AZ8" s="67"/>
      <c r="BA8" s="121" t="str">
        <f>HLOOKUP(Introduction!$G$4,nametranslations,120,FALSE)</f>
        <v>Single-sex</v>
      </c>
      <c r="BB8" s="124"/>
      <c r="BC8" s="124"/>
      <c r="BD8" s="124">
        <v>99</v>
      </c>
      <c r="BE8" s="124"/>
      <c r="BF8" s="124"/>
      <c r="BG8" s="42"/>
      <c r="BH8" s="20"/>
      <c r="BI8" s="14"/>
      <c r="BJ8" s="67"/>
      <c r="BK8" s="27" t="str">
        <f>HLOOKUP(Introduction!$G$4,nametranslations,120,FALSE)</f>
        <v>Single-sex</v>
      </c>
      <c r="BL8" s="26"/>
      <c r="BM8" s="16"/>
      <c r="BN8" s="16"/>
      <c r="BO8" s="16"/>
      <c r="BP8" s="16"/>
      <c r="BQ8" s="42"/>
      <c r="BR8" s="20"/>
      <c r="BS8" s="14"/>
      <c r="BT8" s="67"/>
      <c r="BU8" s="27" t="str">
        <f>HLOOKUP(Introduction!$G$4,nametranslations,120,FALSE)</f>
        <v>Single-sex</v>
      </c>
      <c r="BV8" s="26"/>
      <c r="BW8" s="16"/>
      <c r="BX8" s="16"/>
      <c r="BY8" s="16"/>
      <c r="BZ8" s="16"/>
      <c r="CA8" s="42"/>
      <c r="CB8" s="20"/>
      <c r="CC8" s="14"/>
      <c r="CD8" s="67"/>
      <c r="CE8" s="27" t="str">
        <f>HLOOKUP(Introduction!$G$4,nametranslations,120,FALSE)</f>
        <v>Single-sex</v>
      </c>
      <c r="CF8" s="26"/>
      <c r="CG8" s="16"/>
      <c r="CH8" s="16"/>
      <c r="CI8" s="16"/>
      <c r="CJ8" s="16"/>
      <c r="CK8" s="42"/>
      <c r="CL8" s="20"/>
      <c r="CM8" s="14"/>
      <c r="CN8" s="67"/>
      <c r="CO8" s="27" t="str">
        <f>HLOOKUP(Introduction!$G$4,nametranslations,120,FALSE)</f>
        <v>Single-sex</v>
      </c>
      <c r="CP8" s="26"/>
      <c r="CQ8" s="16"/>
      <c r="CR8" s="16"/>
      <c r="CS8" s="16"/>
      <c r="CT8" s="16"/>
      <c r="CU8" s="42"/>
      <c r="CV8" s="20"/>
      <c r="CW8" s="14"/>
      <c r="CX8" s="67"/>
      <c r="CY8" s="27" t="str">
        <f>HLOOKUP(Introduction!$G$4,nametranslations,120,FALSE)</f>
        <v>Single-sex</v>
      </c>
      <c r="CZ8" s="26"/>
      <c r="DA8" s="16"/>
      <c r="DB8" s="16"/>
      <c r="DC8" s="16"/>
      <c r="DD8" s="16"/>
      <c r="DE8" s="42"/>
      <c r="DF8" s="20"/>
      <c r="DG8" s="14"/>
      <c r="DH8" s="67"/>
      <c r="DI8" s="27" t="str">
        <f>HLOOKUP(Introduction!$G$4,nametranslations,120,FALSE)</f>
        <v>Single-sex</v>
      </c>
      <c r="DJ8" s="26"/>
      <c r="DK8" s="16"/>
      <c r="DL8" s="16"/>
      <c r="DM8" s="16"/>
      <c r="DN8" s="16"/>
      <c r="DO8" s="42"/>
      <c r="DP8" s="20"/>
      <c r="DQ8" s="14"/>
      <c r="DR8" s="67"/>
      <c r="DS8" s="27" t="str">
        <f>HLOOKUP(Introduction!$G$4,nametranslations,120,FALSE)</f>
        <v>Single-sex</v>
      </c>
      <c r="DT8" s="26"/>
      <c r="DU8" s="16"/>
      <c r="DV8" s="16"/>
      <c r="DW8" s="16"/>
      <c r="DX8" s="16"/>
      <c r="DY8" s="42"/>
      <c r="DZ8" s="20"/>
      <c r="EA8" s="14"/>
      <c r="EB8" s="75"/>
      <c r="EL8" s="75"/>
      <c r="EV8" s="75"/>
      <c r="FF8" s="75"/>
      <c r="FP8" s="75"/>
      <c r="FZ8" s="75"/>
      <c r="GJ8" s="75"/>
      <c r="GT8" s="75"/>
      <c r="HD8" s="75"/>
      <c r="HN8" s="75"/>
      <c r="HX8" s="75"/>
      <c r="IH8" s="75"/>
      <c r="IR8" s="75"/>
      <c r="JB8" s="75"/>
      <c r="JL8" s="75"/>
    </row>
    <row r="9" spans="1:272" s="653" customFormat="1" ht="21" customHeight="1" x14ac:dyDescent="0.3">
      <c r="A9" s="670" t="str">
        <f ca="1">IF(ISBLANK('Data Summary'!A11),"",'Data Summary'!A11)</f>
        <v>ZWE_2017_WV</v>
      </c>
      <c r="B9" s="638"/>
      <c r="C9" s="658" t="str">
        <f>HLOOKUP(Introduction!$G$4,nametranslations,121,FALSE)</f>
        <v>Usable &amp; Single-sex</v>
      </c>
      <c r="D9" s="659"/>
      <c r="E9" s="659"/>
      <c r="F9" s="659"/>
      <c r="G9" s="659"/>
      <c r="H9" s="659"/>
      <c r="I9" s="660"/>
      <c r="J9" s="643"/>
      <c r="K9" s="661"/>
      <c r="L9" s="638"/>
      <c r="M9" s="658" t="str">
        <f>HLOOKUP(Introduction!$G$4,nametranslations,121,FALSE)</f>
        <v>Usable &amp; Single-sex</v>
      </c>
      <c r="N9" s="659"/>
      <c r="O9" s="659"/>
      <c r="P9" s="659"/>
      <c r="Q9" s="659"/>
      <c r="R9" s="659"/>
      <c r="S9" s="660"/>
      <c r="T9" s="643"/>
      <c r="U9" s="661"/>
      <c r="V9" s="638"/>
      <c r="W9" s="658" t="str">
        <f>HLOOKUP(Introduction!$G$4,nametranslations,121,FALSE)</f>
        <v>Usable &amp; Single-sex</v>
      </c>
      <c r="X9" s="659"/>
      <c r="Y9" s="659"/>
      <c r="Z9" s="659"/>
      <c r="AA9" s="659"/>
      <c r="AB9" s="659"/>
      <c r="AC9" s="660"/>
      <c r="AD9" s="643"/>
      <c r="AE9" s="661"/>
      <c r="AF9" s="638"/>
      <c r="AG9" s="658" t="str">
        <f>HLOOKUP(Introduction!$G$4,nametranslations,121,FALSE)</f>
        <v>Usable &amp; Single-sex</v>
      </c>
      <c r="AH9" s="659">
        <v>98.15</v>
      </c>
      <c r="AI9" s="659">
        <v>93.76</v>
      </c>
      <c r="AJ9" s="659">
        <v>95.97</v>
      </c>
      <c r="AK9" s="659">
        <v>77.58</v>
      </c>
      <c r="AL9" s="659">
        <v>98.2</v>
      </c>
      <c r="AM9" s="660">
        <v>98.05</v>
      </c>
      <c r="AN9" s="643"/>
      <c r="AO9" s="661"/>
      <c r="AP9" s="638"/>
      <c r="AQ9" s="658" t="str">
        <f>HLOOKUP(Introduction!$G$4,nametranslations,121,FALSE)</f>
        <v>Usable &amp; Single-sex</v>
      </c>
      <c r="AR9" s="659"/>
      <c r="AS9" s="659"/>
      <c r="AT9" s="659"/>
      <c r="AU9" s="659"/>
      <c r="AV9" s="659"/>
      <c r="AW9" s="660"/>
      <c r="AX9" s="643"/>
      <c r="AY9" s="661"/>
      <c r="AZ9" s="638"/>
      <c r="BA9" s="662" t="str">
        <f>HLOOKUP(Introduction!$G$4,nametranslations,121,FALSE)</f>
        <v>Usable &amp; Single-sex</v>
      </c>
      <c r="BB9" s="656"/>
      <c r="BC9" s="656"/>
      <c r="BD9" s="656">
        <v>23</v>
      </c>
      <c r="BE9" s="656"/>
      <c r="BF9" s="656"/>
      <c r="BG9" s="660"/>
      <c r="BH9" s="643"/>
      <c r="BI9" s="661"/>
      <c r="BJ9" s="638"/>
      <c r="BK9" s="658" t="str">
        <f>HLOOKUP(Introduction!$G$4,nametranslations,121,FALSE)</f>
        <v>Usable &amp; Single-sex</v>
      </c>
      <c r="BL9" s="659"/>
      <c r="BM9" s="659"/>
      <c r="BN9" s="659"/>
      <c r="BO9" s="659"/>
      <c r="BP9" s="659"/>
      <c r="BQ9" s="660"/>
      <c r="BR9" s="643"/>
      <c r="BS9" s="661"/>
      <c r="BT9" s="638"/>
      <c r="BU9" s="658" t="str">
        <f>HLOOKUP(Introduction!$G$4,nametranslations,121,FALSE)</f>
        <v>Usable &amp; Single-sex</v>
      </c>
      <c r="BV9" s="659"/>
      <c r="BW9" s="659"/>
      <c r="BX9" s="659"/>
      <c r="BY9" s="659"/>
      <c r="BZ9" s="659"/>
      <c r="CA9" s="660"/>
      <c r="CB9" s="643"/>
      <c r="CC9" s="661"/>
      <c r="CD9" s="638"/>
      <c r="CE9" s="658" t="str">
        <f>HLOOKUP(Introduction!$G$4,nametranslations,121,FALSE)</f>
        <v>Usable &amp; Single-sex</v>
      </c>
      <c r="CF9" s="659"/>
      <c r="CG9" s="659"/>
      <c r="CH9" s="659"/>
      <c r="CI9" s="659"/>
      <c r="CJ9" s="659"/>
      <c r="CK9" s="660"/>
      <c r="CL9" s="643"/>
      <c r="CM9" s="661"/>
      <c r="CN9" s="638"/>
      <c r="CO9" s="658" t="str">
        <f>HLOOKUP(Introduction!$G$4,nametranslations,121,FALSE)</f>
        <v>Usable &amp; Single-sex</v>
      </c>
      <c r="CP9" s="659"/>
      <c r="CQ9" s="659"/>
      <c r="CR9" s="659"/>
      <c r="CS9" s="659"/>
      <c r="CT9" s="659"/>
      <c r="CU9" s="660"/>
      <c r="CV9" s="643"/>
      <c r="CW9" s="661"/>
      <c r="CX9" s="638"/>
      <c r="CY9" s="658" t="str">
        <f>HLOOKUP(Introduction!$G$4,nametranslations,121,FALSE)</f>
        <v>Usable &amp; Single-sex</v>
      </c>
      <c r="CZ9" s="659"/>
      <c r="DA9" s="659"/>
      <c r="DB9" s="659"/>
      <c r="DC9" s="659"/>
      <c r="DD9" s="659"/>
      <c r="DE9" s="660"/>
      <c r="DF9" s="643"/>
      <c r="DG9" s="661"/>
      <c r="DH9" s="638"/>
      <c r="DI9" s="658" t="str">
        <f>HLOOKUP(Introduction!$G$4,nametranslations,121,FALSE)</f>
        <v>Usable &amp; Single-sex</v>
      </c>
      <c r="DJ9" s="659"/>
      <c r="DK9" s="659"/>
      <c r="DL9" s="659"/>
      <c r="DM9" s="659"/>
      <c r="DN9" s="659"/>
      <c r="DO9" s="660"/>
      <c r="DP9" s="643"/>
      <c r="DQ9" s="661"/>
      <c r="DR9" s="638"/>
      <c r="DS9" s="658" t="str">
        <f>HLOOKUP(Introduction!$G$4,nametranslations,121,FALSE)</f>
        <v>Usable &amp; Single-sex</v>
      </c>
      <c r="DT9" s="659"/>
      <c r="DU9" s="659"/>
      <c r="DV9" s="659"/>
      <c r="DW9" s="659"/>
      <c r="DX9" s="659"/>
      <c r="DY9" s="660"/>
      <c r="DZ9" s="643"/>
      <c r="EA9" s="661"/>
      <c r="EB9" s="652"/>
      <c r="EL9" s="652"/>
      <c r="EV9" s="652"/>
      <c r="FF9" s="652"/>
      <c r="FP9" s="652"/>
      <c r="FZ9" s="652"/>
      <c r="GJ9" s="652"/>
      <c r="GT9" s="652"/>
      <c r="HD9" s="652"/>
      <c r="HN9" s="652"/>
      <c r="HX9" s="652"/>
      <c r="IH9" s="652"/>
      <c r="IR9" s="652"/>
      <c r="JB9" s="652"/>
      <c r="JL9" s="652"/>
    </row>
    <row r="10" spans="1:272" s="2" customFormat="1" ht="21" customHeight="1" x14ac:dyDescent="0.3">
      <c r="A10" s="669" t="str">
        <f ca="1">IF(ISBLANK('Data Summary'!A12),"",'Data Summary'!A12)</f>
        <v>ZWE_2018_EMIS</v>
      </c>
      <c r="B10" s="67"/>
      <c r="C10" s="30" t="str">
        <f>HLOOKUP(Introduction!$G$4,nametranslations,153,FALSE)</f>
        <v>Improved &amp; usable</v>
      </c>
      <c r="D10" s="43"/>
      <c r="E10" s="16"/>
      <c r="F10" s="16"/>
      <c r="G10" s="16"/>
      <c r="H10" s="5"/>
      <c r="I10" s="22"/>
      <c r="J10" s="20"/>
      <c r="K10" s="14"/>
      <c r="L10" s="67"/>
      <c r="M10" s="30" t="str">
        <f>HLOOKUP(Introduction!$G$4,nametranslations,153,FALSE)</f>
        <v>Improved &amp; usable</v>
      </c>
      <c r="N10" s="43"/>
      <c r="O10" s="16"/>
      <c r="P10" s="16"/>
      <c r="Q10" s="16"/>
      <c r="R10" s="5"/>
      <c r="S10" s="22"/>
      <c r="T10" s="20"/>
      <c r="U10" s="14"/>
      <c r="V10" s="67"/>
      <c r="W10" s="30" t="str">
        <f>HLOOKUP(Introduction!$G$4,nametranslations,153,FALSE)</f>
        <v>Improved &amp; usable</v>
      </c>
      <c r="X10" s="43"/>
      <c r="Y10" s="16"/>
      <c r="Z10" s="16"/>
      <c r="AA10" s="16"/>
      <c r="AB10" s="5"/>
      <c r="AC10" s="22"/>
      <c r="AD10" s="20"/>
      <c r="AE10" s="14"/>
      <c r="AF10" s="67"/>
      <c r="AG10" s="30" t="str">
        <f>HLOOKUP(Introduction!$G$4,nametranslations,153,FALSE)</f>
        <v>Improved &amp; usable</v>
      </c>
      <c r="AH10" s="43">
        <v>95.65</v>
      </c>
      <c r="AI10" s="16">
        <v>93.76</v>
      </c>
      <c r="AJ10" s="16">
        <v>95.97</v>
      </c>
      <c r="AK10" s="16">
        <v>75.83</v>
      </c>
      <c r="AL10" s="5">
        <v>96.26</v>
      </c>
      <c r="AM10" s="22">
        <v>94.31</v>
      </c>
      <c r="AN10" s="20"/>
      <c r="AO10" s="14"/>
      <c r="AP10" s="67"/>
      <c r="AQ10" s="30" t="str">
        <f>HLOOKUP(Introduction!$G$4,nametranslations,153,FALSE)</f>
        <v>Improved &amp; usable</v>
      </c>
      <c r="AR10" s="43"/>
      <c r="AS10" s="16"/>
      <c r="AT10" s="16"/>
      <c r="AU10" s="16"/>
      <c r="AV10" s="5"/>
      <c r="AW10" s="22"/>
      <c r="AX10" s="20"/>
      <c r="AY10" s="14"/>
      <c r="AZ10" s="67"/>
      <c r="BA10" s="122" t="str">
        <f>HLOOKUP(Introduction!$G$4,nametranslations,153,FALSE)</f>
        <v>Improved &amp; usable</v>
      </c>
      <c r="BB10" s="124"/>
      <c r="BC10" s="124"/>
      <c r="BD10" s="124">
        <v>23</v>
      </c>
      <c r="BE10" s="124"/>
      <c r="BF10" s="124"/>
      <c r="BG10" s="42"/>
      <c r="BH10" s="20"/>
      <c r="BI10" s="14"/>
      <c r="BJ10" s="67"/>
      <c r="BK10" s="30" t="str">
        <f>HLOOKUP(Introduction!$G$4,nametranslations,153,FALSE)</f>
        <v>Improved &amp; usable</v>
      </c>
      <c r="BL10" s="43"/>
      <c r="BM10" s="16"/>
      <c r="BN10" s="16"/>
      <c r="BO10" s="16"/>
      <c r="BP10" s="5"/>
      <c r="BQ10" s="22"/>
      <c r="BR10" s="20"/>
      <c r="BS10" s="14"/>
      <c r="BT10" s="67"/>
      <c r="BU10" s="30" t="str">
        <f>HLOOKUP(Introduction!$G$4,nametranslations,153,FALSE)</f>
        <v>Improved &amp; usable</v>
      </c>
      <c r="BV10" s="43"/>
      <c r="BW10" s="16"/>
      <c r="BX10" s="16"/>
      <c r="BY10" s="16"/>
      <c r="BZ10" s="5"/>
      <c r="CA10" s="22"/>
      <c r="CB10" s="20"/>
      <c r="CC10" s="14"/>
      <c r="CD10" s="67"/>
      <c r="CE10" s="30" t="str">
        <f>HLOOKUP(Introduction!$G$4,nametranslations,153,FALSE)</f>
        <v>Improved &amp; usable</v>
      </c>
      <c r="CF10" s="43"/>
      <c r="CG10" s="16"/>
      <c r="CH10" s="16"/>
      <c r="CI10" s="16"/>
      <c r="CJ10" s="5"/>
      <c r="CK10" s="22"/>
      <c r="CL10" s="20"/>
      <c r="CM10" s="14"/>
      <c r="CN10" s="67"/>
      <c r="CO10" s="30" t="str">
        <f>HLOOKUP(Introduction!$G$4,nametranslations,153,FALSE)</f>
        <v>Improved &amp; usable</v>
      </c>
      <c r="CP10" s="43"/>
      <c r="CQ10" s="16"/>
      <c r="CR10" s="16"/>
      <c r="CS10" s="16"/>
      <c r="CT10" s="5"/>
      <c r="CU10" s="22"/>
      <c r="CV10" s="20"/>
      <c r="CW10" s="14"/>
      <c r="CX10" s="67"/>
      <c r="CY10" s="30" t="str">
        <f>HLOOKUP(Introduction!$G$4,nametranslations,153,FALSE)</f>
        <v>Improved &amp; usable</v>
      </c>
      <c r="CZ10" s="43"/>
      <c r="DA10" s="16"/>
      <c r="DB10" s="16"/>
      <c r="DC10" s="16"/>
      <c r="DD10" s="5"/>
      <c r="DE10" s="22"/>
      <c r="DF10" s="20"/>
      <c r="DG10" s="14"/>
      <c r="DH10" s="67"/>
      <c r="DI10" s="30" t="str">
        <f>HLOOKUP(Introduction!$G$4,nametranslations,153,FALSE)</f>
        <v>Improved &amp; usable</v>
      </c>
      <c r="DJ10" s="43"/>
      <c r="DK10" s="16"/>
      <c r="DL10" s="16"/>
      <c r="DM10" s="16"/>
      <c r="DN10" s="5"/>
      <c r="DO10" s="22"/>
      <c r="DP10" s="20"/>
      <c r="DQ10" s="14"/>
      <c r="DR10" s="67"/>
      <c r="DS10" s="30" t="str">
        <f>HLOOKUP(Introduction!$G$4,nametranslations,153,FALSE)</f>
        <v>Improved &amp; usable</v>
      </c>
      <c r="DT10" s="43"/>
      <c r="DU10" s="16"/>
      <c r="DV10" s="16"/>
      <c r="DW10" s="16"/>
      <c r="DX10" s="5"/>
      <c r="DY10" s="22"/>
      <c r="DZ10" s="20"/>
      <c r="EA10" s="14"/>
      <c r="EB10" s="75"/>
      <c r="EL10" s="75"/>
      <c r="EV10" s="75"/>
      <c r="FF10" s="75"/>
      <c r="FP10" s="75"/>
      <c r="FZ10" s="75"/>
      <c r="GJ10" s="75"/>
      <c r="GT10" s="75"/>
      <c r="HD10" s="75"/>
      <c r="HN10" s="75"/>
      <c r="HX10" s="75"/>
      <c r="IH10" s="75"/>
      <c r="IR10" s="75"/>
      <c r="JB10" s="75"/>
      <c r="JL10" s="75"/>
    </row>
    <row r="11" spans="1:272" s="653" customFormat="1" ht="21" customHeight="1" x14ac:dyDescent="0.3">
      <c r="A11" s="670" t="str">
        <f ca="1">IF(ISBLANK('Data Summary'!A13),"",'Data Summary'!A13)</f>
        <v>ZWE_2018_UIS</v>
      </c>
      <c r="B11" s="638"/>
      <c r="C11" s="639" t="str">
        <f>HLOOKUP(Introduction!$G$4,nametranslations,154,FALSE)</f>
        <v>Improved &amp; single-sex</v>
      </c>
      <c r="D11" s="659"/>
      <c r="E11" s="641"/>
      <c r="F11" s="641"/>
      <c r="G11" s="641"/>
      <c r="H11" s="641"/>
      <c r="I11" s="642"/>
      <c r="J11" s="643"/>
      <c r="K11" s="661"/>
      <c r="L11" s="638"/>
      <c r="M11" s="639" t="str">
        <f>HLOOKUP(Introduction!$G$4,nametranslations,154,FALSE)</f>
        <v>Improved &amp; single-sex</v>
      </c>
      <c r="N11" s="659"/>
      <c r="O11" s="641"/>
      <c r="P11" s="641"/>
      <c r="Q11" s="641"/>
      <c r="R11" s="641"/>
      <c r="S11" s="642"/>
      <c r="T11" s="643"/>
      <c r="U11" s="661"/>
      <c r="V11" s="638"/>
      <c r="W11" s="639" t="str">
        <f>HLOOKUP(Introduction!$G$4,nametranslations,154,FALSE)</f>
        <v>Improved &amp; single-sex</v>
      </c>
      <c r="X11" s="659"/>
      <c r="Y11" s="641"/>
      <c r="Z11" s="641"/>
      <c r="AA11" s="641"/>
      <c r="AB11" s="641"/>
      <c r="AC11" s="642"/>
      <c r="AD11" s="643"/>
      <c r="AE11" s="661"/>
      <c r="AF11" s="638"/>
      <c r="AG11" s="639" t="str">
        <f>HLOOKUP(Introduction!$G$4,nametranslations,154,FALSE)</f>
        <v>Improved &amp; single-sex</v>
      </c>
      <c r="AH11" s="659">
        <v>95.65</v>
      </c>
      <c r="AI11" s="641">
        <v>93.76</v>
      </c>
      <c r="AJ11" s="641">
        <v>95.97</v>
      </c>
      <c r="AK11" s="641">
        <v>75.83</v>
      </c>
      <c r="AL11" s="641">
        <v>96.26</v>
      </c>
      <c r="AM11" s="642">
        <v>94.31</v>
      </c>
      <c r="AN11" s="643"/>
      <c r="AO11" s="661"/>
      <c r="AP11" s="638"/>
      <c r="AQ11" s="639" t="str">
        <f>HLOOKUP(Introduction!$G$4,nametranslations,154,FALSE)</f>
        <v>Improved &amp; single-sex</v>
      </c>
      <c r="AR11" s="659"/>
      <c r="AS11" s="641"/>
      <c r="AT11" s="641"/>
      <c r="AU11" s="641"/>
      <c r="AV11" s="641"/>
      <c r="AW11" s="642"/>
      <c r="AX11" s="643"/>
      <c r="AY11" s="661"/>
      <c r="AZ11" s="638"/>
      <c r="BA11" s="648" t="str">
        <f>HLOOKUP(Introduction!$G$4,nametranslations,154,FALSE)</f>
        <v>Improved &amp; single-sex</v>
      </c>
      <c r="BB11" s="656"/>
      <c r="BC11" s="649"/>
      <c r="BD11" s="649">
        <v>88</v>
      </c>
      <c r="BE11" s="649"/>
      <c r="BF11" s="649"/>
      <c r="BG11" s="642"/>
      <c r="BH11" s="643"/>
      <c r="BI11" s="661"/>
      <c r="BJ11" s="638"/>
      <c r="BK11" s="639" t="str">
        <f>HLOOKUP(Introduction!$G$4,nametranslations,154,FALSE)</f>
        <v>Improved &amp; single-sex</v>
      </c>
      <c r="BL11" s="659"/>
      <c r="BM11" s="641"/>
      <c r="BN11" s="641"/>
      <c r="BO11" s="641"/>
      <c r="BP11" s="641"/>
      <c r="BQ11" s="642"/>
      <c r="BR11" s="643"/>
      <c r="BS11" s="661"/>
      <c r="BT11" s="638"/>
      <c r="BU11" s="639" t="str">
        <f>HLOOKUP(Introduction!$G$4,nametranslations,154,FALSE)</f>
        <v>Improved &amp; single-sex</v>
      </c>
      <c r="BV11" s="659"/>
      <c r="BW11" s="641"/>
      <c r="BX11" s="641"/>
      <c r="BY11" s="641"/>
      <c r="BZ11" s="641"/>
      <c r="CA11" s="642"/>
      <c r="CB11" s="643"/>
      <c r="CC11" s="661"/>
      <c r="CD11" s="638"/>
      <c r="CE11" s="639" t="str">
        <f>HLOOKUP(Introduction!$G$4,nametranslations,154,FALSE)</f>
        <v>Improved &amp; single-sex</v>
      </c>
      <c r="CF11" s="659"/>
      <c r="CG11" s="641"/>
      <c r="CH11" s="641"/>
      <c r="CI11" s="641"/>
      <c r="CJ11" s="641"/>
      <c r="CK11" s="642"/>
      <c r="CL11" s="643"/>
      <c r="CM11" s="661"/>
      <c r="CN11" s="638"/>
      <c r="CO11" s="639" t="str">
        <f>HLOOKUP(Introduction!$G$4,nametranslations,154,FALSE)</f>
        <v>Improved &amp; single-sex</v>
      </c>
      <c r="CP11" s="659"/>
      <c r="CQ11" s="641"/>
      <c r="CR11" s="641"/>
      <c r="CS11" s="641"/>
      <c r="CT11" s="641"/>
      <c r="CU11" s="642"/>
      <c r="CV11" s="643"/>
      <c r="CW11" s="661"/>
      <c r="CX11" s="638"/>
      <c r="CY11" s="639" t="str">
        <f>HLOOKUP(Introduction!$G$4,nametranslations,154,FALSE)</f>
        <v>Improved &amp; single-sex</v>
      </c>
      <c r="CZ11" s="659"/>
      <c r="DA11" s="641"/>
      <c r="DB11" s="641"/>
      <c r="DC11" s="641"/>
      <c r="DD11" s="641"/>
      <c r="DE11" s="642"/>
      <c r="DF11" s="643"/>
      <c r="DG11" s="661"/>
      <c r="DH11" s="638"/>
      <c r="DI11" s="639" t="str">
        <f>HLOOKUP(Introduction!$G$4,nametranslations,154,FALSE)</f>
        <v>Improved &amp; single-sex</v>
      </c>
      <c r="DJ11" s="659"/>
      <c r="DK11" s="641"/>
      <c r="DL11" s="641"/>
      <c r="DM11" s="641"/>
      <c r="DN11" s="641"/>
      <c r="DO11" s="642"/>
      <c r="DP11" s="643"/>
      <c r="DQ11" s="661"/>
      <c r="DR11" s="638"/>
      <c r="DS11" s="639" t="str">
        <f>HLOOKUP(Introduction!$G$4,nametranslations,154,FALSE)</f>
        <v>Improved &amp; single-sex</v>
      </c>
      <c r="DT11" s="659"/>
      <c r="DU11" s="641"/>
      <c r="DV11" s="641"/>
      <c r="DW11" s="641"/>
      <c r="DX11" s="641"/>
      <c r="DY11" s="642"/>
      <c r="DZ11" s="643"/>
      <c r="EA11" s="661"/>
      <c r="EB11" s="652"/>
      <c r="EL11" s="652"/>
      <c r="EV11" s="652"/>
      <c r="FF11" s="652"/>
      <c r="FP11" s="652"/>
      <c r="FZ11" s="652"/>
      <c r="GJ11" s="652"/>
      <c r="GT11" s="652"/>
      <c r="HD11" s="652"/>
      <c r="HN11" s="652"/>
      <c r="HX11" s="652"/>
      <c r="IH11" s="652"/>
      <c r="IR11" s="652"/>
      <c r="JB11" s="652"/>
      <c r="JL11" s="652"/>
    </row>
    <row r="12" spans="1:272" s="664" customFormat="1" ht="33" customHeight="1" x14ac:dyDescent="0.2">
      <c r="A12" s="670" t="str">
        <f ca="1">IF(ISBLANK('Data Summary'!A14),"",'Data Summary'!A14)</f>
        <v>ZWE_2019_EMIS</v>
      </c>
      <c r="B12" s="638"/>
      <c r="C12" s="639" t="str">
        <f>HLOOKUP(Introduction!$G$4,nametranslations,79,FALSE)</f>
        <v>Basic
(improved, usable &amp; single-sex)</v>
      </c>
      <c r="D12" s="659"/>
      <c r="E12" s="659"/>
      <c r="F12" s="659"/>
      <c r="G12" s="659"/>
      <c r="H12" s="659"/>
      <c r="I12" s="660"/>
      <c r="J12" s="643"/>
      <c r="K12" s="661"/>
      <c r="L12" s="638"/>
      <c r="M12" s="639" t="str">
        <f>HLOOKUP(Introduction!$G$4,nametranslations,79,FALSE)</f>
        <v>Basic
(improved, usable &amp; single-sex)</v>
      </c>
      <c r="N12" s="659"/>
      <c r="O12" s="659"/>
      <c r="P12" s="659"/>
      <c r="Q12" s="659"/>
      <c r="R12" s="659"/>
      <c r="S12" s="660"/>
      <c r="T12" s="643"/>
      <c r="U12" s="661"/>
      <c r="V12" s="638"/>
      <c r="W12" s="639" t="str">
        <f>HLOOKUP(Introduction!$G$4,nametranslations,79,FALSE)</f>
        <v>Basic
(improved, usable &amp; single-sex)</v>
      </c>
      <c r="X12" s="659"/>
      <c r="Y12" s="659"/>
      <c r="Z12" s="659"/>
      <c r="AA12" s="659"/>
      <c r="AB12" s="659"/>
      <c r="AC12" s="660"/>
      <c r="AD12" s="643"/>
      <c r="AE12" s="661"/>
      <c r="AF12" s="638"/>
      <c r="AG12" s="639" t="str">
        <f>HLOOKUP(Introduction!$G$4,nametranslations,79,FALSE)</f>
        <v>Basic
(improved, usable &amp; single-sex)</v>
      </c>
      <c r="AH12" s="659">
        <v>95.65</v>
      </c>
      <c r="AI12" s="659">
        <v>93.76</v>
      </c>
      <c r="AJ12" s="659">
        <v>95.97</v>
      </c>
      <c r="AK12" s="659">
        <v>75.83</v>
      </c>
      <c r="AL12" s="659">
        <v>96.26</v>
      </c>
      <c r="AM12" s="660">
        <v>94.31</v>
      </c>
      <c r="AN12" s="643"/>
      <c r="AO12" s="661"/>
      <c r="AP12" s="638"/>
      <c r="AQ12" s="639" t="str">
        <f>HLOOKUP(Introduction!$G$4,nametranslations,79,FALSE)</f>
        <v>Basic
(improved, usable &amp; single-sex)</v>
      </c>
      <c r="AR12" s="659"/>
      <c r="AS12" s="659"/>
      <c r="AT12" s="659"/>
      <c r="AU12" s="659"/>
      <c r="AV12" s="659"/>
      <c r="AW12" s="660"/>
      <c r="AX12" s="643"/>
      <c r="AY12" s="661"/>
      <c r="AZ12" s="638"/>
      <c r="BA12" s="648" t="str">
        <f>HLOOKUP(Introduction!$G$4,nametranslations,79,FALSE)</f>
        <v>Basic
(improved, usable &amp; single-sex)</v>
      </c>
      <c r="BB12" s="656"/>
      <c r="BC12" s="656"/>
      <c r="BD12" s="656">
        <v>23</v>
      </c>
      <c r="BE12" s="656"/>
      <c r="BF12" s="656"/>
      <c r="BG12" s="660"/>
      <c r="BH12" s="643"/>
      <c r="BI12" s="661"/>
      <c r="BJ12" s="638"/>
      <c r="BK12" s="639" t="str">
        <f>HLOOKUP(Introduction!$G$4,nametranslations,79,FALSE)</f>
        <v>Basic
(improved, usable &amp; single-sex)</v>
      </c>
      <c r="BL12" s="659"/>
      <c r="BM12" s="659"/>
      <c r="BN12" s="659"/>
      <c r="BO12" s="659"/>
      <c r="BP12" s="659"/>
      <c r="BQ12" s="660"/>
      <c r="BR12" s="643"/>
      <c r="BS12" s="661"/>
      <c r="BT12" s="638"/>
      <c r="BU12" s="639" t="str">
        <f>HLOOKUP(Introduction!$G$4,nametranslations,79,FALSE)</f>
        <v>Basic
(improved, usable &amp; single-sex)</v>
      </c>
      <c r="BV12" s="659">
        <f>SUMPRODUCT(BZ12:CA12,BP34:BQ34)/SUM(BP34:BQ34)</f>
        <v>93.791754454165115</v>
      </c>
      <c r="BW12" s="659"/>
      <c r="BX12" s="659"/>
      <c r="BY12" s="659"/>
      <c r="BZ12" s="659">
        <v>93.034350000000003</v>
      </c>
      <c r="CA12" s="660">
        <v>95.450604752942624</v>
      </c>
      <c r="CB12" s="643"/>
      <c r="CC12" s="661"/>
      <c r="CD12" s="638"/>
      <c r="CE12" s="639" t="str">
        <f>HLOOKUP(Introduction!$G$4,nametranslations,79,FALSE)</f>
        <v>Basic
(improved, usable &amp; single-sex)</v>
      </c>
      <c r="CF12" s="659"/>
      <c r="CG12" s="659"/>
      <c r="CH12" s="659"/>
      <c r="CI12" s="659"/>
      <c r="CJ12" s="659"/>
      <c r="CK12" s="660"/>
      <c r="CL12" s="643"/>
      <c r="CM12" s="661"/>
      <c r="CN12" s="638"/>
      <c r="CO12" s="639" t="str">
        <f>HLOOKUP(Introduction!$G$4,nametranslations,79,FALSE)</f>
        <v>Basic
(improved, usable &amp; single-sex)</v>
      </c>
      <c r="CP12" s="659">
        <f>SUMPRODUCT(CT12:CU12,CJ34:CK34)/SUM(CJ34:CK34)</f>
        <v>94.549480530294701</v>
      </c>
      <c r="CQ12" s="659"/>
      <c r="CR12" s="659"/>
      <c r="CS12" s="659"/>
      <c r="CT12" s="659">
        <v>94.138810000000007</v>
      </c>
      <c r="CU12" s="660">
        <v>95.4768952586616</v>
      </c>
      <c r="CV12" s="643"/>
      <c r="CW12" s="661"/>
      <c r="CX12" s="638"/>
      <c r="CY12" s="639" t="str">
        <f>HLOOKUP(Introduction!$G$4,nametranslations,79,FALSE)</f>
        <v>Basic
(improved, usable &amp; single-sex)</v>
      </c>
      <c r="CZ12" s="659"/>
      <c r="DA12" s="659"/>
      <c r="DB12" s="659"/>
      <c r="DC12" s="659"/>
      <c r="DD12" s="659"/>
      <c r="DE12" s="660"/>
      <c r="DF12" s="643"/>
      <c r="DG12" s="661"/>
      <c r="DH12" s="638"/>
      <c r="DI12" s="639" t="str">
        <f>HLOOKUP(Introduction!$G$4,nametranslations,79,FALSE)</f>
        <v>Basic
(improved, usable &amp; single-sex)</v>
      </c>
      <c r="DJ12" s="659">
        <f>SUMPRODUCT(DN12:DO12,DD34:DE34)/SUM(DD34:DE34)</f>
        <v>93.407744630614886</v>
      </c>
      <c r="DK12" s="659"/>
      <c r="DL12" s="659"/>
      <c r="DM12" s="659"/>
      <c r="DN12" s="659">
        <v>92.836129999999997</v>
      </c>
      <c r="DO12" s="660">
        <v>94.692534830567396</v>
      </c>
      <c r="DP12" s="643"/>
      <c r="DQ12" s="661"/>
      <c r="DR12" s="638"/>
      <c r="DS12" s="639" t="str">
        <f>HLOOKUP(Introduction!$G$4,nametranslations,79,FALSE)</f>
        <v>Basic
(improved, usable &amp; single-sex)</v>
      </c>
      <c r="DT12" s="659"/>
      <c r="DU12" s="659"/>
      <c r="DV12" s="659"/>
      <c r="DW12" s="659"/>
      <c r="DX12" s="659"/>
      <c r="DY12" s="660"/>
      <c r="DZ12" s="643"/>
      <c r="EA12" s="661"/>
      <c r="EB12" s="663"/>
      <c r="EL12" s="663"/>
      <c r="EV12" s="663"/>
      <c r="FF12" s="663"/>
      <c r="FP12" s="663"/>
      <c r="FZ12" s="663"/>
      <c r="GJ12" s="663"/>
      <c r="GT12" s="663"/>
      <c r="HD12" s="663"/>
      <c r="HN12" s="663"/>
      <c r="HX12" s="663"/>
      <c r="IH12" s="663"/>
      <c r="IR12" s="663"/>
      <c r="JB12" s="663"/>
      <c r="JL12" s="663"/>
    </row>
    <row r="13" spans="1:272" s="150" customFormat="1" ht="18" customHeight="1" x14ac:dyDescent="0.3">
      <c r="A13" s="669" t="str">
        <f ca="1">IF(ISBLANK('Data Summary'!A15),"",'Data Summary'!A15)</f>
        <v>ZWE_2019_UIS</v>
      </c>
      <c r="B13" s="160" t="str">
        <f>HLOOKUP(Introduction!$G$4,nametranslations,109,FALSE)</f>
        <v>Facility type</v>
      </c>
      <c r="C13" s="166" t="str">
        <f>HLOOKUP(Introduction!$G$4,nametranslations,110,FALSE)</f>
        <v>Proprortion improved</v>
      </c>
      <c r="D13" s="167"/>
      <c r="E13" s="167"/>
      <c r="F13" s="167"/>
      <c r="G13" s="168"/>
      <c r="H13" s="168"/>
      <c r="I13" s="169"/>
      <c r="J13" s="148"/>
      <c r="K13" s="165"/>
      <c r="L13" s="160" t="str">
        <f>HLOOKUP(Introduction!$G$4,nametranslations,109,FALSE)</f>
        <v>Facility type</v>
      </c>
      <c r="M13" s="166" t="str">
        <f>HLOOKUP(Introduction!$G$4,nametranslations,110,FALSE)</f>
        <v>Proprortion improved</v>
      </c>
      <c r="N13" s="167"/>
      <c r="O13" s="167"/>
      <c r="P13" s="167"/>
      <c r="Q13" s="168"/>
      <c r="R13" s="168"/>
      <c r="S13" s="169"/>
      <c r="T13" s="148"/>
      <c r="U13" s="165"/>
      <c r="V13" s="160" t="str">
        <f>HLOOKUP(Introduction!$G$4,nametranslations,109,FALSE)</f>
        <v>Facility type</v>
      </c>
      <c r="W13" s="166" t="str">
        <f>HLOOKUP(Introduction!$G$4,nametranslations,110,FALSE)</f>
        <v>Proprortion improved</v>
      </c>
      <c r="X13" s="167"/>
      <c r="Y13" s="167"/>
      <c r="Z13" s="167"/>
      <c r="AA13" s="168"/>
      <c r="AB13" s="168"/>
      <c r="AC13" s="169"/>
      <c r="AD13" s="148"/>
      <c r="AE13" s="165"/>
      <c r="AF13" s="160" t="str">
        <f>HLOOKUP(Introduction!$G$4,nametranslations,109,FALSE)</f>
        <v>Facility type</v>
      </c>
      <c r="AG13" s="166" t="str">
        <f>HLOOKUP(Introduction!$G$4,nametranslations,110,FALSE)</f>
        <v>Proprortion improved</v>
      </c>
      <c r="AH13" s="167"/>
      <c r="AI13" s="167"/>
      <c r="AJ13" s="167"/>
      <c r="AK13" s="168"/>
      <c r="AL13" s="168"/>
      <c r="AM13" s="169"/>
      <c r="AN13" s="148"/>
      <c r="AO13" s="165"/>
      <c r="AP13" s="160" t="str">
        <f>HLOOKUP(Introduction!$G$4,nametranslations,109,FALSE)</f>
        <v>Facility type</v>
      </c>
      <c r="AQ13" s="166" t="str">
        <f>HLOOKUP(Introduction!$G$4,nametranslations,110,FALSE)</f>
        <v>Proprortion improved</v>
      </c>
      <c r="AR13" s="167"/>
      <c r="AS13" s="167"/>
      <c r="AT13" s="167"/>
      <c r="AU13" s="168"/>
      <c r="AV13" s="168"/>
      <c r="AW13" s="169"/>
      <c r="AX13" s="148"/>
      <c r="AY13" s="165"/>
      <c r="AZ13" s="160" t="str">
        <f>HLOOKUP(Introduction!$G$4,nametranslations,109,FALSE)</f>
        <v>Facility type</v>
      </c>
      <c r="BA13" s="166" t="str">
        <f>HLOOKUP(Introduction!$G$4,nametranslations,110,FALSE)</f>
        <v>Proprortion improved</v>
      </c>
      <c r="BB13" s="170"/>
      <c r="BC13" s="170"/>
      <c r="BD13" s="170"/>
      <c r="BE13" s="168"/>
      <c r="BF13" s="168"/>
      <c r="BG13" s="169"/>
      <c r="BH13" s="148"/>
      <c r="BI13" s="165"/>
      <c r="BJ13" s="160" t="str">
        <f>HLOOKUP(Introduction!$G$4,nametranslations,109,FALSE)</f>
        <v>Facility type</v>
      </c>
      <c r="BK13" s="166" t="str">
        <f>HLOOKUP(Introduction!$G$4,nametranslations,110,FALSE)</f>
        <v>Proprortion improved</v>
      </c>
      <c r="BL13" s="167"/>
      <c r="BM13" s="167"/>
      <c r="BN13" s="167"/>
      <c r="BO13" s="168"/>
      <c r="BP13" s="168"/>
      <c r="BQ13" s="169"/>
      <c r="BR13" s="148"/>
      <c r="BS13" s="165"/>
      <c r="BT13" s="160" t="str">
        <f>HLOOKUP(Introduction!$G$4,nametranslations,109,FALSE)</f>
        <v>Facility type</v>
      </c>
      <c r="BU13" s="166" t="str">
        <f>HLOOKUP(Introduction!$G$4,nametranslations,110,FALSE)</f>
        <v>Proprortion improved</v>
      </c>
      <c r="BV13" s="167"/>
      <c r="BW13" s="167"/>
      <c r="BX13" s="167"/>
      <c r="BY13" s="168"/>
      <c r="BZ13" s="168"/>
      <c r="CA13" s="169"/>
      <c r="CB13" s="148"/>
      <c r="CC13" s="165"/>
      <c r="CD13" s="160" t="str">
        <f>HLOOKUP(Introduction!$G$4,nametranslations,109,FALSE)</f>
        <v>Facility type</v>
      </c>
      <c r="CE13" s="166" t="str">
        <f>HLOOKUP(Introduction!$G$4,nametranslations,110,FALSE)</f>
        <v>Proprortion improved</v>
      </c>
      <c r="CF13" s="167"/>
      <c r="CG13" s="167"/>
      <c r="CH13" s="167"/>
      <c r="CI13" s="168"/>
      <c r="CJ13" s="168"/>
      <c r="CK13" s="169"/>
      <c r="CL13" s="148"/>
      <c r="CM13" s="165"/>
      <c r="CN13" s="160" t="str">
        <f>HLOOKUP(Introduction!$G$4,nametranslations,109,FALSE)</f>
        <v>Facility type</v>
      </c>
      <c r="CO13" s="166" t="str">
        <f>HLOOKUP(Introduction!$G$4,nametranslations,110,FALSE)</f>
        <v>Proprortion improved</v>
      </c>
      <c r="CP13" s="167"/>
      <c r="CQ13" s="167"/>
      <c r="CR13" s="167"/>
      <c r="CS13" s="168"/>
      <c r="CT13" s="168"/>
      <c r="CU13" s="169"/>
      <c r="CV13" s="148"/>
      <c r="CW13" s="165"/>
      <c r="CX13" s="160" t="str">
        <f>HLOOKUP(Introduction!$G$4,nametranslations,109,FALSE)</f>
        <v>Facility type</v>
      </c>
      <c r="CY13" s="166" t="str">
        <f>HLOOKUP(Introduction!$G$4,nametranslations,110,FALSE)</f>
        <v>Proprortion improved</v>
      </c>
      <c r="CZ13" s="167"/>
      <c r="DA13" s="167"/>
      <c r="DB13" s="167"/>
      <c r="DC13" s="168"/>
      <c r="DD13" s="168"/>
      <c r="DE13" s="169"/>
      <c r="DF13" s="148"/>
      <c r="DG13" s="165"/>
      <c r="DH13" s="160" t="str">
        <f>HLOOKUP(Introduction!$G$4,nametranslations,109,FALSE)</f>
        <v>Facility type</v>
      </c>
      <c r="DI13" s="166" t="str">
        <f>HLOOKUP(Introduction!$G$4,nametranslations,110,FALSE)</f>
        <v>Proprortion improved</v>
      </c>
      <c r="DJ13" s="167"/>
      <c r="DK13" s="167"/>
      <c r="DL13" s="167"/>
      <c r="DM13" s="168"/>
      <c r="DN13" s="168"/>
      <c r="DO13" s="169"/>
      <c r="DP13" s="148"/>
      <c r="DQ13" s="165"/>
      <c r="DR13" s="160" t="str">
        <f>HLOOKUP(Introduction!$G$4,nametranslations,109,FALSE)</f>
        <v>Facility type</v>
      </c>
      <c r="DS13" s="166" t="str">
        <f>HLOOKUP(Introduction!$G$4,nametranslations,110,FALSE)</f>
        <v>Proprortion improved</v>
      </c>
      <c r="DT13" s="167"/>
      <c r="DU13" s="167"/>
      <c r="DV13" s="167"/>
      <c r="DW13" s="168"/>
      <c r="DX13" s="168"/>
      <c r="DY13" s="169"/>
      <c r="DZ13" s="148"/>
      <c r="EA13" s="165"/>
      <c r="EB13" s="149"/>
      <c r="EL13" s="149"/>
      <c r="EV13" s="149"/>
      <c r="FF13" s="149"/>
      <c r="FP13" s="149"/>
      <c r="FZ13" s="149"/>
      <c r="GJ13" s="149"/>
      <c r="GT13" s="149"/>
      <c r="HD13" s="149"/>
      <c r="HN13" s="149"/>
      <c r="HX13" s="149"/>
      <c r="IH13" s="149"/>
      <c r="IR13" s="149"/>
      <c r="JB13" s="149"/>
      <c r="JL13" s="149"/>
    </row>
    <row r="14" spans="1:272" x14ac:dyDescent="0.3">
      <c r="A14" s="669" t="str">
        <f ca="1">IF(ISBLANK('Data Summary'!A16),"",'Data Summary'!A16)</f>
        <v>ZWE_2020_EMIS</v>
      </c>
      <c r="B14" s="68" t="s">
        <v>29</v>
      </c>
      <c r="C14" s="17">
        <v>0</v>
      </c>
      <c r="D14" s="43">
        <v>0</v>
      </c>
      <c r="E14" s="26"/>
      <c r="F14" s="26"/>
      <c r="G14" s="5"/>
      <c r="H14" s="5">
        <v>0</v>
      </c>
      <c r="I14" s="22"/>
      <c r="J14" s="9"/>
      <c r="K14" s="13"/>
      <c r="L14" s="68" t="s">
        <v>29</v>
      </c>
      <c r="M14" s="17">
        <v>0</v>
      </c>
      <c r="N14" s="43"/>
      <c r="O14" s="26"/>
      <c r="P14" s="26"/>
      <c r="Q14" s="5"/>
      <c r="R14" s="5"/>
      <c r="S14" s="22"/>
      <c r="T14" s="9"/>
      <c r="U14" s="13"/>
      <c r="V14" s="68" t="s">
        <v>29</v>
      </c>
      <c r="W14" s="17">
        <v>0</v>
      </c>
      <c r="X14" s="43"/>
      <c r="Y14" s="26"/>
      <c r="Z14" s="26"/>
      <c r="AA14" s="5"/>
      <c r="AB14" s="5"/>
      <c r="AC14" s="22"/>
      <c r="AD14" s="9"/>
      <c r="AE14" s="13"/>
      <c r="AF14" s="68" t="s">
        <v>29</v>
      </c>
      <c r="AG14" s="17">
        <v>0</v>
      </c>
      <c r="AH14" s="43">
        <v>0.63</v>
      </c>
      <c r="AI14" s="26">
        <v>0.23</v>
      </c>
      <c r="AJ14" s="26">
        <v>0.84</v>
      </c>
      <c r="AK14" s="5">
        <v>11.41</v>
      </c>
      <c r="AL14" s="5">
        <v>0.13</v>
      </c>
      <c r="AM14" s="22">
        <v>1.73</v>
      </c>
      <c r="AN14" s="9"/>
      <c r="AO14" s="13"/>
      <c r="AP14" s="68" t="s">
        <v>29</v>
      </c>
      <c r="AQ14" s="17">
        <v>0</v>
      </c>
      <c r="AR14" s="43"/>
      <c r="AS14" s="26"/>
      <c r="AT14" s="26"/>
      <c r="AU14" s="5"/>
      <c r="AV14" s="5"/>
      <c r="AW14" s="22"/>
      <c r="AX14" s="9"/>
      <c r="AY14" s="13"/>
      <c r="AZ14" s="68" t="s">
        <v>29</v>
      </c>
      <c r="BA14" s="17">
        <v>0</v>
      </c>
      <c r="BB14" s="26"/>
      <c r="BC14" s="26"/>
      <c r="BD14" s="26">
        <v>1</v>
      </c>
      <c r="BE14" s="123"/>
      <c r="BF14" s="123"/>
      <c r="BG14" s="22"/>
      <c r="BH14" s="9"/>
      <c r="BI14" s="13"/>
      <c r="BJ14" s="68" t="s">
        <v>29</v>
      </c>
      <c r="BK14" s="17">
        <v>0</v>
      </c>
      <c r="BL14" s="43"/>
      <c r="BM14" s="26"/>
      <c r="BN14" s="26"/>
      <c r="BO14" s="5"/>
      <c r="BP14" s="5"/>
      <c r="BQ14" s="22"/>
      <c r="BR14" s="9"/>
      <c r="BS14" s="13"/>
      <c r="BT14" s="68" t="s">
        <v>29</v>
      </c>
      <c r="BU14" s="17">
        <v>0</v>
      </c>
      <c r="BV14" s="43"/>
      <c r="BW14" s="26"/>
      <c r="BX14" s="26"/>
      <c r="BY14" s="5"/>
      <c r="BZ14" s="5"/>
      <c r="CA14" s="22"/>
      <c r="CB14" s="9"/>
      <c r="CC14" s="13"/>
      <c r="CD14" s="68" t="s">
        <v>29</v>
      </c>
      <c r="CE14" s="17">
        <v>0</v>
      </c>
      <c r="CF14" s="43"/>
      <c r="CG14" s="26"/>
      <c r="CH14" s="26"/>
      <c r="CI14" s="5"/>
      <c r="CJ14" s="5"/>
      <c r="CK14" s="22"/>
      <c r="CL14" s="9"/>
      <c r="CM14" s="13"/>
      <c r="CN14" s="68" t="s">
        <v>29</v>
      </c>
      <c r="CO14" s="17">
        <v>0</v>
      </c>
      <c r="CP14" s="43"/>
      <c r="CQ14" s="26"/>
      <c r="CR14" s="26"/>
      <c r="CS14" s="5"/>
      <c r="CT14" s="5"/>
      <c r="CU14" s="22"/>
      <c r="CV14" s="9"/>
      <c r="CW14" s="13"/>
      <c r="CX14" s="68" t="s">
        <v>29</v>
      </c>
      <c r="CY14" s="17">
        <v>0</v>
      </c>
      <c r="CZ14" s="43"/>
      <c r="DA14" s="26"/>
      <c r="DB14" s="26"/>
      <c r="DC14" s="5"/>
      <c r="DD14" s="5"/>
      <c r="DE14" s="22"/>
      <c r="DF14" s="9"/>
      <c r="DG14" s="13"/>
      <c r="DH14" s="68" t="s">
        <v>29</v>
      </c>
      <c r="DI14" s="17">
        <v>0</v>
      </c>
      <c r="DJ14" s="43"/>
      <c r="DK14" s="26"/>
      <c r="DL14" s="26"/>
      <c r="DM14" s="5"/>
      <c r="DN14" s="5"/>
      <c r="DO14" s="22"/>
      <c r="DP14" s="9"/>
      <c r="DQ14" s="13"/>
      <c r="DR14" s="68" t="s">
        <v>29</v>
      </c>
      <c r="DS14" s="17">
        <v>0</v>
      </c>
      <c r="DT14" s="43"/>
      <c r="DU14" s="26"/>
      <c r="DV14" s="26"/>
      <c r="DW14" s="5"/>
      <c r="DX14" s="5"/>
      <c r="DY14" s="22"/>
      <c r="DZ14" s="9"/>
      <c r="EA14" s="13"/>
    </row>
    <row r="15" spans="1:272" s="1" customFormat="1" x14ac:dyDescent="0.3">
      <c r="A15" s="669" t="str">
        <f ca="1">IF(ISBLANK('Data Summary'!A17),"",'Data Summary'!A17)</f>
        <v>ZWE_2020_UIS</v>
      </c>
      <c r="B15" s="68" t="s">
        <v>96</v>
      </c>
      <c r="C15" s="44">
        <v>0</v>
      </c>
      <c r="D15" s="26"/>
      <c r="E15" s="26"/>
      <c r="F15" s="26"/>
      <c r="G15" s="5"/>
      <c r="H15" s="5"/>
      <c r="I15" s="22"/>
      <c r="J15" s="9"/>
      <c r="K15" s="13"/>
      <c r="L15" s="68" t="s">
        <v>96</v>
      </c>
      <c r="M15" s="44">
        <v>0</v>
      </c>
      <c r="N15" s="26"/>
      <c r="O15" s="26"/>
      <c r="P15" s="26"/>
      <c r="Q15" s="5"/>
      <c r="R15" s="5"/>
      <c r="S15" s="22"/>
      <c r="T15" s="9"/>
      <c r="U15" s="13"/>
      <c r="V15" s="68" t="s">
        <v>96</v>
      </c>
      <c r="W15" s="44">
        <v>0</v>
      </c>
      <c r="X15" s="26"/>
      <c r="Y15" s="26"/>
      <c r="Z15" s="26"/>
      <c r="AA15" s="5"/>
      <c r="AB15" s="5"/>
      <c r="AC15" s="22"/>
      <c r="AD15" s="9"/>
      <c r="AE15" s="13"/>
      <c r="AF15" s="68" t="s">
        <v>96</v>
      </c>
      <c r="AG15" s="44">
        <v>0</v>
      </c>
      <c r="AH15" s="26"/>
      <c r="AI15" s="26"/>
      <c r="AJ15" s="26"/>
      <c r="AK15" s="5"/>
      <c r="AL15" s="5"/>
      <c r="AM15" s="22"/>
      <c r="AN15" s="9"/>
      <c r="AO15" s="13"/>
      <c r="AP15" s="68" t="s">
        <v>96</v>
      </c>
      <c r="AQ15" s="44">
        <v>0</v>
      </c>
      <c r="AR15" s="26"/>
      <c r="AS15" s="26"/>
      <c r="AT15" s="26"/>
      <c r="AU15" s="5"/>
      <c r="AV15" s="5"/>
      <c r="AW15" s="22"/>
      <c r="AX15" s="9"/>
      <c r="AY15" s="13"/>
      <c r="AZ15" s="68" t="s">
        <v>96</v>
      </c>
      <c r="BA15" s="44">
        <v>0</v>
      </c>
      <c r="BB15" s="26"/>
      <c r="BC15" s="26"/>
      <c r="BD15" s="26"/>
      <c r="BE15" s="123"/>
      <c r="BF15" s="123"/>
      <c r="BG15" s="22"/>
      <c r="BH15" s="9"/>
      <c r="BI15" s="13"/>
      <c r="BJ15" s="68" t="s">
        <v>96</v>
      </c>
      <c r="BK15" s="44">
        <v>0</v>
      </c>
      <c r="BL15" s="26"/>
      <c r="BM15" s="26"/>
      <c r="BN15" s="26"/>
      <c r="BO15" s="5"/>
      <c r="BP15" s="5"/>
      <c r="BQ15" s="22"/>
      <c r="BR15" s="9"/>
      <c r="BS15" s="13"/>
      <c r="BT15" s="68" t="s">
        <v>96</v>
      </c>
      <c r="BU15" s="44">
        <v>0</v>
      </c>
      <c r="BV15" s="26"/>
      <c r="BW15" s="26"/>
      <c r="BX15" s="26"/>
      <c r="BY15" s="5"/>
      <c r="BZ15" s="5"/>
      <c r="CA15" s="22"/>
      <c r="CB15" s="9"/>
      <c r="CC15" s="13"/>
      <c r="CD15" s="68" t="s">
        <v>96</v>
      </c>
      <c r="CE15" s="44">
        <v>0</v>
      </c>
      <c r="CF15" s="26"/>
      <c r="CG15" s="26"/>
      <c r="CH15" s="26"/>
      <c r="CI15" s="5"/>
      <c r="CJ15" s="5"/>
      <c r="CK15" s="22"/>
      <c r="CL15" s="9"/>
      <c r="CM15" s="13"/>
      <c r="CN15" s="68" t="s">
        <v>96</v>
      </c>
      <c r="CO15" s="44">
        <v>0</v>
      </c>
      <c r="CP15" s="26"/>
      <c r="CQ15" s="26"/>
      <c r="CR15" s="26"/>
      <c r="CS15" s="5"/>
      <c r="CT15" s="5"/>
      <c r="CU15" s="22"/>
      <c r="CV15" s="9"/>
      <c r="CW15" s="13"/>
      <c r="CX15" s="68" t="s">
        <v>96</v>
      </c>
      <c r="CY15" s="44">
        <v>0</v>
      </c>
      <c r="CZ15" s="26"/>
      <c r="DA15" s="26"/>
      <c r="DB15" s="26"/>
      <c r="DC15" s="5"/>
      <c r="DD15" s="5"/>
      <c r="DE15" s="22"/>
      <c r="DF15" s="9"/>
      <c r="DG15" s="13"/>
      <c r="DH15" s="68" t="s">
        <v>96</v>
      </c>
      <c r="DI15" s="44">
        <v>0</v>
      </c>
      <c r="DJ15" s="26"/>
      <c r="DK15" s="26"/>
      <c r="DL15" s="26"/>
      <c r="DM15" s="5"/>
      <c r="DN15" s="5"/>
      <c r="DO15" s="22"/>
      <c r="DP15" s="9"/>
      <c r="DQ15" s="13"/>
      <c r="DR15" s="68" t="s">
        <v>96</v>
      </c>
      <c r="DS15" s="44">
        <v>0</v>
      </c>
      <c r="DT15" s="26"/>
      <c r="DU15" s="26"/>
      <c r="DV15" s="26"/>
      <c r="DW15" s="5"/>
      <c r="DX15" s="5"/>
      <c r="DY15" s="22"/>
      <c r="DZ15" s="9"/>
      <c r="EA15" s="13"/>
      <c r="EB15" s="76"/>
      <c r="EL15" s="76"/>
      <c r="EV15" s="76"/>
      <c r="FF15" s="76"/>
      <c r="FP15" s="76"/>
      <c r="FZ15" s="76"/>
      <c r="GJ15" s="76"/>
      <c r="GT15" s="76"/>
      <c r="HD15" s="76"/>
      <c r="HN15" s="76"/>
      <c r="HX15" s="76"/>
      <c r="IH15" s="76"/>
      <c r="IR15" s="76"/>
      <c r="JB15" s="76"/>
      <c r="JL15" s="76"/>
    </row>
    <row r="16" spans="1:272" s="1" customFormat="1" x14ac:dyDescent="0.3">
      <c r="A16" s="669" t="str">
        <f ca="1">IF(ISBLANK('Data Summary'!A18),"",'Data Summary'!A18)</f>
        <v>ZWE_2021_EMIS</v>
      </c>
      <c r="B16" s="69"/>
      <c r="C16" s="18"/>
      <c r="D16" s="43"/>
      <c r="E16" s="26"/>
      <c r="F16" s="5"/>
      <c r="G16" s="5"/>
      <c r="H16" s="5"/>
      <c r="I16" s="22"/>
      <c r="J16" s="9"/>
      <c r="K16" s="13"/>
      <c r="L16" s="69"/>
      <c r="M16" s="18"/>
      <c r="N16" s="43"/>
      <c r="O16" s="26"/>
      <c r="P16" s="5"/>
      <c r="Q16" s="5"/>
      <c r="R16" s="5"/>
      <c r="S16" s="22"/>
      <c r="T16" s="9"/>
      <c r="U16" s="13"/>
      <c r="V16" s="69"/>
      <c r="W16" s="18"/>
      <c r="X16" s="43"/>
      <c r="Y16" s="26"/>
      <c r="Z16" s="5"/>
      <c r="AA16" s="5"/>
      <c r="AB16" s="5"/>
      <c r="AC16" s="22"/>
      <c r="AD16" s="9"/>
      <c r="AE16" s="13"/>
      <c r="AF16" s="69" t="s">
        <v>0</v>
      </c>
      <c r="AG16" s="18">
        <v>0</v>
      </c>
      <c r="AH16" s="43">
        <v>3.25</v>
      </c>
      <c r="AI16" s="26">
        <v>1</v>
      </c>
      <c r="AJ16" s="5">
        <v>3.64</v>
      </c>
      <c r="AK16" s="5">
        <v>13.16</v>
      </c>
      <c r="AL16" s="5">
        <v>2.23</v>
      </c>
      <c r="AM16" s="22">
        <v>5.48</v>
      </c>
      <c r="AN16" s="9"/>
      <c r="AO16" s="13"/>
      <c r="AP16" s="69"/>
      <c r="AQ16" s="18"/>
      <c r="AR16" s="43"/>
      <c r="AS16" s="26"/>
      <c r="AT16" s="5"/>
      <c r="AU16" s="5"/>
      <c r="AV16" s="5"/>
      <c r="AW16" s="22"/>
      <c r="AX16" s="9"/>
      <c r="AY16" s="13"/>
      <c r="AZ16" s="69" t="s">
        <v>223</v>
      </c>
      <c r="BA16" s="4">
        <v>1</v>
      </c>
      <c r="BB16" s="26"/>
      <c r="BC16" s="123"/>
      <c r="BD16" s="123">
        <v>3</v>
      </c>
      <c r="BE16" s="123"/>
      <c r="BF16" s="26"/>
      <c r="BG16" s="31"/>
      <c r="BH16" s="9"/>
      <c r="BI16" s="13"/>
      <c r="BJ16" s="69" t="s">
        <v>207</v>
      </c>
      <c r="BK16" s="18">
        <v>1</v>
      </c>
      <c r="BL16" s="43">
        <v>69.310851243425759</v>
      </c>
      <c r="BM16" s="26"/>
      <c r="BN16" s="5"/>
      <c r="BO16" s="5">
        <v>64.540000000000006</v>
      </c>
      <c r="BP16" s="5">
        <v>77.12</v>
      </c>
      <c r="BQ16" s="22">
        <v>62.58</v>
      </c>
      <c r="BR16" s="9"/>
      <c r="BS16" s="13"/>
      <c r="BT16" s="69"/>
      <c r="BU16" s="18"/>
      <c r="BV16" s="43"/>
      <c r="BW16" s="26"/>
      <c r="BX16" s="5"/>
      <c r="BY16" s="5"/>
      <c r="BZ16" s="5"/>
      <c r="CA16" s="22"/>
      <c r="CB16" s="9"/>
      <c r="CC16" s="13"/>
      <c r="CD16" s="69" t="s">
        <v>207</v>
      </c>
      <c r="CE16" s="18">
        <v>1</v>
      </c>
      <c r="CF16" s="43">
        <v>71.738539981156109</v>
      </c>
      <c r="CG16" s="26"/>
      <c r="CH16" s="5"/>
      <c r="CI16" s="5">
        <v>68.975431259801354</v>
      </c>
      <c r="CJ16" s="5">
        <v>78.842696016999952</v>
      </c>
      <c r="CK16" s="22">
        <v>61.912730487496844</v>
      </c>
      <c r="CL16" s="9"/>
      <c r="CM16" s="13"/>
      <c r="CN16" s="69"/>
      <c r="CO16" s="18"/>
      <c r="CP16" s="43"/>
      <c r="CQ16" s="26"/>
      <c r="CR16" s="5"/>
      <c r="CS16" s="5"/>
      <c r="CT16" s="5"/>
      <c r="CU16" s="22"/>
      <c r="CV16" s="9"/>
      <c r="CW16" s="13"/>
      <c r="CX16" s="69" t="s">
        <v>207</v>
      </c>
      <c r="CY16" s="18">
        <v>1</v>
      </c>
      <c r="CZ16" s="43">
        <v>68.83243869216804</v>
      </c>
      <c r="DA16" s="26"/>
      <c r="DB16" s="5"/>
      <c r="DC16" s="5">
        <v>63.943594930683645</v>
      </c>
      <c r="DD16" s="5">
        <v>76.929461880598879</v>
      </c>
      <c r="DE16" s="22">
        <v>61.453213536612097</v>
      </c>
      <c r="DF16" s="9"/>
      <c r="DG16" s="13"/>
      <c r="DH16" s="69"/>
      <c r="DI16" s="18"/>
      <c r="DJ16" s="43"/>
      <c r="DK16" s="26"/>
      <c r="DL16" s="5"/>
      <c r="DM16" s="5"/>
      <c r="DN16" s="5"/>
      <c r="DO16" s="22"/>
      <c r="DP16" s="9"/>
      <c r="DQ16" s="13"/>
      <c r="DR16" s="69" t="s">
        <v>207</v>
      </c>
      <c r="DS16" s="18">
        <v>1</v>
      </c>
      <c r="DT16" s="43">
        <v>69.35524764911753</v>
      </c>
      <c r="DU16" s="26"/>
      <c r="DV16" s="5"/>
      <c r="DW16" s="5">
        <v>64.692368037655498</v>
      </c>
      <c r="DX16" s="5">
        <v>78.088739627201164</v>
      </c>
      <c r="DY16" s="22">
        <v>59.917571432965275</v>
      </c>
      <c r="DZ16" s="9"/>
      <c r="EA16" s="13"/>
      <c r="EB16" s="76"/>
      <c r="EL16" s="76"/>
      <c r="EV16" s="76"/>
      <c r="FF16" s="76"/>
      <c r="FP16" s="76"/>
      <c r="FZ16" s="76"/>
      <c r="GJ16" s="76"/>
      <c r="GT16" s="76"/>
      <c r="HD16" s="76"/>
      <c r="HN16" s="76"/>
      <c r="HX16" s="76"/>
      <c r="IH16" s="76"/>
      <c r="IR16" s="76"/>
      <c r="JB16" s="76"/>
      <c r="JL16" s="76"/>
    </row>
    <row r="17" spans="1:272" s="1" customFormat="1" x14ac:dyDescent="0.3">
      <c r="A17" s="633" t="str">
        <f ca="1">IF(ISBLANK('Data Summary'!A19),"",'Data Summary'!A19)</f>
        <v/>
      </c>
      <c r="B17" s="69"/>
      <c r="C17" s="19"/>
      <c r="D17" s="26"/>
      <c r="E17" s="5"/>
      <c r="F17" s="5"/>
      <c r="G17" s="5"/>
      <c r="H17" s="5"/>
      <c r="I17" s="22"/>
      <c r="J17" s="9"/>
      <c r="K17" s="13"/>
      <c r="L17" s="69"/>
      <c r="M17" s="19"/>
      <c r="N17" s="26"/>
      <c r="O17" s="5"/>
      <c r="P17" s="5"/>
      <c r="Q17" s="5"/>
      <c r="R17" s="5"/>
      <c r="S17" s="22"/>
      <c r="T17" s="9"/>
      <c r="U17" s="13"/>
      <c r="V17" s="69"/>
      <c r="W17" s="19"/>
      <c r="X17" s="26"/>
      <c r="Y17" s="5"/>
      <c r="Z17" s="5"/>
      <c r="AA17" s="5"/>
      <c r="AB17" s="5"/>
      <c r="AC17" s="22"/>
      <c r="AD17" s="9"/>
      <c r="AE17" s="13"/>
      <c r="AF17" s="69" t="s">
        <v>19</v>
      </c>
      <c r="AG17" s="19">
        <v>1</v>
      </c>
      <c r="AH17" s="26">
        <v>95.65</v>
      </c>
      <c r="AI17" s="5">
        <v>93.76</v>
      </c>
      <c r="AJ17" s="5">
        <v>95.97</v>
      </c>
      <c r="AK17" s="5">
        <v>75.83</v>
      </c>
      <c r="AL17" s="5">
        <v>96.26</v>
      </c>
      <c r="AM17" s="22">
        <v>94.31</v>
      </c>
      <c r="AN17" s="9"/>
      <c r="AO17" s="13"/>
      <c r="AP17" s="69"/>
      <c r="AQ17" s="19"/>
      <c r="AR17" s="26"/>
      <c r="AS17" s="5"/>
      <c r="AT17" s="5"/>
      <c r="AU17" s="5"/>
      <c r="AV17" s="5"/>
      <c r="AW17" s="22"/>
      <c r="AX17" s="9"/>
      <c r="AY17" s="13"/>
      <c r="AZ17" s="69" t="s">
        <v>224</v>
      </c>
      <c r="BA17" s="125">
        <v>1</v>
      </c>
      <c r="BB17" s="26"/>
      <c r="BC17" s="123"/>
      <c r="BD17" s="123">
        <v>0</v>
      </c>
      <c r="BE17" s="123"/>
      <c r="BF17" s="123"/>
      <c r="BG17" s="22"/>
      <c r="BH17" s="9"/>
      <c r="BI17" s="13"/>
      <c r="BJ17" s="69" t="s">
        <v>208</v>
      </c>
      <c r="BK17" s="19">
        <v>0.5</v>
      </c>
      <c r="BL17" s="26">
        <v>2.1014200376598922</v>
      </c>
      <c r="BM17" s="5"/>
      <c r="BN17" s="5"/>
      <c r="BO17" s="5">
        <v>2.13</v>
      </c>
      <c r="BP17" s="5">
        <v>2.06</v>
      </c>
      <c r="BQ17" s="22">
        <v>2.13</v>
      </c>
      <c r="BR17" s="9"/>
      <c r="BS17" s="13"/>
      <c r="BT17" s="69"/>
      <c r="BU17" s="19"/>
      <c r="BV17" s="26"/>
      <c r="BW17" s="5"/>
      <c r="BX17" s="5"/>
      <c r="BY17" s="5"/>
      <c r="BZ17" s="5"/>
      <c r="CA17" s="22"/>
      <c r="CB17" s="9"/>
      <c r="CC17" s="13"/>
      <c r="CD17" s="69" t="s">
        <v>208</v>
      </c>
      <c r="CE17" s="19">
        <v>0.5</v>
      </c>
      <c r="CF17" s="26">
        <v>1.6889571236685836</v>
      </c>
      <c r="CG17" s="5"/>
      <c r="CH17" s="5"/>
      <c r="CI17" s="5">
        <v>1.6270256142185049</v>
      </c>
      <c r="CJ17" s="5">
        <v>1.5674095061661126</v>
      </c>
      <c r="CK17" s="22">
        <v>2.1028037383177569</v>
      </c>
      <c r="CL17" s="9"/>
      <c r="CM17" s="13"/>
      <c r="CN17" s="69"/>
      <c r="CO17" s="19"/>
      <c r="CP17" s="26"/>
      <c r="CQ17" s="5"/>
      <c r="CR17" s="5"/>
      <c r="CS17" s="5"/>
      <c r="CT17" s="5"/>
      <c r="CU17" s="22"/>
      <c r="CV17" s="9"/>
      <c r="CW17" s="13"/>
      <c r="CX17" s="69" t="s">
        <v>208</v>
      </c>
      <c r="CY17" s="19">
        <v>0.5</v>
      </c>
      <c r="CZ17" s="26">
        <v>2.3782152236569467</v>
      </c>
      <c r="DA17" s="5"/>
      <c r="DB17" s="5"/>
      <c r="DC17" s="5">
        <v>2.4632593562206222</v>
      </c>
      <c r="DD17" s="5">
        <v>2.1628140073920941</v>
      </c>
      <c r="DE17" s="22">
        <v>2.6766427699339448</v>
      </c>
      <c r="DF17" s="9"/>
      <c r="DG17" s="13"/>
      <c r="DH17" s="69"/>
      <c r="DI17" s="19"/>
      <c r="DJ17" s="26"/>
      <c r="DK17" s="5"/>
      <c r="DL17" s="5"/>
      <c r="DM17" s="5"/>
      <c r="DN17" s="5"/>
      <c r="DO17" s="22"/>
      <c r="DP17" s="9"/>
      <c r="DQ17" s="13"/>
      <c r="DR17" s="69" t="s">
        <v>208</v>
      </c>
      <c r="DS17" s="19">
        <v>0.5</v>
      </c>
      <c r="DT17" s="26">
        <v>1.981913324018945</v>
      </c>
      <c r="DU17" s="5"/>
      <c r="DV17" s="5"/>
      <c r="DW17" s="5">
        <v>1.7034629608875937</v>
      </c>
      <c r="DX17" s="5">
        <v>1.8071325763633455</v>
      </c>
      <c r="DY17" s="22">
        <v>3.0264817150063053</v>
      </c>
      <c r="DZ17" s="9"/>
      <c r="EA17" s="13"/>
      <c r="EB17" s="76"/>
      <c r="EL17" s="76"/>
      <c r="EV17" s="76"/>
      <c r="FF17" s="76"/>
      <c r="FP17" s="76"/>
      <c r="FZ17" s="76"/>
      <c r="GJ17" s="76"/>
      <c r="GT17" s="76"/>
      <c r="HD17" s="76"/>
      <c r="HN17" s="76"/>
      <c r="HX17" s="76"/>
      <c r="IH17" s="76"/>
      <c r="IR17" s="76"/>
      <c r="JB17" s="76"/>
      <c r="JL17" s="76"/>
    </row>
    <row r="18" spans="1:272" s="1" customFormat="1" x14ac:dyDescent="0.3">
      <c r="A18" s="633" t="str">
        <f ca="1">IF(ISBLANK('Data Summary'!A20),"",'Data Summary'!A20)</f>
        <v/>
      </c>
      <c r="B18" s="69"/>
      <c r="C18" s="19"/>
      <c r="D18" s="5"/>
      <c r="E18" s="5"/>
      <c r="F18" s="5"/>
      <c r="G18" s="5"/>
      <c r="H18" s="5"/>
      <c r="I18" s="22"/>
      <c r="J18" s="9"/>
      <c r="K18" s="13"/>
      <c r="L18" s="69"/>
      <c r="M18" s="19"/>
      <c r="N18" s="5"/>
      <c r="O18" s="5"/>
      <c r="P18" s="5"/>
      <c r="Q18" s="5"/>
      <c r="R18" s="5"/>
      <c r="S18" s="22"/>
      <c r="T18" s="9"/>
      <c r="U18" s="13"/>
      <c r="V18" s="69"/>
      <c r="W18" s="19"/>
      <c r="X18" s="5"/>
      <c r="Y18" s="5"/>
      <c r="Z18" s="5"/>
      <c r="AA18" s="5"/>
      <c r="AB18" s="5"/>
      <c r="AC18" s="22"/>
      <c r="AD18" s="9"/>
      <c r="AE18" s="13"/>
      <c r="AF18" s="69"/>
      <c r="AG18" s="19"/>
      <c r="AH18" s="5"/>
      <c r="AI18" s="5"/>
      <c r="AJ18" s="5"/>
      <c r="AK18" s="5"/>
      <c r="AL18" s="5"/>
      <c r="AM18" s="22"/>
      <c r="AN18" s="9"/>
      <c r="AO18" s="13"/>
      <c r="AP18" s="69"/>
      <c r="AQ18" s="19"/>
      <c r="AR18" s="5"/>
      <c r="AS18" s="5"/>
      <c r="AT18" s="5"/>
      <c r="AU18" s="5"/>
      <c r="AV18" s="5"/>
      <c r="AW18" s="22"/>
      <c r="AX18" s="9"/>
      <c r="AY18" s="13"/>
      <c r="AZ18" s="69" t="s">
        <v>225</v>
      </c>
      <c r="BA18" s="125">
        <v>1</v>
      </c>
      <c r="BB18" s="123"/>
      <c r="BC18" s="123"/>
      <c r="BD18" s="123">
        <v>0</v>
      </c>
      <c r="BE18" s="123"/>
      <c r="BF18" s="123"/>
      <c r="BG18" s="22"/>
      <c r="BH18" s="9"/>
      <c r="BI18" s="13"/>
      <c r="BJ18" s="68" t="s">
        <v>209</v>
      </c>
      <c r="BK18" s="19">
        <v>1</v>
      </c>
      <c r="BL18" s="5">
        <v>0.20712616063891956</v>
      </c>
      <c r="BM18" s="5"/>
      <c r="BN18" s="5"/>
      <c r="BO18" s="5">
        <v>0.28000000000000003</v>
      </c>
      <c r="BP18" s="5">
        <v>0.17</v>
      </c>
      <c r="BQ18" s="22">
        <v>0.13</v>
      </c>
      <c r="BR18" s="9"/>
      <c r="BS18" s="13"/>
      <c r="BT18" s="68"/>
      <c r="BU18" s="19"/>
      <c r="BV18" s="5"/>
      <c r="BW18" s="5"/>
      <c r="BX18" s="5"/>
      <c r="BY18" s="5"/>
      <c r="BZ18" s="5"/>
      <c r="CA18" s="22"/>
      <c r="CB18" s="9"/>
      <c r="CC18" s="13"/>
      <c r="CD18" s="68" t="s">
        <v>209</v>
      </c>
      <c r="CE18" s="19">
        <v>1</v>
      </c>
      <c r="CF18" s="5">
        <v>0</v>
      </c>
      <c r="CG18" s="5"/>
      <c r="CH18" s="5"/>
      <c r="CI18" s="5">
        <v>0</v>
      </c>
      <c r="CJ18" s="5">
        <v>0</v>
      </c>
      <c r="CK18" s="22">
        <v>0</v>
      </c>
      <c r="CL18" s="9"/>
      <c r="CM18" s="13"/>
      <c r="CN18" s="68"/>
      <c r="CO18" s="19"/>
      <c r="CP18" s="5"/>
      <c r="CQ18" s="5"/>
      <c r="CR18" s="5"/>
      <c r="CS18" s="5"/>
      <c r="CT18" s="5"/>
      <c r="CU18" s="22"/>
      <c r="CV18" s="9"/>
      <c r="CW18" s="13"/>
      <c r="CX18" s="68" t="s">
        <v>209</v>
      </c>
      <c r="CY18" s="19">
        <v>1</v>
      </c>
      <c r="CZ18" s="5">
        <v>0</v>
      </c>
      <c r="DA18" s="5"/>
      <c r="DB18" s="5"/>
      <c r="DC18" s="5">
        <v>0</v>
      </c>
      <c r="DD18" s="5">
        <v>0</v>
      </c>
      <c r="DE18" s="22">
        <v>0</v>
      </c>
      <c r="DF18" s="9"/>
      <c r="DG18" s="13"/>
      <c r="DH18" s="68"/>
      <c r="DI18" s="19"/>
      <c r="DJ18" s="5"/>
      <c r="DK18" s="5"/>
      <c r="DL18" s="5"/>
      <c r="DM18" s="5"/>
      <c r="DN18" s="5"/>
      <c r="DO18" s="22"/>
      <c r="DP18" s="9"/>
      <c r="DQ18" s="13"/>
      <c r="DR18" s="68" t="s">
        <v>209</v>
      </c>
      <c r="DS18" s="19">
        <v>1</v>
      </c>
      <c r="DT18" s="5">
        <v>0</v>
      </c>
      <c r="DU18" s="5"/>
      <c r="DV18" s="5"/>
      <c r="DW18" s="5">
        <v>0</v>
      </c>
      <c r="DX18" s="5">
        <v>0</v>
      </c>
      <c r="DY18" s="22">
        <v>0</v>
      </c>
      <c r="DZ18" s="9"/>
      <c r="EA18" s="13"/>
      <c r="EB18" s="76"/>
      <c r="EL18" s="76"/>
      <c r="EV18" s="76"/>
      <c r="FF18" s="76"/>
      <c r="FP18" s="76"/>
      <c r="FZ18" s="76"/>
      <c r="GJ18" s="76"/>
      <c r="GT18" s="76"/>
      <c r="HD18" s="76"/>
      <c r="HN18" s="76"/>
      <c r="HX18" s="76"/>
      <c r="IH18" s="76"/>
      <c r="IR18" s="76"/>
      <c r="JB18" s="76"/>
      <c r="JL18" s="76"/>
    </row>
    <row r="19" spans="1:272" s="1" customFormat="1" x14ac:dyDescent="0.3">
      <c r="A19" s="633" t="str">
        <f ca="1">IF(ISBLANK('Data Summary'!A21),"",'Data Summary'!A21)</f>
        <v/>
      </c>
      <c r="B19" s="69"/>
      <c r="C19" s="19"/>
      <c r="D19" s="5"/>
      <c r="E19" s="5"/>
      <c r="F19" s="32"/>
      <c r="G19" s="5"/>
      <c r="H19" s="5"/>
      <c r="I19" s="22"/>
      <c r="J19" s="9"/>
      <c r="K19" s="13"/>
      <c r="L19" s="69"/>
      <c r="M19" s="19"/>
      <c r="N19" s="5"/>
      <c r="O19" s="5"/>
      <c r="P19" s="32"/>
      <c r="Q19" s="5"/>
      <c r="R19" s="5"/>
      <c r="S19" s="22"/>
      <c r="T19" s="9"/>
      <c r="U19" s="13"/>
      <c r="V19" s="69"/>
      <c r="W19" s="19"/>
      <c r="X19" s="5"/>
      <c r="Y19" s="5"/>
      <c r="Z19" s="32"/>
      <c r="AA19" s="5"/>
      <c r="AB19" s="5"/>
      <c r="AC19" s="22"/>
      <c r="AD19" s="9"/>
      <c r="AE19" s="13"/>
      <c r="AF19" s="69"/>
      <c r="AG19" s="19"/>
      <c r="AH19" s="5"/>
      <c r="AI19" s="5"/>
      <c r="AJ19" s="32"/>
      <c r="AK19" s="5"/>
      <c r="AL19" s="5"/>
      <c r="AM19" s="22"/>
      <c r="AN19" s="9"/>
      <c r="AO19" s="13"/>
      <c r="AP19" s="69"/>
      <c r="AQ19" s="19"/>
      <c r="AR19" s="5"/>
      <c r="AS19" s="5"/>
      <c r="AT19" s="32"/>
      <c r="AU19" s="5"/>
      <c r="AV19" s="5"/>
      <c r="AW19" s="22"/>
      <c r="AX19" s="9"/>
      <c r="AY19" s="13"/>
      <c r="AZ19" s="69" t="s">
        <v>226</v>
      </c>
      <c r="BA19" s="125">
        <v>1</v>
      </c>
      <c r="BB19" s="123"/>
      <c r="BC19" s="123"/>
      <c r="BD19" s="32">
        <v>62</v>
      </c>
      <c r="BE19" s="123"/>
      <c r="BF19" s="123"/>
      <c r="BG19" s="22"/>
      <c r="BH19" s="9"/>
      <c r="BI19" s="13"/>
      <c r="BJ19" s="69" t="s">
        <v>210</v>
      </c>
      <c r="BK19" s="19">
        <v>1</v>
      </c>
      <c r="BL19" s="5">
        <v>28.378768261801184</v>
      </c>
      <c r="BM19" s="5"/>
      <c r="BN19" s="32"/>
      <c r="BO19" s="5">
        <v>33.04</v>
      </c>
      <c r="BP19" s="5">
        <v>20.66</v>
      </c>
      <c r="BQ19" s="22">
        <v>35.15</v>
      </c>
      <c r="BR19" s="9"/>
      <c r="BS19" s="13"/>
      <c r="BT19" s="69"/>
      <c r="BU19" s="19"/>
      <c r="BV19" s="5"/>
      <c r="BW19" s="5"/>
      <c r="BX19" s="32"/>
      <c r="BY19" s="5"/>
      <c r="BZ19" s="5"/>
      <c r="CA19" s="22"/>
      <c r="CB19" s="9"/>
      <c r="CC19" s="13"/>
      <c r="CD19" s="69" t="s">
        <v>210</v>
      </c>
      <c r="CE19" s="19">
        <v>1</v>
      </c>
      <c r="CF19" s="5">
        <v>26.572502895175319</v>
      </c>
      <c r="CG19" s="5"/>
      <c r="CH19" s="32"/>
      <c r="CI19" s="5">
        <v>29.397543125980135</v>
      </c>
      <c r="CJ19" s="5">
        <v>19.58989447683394</v>
      </c>
      <c r="CK19" s="22">
        <v>35.984465774185395</v>
      </c>
      <c r="CL19" s="9"/>
      <c r="CM19" s="13"/>
      <c r="CN19" s="69"/>
      <c r="CO19" s="19"/>
      <c r="CP19" s="5"/>
      <c r="CQ19" s="5"/>
      <c r="CR19" s="32"/>
      <c r="CS19" s="5"/>
      <c r="CT19" s="5"/>
      <c r="CU19" s="22"/>
      <c r="CV19" s="9"/>
      <c r="CW19" s="13"/>
      <c r="CX19" s="69" t="s">
        <v>210</v>
      </c>
      <c r="CY19" s="19">
        <v>1</v>
      </c>
      <c r="CZ19" s="5">
        <v>28.789346084175005</v>
      </c>
      <c r="DA19" s="5"/>
      <c r="DB19" s="32"/>
      <c r="DC19" s="5">
        <v>33.593145713095737</v>
      </c>
      <c r="DD19" s="5">
        <v>20.907724112009021</v>
      </c>
      <c r="DE19" s="22">
        <v>35.870143693453969</v>
      </c>
      <c r="DF19" s="9"/>
      <c r="DG19" s="13"/>
      <c r="DH19" s="69"/>
      <c r="DI19" s="19"/>
      <c r="DJ19" s="5"/>
      <c r="DK19" s="5"/>
      <c r="DL19" s="32"/>
      <c r="DM19" s="5"/>
      <c r="DN19" s="5"/>
      <c r="DO19" s="22"/>
      <c r="DP19" s="9"/>
      <c r="DQ19" s="13"/>
      <c r="DR19" s="69" t="s">
        <v>210</v>
      </c>
      <c r="DS19" s="19">
        <v>1</v>
      </c>
      <c r="DT19" s="5">
        <v>28.66283902686353</v>
      </c>
      <c r="DU19" s="5"/>
      <c r="DV19" s="32"/>
      <c r="DW19" s="5">
        <v>33.60416900145691</v>
      </c>
      <c r="DX19" s="5">
        <v>20.104127796435488</v>
      </c>
      <c r="DY19" s="22">
        <v>37.05594685202842</v>
      </c>
      <c r="DZ19" s="9"/>
      <c r="EA19" s="13"/>
      <c r="EB19" s="76"/>
      <c r="EL19" s="76"/>
      <c r="EV19" s="76"/>
      <c r="FF19" s="76"/>
      <c r="FP19" s="76"/>
      <c r="FZ19" s="76"/>
      <c r="GJ19" s="76"/>
      <c r="GT19" s="76"/>
      <c r="HD19" s="76"/>
      <c r="HN19" s="76"/>
      <c r="HX19" s="76"/>
      <c r="IH19" s="76"/>
      <c r="IR19" s="76"/>
      <c r="JB19" s="76"/>
      <c r="JL19" s="76"/>
    </row>
    <row r="20" spans="1:272" s="1" customFormat="1" x14ac:dyDescent="0.3">
      <c r="A20" s="633" t="str">
        <f ca="1">IF(ISBLANK('Data Summary'!A22),"",'Data Summary'!A22)</f>
        <v/>
      </c>
      <c r="B20" s="69"/>
      <c r="C20" s="18"/>
      <c r="D20" s="5"/>
      <c r="E20" s="32"/>
      <c r="F20" s="32"/>
      <c r="G20" s="5"/>
      <c r="H20" s="5"/>
      <c r="I20" s="22"/>
      <c r="J20" s="9"/>
      <c r="K20" s="13"/>
      <c r="L20" s="69"/>
      <c r="M20" s="18"/>
      <c r="N20" s="5"/>
      <c r="O20" s="32"/>
      <c r="P20" s="32"/>
      <c r="Q20" s="5"/>
      <c r="R20" s="5"/>
      <c r="S20" s="22"/>
      <c r="T20" s="9"/>
      <c r="U20" s="13"/>
      <c r="V20" s="69"/>
      <c r="W20" s="18"/>
      <c r="X20" s="5"/>
      <c r="Y20" s="32"/>
      <c r="Z20" s="32"/>
      <c r="AA20" s="5"/>
      <c r="AB20" s="5"/>
      <c r="AC20" s="22"/>
      <c r="AD20" s="9"/>
      <c r="AE20" s="13"/>
      <c r="AF20" s="69"/>
      <c r="AG20" s="18"/>
      <c r="AH20" s="5"/>
      <c r="AI20" s="32"/>
      <c r="AJ20" s="32"/>
      <c r="AK20" s="5"/>
      <c r="AL20" s="5"/>
      <c r="AM20" s="22"/>
      <c r="AN20" s="9"/>
      <c r="AO20" s="13"/>
      <c r="AP20" s="69"/>
      <c r="AQ20" s="18"/>
      <c r="AR20" s="5"/>
      <c r="AS20" s="32"/>
      <c r="AT20" s="32"/>
      <c r="AU20" s="5"/>
      <c r="AV20" s="5"/>
      <c r="AW20" s="22"/>
      <c r="AX20" s="9"/>
      <c r="AY20" s="13"/>
      <c r="AZ20" s="69" t="s">
        <v>227</v>
      </c>
      <c r="BA20" s="18">
        <v>1</v>
      </c>
      <c r="BB20" s="123"/>
      <c r="BC20" s="32"/>
      <c r="BD20" s="32">
        <v>24</v>
      </c>
      <c r="BE20" s="123"/>
      <c r="BF20" s="123"/>
      <c r="BG20" s="22"/>
      <c r="BH20" s="9"/>
      <c r="BI20" s="13"/>
      <c r="BJ20" s="69"/>
      <c r="BK20" s="18"/>
      <c r="BL20" s="5"/>
      <c r="BM20" s="32"/>
      <c r="BN20" s="32"/>
      <c r="BO20" s="5"/>
      <c r="BP20" s="5"/>
      <c r="BQ20" s="22"/>
      <c r="BR20" s="9"/>
      <c r="BS20" s="13"/>
      <c r="BT20" s="69"/>
      <c r="BU20" s="18"/>
      <c r="BV20" s="5"/>
      <c r="BW20" s="32"/>
      <c r="BX20" s="32"/>
      <c r="BY20" s="5"/>
      <c r="BZ20" s="5"/>
      <c r="CA20" s="22"/>
      <c r="CB20" s="9"/>
      <c r="CC20" s="13"/>
      <c r="CD20" s="69"/>
      <c r="CE20" s="18"/>
      <c r="CF20" s="5"/>
      <c r="CG20" s="32"/>
      <c r="CH20" s="32"/>
      <c r="CI20" s="5"/>
      <c r="CJ20" s="5"/>
      <c r="CK20" s="22"/>
      <c r="CL20" s="9"/>
      <c r="CM20" s="13"/>
      <c r="CN20" s="69"/>
      <c r="CO20" s="18"/>
      <c r="CP20" s="5"/>
      <c r="CQ20" s="32"/>
      <c r="CR20" s="32"/>
      <c r="CS20" s="5"/>
      <c r="CT20" s="5"/>
      <c r="CU20" s="22"/>
      <c r="CV20" s="9"/>
      <c r="CW20" s="13"/>
      <c r="CX20" s="69"/>
      <c r="CY20" s="18"/>
      <c r="CZ20" s="5"/>
      <c r="DA20" s="32"/>
      <c r="DB20" s="32"/>
      <c r="DC20" s="5"/>
      <c r="DD20" s="5"/>
      <c r="DE20" s="22"/>
      <c r="DF20" s="9"/>
      <c r="DG20" s="13"/>
      <c r="DH20" s="69"/>
      <c r="DI20" s="18"/>
      <c r="DJ20" s="5"/>
      <c r="DK20" s="32"/>
      <c r="DL20" s="32"/>
      <c r="DM20" s="5"/>
      <c r="DN20" s="5"/>
      <c r="DO20" s="22"/>
      <c r="DP20" s="9"/>
      <c r="DQ20" s="13"/>
      <c r="DR20" s="69"/>
      <c r="DS20" s="18"/>
      <c r="DT20" s="5"/>
      <c r="DU20" s="32"/>
      <c r="DV20" s="32"/>
      <c r="DW20" s="5"/>
      <c r="DX20" s="5"/>
      <c r="DY20" s="22"/>
      <c r="DZ20" s="9"/>
      <c r="EA20" s="13"/>
      <c r="EB20" s="76"/>
      <c r="EL20" s="76"/>
      <c r="EV20" s="76"/>
      <c r="FF20" s="76"/>
      <c r="FP20" s="76"/>
      <c r="FZ20" s="76"/>
      <c r="GJ20" s="76"/>
      <c r="GT20" s="76"/>
      <c r="HD20" s="76"/>
      <c r="HN20" s="76"/>
      <c r="HX20" s="76"/>
      <c r="IH20" s="76"/>
      <c r="IR20" s="76"/>
      <c r="JB20" s="76"/>
      <c r="JL20" s="76"/>
    </row>
    <row r="21" spans="1:272" s="1" customFormat="1" x14ac:dyDescent="0.3">
      <c r="A21" s="633" t="str">
        <f ca="1">IF(ISBLANK('Data Summary'!A23),"",'Data Summary'!A23)</f>
        <v/>
      </c>
      <c r="B21" s="69"/>
      <c r="C21" s="18"/>
      <c r="D21" s="32"/>
      <c r="E21" s="32"/>
      <c r="F21" s="32"/>
      <c r="G21" s="32"/>
      <c r="H21" s="32"/>
      <c r="I21" s="33"/>
      <c r="J21" s="9"/>
      <c r="K21" s="13"/>
      <c r="L21" s="69"/>
      <c r="M21" s="18"/>
      <c r="N21" s="32"/>
      <c r="O21" s="32"/>
      <c r="P21" s="32"/>
      <c r="Q21" s="32"/>
      <c r="R21" s="32"/>
      <c r="S21" s="33"/>
      <c r="T21" s="9"/>
      <c r="U21" s="13"/>
      <c r="V21" s="69"/>
      <c r="W21" s="18"/>
      <c r="X21" s="32"/>
      <c r="Y21" s="32"/>
      <c r="Z21" s="32"/>
      <c r="AA21" s="32"/>
      <c r="AB21" s="32"/>
      <c r="AC21" s="33"/>
      <c r="AD21" s="9"/>
      <c r="AE21" s="13"/>
      <c r="AF21" s="69"/>
      <c r="AG21" s="18"/>
      <c r="AH21" s="32"/>
      <c r="AI21" s="32"/>
      <c r="AJ21" s="32"/>
      <c r="AK21" s="32"/>
      <c r="AL21" s="32"/>
      <c r="AM21" s="33"/>
      <c r="AN21" s="9"/>
      <c r="AO21" s="13"/>
      <c r="AP21" s="69"/>
      <c r="AQ21" s="18"/>
      <c r="AR21" s="32"/>
      <c r="AS21" s="32"/>
      <c r="AT21" s="32"/>
      <c r="AU21" s="32"/>
      <c r="AV21" s="32"/>
      <c r="AW21" s="33"/>
      <c r="AX21" s="9"/>
      <c r="AY21" s="13"/>
      <c r="AZ21" s="69" t="s">
        <v>228</v>
      </c>
      <c r="BA21" s="18">
        <v>0</v>
      </c>
      <c r="BB21" s="32"/>
      <c r="BC21" s="32"/>
      <c r="BD21" s="32">
        <v>8</v>
      </c>
      <c r="BE21" s="32"/>
      <c r="BF21" s="32"/>
      <c r="BG21" s="33"/>
      <c r="BH21" s="9"/>
      <c r="BI21" s="13"/>
      <c r="BJ21" s="69"/>
      <c r="BK21" s="18"/>
      <c r="BL21" s="32"/>
      <c r="BM21" s="32"/>
      <c r="BN21" s="32"/>
      <c r="BO21" s="32"/>
      <c r="BP21" s="32"/>
      <c r="BQ21" s="33"/>
      <c r="BR21" s="9"/>
      <c r="BS21" s="13"/>
      <c r="BT21" s="69"/>
      <c r="BU21" s="18"/>
      <c r="BV21" s="32"/>
      <c r="BW21" s="32"/>
      <c r="BX21" s="32"/>
      <c r="BY21" s="32"/>
      <c r="BZ21" s="32"/>
      <c r="CA21" s="33"/>
      <c r="CB21" s="9"/>
      <c r="CC21" s="13"/>
      <c r="CD21" s="69"/>
      <c r="CE21" s="18"/>
      <c r="CF21" s="32"/>
      <c r="CG21" s="32"/>
      <c r="CH21" s="32"/>
      <c r="CI21" s="32"/>
      <c r="CJ21" s="32"/>
      <c r="CK21" s="33"/>
      <c r="CL21" s="9"/>
      <c r="CM21" s="13"/>
      <c r="CN21" s="69"/>
      <c r="CO21" s="18"/>
      <c r="CP21" s="32"/>
      <c r="CQ21" s="32"/>
      <c r="CR21" s="32"/>
      <c r="CS21" s="32"/>
      <c r="CT21" s="32"/>
      <c r="CU21" s="33"/>
      <c r="CV21" s="9"/>
      <c r="CW21" s="13"/>
      <c r="CX21" s="69"/>
      <c r="CY21" s="18"/>
      <c r="CZ21" s="32"/>
      <c r="DA21" s="32"/>
      <c r="DB21" s="32"/>
      <c r="DC21" s="32"/>
      <c r="DD21" s="32"/>
      <c r="DE21" s="33"/>
      <c r="DF21" s="9"/>
      <c r="DG21" s="13"/>
      <c r="DH21" s="69"/>
      <c r="DI21" s="18"/>
      <c r="DJ21" s="32"/>
      <c r="DK21" s="32"/>
      <c r="DL21" s="32"/>
      <c r="DM21" s="32"/>
      <c r="DN21" s="32"/>
      <c r="DO21" s="33"/>
      <c r="DP21" s="9"/>
      <c r="DQ21" s="13"/>
      <c r="DR21" s="69"/>
      <c r="DS21" s="18"/>
      <c r="DT21" s="32"/>
      <c r="DU21" s="32"/>
      <c r="DV21" s="32"/>
      <c r="DW21" s="32"/>
      <c r="DX21" s="32"/>
      <c r="DY21" s="33"/>
      <c r="DZ21" s="9"/>
      <c r="EA21" s="13"/>
      <c r="EB21" s="76"/>
      <c r="EL21" s="76"/>
      <c r="EV21" s="76"/>
      <c r="FF21" s="76"/>
      <c r="FP21" s="76"/>
      <c r="FZ21" s="76"/>
      <c r="GJ21" s="76"/>
      <c r="GT21" s="76"/>
      <c r="HD21" s="76"/>
      <c r="HN21" s="76"/>
      <c r="HX21" s="76"/>
      <c r="IH21" s="76"/>
      <c r="IR21" s="76"/>
      <c r="JB21" s="76"/>
      <c r="JL21" s="76"/>
    </row>
    <row r="22" spans="1:272" s="1" customFormat="1" x14ac:dyDescent="0.3">
      <c r="A22" s="633" t="str">
        <f ca="1">IF(ISBLANK('Data Summary'!A24),"",'Data Summary'!A24)</f>
        <v/>
      </c>
      <c r="B22" s="69"/>
      <c r="C22" s="18"/>
      <c r="D22" s="32"/>
      <c r="E22" s="32"/>
      <c r="F22" s="32"/>
      <c r="G22" s="32"/>
      <c r="H22" s="32"/>
      <c r="I22" s="33"/>
      <c r="J22" s="9"/>
      <c r="K22" s="13"/>
      <c r="L22" s="69"/>
      <c r="M22" s="18"/>
      <c r="N22" s="32"/>
      <c r="O22" s="32"/>
      <c r="P22" s="32"/>
      <c r="Q22" s="32"/>
      <c r="R22" s="32"/>
      <c r="S22" s="33"/>
      <c r="T22" s="9"/>
      <c r="U22" s="13"/>
      <c r="V22" s="69"/>
      <c r="W22" s="18"/>
      <c r="X22" s="32"/>
      <c r="Y22" s="32"/>
      <c r="Z22" s="32"/>
      <c r="AA22" s="32"/>
      <c r="AB22" s="32"/>
      <c r="AC22" s="33"/>
      <c r="AD22" s="9"/>
      <c r="AE22" s="13"/>
      <c r="AF22" s="69"/>
      <c r="AG22" s="18"/>
      <c r="AH22" s="32"/>
      <c r="AI22" s="32"/>
      <c r="AJ22" s="32"/>
      <c r="AK22" s="32"/>
      <c r="AL22" s="32"/>
      <c r="AM22" s="33"/>
      <c r="AN22" s="9"/>
      <c r="AO22" s="13"/>
      <c r="AP22" s="69"/>
      <c r="AQ22" s="18"/>
      <c r="AR22" s="32"/>
      <c r="AS22" s="32"/>
      <c r="AT22" s="32"/>
      <c r="AU22" s="32"/>
      <c r="AV22" s="32"/>
      <c r="AW22" s="33"/>
      <c r="AX22" s="9"/>
      <c r="AY22" s="13"/>
      <c r="AZ22" s="69" t="s">
        <v>229</v>
      </c>
      <c r="BA22" s="18">
        <v>1</v>
      </c>
      <c r="BB22" s="32"/>
      <c r="BC22" s="32"/>
      <c r="BD22" s="32">
        <v>0</v>
      </c>
      <c r="BE22" s="32"/>
      <c r="BF22" s="32"/>
      <c r="BG22" s="33"/>
      <c r="BH22" s="9"/>
      <c r="BI22" s="13"/>
      <c r="BJ22" s="69"/>
      <c r="BK22" s="18"/>
      <c r="BL22" s="32"/>
      <c r="BM22" s="32"/>
      <c r="BN22" s="32"/>
      <c r="BO22" s="32"/>
      <c r="BP22" s="32"/>
      <c r="BQ22" s="33"/>
      <c r="BR22" s="9"/>
      <c r="BS22" s="13"/>
      <c r="BT22" s="69"/>
      <c r="BU22" s="18"/>
      <c r="BV22" s="32"/>
      <c r="BW22" s="32"/>
      <c r="BX22" s="32"/>
      <c r="BY22" s="32"/>
      <c r="BZ22" s="32"/>
      <c r="CA22" s="33"/>
      <c r="CB22" s="9"/>
      <c r="CC22" s="13"/>
      <c r="CD22" s="69"/>
      <c r="CE22" s="18"/>
      <c r="CF22" s="32"/>
      <c r="CG22" s="32"/>
      <c r="CH22" s="32"/>
      <c r="CI22" s="32"/>
      <c r="CJ22" s="32"/>
      <c r="CK22" s="33"/>
      <c r="CL22" s="9"/>
      <c r="CM22" s="13"/>
      <c r="CN22" s="69"/>
      <c r="CO22" s="18"/>
      <c r="CP22" s="32"/>
      <c r="CQ22" s="32"/>
      <c r="CR22" s="32"/>
      <c r="CS22" s="32"/>
      <c r="CT22" s="32"/>
      <c r="CU22" s="33"/>
      <c r="CV22" s="9"/>
      <c r="CW22" s="13"/>
      <c r="CX22" s="69"/>
      <c r="CY22" s="18"/>
      <c r="CZ22" s="32"/>
      <c r="DA22" s="32"/>
      <c r="DB22" s="32"/>
      <c r="DC22" s="32"/>
      <c r="DD22" s="32"/>
      <c r="DE22" s="33"/>
      <c r="DF22" s="9"/>
      <c r="DG22" s="13"/>
      <c r="DH22" s="69"/>
      <c r="DI22" s="18"/>
      <c r="DJ22" s="32"/>
      <c r="DK22" s="32"/>
      <c r="DL22" s="32"/>
      <c r="DM22" s="32"/>
      <c r="DN22" s="32"/>
      <c r="DO22" s="33"/>
      <c r="DP22" s="9"/>
      <c r="DQ22" s="13"/>
      <c r="DR22" s="69"/>
      <c r="DS22" s="18"/>
      <c r="DT22" s="32"/>
      <c r="DU22" s="32"/>
      <c r="DV22" s="32"/>
      <c r="DW22" s="32"/>
      <c r="DX22" s="32"/>
      <c r="DY22" s="33"/>
      <c r="DZ22" s="9"/>
      <c r="EA22" s="13"/>
      <c r="EB22" s="76"/>
      <c r="EL22" s="76"/>
      <c r="EV22" s="76"/>
      <c r="FF22" s="76"/>
      <c r="FP22" s="76"/>
      <c r="FZ22" s="76"/>
      <c r="GJ22" s="76"/>
      <c r="GT22" s="76"/>
      <c r="HD22" s="76"/>
      <c r="HN22" s="76"/>
      <c r="HX22" s="76"/>
      <c r="IH22" s="76"/>
      <c r="IR22" s="76"/>
      <c r="JB22" s="76"/>
      <c r="JL22" s="76"/>
    </row>
    <row r="23" spans="1:272" s="1" customFormat="1" x14ac:dyDescent="0.3">
      <c r="A23" s="633" t="str">
        <f ca="1">IF(ISBLANK('Data Summary'!A25),"",'Data Summary'!A25)</f>
        <v/>
      </c>
      <c r="B23" s="69"/>
      <c r="C23" s="18"/>
      <c r="D23" s="32"/>
      <c r="E23" s="32"/>
      <c r="F23" s="32"/>
      <c r="G23" s="32"/>
      <c r="H23" s="32"/>
      <c r="I23" s="33"/>
      <c r="J23" s="9"/>
      <c r="K23" s="13"/>
      <c r="L23" s="69"/>
      <c r="M23" s="18"/>
      <c r="N23" s="32"/>
      <c r="O23" s="32"/>
      <c r="P23" s="32"/>
      <c r="Q23" s="32"/>
      <c r="R23" s="32"/>
      <c r="S23" s="33"/>
      <c r="T23" s="9"/>
      <c r="U23" s="13"/>
      <c r="V23" s="69"/>
      <c r="W23" s="18"/>
      <c r="X23" s="32"/>
      <c r="Y23" s="32"/>
      <c r="Z23" s="32"/>
      <c r="AA23" s="32"/>
      <c r="AB23" s="32"/>
      <c r="AC23" s="33"/>
      <c r="AD23" s="9"/>
      <c r="AE23" s="13"/>
      <c r="AF23" s="69"/>
      <c r="AG23" s="18"/>
      <c r="AH23" s="32"/>
      <c r="AI23" s="32"/>
      <c r="AJ23" s="32"/>
      <c r="AK23" s="32"/>
      <c r="AL23" s="32"/>
      <c r="AM23" s="33"/>
      <c r="AN23" s="9"/>
      <c r="AO23" s="13"/>
      <c r="AP23" s="69"/>
      <c r="AQ23" s="18"/>
      <c r="AR23" s="32"/>
      <c r="AS23" s="32"/>
      <c r="AT23" s="32"/>
      <c r="AU23" s="32"/>
      <c r="AV23" s="32"/>
      <c r="AW23" s="33"/>
      <c r="AX23" s="9"/>
      <c r="AY23" s="13"/>
      <c r="AZ23" s="69" t="s">
        <v>230</v>
      </c>
      <c r="BA23" s="18">
        <v>0</v>
      </c>
      <c r="BB23" s="32"/>
      <c r="BC23" s="32"/>
      <c r="BD23" s="32">
        <v>0</v>
      </c>
      <c r="BE23" s="32"/>
      <c r="BF23" s="32"/>
      <c r="BG23" s="33"/>
      <c r="BH23" s="9"/>
      <c r="BI23" s="13"/>
      <c r="BJ23" s="69"/>
      <c r="BK23" s="18"/>
      <c r="BL23" s="32"/>
      <c r="BM23" s="32"/>
      <c r="BN23" s="32"/>
      <c r="BO23" s="32"/>
      <c r="BP23" s="32"/>
      <c r="BQ23" s="33"/>
      <c r="BR23" s="9"/>
      <c r="BS23" s="13"/>
      <c r="BT23" s="69"/>
      <c r="BU23" s="18"/>
      <c r="BV23" s="32"/>
      <c r="BW23" s="32"/>
      <c r="BX23" s="32"/>
      <c r="BY23" s="32"/>
      <c r="BZ23" s="32"/>
      <c r="CA23" s="33"/>
      <c r="CB23" s="9"/>
      <c r="CC23" s="13"/>
      <c r="CD23" s="69"/>
      <c r="CE23" s="18"/>
      <c r="CF23" s="32"/>
      <c r="CG23" s="32"/>
      <c r="CH23" s="32"/>
      <c r="CI23" s="32"/>
      <c r="CJ23" s="32"/>
      <c r="CK23" s="33"/>
      <c r="CL23" s="9"/>
      <c r="CM23" s="13"/>
      <c r="CN23" s="69"/>
      <c r="CO23" s="18"/>
      <c r="CP23" s="32"/>
      <c r="CQ23" s="32"/>
      <c r="CR23" s="32"/>
      <c r="CS23" s="32"/>
      <c r="CT23" s="32"/>
      <c r="CU23" s="33"/>
      <c r="CV23" s="9"/>
      <c r="CW23" s="13"/>
      <c r="CX23" s="69"/>
      <c r="CY23" s="18"/>
      <c r="CZ23" s="32"/>
      <c r="DA23" s="32"/>
      <c r="DB23" s="32"/>
      <c r="DC23" s="32"/>
      <c r="DD23" s="32"/>
      <c r="DE23" s="33"/>
      <c r="DF23" s="9"/>
      <c r="DG23" s="13"/>
      <c r="DH23" s="69"/>
      <c r="DI23" s="18"/>
      <c r="DJ23" s="32"/>
      <c r="DK23" s="32"/>
      <c r="DL23" s="32"/>
      <c r="DM23" s="32"/>
      <c r="DN23" s="32"/>
      <c r="DO23" s="33"/>
      <c r="DP23" s="9"/>
      <c r="DQ23" s="13"/>
      <c r="DR23" s="69"/>
      <c r="DS23" s="18"/>
      <c r="DT23" s="32"/>
      <c r="DU23" s="32"/>
      <c r="DV23" s="32"/>
      <c r="DW23" s="32"/>
      <c r="DX23" s="32"/>
      <c r="DY23" s="33"/>
      <c r="DZ23" s="9"/>
      <c r="EA23" s="13"/>
      <c r="EB23" s="76"/>
      <c r="EL23" s="76"/>
      <c r="EV23" s="76"/>
      <c r="FF23" s="76"/>
      <c r="FP23" s="76"/>
      <c r="FZ23" s="76"/>
      <c r="GJ23" s="76"/>
      <c r="GT23" s="76"/>
      <c r="HD23" s="76"/>
      <c r="HN23" s="76"/>
      <c r="HX23" s="76"/>
      <c r="IH23" s="76"/>
      <c r="IR23" s="76"/>
      <c r="JB23" s="76"/>
      <c r="JL23" s="76"/>
    </row>
    <row r="24" spans="1:272" s="1" customFormat="1" x14ac:dyDescent="0.3">
      <c r="A24" s="633" t="str">
        <f ca="1">IF(ISBLANK('Data Summary'!A26),"",'Data Summary'!A26)</f>
        <v/>
      </c>
      <c r="B24" s="69"/>
      <c r="C24" s="18"/>
      <c r="D24" s="32"/>
      <c r="E24" s="32"/>
      <c r="F24" s="32"/>
      <c r="G24" s="32"/>
      <c r="H24" s="32"/>
      <c r="I24" s="33"/>
      <c r="J24" s="9"/>
      <c r="K24" s="13"/>
      <c r="L24" s="69"/>
      <c r="M24" s="18"/>
      <c r="N24" s="32"/>
      <c r="O24" s="32"/>
      <c r="P24" s="32"/>
      <c r="Q24" s="32"/>
      <c r="R24" s="32"/>
      <c r="S24" s="33"/>
      <c r="T24" s="9"/>
      <c r="U24" s="13"/>
      <c r="V24" s="69"/>
      <c r="W24" s="18"/>
      <c r="X24" s="32"/>
      <c r="Y24" s="32"/>
      <c r="Z24" s="32"/>
      <c r="AA24" s="32"/>
      <c r="AB24" s="32"/>
      <c r="AC24" s="33"/>
      <c r="AD24" s="9"/>
      <c r="AE24" s="13"/>
      <c r="AF24" s="69"/>
      <c r="AG24" s="18"/>
      <c r="AH24" s="32"/>
      <c r="AI24" s="32"/>
      <c r="AJ24" s="32"/>
      <c r="AK24" s="32"/>
      <c r="AL24" s="32"/>
      <c r="AM24" s="33"/>
      <c r="AN24" s="9"/>
      <c r="AO24" s="13"/>
      <c r="AP24" s="69"/>
      <c r="AQ24" s="18"/>
      <c r="AR24" s="32"/>
      <c r="AS24" s="32"/>
      <c r="AT24" s="32"/>
      <c r="AU24" s="32"/>
      <c r="AV24" s="32"/>
      <c r="AW24" s="33"/>
      <c r="AX24" s="9"/>
      <c r="AY24" s="13"/>
      <c r="AZ24" s="69" t="s">
        <v>231</v>
      </c>
      <c r="BA24" s="18">
        <v>0.5</v>
      </c>
      <c r="BB24" s="32"/>
      <c r="BC24" s="32"/>
      <c r="BD24" s="32">
        <v>0</v>
      </c>
      <c r="BE24" s="32"/>
      <c r="BF24" s="32"/>
      <c r="BG24" s="33"/>
      <c r="BH24" s="9"/>
      <c r="BI24" s="13"/>
      <c r="BJ24" s="69"/>
      <c r="BK24" s="18"/>
      <c r="BL24" s="32"/>
      <c r="BM24" s="32"/>
      <c r="BN24" s="32"/>
      <c r="BO24" s="32"/>
      <c r="BP24" s="32"/>
      <c r="BQ24" s="33"/>
      <c r="BR24" s="9"/>
      <c r="BS24" s="13"/>
      <c r="BT24" s="69"/>
      <c r="BU24" s="18"/>
      <c r="BV24" s="32"/>
      <c r="BW24" s="32"/>
      <c r="BX24" s="32"/>
      <c r="BY24" s="32"/>
      <c r="BZ24" s="32"/>
      <c r="CA24" s="33"/>
      <c r="CB24" s="9"/>
      <c r="CC24" s="13"/>
      <c r="CD24" s="69"/>
      <c r="CE24" s="18"/>
      <c r="CF24" s="32"/>
      <c r="CG24" s="32"/>
      <c r="CH24" s="32"/>
      <c r="CI24" s="32"/>
      <c r="CJ24" s="32"/>
      <c r="CK24" s="33"/>
      <c r="CL24" s="9"/>
      <c r="CM24" s="13"/>
      <c r="CN24" s="69"/>
      <c r="CO24" s="18"/>
      <c r="CP24" s="32"/>
      <c r="CQ24" s="32"/>
      <c r="CR24" s="32"/>
      <c r="CS24" s="32"/>
      <c r="CT24" s="32"/>
      <c r="CU24" s="33"/>
      <c r="CV24" s="9"/>
      <c r="CW24" s="13"/>
      <c r="CX24" s="69"/>
      <c r="CY24" s="18"/>
      <c r="CZ24" s="32"/>
      <c r="DA24" s="32"/>
      <c r="DB24" s="32"/>
      <c r="DC24" s="32"/>
      <c r="DD24" s="32"/>
      <c r="DE24" s="33"/>
      <c r="DF24" s="9"/>
      <c r="DG24" s="13"/>
      <c r="DH24" s="69"/>
      <c r="DI24" s="18"/>
      <c r="DJ24" s="32"/>
      <c r="DK24" s="32"/>
      <c r="DL24" s="32"/>
      <c r="DM24" s="32"/>
      <c r="DN24" s="32"/>
      <c r="DO24" s="33"/>
      <c r="DP24" s="9"/>
      <c r="DQ24" s="13"/>
      <c r="DR24" s="69"/>
      <c r="DS24" s="18"/>
      <c r="DT24" s="32"/>
      <c r="DU24" s="32"/>
      <c r="DV24" s="32"/>
      <c r="DW24" s="32"/>
      <c r="DX24" s="32"/>
      <c r="DY24" s="33"/>
      <c r="DZ24" s="9"/>
      <c r="EA24" s="13"/>
      <c r="EB24" s="76"/>
      <c r="EL24" s="76"/>
      <c r="EV24" s="76"/>
      <c r="FF24" s="76"/>
      <c r="FP24" s="76"/>
      <c r="FZ24" s="76"/>
      <c r="GJ24" s="76"/>
      <c r="GT24" s="76"/>
      <c r="HD24" s="76"/>
      <c r="HN24" s="76"/>
      <c r="HX24" s="76"/>
      <c r="IH24" s="76"/>
      <c r="IR24" s="76"/>
      <c r="JB24" s="76"/>
      <c r="JL24" s="76"/>
    </row>
    <row r="25" spans="1:272" s="1" customFormat="1" x14ac:dyDescent="0.3">
      <c r="A25" s="633" t="str">
        <f ca="1">IF(ISBLANK('Data Summary'!A27),"",'Data Summary'!A27)</f>
        <v/>
      </c>
      <c r="B25" s="69"/>
      <c r="C25" s="18"/>
      <c r="D25" s="32"/>
      <c r="E25" s="32"/>
      <c r="F25" s="32"/>
      <c r="G25" s="32"/>
      <c r="H25" s="32"/>
      <c r="I25" s="33"/>
      <c r="J25" s="9"/>
      <c r="K25" s="13"/>
      <c r="L25" s="69"/>
      <c r="M25" s="18"/>
      <c r="N25" s="32"/>
      <c r="O25" s="32"/>
      <c r="P25" s="32"/>
      <c r="Q25" s="32"/>
      <c r="R25" s="32"/>
      <c r="S25" s="33"/>
      <c r="T25" s="9"/>
      <c r="U25" s="13"/>
      <c r="V25" s="69"/>
      <c r="W25" s="18"/>
      <c r="X25" s="32"/>
      <c r="Y25" s="32"/>
      <c r="Z25" s="32"/>
      <c r="AA25" s="32"/>
      <c r="AB25" s="32"/>
      <c r="AC25" s="33"/>
      <c r="AD25" s="9"/>
      <c r="AE25" s="13"/>
      <c r="AF25" s="69"/>
      <c r="AG25" s="18"/>
      <c r="AH25" s="32"/>
      <c r="AI25" s="32"/>
      <c r="AJ25" s="32"/>
      <c r="AK25" s="32"/>
      <c r="AL25" s="32"/>
      <c r="AM25" s="33"/>
      <c r="AN25" s="9"/>
      <c r="AO25" s="13"/>
      <c r="AP25" s="69"/>
      <c r="AQ25" s="18"/>
      <c r="AR25" s="32"/>
      <c r="AS25" s="32"/>
      <c r="AT25" s="32"/>
      <c r="AU25" s="32"/>
      <c r="AV25" s="32"/>
      <c r="AW25" s="33"/>
      <c r="AX25" s="9"/>
      <c r="AY25" s="13"/>
      <c r="AZ25" s="69" t="s">
        <v>160</v>
      </c>
      <c r="BA25" s="18">
        <v>0</v>
      </c>
      <c r="BB25" s="32"/>
      <c r="BC25" s="32"/>
      <c r="BD25" s="32">
        <v>2</v>
      </c>
      <c r="BE25" s="32"/>
      <c r="BF25" s="32"/>
      <c r="BG25" s="33"/>
      <c r="BH25" s="9"/>
      <c r="BI25" s="13"/>
      <c r="BJ25" s="69"/>
      <c r="BK25" s="18"/>
      <c r="BL25" s="32"/>
      <c r="BM25" s="32"/>
      <c r="BN25" s="32"/>
      <c r="BO25" s="32"/>
      <c r="BP25" s="32"/>
      <c r="BQ25" s="33"/>
      <c r="BR25" s="9"/>
      <c r="BS25" s="13"/>
      <c r="BT25" s="69"/>
      <c r="BU25" s="18"/>
      <c r="BV25" s="32"/>
      <c r="BW25" s="32"/>
      <c r="BX25" s="32"/>
      <c r="BY25" s="32"/>
      <c r="BZ25" s="32"/>
      <c r="CA25" s="33"/>
      <c r="CB25" s="9"/>
      <c r="CC25" s="13"/>
      <c r="CD25" s="69"/>
      <c r="CE25" s="18"/>
      <c r="CF25" s="32"/>
      <c r="CG25" s="32"/>
      <c r="CH25" s="32"/>
      <c r="CI25" s="32"/>
      <c r="CJ25" s="32"/>
      <c r="CK25" s="33"/>
      <c r="CL25" s="9"/>
      <c r="CM25" s="13"/>
      <c r="CN25" s="69"/>
      <c r="CO25" s="18"/>
      <c r="CP25" s="32"/>
      <c r="CQ25" s="32"/>
      <c r="CR25" s="32"/>
      <c r="CS25" s="32"/>
      <c r="CT25" s="32"/>
      <c r="CU25" s="33"/>
      <c r="CV25" s="9"/>
      <c r="CW25" s="13"/>
      <c r="CX25" s="69"/>
      <c r="CY25" s="18"/>
      <c r="CZ25" s="32"/>
      <c r="DA25" s="32"/>
      <c r="DB25" s="32"/>
      <c r="DC25" s="32"/>
      <c r="DD25" s="32"/>
      <c r="DE25" s="33"/>
      <c r="DF25" s="9"/>
      <c r="DG25" s="13"/>
      <c r="DH25" s="69"/>
      <c r="DI25" s="18"/>
      <c r="DJ25" s="32"/>
      <c r="DK25" s="32"/>
      <c r="DL25" s="32"/>
      <c r="DM25" s="32"/>
      <c r="DN25" s="32"/>
      <c r="DO25" s="33"/>
      <c r="DP25" s="9"/>
      <c r="DQ25" s="13"/>
      <c r="DR25" s="69"/>
      <c r="DS25" s="18"/>
      <c r="DT25" s="32"/>
      <c r="DU25" s="32"/>
      <c r="DV25" s="32"/>
      <c r="DW25" s="32"/>
      <c r="DX25" s="32"/>
      <c r="DY25" s="33"/>
      <c r="DZ25" s="9"/>
      <c r="EA25" s="13"/>
      <c r="EB25" s="76"/>
      <c r="EL25" s="76"/>
      <c r="EV25" s="76"/>
      <c r="FF25" s="76"/>
      <c r="FP25" s="76"/>
      <c r="FZ25" s="76"/>
      <c r="GJ25" s="76"/>
      <c r="GT25" s="76"/>
      <c r="HD25" s="76"/>
      <c r="HN25" s="76"/>
      <c r="HX25" s="76"/>
      <c r="IH25" s="76"/>
      <c r="IR25" s="76"/>
      <c r="JB25" s="76"/>
      <c r="JL25" s="76"/>
    </row>
    <row r="26" spans="1:272" s="1" customFormat="1" x14ac:dyDescent="0.3">
      <c r="A26" s="633" t="str">
        <f ca="1">IF(ISBLANK('Data Summary'!A28),"",'Data Summary'!A28)</f>
        <v/>
      </c>
      <c r="B26" s="69"/>
      <c r="C26" s="18"/>
      <c r="D26" s="4"/>
      <c r="E26" s="4"/>
      <c r="F26" s="4"/>
      <c r="G26" s="4"/>
      <c r="H26" s="4"/>
      <c r="I26" s="23"/>
      <c r="J26" s="9"/>
      <c r="K26" s="13"/>
      <c r="L26" s="69"/>
      <c r="M26" s="18"/>
      <c r="N26" s="4"/>
      <c r="O26" s="4"/>
      <c r="P26" s="4"/>
      <c r="Q26" s="4"/>
      <c r="R26" s="4"/>
      <c r="S26" s="23"/>
      <c r="T26" s="9"/>
      <c r="U26" s="13"/>
      <c r="V26" s="69"/>
      <c r="W26" s="18"/>
      <c r="X26" s="4"/>
      <c r="Y26" s="4"/>
      <c r="Z26" s="4"/>
      <c r="AA26" s="4"/>
      <c r="AB26" s="4"/>
      <c r="AC26" s="23"/>
      <c r="AD26" s="9"/>
      <c r="AE26" s="13"/>
      <c r="AF26" s="69"/>
      <c r="AG26" s="18"/>
      <c r="AH26" s="4"/>
      <c r="AI26" s="4"/>
      <c r="AJ26" s="4"/>
      <c r="AK26" s="4"/>
      <c r="AL26" s="4"/>
      <c r="AM26" s="23"/>
      <c r="AN26" s="9"/>
      <c r="AO26" s="13"/>
      <c r="AP26" s="69"/>
      <c r="AQ26" s="18"/>
      <c r="AR26" s="4"/>
      <c r="AS26" s="4"/>
      <c r="AT26" s="4"/>
      <c r="AU26" s="4"/>
      <c r="AV26" s="4"/>
      <c r="AW26" s="23"/>
      <c r="AX26" s="9"/>
      <c r="AY26" s="13"/>
      <c r="AZ26" s="69"/>
      <c r="BA26" s="133"/>
      <c r="BB26" s="4"/>
      <c r="BC26" s="4"/>
      <c r="BD26" s="4"/>
      <c r="BE26" s="4"/>
      <c r="BF26" s="4"/>
      <c r="BG26" s="23"/>
      <c r="BH26" s="9"/>
      <c r="BI26" s="13"/>
      <c r="BJ26" s="69"/>
      <c r="BK26" s="18"/>
      <c r="BL26" s="4"/>
      <c r="BM26" s="4"/>
      <c r="BN26" s="4"/>
      <c r="BO26" s="4"/>
      <c r="BP26" s="4"/>
      <c r="BQ26" s="23"/>
      <c r="BR26" s="9"/>
      <c r="BS26" s="13"/>
      <c r="BT26" s="69"/>
      <c r="BU26" s="18"/>
      <c r="BV26" s="4"/>
      <c r="BW26" s="4"/>
      <c r="BX26" s="4"/>
      <c r="BY26" s="4"/>
      <c r="BZ26" s="4"/>
      <c r="CA26" s="23"/>
      <c r="CB26" s="9"/>
      <c r="CC26" s="13"/>
      <c r="CD26" s="69"/>
      <c r="CE26" s="18"/>
      <c r="CF26" s="4"/>
      <c r="CG26" s="4"/>
      <c r="CH26" s="4"/>
      <c r="CI26" s="4"/>
      <c r="CJ26" s="4"/>
      <c r="CK26" s="23"/>
      <c r="CL26" s="9"/>
      <c r="CM26" s="13"/>
      <c r="CN26" s="69"/>
      <c r="CO26" s="18"/>
      <c r="CP26" s="4"/>
      <c r="CQ26" s="4"/>
      <c r="CR26" s="4"/>
      <c r="CS26" s="4"/>
      <c r="CT26" s="4"/>
      <c r="CU26" s="23"/>
      <c r="CV26" s="9"/>
      <c r="CW26" s="13"/>
      <c r="CX26" s="69"/>
      <c r="CY26" s="18"/>
      <c r="CZ26" s="4"/>
      <c r="DA26" s="4"/>
      <c r="DB26" s="4"/>
      <c r="DC26" s="4"/>
      <c r="DD26" s="4"/>
      <c r="DE26" s="23"/>
      <c r="DF26" s="9"/>
      <c r="DG26" s="13"/>
      <c r="DH26" s="69"/>
      <c r="DI26" s="18"/>
      <c r="DJ26" s="4"/>
      <c r="DK26" s="4"/>
      <c r="DL26" s="4"/>
      <c r="DM26" s="4"/>
      <c r="DN26" s="4"/>
      <c r="DO26" s="23"/>
      <c r="DP26" s="9"/>
      <c r="DQ26" s="13"/>
      <c r="DR26" s="69"/>
      <c r="DS26" s="18"/>
      <c r="DT26" s="4"/>
      <c r="DU26" s="4"/>
      <c r="DV26" s="4"/>
      <c r="DW26" s="4"/>
      <c r="DX26" s="4"/>
      <c r="DY26" s="23"/>
      <c r="DZ26" s="9"/>
      <c r="EA26" s="13"/>
      <c r="EB26" s="76"/>
      <c r="EL26" s="76"/>
      <c r="EV26" s="76"/>
      <c r="FF26" s="76"/>
      <c r="FP26" s="76"/>
      <c r="FZ26" s="76"/>
      <c r="GJ26" s="76"/>
      <c r="GT26" s="76"/>
      <c r="HD26" s="76"/>
      <c r="HN26" s="76"/>
      <c r="HX26" s="76"/>
      <c r="IH26" s="76"/>
      <c r="IR26" s="76"/>
      <c r="JB26" s="76"/>
      <c r="JL26" s="76"/>
    </row>
    <row r="27" spans="1:272" s="1" customFormat="1" ht="93" customHeight="1" x14ac:dyDescent="0.3">
      <c r="A27" s="207" t="str">
        <f ca="1">IF(ISBLANK('Data Summary'!A29),"",'Data Summary'!A29)</f>
        <v/>
      </c>
      <c r="B27" s="71" t="str">
        <f>HLOOKUP(Introduction!$G$4,nametranslations,111,FALSE)</f>
        <v>Notes</v>
      </c>
      <c r="C27" s="379" t="s">
        <v>148</v>
      </c>
      <c r="D27" s="379"/>
      <c r="E27" s="379"/>
      <c r="F27" s="379"/>
      <c r="G27" s="379"/>
      <c r="H27" s="379"/>
      <c r="I27" s="373"/>
      <c r="J27" s="9"/>
      <c r="K27" s="13"/>
      <c r="L27" s="71" t="str">
        <f>HLOOKUP(Introduction!$G$4,nametranslations,111,FALSE)</f>
        <v>Notes</v>
      </c>
      <c r="M27" s="379" t="s">
        <v>280</v>
      </c>
      <c r="N27" s="379"/>
      <c r="O27" s="379"/>
      <c r="P27" s="379"/>
      <c r="Q27" s="379"/>
      <c r="R27" s="379"/>
      <c r="S27" s="373"/>
      <c r="T27" s="9"/>
      <c r="U27" s="13"/>
      <c r="V27" s="71" t="str">
        <f>HLOOKUP(Introduction!$G$4,nametranslations,111,FALSE)</f>
        <v>Notes</v>
      </c>
      <c r="W27" s="379" t="s">
        <v>197</v>
      </c>
      <c r="X27" s="379"/>
      <c r="Y27" s="379"/>
      <c r="Z27" s="379"/>
      <c r="AA27" s="379"/>
      <c r="AB27" s="379"/>
      <c r="AC27" s="373"/>
      <c r="AD27" s="9"/>
      <c r="AE27" s="13"/>
      <c r="AF27" s="71" t="str">
        <f>HLOOKUP(Introduction!$G$4,nametranslations,111,FALSE)</f>
        <v>Notes</v>
      </c>
      <c r="AG27" s="379" t="s">
        <v>163</v>
      </c>
      <c r="AH27" s="379"/>
      <c r="AI27" s="379"/>
      <c r="AJ27" s="379"/>
      <c r="AK27" s="379"/>
      <c r="AL27" s="379"/>
      <c r="AM27" s="373"/>
      <c r="AN27" s="9"/>
      <c r="AO27" s="13"/>
      <c r="AP27" s="71" t="str">
        <f>HLOOKUP(Introduction!$G$4,nametranslations,111,FALSE)</f>
        <v>Notes</v>
      </c>
      <c r="AQ27" s="379" t="s">
        <v>197</v>
      </c>
      <c r="AR27" s="379"/>
      <c r="AS27" s="379"/>
      <c r="AT27" s="379"/>
      <c r="AU27" s="379"/>
      <c r="AV27" s="379"/>
      <c r="AW27" s="373"/>
      <c r="AX27" s="9"/>
      <c r="AY27" s="13"/>
      <c r="AZ27" s="71" t="str">
        <f>HLOOKUP(Introduction!$G$4,nametranslations,111,FALSE)</f>
        <v>Notes</v>
      </c>
      <c r="BA27" s="380" t="s">
        <v>232</v>
      </c>
      <c r="BB27" s="380"/>
      <c r="BC27" s="380"/>
      <c r="BD27" s="380"/>
      <c r="BE27" s="380"/>
      <c r="BF27" s="380"/>
      <c r="BG27" s="373"/>
      <c r="BH27" s="9"/>
      <c r="BI27" s="13"/>
      <c r="BJ27" s="71" t="str">
        <f>HLOOKUP(Introduction!$G$4,nametranslations,111,FALSE)</f>
        <v>Notes</v>
      </c>
      <c r="BK27" s="379" t="s">
        <v>206</v>
      </c>
      <c r="BL27" s="379"/>
      <c r="BM27" s="379"/>
      <c r="BN27" s="379"/>
      <c r="BO27" s="379"/>
      <c r="BP27" s="379"/>
      <c r="BQ27" s="373"/>
      <c r="BR27" s="9"/>
      <c r="BS27" s="13"/>
      <c r="BT27" s="71" t="str">
        <f>HLOOKUP(Introduction!$G$4,nametranslations,111,FALSE)</f>
        <v>Notes</v>
      </c>
      <c r="BU27" s="375" t="s">
        <v>272</v>
      </c>
      <c r="BV27" s="376"/>
      <c r="BW27" s="376"/>
      <c r="BX27" s="376"/>
      <c r="BY27" s="376"/>
      <c r="BZ27" s="376"/>
      <c r="CA27" s="377"/>
      <c r="CB27" s="9"/>
      <c r="CC27" s="13"/>
      <c r="CD27" s="71" t="str">
        <f>HLOOKUP(Introduction!$G$4,nametranslations,111,FALSE)</f>
        <v>Notes</v>
      </c>
      <c r="CE27" s="379" t="s">
        <v>206</v>
      </c>
      <c r="CF27" s="379"/>
      <c r="CG27" s="379"/>
      <c r="CH27" s="379"/>
      <c r="CI27" s="379"/>
      <c r="CJ27" s="379"/>
      <c r="CK27" s="373"/>
      <c r="CL27" s="9"/>
      <c r="CM27" s="13"/>
      <c r="CN27" s="71" t="str">
        <f>HLOOKUP(Introduction!$G$4,nametranslations,111,FALSE)</f>
        <v>Notes</v>
      </c>
      <c r="CO27" s="375" t="s">
        <v>273</v>
      </c>
      <c r="CP27" s="376"/>
      <c r="CQ27" s="376"/>
      <c r="CR27" s="376"/>
      <c r="CS27" s="376"/>
      <c r="CT27" s="376"/>
      <c r="CU27" s="377"/>
      <c r="CV27" s="9"/>
      <c r="CW27" s="13"/>
      <c r="CX27" s="71" t="str">
        <f>HLOOKUP(Introduction!$G$4,nametranslations,111,FALSE)</f>
        <v>Notes</v>
      </c>
      <c r="CY27" s="379" t="s">
        <v>206</v>
      </c>
      <c r="CZ27" s="379"/>
      <c r="DA27" s="379"/>
      <c r="DB27" s="379"/>
      <c r="DC27" s="379"/>
      <c r="DD27" s="379"/>
      <c r="DE27" s="373"/>
      <c r="DF27" s="9"/>
      <c r="DG27" s="13"/>
      <c r="DH27" s="71" t="str">
        <f>HLOOKUP(Introduction!$G$4,nametranslations,111,FALSE)</f>
        <v>Notes</v>
      </c>
      <c r="DI27" s="375" t="s">
        <v>273</v>
      </c>
      <c r="DJ27" s="376"/>
      <c r="DK27" s="376"/>
      <c r="DL27" s="376"/>
      <c r="DM27" s="376"/>
      <c r="DN27" s="376"/>
      <c r="DO27" s="377"/>
      <c r="DP27" s="9"/>
      <c r="DQ27" s="13"/>
      <c r="DR27" s="71" t="str">
        <f>HLOOKUP(Introduction!$G$4,nametranslations,111,FALSE)</f>
        <v>Notes</v>
      </c>
      <c r="DS27" s="379" t="s">
        <v>206</v>
      </c>
      <c r="DT27" s="379"/>
      <c r="DU27" s="379"/>
      <c r="DV27" s="379"/>
      <c r="DW27" s="379"/>
      <c r="DX27" s="379"/>
      <c r="DY27" s="373"/>
      <c r="DZ27" s="9"/>
      <c r="EA27" s="13"/>
      <c r="EB27" s="76"/>
      <c r="EL27" s="76"/>
      <c r="EV27" s="76"/>
      <c r="FF27" s="76"/>
      <c r="FP27" s="76"/>
      <c r="FZ27" s="76"/>
      <c r="GJ27" s="76"/>
      <c r="GT27" s="76"/>
      <c r="HD27" s="76"/>
      <c r="HN27" s="76"/>
      <c r="HX27" s="76"/>
      <c r="IH27" s="76"/>
      <c r="IR27" s="76"/>
      <c r="JB27" s="76"/>
      <c r="JL27" s="76"/>
    </row>
    <row r="28" spans="1:272" s="1" customFormat="1" ht="15.75" customHeight="1" x14ac:dyDescent="0.3">
      <c r="A28" s="207" t="str">
        <f ca="1">IF(ISBLANK('Data Summary'!A30),"",'Data Summary'!A30)</f>
        <v/>
      </c>
      <c r="B28" s="71"/>
      <c r="C28" s="10" t="str">
        <f>HLOOKUP(Introduction!$G$4,nametranslations,112,FALSE)</f>
        <v>Facility estimate used</v>
      </c>
      <c r="D28" s="28" t="s">
        <v>144</v>
      </c>
      <c r="E28" s="28"/>
      <c r="F28" s="28"/>
      <c r="G28" s="28"/>
      <c r="H28" s="28" t="s">
        <v>144</v>
      </c>
      <c r="I28" s="52"/>
      <c r="J28" s="9"/>
      <c r="K28" s="13"/>
      <c r="L28" s="71"/>
      <c r="M28" s="10" t="str">
        <f>HLOOKUP(Introduction!$G$4,nametranslations,112,FALSE)</f>
        <v>Facility estimate used</v>
      </c>
      <c r="N28" s="28"/>
      <c r="O28" s="28"/>
      <c r="P28" s="28"/>
      <c r="Q28" s="28"/>
      <c r="R28" s="28"/>
      <c r="S28" s="52"/>
      <c r="T28" s="9"/>
      <c r="U28" s="13"/>
      <c r="V28" s="71"/>
      <c r="W28" s="10" t="str">
        <f>HLOOKUP(Introduction!$G$4,nametranslations,112,FALSE)</f>
        <v>Facility estimate used</v>
      </c>
      <c r="X28" s="28"/>
      <c r="Y28" s="28"/>
      <c r="Z28" s="28"/>
      <c r="AA28" s="28"/>
      <c r="AB28" s="28"/>
      <c r="AC28" s="52"/>
      <c r="AD28" s="9"/>
      <c r="AE28" s="13"/>
      <c r="AF28" s="71"/>
      <c r="AG28" s="10" t="str">
        <f>HLOOKUP(Introduction!$G$4,nametranslations,112,FALSE)</f>
        <v>Facility estimate used</v>
      </c>
      <c r="AH28" s="28" t="s">
        <v>150</v>
      </c>
      <c r="AI28" s="28" t="s">
        <v>150</v>
      </c>
      <c r="AJ28" s="28" t="s">
        <v>150</v>
      </c>
      <c r="AK28" s="28" t="s">
        <v>150</v>
      </c>
      <c r="AL28" s="28" t="s">
        <v>150</v>
      </c>
      <c r="AM28" s="52" t="s">
        <v>150</v>
      </c>
      <c r="AN28" s="9"/>
      <c r="AO28" s="13"/>
      <c r="AP28" s="71"/>
      <c r="AQ28" s="10" t="str">
        <f>HLOOKUP(Introduction!$G$4,nametranslations,112,FALSE)</f>
        <v>Facility estimate used</v>
      </c>
      <c r="AR28" s="28"/>
      <c r="AS28" s="28"/>
      <c r="AT28" s="28"/>
      <c r="AU28" s="28"/>
      <c r="AV28" s="28"/>
      <c r="AW28" s="52"/>
      <c r="AX28" s="9"/>
      <c r="AY28" s="13"/>
      <c r="AZ28" s="71"/>
      <c r="BA28" s="10" t="str">
        <f>HLOOKUP(Introduction!$G$4,nametranslations,112,FALSE)</f>
        <v>Facility estimate used</v>
      </c>
      <c r="BB28" s="28"/>
      <c r="BC28" s="28"/>
      <c r="BD28" s="28" t="s">
        <v>144</v>
      </c>
      <c r="BE28" s="28"/>
      <c r="BF28" s="28"/>
      <c r="BG28" s="52"/>
      <c r="BH28" s="9"/>
      <c r="BI28" s="13"/>
      <c r="BJ28" s="71"/>
      <c r="BK28" s="10" t="str">
        <f>HLOOKUP(Introduction!$G$4,nametranslations,112,FALSE)</f>
        <v>Facility estimate used</v>
      </c>
      <c r="BL28" s="28"/>
      <c r="BM28" s="28"/>
      <c r="BN28" s="28"/>
      <c r="BO28" s="28"/>
      <c r="BP28" s="28"/>
      <c r="BQ28" s="52"/>
      <c r="BR28" s="9"/>
      <c r="BS28" s="13"/>
      <c r="BT28" s="71"/>
      <c r="BU28" s="10" t="str">
        <f>HLOOKUP(Introduction!$G$4,nametranslations,112,FALSE)</f>
        <v>Facility estimate used</v>
      </c>
      <c r="BV28" s="28"/>
      <c r="BW28" s="28"/>
      <c r="BX28" s="28"/>
      <c r="BY28" s="28"/>
      <c r="BZ28" s="28"/>
      <c r="CA28" s="52"/>
      <c r="CB28" s="9"/>
      <c r="CC28" s="13"/>
      <c r="CD28" s="71"/>
      <c r="CE28" s="10" t="str">
        <f>HLOOKUP(Introduction!$G$4,nametranslations,112,FALSE)</f>
        <v>Facility estimate used</v>
      </c>
      <c r="CF28" s="28"/>
      <c r="CG28" s="28"/>
      <c r="CH28" s="28"/>
      <c r="CI28" s="28"/>
      <c r="CJ28" s="28"/>
      <c r="CK28" s="52"/>
      <c r="CL28" s="9"/>
      <c r="CM28" s="13"/>
      <c r="CN28" s="71"/>
      <c r="CO28" s="10" t="str">
        <f>HLOOKUP(Introduction!$G$4,nametranslations,112,FALSE)</f>
        <v>Facility estimate used</v>
      </c>
      <c r="CP28" s="28"/>
      <c r="CQ28" s="28"/>
      <c r="CR28" s="28"/>
      <c r="CS28" s="28"/>
      <c r="CT28" s="28"/>
      <c r="CU28" s="52"/>
      <c r="CV28" s="9"/>
      <c r="CW28" s="13"/>
      <c r="CX28" s="71"/>
      <c r="CY28" s="10" t="str">
        <f>HLOOKUP(Introduction!$G$4,nametranslations,112,FALSE)</f>
        <v>Facility estimate used</v>
      </c>
      <c r="CZ28" s="28"/>
      <c r="DA28" s="28"/>
      <c r="DB28" s="28"/>
      <c r="DC28" s="28"/>
      <c r="DD28" s="28"/>
      <c r="DE28" s="52"/>
      <c r="DF28" s="9"/>
      <c r="DG28" s="13"/>
      <c r="DH28" s="71"/>
      <c r="DI28" s="10" t="str">
        <f>HLOOKUP(Introduction!$G$4,nametranslations,112,FALSE)</f>
        <v>Facility estimate used</v>
      </c>
      <c r="DJ28" s="28"/>
      <c r="DK28" s="28"/>
      <c r="DL28" s="28"/>
      <c r="DM28" s="28"/>
      <c r="DN28" s="28"/>
      <c r="DO28" s="52"/>
      <c r="DP28" s="9"/>
      <c r="DQ28" s="13"/>
      <c r="DR28" s="71"/>
      <c r="DS28" s="10" t="str">
        <f>HLOOKUP(Introduction!$G$4,nametranslations,112,FALSE)</f>
        <v>Facility estimate used</v>
      </c>
      <c r="DT28" s="28"/>
      <c r="DU28" s="28"/>
      <c r="DV28" s="28"/>
      <c r="DW28" s="28"/>
      <c r="DX28" s="28"/>
      <c r="DY28" s="52"/>
      <c r="DZ28" s="9"/>
      <c r="EA28" s="13"/>
      <c r="EB28" s="76"/>
      <c r="EL28" s="76"/>
      <c r="EV28" s="76"/>
      <c r="FF28" s="76"/>
      <c r="FP28" s="76"/>
      <c r="FZ28" s="76"/>
      <c r="GJ28" s="76"/>
      <c r="GT28" s="76"/>
      <c r="HD28" s="76"/>
      <c r="HN28" s="76"/>
      <c r="HX28" s="76"/>
      <c r="IH28" s="76"/>
      <c r="IR28" s="76"/>
      <c r="JB28" s="76"/>
      <c r="JL28" s="76"/>
    </row>
    <row r="29" spans="1:272" s="1" customFormat="1" ht="15" customHeight="1" x14ac:dyDescent="0.3">
      <c r="A29" s="207" t="str">
        <f ca="1">IF(ISBLANK('Data Summary'!A31),"",'Data Summary'!A31)</f>
        <v/>
      </c>
      <c r="B29" s="71"/>
      <c r="C29" s="10" t="str">
        <f>HLOOKUP(Introduction!$G$4,nametranslations,113,FALSE)</f>
        <v>Improved estimate used</v>
      </c>
      <c r="D29" s="28"/>
      <c r="E29" s="28"/>
      <c r="F29" s="28"/>
      <c r="G29" s="28"/>
      <c r="H29" s="28"/>
      <c r="I29" s="52"/>
      <c r="J29" s="9"/>
      <c r="K29" s="13"/>
      <c r="L29" s="71"/>
      <c r="M29" s="10" t="str">
        <f>HLOOKUP(Introduction!$G$4,nametranslations,113,FALSE)</f>
        <v>Improved estimate used</v>
      </c>
      <c r="N29" s="28"/>
      <c r="O29" s="28"/>
      <c r="P29" s="28"/>
      <c r="Q29" s="28"/>
      <c r="R29" s="28"/>
      <c r="S29" s="52"/>
      <c r="T29" s="9"/>
      <c r="U29" s="13"/>
      <c r="V29" s="71"/>
      <c r="W29" s="10" t="str">
        <f>HLOOKUP(Introduction!$G$4,nametranslations,113,FALSE)</f>
        <v>Improved estimate used</v>
      </c>
      <c r="X29" s="28"/>
      <c r="Y29" s="28"/>
      <c r="Z29" s="28"/>
      <c r="AA29" s="28"/>
      <c r="AB29" s="28"/>
      <c r="AC29" s="52"/>
      <c r="AD29" s="9"/>
      <c r="AE29" s="13"/>
      <c r="AF29" s="71"/>
      <c r="AG29" s="10" t="str">
        <f>HLOOKUP(Introduction!$G$4,nametranslations,113,FALSE)</f>
        <v>Improved estimate used</v>
      </c>
      <c r="AH29" s="28" t="s">
        <v>150</v>
      </c>
      <c r="AI29" s="28" t="s">
        <v>150</v>
      </c>
      <c r="AJ29" s="28" t="s">
        <v>150</v>
      </c>
      <c r="AK29" s="28" t="s">
        <v>150</v>
      </c>
      <c r="AL29" s="28" t="s">
        <v>150</v>
      </c>
      <c r="AM29" s="52" t="s">
        <v>150</v>
      </c>
      <c r="AN29" s="9"/>
      <c r="AO29" s="13"/>
      <c r="AP29" s="71"/>
      <c r="AQ29" s="10" t="str">
        <f>HLOOKUP(Introduction!$G$4,nametranslations,113,FALSE)</f>
        <v>Improved estimate used</v>
      </c>
      <c r="AR29" s="28"/>
      <c r="AS29" s="28"/>
      <c r="AT29" s="28"/>
      <c r="AU29" s="28"/>
      <c r="AV29" s="28"/>
      <c r="AW29" s="52"/>
      <c r="AX29" s="9"/>
      <c r="AY29" s="13"/>
      <c r="AZ29" s="71"/>
      <c r="BA29" s="10" t="str">
        <f>HLOOKUP(Introduction!$G$4,nametranslations,113,FALSE)</f>
        <v>Improved estimate used</v>
      </c>
      <c r="BB29" s="28"/>
      <c r="BC29" s="28"/>
      <c r="BD29" s="28" t="s">
        <v>144</v>
      </c>
      <c r="BE29" s="28"/>
      <c r="BF29" s="28"/>
      <c r="BG29" s="52"/>
      <c r="BH29" s="9"/>
      <c r="BI29" s="13"/>
      <c r="BJ29" s="71"/>
      <c r="BK29" s="10" t="str">
        <f>HLOOKUP(Introduction!$G$4,nametranslations,113,FALSE)</f>
        <v>Improved estimate used</v>
      </c>
      <c r="BL29" s="28" t="s">
        <v>150</v>
      </c>
      <c r="BM29" s="28"/>
      <c r="BN29" s="28"/>
      <c r="BO29" s="28" t="s">
        <v>150</v>
      </c>
      <c r="BP29" s="28" t="s">
        <v>150</v>
      </c>
      <c r="BQ29" s="52" t="s">
        <v>150</v>
      </c>
      <c r="BR29" s="9"/>
      <c r="BS29" s="13"/>
      <c r="BT29" s="71"/>
      <c r="BU29" s="10" t="str">
        <f>HLOOKUP(Introduction!$G$4,nametranslations,113,FALSE)</f>
        <v>Improved estimate used</v>
      </c>
      <c r="BV29" s="28"/>
      <c r="BW29" s="28"/>
      <c r="BX29" s="28"/>
      <c r="BY29" s="28"/>
      <c r="BZ29" s="28"/>
      <c r="CA29" s="52"/>
      <c r="CB29" s="9"/>
      <c r="CC29" s="13"/>
      <c r="CD29" s="71"/>
      <c r="CE29" s="10" t="str">
        <f>HLOOKUP(Introduction!$G$4,nametranslations,113,FALSE)</f>
        <v>Improved estimate used</v>
      </c>
      <c r="CF29" s="28" t="s">
        <v>150</v>
      </c>
      <c r="CG29" s="28"/>
      <c r="CH29" s="28"/>
      <c r="CI29" s="28" t="s">
        <v>150</v>
      </c>
      <c r="CJ29" s="28" t="s">
        <v>150</v>
      </c>
      <c r="CK29" s="52" t="s">
        <v>150</v>
      </c>
      <c r="CL29" s="9"/>
      <c r="CM29" s="13"/>
      <c r="CN29" s="71"/>
      <c r="CO29" s="10" t="str">
        <f>HLOOKUP(Introduction!$G$4,nametranslations,113,FALSE)</f>
        <v>Improved estimate used</v>
      </c>
      <c r="CP29" s="28"/>
      <c r="CQ29" s="28"/>
      <c r="CR29" s="28"/>
      <c r="CS29" s="28"/>
      <c r="CT29" s="28"/>
      <c r="CU29" s="52"/>
      <c r="CV29" s="9"/>
      <c r="CW29" s="13"/>
      <c r="CX29" s="71"/>
      <c r="CY29" s="10" t="str">
        <f>HLOOKUP(Introduction!$G$4,nametranslations,113,FALSE)</f>
        <v>Improved estimate used</v>
      </c>
      <c r="CZ29" s="28" t="s">
        <v>150</v>
      </c>
      <c r="DA29" s="28"/>
      <c r="DB29" s="28"/>
      <c r="DC29" s="28" t="s">
        <v>150</v>
      </c>
      <c r="DD29" s="28" t="s">
        <v>150</v>
      </c>
      <c r="DE29" s="52" t="s">
        <v>150</v>
      </c>
      <c r="DF29" s="9"/>
      <c r="DG29" s="13"/>
      <c r="DH29" s="71"/>
      <c r="DI29" s="10" t="str">
        <f>HLOOKUP(Introduction!$G$4,nametranslations,113,FALSE)</f>
        <v>Improved estimate used</v>
      </c>
      <c r="DJ29" s="28"/>
      <c r="DK29" s="28"/>
      <c r="DL29" s="28"/>
      <c r="DM29" s="28"/>
      <c r="DN29" s="28"/>
      <c r="DO29" s="52"/>
      <c r="DP29" s="9"/>
      <c r="DQ29" s="13"/>
      <c r="DR29" s="71"/>
      <c r="DS29" s="10" t="str">
        <f>HLOOKUP(Introduction!$G$4,nametranslations,113,FALSE)</f>
        <v>Improved estimate used</v>
      </c>
      <c r="DT29" s="28" t="s">
        <v>150</v>
      </c>
      <c r="DU29" s="28"/>
      <c r="DV29" s="28"/>
      <c r="DW29" s="28" t="s">
        <v>150</v>
      </c>
      <c r="DX29" s="28" t="s">
        <v>150</v>
      </c>
      <c r="DY29" s="52" t="s">
        <v>150</v>
      </c>
      <c r="DZ29" s="9"/>
      <c r="EA29" s="13"/>
      <c r="EB29" s="76"/>
      <c r="EL29" s="76"/>
      <c r="EV29" s="76"/>
      <c r="FF29" s="76"/>
      <c r="FP29" s="76"/>
      <c r="FZ29" s="76"/>
      <c r="GJ29" s="76"/>
      <c r="GT29" s="76"/>
      <c r="HD29" s="76"/>
      <c r="HN29" s="76"/>
      <c r="HX29" s="76"/>
      <c r="IH29" s="76"/>
      <c r="IR29" s="76"/>
      <c r="JB29" s="76"/>
      <c r="JL29" s="76"/>
    </row>
    <row r="30" spans="1:272" s="1" customFormat="1" ht="21" customHeight="1" x14ac:dyDescent="0.3">
      <c r="A30" s="207" t="str">
        <f ca="1">IF(ISBLANK('Data Summary'!A32),"",'Data Summary'!A32)</f>
        <v/>
      </c>
      <c r="B30" s="71"/>
      <c r="C30" s="10" t="str">
        <f>HLOOKUP(Introduction!$G$4,nametranslations,122,FALSE)</f>
        <v>Improved &amp; usable estimate used</v>
      </c>
      <c r="D30" s="28"/>
      <c r="E30" s="28"/>
      <c r="F30" s="28"/>
      <c r="G30" s="28"/>
      <c r="H30" s="28"/>
      <c r="I30" s="52"/>
      <c r="J30" s="9"/>
      <c r="K30" s="13"/>
      <c r="L30" s="71"/>
      <c r="M30" s="10" t="str">
        <f>HLOOKUP(Introduction!$G$4,nametranslations,122,FALSE)</f>
        <v>Improved &amp; usable estimate used</v>
      </c>
      <c r="N30" s="28"/>
      <c r="O30" s="28"/>
      <c r="P30" s="28"/>
      <c r="Q30" s="28"/>
      <c r="R30" s="28"/>
      <c r="S30" s="52"/>
      <c r="T30" s="9"/>
      <c r="U30" s="13"/>
      <c r="V30" s="71"/>
      <c r="W30" s="10" t="str">
        <f>HLOOKUP(Introduction!$G$4,nametranslations,122,FALSE)</f>
        <v>Improved &amp; usable estimate used</v>
      </c>
      <c r="X30" s="28"/>
      <c r="Y30" s="28"/>
      <c r="Z30" s="28"/>
      <c r="AA30" s="28"/>
      <c r="AB30" s="28"/>
      <c r="AC30" s="52"/>
      <c r="AD30" s="9"/>
      <c r="AE30" s="13"/>
      <c r="AF30" s="71"/>
      <c r="AG30" s="10" t="str">
        <f>HLOOKUP(Introduction!$G$4,nametranslations,122,FALSE)</f>
        <v>Improved &amp; usable estimate used</v>
      </c>
      <c r="AH30" s="28" t="s">
        <v>144</v>
      </c>
      <c r="AI30" s="28" t="s">
        <v>144</v>
      </c>
      <c r="AJ30" s="28" t="s">
        <v>144</v>
      </c>
      <c r="AK30" s="28" t="s">
        <v>144</v>
      </c>
      <c r="AL30" s="28" t="s">
        <v>144</v>
      </c>
      <c r="AM30" s="52" t="s">
        <v>144</v>
      </c>
      <c r="AN30" s="9"/>
      <c r="AO30" s="13"/>
      <c r="AP30" s="71"/>
      <c r="AQ30" s="10" t="str">
        <f>HLOOKUP(Introduction!$G$4,nametranslations,122,FALSE)</f>
        <v>Improved &amp; usable estimate used</v>
      </c>
      <c r="AR30" s="28"/>
      <c r="AS30" s="28"/>
      <c r="AT30" s="28"/>
      <c r="AU30" s="28"/>
      <c r="AV30" s="28"/>
      <c r="AW30" s="52"/>
      <c r="AX30" s="9"/>
      <c r="AY30" s="13"/>
      <c r="AZ30" s="71"/>
      <c r="BA30" s="10" t="str">
        <f>HLOOKUP(Introduction!$G$4,nametranslations,122,FALSE)</f>
        <v>Improved &amp; usable estimate used</v>
      </c>
      <c r="BB30" s="28"/>
      <c r="BC30" s="28"/>
      <c r="BD30" s="28" t="s">
        <v>144</v>
      </c>
      <c r="BE30" s="28"/>
      <c r="BF30" s="28"/>
      <c r="BG30" s="52"/>
      <c r="BH30" s="9"/>
      <c r="BI30" s="13"/>
      <c r="BJ30" s="71"/>
      <c r="BK30" s="10" t="str">
        <f>HLOOKUP(Introduction!$G$4,nametranslations,122,FALSE)</f>
        <v>Improved &amp; usable estimate used</v>
      </c>
      <c r="BL30" s="28"/>
      <c r="BM30" s="28"/>
      <c r="BN30" s="28"/>
      <c r="BO30" s="28"/>
      <c r="BP30" s="28"/>
      <c r="BQ30" s="52"/>
      <c r="BR30" s="9"/>
      <c r="BS30" s="13"/>
      <c r="BT30" s="71"/>
      <c r="BU30" s="10" t="str">
        <f>HLOOKUP(Introduction!$G$4,nametranslations,122,FALSE)</f>
        <v>Improved &amp; usable estimate used</v>
      </c>
      <c r="BV30" s="28"/>
      <c r="BW30" s="28"/>
      <c r="BX30" s="28"/>
      <c r="BY30" s="28"/>
      <c r="BZ30" s="28"/>
      <c r="CA30" s="52"/>
      <c r="CB30" s="9"/>
      <c r="CC30" s="13"/>
      <c r="CD30" s="71"/>
      <c r="CE30" s="10" t="str">
        <f>HLOOKUP(Introduction!$G$4,nametranslations,122,FALSE)</f>
        <v>Improved &amp; usable estimate used</v>
      </c>
      <c r="CF30" s="28"/>
      <c r="CG30" s="28"/>
      <c r="CH30" s="28"/>
      <c r="CI30" s="28"/>
      <c r="CJ30" s="28"/>
      <c r="CK30" s="52"/>
      <c r="CL30" s="9"/>
      <c r="CM30" s="13"/>
      <c r="CN30" s="71"/>
      <c r="CO30" s="10" t="str">
        <f>HLOOKUP(Introduction!$G$4,nametranslations,122,FALSE)</f>
        <v>Improved &amp; usable estimate used</v>
      </c>
      <c r="CP30" s="28"/>
      <c r="CQ30" s="28"/>
      <c r="CR30" s="28"/>
      <c r="CS30" s="28"/>
      <c r="CT30" s="28"/>
      <c r="CU30" s="52"/>
      <c r="CV30" s="9"/>
      <c r="CW30" s="13"/>
      <c r="CX30" s="71"/>
      <c r="CY30" s="10" t="str">
        <f>HLOOKUP(Introduction!$G$4,nametranslations,122,FALSE)</f>
        <v>Improved &amp; usable estimate used</v>
      </c>
      <c r="CZ30" s="28"/>
      <c r="DA30" s="28"/>
      <c r="DB30" s="28"/>
      <c r="DC30" s="28"/>
      <c r="DD30" s="28"/>
      <c r="DE30" s="52"/>
      <c r="DF30" s="9"/>
      <c r="DG30" s="13"/>
      <c r="DH30" s="71"/>
      <c r="DI30" s="10" t="str">
        <f>HLOOKUP(Introduction!$G$4,nametranslations,122,FALSE)</f>
        <v>Improved &amp; usable estimate used</v>
      </c>
      <c r="DJ30" s="28"/>
      <c r="DK30" s="28"/>
      <c r="DL30" s="28"/>
      <c r="DM30" s="28"/>
      <c r="DN30" s="28"/>
      <c r="DO30" s="52"/>
      <c r="DP30" s="9"/>
      <c r="DQ30" s="13"/>
      <c r="DR30" s="71"/>
      <c r="DS30" s="10" t="str">
        <f>HLOOKUP(Introduction!$G$4,nametranslations,122,FALSE)</f>
        <v>Improved &amp; usable estimate used</v>
      </c>
      <c r="DT30" s="28"/>
      <c r="DU30" s="28"/>
      <c r="DV30" s="28"/>
      <c r="DW30" s="28"/>
      <c r="DX30" s="28"/>
      <c r="DY30" s="52"/>
      <c r="DZ30" s="9"/>
      <c r="EA30" s="13"/>
      <c r="EB30" s="76"/>
      <c r="EL30" s="76"/>
      <c r="EV30" s="76"/>
      <c r="FF30" s="76"/>
      <c r="FP30" s="76"/>
      <c r="FZ30" s="76"/>
      <c r="GJ30" s="76"/>
      <c r="GT30" s="76"/>
      <c r="HD30" s="76"/>
      <c r="HN30" s="76"/>
      <c r="HX30" s="76"/>
      <c r="IH30" s="76"/>
      <c r="IR30" s="76"/>
      <c r="JB30" s="76"/>
      <c r="JL30" s="76"/>
    </row>
    <row r="31" spans="1:272" ht="21" customHeight="1" x14ac:dyDescent="0.3">
      <c r="A31" s="207" t="str">
        <f ca="1">IF(ISBLANK('Data Summary'!A33),"",'Data Summary'!A33)</f>
        <v/>
      </c>
      <c r="B31" s="71"/>
      <c r="C31" s="10" t="str">
        <f>HLOOKUP(Introduction!$G$4,nametranslations,123,FALSE)</f>
        <v>Improved &amp; single-sex estimate used</v>
      </c>
      <c r="D31" s="28"/>
      <c r="E31" s="28"/>
      <c r="F31" s="28"/>
      <c r="G31" s="28"/>
      <c r="H31" s="28"/>
      <c r="I31" s="52"/>
      <c r="J31" s="9"/>
      <c r="K31" s="13"/>
      <c r="L31" s="71"/>
      <c r="M31" s="10" t="str">
        <f>HLOOKUP(Introduction!$G$4,nametranslations,123,FALSE)</f>
        <v>Improved &amp; single-sex estimate used</v>
      </c>
      <c r="N31" s="28"/>
      <c r="O31" s="28"/>
      <c r="P31" s="28"/>
      <c r="Q31" s="28"/>
      <c r="R31" s="28"/>
      <c r="S31" s="52"/>
      <c r="T31" s="9"/>
      <c r="U31" s="13"/>
      <c r="V31" s="71"/>
      <c r="W31" s="10" t="str">
        <f>HLOOKUP(Introduction!$G$4,nametranslations,123,FALSE)</f>
        <v>Improved &amp; single-sex estimate used</v>
      </c>
      <c r="X31" s="28"/>
      <c r="Y31" s="28"/>
      <c r="Z31" s="28"/>
      <c r="AA31" s="28"/>
      <c r="AB31" s="28"/>
      <c r="AC31" s="52"/>
      <c r="AD31" s="9"/>
      <c r="AE31" s="13"/>
      <c r="AF31" s="71"/>
      <c r="AG31" s="10" t="str">
        <f>HLOOKUP(Introduction!$G$4,nametranslations,123,FALSE)</f>
        <v>Improved &amp; single-sex estimate used</v>
      </c>
      <c r="AH31" s="28" t="s">
        <v>144</v>
      </c>
      <c r="AI31" s="28" t="s">
        <v>144</v>
      </c>
      <c r="AJ31" s="28" t="s">
        <v>144</v>
      </c>
      <c r="AK31" s="28" t="s">
        <v>144</v>
      </c>
      <c r="AL31" s="28" t="s">
        <v>144</v>
      </c>
      <c r="AM31" s="52" t="s">
        <v>144</v>
      </c>
      <c r="AN31" s="9"/>
      <c r="AO31" s="13"/>
      <c r="AP31" s="71"/>
      <c r="AQ31" s="10" t="str">
        <f>HLOOKUP(Introduction!$G$4,nametranslations,123,FALSE)</f>
        <v>Improved &amp; single-sex estimate used</v>
      </c>
      <c r="AR31" s="28"/>
      <c r="AS31" s="28"/>
      <c r="AT31" s="28"/>
      <c r="AU31" s="28"/>
      <c r="AV31" s="28"/>
      <c r="AW31" s="52"/>
      <c r="AX31" s="9"/>
      <c r="AY31" s="13"/>
      <c r="AZ31" s="71"/>
      <c r="BA31" s="10" t="str">
        <f>HLOOKUP(Introduction!$G$4,nametranslations,123,FALSE)</f>
        <v>Improved &amp; single-sex estimate used</v>
      </c>
      <c r="BB31" s="28"/>
      <c r="BC31" s="28"/>
      <c r="BD31" s="28" t="s">
        <v>144</v>
      </c>
      <c r="BE31" s="28"/>
      <c r="BF31" s="28"/>
      <c r="BG31" s="52"/>
      <c r="BH31" s="9"/>
      <c r="BI31" s="13"/>
      <c r="BJ31" s="71"/>
      <c r="BK31" s="10" t="str">
        <f>HLOOKUP(Introduction!$G$4,nametranslations,123,FALSE)</f>
        <v>Improved &amp; single-sex estimate used</v>
      </c>
      <c r="BL31" s="28"/>
      <c r="BM31" s="28"/>
      <c r="BN31" s="28"/>
      <c r="BO31" s="28"/>
      <c r="BP31" s="28"/>
      <c r="BQ31" s="52"/>
      <c r="BR31" s="9"/>
      <c r="BS31" s="13"/>
      <c r="BT31" s="71"/>
      <c r="BU31" s="10" t="str">
        <f>HLOOKUP(Introduction!$G$4,nametranslations,123,FALSE)</f>
        <v>Improved &amp; single-sex estimate used</v>
      </c>
      <c r="BV31" s="28"/>
      <c r="BW31" s="28"/>
      <c r="BX31" s="28"/>
      <c r="BY31" s="28"/>
      <c r="BZ31" s="28"/>
      <c r="CA31" s="52"/>
      <c r="CB31" s="9"/>
      <c r="CC31" s="13"/>
      <c r="CD31" s="71"/>
      <c r="CE31" s="10" t="str">
        <f>HLOOKUP(Introduction!$G$4,nametranslations,123,FALSE)</f>
        <v>Improved &amp; single-sex estimate used</v>
      </c>
      <c r="CF31" s="28"/>
      <c r="CG31" s="28"/>
      <c r="CH31" s="28"/>
      <c r="CI31" s="28"/>
      <c r="CJ31" s="28"/>
      <c r="CK31" s="52"/>
      <c r="CL31" s="9"/>
      <c r="CM31" s="13"/>
      <c r="CN31" s="71"/>
      <c r="CO31" s="10" t="str">
        <f>HLOOKUP(Introduction!$G$4,nametranslations,123,FALSE)</f>
        <v>Improved &amp; single-sex estimate used</v>
      </c>
      <c r="CP31" s="28"/>
      <c r="CQ31" s="28"/>
      <c r="CR31" s="28"/>
      <c r="CS31" s="28"/>
      <c r="CT31" s="28"/>
      <c r="CU31" s="52"/>
      <c r="CV31" s="9"/>
      <c r="CW31" s="13"/>
      <c r="CX31" s="71"/>
      <c r="CY31" s="10" t="str">
        <f>HLOOKUP(Introduction!$G$4,nametranslations,123,FALSE)</f>
        <v>Improved &amp; single-sex estimate used</v>
      </c>
      <c r="CZ31" s="28"/>
      <c r="DA31" s="28"/>
      <c r="DB31" s="28"/>
      <c r="DC31" s="28"/>
      <c r="DD31" s="28"/>
      <c r="DE31" s="52"/>
      <c r="DF31" s="9"/>
      <c r="DG31" s="13"/>
      <c r="DH31" s="71"/>
      <c r="DI31" s="10" t="str">
        <f>HLOOKUP(Introduction!$G$4,nametranslations,123,FALSE)</f>
        <v>Improved &amp; single-sex estimate used</v>
      </c>
      <c r="DJ31" s="28"/>
      <c r="DK31" s="28"/>
      <c r="DL31" s="28"/>
      <c r="DM31" s="28"/>
      <c r="DN31" s="28"/>
      <c r="DO31" s="52"/>
      <c r="DP31" s="9"/>
      <c r="DQ31" s="13"/>
      <c r="DR31" s="71"/>
      <c r="DS31" s="10" t="str">
        <f>HLOOKUP(Introduction!$G$4,nametranslations,123,FALSE)</f>
        <v>Improved &amp; single-sex estimate used</v>
      </c>
      <c r="DT31" s="28"/>
      <c r="DU31" s="28"/>
      <c r="DV31" s="28"/>
      <c r="DW31" s="28"/>
      <c r="DX31" s="28"/>
      <c r="DY31" s="52"/>
      <c r="DZ31" s="9"/>
      <c r="EA31" s="13"/>
    </row>
    <row r="32" spans="1:272" ht="16.5" customHeight="1" x14ac:dyDescent="0.3">
      <c r="A32" s="207" t="str">
        <f ca="1">IF(ISBLANK('Data Summary'!A34),"",'Data Summary'!A34)</f>
        <v/>
      </c>
      <c r="B32" s="71"/>
      <c r="C32" s="10" t="str">
        <f>HLOOKUP(Introduction!$G$4,nametranslations,114,FALSE)</f>
        <v>Basic estimate used</v>
      </c>
      <c r="D32" s="28"/>
      <c r="E32" s="28"/>
      <c r="F32" s="28"/>
      <c r="G32" s="28"/>
      <c r="H32" s="28"/>
      <c r="I32" s="52"/>
      <c r="J32" s="9"/>
      <c r="K32" s="13"/>
      <c r="L32" s="71"/>
      <c r="M32" s="10" t="str">
        <f>HLOOKUP(Introduction!$G$4,nametranslations,114,FALSE)</f>
        <v>Basic estimate used</v>
      </c>
      <c r="N32" s="28"/>
      <c r="O32" s="28"/>
      <c r="P32" s="28"/>
      <c r="Q32" s="28"/>
      <c r="R32" s="28"/>
      <c r="S32" s="52"/>
      <c r="T32" s="9"/>
      <c r="U32" s="13"/>
      <c r="V32" s="71"/>
      <c r="W32" s="10" t="str">
        <f>HLOOKUP(Introduction!$G$4,nametranslations,114,FALSE)</f>
        <v>Basic estimate used</v>
      </c>
      <c r="X32" s="28"/>
      <c r="Y32" s="28"/>
      <c r="Z32" s="28"/>
      <c r="AA32" s="28"/>
      <c r="AB32" s="28"/>
      <c r="AC32" s="52"/>
      <c r="AD32" s="9"/>
      <c r="AE32" s="13"/>
      <c r="AF32" s="71"/>
      <c r="AG32" s="10" t="str">
        <f>HLOOKUP(Introduction!$G$4,nametranslations,114,FALSE)</f>
        <v>Basic estimate used</v>
      </c>
      <c r="AH32" s="28" t="s">
        <v>144</v>
      </c>
      <c r="AI32" s="28" t="s">
        <v>144</v>
      </c>
      <c r="AJ32" s="28" t="s">
        <v>144</v>
      </c>
      <c r="AK32" s="28" t="s">
        <v>144</v>
      </c>
      <c r="AL32" s="28" t="s">
        <v>144</v>
      </c>
      <c r="AM32" s="52" t="s">
        <v>144</v>
      </c>
      <c r="AN32" s="9"/>
      <c r="AO32" s="13"/>
      <c r="AP32" s="71"/>
      <c r="AQ32" s="10" t="str">
        <f>HLOOKUP(Introduction!$G$4,nametranslations,114,FALSE)</f>
        <v>Basic estimate used</v>
      </c>
      <c r="AR32" s="28"/>
      <c r="AS32" s="28"/>
      <c r="AT32" s="28"/>
      <c r="AU32" s="28"/>
      <c r="AV32" s="28"/>
      <c r="AW32" s="52"/>
      <c r="AX32" s="9"/>
      <c r="AY32" s="13"/>
      <c r="AZ32" s="71"/>
      <c r="BA32" s="10" t="str">
        <f>HLOOKUP(Introduction!$G$4,nametranslations,114,FALSE)</f>
        <v>Basic estimate used</v>
      </c>
      <c r="BB32" s="28"/>
      <c r="BC32" s="28"/>
      <c r="BD32" s="28" t="s">
        <v>144</v>
      </c>
      <c r="BE32" s="28"/>
      <c r="BF32" s="28"/>
      <c r="BG32" s="52"/>
      <c r="BH32" s="9"/>
      <c r="BI32" s="13"/>
      <c r="BJ32" s="71"/>
      <c r="BK32" s="10" t="str">
        <f>HLOOKUP(Introduction!$G$4,nametranslations,114,FALSE)</f>
        <v>Basic estimate used</v>
      </c>
      <c r="BL32" s="28"/>
      <c r="BM32" s="28"/>
      <c r="BN32" s="28"/>
      <c r="BO32" s="28"/>
      <c r="BP32" s="28"/>
      <c r="BQ32" s="52"/>
      <c r="BR32" s="9"/>
      <c r="BS32" s="13"/>
      <c r="BT32" s="71"/>
      <c r="BU32" s="10" t="str">
        <f>HLOOKUP(Introduction!$G$4,nametranslations,114,FALSE)</f>
        <v>Basic estimate used</v>
      </c>
      <c r="BV32" s="28" t="s">
        <v>150</v>
      </c>
      <c r="BW32" s="28"/>
      <c r="BX32" s="28"/>
      <c r="BY32" s="28"/>
      <c r="BZ32" s="28" t="s">
        <v>150</v>
      </c>
      <c r="CA32" s="52" t="s">
        <v>150</v>
      </c>
      <c r="CB32" s="9"/>
      <c r="CC32" s="13"/>
      <c r="CD32" s="71"/>
      <c r="CE32" s="10" t="str">
        <f>HLOOKUP(Introduction!$G$4,nametranslations,114,FALSE)</f>
        <v>Basic estimate used</v>
      </c>
      <c r="CF32" s="28"/>
      <c r="CG32" s="28"/>
      <c r="CH32" s="28"/>
      <c r="CI32" s="28"/>
      <c r="CJ32" s="28"/>
      <c r="CK32" s="52"/>
      <c r="CL32" s="9"/>
      <c r="CM32" s="13"/>
      <c r="CN32" s="71"/>
      <c r="CO32" s="10" t="str">
        <f>HLOOKUP(Introduction!$G$4,nametranslations,114,FALSE)</f>
        <v>Basic estimate used</v>
      </c>
      <c r="CP32" s="28" t="s">
        <v>150</v>
      </c>
      <c r="CQ32" s="28"/>
      <c r="CR32" s="28"/>
      <c r="CS32" s="28"/>
      <c r="CT32" s="28" t="s">
        <v>150</v>
      </c>
      <c r="CU32" s="52" t="s">
        <v>150</v>
      </c>
      <c r="CV32" s="9"/>
      <c r="CW32" s="13"/>
      <c r="CX32" s="71"/>
      <c r="CY32" s="10" t="str">
        <f>HLOOKUP(Introduction!$G$4,nametranslations,114,FALSE)</f>
        <v>Basic estimate used</v>
      </c>
      <c r="CZ32" s="28"/>
      <c r="DA32" s="28"/>
      <c r="DB32" s="28"/>
      <c r="DC32" s="28"/>
      <c r="DD32" s="28"/>
      <c r="DE32" s="52"/>
      <c r="DF32" s="9"/>
      <c r="DG32" s="13"/>
      <c r="DH32" s="71"/>
      <c r="DI32" s="10" t="str">
        <f>HLOOKUP(Introduction!$G$4,nametranslations,114,FALSE)</f>
        <v>Basic estimate used</v>
      </c>
      <c r="DJ32" s="28" t="s">
        <v>150</v>
      </c>
      <c r="DK32" s="28"/>
      <c r="DL32" s="28"/>
      <c r="DM32" s="28"/>
      <c r="DN32" s="28" t="s">
        <v>150</v>
      </c>
      <c r="DO32" s="52" t="s">
        <v>150</v>
      </c>
      <c r="DP32" s="9"/>
      <c r="DQ32" s="13"/>
      <c r="DR32" s="71"/>
      <c r="DS32" s="10" t="str">
        <f>HLOOKUP(Introduction!$G$4,nametranslations,114,FALSE)</f>
        <v>Basic estimate used</v>
      </c>
      <c r="DT32" s="28"/>
      <c r="DU32" s="28"/>
      <c r="DV32" s="28"/>
      <c r="DW32" s="28"/>
      <c r="DX32" s="28"/>
      <c r="DY32" s="52"/>
      <c r="DZ32" s="9"/>
      <c r="EA32" s="13"/>
    </row>
    <row r="33" spans="1:131" ht="16.5" customHeight="1" x14ac:dyDescent="0.3">
      <c r="A33" s="207" t="str">
        <f ca="1">IF(ISBLANK('Data Summary'!A35),"",'Data Summary'!A35)</f>
        <v/>
      </c>
      <c r="B33" s="72"/>
      <c r="C33" s="10" t="str">
        <f>HLOOKUP(Introduction!$G$4,nametranslations,115,FALSE)</f>
        <v>Number of schools total</v>
      </c>
      <c r="D33" s="35"/>
      <c r="E33" s="35"/>
      <c r="F33" s="35"/>
      <c r="G33" s="36"/>
      <c r="H33" s="37"/>
      <c r="I33" s="38"/>
      <c r="J33" s="9"/>
      <c r="K33" s="13"/>
      <c r="L33" s="72"/>
      <c r="M33" s="10" t="str">
        <f>HLOOKUP(Introduction!$G$4,nametranslations,115,FALSE)</f>
        <v>Number of schools total</v>
      </c>
      <c r="N33" s="35"/>
      <c r="O33" s="35"/>
      <c r="P33" s="35"/>
      <c r="Q33" s="36"/>
      <c r="R33" s="37"/>
      <c r="S33" s="38"/>
      <c r="T33" s="9"/>
      <c r="U33" s="13"/>
      <c r="V33" s="72"/>
      <c r="W33" s="10" t="str">
        <f>HLOOKUP(Introduction!$G$4,nametranslations,115,FALSE)</f>
        <v>Number of schools total</v>
      </c>
      <c r="X33" s="35"/>
      <c r="Y33" s="35"/>
      <c r="Z33" s="35"/>
      <c r="AA33" s="36"/>
      <c r="AB33" s="37"/>
      <c r="AC33" s="38"/>
      <c r="AD33" s="9"/>
      <c r="AE33" s="13"/>
      <c r="AF33" s="72"/>
      <c r="AG33" s="10" t="str">
        <f>HLOOKUP(Introduction!$G$4,nametranslations,115,FALSE)</f>
        <v>Number of schools total</v>
      </c>
      <c r="AH33" s="35"/>
      <c r="AI33" s="35"/>
      <c r="AJ33" s="35"/>
      <c r="AK33" s="36"/>
      <c r="AL33" s="37"/>
      <c r="AM33" s="38"/>
      <c r="AN33" s="9"/>
      <c r="AO33" s="13"/>
      <c r="AP33" s="72"/>
      <c r="AQ33" s="10" t="str">
        <f>HLOOKUP(Introduction!$G$4,nametranslations,115,FALSE)</f>
        <v>Number of schools total</v>
      </c>
      <c r="AR33" s="35"/>
      <c r="AS33" s="35"/>
      <c r="AT33" s="35"/>
      <c r="AU33" s="36"/>
      <c r="AV33" s="37"/>
      <c r="AW33" s="38"/>
      <c r="AX33" s="9"/>
      <c r="AY33" s="13"/>
      <c r="AZ33" s="72"/>
      <c r="BA33" s="10" t="str">
        <f>HLOOKUP(Introduction!$G$4,nametranslations,115,FALSE)</f>
        <v>Number of schools total</v>
      </c>
      <c r="BB33" s="130"/>
      <c r="BC33" s="134"/>
      <c r="BD33" s="134"/>
      <c r="BE33" s="131"/>
      <c r="BF33" s="132"/>
      <c r="BG33" s="38"/>
      <c r="BH33" s="9"/>
      <c r="BI33" s="13"/>
      <c r="BJ33" s="72"/>
      <c r="BK33" s="10" t="str">
        <f>HLOOKUP(Introduction!$G$4,nametranslations,115,FALSE)</f>
        <v>Number of schools total</v>
      </c>
      <c r="BL33" s="35"/>
      <c r="BM33" s="35"/>
      <c r="BN33" s="35"/>
      <c r="BO33" s="36">
        <v>6242</v>
      </c>
      <c r="BP33" s="37">
        <v>6288</v>
      </c>
      <c r="BQ33" s="38">
        <v>2871</v>
      </c>
      <c r="BR33" s="9"/>
      <c r="BS33" s="13"/>
      <c r="BT33" s="72"/>
      <c r="BU33" s="10" t="str">
        <f>HLOOKUP(Introduction!$G$4,nametranslations,115,FALSE)</f>
        <v>Number of schools total</v>
      </c>
      <c r="BV33" s="35"/>
      <c r="BW33" s="35"/>
      <c r="BX33" s="35"/>
      <c r="BY33" s="36"/>
      <c r="BZ33" s="37"/>
      <c r="CA33" s="38"/>
      <c r="CB33" s="9"/>
      <c r="CC33" s="13"/>
      <c r="CD33" s="72"/>
      <c r="CE33" s="10" t="str">
        <f>HLOOKUP(Introduction!$G$4,nametranslations,115,FALSE)</f>
        <v>Number of schools total</v>
      </c>
      <c r="CF33" s="35">
        <v>9625</v>
      </c>
      <c r="CG33" s="35" t="s">
        <v>263</v>
      </c>
      <c r="CH33" s="35" t="s">
        <v>263</v>
      </c>
      <c r="CI33" s="36">
        <v>6647</v>
      </c>
      <c r="CJ33" s="37">
        <v>6671</v>
      </c>
      <c r="CK33" s="38">
        <v>2954</v>
      </c>
      <c r="CL33" s="9"/>
      <c r="CM33" s="13"/>
      <c r="CN33" s="72"/>
      <c r="CO33" s="10" t="str">
        <f>HLOOKUP(Introduction!$G$4,nametranslations,115,FALSE)</f>
        <v>Number of schools total</v>
      </c>
      <c r="CP33" s="35"/>
      <c r="CQ33" s="35"/>
      <c r="CR33" s="35"/>
      <c r="CS33" s="36"/>
      <c r="CT33" s="37"/>
      <c r="CU33" s="38"/>
      <c r="CV33" s="9"/>
      <c r="CW33" s="13"/>
      <c r="CX33" s="72"/>
      <c r="CY33" s="10" t="str">
        <f>HLOOKUP(Introduction!$G$4,nametranslations,115,FALSE)</f>
        <v>Number of schools total</v>
      </c>
      <c r="CZ33" s="35">
        <v>16439</v>
      </c>
      <c r="DA33" s="35" t="s">
        <v>263</v>
      </c>
      <c r="DB33" s="35" t="s">
        <v>263</v>
      </c>
      <c r="DC33" s="36">
        <v>6761</v>
      </c>
      <c r="DD33" s="37">
        <v>6698</v>
      </c>
      <c r="DE33" s="38">
        <v>2980</v>
      </c>
      <c r="DF33" s="9"/>
      <c r="DG33" s="13"/>
      <c r="DH33" s="72"/>
      <c r="DI33" s="10" t="str">
        <f>HLOOKUP(Introduction!$G$4,nametranslations,115,FALSE)</f>
        <v>Number of schools total</v>
      </c>
      <c r="DJ33" s="35"/>
      <c r="DK33" s="35"/>
      <c r="DL33" s="35"/>
      <c r="DM33" s="36"/>
      <c r="DN33" s="37"/>
      <c r="DO33" s="38"/>
      <c r="DP33" s="9"/>
      <c r="DQ33" s="13"/>
      <c r="DR33" s="72"/>
      <c r="DS33" s="10" t="str">
        <f>HLOOKUP(Introduction!$G$4,nametranslations,115,FALSE)</f>
        <v>Number of schools total</v>
      </c>
      <c r="DT33" s="35">
        <v>17204</v>
      </c>
      <c r="DU33" s="35" t="s">
        <v>263</v>
      </c>
      <c r="DV33" s="35" t="s">
        <v>263</v>
      </c>
      <c r="DW33" s="36">
        <v>7057</v>
      </c>
      <c r="DX33" s="37">
        <v>7081</v>
      </c>
      <c r="DY33" s="38">
        <v>3066</v>
      </c>
      <c r="DZ33" s="9"/>
      <c r="EA33" s="13"/>
    </row>
    <row r="34" spans="1:131" ht="16.5" customHeight="1" thickBot="1" x14ac:dyDescent="0.35">
      <c r="A34" s="207" t="str">
        <f ca="1">IF(ISBLANK('Data Summary'!A36),"",'Data Summary'!A36)</f>
        <v/>
      </c>
      <c r="B34" s="73"/>
      <c r="C34" s="24" t="str">
        <f>HLOOKUP(Introduction!$G$4,nametranslations,116,FALSE)</f>
        <v>Number surveyed</v>
      </c>
      <c r="D34" s="40"/>
      <c r="E34" s="40"/>
      <c r="F34" s="40"/>
      <c r="G34" s="40"/>
      <c r="H34" s="40"/>
      <c r="I34" s="41"/>
      <c r="J34" s="21"/>
      <c r="K34" s="15"/>
      <c r="L34" s="73"/>
      <c r="M34" s="24" t="str">
        <f>HLOOKUP(Introduction!$G$4,nametranslations,116,FALSE)</f>
        <v>Number surveyed</v>
      </c>
      <c r="N34" s="40"/>
      <c r="O34" s="40"/>
      <c r="P34" s="40"/>
      <c r="Q34" s="40"/>
      <c r="R34" s="40"/>
      <c r="S34" s="41"/>
      <c r="T34" s="21"/>
      <c r="U34" s="15"/>
      <c r="V34" s="73"/>
      <c r="W34" s="24" t="str">
        <f>HLOOKUP(Introduction!$G$4,nametranslations,116,FALSE)</f>
        <v>Number surveyed</v>
      </c>
      <c r="X34" s="40"/>
      <c r="Y34" s="40"/>
      <c r="Z34" s="40"/>
      <c r="AA34" s="40"/>
      <c r="AB34" s="40"/>
      <c r="AC34" s="41"/>
      <c r="AD34" s="21"/>
      <c r="AE34" s="15"/>
      <c r="AF34" s="73"/>
      <c r="AG34" s="24" t="str">
        <f>HLOOKUP(Introduction!$G$4,nametranslations,116,FALSE)</f>
        <v>Number surveyed</v>
      </c>
      <c r="AH34" s="40"/>
      <c r="AI34" s="40"/>
      <c r="AJ34" s="40"/>
      <c r="AK34" s="40"/>
      <c r="AL34" s="40"/>
      <c r="AM34" s="41"/>
      <c r="AN34" s="21"/>
      <c r="AO34" s="15"/>
      <c r="AP34" s="73"/>
      <c r="AQ34" s="24" t="str">
        <f>HLOOKUP(Introduction!$G$4,nametranslations,116,FALSE)</f>
        <v>Number surveyed</v>
      </c>
      <c r="AR34" s="40"/>
      <c r="AS34" s="40"/>
      <c r="AT34" s="40"/>
      <c r="AU34" s="40"/>
      <c r="AV34" s="40"/>
      <c r="AW34" s="41"/>
      <c r="AX34" s="21"/>
      <c r="AY34" s="15"/>
      <c r="AZ34" s="73"/>
      <c r="BA34" s="24" t="str">
        <f>HLOOKUP(Introduction!$G$4,nametranslations,116,FALSE)</f>
        <v>Number surveyed</v>
      </c>
      <c r="BB34" s="40"/>
      <c r="BC34" s="45"/>
      <c r="BD34" s="45">
        <v>91</v>
      </c>
      <c r="BE34" s="40"/>
      <c r="BF34" s="40"/>
      <c r="BG34" s="41"/>
      <c r="BH34" s="21"/>
      <c r="BI34" s="15"/>
      <c r="BJ34" s="73"/>
      <c r="BK34" s="24" t="str">
        <f>HLOOKUP(Introduction!$G$4,nametranslations,116,FALSE)</f>
        <v>Number surveyed</v>
      </c>
      <c r="BL34" s="40"/>
      <c r="BM34" s="40"/>
      <c r="BN34" s="40"/>
      <c r="BO34" s="40">
        <v>6242</v>
      </c>
      <c r="BP34" s="40">
        <v>6288</v>
      </c>
      <c r="BQ34" s="41">
        <v>2871</v>
      </c>
      <c r="BR34" s="21"/>
      <c r="BS34" s="15"/>
      <c r="BT34" s="73"/>
      <c r="BU34" s="24" t="str">
        <f>HLOOKUP(Introduction!$G$4,nametranslations,116,FALSE)</f>
        <v>Number surveyed</v>
      </c>
      <c r="BV34" s="40"/>
      <c r="BW34" s="40"/>
      <c r="BX34" s="40"/>
      <c r="BY34" s="40"/>
      <c r="BZ34" s="40"/>
      <c r="CA34" s="41"/>
      <c r="CB34" s="21"/>
      <c r="CC34" s="15"/>
      <c r="CD34" s="73"/>
      <c r="CE34" s="24" t="str">
        <f>HLOOKUP(Introduction!$G$4,nametranslations,116,FALSE)</f>
        <v>Number surveyed</v>
      </c>
      <c r="CF34" s="40">
        <v>9625</v>
      </c>
      <c r="CG34" s="40" t="s">
        <v>263</v>
      </c>
      <c r="CH34" s="40" t="s">
        <v>263</v>
      </c>
      <c r="CI34" s="40">
        <v>6647</v>
      </c>
      <c r="CJ34" s="40">
        <v>6671</v>
      </c>
      <c r="CK34" s="41">
        <v>2954</v>
      </c>
      <c r="CL34" s="21"/>
      <c r="CM34" s="15"/>
      <c r="CN34" s="73"/>
      <c r="CO34" s="24" t="str">
        <f>HLOOKUP(Introduction!$G$4,nametranslations,116,FALSE)</f>
        <v>Number surveyed</v>
      </c>
      <c r="CP34" s="40"/>
      <c r="CQ34" s="40"/>
      <c r="CR34" s="40"/>
      <c r="CS34" s="40"/>
      <c r="CT34" s="40"/>
      <c r="CU34" s="41"/>
      <c r="CV34" s="21"/>
      <c r="CW34" s="15"/>
      <c r="CX34" s="73"/>
      <c r="CY34" s="24" t="str">
        <f>HLOOKUP(Introduction!$G$4,nametranslations,116,FALSE)</f>
        <v>Number surveyed</v>
      </c>
      <c r="CZ34" s="40">
        <v>16439</v>
      </c>
      <c r="DA34" s="40" t="s">
        <v>263</v>
      </c>
      <c r="DB34" s="40" t="s">
        <v>263</v>
      </c>
      <c r="DC34" s="40">
        <v>6761</v>
      </c>
      <c r="DD34" s="40">
        <v>6698</v>
      </c>
      <c r="DE34" s="41">
        <v>2980</v>
      </c>
      <c r="DF34" s="21"/>
      <c r="DG34" s="15"/>
      <c r="DH34" s="73"/>
      <c r="DI34" s="24" t="str">
        <f>HLOOKUP(Introduction!$G$4,nametranslations,116,FALSE)</f>
        <v>Number surveyed</v>
      </c>
      <c r="DJ34" s="40"/>
      <c r="DK34" s="40"/>
      <c r="DL34" s="40"/>
      <c r="DM34" s="40"/>
      <c r="DN34" s="40"/>
      <c r="DO34" s="41"/>
      <c r="DP34" s="21"/>
      <c r="DQ34" s="15"/>
      <c r="DR34" s="73"/>
      <c r="DS34" s="24" t="str">
        <f>HLOOKUP(Introduction!$G$4,nametranslations,116,FALSE)</f>
        <v>Number surveyed</v>
      </c>
      <c r="DT34" s="40">
        <v>17204</v>
      </c>
      <c r="DU34" s="40" t="s">
        <v>263</v>
      </c>
      <c r="DV34" s="40" t="s">
        <v>263</v>
      </c>
      <c r="DW34" s="40">
        <v>7057</v>
      </c>
      <c r="DX34" s="40">
        <v>7081</v>
      </c>
      <c r="DY34" s="41">
        <v>3066</v>
      </c>
      <c r="DZ34" s="21"/>
      <c r="EA34" s="15"/>
    </row>
    <row r="35" spans="1:131" x14ac:dyDescent="0.3">
      <c r="A35" s="207" t="str">
        <f ca="1">IF(ISBLANK('Data Summary'!A37),"",'Data Summary'!A37)</f>
        <v/>
      </c>
    </row>
    <row r="36" spans="1:131" x14ac:dyDescent="0.3">
      <c r="A36" s="207" t="str">
        <f ca="1">IF(ISBLANK('Data Summary'!A38),"",'Data Summary'!A38)</f>
        <v/>
      </c>
    </row>
    <row r="37" spans="1:131" x14ac:dyDescent="0.3">
      <c r="A37" s="207" t="str">
        <f ca="1">IF(ISBLANK('Data Summary'!A39),"",'Data Summary'!A39)</f>
        <v/>
      </c>
    </row>
    <row r="38" spans="1:131" x14ac:dyDescent="0.3">
      <c r="A38" s="207" t="str">
        <f ca="1">IF(ISBLANK('Data Summary'!A40),"",'Data Summary'!A40)</f>
        <v/>
      </c>
    </row>
    <row r="39" spans="1:131" x14ac:dyDescent="0.3">
      <c r="A39" s="207" t="str">
        <f ca="1">IF(ISBLANK('Data Summary'!A41),"",'Data Summary'!A41)</f>
        <v/>
      </c>
    </row>
    <row r="40" spans="1:131" x14ac:dyDescent="0.3">
      <c r="A40" s="207" t="str">
        <f ca="1">IF(ISBLANK('Data Summary'!A42),"",'Data Summary'!A42)</f>
        <v/>
      </c>
    </row>
    <row r="41" spans="1:131" x14ac:dyDescent="0.3">
      <c r="A41" s="207" t="str">
        <f ca="1">IF(ISBLANK('Data Summary'!A43),"",'Data Summary'!A43)</f>
        <v/>
      </c>
    </row>
    <row r="42" spans="1:131" x14ac:dyDescent="0.3">
      <c r="A42" s="207" t="str">
        <f ca="1">IF(ISBLANK('Data Summary'!A44),"",'Data Summary'!A44)</f>
        <v/>
      </c>
    </row>
    <row r="43" spans="1:131" x14ac:dyDescent="0.3">
      <c r="A43" s="207" t="str">
        <f ca="1">IF(ISBLANK('Data Summary'!A45),"",'Data Summary'!A45)</f>
        <v/>
      </c>
    </row>
    <row r="44" spans="1:131" x14ac:dyDescent="0.3">
      <c r="A44" s="207" t="str">
        <f ca="1">IF(ISBLANK('Data Summary'!A46),"",'Data Summary'!A46)</f>
        <v/>
      </c>
    </row>
    <row r="45" spans="1:131" x14ac:dyDescent="0.3">
      <c r="A45" s="207" t="str">
        <f ca="1">IF(ISBLANK('Data Summary'!A47),"",'Data Summary'!A47)</f>
        <v/>
      </c>
    </row>
    <row r="46" spans="1:131" x14ac:dyDescent="0.3">
      <c r="A46" s="207" t="str">
        <f ca="1">IF(ISBLANK('Data Summary'!A48),"",'Data Summary'!A48)</f>
        <v/>
      </c>
    </row>
    <row r="47" spans="1:131" x14ac:dyDescent="0.3">
      <c r="A47" s="207" t="str">
        <f ca="1">IF(ISBLANK('Data Summary'!A49),"",'Data Summary'!A49)</f>
        <v/>
      </c>
    </row>
    <row r="48" spans="1:131" x14ac:dyDescent="0.3">
      <c r="A48" s="207" t="str">
        <f ca="1">IF(ISBLANK('Data Summary'!A50),"",'Data Summary'!A50)</f>
        <v/>
      </c>
    </row>
    <row r="49" spans="1:1" x14ac:dyDescent="0.3">
      <c r="A49" s="207" t="str">
        <f ca="1">IF(ISBLANK('Data Summary'!A51),"",'Data Summary'!A51)</f>
        <v/>
      </c>
    </row>
    <row r="50" spans="1:1" x14ac:dyDescent="0.3">
      <c r="A50" s="207" t="str">
        <f ca="1">IF(ISBLANK('Data Summary'!A52),"",'Data Summary'!A52)</f>
        <v/>
      </c>
    </row>
    <row r="51" spans="1:1" x14ac:dyDescent="0.3">
      <c r="A51" s="207" t="str">
        <f ca="1">IF(ISBLANK('Data Summary'!A53),"",'Data Summary'!A53)</f>
        <v/>
      </c>
    </row>
    <row r="52" spans="1:1" x14ac:dyDescent="0.3">
      <c r="A52" s="207" t="str">
        <f ca="1">IF(ISBLANK('Data Summary'!A54),"",'Data Summary'!A54)</f>
        <v/>
      </c>
    </row>
    <row r="53" spans="1:1" x14ac:dyDescent="0.3">
      <c r="A53" s="207" t="str">
        <f ca="1">IF(ISBLANK('Data Summary'!A55),"",'Data Summary'!A55)</f>
        <v/>
      </c>
    </row>
    <row r="54" spans="1:1" x14ac:dyDescent="0.3">
      <c r="A54" s="207" t="str">
        <f ca="1">IF(ISBLANK('Data Summary'!A56),"",'Data Summary'!A56)</f>
        <v/>
      </c>
    </row>
    <row r="55" spans="1:1" x14ac:dyDescent="0.3">
      <c r="A55" s="207" t="str">
        <f ca="1">IF(ISBLANK('Data Summary'!A57),"",'Data Summary'!A57)</f>
        <v/>
      </c>
    </row>
    <row r="56" spans="1:1" x14ac:dyDescent="0.3">
      <c r="A56" s="207" t="str">
        <f ca="1">IF(ISBLANK('Data Summary'!A58),"",'Data Summary'!A58)</f>
        <v/>
      </c>
    </row>
    <row r="57" spans="1:1" x14ac:dyDescent="0.3">
      <c r="A57" s="207" t="str">
        <f ca="1">IF(ISBLANK('Data Summary'!A59),"",'Data Summary'!A59)</f>
        <v/>
      </c>
    </row>
    <row r="58" spans="1:1" x14ac:dyDescent="0.3">
      <c r="A58" s="207" t="str">
        <f ca="1">IF(ISBLANK('Data Summary'!A60),"",'Data Summary'!A60)</f>
        <v/>
      </c>
    </row>
    <row r="59" spans="1:1" x14ac:dyDescent="0.3">
      <c r="A59" s="207" t="str">
        <f ca="1">IF(ISBLANK('Data Summary'!A61),"",'Data Summary'!A61)</f>
        <v/>
      </c>
    </row>
    <row r="60" spans="1:1" x14ac:dyDescent="0.3">
      <c r="A60" s="207" t="str">
        <f ca="1">IF(ISBLANK('Data Summary'!A62),"",'Data Summary'!A62)</f>
        <v/>
      </c>
    </row>
    <row r="61" spans="1:1" x14ac:dyDescent="0.3">
      <c r="A61" s="207" t="str">
        <f ca="1">IF(ISBLANK('Data Summary'!A63),"",'Data Summary'!A63)</f>
        <v/>
      </c>
    </row>
    <row r="62" spans="1:1" x14ac:dyDescent="0.3">
      <c r="A62" s="207" t="str">
        <f ca="1">IF(ISBLANK('Data Summary'!A64),"",'Data Summary'!A64)</f>
        <v/>
      </c>
    </row>
    <row r="63" spans="1:1" x14ac:dyDescent="0.3">
      <c r="A63" s="207" t="str">
        <f ca="1">IF(ISBLANK('Data Summary'!A65),"",'Data Summary'!A65)</f>
        <v/>
      </c>
    </row>
    <row r="64" spans="1:1" x14ac:dyDescent="0.3">
      <c r="A64" s="207" t="str">
        <f ca="1">IF(ISBLANK('Data Summary'!A66),"",'Data Summary'!A66)</f>
        <v/>
      </c>
    </row>
    <row r="65" spans="1:1" x14ac:dyDescent="0.3">
      <c r="A65" s="207" t="str">
        <f ca="1">IF(ISBLANK('Data Summary'!A67),"",'Data Summary'!A67)</f>
        <v/>
      </c>
    </row>
    <row r="66" spans="1:1" x14ac:dyDescent="0.3">
      <c r="A66" s="207" t="str">
        <f ca="1">IF(ISBLANK('Data Summary'!A68),"",'Data Summary'!A68)</f>
        <v/>
      </c>
    </row>
    <row r="67" spans="1:1" x14ac:dyDescent="0.3">
      <c r="A67" s="207" t="str">
        <f ca="1">IF(ISBLANK('Data Summary'!A69),"",'Data Summary'!A69)</f>
        <v/>
      </c>
    </row>
    <row r="68" spans="1:1" x14ac:dyDescent="0.3">
      <c r="A68" s="207" t="str">
        <f ca="1">IF(ISBLANK('Data Summary'!A70),"",'Data Summary'!A70)</f>
        <v/>
      </c>
    </row>
    <row r="69" spans="1:1" x14ac:dyDescent="0.3">
      <c r="A69" s="207" t="str">
        <f ca="1">IF(ISBLANK('Data Summary'!A71),"",'Data Summary'!A71)</f>
        <v/>
      </c>
    </row>
    <row r="70" spans="1:1" x14ac:dyDescent="0.3">
      <c r="A70" s="207" t="str">
        <f ca="1">IF(ISBLANK('Data Summary'!A72),"",'Data Summary'!A72)</f>
        <v/>
      </c>
    </row>
    <row r="71" spans="1:1" x14ac:dyDescent="0.3">
      <c r="A71" s="207" t="str">
        <f ca="1">IF(ISBLANK('Data Summary'!A73),"",'Data Summary'!A73)</f>
        <v/>
      </c>
    </row>
    <row r="72" spans="1:1" x14ac:dyDescent="0.3">
      <c r="A72" s="207" t="str">
        <f ca="1">IF(ISBLANK('Data Summary'!A74),"",'Data Summary'!A74)</f>
        <v/>
      </c>
    </row>
    <row r="73" spans="1:1" x14ac:dyDescent="0.3">
      <c r="A73" s="207" t="str">
        <f ca="1">IF(ISBLANK('Data Summary'!A75),"",'Data Summary'!A75)</f>
        <v/>
      </c>
    </row>
    <row r="74" spans="1:1" x14ac:dyDescent="0.3">
      <c r="A74" s="207" t="str">
        <f ca="1">IF(ISBLANK('Data Summary'!A76),"",'Data Summary'!A76)</f>
        <v/>
      </c>
    </row>
    <row r="75" spans="1:1" x14ac:dyDescent="0.3">
      <c r="A75" s="207" t="str">
        <f ca="1">IF(ISBLANK('Data Summary'!A77),"",'Data Summary'!A77)</f>
        <v/>
      </c>
    </row>
    <row r="76" spans="1:1" x14ac:dyDescent="0.3">
      <c r="A76" s="207" t="str">
        <f ca="1">IF(ISBLANK('Data Summary'!A78),"",'Data Summary'!A78)</f>
        <v/>
      </c>
    </row>
    <row r="77" spans="1:1" x14ac:dyDescent="0.3">
      <c r="A77" s="207" t="str">
        <f ca="1">IF(ISBLANK('Data Summary'!A79),"",'Data Summary'!A79)</f>
        <v/>
      </c>
    </row>
    <row r="78" spans="1:1" x14ac:dyDescent="0.3">
      <c r="A78" s="207" t="str">
        <f ca="1">IF(ISBLANK('Data Summary'!A80),"",'Data Summary'!A80)</f>
        <v/>
      </c>
    </row>
    <row r="79" spans="1:1" x14ac:dyDescent="0.3">
      <c r="A79" s="207" t="str">
        <f ca="1">IF(ISBLANK('Data Summary'!A81),"",'Data Summary'!A81)</f>
        <v/>
      </c>
    </row>
    <row r="80" spans="1:1" x14ac:dyDescent="0.3">
      <c r="A80" s="207" t="str">
        <f ca="1">IF(ISBLANK('Data Summary'!A82),"",'Data Summary'!A82)</f>
        <v/>
      </c>
    </row>
    <row r="81" spans="1:1" x14ac:dyDescent="0.3">
      <c r="A81" s="207" t="str">
        <f ca="1">IF(ISBLANK('Data Summary'!A83),"",'Data Summary'!A83)</f>
        <v/>
      </c>
    </row>
    <row r="82" spans="1:1" x14ac:dyDescent="0.3">
      <c r="A82" s="207" t="str">
        <f ca="1">IF(ISBLANK('Data Summary'!A84),"",'Data Summary'!A84)</f>
        <v/>
      </c>
    </row>
    <row r="83" spans="1:1" x14ac:dyDescent="0.3">
      <c r="A83" s="207" t="str">
        <f ca="1">IF(ISBLANK('Data Summary'!A85),"",'Data Summary'!A85)</f>
        <v/>
      </c>
    </row>
    <row r="84" spans="1:1" x14ac:dyDescent="0.3">
      <c r="A84" s="207" t="str">
        <f ca="1">IF(ISBLANK('Data Summary'!A86),"",'Data Summary'!A86)</f>
        <v/>
      </c>
    </row>
    <row r="85" spans="1:1" x14ac:dyDescent="0.3">
      <c r="A85" s="207" t="str">
        <f ca="1">IF(ISBLANK('Data Summary'!A87),"",'Data Summary'!A87)</f>
        <v/>
      </c>
    </row>
    <row r="86" spans="1:1" x14ac:dyDescent="0.3">
      <c r="A86" s="207" t="str">
        <f ca="1">IF(ISBLANK('Data Summary'!A88),"",'Data Summary'!A88)</f>
        <v/>
      </c>
    </row>
    <row r="87" spans="1:1" x14ac:dyDescent="0.3">
      <c r="A87" s="207" t="str">
        <f ca="1">IF(ISBLANK('Data Summary'!A89),"",'Data Summary'!A89)</f>
        <v/>
      </c>
    </row>
    <row r="88" spans="1:1" x14ac:dyDescent="0.3">
      <c r="A88" s="207" t="str">
        <f ca="1">IF(ISBLANK('Data Summary'!A90),"",'Data Summary'!A90)</f>
        <v/>
      </c>
    </row>
    <row r="89" spans="1:1" x14ac:dyDescent="0.3">
      <c r="A89" s="207" t="str">
        <f ca="1">IF(ISBLANK('Data Summary'!A91),"",'Data Summary'!A91)</f>
        <v/>
      </c>
    </row>
    <row r="90" spans="1:1" x14ac:dyDescent="0.3">
      <c r="A90" s="207" t="str">
        <f ca="1">IF(ISBLANK('Data Summary'!A92),"",'Data Summary'!A92)</f>
        <v/>
      </c>
    </row>
    <row r="91" spans="1:1" x14ac:dyDescent="0.3">
      <c r="A91" s="207" t="str">
        <f ca="1">IF(ISBLANK('Data Summary'!A93),"",'Data Summary'!A93)</f>
        <v/>
      </c>
    </row>
    <row r="92" spans="1:1" x14ac:dyDescent="0.3">
      <c r="A92" s="207" t="str">
        <f ca="1">IF(ISBLANK('Data Summary'!A94),"",'Data Summary'!A94)</f>
        <v/>
      </c>
    </row>
    <row r="93" spans="1:1" x14ac:dyDescent="0.3">
      <c r="A93" s="207" t="str">
        <f ca="1">IF(ISBLANK('Data Summary'!A95),"",'Data Summary'!A95)</f>
        <v/>
      </c>
    </row>
    <row r="94" spans="1:1" x14ac:dyDescent="0.3">
      <c r="A94" s="207" t="str">
        <f ca="1">IF(ISBLANK('Data Summary'!A96),"",'Data Summary'!A96)</f>
        <v/>
      </c>
    </row>
    <row r="95" spans="1:1" x14ac:dyDescent="0.3">
      <c r="A95" s="207" t="str">
        <f ca="1">IF(ISBLANK('Data Summary'!A97),"",'Data Summary'!A97)</f>
        <v/>
      </c>
    </row>
    <row r="96" spans="1:1" x14ac:dyDescent="0.3">
      <c r="A96" s="207" t="str">
        <f ca="1">IF(ISBLANK('Data Summary'!A98),"",'Data Summary'!A98)</f>
        <v/>
      </c>
    </row>
    <row r="97" spans="1:1" x14ac:dyDescent="0.3">
      <c r="A97" s="207" t="str">
        <f ca="1">IF(ISBLANK('Data Summary'!A99),"",'Data Summary'!A99)</f>
        <v/>
      </c>
    </row>
    <row r="98" spans="1:1" x14ac:dyDescent="0.3">
      <c r="A98" s="207" t="str">
        <f ca="1">IF(ISBLANK('Data Summary'!A100),"",'Data Summary'!A100)</f>
        <v/>
      </c>
    </row>
    <row r="99" spans="1:1" x14ac:dyDescent="0.3">
      <c r="A99" s="207" t="str">
        <f ca="1">IF(ISBLANK('Data Summary'!A101),"",'Data Summary'!A101)</f>
        <v/>
      </c>
    </row>
    <row r="100" spans="1:1" x14ac:dyDescent="0.3">
      <c r="A100" s="207" t="str">
        <f ca="1">IF(ISBLANK('Data Summary'!A102),"",'Data Summary'!A102)</f>
        <v/>
      </c>
    </row>
    <row r="101" spans="1:1" x14ac:dyDescent="0.3">
      <c r="A101" s="207" t="str">
        <f ca="1">IF(ISBLANK('Data Summary'!A103),"",'Data Summary'!A103)</f>
        <v/>
      </c>
    </row>
    <row r="102" spans="1:1" x14ac:dyDescent="0.3">
      <c r="A102" s="207" t="str">
        <f ca="1">IF(ISBLANK('Data Summary'!A104),"",'Data Summary'!A104)</f>
        <v/>
      </c>
    </row>
    <row r="103" spans="1:1" x14ac:dyDescent="0.3">
      <c r="A103" s="207" t="str">
        <f ca="1">IF(ISBLANK('Data Summary'!A105),"",'Data Summary'!A105)</f>
        <v/>
      </c>
    </row>
    <row r="104" spans="1:1" x14ac:dyDescent="0.3">
      <c r="A104" s="207" t="str">
        <f ca="1">IF(ISBLANK('Data Summary'!A106),"",'Data Summary'!A106)</f>
        <v/>
      </c>
    </row>
    <row r="105" spans="1:1" x14ac:dyDescent="0.3">
      <c r="A105" s="207" t="str">
        <f ca="1">IF(ISBLANK('Data Summary'!A107),"",'Data Summary'!A107)</f>
        <v/>
      </c>
    </row>
    <row r="106" spans="1:1" x14ac:dyDescent="0.3">
      <c r="A106" s="207" t="str">
        <f ca="1">IF(ISBLANK('Data Summary'!A108),"",'Data Summary'!A108)</f>
        <v/>
      </c>
    </row>
    <row r="107" spans="1:1" x14ac:dyDescent="0.3">
      <c r="A107" s="207" t="str">
        <f ca="1">IF(ISBLANK('Data Summary'!A109),"",'Data Summary'!A109)</f>
        <v/>
      </c>
    </row>
    <row r="108" spans="1:1" x14ac:dyDescent="0.3">
      <c r="A108" s="207" t="str">
        <f ca="1">IF(ISBLANK('Data Summary'!A110),"",'Data Summary'!A110)</f>
        <v/>
      </c>
    </row>
    <row r="109" spans="1:1" x14ac:dyDescent="0.3">
      <c r="A109" s="207" t="str">
        <f ca="1">IF(ISBLANK('Data Summary'!A111),"",'Data Summary'!A111)</f>
        <v/>
      </c>
    </row>
    <row r="110" spans="1:1" x14ac:dyDescent="0.3">
      <c r="A110" s="207" t="str">
        <f ca="1">IF(ISBLANK('Data Summary'!A112),"",'Data Summary'!A112)</f>
        <v/>
      </c>
    </row>
    <row r="111" spans="1:1" x14ac:dyDescent="0.3">
      <c r="A111" s="207" t="str">
        <f ca="1">IF(ISBLANK('Data Summary'!A113),"",'Data Summary'!A113)</f>
        <v/>
      </c>
    </row>
    <row r="112" spans="1:1" x14ac:dyDescent="0.3">
      <c r="A112" s="207" t="str">
        <f ca="1">IF(ISBLANK('Data Summary'!A114),"",'Data Summary'!A114)</f>
        <v/>
      </c>
    </row>
    <row r="113" spans="1:1" x14ac:dyDescent="0.3">
      <c r="A113" s="207" t="str">
        <f ca="1">IF(ISBLANK('Data Summary'!A115),"",'Data Summary'!A115)</f>
        <v/>
      </c>
    </row>
    <row r="114" spans="1:1" x14ac:dyDescent="0.3">
      <c r="A114" s="207" t="str">
        <f ca="1">IF(ISBLANK('Data Summary'!A116),"",'Data Summary'!A116)</f>
        <v/>
      </c>
    </row>
    <row r="115" spans="1:1" x14ac:dyDescent="0.3">
      <c r="A115" s="207" t="str">
        <f ca="1">IF(ISBLANK('Data Summary'!A117),"",'Data Summary'!A117)</f>
        <v/>
      </c>
    </row>
    <row r="116" spans="1:1" x14ac:dyDescent="0.3">
      <c r="A116" s="207" t="str">
        <f ca="1">IF(ISBLANK('Data Summary'!A118),"",'Data Summary'!A118)</f>
        <v/>
      </c>
    </row>
    <row r="117" spans="1:1" x14ac:dyDescent="0.3">
      <c r="A117" s="207" t="str">
        <f ca="1">IF(ISBLANK('Data Summary'!A119),"",'Data Summary'!A119)</f>
        <v/>
      </c>
    </row>
    <row r="118" spans="1:1" x14ac:dyDescent="0.3">
      <c r="A118" s="207" t="str">
        <f ca="1">IF(ISBLANK('Data Summary'!A120),"",'Data Summary'!A120)</f>
        <v/>
      </c>
    </row>
    <row r="119" spans="1:1" x14ac:dyDescent="0.3">
      <c r="A119" s="207" t="str">
        <f ca="1">IF(ISBLANK('Data Summary'!A121),"",'Data Summary'!A121)</f>
        <v/>
      </c>
    </row>
    <row r="120" spans="1:1" x14ac:dyDescent="0.3">
      <c r="A120" s="207" t="str">
        <f ca="1">IF(ISBLANK('Data Summary'!A122),"",'Data Summary'!A122)</f>
        <v/>
      </c>
    </row>
    <row r="121" spans="1:1" x14ac:dyDescent="0.3">
      <c r="A121" s="207" t="str">
        <f ca="1">IF(ISBLANK('Data Summary'!A123),"",'Data Summary'!A123)</f>
        <v/>
      </c>
    </row>
    <row r="122" spans="1:1" x14ac:dyDescent="0.3">
      <c r="A122" s="207" t="str">
        <f ca="1">IF(ISBLANK('Data Summary'!A124),"",'Data Summary'!A124)</f>
        <v/>
      </c>
    </row>
    <row r="123" spans="1:1" x14ac:dyDescent="0.3">
      <c r="A123" s="207" t="str">
        <f ca="1">IF(ISBLANK('Data Summary'!A125),"",'Data Summary'!A125)</f>
        <v/>
      </c>
    </row>
    <row r="124" spans="1:1" x14ac:dyDescent="0.3">
      <c r="A124" s="207" t="str">
        <f ca="1">IF(ISBLANK('Data Summary'!A126),"",'Data Summary'!A126)</f>
        <v/>
      </c>
    </row>
    <row r="125" spans="1:1" x14ac:dyDescent="0.3">
      <c r="A125" s="207" t="str">
        <f ca="1">IF(ISBLANK('Data Summary'!A127),"",'Data Summary'!A127)</f>
        <v/>
      </c>
    </row>
    <row r="126" spans="1:1" x14ac:dyDescent="0.3">
      <c r="A126" s="207" t="str">
        <f ca="1">IF(ISBLANK('Data Summary'!A128),"",'Data Summary'!A128)</f>
        <v/>
      </c>
    </row>
    <row r="127" spans="1:1" x14ac:dyDescent="0.3">
      <c r="A127" s="207" t="str">
        <f ca="1">IF(ISBLANK('Data Summary'!A129),"",'Data Summary'!A129)</f>
        <v/>
      </c>
    </row>
    <row r="128" spans="1:1" x14ac:dyDescent="0.3">
      <c r="A128" s="207" t="str">
        <f ca="1">IF(ISBLANK('Data Summary'!A130),"",'Data Summary'!A130)</f>
        <v/>
      </c>
    </row>
    <row r="129" spans="1:1" x14ac:dyDescent="0.3">
      <c r="A129" s="207" t="str">
        <f ca="1">IF(ISBLANK('Data Summary'!A131),"",'Data Summary'!A131)</f>
        <v/>
      </c>
    </row>
    <row r="130" spans="1:1" x14ac:dyDescent="0.3">
      <c r="A130" s="207" t="str">
        <f ca="1">IF(ISBLANK('Data Summary'!A132),"",'Data Summary'!A132)</f>
        <v/>
      </c>
    </row>
    <row r="131" spans="1:1" x14ac:dyDescent="0.3">
      <c r="A131" s="207" t="str">
        <f ca="1">IF(ISBLANK('Data Summary'!A133),"",'Data Summary'!A133)</f>
        <v/>
      </c>
    </row>
    <row r="132" spans="1:1" x14ac:dyDescent="0.3">
      <c r="A132" s="207" t="str">
        <f ca="1">IF(ISBLANK('Data Summary'!A134),"",'Data Summary'!A134)</f>
        <v/>
      </c>
    </row>
    <row r="133" spans="1:1" x14ac:dyDescent="0.3">
      <c r="A133" s="207" t="str">
        <f ca="1">IF(ISBLANK('Data Summary'!A135),"",'Data Summary'!A135)</f>
        <v/>
      </c>
    </row>
    <row r="134" spans="1:1" x14ac:dyDescent="0.3">
      <c r="A134" s="207" t="str">
        <f ca="1">IF(ISBLANK('Data Summary'!A136),"",'Data Summary'!A136)</f>
        <v/>
      </c>
    </row>
    <row r="135" spans="1:1" x14ac:dyDescent="0.3">
      <c r="A135" s="207" t="str">
        <f ca="1">IF(ISBLANK('Data Summary'!A137),"",'Data Summary'!A137)</f>
        <v/>
      </c>
    </row>
    <row r="136" spans="1:1" x14ac:dyDescent="0.3">
      <c r="A136" s="207" t="str">
        <f ca="1">IF(ISBLANK('Data Summary'!A138),"",'Data Summary'!A138)</f>
        <v/>
      </c>
    </row>
    <row r="137" spans="1:1" x14ac:dyDescent="0.3">
      <c r="A137" s="207" t="str">
        <f ca="1">IF(ISBLANK('Data Summary'!A139),"",'Data Summary'!A139)</f>
        <v/>
      </c>
    </row>
    <row r="138" spans="1:1" x14ac:dyDescent="0.3">
      <c r="A138" s="207" t="str">
        <f ca="1">IF(ISBLANK('Data Summary'!A140),"",'Data Summary'!A140)</f>
        <v/>
      </c>
    </row>
    <row r="139" spans="1:1" x14ac:dyDescent="0.3">
      <c r="A139" s="207" t="str">
        <f ca="1">IF(ISBLANK('Data Summary'!A141),"",'Data Summary'!A141)</f>
        <v/>
      </c>
    </row>
    <row r="140" spans="1:1" x14ac:dyDescent="0.3">
      <c r="A140" s="207" t="str">
        <f ca="1">IF(ISBLANK('Data Summary'!A142),"",'Data Summary'!A142)</f>
        <v/>
      </c>
    </row>
    <row r="141" spans="1:1" x14ac:dyDescent="0.3">
      <c r="A141" s="207" t="str">
        <f ca="1">IF(ISBLANK('Data Summary'!A143),"",'Data Summary'!A143)</f>
        <v/>
      </c>
    </row>
    <row r="142" spans="1:1" x14ac:dyDescent="0.3">
      <c r="A142" s="207" t="str">
        <f ca="1">IF(ISBLANK('Data Summary'!A144),"",'Data Summary'!A144)</f>
        <v/>
      </c>
    </row>
    <row r="143" spans="1:1" x14ac:dyDescent="0.3">
      <c r="A143" s="207" t="str">
        <f ca="1">IF(ISBLANK('Data Summary'!A145),"",'Data Summary'!A145)</f>
        <v/>
      </c>
    </row>
    <row r="144" spans="1:1" x14ac:dyDescent="0.3">
      <c r="A144" s="207" t="str">
        <f ca="1">IF(ISBLANK('Data Summary'!A146),"",'Data Summary'!A146)</f>
        <v/>
      </c>
    </row>
    <row r="145" spans="1:1" x14ac:dyDescent="0.3">
      <c r="A145" s="207" t="str">
        <f ca="1">IF(ISBLANK('Data Summary'!A147),"",'Data Summary'!A147)</f>
        <v/>
      </c>
    </row>
    <row r="146" spans="1:1" x14ac:dyDescent="0.3">
      <c r="A146" s="207" t="str">
        <f ca="1">IF(ISBLANK('Data Summary'!A148),"",'Data Summary'!A148)</f>
        <v/>
      </c>
    </row>
    <row r="147" spans="1:1" x14ac:dyDescent="0.3">
      <c r="A147" s="207" t="str">
        <f ca="1">IF(ISBLANK('Data Summary'!A149),"",'Data Summary'!A149)</f>
        <v/>
      </c>
    </row>
    <row r="148" spans="1:1" x14ac:dyDescent="0.3">
      <c r="A148" s="207" t="e">
        <f>IF(ISBLANK(#REF!),"",#REF!)</f>
        <v>#REF!</v>
      </c>
    </row>
    <row r="149" spans="1:1" x14ac:dyDescent="0.3">
      <c r="A149" s="207" t="e">
        <f>IF(ISBLANK(#REF!),"",#REF!)</f>
        <v>#REF!</v>
      </c>
    </row>
    <row r="150" spans="1:1" x14ac:dyDescent="0.3">
      <c r="A150" s="207" t="e">
        <f>IF(ISBLANK(#REF!),"",#REF!)</f>
        <v>#REF!</v>
      </c>
    </row>
    <row r="151" spans="1:1" x14ac:dyDescent="0.3">
      <c r="A151" s="207" t="e">
        <f>IF(ISBLANK(#REF!),"",#REF!)</f>
        <v>#REF!</v>
      </c>
    </row>
    <row r="152" spans="1:1" x14ac:dyDescent="0.3">
      <c r="A152" s="205"/>
    </row>
    <row r="153" spans="1:1" x14ac:dyDescent="0.3">
      <c r="A153" s="205"/>
    </row>
    <row r="154" spans="1:1" x14ac:dyDescent="0.3">
      <c r="A154" s="205"/>
    </row>
    <row r="155" spans="1:1" x14ac:dyDescent="0.3">
      <c r="A155" s="205"/>
    </row>
    <row r="156" spans="1:1" x14ac:dyDescent="0.3">
      <c r="A156" s="205"/>
    </row>
    <row r="157" spans="1:1" x14ac:dyDescent="0.3">
      <c r="A157" s="205"/>
    </row>
    <row r="158" spans="1:1" x14ac:dyDescent="0.3">
      <c r="A158" s="205"/>
    </row>
    <row r="159" spans="1:1" x14ac:dyDescent="0.3">
      <c r="A159" s="205"/>
    </row>
    <row r="160" spans="1:1" x14ac:dyDescent="0.3">
      <c r="A160" s="205"/>
    </row>
    <row r="161" spans="1:1" x14ac:dyDescent="0.3">
      <c r="A161" s="205"/>
    </row>
    <row r="162" spans="1:1" x14ac:dyDescent="0.3">
      <c r="A162" s="205"/>
    </row>
    <row r="163" spans="1:1" x14ac:dyDescent="0.3">
      <c r="A163" s="205"/>
    </row>
    <row r="164" spans="1:1" x14ac:dyDescent="0.3">
      <c r="A164" s="205"/>
    </row>
    <row r="165" spans="1:1" x14ac:dyDescent="0.3">
      <c r="A165" s="205"/>
    </row>
    <row r="166" spans="1:1" x14ac:dyDescent="0.3">
      <c r="A166" s="205"/>
    </row>
    <row r="167" spans="1:1" x14ac:dyDescent="0.3">
      <c r="A167" s="205"/>
    </row>
    <row r="168" spans="1:1" x14ac:dyDescent="0.3">
      <c r="A168" s="205"/>
    </row>
    <row r="169" spans="1:1" x14ac:dyDescent="0.3">
      <c r="A169" s="205"/>
    </row>
    <row r="170" spans="1:1" x14ac:dyDescent="0.3">
      <c r="A170" s="205"/>
    </row>
    <row r="171" spans="1:1" x14ac:dyDescent="0.3">
      <c r="A171" s="205"/>
    </row>
    <row r="172" spans="1:1" x14ac:dyDescent="0.3">
      <c r="A172" s="205"/>
    </row>
    <row r="173" spans="1:1" x14ac:dyDescent="0.3">
      <c r="A173" s="205"/>
    </row>
    <row r="174" spans="1:1" x14ac:dyDescent="0.3">
      <c r="A174" s="205"/>
    </row>
    <row r="175" spans="1:1" x14ac:dyDescent="0.3">
      <c r="A175" s="205"/>
    </row>
    <row r="176" spans="1:1" x14ac:dyDescent="0.3">
      <c r="A176" s="205"/>
    </row>
    <row r="177" spans="1:1" x14ac:dyDescent="0.3">
      <c r="A177" s="205"/>
    </row>
    <row r="178" spans="1:1" x14ac:dyDescent="0.3">
      <c r="A178" s="205"/>
    </row>
    <row r="179" spans="1:1" x14ac:dyDescent="0.3">
      <c r="A179" s="205"/>
    </row>
    <row r="180" spans="1:1" x14ac:dyDescent="0.3">
      <c r="A180" s="205"/>
    </row>
    <row r="181" spans="1:1" x14ac:dyDescent="0.3">
      <c r="A181" s="205"/>
    </row>
    <row r="182" spans="1:1" x14ac:dyDescent="0.3">
      <c r="A182" s="205"/>
    </row>
    <row r="183" spans="1:1" x14ac:dyDescent="0.3">
      <c r="A183" s="205"/>
    </row>
    <row r="184" spans="1:1" x14ac:dyDescent="0.3">
      <c r="A184" s="205"/>
    </row>
    <row r="185" spans="1:1" x14ac:dyDescent="0.3">
      <c r="A185" s="205"/>
    </row>
    <row r="186" spans="1:1" x14ac:dyDescent="0.3">
      <c r="A186" s="205"/>
    </row>
    <row r="187" spans="1:1" x14ac:dyDescent="0.3">
      <c r="A187" s="205"/>
    </row>
    <row r="188" spans="1:1" x14ac:dyDescent="0.3">
      <c r="A188" s="205"/>
    </row>
    <row r="189" spans="1:1" x14ac:dyDescent="0.3">
      <c r="A189" s="205"/>
    </row>
    <row r="190" spans="1:1" x14ac:dyDescent="0.3">
      <c r="A190" s="205"/>
    </row>
    <row r="191" spans="1:1" x14ac:dyDescent="0.3">
      <c r="A191" s="205"/>
    </row>
    <row r="192" spans="1:1" x14ac:dyDescent="0.3">
      <c r="A192" s="205"/>
    </row>
    <row r="193" spans="1:1" x14ac:dyDescent="0.3">
      <c r="A193" s="205"/>
    </row>
    <row r="194" spans="1:1" x14ac:dyDescent="0.3">
      <c r="A194" s="205"/>
    </row>
    <row r="195" spans="1:1" x14ac:dyDescent="0.3">
      <c r="A195" s="205"/>
    </row>
    <row r="196" spans="1:1" x14ac:dyDescent="0.3">
      <c r="A196" s="205"/>
    </row>
    <row r="197" spans="1:1" x14ac:dyDescent="0.3">
      <c r="A197" s="205"/>
    </row>
    <row r="198" spans="1:1" x14ac:dyDescent="0.3">
      <c r="A198" s="205"/>
    </row>
    <row r="199" spans="1:1" x14ac:dyDescent="0.3">
      <c r="A199" s="205"/>
    </row>
    <row r="200" spans="1:1" x14ac:dyDescent="0.3">
      <c r="A200" s="205"/>
    </row>
    <row r="201" spans="1:1" x14ac:dyDescent="0.3">
      <c r="A201" s="205"/>
    </row>
    <row r="202" spans="1:1" x14ac:dyDescent="0.3">
      <c r="A202" s="205"/>
    </row>
    <row r="203" spans="1:1" x14ac:dyDescent="0.3">
      <c r="A203" s="205"/>
    </row>
    <row r="204" spans="1:1" x14ac:dyDescent="0.3">
      <c r="A204" s="205"/>
    </row>
    <row r="205" spans="1:1" x14ac:dyDescent="0.3">
      <c r="A205" s="205"/>
    </row>
    <row r="206" spans="1:1" x14ac:dyDescent="0.3">
      <c r="A206" s="205"/>
    </row>
    <row r="207" spans="1:1" x14ac:dyDescent="0.3">
      <c r="A207" s="205"/>
    </row>
    <row r="208" spans="1:1" x14ac:dyDescent="0.3">
      <c r="A208" s="205"/>
    </row>
    <row r="209" spans="1:1" x14ac:dyDescent="0.3">
      <c r="A209" s="205"/>
    </row>
    <row r="210" spans="1:1" x14ac:dyDescent="0.3">
      <c r="A210" s="205"/>
    </row>
    <row r="211" spans="1:1" x14ac:dyDescent="0.3">
      <c r="A211" s="205"/>
    </row>
    <row r="212" spans="1:1" x14ac:dyDescent="0.3">
      <c r="A212" s="205"/>
    </row>
    <row r="213" spans="1:1" x14ac:dyDescent="0.3">
      <c r="A213" s="205"/>
    </row>
    <row r="214" spans="1:1" x14ac:dyDescent="0.3">
      <c r="A214" s="205"/>
    </row>
    <row r="215" spans="1:1" x14ac:dyDescent="0.3">
      <c r="A215" s="205"/>
    </row>
    <row r="216" spans="1:1" x14ac:dyDescent="0.3">
      <c r="A216" s="205"/>
    </row>
    <row r="217" spans="1:1" x14ac:dyDescent="0.3">
      <c r="A217" s="205"/>
    </row>
    <row r="218" spans="1:1" x14ac:dyDescent="0.3">
      <c r="A218" s="205"/>
    </row>
    <row r="219" spans="1:1" x14ac:dyDescent="0.3">
      <c r="A219" s="205"/>
    </row>
    <row r="220" spans="1:1" x14ac:dyDescent="0.3">
      <c r="A220" s="205"/>
    </row>
    <row r="221" spans="1:1" x14ac:dyDescent="0.3">
      <c r="A221" s="205"/>
    </row>
    <row r="222" spans="1:1" x14ac:dyDescent="0.3">
      <c r="A222" s="205"/>
    </row>
    <row r="223" spans="1:1" x14ac:dyDescent="0.3">
      <c r="A223" s="205"/>
    </row>
    <row r="224" spans="1:1" x14ac:dyDescent="0.3">
      <c r="A224" s="205"/>
    </row>
    <row r="225" spans="1:1" x14ac:dyDescent="0.3">
      <c r="A225" s="205"/>
    </row>
    <row r="226" spans="1:1" x14ac:dyDescent="0.3">
      <c r="A226" s="205"/>
    </row>
    <row r="227" spans="1:1" x14ac:dyDescent="0.3">
      <c r="A227" s="205"/>
    </row>
    <row r="228" spans="1:1" x14ac:dyDescent="0.3">
      <c r="A228" s="205"/>
    </row>
    <row r="229" spans="1:1" x14ac:dyDescent="0.3">
      <c r="A229" s="205"/>
    </row>
    <row r="230" spans="1:1" x14ac:dyDescent="0.3">
      <c r="A230" s="205"/>
    </row>
    <row r="231" spans="1:1" x14ac:dyDescent="0.3">
      <c r="A231" s="205"/>
    </row>
    <row r="232" spans="1:1" x14ac:dyDescent="0.3">
      <c r="A232" s="205"/>
    </row>
    <row r="233" spans="1:1" x14ac:dyDescent="0.3">
      <c r="A233" s="205"/>
    </row>
    <row r="234" spans="1:1" x14ac:dyDescent="0.3">
      <c r="A234" s="205"/>
    </row>
    <row r="235" spans="1:1" x14ac:dyDescent="0.3">
      <c r="A235" s="205"/>
    </row>
    <row r="236" spans="1:1" x14ac:dyDescent="0.3">
      <c r="A236" s="205"/>
    </row>
    <row r="237" spans="1:1" x14ac:dyDescent="0.3">
      <c r="A237" s="205"/>
    </row>
    <row r="238" spans="1:1" x14ac:dyDescent="0.3">
      <c r="A238" s="205"/>
    </row>
    <row r="239" spans="1:1" x14ac:dyDescent="0.3">
      <c r="A239" s="205"/>
    </row>
    <row r="240" spans="1:1" x14ac:dyDescent="0.3">
      <c r="A240" s="205"/>
    </row>
    <row r="241" spans="1:1" x14ac:dyDescent="0.3">
      <c r="A241" s="205"/>
    </row>
    <row r="242" spans="1:1" x14ac:dyDescent="0.3">
      <c r="A242" s="205"/>
    </row>
    <row r="243" spans="1:1" x14ac:dyDescent="0.3">
      <c r="A243" s="205"/>
    </row>
    <row r="244" spans="1:1" x14ac:dyDescent="0.3">
      <c r="A244" s="205"/>
    </row>
    <row r="245" spans="1:1" x14ac:dyDescent="0.3">
      <c r="A245" s="205"/>
    </row>
    <row r="246" spans="1:1" x14ac:dyDescent="0.3">
      <c r="A246" s="205"/>
    </row>
    <row r="247" spans="1:1" x14ac:dyDescent="0.3">
      <c r="A247" s="205"/>
    </row>
    <row r="248" spans="1:1" x14ac:dyDescent="0.3">
      <c r="A248" s="205"/>
    </row>
    <row r="249" spans="1:1" x14ac:dyDescent="0.3">
      <c r="A249" s="205"/>
    </row>
    <row r="250" spans="1:1" x14ac:dyDescent="0.3">
      <c r="A250" s="205"/>
    </row>
    <row r="251" spans="1:1" x14ac:dyDescent="0.3">
      <c r="A251" s="205"/>
    </row>
    <row r="252" spans="1:1" x14ac:dyDescent="0.3">
      <c r="A252" s="205"/>
    </row>
    <row r="253" spans="1:1" x14ac:dyDescent="0.3">
      <c r="A253" s="205"/>
    </row>
    <row r="254" spans="1:1" x14ac:dyDescent="0.3">
      <c r="A254" s="205"/>
    </row>
    <row r="255" spans="1:1" x14ac:dyDescent="0.3">
      <c r="A255" s="205"/>
    </row>
    <row r="256" spans="1:1" x14ac:dyDescent="0.3">
      <c r="A256" s="205"/>
    </row>
    <row r="257" spans="1:1" x14ac:dyDescent="0.3">
      <c r="A257" s="205"/>
    </row>
    <row r="258" spans="1:1" x14ac:dyDescent="0.3">
      <c r="A258" s="205"/>
    </row>
    <row r="259" spans="1:1" x14ac:dyDescent="0.3">
      <c r="A259" s="205"/>
    </row>
    <row r="260" spans="1:1" x14ac:dyDescent="0.3">
      <c r="A260" s="205"/>
    </row>
    <row r="261" spans="1:1" x14ac:dyDescent="0.3">
      <c r="A261" s="205"/>
    </row>
    <row r="262" spans="1:1" x14ac:dyDescent="0.3">
      <c r="A262" s="205"/>
    </row>
    <row r="263" spans="1:1" x14ac:dyDescent="0.3">
      <c r="A263" s="205"/>
    </row>
    <row r="264" spans="1:1" x14ac:dyDescent="0.3">
      <c r="A264" s="205"/>
    </row>
    <row r="265" spans="1:1" x14ac:dyDescent="0.3">
      <c r="A265" s="205"/>
    </row>
    <row r="266" spans="1:1" x14ac:dyDescent="0.3">
      <c r="A266" s="205"/>
    </row>
    <row r="267" spans="1:1" x14ac:dyDescent="0.3">
      <c r="A267" s="205"/>
    </row>
    <row r="268" spans="1:1" x14ac:dyDescent="0.3">
      <c r="A268" s="205"/>
    </row>
    <row r="269" spans="1:1" x14ac:dyDescent="0.3">
      <c r="A269" s="205"/>
    </row>
    <row r="270" spans="1:1" x14ac:dyDescent="0.3">
      <c r="A270" s="205"/>
    </row>
    <row r="271" spans="1:1" x14ac:dyDescent="0.3">
      <c r="A271" s="205"/>
    </row>
    <row r="272" spans="1:1" x14ac:dyDescent="0.3">
      <c r="A272" s="205"/>
    </row>
    <row r="273" spans="1:1" x14ac:dyDescent="0.3">
      <c r="A273" s="205"/>
    </row>
    <row r="274" spans="1:1" x14ac:dyDescent="0.3">
      <c r="A274" s="205"/>
    </row>
    <row r="275" spans="1:1" x14ac:dyDescent="0.3">
      <c r="A275" s="205"/>
    </row>
    <row r="276" spans="1:1" x14ac:dyDescent="0.3">
      <c r="A276" s="205"/>
    </row>
    <row r="277" spans="1:1" x14ac:dyDescent="0.3">
      <c r="A277" s="205"/>
    </row>
    <row r="278" spans="1:1" x14ac:dyDescent="0.3">
      <c r="A278" s="205"/>
    </row>
    <row r="279" spans="1:1" x14ac:dyDescent="0.3">
      <c r="A279" s="205"/>
    </row>
    <row r="280" spans="1:1" x14ac:dyDescent="0.3">
      <c r="A280" s="205"/>
    </row>
    <row r="281" spans="1:1" x14ac:dyDescent="0.3">
      <c r="A281" s="205"/>
    </row>
    <row r="282" spans="1:1" x14ac:dyDescent="0.3">
      <c r="A282" s="205"/>
    </row>
    <row r="283" spans="1:1" x14ac:dyDescent="0.3">
      <c r="A283" s="205"/>
    </row>
    <row r="284" spans="1:1" x14ac:dyDescent="0.3">
      <c r="A284" s="205"/>
    </row>
    <row r="285" spans="1:1" x14ac:dyDescent="0.3">
      <c r="A285" s="205"/>
    </row>
    <row r="286" spans="1:1" x14ac:dyDescent="0.3">
      <c r="A286" s="205"/>
    </row>
    <row r="287" spans="1:1" x14ac:dyDescent="0.3">
      <c r="A287" s="205"/>
    </row>
    <row r="288" spans="1:1" x14ac:dyDescent="0.3">
      <c r="A288" s="205"/>
    </row>
    <row r="289" spans="1:1" x14ac:dyDescent="0.3">
      <c r="A289" s="205"/>
    </row>
    <row r="290" spans="1:1" x14ac:dyDescent="0.3">
      <c r="A290" s="205"/>
    </row>
    <row r="291" spans="1:1" x14ac:dyDescent="0.3">
      <c r="A291" s="205"/>
    </row>
    <row r="292" spans="1:1" x14ac:dyDescent="0.3">
      <c r="A292" s="205"/>
    </row>
    <row r="293" spans="1:1" x14ac:dyDescent="0.3">
      <c r="A293" s="205"/>
    </row>
    <row r="294" spans="1:1" x14ac:dyDescent="0.3">
      <c r="A294" s="205"/>
    </row>
    <row r="295" spans="1:1" x14ac:dyDescent="0.3">
      <c r="A295" s="205"/>
    </row>
    <row r="296" spans="1:1" x14ac:dyDescent="0.3">
      <c r="A296" s="205"/>
    </row>
    <row r="297" spans="1:1" x14ac:dyDescent="0.3">
      <c r="A297" s="205"/>
    </row>
    <row r="298" spans="1:1" x14ac:dyDescent="0.3">
      <c r="A298" s="205"/>
    </row>
    <row r="299" spans="1:1" x14ac:dyDescent="0.3">
      <c r="A299" s="205"/>
    </row>
    <row r="300" spans="1:1" x14ac:dyDescent="0.3">
      <c r="A300" s="205"/>
    </row>
    <row r="301" spans="1:1" x14ac:dyDescent="0.3">
      <c r="A301" s="205"/>
    </row>
    <row r="302" spans="1:1" x14ac:dyDescent="0.3">
      <c r="A302" s="205"/>
    </row>
    <row r="303" spans="1:1" x14ac:dyDescent="0.3">
      <c r="A303" s="205"/>
    </row>
    <row r="304" spans="1:1" x14ac:dyDescent="0.3">
      <c r="A304" s="205"/>
    </row>
    <row r="305" spans="1:1" x14ac:dyDescent="0.3">
      <c r="A305" s="205"/>
    </row>
    <row r="306" spans="1:1" x14ac:dyDescent="0.3">
      <c r="A306" s="205"/>
    </row>
    <row r="307" spans="1:1" x14ac:dyDescent="0.3">
      <c r="A307" s="205"/>
    </row>
    <row r="308" spans="1:1" x14ac:dyDescent="0.3">
      <c r="A308" s="205"/>
    </row>
    <row r="309" spans="1:1" x14ac:dyDescent="0.3">
      <c r="A309" s="205"/>
    </row>
    <row r="310" spans="1:1" x14ac:dyDescent="0.3">
      <c r="A310" s="205"/>
    </row>
    <row r="311" spans="1:1" x14ac:dyDescent="0.3">
      <c r="A311" s="205"/>
    </row>
    <row r="312" spans="1:1" x14ac:dyDescent="0.3">
      <c r="A312" s="205"/>
    </row>
    <row r="313" spans="1:1" x14ac:dyDescent="0.3">
      <c r="A313" s="205"/>
    </row>
    <row r="314" spans="1:1" x14ac:dyDescent="0.3">
      <c r="A314" s="205"/>
    </row>
    <row r="315" spans="1:1" x14ac:dyDescent="0.3">
      <c r="A315" s="205"/>
    </row>
    <row r="316" spans="1:1" x14ac:dyDescent="0.3">
      <c r="A316" s="205"/>
    </row>
    <row r="317" spans="1:1" x14ac:dyDescent="0.3">
      <c r="A317" s="205"/>
    </row>
    <row r="318" spans="1:1" x14ac:dyDescent="0.3">
      <c r="A318" s="205"/>
    </row>
    <row r="319" spans="1:1" x14ac:dyDescent="0.3">
      <c r="A319" s="205"/>
    </row>
    <row r="320" spans="1:1" x14ac:dyDescent="0.3">
      <c r="A320" s="205"/>
    </row>
    <row r="321" spans="1:1" x14ac:dyDescent="0.3">
      <c r="A321" s="205"/>
    </row>
    <row r="322" spans="1:1" x14ac:dyDescent="0.3">
      <c r="A322" s="205"/>
    </row>
    <row r="323" spans="1:1" x14ac:dyDescent="0.3">
      <c r="A323" s="205"/>
    </row>
    <row r="324" spans="1:1" x14ac:dyDescent="0.3">
      <c r="A324" s="205"/>
    </row>
    <row r="325" spans="1:1" x14ac:dyDescent="0.3">
      <c r="A325" s="205"/>
    </row>
    <row r="326" spans="1:1" x14ac:dyDescent="0.3">
      <c r="A326" s="205"/>
    </row>
    <row r="327" spans="1:1" x14ac:dyDescent="0.3">
      <c r="A327" s="205"/>
    </row>
    <row r="328" spans="1:1" x14ac:dyDescent="0.3">
      <c r="A328" s="205"/>
    </row>
    <row r="329" spans="1:1" x14ac:dyDescent="0.3">
      <c r="A329" s="205"/>
    </row>
    <row r="330" spans="1:1" x14ac:dyDescent="0.3">
      <c r="A330" s="205"/>
    </row>
    <row r="331" spans="1:1" x14ac:dyDescent="0.3">
      <c r="A331" s="205"/>
    </row>
    <row r="332" spans="1:1" x14ac:dyDescent="0.3">
      <c r="A332" s="205"/>
    </row>
    <row r="333" spans="1:1" x14ac:dyDescent="0.3">
      <c r="A333" s="205"/>
    </row>
    <row r="334" spans="1:1" x14ac:dyDescent="0.3">
      <c r="A334" s="205"/>
    </row>
    <row r="335" spans="1:1" x14ac:dyDescent="0.3">
      <c r="A335" s="205"/>
    </row>
    <row r="336" spans="1:1" x14ac:dyDescent="0.3">
      <c r="A336" s="205"/>
    </row>
    <row r="337" spans="1:1" x14ac:dyDescent="0.3">
      <c r="A337" s="205"/>
    </row>
    <row r="338" spans="1:1" x14ac:dyDescent="0.3">
      <c r="A338" s="205"/>
    </row>
    <row r="339" spans="1:1" x14ac:dyDescent="0.3">
      <c r="A339" s="205"/>
    </row>
    <row r="340" spans="1:1" x14ac:dyDescent="0.3">
      <c r="A340" s="205"/>
    </row>
    <row r="341" spans="1:1" x14ac:dyDescent="0.3">
      <c r="A341" s="205"/>
    </row>
    <row r="342" spans="1:1" x14ac:dyDescent="0.3">
      <c r="A342" s="205"/>
    </row>
    <row r="343" spans="1:1" x14ac:dyDescent="0.3">
      <c r="A343" s="205"/>
    </row>
    <row r="344" spans="1:1" x14ac:dyDescent="0.3">
      <c r="A344" s="205"/>
    </row>
    <row r="345" spans="1:1" x14ac:dyDescent="0.3">
      <c r="A345" s="205"/>
    </row>
    <row r="346" spans="1:1" x14ac:dyDescent="0.3">
      <c r="A346" s="205"/>
    </row>
    <row r="347" spans="1:1" x14ac:dyDescent="0.3">
      <c r="A347" s="205"/>
    </row>
    <row r="348" spans="1:1" x14ac:dyDescent="0.3">
      <c r="A348" s="205"/>
    </row>
    <row r="349" spans="1:1" x14ac:dyDescent="0.3">
      <c r="A349" s="205"/>
    </row>
    <row r="350" spans="1:1" x14ac:dyDescent="0.3">
      <c r="A350" s="205"/>
    </row>
    <row r="351" spans="1:1" x14ac:dyDescent="0.3">
      <c r="A351" s="205"/>
    </row>
    <row r="352" spans="1:1" x14ac:dyDescent="0.3">
      <c r="A352" s="205"/>
    </row>
    <row r="353" spans="1:1" x14ac:dyDescent="0.3">
      <c r="A353" s="205"/>
    </row>
    <row r="354" spans="1:1" x14ac:dyDescent="0.3">
      <c r="A354" s="205"/>
    </row>
    <row r="355" spans="1:1" x14ac:dyDescent="0.3">
      <c r="A355" s="205"/>
    </row>
    <row r="356" spans="1:1" x14ac:dyDescent="0.3">
      <c r="A356" s="205"/>
    </row>
    <row r="357" spans="1:1" x14ac:dyDescent="0.3">
      <c r="A357" s="205"/>
    </row>
    <row r="358" spans="1:1" x14ac:dyDescent="0.3">
      <c r="A358" s="205"/>
    </row>
    <row r="359" spans="1:1" x14ac:dyDescent="0.3">
      <c r="A359" s="205"/>
    </row>
    <row r="360" spans="1:1" x14ac:dyDescent="0.3">
      <c r="A360" s="205"/>
    </row>
    <row r="361" spans="1:1" x14ac:dyDescent="0.3">
      <c r="A361" s="205"/>
    </row>
    <row r="362" spans="1:1" x14ac:dyDescent="0.3">
      <c r="A362" s="205"/>
    </row>
    <row r="363" spans="1:1" x14ac:dyDescent="0.3">
      <c r="A363" s="205"/>
    </row>
    <row r="364" spans="1:1" x14ac:dyDescent="0.3">
      <c r="A364" s="205"/>
    </row>
    <row r="365" spans="1:1" x14ac:dyDescent="0.3">
      <c r="A365" s="205"/>
    </row>
    <row r="366" spans="1:1" x14ac:dyDescent="0.3">
      <c r="A366" s="205"/>
    </row>
    <row r="367" spans="1:1" x14ac:dyDescent="0.3">
      <c r="A367" s="205"/>
    </row>
    <row r="368" spans="1:1" x14ac:dyDescent="0.3">
      <c r="A368" s="205"/>
    </row>
    <row r="369" spans="1:1" x14ac:dyDescent="0.3">
      <c r="A369" s="205"/>
    </row>
    <row r="370" spans="1:1" x14ac:dyDescent="0.3">
      <c r="A370" s="205"/>
    </row>
    <row r="371" spans="1:1" x14ac:dyDescent="0.3">
      <c r="A371" s="205"/>
    </row>
    <row r="372" spans="1:1" x14ac:dyDescent="0.3">
      <c r="A372" s="205"/>
    </row>
    <row r="373" spans="1:1" x14ac:dyDescent="0.3">
      <c r="A373" s="205"/>
    </row>
    <row r="374" spans="1:1" x14ac:dyDescent="0.3">
      <c r="A374" s="205"/>
    </row>
    <row r="375" spans="1:1" x14ac:dyDescent="0.3">
      <c r="A375" s="205"/>
    </row>
    <row r="376" spans="1:1" x14ac:dyDescent="0.3">
      <c r="A376" s="205"/>
    </row>
    <row r="377" spans="1:1" x14ac:dyDescent="0.3">
      <c r="A377" s="205"/>
    </row>
    <row r="378" spans="1:1" x14ac:dyDescent="0.3">
      <c r="A378" s="205"/>
    </row>
    <row r="379" spans="1:1" x14ac:dyDescent="0.3">
      <c r="A379" s="205"/>
    </row>
    <row r="380" spans="1:1" x14ac:dyDescent="0.3">
      <c r="A380" s="205"/>
    </row>
    <row r="381" spans="1:1" x14ac:dyDescent="0.3">
      <c r="A381" s="205"/>
    </row>
    <row r="382" spans="1:1" x14ac:dyDescent="0.3">
      <c r="A382" s="205"/>
    </row>
    <row r="383" spans="1:1" x14ac:dyDescent="0.3">
      <c r="A383" s="205"/>
    </row>
    <row r="384" spans="1:1" x14ac:dyDescent="0.3">
      <c r="A384" s="205"/>
    </row>
    <row r="385" spans="1:1" x14ac:dyDescent="0.3">
      <c r="A385" s="205"/>
    </row>
    <row r="386" spans="1:1" x14ac:dyDescent="0.3">
      <c r="A386" s="205"/>
    </row>
    <row r="387" spans="1:1" x14ac:dyDescent="0.3">
      <c r="A387" s="205"/>
    </row>
    <row r="388" spans="1:1" x14ac:dyDescent="0.3">
      <c r="A388" s="205"/>
    </row>
    <row r="389" spans="1:1" x14ac:dyDescent="0.3">
      <c r="A389" s="205"/>
    </row>
    <row r="390" spans="1:1" x14ac:dyDescent="0.3">
      <c r="A390" s="205"/>
    </row>
    <row r="391" spans="1:1" x14ac:dyDescent="0.3">
      <c r="A391" s="205"/>
    </row>
    <row r="392" spans="1:1" x14ac:dyDescent="0.3">
      <c r="A392" s="205"/>
    </row>
    <row r="393" spans="1:1" x14ac:dyDescent="0.3">
      <c r="A393" s="205"/>
    </row>
    <row r="394" spans="1:1" x14ac:dyDescent="0.3">
      <c r="A394" s="205"/>
    </row>
    <row r="395" spans="1:1" x14ac:dyDescent="0.3">
      <c r="A395" s="205"/>
    </row>
    <row r="396" spans="1:1" x14ac:dyDescent="0.3">
      <c r="A396" s="205"/>
    </row>
    <row r="397" spans="1:1" x14ac:dyDescent="0.3">
      <c r="A397" s="205"/>
    </row>
    <row r="398" spans="1:1" x14ac:dyDescent="0.3">
      <c r="A398" s="205"/>
    </row>
    <row r="399" spans="1:1" x14ac:dyDescent="0.3">
      <c r="A399" s="205"/>
    </row>
    <row r="400" spans="1:1" x14ac:dyDescent="0.3">
      <c r="A400" s="205"/>
    </row>
    <row r="401" spans="1:1" x14ac:dyDescent="0.3">
      <c r="A401" s="205"/>
    </row>
    <row r="402" spans="1:1" x14ac:dyDescent="0.3">
      <c r="A402" s="205"/>
    </row>
    <row r="403" spans="1:1" x14ac:dyDescent="0.3">
      <c r="A403" s="205"/>
    </row>
    <row r="404" spans="1:1" x14ac:dyDescent="0.3">
      <c r="A404" s="205"/>
    </row>
    <row r="405" spans="1:1" x14ac:dyDescent="0.3">
      <c r="A405" s="205"/>
    </row>
    <row r="406" spans="1:1" x14ac:dyDescent="0.3">
      <c r="A406" s="205"/>
    </row>
    <row r="407" spans="1:1" x14ac:dyDescent="0.3">
      <c r="A407" s="205"/>
    </row>
    <row r="408" spans="1:1" x14ac:dyDescent="0.3">
      <c r="A408" s="205"/>
    </row>
    <row r="409" spans="1:1" x14ac:dyDescent="0.3">
      <c r="A409" s="205"/>
    </row>
    <row r="410" spans="1:1" x14ac:dyDescent="0.3">
      <c r="A410" s="205"/>
    </row>
    <row r="411" spans="1:1" x14ac:dyDescent="0.3">
      <c r="A411" s="205"/>
    </row>
    <row r="412" spans="1:1" x14ac:dyDescent="0.3">
      <c r="A412" s="205"/>
    </row>
    <row r="413" spans="1:1" x14ac:dyDescent="0.3">
      <c r="A413" s="205"/>
    </row>
    <row r="414" spans="1:1" x14ac:dyDescent="0.3">
      <c r="A414" s="205"/>
    </row>
    <row r="415" spans="1:1" x14ac:dyDescent="0.3">
      <c r="A415" s="205"/>
    </row>
    <row r="416" spans="1:1" x14ac:dyDescent="0.3">
      <c r="A416" s="205"/>
    </row>
    <row r="417" spans="1:1" x14ac:dyDescent="0.3">
      <c r="A417" s="205"/>
    </row>
    <row r="418" spans="1:1" x14ac:dyDescent="0.3">
      <c r="A418" s="205"/>
    </row>
    <row r="419" spans="1:1" x14ac:dyDescent="0.3">
      <c r="A419" s="205"/>
    </row>
    <row r="420" spans="1:1" x14ac:dyDescent="0.3">
      <c r="A420" s="205"/>
    </row>
    <row r="421" spans="1:1" x14ac:dyDescent="0.3">
      <c r="A421" s="205"/>
    </row>
    <row r="422" spans="1:1" x14ac:dyDescent="0.3">
      <c r="A422" s="205"/>
    </row>
    <row r="423" spans="1:1" x14ac:dyDescent="0.3">
      <c r="A423" s="205"/>
    </row>
    <row r="424" spans="1:1" x14ac:dyDescent="0.3">
      <c r="A424" s="205"/>
    </row>
    <row r="425" spans="1:1" x14ac:dyDescent="0.3">
      <c r="A425" s="205"/>
    </row>
    <row r="426" spans="1:1" x14ac:dyDescent="0.3">
      <c r="A426" s="205"/>
    </row>
    <row r="427" spans="1:1" x14ac:dyDescent="0.3">
      <c r="A427" s="205"/>
    </row>
    <row r="428" spans="1:1" x14ac:dyDescent="0.3">
      <c r="A428" s="205"/>
    </row>
    <row r="429" spans="1:1" x14ac:dyDescent="0.3">
      <c r="A429" s="205"/>
    </row>
    <row r="430" spans="1:1" x14ac:dyDescent="0.3">
      <c r="A430" s="205"/>
    </row>
    <row r="431" spans="1:1" x14ac:dyDescent="0.3">
      <c r="A431" s="205"/>
    </row>
    <row r="432" spans="1:1" x14ac:dyDescent="0.3">
      <c r="A432" s="205"/>
    </row>
    <row r="433" spans="1:1" x14ac:dyDescent="0.3">
      <c r="A433" s="205"/>
    </row>
    <row r="434" spans="1:1" x14ac:dyDescent="0.3">
      <c r="A434" s="205"/>
    </row>
    <row r="435" spans="1:1" x14ac:dyDescent="0.3">
      <c r="A435" s="205"/>
    </row>
    <row r="436" spans="1:1" x14ac:dyDescent="0.3">
      <c r="A436" s="205"/>
    </row>
    <row r="437" spans="1:1" x14ac:dyDescent="0.3">
      <c r="A437" s="205"/>
    </row>
    <row r="438" spans="1:1" x14ac:dyDescent="0.3">
      <c r="A438" s="205"/>
    </row>
    <row r="439" spans="1:1" x14ac:dyDescent="0.3">
      <c r="A439" s="205"/>
    </row>
    <row r="440" spans="1:1" x14ac:dyDescent="0.3">
      <c r="A440" s="205"/>
    </row>
    <row r="441" spans="1:1" x14ac:dyDescent="0.3">
      <c r="A441" s="205"/>
    </row>
    <row r="442" spans="1:1" x14ac:dyDescent="0.3">
      <c r="A442" s="205"/>
    </row>
    <row r="443" spans="1:1" x14ac:dyDescent="0.3">
      <c r="A443" s="205"/>
    </row>
    <row r="444" spans="1:1" x14ac:dyDescent="0.3">
      <c r="A444" s="205"/>
    </row>
    <row r="445" spans="1:1" x14ac:dyDescent="0.3">
      <c r="A445" s="205"/>
    </row>
    <row r="446" spans="1:1" x14ac:dyDescent="0.3">
      <c r="A446" s="205"/>
    </row>
    <row r="447" spans="1:1" x14ac:dyDescent="0.3">
      <c r="A447" s="205"/>
    </row>
    <row r="448" spans="1:1" x14ac:dyDescent="0.3">
      <c r="A448" s="205"/>
    </row>
    <row r="449" spans="1:1" x14ac:dyDescent="0.3">
      <c r="A449" s="205"/>
    </row>
    <row r="450" spans="1:1" x14ac:dyDescent="0.3">
      <c r="A450" s="205"/>
    </row>
    <row r="451" spans="1:1" x14ac:dyDescent="0.3">
      <c r="A451" s="205"/>
    </row>
    <row r="452" spans="1:1" x14ac:dyDescent="0.3">
      <c r="A452" s="205"/>
    </row>
    <row r="453" spans="1:1" x14ac:dyDescent="0.3">
      <c r="A453" s="205"/>
    </row>
    <row r="454" spans="1:1" x14ac:dyDescent="0.3">
      <c r="A454" s="205"/>
    </row>
    <row r="455" spans="1:1" x14ac:dyDescent="0.3">
      <c r="A455" s="205"/>
    </row>
    <row r="456" spans="1:1" x14ac:dyDescent="0.3">
      <c r="A456" s="205"/>
    </row>
    <row r="457" spans="1:1" x14ac:dyDescent="0.3">
      <c r="A457" s="205"/>
    </row>
    <row r="458" spans="1:1" x14ac:dyDescent="0.3">
      <c r="A458" s="205"/>
    </row>
    <row r="459" spans="1:1" x14ac:dyDescent="0.3">
      <c r="A459" s="205"/>
    </row>
    <row r="460" spans="1:1" x14ac:dyDescent="0.3">
      <c r="A460" s="205"/>
    </row>
    <row r="461" spans="1:1" x14ac:dyDescent="0.3">
      <c r="A461" s="205"/>
    </row>
    <row r="462" spans="1:1" x14ac:dyDescent="0.3">
      <c r="A462" s="205"/>
    </row>
    <row r="463" spans="1:1" x14ac:dyDescent="0.3">
      <c r="A463" s="205"/>
    </row>
    <row r="464" spans="1:1" x14ac:dyDescent="0.3">
      <c r="A464" s="205"/>
    </row>
    <row r="465" spans="1:1" x14ac:dyDescent="0.3">
      <c r="A465" s="205"/>
    </row>
    <row r="466" spans="1:1" x14ac:dyDescent="0.3">
      <c r="A466" s="205"/>
    </row>
    <row r="467" spans="1:1" x14ac:dyDescent="0.3">
      <c r="A467" s="205"/>
    </row>
    <row r="468" spans="1:1" x14ac:dyDescent="0.3">
      <c r="A468" s="205"/>
    </row>
    <row r="469" spans="1:1" x14ac:dyDescent="0.3">
      <c r="A469" s="205"/>
    </row>
    <row r="470" spans="1:1" x14ac:dyDescent="0.3">
      <c r="A470" s="205"/>
    </row>
    <row r="471" spans="1:1" x14ac:dyDescent="0.3">
      <c r="A471" s="205"/>
    </row>
    <row r="472" spans="1:1" x14ac:dyDescent="0.3">
      <c r="A472" s="205"/>
    </row>
    <row r="473" spans="1:1" x14ac:dyDescent="0.3">
      <c r="A473" s="205"/>
    </row>
    <row r="474" spans="1:1" x14ac:dyDescent="0.3">
      <c r="A474" s="205"/>
    </row>
    <row r="475" spans="1:1" x14ac:dyDescent="0.3">
      <c r="A475" s="205"/>
    </row>
    <row r="476" spans="1:1" x14ac:dyDescent="0.3">
      <c r="A476" s="205"/>
    </row>
    <row r="477" spans="1:1" x14ac:dyDescent="0.3">
      <c r="A477" s="205"/>
    </row>
    <row r="478" spans="1:1" x14ac:dyDescent="0.3">
      <c r="A478" s="205"/>
    </row>
    <row r="479" spans="1:1" x14ac:dyDescent="0.3">
      <c r="A479" s="205"/>
    </row>
    <row r="480" spans="1:1" x14ac:dyDescent="0.3">
      <c r="A480" s="205"/>
    </row>
    <row r="481" spans="1:1" x14ac:dyDescent="0.3">
      <c r="A481" s="205"/>
    </row>
    <row r="482" spans="1:1" x14ac:dyDescent="0.3">
      <c r="A482" s="205"/>
    </row>
    <row r="483" spans="1:1" x14ac:dyDescent="0.3">
      <c r="A483" s="205"/>
    </row>
    <row r="484" spans="1:1" x14ac:dyDescent="0.3">
      <c r="A484" s="205"/>
    </row>
    <row r="485" spans="1:1" x14ac:dyDescent="0.3">
      <c r="A485" s="205"/>
    </row>
    <row r="486" spans="1:1" x14ac:dyDescent="0.3">
      <c r="A486" s="205"/>
    </row>
    <row r="487" spans="1:1" x14ac:dyDescent="0.3">
      <c r="A487" s="205"/>
    </row>
    <row r="488" spans="1:1" x14ac:dyDescent="0.3">
      <c r="A488" s="205"/>
    </row>
    <row r="489" spans="1:1" x14ac:dyDescent="0.3">
      <c r="A489" s="205"/>
    </row>
    <row r="490" spans="1:1" x14ac:dyDescent="0.3">
      <c r="A490" s="205"/>
    </row>
    <row r="491" spans="1:1" x14ac:dyDescent="0.3">
      <c r="A491" s="205"/>
    </row>
    <row r="492" spans="1:1" x14ac:dyDescent="0.3">
      <c r="A492" s="205"/>
    </row>
    <row r="493" spans="1:1" x14ac:dyDescent="0.3">
      <c r="A493" s="205"/>
    </row>
    <row r="494" spans="1:1" x14ac:dyDescent="0.3">
      <c r="A494" s="205"/>
    </row>
    <row r="495" spans="1:1" x14ac:dyDescent="0.3">
      <c r="A495" s="205"/>
    </row>
    <row r="496" spans="1:1" x14ac:dyDescent="0.3">
      <c r="A496" s="205"/>
    </row>
    <row r="497" spans="1:1" x14ac:dyDescent="0.3">
      <c r="A497" s="205"/>
    </row>
    <row r="498" spans="1:1" x14ac:dyDescent="0.3">
      <c r="A498" s="205"/>
    </row>
    <row r="499" spans="1:1" x14ac:dyDescent="0.3">
      <c r="A499" s="205"/>
    </row>
    <row r="500" spans="1:1" x14ac:dyDescent="0.3">
      <c r="A500" s="205"/>
    </row>
    <row r="501" spans="1:1" x14ac:dyDescent="0.3">
      <c r="A501" s="205"/>
    </row>
    <row r="502" spans="1:1" x14ac:dyDescent="0.3">
      <c r="A502" s="205"/>
    </row>
    <row r="503" spans="1:1" x14ac:dyDescent="0.3">
      <c r="A503" s="205"/>
    </row>
    <row r="504" spans="1:1" x14ac:dyDescent="0.3">
      <c r="A504" s="205"/>
    </row>
    <row r="505" spans="1:1" x14ac:dyDescent="0.3">
      <c r="A505" s="205"/>
    </row>
    <row r="506" spans="1:1" x14ac:dyDescent="0.3">
      <c r="A506" s="205"/>
    </row>
    <row r="507" spans="1:1" x14ac:dyDescent="0.3">
      <c r="A507" s="205"/>
    </row>
    <row r="508" spans="1:1" x14ac:dyDescent="0.3">
      <c r="A508" s="205"/>
    </row>
    <row r="509" spans="1:1" x14ac:dyDescent="0.3">
      <c r="A509" s="205"/>
    </row>
    <row r="510" spans="1:1" x14ac:dyDescent="0.3">
      <c r="A510" s="205"/>
    </row>
    <row r="511" spans="1:1" x14ac:dyDescent="0.3">
      <c r="A511" s="205"/>
    </row>
    <row r="512" spans="1:1" x14ac:dyDescent="0.3">
      <c r="A512" s="205"/>
    </row>
    <row r="513" spans="1:1" x14ac:dyDescent="0.3">
      <c r="A513" s="205"/>
    </row>
    <row r="514" spans="1:1" x14ac:dyDescent="0.3">
      <c r="A514" s="205"/>
    </row>
    <row r="515" spans="1:1" x14ac:dyDescent="0.3">
      <c r="A515" s="205"/>
    </row>
    <row r="516" spans="1:1" x14ac:dyDescent="0.3">
      <c r="A516" s="205"/>
    </row>
    <row r="517" spans="1:1" x14ac:dyDescent="0.3">
      <c r="A517" s="205"/>
    </row>
    <row r="518" spans="1:1" x14ac:dyDescent="0.3">
      <c r="A518" s="205"/>
    </row>
    <row r="519" spans="1:1" x14ac:dyDescent="0.3">
      <c r="A519" s="205"/>
    </row>
    <row r="520" spans="1:1" x14ac:dyDescent="0.3">
      <c r="A520" s="205"/>
    </row>
    <row r="521" spans="1:1" x14ac:dyDescent="0.3">
      <c r="A521" s="205"/>
    </row>
    <row r="522" spans="1:1" x14ac:dyDescent="0.3">
      <c r="A522" s="205"/>
    </row>
    <row r="523" spans="1:1" x14ac:dyDescent="0.3">
      <c r="A523" s="205"/>
    </row>
    <row r="524" spans="1:1" x14ac:dyDescent="0.3">
      <c r="A524" s="205"/>
    </row>
    <row r="525" spans="1:1" x14ac:dyDescent="0.3">
      <c r="A525" s="205"/>
    </row>
    <row r="526" spans="1:1" x14ac:dyDescent="0.3">
      <c r="A526" s="205"/>
    </row>
    <row r="527" spans="1:1" x14ac:dyDescent="0.3">
      <c r="A527" s="205"/>
    </row>
    <row r="528" spans="1:1" x14ac:dyDescent="0.3">
      <c r="A528" s="205"/>
    </row>
    <row r="529" spans="1:1" x14ac:dyDescent="0.3">
      <c r="A529" s="205"/>
    </row>
    <row r="530" spans="1:1" x14ac:dyDescent="0.3">
      <c r="A530" s="205"/>
    </row>
    <row r="531" spans="1:1" x14ac:dyDescent="0.3">
      <c r="A531" s="205"/>
    </row>
    <row r="532" spans="1:1" x14ac:dyDescent="0.3">
      <c r="A532" s="205"/>
    </row>
    <row r="533" spans="1:1" x14ac:dyDescent="0.3">
      <c r="A533" s="205"/>
    </row>
    <row r="534" spans="1:1" x14ac:dyDescent="0.3">
      <c r="A534" s="205"/>
    </row>
    <row r="535" spans="1:1" x14ac:dyDescent="0.3">
      <c r="A535" s="205"/>
    </row>
    <row r="536" spans="1:1" x14ac:dyDescent="0.3">
      <c r="A536" s="205"/>
    </row>
    <row r="537" spans="1:1" x14ac:dyDescent="0.3">
      <c r="A537" s="205"/>
    </row>
    <row r="538" spans="1:1" x14ac:dyDescent="0.3">
      <c r="A538" s="205"/>
    </row>
    <row r="539" spans="1:1" x14ac:dyDescent="0.3">
      <c r="A539" s="205"/>
    </row>
    <row r="540" spans="1:1" x14ac:dyDescent="0.3">
      <c r="A540" s="205"/>
    </row>
    <row r="541" spans="1:1" x14ac:dyDescent="0.3">
      <c r="A541" s="205"/>
    </row>
    <row r="542" spans="1:1" x14ac:dyDescent="0.3">
      <c r="A542" s="205"/>
    </row>
    <row r="543" spans="1:1" x14ac:dyDescent="0.3">
      <c r="A543" s="205"/>
    </row>
    <row r="544" spans="1:1" x14ac:dyDescent="0.3">
      <c r="A544" s="205"/>
    </row>
    <row r="545" spans="1:1" x14ac:dyDescent="0.3">
      <c r="A545" s="205"/>
    </row>
    <row r="546" spans="1:1" x14ac:dyDescent="0.3">
      <c r="A546" s="205"/>
    </row>
    <row r="547" spans="1:1" x14ac:dyDescent="0.3">
      <c r="A547" s="205"/>
    </row>
    <row r="548" spans="1:1" x14ac:dyDescent="0.3">
      <c r="A548" s="205"/>
    </row>
    <row r="549" spans="1:1" x14ac:dyDescent="0.3">
      <c r="A549" s="205"/>
    </row>
    <row r="550" spans="1:1" x14ac:dyDescent="0.3">
      <c r="A550" s="205"/>
    </row>
    <row r="551" spans="1:1" x14ac:dyDescent="0.3">
      <c r="A551" s="205"/>
    </row>
    <row r="552" spans="1:1" x14ac:dyDescent="0.3">
      <c r="A552" s="205"/>
    </row>
    <row r="553" spans="1:1" x14ac:dyDescent="0.3">
      <c r="A553" s="205"/>
    </row>
    <row r="554" spans="1:1" x14ac:dyDescent="0.3">
      <c r="A554" s="205"/>
    </row>
    <row r="555" spans="1:1" x14ac:dyDescent="0.3">
      <c r="A555" s="205"/>
    </row>
    <row r="556" spans="1:1" x14ac:dyDescent="0.3">
      <c r="A556" s="205"/>
    </row>
    <row r="557" spans="1:1" x14ac:dyDescent="0.3">
      <c r="A557" s="205"/>
    </row>
    <row r="558" spans="1:1" x14ac:dyDescent="0.3">
      <c r="A558" s="205"/>
    </row>
    <row r="559" spans="1:1" x14ac:dyDescent="0.3">
      <c r="A559" s="205"/>
    </row>
    <row r="560" spans="1:1" x14ac:dyDescent="0.3">
      <c r="A560" s="205"/>
    </row>
    <row r="561" spans="1:1" x14ac:dyDescent="0.3">
      <c r="A561" s="205"/>
    </row>
    <row r="562" spans="1:1" x14ac:dyDescent="0.3">
      <c r="A562" s="205"/>
    </row>
    <row r="563" spans="1:1" x14ac:dyDescent="0.3">
      <c r="A563" s="205"/>
    </row>
    <row r="564" spans="1:1" x14ac:dyDescent="0.3">
      <c r="A564" s="205"/>
    </row>
    <row r="565" spans="1:1" x14ac:dyDescent="0.3">
      <c r="A565" s="205"/>
    </row>
    <row r="566" spans="1:1" x14ac:dyDescent="0.3">
      <c r="A566" s="205"/>
    </row>
    <row r="567" spans="1:1" x14ac:dyDescent="0.3">
      <c r="A567" s="205"/>
    </row>
    <row r="568" spans="1:1" x14ac:dyDescent="0.3">
      <c r="A568" s="205"/>
    </row>
    <row r="569" spans="1:1" x14ac:dyDescent="0.3">
      <c r="A569" s="205"/>
    </row>
    <row r="570" spans="1:1" x14ac:dyDescent="0.3">
      <c r="A570" s="205"/>
    </row>
    <row r="571" spans="1:1" x14ac:dyDescent="0.3">
      <c r="A571" s="205"/>
    </row>
    <row r="572" spans="1:1" x14ac:dyDescent="0.3">
      <c r="A572" s="205"/>
    </row>
    <row r="573" spans="1:1" x14ac:dyDescent="0.3">
      <c r="A573" s="205"/>
    </row>
    <row r="574" spans="1:1" x14ac:dyDescent="0.3">
      <c r="A574" s="205"/>
    </row>
    <row r="575" spans="1:1" x14ac:dyDescent="0.3">
      <c r="A575" s="205"/>
    </row>
    <row r="576" spans="1:1" x14ac:dyDescent="0.3">
      <c r="A576" s="205"/>
    </row>
    <row r="577" spans="1:1" x14ac:dyDescent="0.3">
      <c r="A577" s="205"/>
    </row>
    <row r="578" spans="1:1" x14ac:dyDescent="0.3">
      <c r="A578" s="205"/>
    </row>
    <row r="579" spans="1:1" x14ac:dyDescent="0.3">
      <c r="A579" s="205"/>
    </row>
    <row r="580" spans="1:1" x14ac:dyDescent="0.3">
      <c r="A580" s="205"/>
    </row>
    <row r="581" spans="1:1" x14ac:dyDescent="0.3">
      <c r="A581" s="205"/>
    </row>
    <row r="582" spans="1:1" x14ac:dyDescent="0.3">
      <c r="A582" s="205"/>
    </row>
    <row r="583" spans="1:1" x14ac:dyDescent="0.3">
      <c r="A583" s="205"/>
    </row>
    <row r="584" spans="1:1" x14ac:dyDescent="0.3">
      <c r="A584" s="205"/>
    </row>
    <row r="585" spans="1:1" x14ac:dyDescent="0.3">
      <c r="A585" s="205"/>
    </row>
    <row r="586" spans="1:1" x14ac:dyDescent="0.3">
      <c r="A586" s="205"/>
    </row>
    <row r="587" spans="1:1" x14ac:dyDescent="0.3">
      <c r="A587" s="205"/>
    </row>
    <row r="588" spans="1:1" x14ac:dyDescent="0.3">
      <c r="A588" s="205"/>
    </row>
    <row r="589" spans="1:1" x14ac:dyDescent="0.3">
      <c r="A589" s="205"/>
    </row>
    <row r="590" spans="1:1" x14ac:dyDescent="0.3">
      <c r="A590" s="205"/>
    </row>
    <row r="591" spans="1:1" x14ac:dyDescent="0.3">
      <c r="A591" s="205"/>
    </row>
    <row r="592" spans="1:1" x14ac:dyDescent="0.3">
      <c r="A592" s="205"/>
    </row>
    <row r="593" spans="1:1" x14ac:dyDescent="0.3">
      <c r="A593" s="205"/>
    </row>
    <row r="594" spans="1:1" x14ac:dyDescent="0.3">
      <c r="A594" s="205"/>
    </row>
    <row r="595" spans="1:1" x14ac:dyDescent="0.3">
      <c r="A595" s="205"/>
    </row>
    <row r="596" spans="1:1" x14ac:dyDescent="0.3">
      <c r="A596" s="205"/>
    </row>
    <row r="597" spans="1:1" x14ac:dyDescent="0.3">
      <c r="A597" s="205"/>
    </row>
    <row r="598" spans="1:1" x14ac:dyDescent="0.3">
      <c r="A598" s="205"/>
    </row>
    <row r="599" spans="1:1" x14ac:dyDescent="0.3">
      <c r="A599" s="205"/>
    </row>
    <row r="600" spans="1:1" x14ac:dyDescent="0.3">
      <c r="A600" s="205"/>
    </row>
    <row r="601" spans="1:1" x14ac:dyDescent="0.3">
      <c r="A601" s="205"/>
    </row>
    <row r="602" spans="1:1" x14ac:dyDescent="0.3">
      <c r="A602" s="205"/>
    </row>
    <row r="603" spans="1:1" x14ac:dyDescent="0.3">
      <c r="A603" s="205"/>
    </row>
    <row r="604" spans="1:1" x14ac:dyDescent="0.3">
      <c r="A604" s="205"/>
    </row>
    <row r="605" spans="1:1" x14ac:dyDescent="0.3">
      <c r="A605" s="205"/>
    </row>
    <row r="606" spans="1:1" x14ac:dyDescent="0.3">
      <c r="A606" s="205"/>
    </row>
    <row r="607" spans="1:1" x14ac:dyDescent="0.3">
      <c r="A607" s="205"/>
    </row>
    <row r="608" spans="1:1" x14ac:dyDescent="0.3">
      <c r="A608" s="205"/>
    </row>
    <row r="609" spans="1:1" x14ac:dyDescent="0.3">
      <c r="A609" s="205"/>
    </row>
    <row r="610" spans="1:1" x14ac:dyDescent="0.3">
      <c r="A610" s="205"/>
    </row>
    <row r="611" spans="1:1" x14ac:dyDescent="0.3">
      <c r="A611" s="205"/>
    </row>
    <row r="612" spans="1:1" x14ac:dyDescent="0.3">
      <c r="A612" s="205"/>
    </row>
    <row r="613" spans="1:1" x14ac:dyDescent="0.3">
      <c r="A613" s="205"/>
    </row>
    <row r="614" spans="1:1" x14ac:dyDescent="0.3">
      <c r="A614" s="205"/>
    </row>
    <row r="615" spans="1:1" x14ac:dyDescent="0.3">
      <c r="A615" s="205"/>
    </row>
    <row r="616" spans="1:1" x14ac:dyDescent="0.3">
      <c r="A616" s="205"/>
    </row>
    <row r="617" spans="1:1" x14ac:dyDescent="0.3">
      <c r="A617" s="205"/>
    </row>
    <row r="618" spans="1:1" x14ac:dyDescent="0.3">
      <c r="A618" s="205"/>
    </row>
    <row r="619" spans="1:1" x14ac:dyDescent="0.3">
      <c r="A619" s="205"/>
    </row>
    <row r="620" spans="1:1" x14ac:dyDescent="0.3">
      <c r="A620" s="205"/>
    </row>
    <row r="621" spans="1:1" x14ac:dyDescent="0.3">
      <c r="A621" s="205"/>
    </row>
    <row r="622" spans="1:1" x14ac:dyDescent="0.3">
      <c r="A622" s="205"/>
    </row>
    <row r="623" spans="1:1" x14ac:dyDescent="0.3">
      <c r="A623" s="205"/>
    </row>
    <row r="624" spans="1:1" x14ac:dyDescent="0.3">
      <c r="A624" s="205"/>
    </row>
    <row r="625" spans="1:1" x14ac:dyDescent="0.3">
      <c r="A625" s="205"/>
    </row>
    <row r="626" spans="1:1" x14ac:dyDescent="0.3">
      <c r="A626" s="205"/>
    </row>
    <row r="627" spans="1:1" x14ac:dyDescent="0.3">
      <c r="A627" s="205"/>
    </row>
    <row r="628" spans="1:1" x14ac:dyDescent="0.3">
      <c r="A628" s="205"/>
    </row>
    <row r="629" spans="1:1" x14ac:dyDescent="0.3">
      <c r="A629" s="205"/>
    </row>
    <row r="630" spans="1:1" x14ac:dyDescent="0.3">
      <c r="A630" s="205"/>
    </row>
    <row r="631" spans="1:1" x14ac:dyDescent="0.3">
      <c r="A631" s="205"/>
    </row>
    <row r="632" spans="1:1" x14ac:dyDescent="0.3">
      <c r="A632" s="205"/>
    </row>
    <row r="633" spans="1:1" x14ac:dyDescent="0.3">
      <c r="A633" s="205"/>
    </row>
    <row r="634" spans="1:1" x14ac:dyDescent="0.3">
      <c r="A634" s="205"/>
    </row>
    <row r="635" spans="1:1" x14ac:dyDescent="0.3">
      <c r="A635" s="205"/>
    </row>
    <row r="636" spans="1:1" x14ac:dyDescent="0.3">
      <c r="A636" s="205"/>
    </row>
    <row r="637" spans="1:1" x14ac:dyDescent="0.3">
      <c r="A637" s="205"/>
    </row>
    <row r="638" spans="1:1" x14ac:dyDescent="0.3">
      <c r="A638" s="205"/>
    </row>
    <row r="639" spans="1:1" x14ac:dyDescent="0.3">
      <c r="A639" s="205"/>
    </row>
    <row r="640" spans="1:1" x14ac:dyDescent="0.3">
      <c r="A640" s="205"/>
    </row>
  </sheetData>
  <mergeCells count="14">
    <mergeCell ref="DS27:DY27"/>
    <mergeCell ref="A2:A3"/>
    <mergeCell ref="DI27:DO27"/>
    <mergeCell ref="C27:I27"/>
    <mergeCell ref="W27:AC27"/>
    <mergeCell ref="BA27:BG27"/>
    <mergeCell ref="CE27:CK27"/>
    <mergeCell ref="CY27:DE27"/>
    <mergeCell ref="BK27:BQ27"/>
    <mergeCell ref="AG27:AM27"/>
    <mergeCell ref="AQ27:AW27"/>
    <mergeCell ref="BU27:CA27"/>
    <mergeCell ref="CO27:CU27"/>
    <mergeCell ref="M27:S27"/>
  </mergeCells>
  <hyperlinks>
    <hyperlink ref="A4" location="myrangeS0" display="myrangeS0" xr:uid="{7A326A8B-7663-46A7-BFBE-F31798F7FE26}"/>
    <hyperlink ref="A5" location="myrangeS1" display="myrangeS1" xr:uid="{9A0F6BA2-E02A-40DF-981E-2A2C19372532}"/>
    <hyperlink ref="A6" location="myrangeS2" display="myrangeS2" xr:uid="{8F29B372-C5B0-4F3A-9DD3-940DDF724BBF}"/>
    <hyperlink ref="A7" location="myrangeS3" display="myrangeS3" xr:uid="{A4B586AD-2F17-4732-8FAC-49A0A6FDA637}"/>
    <hyperlink ref="A8" location="myrangeS4" display="myrangeS4" xr:uid="{A21A28D4-7A3C-41A8-8739-F85E91C18601}"/>
    <hyperlink ref="A9" location="myrangeS5" display="myrangeS5" xr:uid="{1778D179-F4D2-47A1-8D82-C871FF51B1F3}"/>
    <hyperlink ref="A10" location="myrangeS6" display="myrangeS6" xr:uid="{7B595066-3C90-44F2-ADB0-63C5ACAB9B25}"/>
    <hyperlink ref="A11" location="myrangeS7" display="myrangeS7" xr:uid="{1A16FB11-86BA-4BD7-87D7-25653DEADCAC}"/>
    <hyperlink ref="A12" location="myrangeS8" display="myrangeS8" xr:uid="{4101BBD9-3C0D-4494-9340-90AAA958BE85}"/>
    <hyperlink ref="A13" location="myrangeS9" display="myrangeS9" xr:uid="{35D8CA1B-789C-45C5-AAE2-A198CD8C90CA}"/>
    <hyperlink ref="A14" location="myrangeS10" display="myrangeS10" xr:uid="{8852BDDD-1A5E-453E-89D1-B45E8468CDF4}"/>
    <hyperlink ref="A15" location="myrangeS11" display="myrangeS11" xr:uid="{DE2A84EB-AEC8-4E73-A5F2-FDC843028B56}"/>
    <hyperlink ref="A16" location="myrangeS12" display="myrangeS12" xr:uid="{479C42FC-B7AA-43F9-818B-18300C6CF1D1}"/>
    <hyperlink ref="A17" location="myrangeS13" display="myrangeS13" xr:uid="{11362D2F-84B0-4D1C-8EF4-719078794580}"/>
    <hyperlink ref="A18" location="myrangeS14" display="myrangeS14" xr:uid="{077510F4-800B-46EB-90FE-48740C723A14}"/>
    <hyperlink ref="A19" location="myrangeS15" display="myrangeS15" xr:uid="{6FDE7786-C66E-4341-BD66-6BFBEED6EC28}"/>
    <hyperlink ref="A20" location="myrangeS16" display="myrangeS16" xr:uid="{30B78663-932F-4919-8F04-95BD54125F3C}"/>
    <hyperlink ref="A21" location="myrangeS17" display="myrangeS17" xr:uid="{43CA2AAF-10AB-48FB-B52F-0B2D504F2FFC}"/>
    <hyperlink ref="A22" location="myrangeS18" display="myrangeS18" xr:uid="{BADA13A5-353B-453A-9C53-D5FD199FCF52}"/>
    <hyperlink ref="A23" location="myrangeS19" display="myrangeS19" xr:uid="{4CE50A2F-52A8-4D38-B81A-E2CBE16E0C76}"/>
    <hyperlink ref="A24" location="myrangeS20" display="myrangeS20" xr:uid="{2D45EE96-F1DB-4ABA-BB48-5B1889F27116}"/>
    <hyperlink ref="A25" location="myrangeS21" display="myrangeS21" xr:uid="{EA7A0242-C3F1-4B8F-B770-D2DB0AF414A7}"/>
    <hyperlink ref="A26" location="myrangeS22" display="myrangeS22" xr:uid="{6911A666-4C07-43F1-B54E-20CB480EAB9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JL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4" customWidth="1"/>
    <col min="3" max="3" width="29.69921875" customWidth="1"/>
    <col min="4" max="9" width="7.796875" customWidth="1"/>
    <col min="10" max="11" width="1.09765625" customWidth="1"/>
    <col min="12" max="12" width="24.59765625" style="74" customWidth="1"/>
    <col min="13" max="13" width="29.69921875" customWidth="1"/>
    <col min="14" max="19" width="7.796875" customWidth="1"/>
    <col min="20" max="21" width="1.09765625" customWidth="1"/>
    <col min="22" max="22" width="24.59765625" style="74" customWidth="1"/>
    <col min="23" max="23" width="29.69921875" customWidth="1"/>
    <col min="24" max="29" width="7.796875" customWidth="1"/>
    <col min="30" max="31" width="1.09765625" customWidth="1"/>
    <col min="32" max="32" width="24.59765625" style="74" customWidth="1"/>
    <col min="33" max="33" width="29.69921875" customWidth="1"/>
    <col min="34" max="39" width="7.796875" customWidth="1"/>
    <col min="40" max="41" width="1.09765625" customWidth="1"/>
    <col min="42" max="42" width="24.59765625" style="74" customWidth="1"/>
    <col min="43" max="43" width="29.69921875" customWidth="1"/>
    <col min="44" max="49" width="7.796875" customWidth="1"/>
    <col min="50" max="51" width="1.09765625" customWidth="1"/>
    <col min="52" max="52" width="24.59765625" style="74" customWidth="1"/>
    <col min="53" max="53" width="29.69921875" customWidth="1"/>
    <col min="54" max="59" width="7.796875" customWidth="1"/>
    <col min="60" max="61" width="1.09765625" customWidth="1"/>
    <col min="62" max="62" width="24.59765625" style="74" customWidth="1"/>
    <col min="63" max="63" width="29.69921875" style="74" customWidth="1"/>
    <col min="64" max="69" width="7.796875" customWidth="1"/>
    <col min="70" max="71" width="1.09765625" customWidth="1"/>
    <col min="72" max="72" width="24.59765625" style="74" customWidth="1"/>
    <col min="73" max="73" width="29.69921875" style="74" customWidth="1"/>
    <col min="74" max="79" width="7.796875" customWidth="1"/>
    <col min="80" max="81" width="1.09765625" customWidth="1"/>
    <col min="82" max="82" width="24.59765625" style="74" customWidth="1"/>
    <col min="83" max="83" width="29.69921875" customWidth="1"/>
    <col min="84" max="89" width="7.796875" customWidth="1"/>
    <col min="90" max="91" width="1.09765625" customWidth="1"/>
    <col min="92" max="92" width="24.59765625" style="74" customWidth="1"/>
    <col min="93" max="93" width="29.69921875" style="74" customWidth="1"/>
    <col min="94" max="99" width="7.796875" customWidth="1"/>
    <col min="100" max="101" width="1.09765625" customWidth="1"/>
    <col min="102" max="102" width="24.59765625" style="74" customWidth="1"/>
    <col min="103" max="103" width="29.69921875" customWidth="1"/>
    <col min="104" max="109" width="7.796875" customWidth="1"/>
    <col min="110" max="111" width="1.09765625" customWidth="1"/>
    <col min="112" max="112" width="24.59765625" style="74" customWidth="1"/>
    <col min="113" max="113" width="29.69921875" customWidth="1"/>
    <col min="114" max="119" width="7.796875" customWidth="1"/>
    <col min="120" max="121" width="1.09765625" customWidth="1"/>
    <col min="122" max="122" width="24.59765625" style="74" customWidth="1"/>
    <col min="123" max="123" width="29.69921875" customWidth="1"/>
    <col min="124" max="129" width="7.796875" customWidth="1"/>
    <col min="130" max="131" width="1.09765625" customWidth="1"/>
    <col min="132" max="132" width="24.59765625" style="74" customWidth="1"/>
    <col min="133" max="133" width="29.69921875" customWidth="1"/>
    <col min="134" max="139" width="7.796875" customWidth="1"/>
    <col min="140" max="141" width="1.09765625" customWidth="1"/>
    <col min="142" max="142" width="24.59765625" style="74" customWidth="1"/>
    <col min="143" max="143" width="29.69921875" customWidth="1"/>
    <col min="144" max="149" width="7.796875" customWidth="1"/>
    <col min="150" max="151" width="1.09765625" customWidth="1"/>
    <col min="152" max="152" width="24.59765625" style="74" customWidth="1"/>
    <col min="153" max="153" width="29.69921875" customWidth="1"/>
    <col min="154" max="159" width="7.796875" customWidth="1"/>
    <col min="160" max="161" width="1.09765625" customWidth="1"/>
    <col min="162" max="162" width="24.59765625" style="74" customWidth="1"/>
    <col min="163" max="163" width="29.69921875" customWidth="1"/>
    <col min="164" max="169" width="7.796875" customWidth="1"/>
    <col min="170" max="171" width="1.09765625" customWidth="1"/>
    <col min="172" max="172" width="24.59765625" style="74" customWidth="1"/>
    <col min="173" max="173" width="29.69921875" customWidth="1"/>
    <col min="174" max="179" width="7.796875" customWidth="1"/>
    <col min="180" max="181" width="1.09765625" customWidth="1"/>
    <col min="182" max="182" width="24.59765625" style="74" customWidth="1"/>
    <col min="183" max="183" width="29.69921875" customWidth="1"/>
    <col min="184" max="189" width="7.796875" customWidth="1"/>
    <col min="190" max="191" width="1.09765625" customWidth="1"/>
    <col min="192" max="192" width="24.59765625" style="74" customWidth="1"/>
    <col min="193" max="193" width="29.69921875" customWidth="1"/>
    <col min="194" max="199" width="7.796875" customWidth="1"/>
    <col min="200" max="201" width="1.09765625" customWidth="1"/>
    <col min="202" max="202" width="24.59765625" style="74" customWidth="1"/>
    <col min="203" max="203" width="29.69921875" customWidth="1"/>
    <col min="204" max="209" width="7.796875" customWidth="1"/>
    <col min="210" max="211" width="1.09765625" customWidth="1"/>
    <col min="212" max="212" width="24.59765625" style="74" customWidth="1"/>
    <col min="213" max="213" width="29.69921875" customWidth="1"/>
    <col min="214" max="219" width="7.796875" customWidth="1"/>
    <col min="220" max="221" width="1.09765625" customWidth="1"/>
    <col min="222" max="222" width="24.59765625" style="74" customWidth="1"/>
    <col min="223" max="223" width="29.69921875" customWidth="1"/>
    <col min="224" max="229" width="7.796875" customWidth="1"/>
    <col min="230" max="231" width="1.09765625" customWidth="1"/>
    <col min="232" max="232" width="24.59765625" style="74" customWidth="1"/>
    <col min="233" max="233" width="29.69921875" customWidth="1"/>
    <col min="234" max="239" width="7.796875" customWidth="1"/>
    <col min="240" max="241" width="1.09765625" customWidth="1"/>
    <col min="242" max="242" width="24.59765625" style="74" customWidth="1"/>
    <col min="243" max="243" width="29.69921875" customWidth="1"/>
    <col min="244" max="249" width="7.796875" customWidth="1"/>
    <col min="250" max="251" width="1.09765625" customWidth="1"/>
    <col min="252" max="252" width="24.59765625" style="74" customWidth="1"/>
    <col min="253" max="253" width="29.69921875" customWidth="1"/>
    <col min="254" max="259" width="7.796875" customWidth="1"/>
    <col min="260" max="261" width="1.09765625" customWidth="1"/>
    <col min="262" max="262" width="24.59765625" style="74" customWidth="1"/>
    <col min="263" max="263" width="29.69921875" customWidth="1"/>
    <col min="264" max="269" width="7.796875" customWidth="1"/>
    <col min="270" max="271" width="1.09765625" customWidth="1"/>
    <col min="272" max="272" width="24.59765625" style="74" customWidth="1"/>
    <col min="273" max="273" width="29.69921875" customWidth="1"/>
    <col min="274" max="279" width="7.796875" customWidth="1"/>
    <col min="280" max="281" width="1.09765625" customWidth="1"/>
  </cols>
  <sheetData>
    <row r="1" spans="1:272" s="175" customFormat="1" ht="30" customHeight="1" x14ac:dyDescent="0.3">
      <c r="B1" s="637" t="str">
        <f>HLOOKUP(Introduction!$G$4,nametranslations,124,FALSE)</f>
        <v>Hygiene in Schools</v>
      </c>
      <c r="C1" s="214" t="s">
        <v>241</v>
      </c>
      <c r="D1" s="181" t="str">
        <f>+Introduction!$C$7</f>
        <v>Zimbabwe</v>
      </c>
      <c r="E1" s="181"/>
      <c r="F1" s="181"/>
      <c r="G1" s="181"/>
      <c r="H1" s="181"/>
      <c r="I1" s="190"/>
      <c r="J1" s="173"/>
      <c r="K1" s="173"/>
      <c r="L1" s="637" t="str">
        <f>HLOOKUP(Introduction!$G$4,nametranslations,124,FALSE)</f>
        <v>Hygiene in Schools</v>
      </c>
      <c r="M1" s="214">
        <v>2013</v>
      </c>
      <c r="N1" s="181" t="str">
        <f>+Introduction!$C$7</f>
        <v>Zimbabwe</v>
      </c>
      <c r="O1" s="181"/>
      <c r="P1" s="181"/>
      <c r="Q1" s="181"/>
      <c r="R1" s="181"/>
      <c r="S1" s="190"/>
      <c r="T1" s="173"/>
      <c r="U1" s="173"/>
      <c r="V1" s="637" t="str">
        <f>HLOOKUP(Introduction!$G$4,nametranslations,124,FALSE)</f>
        <v>Hygiene in Schools</v>
      </c>
      <c r="W1" s="214" t="s">
        <v>242</v>
      </c>
      <c r="X1" s="181" t="str">
        <f>+Introduction!$C$7</f>
        <v>Zimbabwe</v>
      </c>
      <c r="Y1" s="181"/>
      <c r="Z1" s="181"/>
      <c r="AA1" s="181"/>
      <c r="AB1" s="181"/>
      <c r="AC1" s="190"/>
      <c r="AD1" s="173"/>
      <c r="AE1" s="173"/>
      <c r="AF1" s="637" t="str">
        <f>HLOOKUP(Introduction!$G$4,nametranslations,124,FALSE)</f>
        <v>Hygiene in Schools</v>
      </c>
      <c r="AG1" s="214" t="s">
        <v>243</v>
      </c>
      <c r="AH1" s="181" t="str">
        <f>+Introduction!$C$7</f>
        <v>Zimbabwe</v>
      </c>
      <c r="AI1" s="181"/>
      <c r="AJ1" s="181"/>
      <c r="AK1" s="181"/>
      <c r="AL1" s="181"/>
      <c r="AM1" s="190"/>
      <c r="AN1" s="173"/>
      <c r="AO1" s="173"/>
      <c r="AP1" s="637" t="str">
        <f>HLOOKUP(Introduction!$G$4,nametranslations,124,FALSE)</f>
        <v>Hygiene in Schools</v>
      </c>
      <c r="AQ1" s="214" t="s">
        <v>244</v>
      </c>
      <c r="AR1" s="181" t="str">
        <f>+Introduction!$C$7</f>
        <v>Zimbabwe</v>
      </c>
      <c r="AS1" s="181"/>
      <c r="AT1" s="181"/>
      <c r="AU1" s="181"/>
      <c r="AV1" s="181"/>
      <c r="AW1" s="190"/>
      <c r="AX1" s="173"/>
      <c r="AY1" s="173"/>
      <c r="AZ1" s="637" t="str">
        <f>HLOOKUP(Introduction!$G$4,nametranslations,124,FALSE)</f>
        <v>Hygiene in Schools</v>
      </c>
      <c r="BA1" s="214" t="s">
        <v>244</v>
      </c>
      <c r="BB1" s="181" t="str">
        <f>+Introduction!$C$7</f>
        <v>Zimbabwe</v>
      </c>
      <c r="BC1" s="181"/>
      <c r="BD1" s="181"/>
      <c r="BE1" s="181"/>
      <c r="BF1" s="181"/>
      <c r="BG1" s="190"/>
      <c r="BH1" s="173"/>
      <c r="BI1" s="173"/>
      <c r="BJ1" s="637" t="str">
        <f>HLOOKUP(Introduction!$G$4,nametranslations,124,FALSE)</f>
        <v>Hygiene in Schools</v>
      </c>
      <c r="BK1" s="214" t="s">
        <v>245</v>
      </c>
      <c r="BL1" s="181" t="str">
        <f>+Introduction!$C$7</f>
        <v>Zimbabwe</v>
      </c>
      <c r="BM1" s="181"/>
      <c r="BN1" s="181"/>
      <c r="BO1" s="181"/>
      <c r="BP1" s="181"/>
      <c r="BQ1" s="190"/>
      <c r="BR1" s="173"/>
      <c r="BS1" s="173"/>
      <c r="BT1" s="637" t="str">
        <f>HLOOKUP(Introduction!$G$4,nametranslations,124,FALSE)</f>
        <v>Hygiene in Schools</v>
      </c>
      <c r="BU1" s="214" t="s">
        <v>245</v>
      </c>
      <c r="BV1" s="181" t="str">
        <f>+Introduction!$C$7</f>
        <v>Zimbabwe</v>
      </c>
      <c r="BW1" s="181"/>
      <c r="BX1" s="181"/>
      <c r="BY1" s="181"/>
      <c r="BZ1" s="181"/>
      <c r="CA1" s="190"/>
      <c r="CB1" s="173"/>
      <c r="CC1" s="173"/>
      <c r="CD1" s="637" t="str">
        <f>HLOOKUP(Introduction!$G$4,nametranslations,124,FALSE)</f>
        <v>Hygiene in Schools</v>
      </c>
      <c r="CE1" s="214">
        <v>2019</v>
      </c>
      <c r="CF1" s="181" t="str">
        <f>+Introduction!$C$7</f>
        <v>Zimbabwe</v>
      </c>
      <c r="CG1" s="181"/>
      <c r="CH1" s="181"/>
      <c r="CI1" s="181"/>
      <c r="CJ1" s="181"/>
      <c r="CK1" s="190"/>
      <c r="CL1" s="173"/>
      <c r="CM1" s="173"/>
      <c r="CN1" s="637" t="str">
        <f>HLOOKUP(Introduction!$G$4,nametranslations,124,FALSE)</f>
        <v>Hygiene in Schools</v>
      </c>
      <c r="CO1" s="214">
        <v>2019</v>
      </c>
      <c r="CP1" s="181" t="str">
        <f>+Introduction!$C$7</f>
        <v>Zimbabwe</v>
      </c>
      <c r="CQ1" s="181"/>
      <c r="CR1" s="181"/>
      <c r="CS1" s="181"/>
      <c r="CT1" s="181"/>
      <c r="CU1" s="190"/>
      <c r="CV1" s="173"/>
      <c r="CW1" s="173"/>
      <c r="CX1" s="637" t="str">
        <f>HLOOKUP(Introduction!$G$4,nametranslations,124,FALSE)</f>
        <v>Hygiene in Schools</v>
      </c>
      <c r="CY1" s="214">
        <v>2020</v>
      </c>
      <c r="CZ1" s="181" t="str">
        <f>+Introduction!$C$7</f>
        <v>Zimbabwe</v>
      </c>
      <c r="DA1" s="181"/>
      <c r="DB1" s="181"/>
      <c r="DC1" s="181"/>
      <c r="DD1" s="181"/>
      <c r="DE1" s="190"/>
      <c r="DF1" s="173"/>
      <c r="DG1" s="173"/>
      <c r="DH1" s="637" t="str">
        <f>HLOOKUP(Introduction!$G$4,nametranslations,124,FALSE)</f>
        <v>Hygiene in Schools</v>
      </c>
      <c r="DI1" s="214">
        <v>2020</v>
      </c>
      <c r="DJ1" s="181" t="str">
        <f>+Introduction!$C$7</f>
        <v>Zimbabwe</v>
      </c>
      <c r="DK1" s="181"/>
      <c r="DL1" s="181"/>
      <c r="DM1" s="181"/>
      <c r="DN1" s="181"/>
      <c r="DO1" s="190"/>
      <c r="DP1" s="173"/>
      <c r="DQ1" s="173"/>
      <c r="DR1" s="637" t="str">
        <f>HLOOKUP(Introduction!$G$4,nametranslations,124,FALSE)</f>
        <v>Hygiene in Schools</v>
      </c>
      <c r="DS1" s="214">
        <v>2021</v>
      </c>
      <c r="DT1" s="181" t="str">
        <f>+Introduction!$C$7</f>
        <v>Zimbabwe</v>
      </c>
      <c r="DU1" s="181"/>
      <c r="DV1" s="181"/>
      <c r="DW1" s="181"/>
      <c r="DX1" s="181"/>
      <c r="DY1" s="190"/>
      <c r="DZ1" s="173"/>
      <c r="EA1" s="173"/>
    </row>
    <row r="2" spans="1:272" s="175" customFormat="1" ht="30" customHeight="1" x14ac:dyDescent="0.3">
      <c r="A2" s="374" t="s">
        <v>277</v>
      </c>
      <c r="B2" s="182" t="s">
        <v>235</v>
      </c>
      <c r="C2" s="171" t="s">
        <v>160</v>
      </c>
      <c r="D2" s="171" t="s">
        <v>143</v>
      </c>
      <c r="E2" s="183"/>
      <c r="F2" s="183"/>
      <c r="G2" s="183"/>
      <c r="H2" s="183"/>
      <c r="I2" s="191"/>
      <c r="J2" s="176" t="s">
        <v>246</v>
      </c>
      <c r="K2" s="176"/>
      <c r="L2" s="182" t="s">
        <v>278</v>
      </c>
      <c r="M2" s="171" t="s">
        <v>213</v>
      </c>
      <c r="N2" s="171" t="s">
        <v>279</v>
      </c>
      <c r="O2" s="183"/>
      <c r="P2" s="183"/>
      <c r="Q2" s="183"/>
      <c r="R2" s="183"/>
      <c r="S2" s="191"/>
      <c r="T2" s="176" t="s">
        <v>246</v>
      </c>
      <c r="U2" s="176"/>
      <c r="V2" s="182" t="s">
        <v>236</v>
      </c>
      <c r="W2" s="171" t="s">
        <v>161</v>
      </c>
      <c r="X2" s="171" t="s">
        <v>188</v>
      </c>
      <c r="Y2" s="183"/>
      <c r="Z2" s="183"/>
      <c r="AA2" s="183"/>
      <c r="AB2" s="183"/>
      <c r="AC2" s="191"/>
      <c r="AD2" s="176" t="s">
        <v>246</v>
      </c>
      <c r="AE2" s="176"/>
      <c r="AF2" s="182" t="s">
        <v>237</v>
      </c>
      <c r="AG2" s="171" t="s">
        <v>161</v>
      </c>
      <c r="AH2" s="171" t="s">
        <v>149</v>
      </c>
      <c r="AI2" s="183"/>
      <c r="AJ2" s="183"/>
      <c r="AK2" s="183"/>
      <c r="AL2" s="183"/>
      <c r="AM2" s="191"/>
      <c r="AN2" s="176" t="s">
        <v>246</v>
      </c>
      <c r="AO2" s="176"/>
      <c r="AP2" s="182" t="s">
        <v>238</v>
      </c>
      <c r="AQ2" s="171" t="s">
        <v>161</v>
      </c>
      <c r="AR2" s="171" t="s">
        <v>199</v>
      </c>
      <c r="AS2" s="183"/>
      <c r="AT2" s="183"/>
      <c r="AU2" s="183"/>
      <c r="AV2" s="183"/>
      <c r="AW2" s="191"/>
      <c r="AX2" s="176" t="s">
        <v>246</v>
      </c>
      <c r="AY2" s="176"/>
      <c r="AZ2" s="182" t="s">
        <v>239</v>
      </c>
      <c r="BA2" s="171" t="s">
        <v>213</v>
      </c>
      <c r="BB2" s="171" t="s">
        <v>212</v>
      </c>
      <c r="BC2" s="183"/>
      <c r="BD2" s="183"/>
      <c r="BE2" s="183"/>
      <c r="BF2" s="183"/>
      <c r="BG2" s="191"/>
      <c r="BH2" s="176" t="s">
        <v>246</v>
      </c>
      <c r="BI2" s="176"/>
      <c r="BJ2" s="182" t="s">
        <v>240</v>
      </c>
      <c r="BK2" s="171" t="s">
        <v>161</v>
      </c>
      <c r="BL2" s="171" t="s">
        <v>204</v>
      </c>
      <c r="BM2" s="183"/>
      <c r="BN2" s="183"/>
      <c r="BO2" s="183"/>
      <c r="BP2" s="183"/>
      <c r="BQ2" s="191"/>
      <c r="BR2" s="176" t="s">
        <v>246</v>
      </c>
      <c r="BS2" s="176"/>
      <c r="BT2" s="182" t="s">
        <v>269</v>
      </c>
      <c r="BU2" s="171" t="s">
        <v>160</v>
      </c>
      <c r="BV2" s="171" t="s">
        <v>143</v>
      </c>
      <c r="BW2" s="183"/>
      <c r="BX2" s="183"/>
      <c r="BY2" s="183"/>
      <c r="BZ2" s="183"/>
      <c r="CA2" s="191"/>
      <c r="CB2" s="176" t="s">
        <v>246</v>
      </c>
      <c r="CC2" s="176"/>
      <c r="CD2" s="182" t="s">
        <v>260</v>
      </c>
      <c r="CE2" s="171" t="s">
        <v>161</v>
      </c>
      <c r="CF2" s="171" t="s">
        <v>261</v>
      </c>
      <c r="CG2" s="183"/>
      <c r="CH2" s="183"/>
      <c r="CI2" s="183"/>
      <c r="CJ2" s="183"/>
      <c r="CK2" s="191"/>
      <c r="CL2" s="176" t="s">
        <v>246</v>
      </c>
      <c r="CM2" s="176"/>
      <c r="CN2" s="182" t="s">
        <v>270</v>
      </c>
      <c r="CO2" s="171" t="s">
        <v>160</v>
      </c>
      <c r="CP2" s="171" t="s">
        <v>143</v>
      </c>
      <c r="CQ2" s="183"/>
      <c r="CR2" s="183"/>
      <c r="CS2" s="183"/>
      <c r="CT2" s="183"/>
      <c r="CU2" s="191"/>
      <c r="CV2" s="176" t="s">
        <v>246</v>
      </c>
      <c r="CW2" s="176"/>
      <c r="CX2" s="182" t="s">
        <v>265</v>
      </c>
      <c r="CY2" s="171" t="s">
        <v>161</v>
      </c>
      <c r="CZ2" s="171" t="s">
        <v>266</v>
      </c>
      <c r="DA2" s="183"/>
      <c r="DB2" s="183"/>
      <c r="DC2" s="183"/>
      <c r="DD2" s="183"/>
      <c r="DE2" s="191"/>
      <c r="DF2" s="176" t="s">
        <v>246</v>
      </c>
      <c r="DG2" s="176"/>
      <c r="DH2" s="182" t="s">
        <v>271</v>
      </c>
      <c r="DI2" s="171" t="s">
        <v>160</v>
      </c>
      <c r="DJ2" s="171" t="s">
        <v>143</v>
      </c>
      <c r="DK2" s="183"/>
      <c r="DL2" s="183"/>
      <c r="DM2" s="183"/>
      <c r="DN2" s="183"/>
      <c r="DO2" s="191"/>
      <c r="DP2" s="176" t="s">
        <v>246</v>
      </c>
      <c r="DQ2" s="176"/>
      <c r="DR2" s="182" t="s">
        <v>284</v>
      </c>
      <c r="DS2" s="171" t="s">
        <v>161</v>
      </c>
      <c r="DT2" s="171" t="s">
        <v>285</v>
      </c>
      <c r="DU2" s="183"/>
      <c r="DV2" s="183"/>
      <c r="DW2" s="183"/>
      <c r="DX2" s="183"/>
      <c r="DY2" s="191"/>
      <c r="DZ2" s="176" t="s">
        <v>246</v>
      </c>
      <c r="EA2" s="176"/>
    </row>
    <row r="3" spans="1:272" s="150" customFormat="1" ht="18" customHeight="1" x14ac:dyDescent="0.3">
      <c r="A3" s="374"/>
      <c r="B3" s="199" t="str">
        <f>HLOOKUP(Introduction!$G$4,nametranslations,152,FALSE)</f>
        <v>Definition</v>
      </c>
      <c r="C3" s="200" t="str">
        <f>HLOOKUP(Introduction!$G$4,nametranslations,102,FALSE)</f>
        <v>Estimates (%)</v>
      </c>
      <c r="D3" s="201" t="str">
        <f>HLOOKUP(Introduction!$G$4,nametranslations,24,FALSE)</f>
        <v>Total</v>
      </c>
      <c r="E3" s="201" t="str">
        <f>HLOOKUP(Introduction!$G$4,nametranslations,26,FALSE)</f>
        <v>Urban</v>
      </c>
      <c r="F3" s="201" t="str">
        <f>HLOOKUP(Introduction!$G$4,nametranslations,25,FALSE)</f>
        <v>Rural</v>
      </c>
      <c r="G3" s="201" t="str">
        <f>HLOOKUP(Introduction!$G$4,nametranslations,27,FALSE)</f>
        <v>Pre-primary</v>
      </c>
      <c r="H3" s="201" t="str">
        <f>HLOOKUP(Introduction!$G$4,nametranslations,28,FALSE)</f>
        <v>Primary</v>
      </c>
      <c r="I3" s="202" t="str">
        <f>HLOOKUP(Introduction!$G$4,nametranslations,29,FALSE)</f>
        <v>Secondary</v>
      </c>
      <c r="J3" s="148"/>
      <c r="K3" s="148"/>
      <c r="L3" s="199" t="str">
        <f>HLOOKUP(Introduction!$G$4,nametranslations,152,FALSE)</f>
        <v>Definition</v>
      </c>
      <c r="M3" s="200" t="str">
        <f>HLOOKUP(Introduction!$G$4,nametranslations,102,FALSE)</f>
        <v>Estimates (%)</v>
      </c>
      <c r="N3" s="201" t="str">
        <f>HLOOKUP(Introduction!$G$4,nametranslations,24,FALSE)</f>
        <v>Total</v>
      </c>
      <c r="O3" s="201" t="str">
        <f>HLOOKUP(Introduction!$G$4,nametranslations,26,FALSE)</f>
        <v>Urban</v>
      </c>
      <c r="P3" s="201" t="str">
        <f>HLOOKUP(Introduction!$G$4,nametranslations,25,FALSE)</f>
        <v>Rural</v>
      </c>
      <c r="Q3" s="201" t="str">
        <f>HLOOKUP(Introduction!$G$4,nametranslations,27,FALSE)</f>
        <v>Pre-primary</v>
      </c>
      <c r="R3" s="201" t="str">
        <f>HLOOKUP(Introduction!$G$4,nametranslations,28,FALSE)</f>
        <v>Primary</v>
      </c>
      <c r="S3" s="202" t="str">
        <f>HLOOKUP(Introduction!$G$4,nametranslations,29,FALSE)</f>
        <v>Secondary</v>
      </c>
      <c r="T3" s="148"/>
      <c r="U3" s="148"/>
      <c r="V3" s="199" t="str">
        <f>HLOOKUP(Introduction!$G$4,nametranslations,152,FALSE)</f>
        <v>Definition</v>
      </c>
      <c r="W3" s="200" t="str">
        <f>HLOOKUP(Introduction!$G$4,nametranslations,102,FALSE)</f>
        <v>Estimates (%)</v>
      </c>
      <c r="X3" s="201" t="str">
        <f>HLOOKUP(Introduction!$G$4,nametranslations,24,FALSE)</f>
        <v>Total</v>
      </c>
      <c r="Y3" s="201" t="str">
        <f>HLOOKUP(Introduction!$G$4,nametranslations,26,FALSE)</f>
        <v>Urban</v>
      </c>
      <c r="Z3" s="201" t="str">
        <f>HLOOKUP(Introduction!$G$4,nametranslations,25,FALSE)</f>
        <v>Rural</v>
      </c>
      <c r="AA3" s="201" t="str">
        <f>HLOOKUP(Introduction!$G$4,nametranslations,27,FALSE)</f>
        <v>Pre-primary</v>
      </c>
      <c r="AB3" s="201" t="str">
        <f>HLOOKUP(Introduction!$G$4,nametranslations,28,FALSE)</f>
        <v>Primary</v>
      </c>
      <c r="AC3" s="202" t="str">
        <f>HLOOKUP(Introduction!$G$4,nametranslations,29,FALSE)</f>
        <v>Secondary</v>
      </c>
      <c r="AD3" s="148"/>
      <c r="AE3" s="148"/>
      <c r="AF3" s="199" t="str">
        <f>HLOOKUP(Introduction!$G$4,nametranslations,152,FALSE)</f>
        <v>Definition</v>
      </c>
      <c r="AG3" s="200" t="str">
        <f>HLOOKUP(Introduction!$G$4,nametranslations,102,FALSE)</f>
        <v>Estimates (%)</v>
      </c>
      <c r="AH3" s="201" t="str">
        <f>HLOOKUP(Introduction!$G$4,nametranslations,24,FALSE)</f>
        <v>Total</v>
      </c>
      <c r="AI3" s="201" t="str">
        <f>HLOOKUP(Introduction!$G$4,nametranslations,26,FALSE)</f>
        <v>Urban</v>
      </c>
      <c r="AJ3" s="201" t="str">
        <f>HLOOKUP(Introduction!$G$4,nametranslations,25,FALSE)</f>
        <v>Rural</v>
      </c>
      <c r="AK3" s="201" t="str">
        <f>HLOOKUP(Introduction!$G$4,nametranslations,27,FALSE)</f>
        <v>Pre-primary</v>
      </c>
      <c r="AL3" s="201" t="str">
        <f>HLOOKUP(Introduction!$G$4,nametranslations,28,FALSE)</f>
        <v>Primary</v>
      </c>
      <c r="AM3" s="202" t="str">
        <f>HLOOKUP(Introduction!$G$4,nametranslations,29,FALSE)</f>
        <v>Secondary</v>
      </c>
      <c r="AN3" s="148"/>
      <c r="AO3" s="148"/>
      <c r="AP3" s="199" t="str">
        <f>HLOOKUP(Introduction!$G$4,nametranslations,152,FALSE)</f>
        <v>Definition</v>
      </c>
      <c r="AQ3" s="200" t="str">
        <f>HLOOKUP(Introduction!$G$4,nametranslations,102,FALSE)</f>
        <v>Estimates (%)</v>
      </c>
      <c r="AR3" s="201" t="str">
        <f>HLOOKUP(Introduction!$G$4,nametranslations,24,FALSE)</f>
        <v>Total</v>
      </c>
      <c r="AS3" s="201" t="str">
        <f>HLOOKUP(Introduction!$G$4,nametranslations,26,FALSE)</f>
        <v>Urban</v>
      </c>
      <c r="AT3" s="201" t="str">
        <f>HLOOKUP(Introduction!$G$4,nametranslations,25,FALSE)</f>
        <v>Rural</v>
      </c>
      <c r="AU3" s="201" t="str">
        <f>HLOOKUP(Introduction!$G$4,nametranslations,27,FALSE)</f>
        <v>Pre-primary</v>
      </c>
      <c r="AV3" s="201" t="str">
        <f>HLOOKUP(Introduction!$G$4,nametranslations,28,FALSE)</f>
        <v>Primary</v>
      </c>
      <c r="AW3" s="202" t="str">
        <f>HLOOKUP(Introduction!$G$4,nametranslations,29,FALSE)</f>
        <v>Secondary</v>
      </c>
      <c r="AX3" s="148"/>
      <c r="AY3" s="148"/>
      <c r="AZ3" s="199" t="str">
        <f>HLOOKUP(Introduction!$G$4,nametranslations,152,FALSE)</f>
        <v>Definition</v>
      </c>
      <c r="BA3" s="200" t="str">
        <f>HLOOKUP(Introduction!$G$4,nametranslations,102,FALSE)</f>
        <v>Estimates (%)</v>
      </c>
      <c r="BB3" s="201" t="str">
        <f>HLOOKUP(Introduction!$G$4,nametranslations,24,FALSE)</f>
        <v>Total</v>
      </c>
      <c r="BC3" s="201" t="str">
        <f>HLOOKUP(Introduction!$G$4,nametranslations,26,FALSE)</f>
        <v>Urban</v>
      </c>
      <c r="BD3" s="201" t="str">
        <f>HLOOKUP(Introduction!$G$4,nametranslations,25,FALSE)</f>
        <v>Rural</v>
      </c>
      <c r="BE3" s="201" t="str">
        <f>HLOOKUP(Introduction!$G$4,nametranslations,27,FALSE)</f>
        <v>Pre-primary</v>
      </c>
      <c r="BF3" s="201" t="str">
        <f>HLOOKUP(Introduction!$G$4,nametranslations,28,FALSE)</f>
        <v>Primary</v>
      </c>
      <c r="BG3" s="202" t="str">
        <f>HLOOKUP(Introduction!$G$4,nametranslations,29,FALSE)</f>
        <v>Secondary</v>
      </c>
      <c r="BH3" s="148"/>
      <c r="BI3" s="148"/>
      <c r="BJ3" s="199" t="str">
        <f>HLOOKUP(Introduction!$G$4,nametranslations,152,FALSE)</f>
        <v>Definition</v>
      </c>
      <c r="BK3" s="200" t="str">
        <f>HLOOKUP(Introduction!$G$4,nametranslations,102,FALSE)</f>
        <v>Estimates (%)</v>
      </c>
      <c r="BL3" s="201" t="str">
        <f>HLOOKUP(Introduction!$G$4,nametranslations,24,FALSE)</f>
        <v>Total</v>
      </c>
      <c r="BM3" s="201" t="str">
        <f>HLOOKUP(Introduction!$G$4,nametranslations,26,FALSE)</f>
        <v>Urban</v>
      </c>
      <c r="BN3" s="201" t="str">
        <f>HLOOKUP(Introduction!$G$4,nametranslations,25,FALSE)</f>
        <v>Rural</v>
      </c>
      <c r="BO3" s="201" t="str">
        <f>HLOOKUP(Introduction!$G$4,nametranslations,27,FALSE)</f>
        <v>Pre-primary</v>
      </c>
      <c r="BP3" s="201" t="str">
        <f>HLOOKUP(Introduction!$G$4,nametranslations,28,FALSE)</f>
        <v>Primary</v>
      </c>
      <c r="BQ3" s="202" t="str">
        <f>HLOOKUP(Introduction!$G$4,nametranslations,29,FALSE)</f>
        <v>Secondary</v>
      </c>
      <c r="BR3" s="148"/>
      <c r="BS3" s="148"/>
      <c r="BT3" s="199" t="str">
        <f>HLOOKUP(Introduction!$G$4,nametranslations,152,FALSE)</f>
        <v>Definition</v>
      </c>
      <c r="BU3" s="200" t="str">
        <f>HLOOKUP(Introduction!$G$4,nametranslations,102,FALSE)</f>
        <v>Estimates (%)</v>
      </c>
      <c r="BV3" s="201" t="str">
        <f>HLOOKUP(Introduction!$G$4,nametranslations,24,FALSE)</f>
        <v>Total</v>
      </c>
      <c r="BW3" s="201" t="str">
        <f>HLOOKUP(Introduction!$G$4,nametranslations,26,FALSE)</f>
        <v>Urban</v>
      </c>
      <c r="BX3" s="201" t="str">
        <f>HLOOKUP(Introduction!$G$4,nametranslations,25,FALSE)</f>
        <v>Rural</v>
      </c>
      <c r="BY3" s="201" t="str">
        <f>HLOOKUP(Introduction!$G$4,nametranslations,27,FALSE)</f>
        <v>Pre-primary</v>
      </c>
      <c r="BZ3" s="201" t="str">
        <f>HLOOKUP(Introduction!$G$4,nametranslations,28,FALSE)</f>
        <v>Primary</v>
      </c>
      <c r="CA3" s="202" t="str">
        <f>HLOOKUP(Introduction!$G$4,nametranslations,29,FALSE)</f>
        <v>Secondary</v>
      </c>
      <c r="CB3" s="148"/>
      <c r="CC3" s="148"/>
      <c r="CD3" s="199" t="str">
        <f>HLOOKUP(Introduction!$G$4,nametranslations,152,FALSE)</f>
        <v>Definition</v>
      </c>
      <c r="CE3" s="200" t="str">
        <f>HLOOKUP(Introduction!$G$4,nametranslations,102,FALSE)</f>
        <v>Estimates (%)</v>
      </c>
      <c r="CF3" s="201" t="str">
        <f>HLOOKUP(Introduction!$G$4,nametranslations,24,FALSE)</f>
        <v>Total</v>
      </c>
      <c r="CG3" s="201" t="str">
        <f>HLOOKUP(Introduction!$G$4,nametranslations,26,FALSE)</f>
        <v>Urban</v>
      </c>
      <c r="CH3" s="201" t="str">
        <f>HLOOKUP(Introduction!$G$4,nametranslations,25,FALSE)</f>
        <v>Rural</v>
      </c>
      <c r="CI3" s="201" t="str">
        <f>HLOOKUP(Introduction!$G$4,nametranslations,27,FALSE)</f>
        <v>Pre-primary</v>
      </c>
      <c r="CJ3" s="201" t="str">
        <f>HLOOKUP(Introduction!$G$4,nametranslations,28,FALSE)</f>
        <v>Primary</v>
      </c>
      <c r="CK3" s="202" t="str">
        <f>HLOOKUP(Introduction!$G$4,nametranslations,29,FALSE)</f>
        <v>Secondary</v>
      </c>
      <c r="CL3" s="148"/>
      <c r="CM3" s="148"/>
      <c r="CN3" s="199" t="str">
        <f>HLOOKUP(Introduction!$G$4,nametranslations,152,FALSE)</f>
        <v>Definition</v>
      </c>
      <c r="CO3" s="200" t="str">
        <f>HLOOKUP(Introduction!$G$4,nametranslations,102,FALSE)</f>
        <v>Estimates (%)</v>
      </c>
      <c r="CP3" s="201" t="str">
        <f>HLOOKUP(Introduction!$G$4,nametranslations,24,FALSE)</f>
        <v>Total</v>
      </c>
      <c r="CQ3" s="201" t="str">
        <f>HLOOKUP(Introduction!$G$4,nametranslations,26,FALSE)</f>
        <v>Urban</v>
      </c>
      <c r="CR3" s="201" t="str">
        <f>HLOOKUP(Introduction!$G$4,nametranslations,25,FALSE)</f>
        <v>Rural</v>
      </c>
      <c r="CS3" s="201" t="str">
        <f>HLOOKUP(Introduction!$G$4,nametranslations,27,FALSE)</f>
        <v>Pre-primary</v>
      </c>
      <c r="CT3" s="201" t="str">
        <f>HLOOKUP(Introduction!$G$4,nametranslations,28,FALSE)</f>
        <v>Primary</v>
      </c>
      <c r="CU3" s="202" t="str">
        <f>HLOOKUP(Introduction!$G$4,nametranslations,29,FALSE)</f>
        <v>Secondary</v>
      </c>
      <c r="CV3" s="148"/>
      <c r="CW3" s="148"/>
      <c r="CX3" s="199" t="str">
        <f>HLOOKUP(Introduction!$G$4,nametranslations,152,FALSE)</f>
        <v>Definition</v>
      </c>
      <c r="CY3" s="200" t="str">
        <f>HLOOKUP(Introduction!$G$4,nametranslations,102,FALSE)</f>
        <v>Estimates (%)</v>
      </c>
      <c r="CZ3" s="201" t="str">
        <f>HLOOKUP(Introduction!$G$4,nametranslations,24,FALSE)</f>
        <v>Total</v>
      </c>
      <c r="DA3" s="201" t="str">
        <f>HLOOKUP(Introduction!$G$4,nametranslations,26,FALSE)</f>
        <v>Urban</v>
      </c>
      <c r="DB3" s="201" t="str">
        <f>HLOOKUP(Introduction!$G$4,nametranslations,25,FALSE)</f>
        <v>Rural</v>
      </c>
      <c r="DC3" s="201" t="str">
        <f>HLOOKUP(Introduction!$G$4,nametranslations,27,FALSE)</f>
        <v>Pre-primary</v>
      </c>
      <c r="DD3" s="201" t="str">
        <f>HLOOKUP(Introduction!$G$4,nametranslations,28,FALSE)</f>
        <v>Primary</v>
      </c>
      <c r="DE3" s="202" t="str">
        <f>HLOOKUP(Introduction!$G$4,nametranslations,29,FALSE)</f>
        <v>Secondary</v>
      </c>
      <c r="DF3" s="148"/>
      <c r="DG3" s="148"/>
      <c r="DH3" s="199" t="str">
        <f>HLOOKUP(Introduction!$G$4,nametranslations,152,FALSE)</f>
        <v>Definition</v>
      </c>
      <c r="DI3" s="200" t="str">
        <f>HLOOKUP(Introduction!$G$4,nametranslations,102,FALSE)</f>
        <v>Estimates (%)</v>
      </c>
      <c r="DJ3" s="201" t="str">
        <f>HLOOKUP(Introduction!$G$4,nametranslations,24,FALSE)</f>
        <v>Total</v>
      </c>
      <c r="DK3" s="201" t="str">
        <f>HLOOKUP(Introduction!$G$4,nametranslations,26,FALSE)</f>
        <v>Urban</v>
      </c>
      <c r="DL3" s="201" t="str">
        <f>HLOOKUP(Introduction!$G$4,nametranslations,25,FALSE)</f>
        <v>Rural</v>
      </c>
      <c r="DM3" s="201" t="str">
        <f>HLOOKUP(Introduction!$G$4,nametranslations,27,FALSE)</f>
        <v>Pre-primary</v>
      </c>
      <c r="DN3" s="201" t="str">
        <f>HLOOKUP(Introduction!$G$4,nametranslations,28,FALSE)</f>
        <v>Primary</v>
      </c>
      <c r="DO3" s="202" t="str">
        <f>HLOOKUP(Introduction!$G$4,nametranslations,29,FALSE)</f>
        <v>Secondary</v>
      </c>
      <c r="DP3" s="148"/>
      <c r="DQ3" s="148"/>
      <c r="DR3" s="199" t="str">
        <f>HLOOKUP(Introduction!$G$4,nametranslations,152,FALSE)</f>
        <v>Definition</v>
      </c>
      <c r="DS3" s="200" t="str">
        <f>HLOOKUP(Introduction!$G$4,nametranslations,102,FALSE)</f>
        <v>Estimates (%)</v>
      </c>
      <c r="DT3" s="201" t="str">
        <f>HLOOKUP(Introduction!$G$4,nametranslations,24,FALSE)</f>
        <v>Total</v>
      </c>
      <c r="DU3" s="201" t="str">
        <f>HLOOKUP(Introduction!$G$4,nametranslations,26,FALSE)</f>
        <v>Urban</v>
      </c>
      <c r="DV3" s="201" t="str">
        <f>HLOOKUP(Introduction!$G$4,nametranslations,25,FALSE)</f>
        <v>Rural</v>
      </c>
      <c r="DW3" s="201" t="str">
        <f>HLOOKUP(Introduction!$G$4,nametranslations,27,FALSE)</f>
        <v>Pre-primary</v>
      </c>
      <c r="DX3" s="201" t="str">
        <f>HLOOKUP(Introduction!$G$4,nametranslations,28,FALSE)</f>
        <v>Primary</v>
      </c>
      <c r="DY3" s="202" t="str">
        <f>HLOOKUP(Introduction!$G$4,nametranslations,29,FALSE)</f>
        <v>Secondary</v>
      </c>
      <c r="DZ3" s="148"/>
      <c r="EA3" s="148"/>
      <c r="EB3" s="149"/>
      <c r="EL3" s="149"/>
      <c r="EV3" s="149"/>
      <c r="FF3" s="149"/>
      <c r="FP3" s="149"/>
      <c r="FZ3" s="149"/>
      <c r="GJ3" s="149"/>
      <c r="GT3" s="149"/>
      <c r="HD3" s="149"/>
      <c r="HN3" s="149"/>
      <c r="HX3" s="149"/>
      <c r="IH3" s="149"/>
      <c r="IR3" s="149"/>
      <c r="JB3" s="149"/>
      <c r="JL3" s="149"/>
    </row>
    <row r="4" spans="1:272" s="2" customFormat="1" x14ac:dyDescent="0.3">
      <c r="A4" s="671" t="str">
        <f>IF(ISBLANK('Data Summary'!A6),"",'Data Summary'!A6)</f>
        <v>ZWE_2012_UIS</v>
      </c>
      <c r="B4" s="67"/>
      <c r="C4" s="48" t="str">
        <f>HLOOKUP(Introduction!$G$4,nametranslations,118,FALSE)</f>
        <v>No facility</v>
      </c>
      <c r="D4" s="5"/>
      <c r="E4" s="5"/>
      <c r="F4" s="5"/>
      <c r="G4" s="5"/>
      <c r="H4" s="5"/>
      <c r="I4" s="22"/>
      <c r="J4" s="20"/>
      <c r="K4" s="20"/>
      <c r="L4" s="67"/>
      <c r="M4" s="48" t="str">
        <f>HLOOKUP(Introduction!$G$4,nametranslations,118,FALSE)</f>
        <v>No facility</v>
      </c>
      <c r="N4" s="5"/>
      <c r="O4" s="5"/>
      <c r="P4" s="5"/>
      <c r="Q4" s="5"/>
      <c r="R4" s="5"/>
      <c r="S4" s="22"/>
      <c r="T4" s="20"/>
      <c r="U4" s="20"/>
      <c r="V4" s="77"/>
      <c r="W4" s="48" t="str">
        <f>HLOOKUP(Introduction!$G$4,nametranslations,118,FALSE)</f>
        <v>No facility</v>
      </c>
      <c r="X4" s="5"/>
      <c r="Y4" s="5"/>
      <c r="Z4" s="5"/>
      <c r="AA4" s="5"/>
      <c r="AB4" s="5"/>
      <c r="AC4" s="22"/>
      <c r="AD4" s="20"/>
      <c r="AE4" s="20"/>
      <c r="AF4" s="77"/>
      <c r="AG4" s="48" t="str">
        <f>HLOOKUP(Introduction!$G$4,nametranslations,118,FALSE)</f>
        <v>No facility</v>
      </c>
      <c r="AH4" s="5"/>
      <c r="AI4" s="5"/>
      <c r="AJ4" s="5"/>
      <c r="AK4" s="5"/>
      <c r="AL4" s="5"/>
      <c r="AM4" s="22"/>
      <c r="AN4" s="20"/>
      <c r="AO4" s="20"/>
      <c r="AP4" s="77"/>
      <c r="AQ4" s="48" t="str">
        <f>HLOOKUP(Introduction!$G$4,nametranslations,118,FALSE)</f>
        <v>No facility</v>
      </c>
      <c r="AR4" s="5"/>
      <c r="AS4" s="5"/>
      <c r="AT4" s="5"/>
      <c r="AU4" s="5"/>
      <c r="AV4" s="5"/>
      <c r="AW4" s="22"/>
      <c r="AX4" s="20"/>
      <c r="AY4" s="20"/>
      <c r="AZ4" s="77"/>
      <c r="BA4" s="48" t="str">
        <f>HLOOKUP(Introduction!$G$4,nametranslations,118,FALSE)</f>
        <v>No facility</v>
      </c>
      <c r="BB4" s="123"/>
      <c r="BC4" s="123"/>
      <c r="BD4" s="123">
        <v>38</v>
      </c>
      <c r="BE4" s="123"/>
      <c r="BF4" s="123"/>
      <c r="BG4" s="22"/>
      <c r="BH4" s="20"/>
      <c r="BI4" s="20"/>
      <c r="BJ4" s="77"/>
      <c r="BK4" s="48" t="str">
        <f>HLOOKUP(Introduction!$G$4,nametranslations,118,FALSE)</f>
        <v>No facility</v>
      </c>
      <c r="BL4" s="5"/>
      <c r="BM4" s="5"/>
      <c r="BN4" s="5"/>
      <c r="BO4" s="5"/>
      <c r="BP4" s="5"/>
      <c r="BQ4" s="22"/>
      <c r="BR4" s="20"/>
      <c r="BS4" s="20"/>
      <c r="BT4" s="77"/>
      <c r="BU4" s="48" t="str">
        <f>HLOOKUP(Introduction!$G$4,nametranslations,118,FALSE)</f>
        <v>No facility</v>
      </c>
      <c r="BV4" s="5"/>
      <c r="BW4" s="5"/>
      <c r="BX4" s="5"/>
      <c r="BY4" s="5"/>
      <c r="BZ4" s="5"/>
      <c r="CA4" s="22"/>
      <c r="CB4" s="20"/>
      <c r="CC4" s="20"/>
      <c r="CD4" s="77"/>
      <c r="CE4" s="48" t="str">
        <f>HLOOKUP(Introduction!$G$4,nametranslations,118,FALSE)</f>
        <v>No facility</v>
      </c>
      <c r="CF4" s="5"/>
      <c r="CG4" s="5"/>
      <c r="CH4" s="5"/>
      <c r="CI4" s="5"/>
      <c r="CJ4" s="5"/>
      <c r="CK4" s="22"/>
      <c r="CL4" s="20"/>
      <c r="CM4" s="20"/>
      <c r="CN4" s="77"/>
      <c r="CO4" s="48" t="str">
        <f>HLOOKUP(Introduction!$G$4,nametranslations,118,FALSE)</f>
        <v>No facility</v>
      </c>
      <c r="CP4" s="5"/>
      <c r="CQ4" s="5"/>
      <c r="CR4" s="5"/>
      <c r="CS4" s="5"/>
      <c r="CT4" s="5"/>
      <c r="CU4" s="22"/>
      <c r="CV4" s="20"/>
      <c r="CW4" s="20"/>
      <c r="CX4" s="77"/>
      <c r="CY4" s="48" t="str">
        <f>HLOOKUP(Introduction!$G$4,nametranslations,118,FALSE)</f>
        <v>No facility</v>
      </c>
      <c r="CZ4" s="5"/>
      <c r="DA4" s="5"/>
      <c r="DB4" s="5"/>
      <c r="DC4" s="5"/>
      <c r="DD4" s="5"/>
      <c r="DE4" s="22"/>
      <c r="DF4" s="20"/>
      <c r="DG4" s="20"/>
      <c r="DH4" s="77"/>
      <c r="DI4" s="48" t="str">
        <f>HLOOKUP(Introduction!$G$4,nametranslations,118,FALSE)</f>
        <v>No facility</v>
      </c>
      <c r="DJ4" s="5"/>
      <c r="DK4" s="5"/>
      <c r="DL4" s="5"/>
      <c r="DM4" s="5"/>
      <c r="DN4" s="5"/>
      <c r="DO4" s="22"/>
      <c r="DP4" s="20"/>
      <c r="DQ4" s="20"/>
      <c r="DR4" s="67"/>
      <c r="DS4" s="48" t="str">
        <f>HLOOKUP(Introduction!$G$4,nametranslations,118,FALSE)</f>
        <v>No facility</v>
      </c>
      <c r="DT4" s="5"/>
      <c r="DU4" s="5"/>
      <c r="DV4" s="5"/>
      <c r="DW4" s="5"/>
      <c r="DX4" s="5"/>
      <c r="DY4" s="22"/>
      <c r="DZ4" s="20"/>
      <c r="EA4" s="20"/>
      <c r="EB4" s="75"/>
      <c r="EL4" s="75"/>
      <c r="EV4" s="75"/>
      <c r="FF4" s="75"/>
      <c r="FP4" s="75"/>
      <c r="FZ4" s="75"/>
      <c r="GJ4" s="75"/>
      <c r="GT4" s="75"/>
      <c r="HD4" s="75"/>
      <c r="HN4" s="75"/>
      <c r="HX4" s="75"/>
      <c r="IH4" s="75"/>
      <c r="IR4" s="75"/>
      <c r="JB4" s="75"/>
      <c r="JL4" s="75"/>
    </row>
    <row r="5" spans="1:272" s="2" customFormat="1" x14ac:dyDescent="0.3">
      <c r="A5" s="671" t="str">
        <f ca="1">IF(ISBLANK('Data Summary'!A7),"",'Data Summary'!A7)</f>
        <v>ZWE_2013_SACMEQ</v>
      </c>
      <c r="B5" s="67"/>
      <c r="C5" s="48" t="str">
        <f>HLOOKUP(Introduction!$G$4,nametranslations,74,FALSE)</f>
        <v>Facility</v>
      </c>
      <c r="D5" s="5"/>
      <c r="E5" s="5"/>
      <c r="F5" s="5"/>
      <c r="G5" s="5"/>
      <c r="H5" s="5"/>
      <c r="I5" s="22"/>
      <c r="J5" s="20"/>
      <c r="K5" s="20"/>
      <c r="L5" s="67"/>
      <c r="M5" s="48" t="str">
        <f>HLOOKUP(Introduction!$G$4,nametranslations,74,FALSE)</f>
        <v>Facility</v>
      </c>
      <c r="N5" s="5"/>
      <c r="O5" s="5"/>
      <c r="P5" s="5"/>
      <c r="Q5" s="5"/>
      <c r="R5" s="5"/>
      <c r="S5" s="22"/>
      <c r="T5" s="20"/>
      <c r="U5" s="20"/>
      <c r="V5" s="67"/>
      <c r="W5" s="48" t="str">
        <f>HLOOKUP(Introduction!$G$4,nametranslations,74,FALSE)</f>
        <v>Facility</v>
      </c>
      <c r="X5" s="5"/>
      <c r="Y5" s="5"/>
      <c r="Z5" s="5"/>
      <c r="AA5" s="5"/>
      <c r="AB5" s="5"/>
      <c r="AC5" s="22"/>
      <c r="AD5" s="20"/>
      <c r="AE5" s="20"/>
      <c r="AF5" s="67" t="s">
        <v>111</v>
      </c>
      <c r="AG5" s="48" t="str">
        <f>HLOOKUP(Introduction!$G$4,nametranslations,74,FALSE)</f>
        <v>Facility</v>
      </c>
      <c r="AH5" s="5">
        <v>62.65</v>
      </c>
      <c r="AI5" s="5">
        <v>87.61</v>
      </c>
      <c r="AJ5" s="5">
        <v>58.34</v>
      </c>
      <c r="AK5" s="5">
        <v>65.25</v>
      </c>
      <c r="AL5" s="5">
        <v>63.01</v>
      </c>
      <c r="AM5" s="22">
        <v>59.14</v>
      </c>
      <c r="AN5" s="20"/>
      <c r="AO5" s="20"/>
      <c r="AP5" s="67"/>
      <c r="AQ5" s="48" t="str">
        <f>HLOOKUP(Introduction!$G$4,nametranslations,74,FALSE)</f>
        <v>Facility</v>
      </c>
      <c r="AR5" s="5"/>
      <c r="AS5" s="5"/>
      <c r="AT5" s="5"/>
      <c r="AU5" s="5"/>
      <c r="AV5" s="5"/>
      <c r="AW5" s="22"/>
      <c r="AX5" s="20"/>
      <c r="AY5" s="20"/>
      <c r="AZ5" s="67"/>
      <c r="BA5" s="48" t="str">
        <f>HLOOKUP(Introduction!$G$4,nametranslations,74,FALSE)</f>
        <v>Facility</v>
      </c>
      <c r="BB5" s="123"/>
      <c r="BC5" s="123"/>
      <c r="BD5" s="123">
        <v>62</v>
      </c>
      <c r="BE5" s="123"/>
      <c r="BF5" s="123"/>
      <c r="BG5" s="22"/>
      <c r="BH5" s="20"/>
      <c r="BI5" s="20"/>
      <c r="BJ5" s="67"/>
      <c r="BK5" s="48" t="str">
        <f>HLOOKUP(Introduction!$G$4,nametranslations,74,FALSE)</f>
        <v>Facility</v>
      </c>
      <c r="BL5" s="5"/>
      <c r="BM5" s="5"/>
      <c r="BN5" s="5"/>
      <c r="BO5" s="5"/>
      <c r="BP5" s="5"/>
      <c r="BQ5" s="22"/>
      <c r="BR5" s="20"/>
      <c r="BS5" s="20"/>
      <c r="BT5" s="67"/>
      <c r="BU5" s="48" t="str">
        <f>HLOOKUP(Introduction!$G$4,nametranslations,74,FALSE)</f>
        <v>Facility</v>
      </c>
      <c r="BV5" s="5"/>
      <c r="BW5" s="5"/>
      <c r="BX5" s="5"/>
      <c r="BY5" s="5"/>
      <c r="BZ5" s="5"/>
      <c r="CA5" s="22"/>
      <c r="CB5" s="20"/>
      <c r="CC5" s="20"/>
      <c r="CD5" s="67"/>
      <c r="CE5" s="48" t="str">
        <f>HLOOKUP(Introduction!$G$4,nametranslations,74,FALSE)</f>
        <v>Facility</v>
      </c>
      <c r="CF5" s="5"/>
      <c r="CG5" s="5"/>
      <c r="CH5" s="5"/>
      <c r="CI5" s="5"/>
      <c r="CJ5" s="5"/>
      <c r="CK5" s="22"/>
      <c r="CL5" s="20"/>
      <c r="CM5" s="20"/>
      <c r="CN5" s="67"/>
      <c r="CO5" s="48" t="str">
        <f>HLOOKUP(Introduction!$G$4,nametranslations,74,FALSE)</f>
        <v>Facility</v>
      </c>
      <c r="CP5" s="5"/>
      <c r="CQ5" s="5"/>
      <c r="CR5" s="5"/>
      <c r="CS5" s="5"/>
      <c r="CT5" s="5"/>
      <c r="CU5" s="22"/>
      <c r="CV5" s="20"/>
      <c r="CW5" s="20"/>
      <c r="CX5" s="67"/>
      <c r="CY5" s="48" t="str">
        <f>HLOOKUP(Introduction!$G$4,nametranslations,74,FALSE)</f>
        <v>Facility</v>
      </c>
      <c r="CZ5" s="5"/>
      <c r="DA5" s="5"/>
      <c r="DB5" s="5"/>
      <c r="DC5" s="5"/>
      <c r="DD5" s="5"/>
      <c r="DE5" s="22"/>
      <c r="DF5" s="20"/>
      <c r="DG5" s="20"/>
      <c r="DH5" s="67"/>
      <c r="DI5" s="48" t="str">
        <f>HLOOKUP(Introduction!$G$4,nametranslations,74,FALSE)</f>
        <v>Facility</v>
      </c>
      <c r="DJ5" s="5"/>
      <c r="DK5" s="5"/>
      <c r="DL5" s="5"/>
      <c r="DM5" s="5"/>
      <c r="DN5" s="5"/>
      <c r="DO5" s="22"/>
      <c r="DP5" s="20"/>
      <c r="DQ5" s="20"/>
      <c r="DR5" s="67"/>
      <c r="DS5" s="48" t="str">
        <f>HLOOKUP(Introduction!$G$4,nametranslations,74,FALSE)</f>
        <v>Facility</v>
      </c>
      <c r="DT5" s="5"/>
      <c r="DU5" s="5"/>
      <c r="DV5" s="5"/>
      <c r="DW5" s="5"/>
      <c r="DX5" s="5"/>
      <c r="DY5" s="22"/>
      <c r="DZ5" s="20"/>
      <c r="EA5" s="20"/>
      <c r="EB5" s="75"/>
      <c r="EL5" s="75"/>
      <c r="EV5" s="75"/>
      <c r="FF5" s="75"/>
      <c r="FP5" s="75"/>
      <c r="FZ5" s="75"/>
      <c r="GJ5" s="75"/>
      <c r="GT5" s="75"/>
      <c r="HD5" s="75"/>
      <c r="HN5" s="75"/>
      <c r="HX5" s="75"/>
      <c r="IH5" s="75"/>
      <c r="IR5" s="75"/>
      <c r="JB5" s="75"/>
      <c r="JL5" s="75"/>
    </row>
    <row r="6" spans="1:272" s="2" customFormat="1" ht="15.6" customHeight="1" x14ac:dyDescent="0.3">
      <c r="A6" s="671" t="str">
        <f ca="1">IF(ISBLANK('Data Summary'!A8),"",'Data Summary'!A8)</f>
        <v>ZWE_2013_EMIS</v>
      </c>
      <c r="B6" s="77"/>
      <c r="C6" s="49" t="str">
        <f>HLOOKUP(Introduction!$G$4,nametranslations,125,FALSE)</f>
        <v>Facility with no water or soap</v>
      </c>
      <c r="D6" s="16"/>
      <c r="E6" s="5"/>
      <c r="F6" s="5"/>
      <c r="G6" s="5"/>
      <c r="H6" s="5"/>
      <c r="I6" s="22"/>
      <c r="J6" s="20"/>
      <c r="K6" s="20"/>
      <c r="L6" s="77"/>
      <c r="M6" s="49" t="str">
        <f>HLOOKUP(Introduction!$G$4,nametranslations,125,FALSE)</f>
        <v>Facility with no water or soap</v>
      </c>
      <c r="N6" s="16"/>
      <c r="O6" s="5"/>
      <c r="P6" s="5"/>
      <c r="Q6" s="5"/>
      <c r="R6" s="5"/>
      <c r="S6" s="22"/>
      <c r="T6" s="20"/>
      <c r="U6" s="20"/>
      <c r="V6" s="77"/>
      <c r="W6" s="49" t="str">
        <f>HLOOKUP(Introduction!$G$4,nametranslations,125,FALSE)</f>
        <v>Facility with no water or soap</v>
      </c>
      <c r="X6" s="16"/>
      <c r="Y6" s="5"/>
      <c r="Z6" s="5"/>
      <c r="AA6" s="5"/>
      <c r="AB6" s="5"/>
      <c r="AC6" s="22"/>
      <c r="AD6" s="20"/>
      <c r="AE6" s="20"/>
      <c r="AF6" s="77"/>
      <c r="AG6" s="49" t="str">
        <f>HLOOKUP(Introduction!$G$4,nametranslations,125,FALSE)</f>
        <v>Facility with no water or soap</v>
      </c>
      <c r="AH6" s="16"/>
      <c r="AI6" s="5"/>
      <c r="AJ6" s="5"/>
      <c r="AK6" s="5"/>
      <c r="AL6" s="5"/>
      <c r="AM6" s="22"/>
      <c r="AN6" s="20"/>
      <c r="AO6" s="20"/>
      <c r="AP6" s="77"/>
      <c r="AQ6" s="49" t="str">
        <f>HLOOKUP(Introduction!$G$4,nametranslations,125,FALSE)</f>
        <v>Facility with no water or soap</v>
      </c>
      <c r="AR6" s="16"/>
      <c r="AS6" s="5"/>
      <c r="AT6" s="5"/>
      <c r="AU6" s="5"/>
      <c r="AV6" s="5"/>
      <c r="AW6" s="22"/>
      <c r="AX6" s="20"/>
      <c r="AY6" s="20"/>
      <c r="AZ6" s="77"/>
      <c r="BA6" s="49" t="str">
        <f>HLOOKUP(Introduction!$G$4,nametranslations,125,FALSE)</f>
        <v>Facility with no water or soap</v>
      </c>
      <c r="BB6" s="124"/>
      <c r="BC6" s="123"/>
      <c r="BD6" s="123"/>
      <c r="BE6" s="123"/>
      <c r="BF6" s="123"/>
      <c r="BG6" s="22"/>
      <c r="BH6" s="20"/>
      <c r="BI6" s="20"/>
      <c r="BJ6" s="77"/>
      <c r="BK6" s="49" t="str">
        <f>HLOOKUP(Introduction!$G$4,nametranslations,125,FALSE)</f>
        <v>Facility with no water or soap</v>
      </c>
      <c r="BL6" s="16"/>
      <c r="BM6" s="5"/>
      <c r="BN6" s="5"/>
      <c r="BO6" s="5"/>
      <c r="BP6" s="5"/>
      <c r="BQ6" s="22"/>
      <c r="BR6" s="20"/>
      <c r="BS6" s="20"/>
      <c r="BT6" s="77"/>
      <c r="BU6" s="49" t="str">
        <f>HLOOKUP(Introduction!$G$4,nametranslations,125,FALSE)</f>
        <v>Facility with no water or soap</v>
      </c>
      <c r="BV6" s="16"/>
      <c r="BW6" s="5"/>
      <c r="BX6" s="5"/>
      <c r="BY6" s="5"/>
      <c r="BZ6" s="5"/>
      <c r="CA6" s="22"/>
      <c r="CB6" s="20"/>
      <c r="CC6" s="20"/>
      <c r="CD6" s="77"/>
      <c r="CE6" s="49" t="str">
        <f>HLOOKUP(Introduction!$G$4,nametranslations,125,FALSE)</f>
        <v>Facility with no water or soap</v>
      </c>
      <c r="CF6" s="16"/>
      <c r="CG6" s="5"/>
      <c r="CH6" s="5"/>
      <c r="CI6" s="5"/>
      <c r="CJ6" s="5"/>
      <c r="CK6" s="22"/>
      <c r="CL6" s="20"/>
      <c r="CM6" s="20"/>
      <c r="CN6" s="77"/>
      <c r="CO6" s="49" t="str">
        <f>HLOOKUP(Introduction!$G$4,nametranslations,125,FALSE)</f>
        <v>Facility with no water or soap</v>
      </c>
      <c r="CP6" s="16"/>
      <c r="CQ6" s="5"/>
      <c r="CR6" s="5"/>
      <c r="CS6" s="5"/>
      <c r="CT6" s="5"/>
      <c r="CU6" s="22"/>
      <c r="CV6" s="20"/>
      <c r="CW6" s="20"/>
      <c r="CX6" s="77"/>
      <c r="CY6" s="49" t="str">
        <f>HLOOKUP(Introduction!$G$4,nametranslations,125,FALSE)</f>
        <v>Facility with no water or soap</v>
      </c>
      <c r="CZ6" s="16"/>
      <c r="DA6" s="5"/>
      <c r="DB6" s="5"/>
      <c r="DC6" s="5"/>
      <c r="DD6" s="5"/>
      <c r="DE6" s="22"/>
      <c r="DF6" s="20"/>
      <c r="DG6" s="20"/>
      <c r="DH6" s="77"/>
      <c r="DI6" s="49" t="str">
        <f>HLOOKUP(Introduction!$G$4,nametranslations,125,FALSE)</f>
        <v>Facility with no water or soap</v>
      </c>
      <c r="DJ6" s="16"/>
      <c r="DK6" s="5"/>
      <c r="DL6" s="5"/>
      <c r="DM6" s="5"/>
      <c r="DN6" s="5"/>
      <c r="DO6" s="22"/>
      <c r="DP6" s="20"/>
      <c r="DQ6" s="20"/>
      <c r="DR6" s="67"/>
      <c r="DS6" s="49" t="str">
        <f>HLOOKUP(Introduction!$G$4,nametranslations,125,FALSE)</f>
        <v>Facility with no water or soap</v>
      </c>
      <c r="DT6" s="16"/>
      <c r="DU6" s="5"/>
      <c r="DV6" s="5"/>
      <c r="DW6" s="5"/>
      <c r="DX6" s="5"/>
      <c r="DY6" s="22"/>
      <c r="DZ6" s="20"/>
      <c r="EA6" s="20"/>
      <c r="EB6" s="75"/>
      <c r="EL6" s="75"/>
      <c r="EV6" s="75"/>
      <c r="FF6" s="75"/>
      <c r="FP6" s="75"/>
      <c r="FZ6" s="75"/>
      <c r="GJ6" s="75"/>
      <c r="GT6" s="75"/>
      <c r="HD6" s="75"/>
      <c r="HN6" s="75"/>
      <c r="HX6" s="75"/>
      <c r="IH6" s="75"/>
      <c r="IR6" s="75"/>
      <c r="JB6" s="75"/>
      <c r="JL6" s="75"/>
    </row>
    <row r="7" spans="1:272" s="2" customFormat="1" x14ac:dyDescent="0.3">
      <c r="A7" s="671" t="str">
        <f ca="1">IF(ISBLANK('Data Summary'!A9),"",'Data Summary'!A9)</f>
        <v>ZWE_2016_EMIS</v>
      </c>
      <c r="B7" s="67"/>
      <c r="C7" s="49" t="str">
        <f>HLOOKUP(Introduction!$G$4,nametranslations,126,FALSE)</f>
        <v>Facility with water</v>
      </c>
      <c r="D7" s="43"/>
      <c r="E7" s="5"/>
      <c r="F7" s="5"/>
      <c r="G7" s="5"/>
      <c r="H7" s="5"/>
      <c r="I7" s="22"/>
      <c r="J7" s="20"/>
      <c r="K7" s="20"/>
      <c r="L7" s="67"/>
      <c r="M7" s="49" t="str">
        <f>HLOOKUP(Introduction!$G$4,nametranslations,126,FALSE)</f>
        <v>Facility with water</v>
      </c>
      <c r="N7" s="43"/>
      <c r="O7" s="5"/>
      <c r="P7" s="5"/>
      <c r="Q7" s="5"/>
      <c r="R7" s="5"/>
      <c r="S7" s="22"/>
      <c r="T7" s="20"/>
      <c r="U7" s="20"/>
      <c r="V7" s="67"/>
      <c r="W7" s="49" t="str">
        <f>HLOOKUP(Introduction!$G$4,nametranslations,126,FALSE)</f>
        <v>Facility with water</v>
      </c>
      <c r="X7" s="43"/>
      <c r="Y7" s="5"/>
      <c r="Z7" s="5"/>
      <c r="AA7" s="5"/>
      <c r="AB7" s="5"/>
      <c r="AC7" s="22"/>
      <c r="AD7" s="20"/>
      <c r="AE7" s="20"/>
      <c r="AF7" s="67"/>
      <c r="AG7" s="49" t="str">
        <f>HLOOKUP(Introduction!$G$4,nametranslations,126,FALSE)</f>
        <v>Facility with water</v>
      </c>
      <c r="AH7" s="43"/>
      <c r="AI7" s="5"/>
      <c r="AJ7" s="5"/>
      <c r="AK7" s="5"/>
      <c r="AL7" s="5"/>
      <c r="AM7" s="22"/>
      <c r="AN7" s="20"/>
      <c r="AO7" s="20"/>
      <c r="AP7" s="67"/>
      <c r="AQ7" s="49" t="str">
        <f>HLOOKUP(Introduction!$G$4,nametranslations,126,FALSE)</f>
        <v>Facility with water</v>
      </c>
      <c r="AR7" s="43"/>
      <c r="AS7" s="5"/>
      <c r="AT7" s="5"/>
      <c r="AU7" s="5"/>
      <c r="AV7" s="5"/>
      <c r="AW7" s="22"/>
      <c r="AX7" s="20"/>
      <c r="AY7" s="20"/>
      <c r="AZ7" s="67"/>
      <c r="BA7" s="49" t="str">
        <f>HLOOKUP(Introduction!$G$4,nametranslations,126,FALSE)</f>
        <v>Facility with water</v>
      </c>
      <c r="BB7" s="123"/>
      <c r="BC7" s="123"/>
      <c r="BD7" s="123">
        <v>48</v>
      </c>
      <c r="BE7" s="123"/>
      <c r="BF7" s="123"/>
      <c r="BG7" s="22"/>
      <c r="BH7" s="20"/>
      <c r="BI7" s="20"/>
      <c r="BJ7" s="67"/>
      <c r="BK7" s="49" t="str">
        <f>HLOOKUP(Introduction!$G$4,nametranslations,126,FALSE)</f>
        <v>Facility with water</v>
      </c>
      <c r="BL7" s="43"/>
      <c r="BM7" s="5"/>
      <c r="BN7" s="5"/>
      <c r="BO7" s="5"/>
      <c r="BP7" s="5"/>
      <c r="BQ7" s="22"/>
      <c r="BR7" s="20"/>
      <c r="BS7" s="20"/>
      <c r="BT7" s="67"/>
      <c r="BU7" s="49" t="str">
        <f>HLOOKUP(Introduction!$G$4,nametranslations,126,FALSE)</f>
        <v>Facility with water</v>
      </c>
      <c r="BV7" s="43"/>
      <c r="BW7" s="5"/>
      <c r="BX7" s="5"/>
      <c r="BY7" s="5"/>
      <c r="BZ7" s="5"/>
      <c r="CA7" s="22"/>
      <c r="CB7" s="20"/>
      <c r="CC7" s="20"/>
      <c r="CD7" s="67"/>
      <c r="CE7" s="49" t="str">
        <f>HLOOKUP(Introduction!$G$4,nametranslations,126,FALSE)</f>
        <v>Facility with water</v>
      </c>
      <c r="CF7" s="43"/>
      <c r="CG7" s="5"/>
      <c r="CH7" s="5"/>
      <c r="CI7" s="5"/>
      <c r="CJ7" s="5"/>
      <c r="CK7" s="22"/>
      <c r="CL7" s="20"/>
      <c r="CM7" s="20"/>
      <c r="CN7" s="67"/>
      <c r="CO7" s="49" t="str">
        <f>HLOOKUP(Introduction!$G$4,nametranslations,126,FALSE)</f>
        <v>Facility with water</v>
      </c>
      <c r="CP7" s="43"/>
      <c r="CQ7" s="5"/>
      <c r="CR7" s="5"/>
      <c r="CS7" s="5"/>
      <c r="CT7" s="5"/>
      <c r="CU7" s="22"/>
      <c r="CV7" s="20"/>
      <c r="CW7" s="20"/>
      <c r="CX7" s="67"/>
      <c r="CY7" s="49" t="str">
        <f>HLOOKUP(Introduction!$G$4,nametranslations,126,FALSE)</f>
        <v>Facility with water</v>
      </c>
      <c r="CZ7" s="43"/>
      <c r="DA7" s="5"/>
      <c r="DB7" s="5"/>
      <c r="DC7" s="5"/>
      <c r="DD7" s="5"/>
      <c r="DE7" s="22"/>
      <c r="DF7" s="20"/>
      <c r="DG7" s="20"/>
      <c r="DH7" s="67"/>
      <c r="DI7" s="49" t="str">
        <f>HLOOKUP(Introduction!$G$4,nametranslations,126,FALSE)</f>
        <v>Facility with water</v>
      </c>
      <c r="DJ7" s="43"/>
      <c r="DK7" s="5"/>
      <c r="DL7" s="5"/>
      <c r="DM7" s="5"/>
      <c r="DN7" s="5"/>
      <c r="DO7" s="22"/>
      <c r="DP7" s="20"/>
      <c r="DQ7" s="20"/>
      <c r="DR7" s="67" t="s">
        <v>287</v>
      </c>
      <c r="DS7" s="49" t="str">
        <f>HLOOKUP(Introduction!$G$4,nametranslations,126,FALSE)</f>
        <v>Facility with water</v>
      </c>
      <c r="DT7" s="43">
        <v>92.846906474820145</v>
      </c>
      <c r="DU7" s="5"/>
      <c r="DV7" s="5"/>
      <c r="DW7" s="5"/>
      <c r="DX7" s="5">
        <v>93.14</v>
      </c>
      <c r="DY7" s="22">
        <v>92.17</v>
      </c>
      <c r="DZ7" s="20"/>
      <c r="EA7" s="20"/>
      <c r="EB7" s="75"/>
      <c r="EL7" s="75"/>
      <c r="EV7" s="75"/>
      <c r="FF7" s="75"/>
      <c r="FP7" s="75"/>
      <c r="FZ7" s="75"/>
      <c r="GJ7" s="75"/>
      <c r="GT7" s="75"/>
      <c r="HD7" s="75"/>
      <c r="HN7" s="75"/>
      <c r="HX7" s="75"/>
      <c r="IH7" s="75"/>
      <c r="IR7" s="75"/>
      <c r="JB7" s="75"/>
      <c r="JL7" s="75"/>
    </row>
    <row r="8" spans="1:272" s="2" customFormat="1" x14ac:dyDescent="0.3">
      <c r="A8" s="671" t="str">
        <f ca="1">IF(ISBLANK('Data Summary'!A10),"",'Data Summary'!A10)</f>
        <v>ZWE_2017_EMIS</v>
      </c>
      <c r="B8" s="77"/>
      <c r="C8" s="49" t="str">
        <f>HLOOKUP(Introduction!$G$4,nametranslations,127,FALSE)</f>
        <v>Facility with soap</v>
      </c>
      <c r="D8" s="16"/>
      <c r="E8" s="5"/>
      <c r="F8" s="5"/>
      <c r="G8" s="5"/>
      <c r="H8" s="5"/>
      <c r="I8" s="22"/>
      <c r="J8" s="20"/>
      <c r="K8" s="20"/>
      <c r="L8" s="77"/>
      <c r="M8" s="49" t="str">
        <f>HLOOKUP(Introduction!$G$4,nametranslations,127,FALSE)</f>
        <v>Facility with soap</v>
      </c>
      <c r="N8" s="16"/>
      <c r="O8" s="5"/>
      <c r="P8" s="5"/>
      <c r="Q8" s="5"/>
      <c r="R8" s="5"/>
      <c r="S8" s="22"/>
      <c r="T8" s="20"/>
      <c r="U8" s="20"/>
      <c r="V8" s="77"/>
      <c r="W8" s="49" t="str">
        <f>HLOOKUP(Introduction!$G$4,nametranslations,127,FALSE)</f>
        <v>Facility with soap</v>
      </c>
      <c r="X8" s="16"/>
      <c r="Y8" s="5"/>
      <c r="Z8" s="5"/>
      <c r="AA8" s="5"/>
      <c r="AB8" s="5"/>
      <c r="AC8" s="22"/>
      <c r="AD8" s="20"/>
      <c r="AE8" s="20"/>
      <c r="AF8" s="77"/>
      <c r="AG8" s="49" t="str">
        <f>HLOOKUP(Introduction!$G$4,nametranslations,127,FALSE)</f>
        <v>Facility with soap</v>
      </c>
      <c r="AH8" s="16"/>
      <c r="AI8" s="5"/>
      <c r="AJ8" s="5"/>
      <c r="AK8" s="5"/>
      <c r="AL8" s="5"/>
      <c r="AM8" s="22"/>
      <c r="AN8" s="20"/>
      <c r="AO8" s="20"/>
      <c r="AP8" s="77"/>
      <c r="AQ8" s="49" t="str">
        <f>HLOOKUP(Introduction!$G$4,nametranslations,127,FALSE)</f>
        <v>Facility with soap</v>
      </c>
      <c r="AR8" s="16"/>
      <c r="AS8" s="5"/>
      <c r="AT8" s="5"/>
      <c r="AU8" s="5"/>
      <c r="AV8" s="5"/>
      <c r="AW8" s="22"/>
      <c r="AX8" s="20"/>
      <c r="AY8" s="20"/>
      <c r="AZ8" s="77"/>
      <c r="BA8" s="49" t="str">
        <f>HLOOKUP(Introduction!$G$4,nametranslations,127,FALSE)</f>
        <v>Facility with soap</v>
      </c>
      <c r="BB8" s="124"/>
      <c r="BC8" s="123"/>
      <c r="BD8" s="123">
        <v>20</v>
      </c>
      <c r="BE8" s="123"/>
      <c r="BF8" s="123"/>
      <c r="BG8" s="22"/>
      <c r="BH8" s="20"/>
      <c r="BI8" s="20"/>
      <c r="BJ8" s="77"/>
      <c r="BK8" s="49" t="str">
        <f>HLOOKUP(Introduction!$G$4,nametranslations,127,FALSE)</f>
        <v>Facility with soap</v>
      </c>
      <c r="BL8" s="16"/>
      <c r="BM8" s="5"/>
      <c r="BN8" s="5"/>
      <c r="BO8" s="5"/>
      <c r="BP8" s="5"/>
      <c r="BQ8" s="22"/>
      <c r="BR8" s="20"/>
      <c r="BS8" s="20"/>
      <c r="BT8" s="77"/>
      <c r="BU8" s="49" t="str">
        <f>HLOOKUP(Introduction!$G$4,nametranslations,127,FALSE)</f>
        <v>Facility with soap</v>
      </c>
      <c r="BV8" s="16"/>
      <c r="BW8" s="5"/>
      <c r="BX8" s="5"/>
      <c r="BY8" s="5"/>
      <c r="BZ8" s="5"/>
      <c r="CA8" s="22"/>
      <c r="CB8" s="20"/>
      <c r="CC8" s="20"/>
      <c r="CD8" s="77"/>
      <c r="CE8" s="49" t="str">
        <f>HLOOKUP(Introduction!$G$4,nametranslations,127,FALSE)</f>
        <v>Facility with soap</v>
      </c>
      <c r="CF8" s="16"/>
      <c r="CG8" s="5"/>
      <c r="CH8" s="5"/>
      <c r="CI8" s="5"/>
      <c r="CJ8" s="5"/>
      <c r="CK8" s="22"/>
      <c r="CL8" s="20"/>
      <c r="CM8" s="20"/>
      <c r="CN8" s="77"/>
      <c r="CO8" s="49" t="str">
        <f>HLOOKUP(Introduction!$G$4,nametranslations,127,FALSE)</f>
        <v>Facility with soap</v>
      </c>
      <c r="CP8" s="16"/>
      <c r="CQ8" s="5"/>
      <c r="CR8" s="5"/>
      <c r="CS8" s="5"/>
      <c r="CT8" s="5"/>
      <c r="CU8" s="22"/>
      <c r="CV8" s="20"/>
      <c r="CW8" s="20"/>
      <c r="CX8" s="77"/>
      <c r="CY8" s="49" t="str">
        <f>HLOOKUP(Introduction!$G$4,nametranslations,127,FALSE)</f>
        <v>Facility with soap</v>
      </c>
      <c r="CZ8" s="16"/>
      <c r="DA8" s="5"/>
      <c r="DB8" s="5"/>
      <c r="DC8" s="5"/>
      <c r="DD8" s="5"/>
      <c r="DE8" s="22"/>
      <c r="DF8" s="20"/>
      <c r="DG8" s="20"/>
      <c r="DH8" s="77"/>
      <c r="DI8" s="49" t="str">
        <f>HLOOKUP(Introduction!$G$4,nametranslations,127,FALSE)</f>
        <v>Facility with soap</v>
      </c>
      <c r="DJ8" s="16"/>
      <c r="DK8" s="5"/>
      <c r="DL8" s="5"/>
      <c r="DM8" s="5"/>
      <c r="DN8" s="5"/>
      <c r="DO8" s="22"/>
      <c r="DP8" s="20"/>
      <c r="DQ8" s="20"/>
      <c r="DR8" s="67"/>
      <c r="DS8" s="49" t="str">
        <f>HLOOKUP(Introduction!$G$4,nametranslations,127,FALSE)</f>
        <v>Facility with soap</v>
      </c>
      <c r="DT8" s="16"/>
      <c r="DU8" s="5"/>
      <c r="DV8" s="5"/>
      <c r="DW8" s="5"/>
      <c r="DX8" s="5"/>
      <c r="DY8" s="22"/>
      <c r="DZ8" s="20"/>
      <c r="EA8" s="20"/>
      <c r="EB8" s="75"/>
      <c r="EL8" s="75"/>
      <c r="EV8" s="75"/>
      <c r="FF8" s="75"/>
      <c r="FP8" s="75"/>
      <c r="FZ8" s="75"/>
      <c r="GJ8" s="75"/>
      <c r="GT8" s="75"/>
      <c r="HD8" s="75"/>
      <c r="HN8" s="75"/>
      <c r="HX8" s="75"/>
      <c r="IH8" s="75"/>
      <c r="IR8" s="75"/>
      <c r="JB8" s="75"/>
      <c r="JL8" s="75"/>
    </row>
    <row r="9" spans="1:272" s="653" customFormat="1" ht="20.399999999999999" x14ac:dyDescent="0.3">
      <c r="A9" s="672" t="str">
        <f ca="1">IF(ISBLANK('Data Summary'!A11),"",'Data Summary'!A11)</f>
        <v>ZWE_2017_WV</v>
      </c>
      <c r="B9" s="638"/>
      <c r="C9" s="665" t="str">
        <f>HLOOKUP(Introduction!$G$4,nametranslations,81,FALSE)</f>
        <v>Basic  
(facility with water &amp; soap)</v>
      </c>
      <c r="D9" s="659"/>
      <c r="E9" s="641"/>
      <c r="F9" s="641"/>
      <c r="G9" s="641"/>
      <c r="H9" s="641"/>
      <c r="I9" s="642"/>
      <c r="J9" s="643"/>
      <c r="K9" s="643"/>
      <c r="L9" s="638"/>
      <c r="M9" s="665" t="str">
        <f>HLOOKUP(Introduction!$G$4,nametranslations,81,FALSE)</f>
        <v>Basic  
(facility with water &amp; soap)</v>
      </c>
      <c r="N9" s="659"/>
      <c r="O9" s="641"/>
      <c r="P9" s="641"/>
      <c r="Q9" s="641"/>
      <c r="R9" s="641"/>
      <c r="S9" s="642"/>
      <c r="T9" s="643"/>
      <c r="U9" s="643"/>
      <c r="V9" s="666"/>
      <c r="W9" s="665" t="str">
        <f>HLOOKUP(Introduction!$G$4,nametranslations,81,FALSE)</f>
        <v>Basic  
(facility with water &amp; soap)</v>
      </c>
      <c r="X9" s="659"/>
      <c r="Y9" s="641"/>
      <c r="Z9" s="641"/>
      <c r="AA9" s="641"/>
      <c r="AB9" s="641"/>
      <c r="AC9" s="642"/>
      <c r="AD9" s="643"/>
      <c r="AE9" s="643"/>
      <c r="AF9" s="666"/>
      <c r="AG9" s="665" t="str">
        <f>HLOOKUP(Introduction!$G$4,nametranslations,81,FALSE)</f>
        <v>Basic  
(facility with water &amp; soap)</v>
      </c>
      <c r="AH9" s="659"/>
      <c r="AI9" s="641"/>
      <c r="AJ9" s="641"/>
      <c r="AK9" s="641"/>
      <c r="AL9" s="641"/>
      <c r="AM9" s="642"/>
      <c r="AN9" s="643"/>
      <c r="AO9" s="643"/>
      <c r="AP9" s="666"/>
      <c r="AQ9" s="665" t="str">
        <f>HLOOKUP(Introduction!$G$4,nametranslations,81,FALSE)</f>
        <v>Basic  
(facility with water &amp; soap)</v>
      </c>
      <c r="AR9" s="659"/>
      <c r="AS9" s="641"/>
      <c r="AT9" s="641"/>
      <c r="AU9" s="641"/>
      <c r="AV9" s="641"/>
      <c r="AW9" s="642"/>
      <c r="AX9" s="643"/>
      <c r="AY9" s="643"/>
      <c r="AZ9" s="638" t="s">
        <v>233</v>
      </c>
      <c r="BA9" s="665" t="str">
        <f>HLOOKUP(Introduction!$G$4,nametranslations,81,FALSE)</f>
        <v>Basic  
(facility with water &amp; soap)</v>
      </c>
      <c r="BB9" s="656"/>
      <c r="BC9" s="649"/>
      <c r="BD9" s="649">
        <v>19</v>
      </c>
      <c r="BE9" s="649"/>
      <c r="BF9" s="649"/>
      <c r="BG9" s="642"/>
      <c r="BH9" s="643"/>
      <c r="BI9" s="643"/>
      <c r="BJ9" s="666"/>
      <c r="BK9" s="665" t="str">
        <f>HLOOKUP(Introduction!$G$4,nametranslations,81,FALSE)</f>
        <v>Basic  
(facility with water &amp; soap)</v>
      </c>
      <c r="BL9" s="659"/>
      <c r="BM9" s="641"/>
      <c r="BN9" s="641"/>
      <c r="BO9" s="641"/>
      <c r="BP9" s="641"/>
      <c r="BQ9" s="642"/>
      <c r="BR9" s="643"/>
      <c r="BS9" s="643"/>
      <c r="BT9" s="666"/>
      <c r="BU9" s="665" t="str">
        <f>HLOOKUP(Introduction!$G$4,nametranslations,81,FALSE)</f>
        <v>Basic  
(facility with water &amp; soap)</v>
      </c>
      <c r="BV9" s="659">
        <f>SUMPRODUCT(BZ9:CA9,BP15:BQ15)/SUM(BP15:BQ15)</f>
        <v>65.907214505351618</v>
      </c>
      <c r="BW9" s="641"/>
      <c r="BX9" s="641"/>
      <c r="BY9" s="641"/>
      <c r="BZ9" s="641">
        <v>68.416030000000006</v>
      </c>
      <c r="CA9" s="642">
        <v>60.412462909967076</v>
      </c>
      <c r="CB9" s="643"/>
      <c r="CC9" s="643"/>
      <c r="CD9" s="666"/>
      <c r="CE9" s="665" t="str">
        <f>HLOOKUP(Introduction!$G$4,nametranslations,81,FALSE)</f>
        <v>Basic  
(facility with water &amp; soap)</v>
      </c>
      <c r="CF9" s="659"/>
      <c r="CG9" s="641"/>
      <c r="CH9" s="641"/>
      <c r="CI9" s="641"/>
      <c r="CJ9" s="641"/>
      <c r="CK9" s="642"/>
      <c r="CL9" s="643"/>
      <c r="CM9" s="643"/>
      <c r="CN9" s="666"/>
      <c r="CO9" s="665" t="str">
        <f>HLOOKUP(Introduction!$G$4,nametranslations,81,FALSE)</f>
        <v>Basic  
(facility with water &amp; soap)</v>
      </c>
      <c r="CP9" s="659">
        <f>SUMPRODUCT(CT9:CU9,CJ15:CK15)/SUM(CJ15:CK15)</f>
        <v>72.510569570149713</v>
      </c>
      <c r="CQ9" s="641"/>
      <c r="CR9" s="641"/>
      <c r="CS9" s="641"/>
      <c r="CT9" s="641">
        <v>73.542199999999994</v>
      </c>
      <c r="CU9" s="642">
        <v>70.180844926435697</v>
      </c>
      <c r="CV9" s="643"/>
      <c r="CW9" s="643"/>
      <c r="CX9" s="666"/>
      <c r="CY9" s="665" t="str">
        <f>HLOOKUP(Introduction!$G$4,nametranslations,81,FALSE)</f>
        <v>Basic  
(facility with water &amp; soap)</v>
      </c>
      <c r="CZ9" s="659"/>
      <c r="DA9" s="641"/>
      <c r="DB9" s="641"/>
      <c r="DC9" s="641"/>
      <c r="DD9" s="641"/>
      <c r="DE9" s="642"/>
      <c r="DF9" s="643"/>
      <c r="DG9" s="643"/>
      <c r="DH9" s="666"/>
      <c r="DI9" s="665" t="str">
        <f>HLOOKUP(Introduction!$G$4,nametranslations,81,FALSE)</f>
        <v>Basic  
(facility with water &amp; soap)</v>
      </c>
      <c r="DJ9" s="659">
        <f>SUMPRODUCT(DN9:DO9,DD15:DE15)/SUM(DD15:DE15)</f>
        <v>70.309325205658524</v>
      </c>
      <c r="DK9" s="641"/>
      <c r="DL9" s="641"/>
      <c r="DM9" s="641"/>
      <c r="DN9" s="641">
        <v>68.343630000000005</v>
      </c>
      <c r="DO9" s="642">
        <v>74.727522013544714</v>
      </c>
      <c r="DP9" s="643"/>
      <c r="DQ9" s="643"/>
      <c r="DR9" s="638" t="s">
        <v>288</v>
      </c>
      <c r="DS9" s="665" t="str">
        <f>HLOOKUP(Introduction!$G$4,nametranslations,81,FALSE)</f>
        <v>Basic  
(facility with water &amp; soap)</v>
      </c>
      <c r="DT9" s="659">
        <v>91.516978417266188</v>
      </c>
      <c r="DU9" s="641"/>
      <c r="DV9" s="641"/>
      <c r="DW9" s="641"/>
      <c r="DX9" s="641">
        <v>91.94</v>
      </c>
      <c r="DY9" s="642">
        <v>90.54</v>
      </c>
      <c r="DZ9" s="643"/>
      <c r="EA9" s="643"/>
      <c r="EB9" s="652"/>
      <c r="EL9" s="652"/>
      <c r="EV9" s="652"/>
      <c r="FF9" s="652"/>
      <c r="FP9" s="652"/>
      <c r="FZ9" s="652"/>
      <c r="GJ9" s="652"/>
      <c r="GT9" s="652"/>
      <c r="HD9" s="652"/>
      <c r="HN9" s="652"/>
      <c r="HX9" s="652"/>
      <c r="IH9" s="652"/>
      <c r="IR9" s="652"/>
      <c r="JB9" s="652"/>
      <c r="JL9" s="652"/>
    </row>
    <row r="10" spans="1:272" s="1" customFormat="1" ht="86.55" customHeight="1" x14ac:dyDescent="0.3">
      <c r="A10" s="671" t="str">
        <f ca="1">IF(ISBLANK('Data Summary'!A12),"",'Data Summary'!A12)</f>
        <v>ZWE_2018_EMIS</v>
      </c>
      <c r="B10" s="71" t="str">
        <f>HLOOKUP(Introduction!$G$4,nametranslations,111,FALSE)</f>
        <v>Notes</v>
      </c>
      <c r="C10" s="376" t="s">
        <v>145</v>
      </c>
      <c r="D10" s="376"/>
      <c r="E10" s="376"/>
      <c r="F10" s="376"/>
      <c r="G10" s="376"/>
      <c r="H10" s="376"/>
      <c r="I10" s="377"/>
      <c r="J10" s="9"/>
      <c r="K10" s="9"/>
      <c r="L10" s="71" t="str">
        <f>HLOOKUP(Introduction!$G$4,nametranslations,111,FALSE)</f>
        <v>Notes</v>
      </c>
      <c r="M10" s="376" t="s">
        <v>145</v>
      </c>
      <c r="N10" s="376"/>
      <c r="O10" s="376"/>
      <c r="P10" s="376"/>
      <c r="Q10" s="376"/>
      <c r="R10" s="376"/>
      <c r="S10" s="377"/>
      <c r="T10" s="9"/>
      <c r="U10" s="9"/>
      <c r="V10" s="71" t="str">
        <f>HLOOKUP(Introduction!$G$4,nametranslations,111,FALSE)</f>
        <v>Notes</v>
      </c>
      <c r="W10" s="379" t="s">
        <v>198</v>
      </c>
      <c r="X10" s="379"/>
      <c r="Y10" s="379"/>
      <c r="Z10" s="379"/>
      <c r="AA10" s="379"/>
      <c r="AB10" s="379"/>
      <c r="AC10" s="373"/>
      <c r="AD10" s="9"/>
      <c r="AE10" s="9"/>
      <c r="AF10" s="71" t="str">
        <f>HLOOKUP(Introduction!$G$4,nametranslations,111,FALSE)</f>
        <v>Notes</v>
      </c>
      <c r="AG10" s="379"/>
      <c r="AH10" s="379"/>
      <c r="AI10" s="379"/>
      <c r="AJ10" s="379"/>
      <c r="AK10" s="379"/>
      <c r="AL10" s="379"/>
      <c r="AM10" s="373"/>
      <c r="AN10" s="9"/>
      <c r="AO10" s="9"/>
      <c r="AP10" s="71" t="str">
        <f>HLOOKUP(Introduction!$G$4,nametranslations,111,FALSE)</f>
        <v>Notes</v>
      </c>
      <c r="AQ10" s="379" t="s">
        <v>202</v>
      </c>
      <c r="AR10" s="379"/>
      <c r="AS10" s="379"/>
      <c r="AT10" s="379"/>
      <c r="AU10" s="379"/>
      <c r="AV10" s="379"/>
      <c r="AW10" s="373"/>
      <c r="AX10" s="9"/>
      <c r="AY10" s="9"/>
      <c r="AZ10" s="71" t="str">
        <f>HLOOKUP(Introduction!$G$4,nametranslations,111,FALSE)</f>
        <v>Notes</v>
      </c>
      <c r="BA10" s="375" t="s">
        <v>234</v>
      </c>
      <c r="BB10" s="376"/>
      <c r="BC10" s="376"/>
      <c r="BD10" s="376"/>
      <c r="BE10" s="376"/>
      <c r="BF10" s="376"/>
      <c r="BG10" s="377"/>
      <c r="BH10" s="9"/>
      <c r="BI10" s="9"/>
      <c r="BJ10" s="71" t="str">
        <f>HLOOKUP(Introduction!$G$4,nametranslations,111,FALSE)</f>
        <v>Notes</v>
      </c>
      <c r="BK10" s="379" t="s">
        <v>202</v>
      </c>
      <c r="BL10" s="379"/>
      <c r="BM10" s="379"/>
      <c r="BN10" s="379"/>
      <c r="BO10" s="379"/>
      <c r="BP10" s="379"/>
      <c r="BQ10" s="373"/>
      <c r="BR10" s="9"/>
      <c r="BS10" s="9"/>
      <c r="BT10" s="71" t="str">
        <f>HLOOKUP(Introduction!$G$4,nametranslations,111,FALSE)</f>
        <v>Notes</v>
      </c>
      <c r="BU10" s="375" t="s">
        <v>272</v>
      </c>
      <c r="BV10" s="376"/>
      <c r="BW10" s="376"/>
      <c r="BX10" s="376"/>
      <c r="BY10" s="376"/>
      <c r="BZ10" s="376"/>
      <c r="CA10" s="377"/>
      <c r="CB10" s="9"/>
      <c r="CC10" s="9"/>
      <c r="CD10" s="71" t="str">
        <f>HLOOKUP(Introduction!$G$4,nametranslations,111,FALSE)</f>
        <v>Notes</v>
      </c>
      <c r="CE10" s="379" t="s">
        <v>202</v>
      </c>
      <c r="CF10" s="379"/>
      <c r="CG10" s="379"/>
      <c r="CH10" s="379"/>
      <c r="CI10" s="379"/>
      <c r="CJ10" s="379"/>
      <c r="CK10" s="373"/>
      <c r="CL10" s="9"/>
      <c r="CM10" s="9"/>
      <c r="CN10" s="71" t="str">
        <f>HLOOKUP(Introduction!$G$4,nametranslations,111,FALSE)</f>
        <v>Notes</v>
      </c>
      <c r="CO10" s="375" t="s">
        <v>273</v>
      </c>
      <c r="CP10" s="376"/>
      <c r="CQ10" s="376"/>
      <c r="CR10" s="376"/>
      <c r="CS10" s="376"/>
      <c r="CT10" s="376"/>
      <c r="CU10" s="377"/>
      <c r="CV10" s="9"/>
      <c r="CW10" s="9"/>
      <c r="CX10" s="71" t="str">
        <f>HLOOKUP(Introduction!$G$4,nametranslations,111,FALSE)</f>
        <v>Notes</v>
      </c>
      <c r="CY10" s="379" t="s">
        <v>202</v>
      </c>
      <c r="CZ10" s="379"/>
      <c r="DA10" s="379"/>
      <c r="DB10" s="379"/>
      <c r="DC10" s="379"/>
      <c r="DD10" s="379"/>
      <c r="DE10" s="373"/>
      <c r="DF10" s="9"/>
      <c r="DG10" s="9"/>
      <c r="DH10" s="71" t="str">
        <f>HLOOKUP(Introduction!$G$4,nametranslations,111,FALSE)</f>
        <v>Notes</v>
      </c>
      <c r="DI10" s="375" t="s">
        <v>290</v>
      </c>
      <c r="DJ10" s="376"/>
      <c r="DK10" s="376"/>
      <c r="DL10" s="376"/>
      <c r="DM10" s="376"/>
      <c r="DN10" s="376"/>
      <c r="DO10" s="377"/>
      <c r="DP10" s="9"/>
      <c r="DQ10" s="9"/>
      <c r="DR10" s="71" t="str">
        <f>HLOOKUP(Introduction!$G$4,nametranslations,111,FALSE)</f>
        <v>Notes</v>
      </c>
      <c r="DS10" s="379"/>
      <c r="DT10" s="379"/>
      <c r="DU10" s="379"/>
      <c r="DV10" s="379"/>
      <c r="DW10" s="379"/>
      <c r="DX10" s="379"/>
      <c r="DY10" s="373"/>
      <c r="DZ10" s="9"/>
      <c r="EA10" s="9"/>
      <c r="EB10" s="76"/>
      <c r="EL10" s="76"/>
      <c r="EV10" s="76"/>
      <c r="FF10" s="76"/>
      <c r="FP10" s="76"/>
      <c r="FZ10" s="76"/>
      <c r="GJ10" s="76"/>
      <c r="GT10" s="76"/>
      <c r="HD10" s="76"/>
      <c r="HN10" s="76"/>
      <c r="HX10" s="76"/>
      <c r="IH10" s="76"/>
      <c r="IR10" s="76"/>
      <c r="JB10" s="76"/>
      <c r="JL10" s="76"/>
    </row>
    <row r="11" spans="1:272" s="1" customFormat="1" ht="15.6" customHeight="1" x14ac:dyDescent="0.3">
      <c r="A11" s="671" t="str">
        <f ca="1">IF(ISBLANK('Data Summary'!A13),"",'Data Summary'!A13)</f>
        <v>ZWE_2018_UIS</v>
      </c>
      <c r="B11" s="71"/>
      <c r="C11" s="50" t="str">
        <f>HLOOKUP(Introduction!$G$4,nametranslations,112,FALSE)</f>
        <v>Facility estimate used</v>
      </c>
      <c r="D11" s="29"/>
      <c r="E11" s="29"/>
      <c r="F11" s="29"/>
      <c r="G11" s="29"/>
      <c r="H11" s="29"/>
      <c r="I11" s="53"/>
      <c r="J11" s="9"/>
      <c r="K11" s="9"/>
      <c r="L11" s="71"/>
      <c r="M11" s="50" t="str">
        <f>HLOOKUP(Introduction!$G$4,nametranslations,112,FALSE)</f>
        <v>Facility estimate used</v>
      </c>
      <c r="N11" s="29"/>
      <c r="O11" s="29"/>
      <c r="P11" s="29"/>
      <c r="Q11" s="29"/>
      <c r="R11" s="29"/>
      <c r="S11" s="53"/>
      <c r="T11" s="9"/>
      <c r="U11" s="9"/>
      <c r="V11" s="71"/>
      <c r="W11" s="50" t="str">
        <f>HLOOKUP(Introduction!$G$4,nametranslations,112,FALSE)</f>
        <v>Facility estimate used</v>
      </c>
      <c r="X11" s="29"/>
      <c r="Y11" s="29"/>
      <c r="Z11" s="29"/>
      <c r="AA11" s="29"/>
      <c r="AB11" s="29"/>
      <c r="AC11" s="52"/>
      <c r="AD11" s="9"/>
      <c r="AE11" s="9"/>
      <c r="AF11" s="71"/>
      <c r="AG11" s="50" t="str">
        <f>HLOOKUP(Introduction!$G$4,nametranslations,112,FALSE)</f>
        <v>Facility estimate used</v>
      </c>
      <c r="AH11" s="29" t="s">
        <v>150</v>
      </c>
      <c r="AI11" s="29" t="s">
        <v>150</v>
      </c>
      <c r="AJ11" s="29" t="s">
        <v>150</v>
      </c>
      <c r="AK11" s="29" t="s">
        <v>150</v>
      </c>
      <c r="AL11" s="29" t="s">
        <v>150</v>
      </c>
      <c r="AM11" s="52" t="s">
        <v>150</v>
      </c>
      <c r="AN11" s="9"/>
      <c r="AO11" s="9"/>
      <c r="AP11" s="71"/>
      <c r="AQ11" s="50" t="str">
        <f>HLOOKUP(Introduction!$G$4,nametranslations,112,FALSE)</f>
        <v>Facility estimate used</v>
      </c>
      <c r="AR11" s="29"/>
      <c r="AS11" s="29"/>
      <c r="AT11" s="29"/>
      <c r="AU11" s="29"/>
      <c r="AV11" s="29"/>
      <c r="AW11" s="52"/>
      <c r="AX11" s="9"/>
      <c r="AY11" s="9"/>
      <c r="AZ11" s="71"/>
      <c r="BA11" s="50" t="str">
        <f>HLOOKUP(Introduction!$G$4,nametranslations,112,FALSE)</f>
        <v>Facility estimate used</v>
      </c>
      <c r="BB11" s="127"/>
      <c r="BC11" s="127"/>
      <c r="BD11" s="127" t="s">
        <v>144</v>
      </c>
      <c r="BE11" s="127"/>
      <c r="BF11" s="127"/>
      <c r="BG11" s="52"/>
      <c r="BH11" s="9"/>
      <c r="BI11" s="9"/>
      <c r="BJ11" s="71"/>
      <c r="BK11" s="50" t="str">
        <f>HLOOKUP(Introduction!$G$4,nametranslations,112,FALSE)</f>
        <v>Facility estimate used</v>
      </c>
      <c r="BL11" s="29"/>
      <c r="BM11" s="29"/>
      <c r="BN11" s="29"/>
      <c r="BO11" s="29"/>
      <c r="BP11" s="29"/>
      <c r="BQ11" s="52"/>
      <c r="BR11" s="9"/>
      <c r="BS11" s="9"/>
      <c r="BT11" s="71"/>
      <c r="BU11" s="50" t="str">
        <f>HLOOKUP(Introduction!$G$4,nametranslations,112,FALSE)</f>
        <v>Facility estimate used</v>
      </c>
      <c r="BV11" s="29"/>
      <c r="BW11" s="29"/>
      <c r="BX11" s="29"/>
      <c r="BY11" s="29"/>
      <c r="BZ11" s="29"/>
      <c r="CA11" s="52"/>
      <c r="CB11" s="9"/>
      <c r="CC11" s="9"/>
      <c r="CD11" s="71"/>
      <c r="CE11" s="50" t="str">
        <f>HLOOKUP(Introduction!$G$4,nametranslations,112,FALSE)</f>
        <v>Facility estimate used</v>
      </c>
      <c r="CF11" s="29"/>
      <c r="CG11" s="29"/>
      <c r="CH11" s="29"/>
      <c r="CI11" s="29"/>
      <c r="CJ11" s="29"/>
      <c r="CK11" s="52"/>
      <c r="CL11" s="9"/>
      <c r="CM11" s="9"/>
      <c r="CN11" s="71"/>
      <c r="CO11" s="50" t="str">
        <f>HLOOKUP(Introduction!$G$4,nametranslations,112,FALSE)</f>
        <v>Facility estimate used</v>
      </c>
      <c r="CP11" s="29"/>
      <c r="CQ11" s="29"/>
      <c r="CR11" s="29"/>
      <c r="CS11" s="29"/>
      <c r="CT11" s="29"/>
      <c r="CU11" s="52"/>
      <c r="CV11" s="9"/>
      <c r="CW11" s="9"/>
      <c r="CX11" s="71"/>
      <c r="CY11" s="50" t="str">
        <f>HLOOKUP(Introduction!$G$4,nametranslations,112,FALSE)</f>
        <v>Facility estimate used</v>
      </c>
      <c r="CZ11" s="29"/>
      <c r="DA11" s="29"/>
      <c r="DB11" s="29"/>
      <c r="DC11" s="29"/>
      <c r="DD11" s="29"/>
      <c r="DE11" s="52"/>
      <c r="DF11" s="9"/>
      <c r="DG11" s="9"/>
      <c r="DH11" s="71"/>
      <c r="DI11" s="50" t="str">
        <f>HLOOKUP(Introduction!$G$4,nametranslations,112,FALSE)</f>
        <v>Facility estimate used</v>
      </c>
      <c r="DJ11" s="29"/>
      <c r="DK11" s="29"/>
      <c r="DL11" s="29"/>
      <c r="DM11" s="29"/>
      <c r="DN11" s="29"/>
      <c r="DO11" s="52"/>
      <c r="DP11" s="9"/>
      <c r="DQ11" s="9"/>
      <c r="DR11" s="71"/>
      <c r="DS11" s="50" t="str">
        <f>HLOOKUP(Introduction!$G$4,nametranslations,112,FALSE)</f>
        <v>Facility estimate used</v>
      </c>
      <c r="DT11" s="29"/>
      <c r="DU11" s="29"/>
      <c r="DV11" s="29"/>
      <c r="DW11" s="29"/>
      <c r="DX11" s="29"/>
      <c r="DY11" s="52"/>
      <c r="DZ11" s="9"/>
      <c r="EA11" s="9"/>
      <c r="EB11" s="76"/>
      <c r="EL11" s="76"/>
      <c r="EV11" s="76"/>
      <c r="FF11" s="76"/>
      <c r="FP11" s="76"/>
      <c r="FZ11" s="76"/>
      <c r="GJ11" s="76"/>
      <c r="GT11" s="76"/>
      <c r="HD11" s="76"/>
      <c r="HN11" s="76"/>
      <c r="HX11" s="76"/>
      <c r="IH11" s="76"/>
      <c r="IR11" s="76"/>
      <c r="JB11" s="76"/>
      <c r="JL11" s="76"/>
    </row>
    <row r="12" spans="1:272" s="1" customFormat="1" ht="15" customHeight="1" x14ac:dyDescent="0.3">
      <c r="A12" s="671" t="str">
        <f ca="1">IF(ISBLANK('Data Summary'!A14),"",'Data Summary'!A14)</f>
        <v>ZWE_2019_EMIS</v>
      </c>
      <c r="B12" s="71"/>
      <c r="C12" s="50" t="str">
        <f>HLOOKUP(Introduction!$G$4,nametranslations,128,FALSE)</f>
        <v>Facility with water estimate used</v>
      </c>
      <c r="D12" s="29"/>
      <c r="E12" s="29"/>
      <c r="F12" s="29"/>
      <c r="G12" s="29"/>
      <c r="H12" s="29"/>
      <c r="I12" s="52"/>
      <c r="J12" s="9"/>
      <c r="K12" s="9"/>
      <c r="L12" s="71"/>
      <c r="M12" s="50" t="str">
        <f>HLOOKUP(Introduction!$G$4,nametranslations,128,FALSE)</f>
        <v>Facility with water estimate used</v>
      </c>
      <c r="N12" s="29"/>
      <c r="O12" s="29"/>
      <c r="P12" s="29"/>
      <c r="Q12" s="29"/>
      <c r="R12" s="29"/>
      <c r="S12" s="52"/>
      <c r="T12" s="9"/>
      <c r="U12" s="9"/>
      <c r="V12" s="71"/>
      <c r="W12" s="50" t="str">
        <f>HLOOKUP(Introduction!$G$4,nametranslations,128,FALSE)</f>
        <v>Facility with water estimate used</v>
      </c>
      <c r="X12" s="29"/>
      <c r="Y12" s="29"/>
      <c r="Z12" s="29"/>
      <c r="AA12" s="29"/>
      <c r="AB12" s="29"/>
      <c r="AC12" s="52"/>
      <c r="AD12" s="9"/>
      <c r="AE12" s="9"/>
      <c r="AF12" s="71"/>
      <c r="AG12" s="50" t="str">
        <f>HLOOKUP(Introduction!$G$4,nametranslations,128,FALSE)</f>
        <v>Facility with water estimate used</v>
      </c>
      <c r="AH12" s="29"/>
      <c r="AI12" s="29"/>
      <c r="AJ12" s="29"/>
      <c r="AK12" s="29"/>
      <c r="AL12" s="29"/>
      <c r="AM12" s="52"/>
      <c r="AN12" s="9"/>
      <c r="AO12" s="9"/>
      <c r="AP12" s="71"/>
      <c r="AQ12" s="50" t="str">
        <f>HLOOKUP(Introduction!$G$4,nametranslations,128,FALSE)</f>
        <v>Facility with water estimate used</v>
      </c>
      <c r="AR12" s="29"/>
      <c r="AS12" s="29"/>
      <c r="AT12" s="29"/>
      <c r="AU12" s="29"/>
      <c r="AV12" s="29"/>
      <c r="AW12" s="52"/>
      <c r="AX12" s="9"/>
      <c r="AY12" s="9"/>
      <c r="AZ12" s="71"/>
      <c r="BA12" s="50" t="str">
        <f>HLOOKUP(Introduction!$G$4,nametranslations,128,FALSE)</f>
        <v>Facility with water estimate used</v>
      </c>
      <c r="BB12" s="127"/>
      <c r="BC12" s="127"/>
      <c r="BD12" s="127" t="s">
        <v>144</v>
      </c>
      <c r="BE12" s="127"/>
      <c r="BF12" s="127"/>
      <c r="BG12" s="52"/>
      <c r="BH12" s="9"/>
      <c r="BI12" s="9"/>
      <c r="BJ12" s="71"/>
      <c r="BK12" s="50" t="str">
        <f>HLOOKUP(Introduction!$G$4,nametranslations,128,FALSE)</f>
        <v>Facility with water estimate used</v>
      </c>
      <c r="BL12" s="29"/>
      <c r="BM12" s="29"/>
      <c r="BN12" s="29"/>
      <c r="BO12" s="29"/>
      <c r="BP12" s="29"/>
      <c r="BQ12" s="52"/>
      <c r="BR12" s="9"/>
      <c r="BS12" s="9"/>
      <c r="BT12" s="71"/>
      <c r="BU12" s="50" t="str">
        <f>HLOOKUP(Introduction!$G$4,nametranslations,128,FALSE)</f>
        <v>Facility with water estimate used</v>
      </c>
      <c r="BV12" s="29"/>
      <c r="BW12" s="29"/>
      <c r="BX12" s="29"/>
      <c r="BY12" s="29"/>
      <c r="BZ12" s="29"/>
      <c r="CA12" s="52"/>
      <c r="CB12" s="9"/>
      <c r="CC12" s="9"/>
      <c r="CD12" s="71"/>
      <c r="CE12" s="50" t="str">
        <f>HLOOKUP(Introduction!$G$4,nametranslations,128,FALSE)</f>
        <v>Facility with water estimate used</v>
      </c>
      <c r="CF12" s="29"/>
      <c r="CG12" s="29"/>
      <c r="CH12" s="29"/>
      <c r="CI12" s="29"/>
      <c r="CJ12" s="29"/>
      <c r="CK12" s="52"/>
      <c r="CL12" s="9"/>
      <c r="CM12" s="9"/>
      <c r="CN12" s="71"/>
      <c r="CO12" s="50" t="str">
        <f>HLOOKUP(Introduction!$G$4,nametranslations,128,FALSE)</f>
        <v>Facility with water estimate used</v>
      </c>
      <c r="CP12" s="29"/>
      <c r="CQ12" s="29"/>
      <c r="CR12" s="29"/>
      <c r="CS12" s="29"/>
      <c r="CT12" s="29"/>
      <c r="CU12" s="52"/>
      <c r="CV12" s="9"/>
      <c r="CW12" s="9"/>
      <c r="CX12" s="71"/>
      <c r="CY12" s="50" t="str">
        <f>HLOOKUP(Introduction!$G$4,nametranslations,128,FALSE)</f>
        <v>Facility with water estimate used</v>
      </c>
      <c r="CZ12" s="29"/>
      <c r="DA12" s="29"/>
      <c r="DB12" s="29"/>
      <c r="DC12" s="29"/>
      <c r="DD12" s="29"/>
      <c r="DE12" s="52"/>
      <c r="DF12" s="9"/>
      <c r="DG12" s="9"/>
      <c r="DH12" s="71"/>
      <c r="DI12" s="50" t="str">
        <f>HLOOKUP(Introduction!$G$4,nametranslations,128,FALSE)</f>
        <v>Facility with water estimate used</v>
      </c>
      <c r="DJ12" s="29"/>
      <c r="DK12" s="29"/>
      <c r="DL12" s="29"/>
      <c r="DM12" s="29"/>
      <c r="DN12" s="29"/>
      <c r="DO12" s="52"/>
      <c r="DP12" s="9"/>
      <c r="DQ12" s="9"/>
      <c r="DR12" s="71"/>
      <c r="DS12" s="50" t="str">
        <f>HLOOKUP(Introduction!$G$4,nametranslations,128,FALSE)</f>
        <v>Facility with water estimate used</v>
      </c>
      <c r="DT12" s="29" t="s">
        <v>150</v>
      </c>
      <c r="DU12" s="29"/>
      <c r="DV12" s="29"/>
      <c r="DW12" s="29"/>
      <c r="DX12" s="29" t="s">
        <v>150</v>
      </c>
      <c r="DY12" s="52" t="s">
        <v>150</v>
      </c>
      <c r="DZ12" s="9"/>
      <c r="EA12" s="9"/>
      <c r="EB12" s="76"/>
      <c r="EL12" s="76"/>
      <c r="EV12" s="76"/>
      <c r="FF12" s="76"/>
      <c r="FP12" s="76"/>
      <c r="FZ12" s="76"/>
      <c r="GJ12" s="76"/>
      <c r="GT12" s="76"/>
      <c r="HD12" s="76"/>
      <c r="HN12" s="76"/>
      <c r="HX12" s="76"/>
      <c r="IH12" s="76"/>
      <c r="IR12" s="76"/>
      <c r="JB12" s="76"/>
      <c r="JL12" s="76"/>
    </row>
    <row r="13" spans="1:272" s="1" customFormat="1" ht="15" customHeight="1" x14ac:dyDescent="0.3">
      <c r="A13" s="671" t="str">
        <f ca="1">IF(ISBLANK('Data Summary'!A15),"",'Data Summary'!A15)</f>
        <v>ZWE_2019_UIS</v>
      </c>
      <c r="B13" s="71"/>
      <c r="C13" s="50" t="str">
        <f>HLOOKUP(Introduction!$G$4,nametranslations,114,FALSE)</f>
        <v>Basic estimate used</v>
      </c>
      <c r="D13" s="29"/>
      <c r="E13" s="29"/>
      <c r="F13" s="29"/>
      <c r="G13" s="29"/>
      <c r="H13" s="29"/>
      <c r="I13" s="52"/>
      <c r="J13" s="9"/>
      <c r="K13" s="9"/>
      <c r="L13" s="71"/>
      <c r="M13" s="50" t="str">
        <f>HLOOKUP(Introduction!$G$4,nametranslations,114,FALSE)</f>
        <v>Basic estimate used</v>
      </c>
      <c r="N13" s="29"/>
      <c r="O13" s="29"/>
      <c r="P13" s="29"/>
      <c r="Q13" s="29"/>
      <c r="R13" s="29"/>
      <c r="S13" s="52"/>
      <c r="T13" s="9"/>
      <c r="U13" s="9"/>
      <c r="V13" s="71"/>
      <c r="W13" s="50" t="str">
        <f>HLOOKUP(Introduction!$G$4,nametranslations,114,FALSE)</f>
        <v>Basic estimate used</v>
      </c>
      <c r="X13" s="29"/>
      <c r="Y13" s="29"/>
      <c r="Z13" s="29"/>
      <c r="AA13" s="29"/>
      <c r="AB13" s="29"/>
      <c r="AC13" s="52"/>
      <c r="AD13" s="9"/>
      <c r="AE13" s="9"/>
      <c r="AF13" s="71"/>
      <c r="AG13" s="50" t="str">
        <f>HLOOKUP(Introduction!$G$4,nametranslations,114,FALSE)</f>
        <v>Basic estimate used</v>
      </c>
      <c r="AH13" s="29"/>
      <c r="AI13" s="29"/>
      <c r="AJ13" s="29"/>
      <c r="AK13" s="29"/>
      <c r="AL13" s="29"/>
      <c r="AM13" s="52"/>
      <c r="AN13" s="9"/>
      <c r="AO13" s="9"/>
      <c r="AP13" s="71"/>
      <c r="AQ13" s="50" t="str">
        <f>HLOOKUP(Introduction!$G$4,nametranslations,114,FALSE)</f>
        <v>Basic estimate used</v>
      </c>
      <c r="AR13" s="29"/>
      <c r="AS13" s="29"/>
      <c r="AT13" s="29"/>
      <c r="AU13" s="29"/>
      <c r="AV13" s="29"/>
      <c r="AW13" s="52"/>
      <c r="AX13" s="9"/>
      <c r="AY13" s="9"/>
      <c r="AZ13" s="71"/>
      <c r="BA13" s="50" t="str">
        <f>HLOOKUP(Introduction!$G$4,nametranslations,114,FALSE)</f>
        <v>Basic estimate used</v>
      </c>
      <c r="BB13" s="127"/>
      <c r="BC13" s="127"/>
      <c r="BD13" s="127" t="s">
        <v>144</v>
      </c>
      <c r="BE13" s="127"/>
      <c r="BF13" s="127"/>
      <c r="BG13" s="52"/>
      <c r="BH13" s="9"/>
      <c r="BI13" s="9"/>
      <c r="BJ13" s="71"/>
      <c r="BK13" s="50" t="str">
        <f>HLOOKUP(Introduction!$G$4,nametranslations,114,FALSE)</f>
        <v>Basic estimate used</v>
      </c>
      <c r="BL13" s="29"/>
      <c r="BM13" s="29"/>
      <c r="BN13" s="29"/>
      <c r="BO13" s="29"/>
      <c r="BP13" s="29"/>
      <c r="BQ13" s="52"/>
      <c r="BR13" s="9"/>
      <c r="BS13" s="9"/>
      <c r="BT13" s="71"/>
      <c r="BU13" s="50" t="str">
        <f>HLOOKUP(Introduction!$G$4,nametranslations,114,FALSE)</f>
        <v>Basic estimate used</v>
      </c>
      <c r="BV13" s="29" t="s">
        <v>150</v>
      </c>
      <c r="BW13" s="29"/>
      <c r="BX13" s="29"/>
      <c r="BY13" s="29"/>
      <c r="BZ13" s="29" t="s">
        <v>150</v>
      </c>
      <c r="CA13" s="52" t="s">
        <v>150</v>
      </c>
      <c r="CB13" s="9"/>
      <c r="CC13" s="9"/>
      <c r="CD13" s="71"/>
      <c r="CE13" s="50" t="str">
        <f>HLOOKUP(Introduction!$G$4,nametranslations,114,FALSE)</f>
        <v>Basic estimate used</v>
      </c>
      <c r="CF13" s="29"/>
      <c r="CG13" s="29"/>
      <c r="CH13" s="29"/>
      <c r="CI13" s="29"/>
      <c r="CJ13" s="29"/>
      <c r="CK13" s="52"/>
      <c r="CL13" s="9"/>
      <c r="CM13" s="9"/>
      <c r="CN13" s="71"/>
      <c r="CO13" s="50" t="str">
        <f>HLOOKUP(Introduction!$G$4,nametranslations,114,FALSE)</f>
        <v>Basic estimate used</v>
      </c>
      <c r="CP13" s="29" t="s">
        <v>150</v>
      </c>
      <c r="CQ13" s="29"/>
      <c r="CR13" s="29"/>
      <c r="CS13" s="29"/>
      <c r="CT13" s="29" t="s">
        <v>150</v>
      </c>
      <c r="CU13" s="52" t="s">
        <v>150</v>
      </c>
      <c r="CV13" s="9"/>
      <c r="CW13" s="9"/>
      <c r="CX13" s="71"/>
      <c r="CY13" s="50" t="str">
        <f>HLOOKUP(Introduction!$G$4,nametranslations,114,FALSE)</f>
        <v>Basic estimate used</v>
      </c>
      <c r="CZ13" s="29"/>
      <c r="DA13" s="29"/>
      <c r="DB13" s="29"/>
      <c r="DC13" s="29"/>
      <c r="DD13" s="29"/>
      <c r="DE13" s="52"/>
      <c r="DF13" s="9"/>
      <c r="DG13" s="9"/>
      <c r="DH13" s="71"/>
      <c r="DI13" s="50" t="str">
        <f>HLOOKUP(Introduction!$G$4,nametranslations,114,FALSE)</f>
        <v>Basic estimate used</v>
      </c>
      <c r="DJ13" s="29" t="s">
        <v>144</v>
      </c>
      <c r="DK13" s="29"/>
      <c r="DL13" s="29"/>
      <c r="DM13" s="29"/>
      <c r="DN13" s="29" t="s">
        <v>144</v>
      </c>
      <c r="DO13" s="52" t="s">
        <v>144</v>
      </c>
      <c r="DP13" s="9"/>
      <c r="DQ13" s="9"/>
      <c r="DR13" s="71"/>
      <c r="DS13" s="50" t="str">
        <f>HLOOKUP(Introduction!$G$4,nametranslations,114,FALSE)</f>
        <v>Basic estimate used</v>
      </c>
      <c r="DT13" s="29" t="s">
        <v>150</v>
      </c>
      <c r="DU13" s="29"/>
      <c r="DV13" s="29"/>
      <c r="DW13" s="29"/>
      <c r="DX13" s="29" t="s">
        <v>150</v>
      </c>
      <c r="DY13" s="52" t="s">
        <v>150</v>
      </c>
      <c r="DZ13" s="9"/>
      <c r="EA13" s="9"/>
      <c r="EB13" s="76"/>
      <c r="EL13" s="76"/>
      <c r="EV13" s="76"/>
      <c r="FF13" s="76"/>
      <c r="FP13" s="76"/>
      <c r="FZ13" s="76"/>
      <c r="GJ13" s="76"/>
      <c r="GT13" s="76"/>
      <c r="HD13" s="76"/>
      <c r="HN13" s="76"/>
      <c r="HX13" s="76"/>
      <c r="IH13" s="76"/>
      <c r="IR13" s="76"/>
      <c r="JB13" s="76"/>
      <c r="JL13" s="76"/>
    </row>
    <row r="14" spans="1:272" ht="15.75" customHeight="1" x14ac:dyDescent="0.3">
      <c r="A14" s="671" t="str">
        <f ca="1">IF(ISBLANK('Data Summary'!A16),"",'Data Summary'!A16)</f>
        <v>ZWE_2020_EMIS</v>
      </c>
      <c r="B14" s="72"/>
      <c r="C14" s="50" t="str">
        <f>HLOOKUP(Introduction!$G$4,nametranslations,115,FALSE)</f>
        <v>Number of schools total</v>
      </c>
      <c r="D14" s="8"/>
      <c r="E14" s="8"/>
      <c r="F14" s="8"/>
      <c r="G14" s="36"/>
      <c r="H14" s="37"/>
      <c r="I14" s="38"/>
      <c r="J14" s="9"/>
      <c r="K14" s="9"/>
      <c r="L14" s="72"/>
      <c r="M14" s="50" t="str">
        <f>HLOOKUP(Introduction!$G$4,nametranslations,115,FALSE)</f>
        <v>Number of schools total</v>
      </c>
      <c r="N14" s="8"/>
      <c r="O14" s="8"/>
      <c r="P14" s="8"/>
      <c r="Q14" s="36"/>
      <c r="R14" s="37"/>
      <c r="S14" s="38"/>
      <c r="T14" s="9"/>
      <c r="U14" s="9"/>
      <c r="V14" s="72"/>
      <c r="W14" s="50" t="str">
        <f>HLOOKUP(Introduction!$G$4,nametranslations,115,FALSE)</f>
        <v>Number of schools total</v>
      </c>
      <c r="X14" s="8"/>
      <c r="Y14" s="8"/>
      <c r="Z14" s="8"/>
      <c r="AA14" s="36"/>
      <c r="AB14" s="37"/>
      <c r="AC14" s="38"/>
      <c r="AD14" s="9"/>
      <c r="AE14" s="9"/>
      <c r="AF14" s="72"/>
      <c r="AG14" s="50" t="str">
        <f>HLOOKUP(Introduction!$G$4,nametranslations,115,FALSE)</f>
        <v>Number of schools total</v>
      </c>
      <c r="AH14" s="8"/>
      <c r="AI14" s="8"/>
      <c r="AJ14" s="8"/>
      <c r="AK14" s="36"/>
      <c r="AL14" s="37"/>
      <c r="AM14" s="38"/>
      <c r="AN14" s="9"/>
      <c r="AO14" s="9"/>
      <c r="AP14" s="72"/>
      <c r="AQ14" s="50" t="str">
        <f>HLOOKUP(Introduction!$G$4,nametranslations,115,FALSE)</f>
        <v>Number of schools total</v>
      </c>
      <c r="AR14" s="8"/>
      <c r="AS14" s="8"/>
      <c r="AT14" s="8"/>
      <c r="AU14" s="36"/>
      <c r="AV14" s="37"/>
      <c r="AW14" s="38"/>
      <c r="AX14" s="9"/>
      <c r="AY14" s="9"/>
      <c r="AZ14" s="72"/>
      <c r="BA14" s="50" t="str">
        <f>HLOOKUP(Introduction!$G$4,nametranslations,115,FALSE)</f>
        <v>Number of schools total</v>
      </c>
      <c r="BB14" s="134"/>
      <c r="BC14" s="134"/>
      <c r="BD14" s="134"/>
      <c r="BE14" s="131"/>
      <c r="BF14" s="132"/>
      <c r="BG14" s="38"/>
      <c r="BH14" s="9"/>
      <c r="BI14" s="9"/>
      <c r="BJ14" s="72"/>
      <c r="BK14" s="50" t="str">
        <f>HLOOKUP(Introduction!$G$4,nametranslations,115,FALSE)</f>
        <v>Number of schools total</v>
      </c>
      <c r="BL14" s="8"/>
      <c r="BM14" s="8"/>
      <c r="BN14" s="8"/>
      <c r="BO14" s="36"/>
      <c r="BP14" s="37"/>
      <c r="BQ14" s="38"/>
      <c r="BR14" s="9"/>
      <c r="BS14" s="9"/>
      <c r="BT14" s="72"/>
      <c r="BU14" s="50" t="str">
        <f>HLOOKUP(Introduction!$G$4,nametranslations,115,FALSE)</f>
        <v>Number of schools total</v>
      </c>
      <c r="BV14" s="8"/>
      <c r="BW14" s="8"/>
      <c r="BX14" s="8"/>
      <c r="BY14" s="36"/>
      <c r="BZ14" s="37"/>
      <c r="CA14" s="38"/>
      <c r="CB14" s="9"/>
      <c r="CC14" s="9"/>
      <c r="CD14" s="72"/>
      <c r="CE14" s="50" t="str">
        <f>HLOOKUP(Introduction!$G$4,nametranslations,115,FALSE)</f>
        <v>Number of schools total</v>
      </c>
      <c r="CF14" s="8">
        <v>9625</v>
      </c>
      <c r="CG14" s="8" t="s">
        <v>263</v>
      </c>
      <c r="CH14" s="8" t="s">
        <v>263</v>
      </c>
      <c r="CI14" s="36">
        <v>6647</v>
      </c>
      <c r="CJ14" s="37">
        <v>6671</v>
      </c>
      <c r="CK14" s="38">
        <v>2954</v>
      </c>
      <c r="CL14" s="9"/>
      <c r="CM14" s="9"/>
      <c r="CN14" s="72"/>
      <c r="CO14" s="50" t="str">
        <f>HLOOKUP(Introduction!$G$4,nametranslations,115,FALSE)</f>
        <v>Number of schools total</v>
      </c>
      <c r="CP14" s="8"/>
      <c r="CQ14" s="8"/>
      <c r="CR14" s="8"/>
      <c r="CS14" s="36"/>
      <c r="CT14" s="37"/>
      <c r="CU14" s="38"/>
      <c r="CV14" s="9"/>
      <c r="CW14" s="9"/>
      <c r="CX14" s="72"/>
      <c r="CY14" s="50" t="str">
        <f>HLOOKUP(Introduction!$G$4,nametranslations,115,FALSE)</f>
        <v>Number of schools total</v>
      </c>
      <c r="CZ14" s="209">
        <v>9678</v>
      </c>
      <c r="DA14" s="209" t="s">
        <v>263</v>
      </c>
      <c r="DB14" s="209" t="s">
        <v>263</v>
      </c>
      <c r="DC14" s="210">
        <v>6761</v>
      </c>
      <c r="DD14" s="211">
        <v>6698</v>
      </c>
      <c r="DE14" s="38">
        <v>2980</v>
      </c>
      <c r="DF14" s="9"/>
      <c r="DG14" s="9"/>
      <c r="DH14" s="72"/>
      <c r="DI14" s="50" t="str">
        <f>HLOOKUP(Introduction!$G$4,nametranslations,115,FALSE)</f>
        <v>Number of schools total</v>
      </c>
      <c r="DJ14" s="8"/>
      <c r="DK14" s="8"/>
      <c r="DL14" s="8"/>
      <c r="DM14" s="36"/>
      <c r="DN14" s="37"/>
      <c r="DO14" s="38"/>
      <c r="DP14" s="9"/>
      <c r="DQ14" s="9"/>
      <c r="DR14" s="72"/>
      <c r="DS14" s="50" t="str">
        <f>HLOOKUP(Introduction!$G$4,nametranslations,115,FALSE)</f>
        <v>Number of schools total</v>
      </c>
      <c r="DT14" s="8">
        <v>10147</v>
      </c>
      <c r="DU14" s="8" t="s">
        <v>263</v>
      </c>
      <c r="DV14" s="8" t="s">
        <v>263</v>
      </c>
      <c r="DW14" s="36">
        <v>7057</v>
      </c>
      <c r="DX14" s="37">
        <v>7081</v>
      </c>
      <c r="DY14" s="38">
        <v>3066</v>
      </c>
      <c r="DZ14" s="9"/>
      <c r="EA14" s="9"/>
    </row>
    <row r="15" spans="1:272" ht="15.75" customHeight="1" thickBot="1" x14ac:dyDescent="0.35">
      <c r="A15" s="671" t="str">
        <f ca="1">IF(ISBLANK('Data Summary'!A17),"",'Data Summary'!A17)</f>
        <v>ZWE_2020_UIS</v>
      </c>
      <c r="B15" s="73"/>
      <c r="C15" s="51" t="str">
        <f>HLOOKUP(Introduction!$G$4,nametranslations,116,FALSE)</f>
        <v>Number surveyed</v>
      </c>
      <c r="D15" s="40"/>
      <c r="E15" s="40"/>
      <c r="F15" s="40"/>
      <c r="G15" s="40"/>
      <c r="H15" s="40"/>
      <c r="I15" s="41"/>
      <c r="J15" s="21"/>
      <c r="K15" s="21"/>
      <c r="L15" s="73"/>
      <c r="M15" s="51" t="str">
        <f>HLOOKUP(Introduction!$G$4,nametranslations,116,FALSE)</f>
        <v>Number surveyed</v>
      </c>
      <c r="N15" s="40"/>
      <c r="O15" s="40"/>
      <c r="P15" s="40"/>
      <c r="Q15" s="40"/>
      <c r="R15" s="40"/>
      <c r="S15" s="41"/>
      <c r="T15" s="21"/>
      <c r="U15" s="21"/>
      <c r="V15" s="73"/>
      <c r="W15" s="51" t="str">
        <f>HLOOKUP(Introduction!$G$4,nametranslations,116,FALSE)</f>
        <v>Number surveyed</v>
      </c>
      <c r="X15" s="40"/>
      <c r="Y15" s="45"/>
      <c r="Z15" s="45"/>
      <c r="AA15" s="46"/>
      <c r="AB15" s="45"/>
      <c r="AC15" s="47"/>
      <c r="AD15" s="21"/>
      <c r="AE15" s="21"/>
      <c r="AF15" s="73"/>
      <c r="AG15" s="51" t="str">
        <f>HLOOKUP(Introduction!$G$4,nametranslations,116,FALSE)</f>
        <v>Number surveyed</v>
      </c>
      <c r="AH15" s="40"/>
      <c r="AI15" s="45"/>
      <c r="AJ15" s="45"/>
      <c r="AK15" s="46"/>
      <c r="AL15" s="45"/>
      <c r="AM15" s="47"/>
      <c r="AN15" s="21"/>
      <c r="AO15" s="21"/>
      <c r="AP15" s="73"/>
      <c r="AQ15" s="51" t="str">
        <f>HLOOKUP(Introduction!$G$4,nametranslations,116,FALSE)</f>
        <v>Number surveyed</v>
      </c>
      <c r="AR15" s="40"/>
      <c r="AS15" s="45"/>
      <c r="AT15" s="45"/>
      <c r="AU15" s="46"/>
      <c r="AV15" s="45"/>
      <c r="AW15" s="47"/>
      <c r="AX15" s="21"/>
      <c r="AY15" s="21"/>
      <c r="AZ15" s="73"/>
      <c r="BA15" s="51" t="str">
        <f>HLOOKUP(Introduction!$G$4,nametranslations,116,FALSE)</f>
        <v>Number surveyed</v>
      </c>
      <c r="BB15" s="40"/>
      <c r="BC15" s="45"/>
      <c r="BD15" s="45">
        <v>91</v>
      </c>
      <c r="BE15" s="46"/>
      <c r="BF15" s="45"/>
      <c r="BG15" s="47"/>
      <c r="BH15" s="21"/>
      <c r="BI15" s="21"/>
      <c r="BJ15" s="73"/>
      <c r="BK15" s="51" t="str">
        <f>HLOOKUP(Introduction!$G$4,nametranslations,116,FALSE)</f>
        <v>Number surveyed</v>
      </c>
      <c r="BL15" s="40"/>
      <c r="BM15" s="45"/>
      <c r="BN15" s="45"/>
      <c r="BO15" s="46"/>
      <c r="BP15" s="40">
        <v>6288</v>
      </c>
      <c r="BQ15" s="41">
        <v>2871</v>
      </c>
      <c r="BR15" s="21"/>
      <c r="BS15" s="21"/>
      <c r="BT15" s="73"/>
      <c r="BU15" s="51" t="str">
        <f>HLOOKUP(Introduction!$G$4,nametranslations,116,FALSE)</f>
        <v>Number surveyed</v>
      </c>
      <c r="BV15" s="40"/>
      <c r="BW15" s="45"/>
      <c r="BX15" s="45"/>
      <c r="BY15" s="46"/>
      <c r="BZ15" s="45"/>
      <c r="CA15" s="47"/>
      <c r="CB15" s="21"/>
      <c r="CC15" s="21"/>
      <c r="CD15" s="73"/>
      <c r="CE15" s="51" t="str">
        <f>HLOOKUP(Introduction!$G$4,nametranslations,116,FALSE)</f>
        <v>Number surveyed</v>
      </c>
      <c r="CF15" s="40">
        <v>9625</v>
      </c>
      <c r="CG15" s="45" t="s">
        <v>263</v>
      </c>
      <c r="CH15" s="45" t="s">
        <v>263</v>
      </c>
      <c r="CI15" s="46">
        <v>6647</v>
      </c>
      <c r="CJ15" s="45">
        <v>6671</v>
      </c>
      <c r="CK15" s="47">
        <v>2954</v>
      </c>
      <c r="CL15" s="21"/>
      <c r="CM15" s="21"/>
      <c r="CN15" s="73"/>
      <c r="CO15" s="51" t="str">
        <f>HLOOKUP(Introduction!$G$4,nametranslations,116,FALSE)</f>
        <v>Number surveyed</v>
      </c>
      <c r="CP15" s="40"/>
      <c r="CQ15" s="45"/>
      <c r="CR15" s="45"/>
      <c r="CS15" s="46"/>
      <c r="CT15" s="45"/>
      <c r="CU15" s="47"/>
      <c r="CV15" s="21"/>
      <c r="CW15" s="21"/>
      <c r="CX15" s="73"/>
      <c r="CY15" s="51" t="str">
        <f>HLOOKUP(Introduction!$G$4,nametranslations,116,FALSE)</f>
        <v>Number surveyed</v>
      </c>
      <c r="CZ15" s="40">
        <v>9678</v>
      </c>
      <c r="DA15" s="45" t="s">
        <v>263</v>
      </c>
      <c r="DB15" s="45" t="s">
        <v>263</v>
      </c>
      <c r="DC15" s="46">
        <v>6761</v>
      </c>
      <c r="DD15" s="45">
        <v>6698</v>
      </c>
      <c r="DE15" s="47">
        <v>2980</v>
      </c>
      <c r="DF15" s="21"/>
      <c r="DG15" s="21"/>
      <c r="DH15" s="73"/>
      <c r="DI15" s="51" t="str">
        <f>HLOOKUP(Introduction!$G$4,nametranslations,116,FALSE)</f>
        <v>Number surveyed</v>
      </c>
      <c r="DJ15" s="40"/>
      <c r="DK15" s="45"/>
      <c r="DL15" s="45"/>
      <c r="DM15" s="46"/>
      <c r="DN15" s="45"/>
      <c r="DO15" s="47"/>
      <c r="DP15" s="21"/>
      <c r="DQ15" s="21"/>
      <c r="DR15" s="73"/>
      <c r="DS15" s="51" t="str">
        <f>HLOOKUP(Introduction!$G$4,nametranslations,116,FALSE)</f>
        <v>Number surveyed</v>
      </c>
      <c r="DT15" s="40">
        <v>10147</v>
      </c>
      <c r="DU15" s="45" t="s">
        <v>263</v>
      </c>
      <c r="DV15" s="45" t="s">
        <v>263</v>
      </c>
      <c r="DW15" s="46">
        <v>7057</v>
      </c>
      <c r="DX15" s="45">
        <v>7081</v>
      </c>
      <c r="DY15" s="47">
        <v>3066</v>
      </c>
      <c r="DZ15" s="21"/>
      <c r="EA15" s="21"/>
    </row>
    <row r="16" spans="1:272" x14ac:dyDescent="0.3">
      <c r="A16" s="671" t="str">
        <f ca="1">IF(ISBLANK('Data Summary'!A18),"",'Data Summary'!A18)</f>
        <v>ZWE_2021_EMIS</v>
      </c>
    </row>
    <row r="17" spans="1:1" x14ac:dyDescent="0.3">
      <c r="A17" s="634" t="str">
        <f ca="1">IF(ISBLANK('Data Summary'!A19),"",'Data Summary'!A19)</f>
        <v/>
      </c>
    </row>
    <row r="18" spans="1:1" x14ac:dyDescent="0.3">
      <c r="A18" s="634" t="str">
        <f ca="1">IF(ISBLANK('Data Summary'!A20),"",'Data Summary'!A20)</f>
        <v/>
      </c>
    </row>
    <row r="19" spans="1:1" x14ac:dyDescent="0.3">
      <c r="A19" s="634" t="str">
        <f ca="1">IF(ISBLANK('Data Summary'!A21),"",'Data Summary'!A21)</f>
        <v/>
      </c>
    </row>
    <row r="20" spans="1:1" x14ac:dyDescent="0.3">
      <c r="A20" s="634" t="str">
        <f ca="1">IF(ISBLANK('Data Summary'!A22),"",'Data Summary'!A22)</f>
        <v/>
      </c>
    </row>
    <row r="21" spans="1:1" x14ac:dyDescent="0.3">
      <c r="A21" s="634" t="str">
        <f ca="1">IF(ISBLANK('Data Summary'!A23),"",'Data Summary'!A23)</f>
        <v/>
      </c>
    </row>
    <row r="22" spans="1:1" x14ac:dyDescent="0.3">
      <c r="A22" s="634" t="str">
        <f ca="1">IF(ISBLANK('Data Summary'!A24),"",'Data Summary'!A24)</f>
        <v/>
      </c>
    </row>
    <row r="23" spans="1:1" x14ac:dyDescent="0.3">
      <c r="A23" s="634" t="str">
        <f ca="1">IF(ISBLANK('Data Summary'!A25),"",'Data Summary'!A25)</f>
        <v/>
      </c>
    </row>
    <row r="24" spans="1:1" x14ac:dyDescent="0.3">
      <c r="A24" s="634" t="str">
        <f ca="1">IF(ISBLANK('Data Summary'!A26),"",'Data Summary'!A26)</f>
        <v/>
      </c>
    </row>
    <row r="25" spans="1:1" x14ac:dyDescent="0.3">
      <c r="A25" s="634" t="str">
        <f ca="1">IF(ISBLANK('Data Summary'!A27),"",'Data Summary'!A27)</f>
        <v/>
      </c>
    </row>
    <row r="26" spans="1:1" x14ac:dyDescent="0.3">
      <c r="A26" s="634" t="str">
        <f ca="1">IF(ISBLANK('Data Summary'!A28),"",'Data Summary'!A28)</f>
        <v/>
      </c>
    </row>
    <row r="27" spans="1:1" x14ac:dyDescent="0.3">
      <c r="A27" s="208" t="str">
        <f ca="1">IF(ISBLANK('Data Summary'!A29),"",'Data Summary'!A29)</f>
        <v/>
      </c>
    </row>
    <row r="28" spans="1:1" x14ac:dyDescent="0.3">
      <c r="A28" s="208" t="str">
        <f ca="1">IF(ISBLANK('Data Summary'!A30),"",'Data Summary'!A30)</f>
        <v/>
      </c>
    </row>
    <row r="29" spans="1:1" x14ac:dyDescent="0.3">
      <c r="A29" s="208" t="str">
        <f ca="1">IF(ISBLANK('Data Summary'!A31),"",'Data Summary'!A31)</f>
        <v/>
      </c>
    </row>
    <row r="30" spans="1:1" x14ac:dyDescent="0.3">
      <c r="A30" s="208" t="str">
        <f ca="1">IF(ISBLANK('Data Summary'!A32),"",'Data Summary'!A32)</f>
        <v/>
      </c>
    </row>
    <row r="31" spans="1:1" x14ac:dyDescent="0.3">
      <c r="A31" s="208" t="str">
        <f ca="1">IF(ISBLANK('Data Summary'!A33),"",'Data Summary'!A33)</f>
        <v/>
      </c>
    </row>
    <row r="32" spans="1:1" x14ac:dyDescent="0.3">
      <c r="A32" s="208" t="str">
        <f ca="1">IF(ISBLANK('Data Summary'!A34),"",'Data Summary'!A34)</f>
        <v/>
      </c>
    </row>
    <row r="33" spans="1:1" x14ac:dyDescent="0.3">
      <c r="A33" s="208" t="str">
        <f ca="1">IF(ISBLANK('Data Summary'!A35),"",'Data Summary'!A35)</f>
        <v/>
      </c>
    </row>
    <row r="34" spans="1:1" x14ac:dyDescent="0.3">
      <c r="A34" s="208" t="str">
        <f ca="1">IF(ISBLANK('Data Summary'!A36),"",'Data Summary'!A36)</f>
        <v/>
      </c>
    </row>
    <row r="35" spans="1:1" x14ac:dyDescent="0.3">
      <c r="A35" s="208" t="str">
        <f ca="1">IF(ISBLANK('Data Summary'!A37),"",'Data Summary'!A37)</f>
        <v/>
      </c>
    </row>
    <row r="36" spans="1:1" x14ac:dyDescent="0.3">
      <c r="A36" s="208" t="str">
        <f ca="1">IF(ISBLANK('Data Summary'!A38),"",'Data Summary'!A38)</f>
        <v/>
      </c>
    </row>
    <row r="37" spans="1:1" x14ac:dyDescent="0.3">
      <c r="A37" s="208" t="str">
        <f ca="1">IF(ISBLANK('Data Summary'!A39),"",'Data Summary'!A39)</f>
        <v/>
      </c>
    </row>
    <row r="38" spans="1:1" x14ac:dyDescent="0.3">
      <c r="A38" s="208" t="str">
        <f ca="1">IF(ISBLANK('Data Summary'!A40),"",'Data Summary'!A40)</f>
        <v/>
      </c>
    </row>
    <row r="39" spans="1:1" x14ac:dyDescent="0.3">
      <c r="A39" s="208" t="str">
        <f ca="1">IF(ISBLANK('Data Summary'!A41),"",'Data Summary'!A41)</f>
        <v/>
      </c>
    </row>
    <row r="40" spans="1:1" x14ac:dyDescent="0.3">
      <c r="A40" s="208" t="str">
        <f ca="1">IF(ISBLANK('Data Summary'!A42),"",'Data Summary'!A42)</f>
        <v/>
      </c>
    </row>
    <row r="41" spans="1:1" x14ac:dyDescent="0.3">
      <c r="A41" s="208" t="str">
        <f ca="1">IF(ISBLANK('Data Summary'!A43),"",'Data Summary'!A43)</f>
        <v/>
      </c>
    </row>
    <row r="42" spans="1:1" x14ac:dyDescent="0.3">
      <c r="A42" s="208" t="str">
        <f ca="1">IF(ISBLANK('Data Summary'!A44),"",'Data Summary'!A44)</f>
        <v/>
      </c>
    </row>
    <row r="43" spans="1:1" x14ac:dyDescent="0.3">
      <c r="A43" s="208" t="str">
        <f ca="1">IF(ISBLANK('Data Summary'!A45),"",'Data Summary'!A45)</f>
        <v/>
      </c>
    </row>
    <row r="44" spans="1:1" x14ac:dyDescent="0.3">
      <c r="A44" s="208" t="str">
        <f ca="1">IF(ISBLANK('Data Summary'!A46),"",'Data Summary'!A46)</f>
        <v/>
      </c>
    </row>
    <row r="45" spans="1:1" x14ac:dyDescent="0.3">
      <c r="A45" s="208" t="str">
        <f ca="1">IF(ISBLANK('Data Summary'!A47),"",'Data Summary'!A47)</f>
        <v/>
      </c>
    </row>
    <row r="46" spans="1:1" x14ac:dyDescent="0.3">
      <c r="A46" s="208" t="str">
        <f ca="1">IF(ISBLANK('Data Summary'!A48),"",'Data Summary'!A48)</f>
        <v/>
      </c>
    </row>
    <row r="47" spans="1:1" x14ac:dyDescent="0.3">
      <c r="A47" s="208" t="str">
        <f ca="1">IF(ISBLANK('Data Summary'!A49),"",'Data Summary'!A49)</f>
        <v/>
      </c>
    </row>
    <row r="48" spans="1:1" x14ac:dyDescent="0.3">
      <c r="A48" s="208" t="str">
        <f ca="1">IF(ISBLANK('Data Summary'!A50),"",'Data Summary'!A50)</f>
        <v/>
      </c>
    </row>
    <row r="49" spans="1:1" x14ac:dyDescent="0.3">
      <c r="A49" s="208" t="str">
        <f ca="1">IF(ISBLANK('Data Summary'!A51),"",'Data Summary'!A51)</f>
        <v/>
      </c>
    </row>
    <row r="50" spans="1:1" x14ac:dyDescent="0.3">
      <c r="A50" s="208" t="str">
        <f ca="1">IF(ISBLANK('Data Summary'!A52),"",'Data Summary'!A52)</f>
        <v/>
      </c>
    </row>
    <row r="51" spans="1:1" x14ac:dyDescent="0.3">
      <c r="A51" s="208" t="str">
        <f ca="1">IF(ISBLANK('Data Summary'!A53),"",'Data Summary'!A53)</f>
        <v/>
      </c>
    </row>
    <row r="52" spans="1:1" x14ac:dyDescent="0.3">
      <c r="A52" s="208" t="str">
        <f ca="1">IF(ISBLANK('Data Summary'!A54),"",'Data Summary'!A54)</f>
        <v/>
      </c>
    </row>
    <row r="53" spans="1:1" x14ac:dyDescent="0.3">
      <c r="A53" s="208" t="str">
        <f ca="1">IF(ISBLANK('Data Summary'!A55),"",'Data Summary'!A55)</f>
        <v/>
      </c>
    </row>
    <row r="54" spans="1:1" x14ac:dyDescent="0.3">
      <c r="A54" s="208" t="str">
        <f ca="1">IF(ISBLANK('Data Summary'!A56),"",'Data Summary'!A56)</f>
        <v/>
      </c>
    </row>
    <row r="55" spans="1:1" x14ac:dyDescent="0.3">
      <c r="A55" s="208" t="str">
        <f ca="1">IF(ISBLANK('Data Summary'!A57),"",'Data Summary'!A57)</f>
        <v/>
      </c>
    </row>
    <row r="56" spans="1:1" x14ac:dyDescent="0.3">
      <c r="A56" s="208" t="str">
        <f ca="1">IF(ISBLANK('Data Summary'!A58),"",'Data Summary'!A58)</f>
        <v/>
      </c>
    </row>
    <row r="57" spans="1:1" x14ac:dyDescent="0.3">
      <c r="A57" s="208" t="str">
        <f ca="1">IF(ISBLANK('Data Summary'!A59),"",'Data Summary'!A59)</f>
        <v/>
      </c>
    </row>
    <row r="58" spans="1:1" x14ac:dyDescent="0.3">
      <c r="A58" s="208" t="str">
        <f ca="1">IF(ISBLANK('Data Summary'!A60),"",'Data Summary'!A60)</f>
        <v/>
      </c>
    </row>
    <row r="59" spans="1:1" x14ac:dyDescent="0.3">
      <c r="A59" s="208" t="str">
        <f ca="1">IF(ISBLANK('Data Summary'!A61),"",'Data Summary'!A61)</f>
        <v/>
      </c>
    </row>
    <row r="60" spans="1:1" x14ac:dyDescent="0.3">
      <c r="A60" s="208" t="str">
        <f ca="1">IF(ISBLANK('Data Summary'!A62),"",'Data Summary'!A62)</f>
        <v/>
      </c>
    </row>
    <row r="61" spans="1:1" x14ac:dyDescent="0.3">
      <c r="A61" s="208" t="str">
        <f ca="1">IF(ISBLANK('Data Summary'!A63),"",'Data Summary'!A63)</f>
        <v/>
      </c>
    </row>
    <row r="62" spans="1:1" x14ac:dyDescent="0.3">
      <c r="A62" s="208" t="str">
        <f ca="1">IF(ISBLANK('Data Summary'!A64),"",'Data Summary'!A64)</f>
        <v/>
      </c>
    </row>
    <row r="63" spans="1:1" x14ac:dyDescent="0.3">
      <c r="A63" s="208" t="str">
        <f ca="1">IF(ISBLANK('Data Summary'!A65),"",'Data Summary'!A65)</f>
        <v/>
      </c>
    </row>
    <row r="64" spans="1:1" x14ac:dyDescent="0.3">
      <c r="A64" s="208" t="str">
        <f ca="1">IF(ISBLANK('Data Summary'!A66),"",'Data Summary'!A66)</f>
        <v/>
      </c>
    </row>
    <row r="65" spans="1:1" x14ac:dyDescent="0.3">
      <c r="A65" s="208" t="str">
        <f ca="1">IF(ISBLANK('Data Summary'!A67),"",'Data Summary'!A67)</f>
        <v/>
      </c>
    </row>
    <row r="66" spans="1:1" x14ac:dyDescent="0.3">
      <c r="A66" s="208" t="str">
        <f ca="1">IF(ISBLANK('Data Summary'!A68),"",'Data Summary'!A68)</f>
        <v/>
      </c>
    </row>
    <row r="67" spans="1:1" x14ac:dyDescent="0.3">
      <c r="A67" s="208" t="str">
        <f ca="1">IF(ISBLANK('Data Summary'!A69),"",'Data Summary'!A69)</f>
        <v/>
      </c>
    </row>
    <row r="68" spans="1:1" x14ac:dyDescent="0.3">
      <c r="A68" s="208" t="str">
        <f ca="1">IF(ISBLANK('Data Summary'!A70),"",'Data Summary'!A70)</f>
        <v/>
      </c>
    </row>
    <row r="69" spans="1:1" x14ac:dyDescent="0.3">
      <c r="A69" s="208" t="str">
        <f ca="1">IF(ISBLANK('Data Summary'!A71),"",'Data Summary'!A71)</f>
        <v/>
      </c>
    </row>
    <row r="70" spans="1:1" x14ac:dyDescent="0.3">
      <c r="A70" s="208" t="str">
        <f ca="1">IF(ISBLANK('Data Summary'!A72),"",'Data Summary'!A72)</f>
        <v/>
      </c>
    </row>
    <row r="71" spans="1:1" x14ac:dyDescent="0.3">
      <c r="A71" s="208" t="str">
        <f ca="1">IF(ISBLANK('Data Summary'!A73),"",'Data Summary'!A73)</f>
        <v/>
      </c>
    </row>
    <row r="72" spans="1:1" x14ac:dyDescent="0.3">
      <c r="A72" s="208" t="str">
        <f ca="1">IF(ISBLANK('Data Summary'!A74),"",'Data Summary'!A74)</f>
        <v/>
      </c>
    </row>
    <row r="73" spans="1:1" x14ac:dyDescent="0.3">
      <c r="A73" s="208" t="str">
        <f ca="1">IF(ISBLANK('Data Summary'!A75),"",'Data Summary'!A75)</f>
        <v/>
      </c>
    </row>
    <row r="74" spans="1:1" x14ac:dyDescent="0.3">
      <c r="A74" s="208" t="str">
        <f ca="1">IF(ISBLANK('Data Summary'!A76),"",'Data Summary'!A76)</f>
        <v/>
      </c>
    </row>
    <row r="75" spans="1:1" x14ac:dyDescent="0.3">
      <c r="A75" s="208" t="str">
        <f ca="1">IF(ISBLANK('Data Summary'!A77),"",'Data Summary'!A77)</f>
        <v/>
      </c>
    </row>
    <row r="76" spans="1:1" x14ac:dyDescent="0.3">
      <c r="A76" s="208" t="str">
        <f ca="1">IF(ISBLANK('Data Summary'!A78),"",'Data Summary'!A78)</f>
        <v/>
      </c>
    </row>
    <row r="77" spans="1:1" x14ac:dyDescent="0.3">
      <c r="A77" s="208" t="str">
        <f ca="1">IF(ISBLANK('Data Summary'!A79),"",'Data Summary'!A79)</f>
        <v/>
      </c>
    </row>
    <row r="78" spans="1:1" x14ac:dyDescent="0.3">
      <c r="A78" s="208" t="str">
        <f ca="1">IF(ISBLANK('Data Summary'!A80),"",'Data Summary'!A80)</f>
        <v/>
      </c>
    </row>
    <row r="79" spans="1:1" x14ac:dyDescent="0.3">
      <c r="A79" s="208" t="str">
        <f ca="1">IF(ISBLANK('Data Summary'!A81),"",'Data Summary'!A81)</f>
        <v/>
      </c>
    </row>
    <row r="80" spans="1:1" x14ac:dyDescent="0.3">
      <c r="A80" s="208" t="str">
        <f ca="1">IF(ISBLANK('Data Summary'!A82),"",'Data Summary'!A82)</f>
        <v/>
      </c>
    </row>
    <row r="81" spans="1:1" x14ac:dyDescent="0.3">
      <c r="A81" s="208" t="str">
        <f ca="1">IF(ISBLANK('Data Summary'!A83),"",'Data Summary'!A83)</f>
        <v/>
      </c>
    </row>
    <row r="82" spans="1:1" x14ac:dyDescent="0.3">
      <c r="A82" s="208" t="str">
        <f ca="1">IF(ISBLANK('Data Summary'!A84),"",'Data Summary'!A84)</f>
        <v/>
      </c>
    </row>
    <row r="83" spans="1:1" x14ac:dyDescent="0.3">
      <c r="A83" s="208" t="str">
        <f ca="1">IF(ISBLANK('Data Summary'!A85),"",'Data Summary'!A85)</f>
        <v/>
      </c>
    </row>
    <row r="84" spans="1:1" x14ac:dyDescent="0.3">
      <c r="A84" s="208" t="str">
        <f ca="1">IF(ISBLANK('Data Summary'!A86),"",'Data Summary'!A86)</f>
        <v/>
      </c>
    </row>
    <row r="85" spans="1:1" x14ac:dyDescent="0.3">
      <c r="A85" s="208" t="str">
        <f ca="1">IF(ISBLANK('Data Summary'!A87),"",'Data Summary'!A87)</f>
        <v/>
      </c>
    </row>
    <row r="86" spans="1:1" x14ac:dyDescent="0.3">
      <c r="A86" s="208" t="str">
        <f ca="1">IF(ISBLANK('Data Summary'!A88),"",'Data Summary'!A88)</f>
        <v/>
      </c>
    </row>
    <row r="87" spans="1:1" x14ac:dyDescent="0.3">
      <c r="A87" s="208" t="str">
        <f ca="1">IF(ISBLANK('Data Summary'!A89),"",'Data Summary'!A89)</f>
        <v/>
      </c>
    </row>
    <row r="88" spans="1:1" x14ac:dyDescent="0.3">
      <c r="A88" s="208" t="str">
        <f ca="1">IF(ISBLANK('Data Summary'!A90),"",'Data Summary'!A90)</f>
        <v/>
      </c>
    </row>
    <row r="89" spans="1:1" x14ac:dyDescent="0.3">
      <c r="A89" s="208" t="str">
        <f ca="1">IF(ISBLANK('Data Summary'!A91),"",'Data Summary'!A91)</f>
        <v/>
      </c>
    </row>
    <row r="90" spans="1:1" x14ac:dyDescent="0.3">
      <c r="A90" s="208" t="str">
        <f ca="1">IF(ISBLANK('Data Summary'!A92),"",'Data Summary'!A92)</f>
        <v/>
      </c>
    </row>
    <row r="91" spans="1:1" x14ac:dyDescent="0.3">
      <c r="A91" s="208" t="str">
        <f ca="1">IF(ISBLANK('Data Summary'!A93),"",'Data Summary'!A93)</f>
        <v/>
      </c>
    </row>
    <row r="92" spans="1:1" x14ac:dyDescent="0.3">
      <c r="A92" s="208" t="str">
        <f ca="1">IF(ISBLANK('Data Summary'!A94),"",'Data Summary'!A94)</f>
        <v/>
      </c>
    </row>
    <row r="93" spans="1:1" x14ac:dyDescent="0.3">
      <c r="A93" s="208" t="str">
        <f ca="1">IF(ISBLANK('Data Summary'!A95),"",'Data Summary'!A95)</f>
        <v/>
      </c>
    </row>
    <row r="94" spans="1:1" x14ac:dyDescent="0.3">
      <c r="A94" s="208" t="str">
        <f ca="1">IF(ISBLANK('Data Summary'!A96),"",'Data Summary'!A96)</f>
        <v/>
      </c>
    </row>
    <row r="95" spans="1:1" x14ac:dyDescent="0.3">
      <c r="A95" s="208" t="str">
        <f ca="1">IF(ISBLANK('Data Summary'!A97),"",'Data Summary'!A97)</f>
        <v/>
      </c>
    </row>
    <row r="96" spans="1:1" x14ac:dyDescent="0.3">
      <c r="A96" s="208" t="str">
        <f ca="1">IF(ISBLANK('Data Summary'!A98),"",'Data Summary'!A98)</f>
        <v/>
      </c>
    </row>
    <row r="97" spans="1:1" x14ac:dyDescent="0.3">
      <c r="A97" s="208" t="str">
        <f ca="1">IF(ISBLANK('Data Summary'!A99),"",'Data Summary'!A99)</f>
        <v/>
      </c>
    </row>
    <row r="98" spans="1:1" x14ac:dyDescent="0.3">
      <c r="A98" s="208" t="str">
        <f ca="1">IF(ISBLANK('Data Summary'!A100),"",'Data Summary'!A100)</f>
        <v/>
      </c>
    </row>
    <row r="99" spans="1:1" x14ac:dyDescent="0.3">
      <c r="A99" s="208" t="str">
        <f ca="1">IF(ISBLANK('Data Summary'!A101),"",'Data Summary'!A101)</f>
        <v/>
      </c>
    </row>
    <row r="100" spans="1:1" x14ac:dyDescent="0.3">
      <c r="A100" s="208" t="str">
        <f ca="1">IF(ISBLANK('Data Summary'!A102),"",'Data Summary'!A102)</f>
        <v/>
      </c>
    </row>
    <row r="101" spans="1:1" x14ac:dyDescent="0.3">
      <c r="A101" s="208" t="str">
        <f ca="1">IF(ISBLANK('Data Summary'!A103),"",'Data Summary'!A103)</f>
        <v/>
      </c>
    </row>
    <row r="102" spans="1:1" x14ac:dyDescent="0.3">
      <c r="A102" s="208" t="str">
        <f ca="1">IF(ISBLANK('Data Summary'!A104),"",'Data Summary'!A104)</f>
        <v/>
      </c>
    </row>
    <row r="103" spans="1:1" x14ac:dyDescent="0.3">
      <c r="A103" s="208" t="str">
        <f ca="1">IF(ISBLANK('Data Summary'!A105),"",'Data Summary'!A105)</f>
        <v/>
      </c>
    </row>
    <row r="104" spans="1:1" x14ac:dyDescent="0.3">
      <c r="A104" s="208" t="str">
        <f ca="1">IF(ISBLANK('Data Summary'!A106),"",'Data Summary'!A106)</f>
        <v/>
      </c>
    </row>
    <row r="105" spans="1:1" x14ac:dyDescent="0.3">
      <c r="A105" s="208" t="str">
        <f ca="1">IF(ISBLANK('Data Summary'!A107),"",'Data Summary'!A107)</f>
        <v/>
      </c>
    </row>
    <row r="106" spans="1:1" x14ac:dyDescent="0.3">
      <c r="A106" s="208" t="str">
        <f ca="1">IF(ISBLANK('Data Summary'!A108),"",'Data Summary'!A108)</f>
        <v/>
      </c>
    </row>
    <row r="107" spans="1:1" x14ac:dyDescent="0.3">
      <c r="A107" s="208" t="str">
        <f ca="1">IF(ISBLANK('Data Summary'!A109),"",'Data Summary'!A109)</f>
        <v/>
      </c>
    </row>
    <row r="108" spans="1:1" x14ac:dyDescent="0.3">
      <c r="A108" s="208" t="str">
        <f ca="1">IF(ISBLANK('Data Summary'!A110),"",'Data Summary'!A110)</f>
        <v/>
      </c>
    </row>
    <row r="109" spans="1:1" x14ac:dyDescent="0.3">
      <c r="A109" s="208" t="str">
        <f ca="1">IF(ISBLANK('Data Summary'!A111),"",'Data Summary'!A111)</f>
        <v/>
      </c>
    </row>
    <row r="110" spans="1:1" x14ac:dyDescent="0.3">
      <c r="A110" s="208" t="str">
        <f ca="1">IF(ISBLANK('Data Summary'!A112),"",'Data Summary'!A112)</f>
        <v/>
      </c>
    </row>
    <row r="111" spans="1:1" x14ac:dyDescent="0.3">
      <c r="A111" s="208" t="str">
        <f ca="1">IF(ISBLANK('Data Summary'!A113),"",'Data Summary'!A113)</f>
        <v/>
      </c>
    </row>
    <row r="112" spans="1:1" x14ac:dyDescent="0.3">
      <c r="A112" s="208" t="str">
        <f ca="1">IF(ISBLANK('Data Summary'!A114),"",'Data Summary'!A114)</f>
        <v/>
      </c>
    </row>
    <row r="113" spans="1:1" x14ac:dyDescent="0.3">
      <c r="A113" s="208" t="str">
        <f ca="1">IF(ISBLANK('Data Summary'!A115),"",'Data Summary'!A115)</f>
        <v/>
      </c>
    </row>
    <row r="114" spans="1:1" x14ac:dyDescent="0.3">
      <c r="A114" s="208" t="str">
        <f ca="1">IF(ISBLANK('Data Summary'!A116),"",'Data Summary'!A116)</f>
        <v/>
      </c>
    </row>
    <row r="115" spans="1:1" x14ac:dyDescent="0.3">
      <c r="A115" s="208" t="str">
        <f ca="1">IF(ISBLANK('Data Summary'!A117),"",'Data Summary'!A117)</f>
        <v/>
      </c>
    </row>
    <row r="116" spans="1:1" x14ac:dyDescent="0.3">
      <c r="A116" s="208" t="str">
        <f ca="1">IF(ISBLANK('Data Summary'!A118),"",'Data Summary'!A118)</f>
        <v/>
      </c>
    </row>
    <row r="117" spans="1:1" x14ac:dyDescent="0.3">
      <c r="A117" s="208" t="str">
        <f ca="1">IF(ISBLANK('Data Summary'!A119),"",'Data Summary'!A119)</f>
        <v/>
      </c>
    </row>
    <row r="118" spans="1:1" x14ac:dyDescent="0.3">
      <c r="A118" s="208" t="str">
        <f ca="1">IF(ISBLANK('Data Summary'!A120),"",'Data Summary'!A120)</f>
        <v/>
      </c>
    </row>
    <row r="119" spans="1:1" x14ac:dyDescent="0.3">
      <c r="A119" s="208" t="str">
        <f ca="1">IF(ISBLANK('Data Summary'!A121),"",'Data Summary'!A121)</f>
        <v/>
      </c>
    </row>
    <row r="120" spans="1:1" x14ac:dyDescent="0.3">
      <c r="A120" s="208" t="str">
        <f ca="1">IF(ISBLANK('Data Summary'!A122),"",'Data Summary'!A122)</f>
        <v/>
      </c>
    </row>
    <row r="121" spans="1:1" x14ac:dyDescent="0.3">
      <c r="A121" s="208" t="str">
        <f ca="1">IF(ISBLANK('Data Summary'!A123),"",'Data Summary'!A123)</f>
        <v/>
      </c>
    </row>
    <row r="122" spans="1:1" x14ac:dyDescent="0.3">
      <c r="A122" s="208" t="str">
        <f ca="1">IF(ISBLANK('Data Summary'!A124),"",'Data Summary'!A124)</f>
        <v/>
      </c>
    </row>
    <row r="123" spans="1:1" x14ac:dyDescent="0.3">
      <c r="A123" s="208" t="str">
        <f ca="1">IF(ISBLANK('Data Summary'!A125),"",'Data Summary'!A125)</f>
        <v/>
      </c>
    </row>
    <row r="124" spans="1:1" x14ac:dyDescent="0.3">
      <c r="A124" s="208" t="str">
        <f ca="1">IF(ISBLANK('Data Summary'!A126),"",'Data Summary'!A126)</f>
        <v/>
      </c>
    </row>
    <row r="125" spans="1:1" x14ac:dyDescent="0.3">
      <c r="A125" s="208" t="str">
        <f ca="1">IF(ISBLANK('Data Summary'!A127),"",'Data Summary'!A127)</f>
        <v/>
      </c>
    </row>
    <row r="126" spans="1:1" x14ac:dyDescent="0.3">
      <c r="A126" s="208" t="str">
        <f ca="1">IF(ISBLANK('Data Summary'!A128),"",'Data Summary'!A128)</f>
        <v/>
      </c>
    </row>
    <row r="127" spans="1:1" x14ac:dyDescent="0.3">
      <c r="A127" s="208" t="str">
        <f ca="1">IF(ISBLANK('Data Summary'!A129),"",'Data Summary'!A129)</f>
        <v/>
      </c>
    </row>
    <row r="128" spans="1:1" x14ac:dyDescent="0.3">
      <c r="A128" s="208" t="str">
        <f ca="1">IF(ISBLANK('Data Summary'!A130),"",'Data Summary'!A130)</f>
        <v/>
      </c>
    </row>
    <row r="129" spans="1:1" x14ac:dyDescent="0.3">
      <c r="A129" s="208" t="str">
        <f ca="1">IF(ISBLANK('Data Summary'!A131),"",'Data Summary'!A131)</f>
        <v/>
      </c>
    </row>
    <row r="130" spans="1:1" x14ac:dyDescent="0.3">
      <c r="A130" s="208" t="str">
        <f ca="1">IF(ISBLANK('Data Summary'!A132),"",'Data Summary'!A132)</f>
        <v/>
      </c>
    </row>
    <row r="131" spans="1:1" x14ac:dyDescent="0.3">
      <c r="A131" s="208" t="str">
        <f ca="1">IF(ISBLANK('Data Summary'!A133),"",'Data Summary'!A133)</f>
        <v/>
      </c>
    </row>
    <row r="132" spans="1:1" x14ac:dyDescent="0.3">
      <c r="A132" s="208" t="str">
        <f ca="1">IF(ISBLANK('Data Summary'!A134),"",'Data Summary'!A134)</f>
        <v/>
      </c>
    </row>
    <row r="133" spans="1:1" x14ac:dyDescent="0.3">
      <c r="A133" s="208" t="str">
        <f ca="1">IF(ISBLANK('Data Summary'!A135),"",'Data Summary'!A135)</f>
        <v/>
      </c>
    </row>
    <row r="134" spans="1:1" x14ac:dyDescent="0.3">
      <c r="A134" s="208" t="str">
        <f ca="1">IF(ISBLANK('Data Summary'!A136),"",'Data Summary'!A136)</f>
        <v/>
      </c>
    </row>
    <row r="135" spans="1:1" x14ac:dyDescent="0.3">
      <c r="A135" s="208" t="str">
        <f ca="1">IF(ISBLANK('Data Summary'!A137),"",'Data Summary'!A137)</f>
        <v/>
      </c>
    </row>
    <row r="136" spans="1:1" x14ac:dyDescent="0.3">
      <c r="A136" s="208" t="str">
        <f ca="1">IF(ISBLANK('Data Summary'!A138),"",'Data Summary'!A138)</f>
        <v/>
      </c>
    </row>
    <row r="137" spans="1:1" x14ac:dyDescent="0.3">
      <c r="A137" s="208" t="str">
        <f ca="1">IF(ISBLANK('Data Summary'!A139),"",'Data Summary'!A139)</f>
        <v/>
      </c>
    </row>
    <row r="138" spans="1:1" x14ac:dyDescent="0.3">
      <c r="A138" s="208" t="str">
        <f ca="1">IF(ISBLANK('Data Summary'!A140),"",'Data Summary'!A140)</f>
        <v/>
      </c>
    </row>
    <row r="139" spans="1:1" x14ac:dyDescent="0.3">
      <c r="A139" s="208" t="str">
        <f ca="1">IF(ISBLANK('Data Summary'!A141),"",'Data Summary'!A141)</f>
        <v/>
      </c>
    </row>
    <row r="140" spans="1:1" x14ac:dyDescent="0.3">
      <c r="A140" s="208" t="str">
        <f ca="1">IF(ISBLANK('Data Summary'!A142),"",'Data Summary'!A142)</f>
        <v/>
      </c>
    </row>
    <row r="141" spans="1:1" x14ac:dyDescent="0.3">
      <c r="A141" s="208" t="str">
        <f ca="1">IF(ISBLANK('Data Summary'!A143),"",'Data Summary'!A143)</f>
        <v/>
      </c>
    </row>
    <row r="142" spans="1:1" x14ac:dyDescent="0.3">
      <c r="A142" s="208" t="str">
        <f ca="1">IF(ISBLANK('Data Summary'!A144),"",'Data Summary'!A144)</f>
        <v/>
      </c>
    </row>
    <row r="143" spans="1:1" x14ac:dyDescent="0.3">
      <c r="A143" s="208" t="str">
        <f ca="1">IF(ISBLANK('Data Summary'!A145),"",'Data Summary'!A145)</f>
        <v/>
      </c>
    </row>
    <row r="144" spans="1:1" x14ac:dyDescent="0.3">
      <c r="A144" s="208" t="str">
        <f ca="1">IF(ISBLANK('Data Summary'!A146),"",'Data Summary'!A146)</f>
        <v/>
      </c>
    </row>
    <row r="145" spans="1:1" x14ac:dyDescent="0.3">
      <c r="A145" s="208" t="str">
        <f ca="1">IF(ISBLANK('Data Summary'!A147),"",'Data Summary'!A147)</f>
        <v/>
      </c>
    </row>
    <row r="146" spans="1:1" x14ac:dyDescent="0.3">
      <c r="A146" s="208" t="str">
        <f ca="1">IF(ISBLANK('Data Summary'!A148),"",'Data Summary'!A148)</f>
        <v/>
      </c>
    </row>
    <row r="147" spans="1:1" x14ac:dyDescent="0.3">
      <c r="A147" s="208" t="str">
        <f ca="1">IF(ISBLANK('Data Summary'!A149),"",'Data Summary'!A149)</f>
        <v/>
      </c>
    </row>
    <row r="148" spans="1:1" x14ac:dyDescent="0.3">
      <c r="A148" s="208" t="e">
        <f>IF(ISBLANK(#REF!),"",#REF!)</f>
        <v>#REF!</v>
      </c>
    </row>
    <row r="149" spans="1:1" x14ac:dyDescent="0.3">
      <c r="A149" s="208" t="e">
        <f>IF(ISBLANK(#REF!),"",#REF!)</f>
        <v>#REF!</v>
      </c>
    </row>
    <row r="150" spans="1:1" x14ac:dyDescent="0.3">
      <c r="A150" s="208" t="e">
        <f>IF(ISBLANK(#REF!),"",#REF!)</f>
        <v>#REF!</v>
      </c>
    </row>
    <row r="151" spans="1:1" x14ac:dyDescent="0.3">
      <c r="A151" s="208" t="e">
        <f>IF(ISBLANK(#REF!),"",#REF!)</f>
        <v>#REF!</v>
      </c>
    </row>
    <row r="152" spans="1:1" x14ac:dyDescent="0.3">
      <c r="A152" s="205"/>
    </row>
    <row r="153" spans="1:1" x14ac:dyDescent="0.3">
      <c r="A153" s="205"/>
    </row>
    <row r="154" spans="1:1" x14ac:dyDescent="0.3">
      <c r="A154" s="205"/>
    </row>
    <row r="155" spans="1:1" x14ac:dyDescent="0.3">
      <c r="A155" s="205"/>
    </row>
    <row r="156" spans="1:1" x14ac:dyDescent="0.3">
      <c r="A156" s="205"/>
    </row>
    <row r="157" spans="1:1" x14ac:dyDescent="0.3">
      <c r="A157" s="205"/>
    </row>
    <row r="158" spans="1:1" x14ac:dyDescent="0.3">
      <c r="A158" s="205"/>
    </row>
    <row r="159" spans="1:1" x14ac:dyDescent="0.3">
      <c r="A159" s="205"/>
    </row>
    <row r="160" spans="1:1" x14ac:dyDescent="0.3">
      <c r="A160" s="205"/>
    </row>
    <row r="161" spans="1:1" x14ac:dyDescent="0.3">
      <c r="A161" s="205"/>
    </row>
    <row r="162" spans="1:1" x14ac:dyDescent="0.3">
      <c r="A162" s="205"/>
    </row>
    <row r="163" spans="1:1" x14ac:dyDescent="0.3">
      <c r="A163" s="205"/>
    </row>
    <row r="164" spans="1:1" x14ac:dyDescent="0.3">
      <c r="A164" s="205"/>
    </row>
    <row r="165" spans="1:1" x14ac:dyDescent="0.3">
      <c r="A165" s="205"/>
    </row>
    <row r="166" spans="1:1" x14ac:dyDescent="0.3">
      <c r="A166" s="205"/>
    </row>
    <row r="167" spans="1:1" x14ac:dyDescent="0.3">
      <c r="A167" s="205"/>
    </row>
    <row r="168" spans="1:1" x14ac:dyDescent="0.3">
      <c r="A168" s="205"/>
    </row>
    <row r="169" spans="1:1" x14ac:dyDescent="0.3">
      <c r="A169" s="205"/>
    </row>
    <row r="170" spans="1:1" x14ac:dyDescent="0.3">
      <c r="A170" s="205"/>
    </row>
    <row r="171" spans="1:1" x14ac:dyDescent="0.3">
      <c r="A171" s="205"/>
    </row>
    <row r="172" spans="1:1" x14ac:dyDescent="0.3">
      <c r="A172" s="205"/>
    </row>
    <row r="173" spans="1:1" x14ac:dyDescent="0.3">
      <c r="A173" s="205"/>
    </row>
    <row r="174" spans="1:1" x14ac:dyDescent="0.3">
      <c r="A174" s="205"/>
    </row>
    <row r="175" spans="1:1" x14ac:dyDescent="0.3">
      <c r="A175" s="205"/>
    </row>
    <row r="176" spans="1:1" x14ac:dyDescent="0.3">
      <c r="A176" s="205"/>
    </row>
    <row r="177" spans="1:1" x14ac:dyDescent="0.3">
      <c r="A177" s="205"/>
    </row>
    <row r="178" spans="1:1" x14ac:dyDescent="0.3">
      <c r="A178" s="205"/>
    </row>
    <row r="179" spans="1:1" x14ac:dyDescent="0.3">
      <c r="A179" s="205"/>
    </row>
    <row r="180" spans="1:1" x14ac:dyDescent="0.3">
      <c r="A180" s="205"/>
    </row>
    <row r="181" spans="1:1" x14ac:dyDescent="0.3">
      <c r="A181" s="205"/>
    </row>
    <row r="182" spans="1:1" x14ac:dyDescent="0.3">
      <c r="A182" s="205"/>
    </row>
    <row r="183" spans="1:1" x14ac:dyDescent="0.3">
      <c r="A183" s="205"/>
    </row>
    <row r="184" spans="1:1" x14ac:dyDescent="0.3">
      <c r="A184" s="205"/>
    </row>
    <row r="185" spans="1:1" x14ac:dyDescent="0.3">
      <c r="A185" s="205"/>
    </row>
    <row r="186" spans="1:1" x14ac:dyDescent="0.3">
      <c r="A186" s="205"/>
    </row>
    <row r="187" spans="1:1" x14ac:dyDescent="0.3">
      <c r="A187" s="205"/>
    </row>
    <row r="188" spans="1:1" x14ac:dyDescent="0.3">
      <c r="A188" s="205"/>
    </row>
    <row r="189" spans="1:1" x14ac:dyDescent="0.3">
      <c r="A189" s="205"/>
    </row>
    <row r="190" spans="1:1" x14ac:dyDescent="0.3">
      <c r="A190" s="205"/>
    </row>
    <row r="191" spans="1:1" x14ac:dyDescent="0.3">
      <c r="A191" s="205"/>
    </row>
    <row r="192" spans="1:1" x14ac:dyDescent="0.3">
      <c r="A192" s="205"/>
    </row>
    <row r="193" spans="1:1" x14ac:dyDescent="0.3">
      <c r="A193" s="205"/>
    </row>
    <row r="194" spans="1:1" x14ac:dyDescent="0.3">
      <c r="A194" s="205"/>
    </row>
    <row r="195" spans="1:1" x14ac:dyDescent="0.3">
      <c r="A195" s="205"/>
    </row>
    <row r="196" spans="1:1" x14ac:dyDescent="0.3">
      <c r="A196" s="205"/>
    </row>
    <row r="197" spans="1:1" x14ac:dyDescent="0.3">
      <c r="A197" s="205"/>
    </row>
    <row r="198" spans="1:1" x14ac:dyDescent="0.3">
      <c r="A198" s="205"/>
    </row>
    <row r="199" spans="1:1" x14ac:dyDescent="0.3">
      <c r="A199" s="205"/>
    </row>
    <row r="200" spans="1:1" x14ac:dyDescent="0.3">
      <c r="A200" s="205"/>
    </row>
    <row r="201" spans="1:1" x14ac:dyDescent="0.3">
      <c r="A201" s="205"/>
    </row>
    <row r="202" spans="1:1" x14ac:dyDescent="0.3">
      <c r="A202" s="205"/>
    </row>
    <row r="203" spans="1:1" x14ac:dyDescent="0.3">
      <c r="A203" s="205"/>
    </row>
    <row r="204" spans="1:1" x14ac:dyDescent="0.3">
      <c r="A204" s="205"/>
    </row>
    <row r="205" spans="1:1" x14ac:dyDescent="0.3">
      <c r="A205" s="205"/>
    </row>
    <row r="206" spans="1:1" x14ac:dyDescent="0.3">
      <c r="A206" s="205"/>
    </row>
    <row r="207" spans="1:1" x14ac:dyDescent="0.3">
      <c r="A207" s="205"/>
    </row>
    <row r="208" spans="1:1" x14ac:dyDescent="0.3">
      <c r="A208" s="205"/>
    </row>
    <row r="209" spans="1:1" x14ac:dyDescent="0.3">
      <c r="A209" s="205"/>
    </row>
    <row r="210" spans="1:1" x14ac:dyDescent="0.3">
      <c r="A210" s="205"/>
    </row>
    <row r="211" spans="1:1" x14ac:dyDescent="0.3">
      <c r="A211" s="205"/>
    </row>
    <row r="212" spans="1:1" x14ac:dyDescent="0.3">
      <c r="A212" s="205"/>
    </row>
    <row r="213" spans="1:1" x14ac:dyDescent="0.3">
      <c r="A213" s="205"/>
    </row>
    <row r="214" spans="1:1" x14ac:dyDescent="0.3">
      <c r="A214" s="205"/>
    </row>
    <row r="215" spans="1:1" x14ac:dyDescent="0.3">
      <c r="A215" s="205"/>
    </row>
    <row r="216" spans="1:1" x14ac:dyDescent="0.3">
      <c r="A216" s="205"/>
    </row>
    <row r="217" spans="1:1" x14ac:dyDescent="0.3">
      <c r="A217" s="205"/>
    </row>
    <row r="218" spans="1:1" x14ac:dyDescent="0.3">
      <c r="A218" s="205"/>
    </row>
    <row r="219" spans="1:1" x14ac:dyDescent="0.3">
      <c r="A219" s="205"/>
    </row>
    <row r="220" spans="1:1" x14ac:dyDescent="0.3">
      <c r="A220" s="205"/>
    </row>
    <row r="221" spans="1:1" x14ac:dyDescent="0.3">
      <c r="A221" s="205"/>
    </row>
    <row r="222" spans="1:1" x14ac:dyDescent="0.3">
      <c r="A222" s="205"/>
    </row>
    <row r="223" spans="1:1" x14ac:dyDescent="0.3">
      <c r="A223" s="205"/>
    </row>
    <row r="224" spans="1:1" x14ac:dyDescent="0.3">
      <c r="A224" s="205"/>
    </row>
    <row r="225" spans="1:1" x14ac:dyDescent="0.3">
      <c r="A225" s="205"/>
    </row>
    <row r="226" spans="1:1" x14ac:dyDescent="0.3">
      <c r="A226" s="205"/>
    </row>
    <row r="227" spans="1:1" x14ac:dyDescent="0.3">
      <c r="A227" s="205"/>
    </row>
    <row r="228" spans="1:1" x14ac:dyDescent="0.3">
      <c r="A228" s="205"/>
    </row>
    <row r="229" spans="1:1" x14ac:dyDescent="0.3">
      <c r="A229" s="205"/>
    </row>
    <row r="230" spans="1:1" x14ac:dyDescent="0.3">
      <c r="A230" s="205"/>
    </row>
    <row r="231" spans="1:1" x14ac:dyDescent="0.3">
      <c r="A231" s="205"/>
    </row>
    <row r="232" spans="1:1" x14ac:dyDescent="0.3">
      <c r="A232" s="205"/>
    </row>
    <row r="233" spans="1:1" x14ac:dyDescent="0.3">
      <c r="A233" s="205"/>
    </row>
    <row r="234" spans="1:1" x14ac:dyDescent="0.3">
      <c r="A234" s="205"/>
    </row>
    <row r="235" spans="1:1" x14ac:dyDescent="0.3">
      <c r="A235" s="205"/>
    </row>
    <row r="236" spans="1:1" x14ac:dyDescent="0.3">
      <c r="A236" s="205"/>
    </row>
    <row r="237" spans="1:1" x14ac:dyDescent="0.3">
      <c r="A237" s="205"/>
    </row>
    <row r="238" spans="1:1" x14ac:dyDescent="0.3">
      <c r="A238" s="205"/>
    </row>
    <row r="239" spans="1:1" x14ac:dyDescent="0.3">
      <c r="A239" s="205"/>
    </row>
    <row r="240" spans="1:1" x14ac:dyDescent="0.3">
      <c r="A240" s="205"/>
    </row>
    <row r="241" spans="1:1" x14ac:dyDescent="0.3">
      <c r="A241" s="205"/>
    </row>
    <row r="242" spans="1:1" x14ac:dyDescent="0.3">
      <c r="A242" s="205"/>
    </row>
    <row r="243" spans="1:1" x14ac:dyDescent="0.3">
      <c r="A243" s="205"/>
    </row>
    <row r="244" spans="1:1" x14ac:dyDescent="0.3">
      <c r="A244" s="205"/>
    </row>
    <row r="245" spans="1:1" x14ac:dyDescent="0.3">
      <c r="A245" s="205"/>
    </row>
    <row r="246" spans="1:1" x14ac:dyDescent="0.3">
      <c r="A246" s="205"/>
    </row>
    <row r="247" spans="1:1" x14ac:dyDescent="0.3">
      <c r="A247" s="205"/>
    </row>
    <row r="248" spans="1:1" x14ac:dyDescent="0.3">
      <c r="A248" s="205"/>
    </row>
    <row r="249" spans="1:1" x14ac:dyDescent="0.3">
      <c r="A249" s="205"/>
    </row>
    <row r="250" spans="1:1" x14ac:dyDescent="0.3">
      <c r="A250" s="205"/>
    </row>
    <row r="251" spans="1:1" x14ac:dyDescent="0.3">
      <c r="A251" s="205"/>
    </row>
    <row r="252" spans="1:1" x14ac:dyDescent="0.3">
      <c r="A252" s="205"/>
    </row>
    <row r="253" spans="1:1" x14ac:dyDescent="0.3">
      <c r="A253" s="205"/>
    </row>
    <row r="254" spans="1:1" x14ac:dyDescent="0.3">
      <c r="A254" s="205"/>
    </row>
    <row r="255" spans="1:1" x14ac:dyDescent="0.3">
      <c r="A255" s="205"/>
    </row>
    <row r="256" spans="1:1" x14ac:dyDescent="0.3">
      <c r="A256" s="205"/>
    </row>
    <row r="257" spans="1:1" x14ac:dyDescent="0.3">
      <c r="A257" s="205"/>
    </row>
    <row r="258" spans="1:1" x14ac:dyDescent="0.3">
      <c r="A258" s="205"/>
    </row>
    <row r="259" spans="1:1" x14ac:dyDescent="0.3">
      <c r="A259" s="205"/>
    </row>
    <row r="260" spans="1:1" x14ac:dyDescent="0.3">
      <c r="A260" s="205"/>
    </row>
    <row r="261" spans="1:1" x14ac:dyDescent="0.3">
      <c r="A261" s="205"/>
    </row>
    <row r="262" spans="1:1" x14ac:dyDescent="0.3">
      <c r="A262" s="205"/>
    </row>
    <row r="263" spans="1:1" x14ac:dyDescent="0.3">
      <c r="A263" s="205"/>
    </row>
    <row r="264" spans="1:1" x14ac:dyDescent="0.3">
      <c r="A264" s="205"/>
    </row>
    <row r="265" spans="1:1" x14ac:dyDescent="0.3">
      <c r="A265" s="205"/>
    </row>
    <row r="266" spans="1:1" x14ac:dyDescent="0.3">
      <c r="A266" s="205"/>
    </row>
    <row r="267" spans="1:1" x14ac:dyDescent="0.3">
      <c r="A267" s="205"/>
    </row>
    <row r="268" spans="1:1" x14ac:dyDescent="0.3">
      <c r="A268" s="205"/>
    </row>
    <row r="269" spans="1:1" x14ac:dyDescent="0.3">
      <c r="A269" s="205"/>
    </row>
    <row r="270" spans="1:1" x14ac:dyDescent="0.3">
      <c r="A270" s="205"/>
    </row>
    <row r="271" spans="1:1" x14ac:dyDescent="0.3">
      <c r="A271" s="205"/>
    </row>
    <row r="272" spans="1:1" x14ac:dyDescent="0.3">
      <c r="A272" s="205"/>
    </row>
    <row r="273" spans="1:1" x14ac:dyDescent="0.3">
      <c r="A273" s="205"/>
    </row>
    <row r="274" spans="1:1" x14ac:dyDescent="0.3">
      <c r="A274" s="205"/>
    </row>
    <row r="275" spans="1:1" x14ac:dyDescent="0.3">
      <c r="A275" s="205"/>
    </row>
    <row r="276" spans="1:1" x14ac:dyDescent="0.3">
      <c r="A276" s="205"/>
    </row>
    <row r="277" spans="1:1" x14ac:dyDescent="0.3">
      <c r="A277" s="205"/>
    </row>
    <row r="278" spans="1:1" x14ac:dyDescent="0.3">
      <c r="A278" s="205"/>
    </row>
    <row r="279" spans="1:1" x14ac:dyDescent="0.3">
      <c r="A279" s="205"/>
    </row>
    <row r="280" spans="1:1" x14ac:dyDescent="0.3">
      <c r="A280" s="205"/>
    </row>
    <row r="281" spans="1:1" x14ac:dyDescent="0.3">
      <c r="A281" s="205"/>
    </row>
    <row r="282" spans="1:1" x14ac:dyDescent="0.3">
      <c r="A282" s="205"/>
    </row>
    <row r="283" spans="1:1" x14ac:dyDescent="0.3">
      <c r="A283" s="205"/>
    </row>
    <row r="284" spans="1:1" x14ac:dyDescent="0.3">
      <c r="A284" s="205"/>
    </row>
    <row r="285" spans="1:1" x14ac:dyDescent="0.3">
      <c r="A285" s="205"/>
    </row>
    <row r="286" spans="1:1" x14ac:dyDescent="0.3">
      <c r="A286" s="205"/>
    </row>
    <row r="287" spans="1:1" x14ac:dyDescent="0.3">
      <c r="A287" s="205"/>
    </row>
    <row r="288" spans="1:1" x14ac:dyDescent="0.3">
      <c r="A288" s="205"/>
    </row>
    <row r="289" spans="1:1" x14ac:dyDescent="0.3">
      <c r="A289" s="205"/>
    </row>
    <row r="290" spans="1:1" x14ac:dyDescent="0.3">
      <c r="A290" s="205"/>
    </row>
    <row r="291" spans="1:1" x14ac:dyDescent="0.3">
      <c r="A291" s="205"/>
    </row>
    <row r="292" spans="1:1" x14ac:dyDescent="0.3">
      <c r="A292" s="205"/>
    </row>
    <row r="293" spans="1:1" x14ac:dyDescent="0.3">
      <c r="A293" s="205"/>
    </row>
    <row r="294" spans="1:1" x14ac:dyDescent="0.3">
      <c r="A294" s="205"/>
    </row>
    <row r="295" spans="1:1" x14ac:dyDescent="0.3">
      <c r="A295" s="205"/>
    </row>
    <row r="296" spans="1:1" x14ac:dyDescent="0.3">
      <c r="A296" s="205"/>
    </row>
    <row r="297" spans="1:1" x14ac:dyDescent="0.3">
      <c r="A297" s="205"/>
    </row>
    <row r="298" spans="1:1" x14ac:dyDescent="0.3">
      <c r="A298" s="205"/>
    </row>
    <row r="299" spans="1:1" x14ac:dyDescent="0.3">
      <c r="A299" s="205"/>
    </row>
    <row r="300" spans="1:1" x14ac:dyDescent="0.3">
      <c r="A300" s="205"/>
    </row>
    <row r="301" spans="1:1" x14ac:dyDescent="0.3">
      <c r="A301" s="205"/>
    </row>
    <row r="302" spans="1:1" x14ac:dyDescent="0.3">
      <c r="A302" s="205"/>
    </row>
    <row r="303" spans="1:1" x14ac:dyDescent="0.3">
      <c r="A303" s="205"/>
    </row>
    <row r="304" spans="1:1" x14ac:dyDescent="0.3">
      <c r="A304" s="205"/>
    </row>
    <row r="305" spans="1:1" x14ac:dyDescent="0.3">
      <c r="A305" s="205"/>
    </row>
    <row r="306" spans="1:1" x14ac:dyDescent="0.3">
      <c r="A306" s="205"/>
    </row>
    <row r="307" spans="1:1" x14ac:dyDescent="0.3">
      <c r="A307" s="205"/>
    </row>
    <row r="308" spans="1:1" x14ac:dyDescent="0.3">
      <c r="A308" s="205"/>
    </row>
    <row r="309" spans="1:1" x14ac:dyDescent="0.3">
      <c r="A309" s="205"/>
    </row>
    <row r="310" spans="1:1" x14ac:dyDescent="0.3">
      <c r="A310" s="205"/>
    </row>
    <row r="311" spans="1:1" x14ac:dyDescent="0.3">
      <c r="A311" s="205"/>
    </row>
    <row r="312" spans="1:1" x14ac:dyDescent="0.3">
      <c r="A312" s="205"/>
    </row>
    <row r="313" spans="1:1" x14ac:dyDescent="0.3">
      <c r="A313" s="205"/>
    </row>
    <row r="314" spans="1:1" x14ac:dyDescent="0.3">
      <c r="A314" s="205"/>
    </row>
    <row r="315" spans="1:1" x14ac:dyDescent="0.3">
      <c r="A315" s="205"/>
    </row>
    <row r="316" spans="1:1" x14ac:dyDescent="0.3">
      <c r="A316" s="205"/>
    </row>
    <row r="317" spans="1:1" x14ac:dyDescent="0.3">
      <c r="A317" s="205"/>
    </row>
    <row r="318" spans="1:1" x14ac:dyDescent="0.3">
      <c r="A318" s="205"/>
    </row>
    <row r="319" spans="1:1" x14ac:dyDescent="0.3">
      <c r="A319" s="205"/>
    </row>
    <row r="320" spans="1:1" x14ac:dyDescent="0.3">
      <c r="A320" s="205"/>
    </row>
    <row r="321" spans="1:1" x14ac:dyDescent="0.3">
      <c r="A321" s="205"/>
    </row>
    <row r="322" spans="1:1" x14ac:dyDescent="0.3">
      <c r="A322" s="205"/>
    </row>
    <row r="323" spans="1:1" x14ac:dyDescent="0.3">
      <c r="A323" s="205"/>
    </row>
    <row r="324" spans="1:1" x14ac:dyDescent="0.3">
      <c r="A324" s="205"/>
    </row>
    <row r="325" spans="1:1" x14ac:dyDescent="0.3">
      <c r="A325" s="205"/>
    </row>
    <row r="326" spans="1:1" x14ac:dyDescent="0.3">
      <c r="A326" s="205"/>
    </row>
    <row r="327" spans="1:1" x14ac:dyDescent="0.3">
      <c r="A327" s="205"/>
    </row>
    <row r="328" spans="1:1" x14ac:dyDescent="0.3">
      <c r="A328" s="205"/>
    </row>
    <row r="329" spans="1:1" x14ac:dyDescent="0.3">
      <c r="A329" s="205"/>
    </row>
    <row r="330" spans="1:1" x14ac:dyDescent="0.3">
      <c r="A330" s="205"/>
    </row>
    <row r="331" spans="1:1" x14ac:dyDescent="0.3">
      <c r="A331" s="205"/>
    </row>
    <row r="332" spans="1:1" x14ac:dyDescent="0.3">
      <c r="A332" s="205"/>
    </row>
    <row r="333" spans="1:1" x14ac:dyDescent="0.3">
      <c r="A333" s="205"/>
    </row>
    <row r="334" spans="1:1" x14ac:dyDescent="0.3">
      <c r="A334" s="205"/>
    </row>
    <row r="335" spans="1:1" x14ac:dyDescent="0.3">
      <c r="A335" s="205"/>
    </row>
    <row r="336" spans="1:1" x14ac:dyDescent="0.3">
      <c r="A336" s="205"/>
    </row>
    <row r="337" spans="1:1" x14ac:dyDescent="0.3">
      <c r="A337" s="205"/>
    </row>
    <row r="338" spans="1:1" x14ac:dyDescent="0.3">
      <c r="A338" s="205"/>
    </row>
    <row r="339" spans="1:1" x14ac:dyDescent="0.3">
      <c r="A339" s="205"/>
    </row>
    <row r="340" spans="1:1" x14ac:dyDescent="0.3">
      <c r="A340" s="205"/>
    </row>
    <row r="341" spans="1:1" x14ac:dyDescent="0.3">
      <c r="A341" s="205"/>
    </row>
    <row r="342" spans="1:1" x14ac:dyDescent="0.3">
      <c r="A342" s="205"/>
    </row>
    <row r="343" spans="1:1" x14ac:dyDescent="0.3">
      <c r="A343" s="205"/>
    </row>
    <row r="344" spans="1:1" x14ac:dyDescent="0.3">
      <c r="A344" s="205"/>
    </row>
    <row r="345" spans="1:1" x14ac:dyDescent="0.3">
      <c r="A345" s="205"/>
    </row>
    <row r="346" spans="1:1" x14ac:dyDescent="0.3">
      <c r="A346" s="205"/>
    </row>
    <row r="347" spans="1:1" x14ac:dyDescent="0.3">
      <c r="A347" s="205"/>
    </row>
    <row r="348" spans="1:1" x14ac:dyDescent="0.3">
      <c r="A348" s="205"/>
    </row>
    <row r="349" spans="1:1" x14ac:dyDescent="0.3">
      <c r="A349" s="205"/>
    </row>
    <row r="350" spans="1:1" x14ac:dyDescent="0.3">
      <c r="A350" s="205"/>
    </row>
    <row r="351" spans="1:1" x14ac:dyDescent="0.3">
      <c r="A351" s="205"/>
    </row>
    <row r="352" spans="1:1" x14ac:dyDescent="0.3">
      <c r="A352" s="205"/>
    </row>
    <row r="353" spans="1:1" x14ac:dyDescent="0.3">
      <c r="A353" s="205"/>
    </row>
    <row r="354" spans="1:1" x14ac:dyDescent="0.3">
      <c r="A354" s="205"/>
    </row>
    <row r="355" spans="1:1" x14ac:dyDescent="0.3">
      <c r="A355" s="205"/>
    </row>
    <row r="356" spans="1:1" x14ac:dyDescent="0.3">
      <c r="A356" s="205"/>
    </row>
    <row r="357" spans="1:1" x14ac:dyDescent="0.3">
      <c r="A357" s="205"/>
    </row>
    <row r="358" spans="1:1" x14ac:dyDescent="0.3">
      <c r="A358" s="205"/>
    </row>
    <row r="359" spans="1:1" x14ac:dyDescent="0.3">
      <c r="A359" s="205"/>
    </row>
    <row r="360" spans="1:1" x14ac:dyDescent="0.3">
      <c r="A360" s="205"/>
    </row>
    <row r="361" spans="1:1" x14ac:dyDescent="0.3">
      <c r="A361" s="205"/>
    </row>
    <row r="362" spans="1:1" x14ac:dyDescent="0.3">
      <c r="A362" s="205"/>
    </row>
    <row r="363" spans="1:1" x14ac:dyDescent="0.3">
      <c r="A363" s="205"/>
    </row>
    <row r="364" spans="1:1" x14ac:dyDescent="0.3">
      <c r="A364" s="205"/>
    </row>
    <row r="365" spans="1:1" x14ac:dyDescent="0.3">
      <c r="A365" s="205"/>
    </row>
    <row r="366" spans="1:1" x14ac:dyDescent="0.3">
      <c r="A366" s="205"/>
    </row>
    <row r="367" spans="1:1" x14ac:dyDescent="0.3">
      <c r="A367" s="205"/>
    </row>
    <row r="368" spans="1:1" x14ac:dyDescent="0.3">
      <c r="A368" s="205"/>
    </row>
    <row r="369" spans="1:1" x14ac:dyDescent="0.3">
      <c r="A369" s="205"/>
    </row>
    <row r="370" spans="1:1" x14ac:dyDescent="0.3">
      <c r="A370" s="205"/>
    </row>
    <row r="371" spans="1:1" x14ac:dyDescent="0.3">
      <c r="A371" s="205"/>
    </row>
    <row r="372" spans="1:1" x14ac:dyDescent="0.3">
      <c r="A372" s="205"/>
    </row>
    <row r="373" spans="1:1" x14ac:dyDescent="0.3">
      <c r="A373" s="205"/>
    </row>
    <row r="374" spans="1:1" x14ac:dyDescent="0.3">
      <c r="A374" s="205"/>
    </row>
    <row r="375" spans="1:1" x14ac:dyDescent="0.3">
      <c r="A375" s="205"/>
    </row>
    <row r="376" spans="1:1" x14ac:dyDescent="0.3">
      <c r="A376" s="205"/>
    </row>
    <row r="377" spans="1:1" x14ac:dyDescent="0.3">
      <c r="A377" s="205"/>
    </row>
    <row r="378" spans="1:1" x14ac:dyDescent="0.3">
      <c r="A378" s="205"/>
    </row>
    <row r="379" spans="1:1" x14ac:dyDescent="0.3">
      <c r="A379" s="205"/>
    </row>
    <row r="380" spans="1:1" x14ac:dyDescent="0.3">
      <c r="A380" s="205"/>
    </row>
    <row r="381" spans="1:1" x14ac:dyDescent="0.3">
      <c r="A381" s="205"/>
    </row>
    <row r="382" spans="1:1" x14ac:dyDescent="0.3">
      <c r="A382" s="205"/>
    </row>
    <row r="383" spans="1:1" x14ac:dyDescent="0.3">
      <c r="A383" s="205"/>
    </row>
    <row r="384" spans="1:1" x14ac:dyDescent="0.3">
      <c r="A384" s="205"/>
    </row>
    <row r="385" spans="1:1" x14ac:dyDescent="0.3">
      <c r="A385" s="205"/>
    </row>
    <row r="386" spans="1:1" x14ac:dyDescent="0.3">
      <c r="A386" s="205"/>
    </row>
    <row r="387" spans="1:1" x14ac:dyDescent="0.3">
      <c r="A387" s="205"/>
    </row>
    <row r="388" spans="1:1" x14ac:dyDescent="0.3">
      <c r="A388" s="205"/>
    </row>
    <row r="389" spans="1:1" x14ac:dyDescent="0.3">
      <c r="A389" s="205"/>
    </row>
    <row r="390" spans="1:1" x14ac:dyDescent="0.3">
      <c r="A390" s="205"/>
    </row>
    <row r="391" spans="1:1" x14ac:dyDescent="0.3">
      <c r="A391" s="205"/>
    </row>
    <row r="392" spans="1:1" x14ac:dyDescent="0.3">
      <c r="A392" s="205"/>
    </row>
    <row r="393" spans="1:1" x14ac:dyDescent="0.3">
      <c r="A393" s="205"/>
    </row>
    <row r="394" spans="1:1" x14ac:dyDescent="0.3">
      <c r="A394" s="205"/>
    </row>
    <row r="395" spans="1:1" x14ac:dyDescent="0.3">
      <c r="A395" s="205"/>
    </row>
    <row r="396" spans="1:1" x14ac:dyDescent="0.3">
      <c r="A396" s="205"/>
    </row>
    <row r="397" spans="1:1" x14ac:dyDescent="0.3">
      <c r="A397" s="205"/>
    </row>
    <row r="398" spans="1:1" x14ac:dyDescent="0.3">
      <c r="A398" s="205"/>
    </row>
    <row r="399" spans="1:1" x14ac:dyDescent="0.3">
      <c r="A399" s="205"/>
    </row>
    <row r="400" spans="1:1" x14ac:dyDescent="0.3">
      <c r="A400" s="205"/>
    </row>
    <row r="401" spans="1:1" x14ac:dyDescent="0.3">
      <c r="A401" s="205"/>
    </row>
    <row r="402" spans="1:1" x14ac:dyDescent="0.3">
      <c r="A402" s="205"/>
    </row>
    <row r="403" spans="1:1" x14ac:dyDescent="0.3">
      <c r="A403" s="205"/>
    </row>
    <row r="404" spans="1:1" x14ac:dyDescent="0.3">
      <c r="A404" s="205"/>
    </row>
    <row r="405" spans="1:1" x14ac:dyDescent="0.3">
      <c r="A405" s="205"/>
    </row>
    <row r="406" spans="1:1" x14ac:dyDescent="0.3">
      <c r="A406" s="205"/>
    </row>
    <row r="407" spans="1:1" x14ac:dyDescent="0.3">
      <c r="A407" s="205"/>
    </row>
    <row r="408" spans="1:1" x14ac:dyDescent="0.3">
      <c r="A408" s="205"/>
    </row>
    <row r="409" spans="1:1" x14ac:dyDescent="0.3">
      <c r="A409" s="205"/>
    </row>
    <row r="410" spans="1:1" x14ac:dyDescent="0.3">
      <c r="A410" s="205"/>
    </row>
    <row r="411" spans="1:1" x14ac:dyDescent="0.3">
      <c r="A411" s="205"/>
    </row>
    <row r="412" spans="1:1" x14ac:dyDescent="0.3">
      <c r="A412" s="205"/>
    </row>
    <row r="413" spans="1:1" x14ac:dyDescent="0.3">
      <c r="A413" s="205"/>
    </row>
    <row r="414" spans="1:1" x14ac:dyDescent="0.3">
      <c r="A414" s="205"/>
    </row>
    <row r="415" spans="1:1" x14ac:dyDescent="0.3">
      <c r="A415" s="205"/>
    </row>
    <row r="416" spans="1:1" x14ac:dyDescent="0.3">
      <c r="A416" s="205"/>
    </row>
    <row r="417" spans="1:1" x14ac:dyDescent="0.3">
      <c r="A417" s="205"/>
    </row>
    <row r="418" spans="1:1" x14ac:dyDescent="0.3">
      <c r="A418" s="205"/>
    </row>
    <row r="419" spans="1:1" x14ac:dyDescent="0.3">
      <c r="A419" s="205"/>
    </row>
    <row r="420" spans="1:1" x14ac:dyDescent="0.3">
      <c r="A420" s="205"/>
    </row>
    <row r="421" spans="1:1" x14ac:dyDescent="0.3">
      <c r="A421" s="205"/>
    </row>
    <row r="422" spans="1:1" x14ac:dyDescent="0.3">
      <c r="A422" s="205"/>
    </row>
    <row r="423" spans="1:1" x14ac:dyDescent="0.3">
      <c r="A423" s="205"/>
    </row>
    <row r="424" spans="1:1" x14ac:dyDescent="0.3">
      <c r="A424" s="205"/>
    </row>
    <row r="425" spans="1:1" x14ac:dyDescent="0.3">
      <c r="A425" s="205"/>
    </row>
    <row r="426" spans="1:1" x14ac:dyDescent="0.3">
      <c r="A426" s="205"/>
    </row>
    <row r="427" spans="1:1" x14ac:dyDescent="0.3">
      <c r="A427" s="205"/>
    </row>
    <row r="428" spans="1:1" x14ac:dyDescent="0.3">
      <c r="A428" s="205"/>
    </row>
    <row r="429" spans="1:1" x14ac:dyDescent="0.3">
      <c r="A429" s="205"/>
    </row>
    <row r="430" spans="1:1" x14ac:dyDescent="0.3">
      <c r="A430" s="205"/>
    </row>
    <row r="431" spans="1:1" x14ac:dyDescent="0.3">
      <c r="A431" s="205"/>
    </row>
    <row r="432" spans="1:1" x14ac:dyDescent="0.3">
      <c r="A432" s="205"/>
    </row>
    <row r="433" spans="1:1" x14ac:dyDescent="0.3">
      <c r="A433" s="205"/>
    </row>
    <row r="434" spans="1:1" x14ac:dyDescent="0.3">
      <c r="A434" s="205"/>
    </row>
    <row r="435" spans="1:1" x14ac:dyDescent="0.3">
      <c r="A435" s="205"/>
    </row>
    <row r="436" spans="1:1" x14ac:dyDescent="0.3">
      <c r="A436" s="205"/>
    </row>
    <row r="437" spans="1:1" x14ac:dyDescent="0.3">
      <c r="A437" s="205"/>
    </row>
    <row r="438" spans="1:1" x14ac:dyDescent="0.3">
      <c r="A438" s="205"/>
    </row>
    <row r="439" spans="1:1" x14ac:dyDescent="0.3">
      <c r="A439" s="205"/>
    </row>
    <row r="440" spans="1:1" x14ac:dyDescent="0.3">
      <c r="A440" s="205"/>
    </row>
    <row r="441" spans="1:1" x14ac:dyDescent="0.3">
      <c r="A441" s="205"/>
    </row>
    <row r="442" spans="1:1" x14ac:dyDescent="0.3">
      <c r="A442" s="205"/>
    </row>
    <row r="443" spans="1:1" x14ac:dyDescent="0.3">
      <c r="A443" s="205"/>
    </row>
    <row r="444" spans="1:1" x14ac:dyDescent="0.3">
      <c r="A444" s="205"/>
    </row>
    <row r="445" spans="1:1" x14ac:dyDescent="0.3">
      <c r="A445" s="205"/>
    </row>
    <row r="446" spans="1:1" x14ac:dyDescent="0.3">
      <c r="A446" s="205"/>
    </row>
    <row r="447" spans="1:1" x14ac:dyDescent="0.3">
      <c r="A447" s="205"/>
    </row>
    <row r="448" spans="1:1" x14ac:dyDescent="0.3">
      <c r="A448" s="205"/>
    </row>
    <row r="449" spans="1:1" x14ac:dyDescent="0.3">
      <c r="A449" s="205"/>
    </row>
    <row r="450" spans="1:1" x14ac:dyDescent="0.3">
      <c r="A450" s="205"/>
    </row>
    <row r="451" spans="1:1" x14ac:dyDescent="0.3">
      <c r="A451" s="205"/>
    </row>
    <row r="452" spans="1:1" x14ac:dyDescent="0.3">
      <c r="A452" s="205"/>
    </row>
    <row r="453" spans="1:1" x14ac:dyDescent="0.3">
      <c r="A453" s="205"/>
    </row>
    <row r="454" spans="1:1" x14ac:dyDescent="0.3">
      <c r="A454" s="205"/>
    </row>
    <row r="455" spans="1:1" x14ac:dyDescent="0.3">
      <c r="A455" s="205"/>
    </row>
    <row r="456" spans="1:1" x14ac:dyDescent="0.3">
      <c r="A456" s="205"/>
    </row>
    <row r="457" spans="1:1" x14ac:dyDescent="0.3">
      <c r="A457" s="205"/>
    </row>
    <row r="458" spans="1:1" x14ac:dyDescent="0.3">
      <c r="A458" s="205"/>
    </row>
    <row r="459" spans="1:1" x14ac:dyDescent="0.3">
      <c r="A459" s="205"/>
    </row>
    <row r="460" spans="1:1" x14ac:dyDescent="0.3">
      <c r="A460" s="205"/>
    </row>
    <row r="461" spans="1:1" x14ac:dyDescent="0.3">
      <c r="A461" s="205"/>
    </row>
    <row r="462" spans="1:1" x14ac:dyDescent="0.3">
      <c r="A462" s="205"/>
    </row>
    <row r="463" spans="1:1" x14ac:dyDescent="0.3">
      <c r="A463" s="205"/>
    </row>
    <row r="464" spans="1:1" x14ac:dyDescent="0.3">
      <c r="A464" s="205"/>
    </row>
    <row r="465" spans="1:1" x14ac:dyDescent="0.3">
      <c r="A465" s="205"/>
    </row>
    <row r="466" spans="1:1" x14ac:dyDescent="0.3">
      <c r="A466" s="205"/>
    </row>
    <row r="467" spans="1:1" x14ac:dyDescent="0.3">
      <c r="A467" s="205"/>
    </row>
    <row r="468" spans="1:1" x14ac:dyDescent="0.3">
      <c r="A468" s="205"/>
    </row>
    <row r="469" spans="1:1" x14ac:dyDescent="0.3">
      <c r="A469" s="205"/>
    </row>
    <row r="470" spans="1:1" x14ac:dyDescent="0.3">
      <c r="A470" s="205"/>
    </row>
    <row r="471" spans="1:1" x14ac:dyDescent="0.3">
      <c r="A471" s="205"/>
    </row>
    <row r="472" spans="1:1" x14ac:dyDescent="0.3">
      <c r="A472" s="205"/>
    </row>
    <row r="473" spans="1:1" x14ac:dyDescent="0.3">
      <c r="A473" s="205"/>
    </row>
    <row r="474" spans="1:1" x14ac:dyDescent="0.3">
      <c r="A474" s="205"/>
    </row>
    <row r="475" spans="1:1" x14ac:dyDescent="0.3">
      <c r="A475" s="205"/>
    </row>
    <row r="476" spans="1:1" x14ac:dyDescent="0.3">
      <c r="A476" s="205"/>
    </row>
    <row r="477" spans="1:1" x14ac:dyDescent="0.3">
      <c r="A477" s="205"/>
    </row>
    <row r="478" spans="1:1" x14ac:dyDescent="0.3">
      <c r="A478" s="205"/>
    </row>
    <row r="479" spans="1:1" x14ac:dyDescent="0.3">
      <c r="A479" s="205"/>
    </row>
    <row r="480" spans="1:1" x14ac:dyDescent="0.3">
      <c r="A480" s="205"/>
    </row>
    <row r="481" spans="1:1" x14ac:dyDescent="0.3">
      <c r="A481" s="205"/>
    </row>
    <row r="482" spans="1:1" x14ac:dyDescent="0.3">
      <c r="A482" s="205"/>
    </row>
    <row r="483" spans="1:1" x14ac:dyDescent="0.3">
      <c r="A483" s="205"/>
    </row>
    <row r="484" spans="1:1" x14ac:dyDescent="0.3">
      <c r="A484" s="205"/>
    </row>
    <row r="485" spans="1:1" x14ac:dyDescent="0.3">
      <c r="A485" s="205"/>
    </row>
    <row r="486" spans="1:1" x14ac:dyDescent="0.3">
      <c r="A486" s="205"/>
    </row>
    <row r="487" spans="1:1" x14ac:dyDescent="0.3">
      <c r="A487" s="205"/>
    </row>
    <row r="488" spans="1:1" x14ac:dyDescent="0.3">
      <c r="A488" s="205"/>
    </row>
    <row r="489" spans="1:1" x14ac:dyDescent="0.3">
      <c r="A489" s="205"/>
    </row>
    <row r="490" spans="1:1" x14ac:dyDescent="0.3">
      <c r="A490" s="205"/>
    </row>
    <row r="491" spans="1:1" x14ac:dyDescent="0.3">
      <c r="A491" s="205"/>
    </row>
    <row r="492" spans="1:1" x14ac:dyDescent="0.3">
      <c r="A492" s="205"/>
    </row>
    <row r="493" spans="1:1" x14ac:dyDescent="0.3">
      <c r="A493" s="205"/>
    </row>
    <row r="494" spans="1:1" x14ac:dyDescent="0.3">
      <c r="A494" s="205"/>
    </row>
    <row r="495" spans="1:1" x14ac:dyDescent="0.3">
      <c r="A495" s="205"/>
    </row>
    <row r="496" spans="1:1" x14ac:dyDescent="0.3">
      <c r="A496" s="205"/>
    </row>
    <row r="497" spans="1:1" x14ac:dyDescent="0.3">
      <c r="A497" s="205"/>
    </row>
    <row r="498" spans="1:1" x14ac:dyDescent="0.3">
      <c r="A498" s="205"/>
    </row>
    <row r="499" spans="1:1" x14ac:dyDescent="0.3">
      <c r="A499" s="205"/>
    </row>
    <row r="500" spans="1:1" x14ac:dyDescent="0.3">
      <c r="A500" s="205"/>
    </row>
    <row r="501" spans="1:1" x14ac:dyDescent="0.3">
      <c r="A501" s="205"/>
    </row>
    <row r="502" spans="1:1" x14ac:dyDescent="0.3">
      <c r="A502" s="205"/>
    </row>
    <row r="503" spans="1:1" x14ac:dyDescent="0.3">
      <c r="A503" s="205"/>
    </row>
    <row r="504" spans="1:1" x14ac:dyDescent="0.3">
      <c r="A504" s="205"/>
    </row>
    <row r="505" spans="1:1" x14ac:dyDescent="0.3">
      <c r="A505" s="205"/>
    </row>
    <row r="506" spans="1:1" x14ac:dyDescent="0.3">
      <c r="A506" s="205"/>
    </row>
    <row r="507" spans="1:1" x14ac:dyDescent="0.3">
      <c r="A507" s="205"/>
    </row>
    <row r="508" spans="1:1" x14ac:dyDescent="0.3">
      <c r="A508" s="205"/>
    </row>
    <row r="509" spans="1:1" x14ac:dyDescent="0.3">
      <c r="A509" s="205"/>
    </row>
    <row r="510" spans="1:1" x14ac:dyDescent="0.3">
      <c r="A510" s="205"/>
    </row>
    <row r="511" spans="1:1" x14ac:dyDescent="0.3">
      <c r="A511" s="205"/>
    </row>
    <row r="512" spans="1:1" x14ac:dyDescent="0.3">
      <c r="A512" s="205"/>
    </row>
    <row r="513" spans="1:1" x14ac:dyDescent="0.3">
      <c r="A513" s="205"/>
    </row>
    <row r="514" spans="1:1" x14ac:dyDescent="0.3">
      <c r="A514" s="205"/>
    </row>
    <row r="515" spans="1:1" x14ac:dyDescent="0.3">
      <c r="A515" s="205"/>
    </row>
    <row r="516" spans="1:1" x14ac:dyDescent="0.3">
      <c r="A516" s="205"/>
    </row>
    <row r="517" spans="1:1" x14ac:dyDescent="0.3">
      <c r="A517" s="205"/>
    </row>
    <row r="518" spans="1:1" x14ac:dyDescent="0.3">
      <c r="A518" s="205"/>
    </row>
    <row r="519" spans="1:1" x14ac:dyDescent="0.3">
      <c r="A519" s="205"/>
    </row>
    <row r="520" spans="1:1" x14ac:dyDescent="0.3">
      <c r="A520" s="205"/>
    </row>
    <row r="521" spans="1:1" x14ac:dyDescent="0.3">
      <c r="A521" s="205"/>
    </row>
    <row r="522" spans="1:1" x14ac:dyDescent="0.3">
      <c r="A522" s="205"/>
    </row>
    <row r="523" spans="1:1" x14ac:dyDescent="0.3">
      <c r="A523" s="205"/>
    </row>
    <row r="524" spans="1:1" x14ac:dyDescent="0.3">
      <c r="A524" s="205"/>
    </row>
    <row r="525" spans="1:1" x14ac:dyDescent="0.3">
      <c r="A525" s="205"/>
    </row>
    <row r="526" spans="1:1" x14ac:dyDescent="0.3">
      <c r="A526" s="205"/>
    </row>
    <row r="527" spans="1:1" x14ac:dyDescent="0.3">
      <c r="A527" s="205"/>
    </row>
    <row r="528" spans="1:1" x14ac:dyDescent="0.3">
      <c r="A528" s="205"/>
    </row>
    <row r="529" spans="1:1" x14ac:dyDescent="0.3">
      <c r="A529" s="205"/>
    </row>
    <row r="530" spans="1:1" x14ac:dyDescent="0.3">
      <c r="A530" s="205"/>
    </row>
    <row r="531" spans="1:1" x14ac:dyDescent="0.3">
      <c r="A531" s="205"/>
    </row>
    <row r="532" spans="1:1" x14ac:dyDescent="0.3">
      <c r="A532" s="205"/>
    </row>
    <row r="533" spans="1:1" x14ac:dyDescent="0.3">
      <c r="A533" s="205"/>
    </row>
    <row r="534" spans="1:1" x14ac:dyDescent="0.3">
      <c r="A534" s="205"/>
    </row>
    <row r="535" spans="1:1" x14ac:dyDescent="0.3">
      <c r="A535" s="205"/>
    </row>
    <row r="536" spans="1:1" x14ac:dyDescent="0.3">
      <c r="A536" s="205"/>
    </row>
    <row r="537" spans="1:1" x14ac:dyDescent="0.3">
      <c r="A537" s="205"/>
    </row>
    <row r="538" spans="1:1" x14ac:dyDescent="0.3">
      <c r="A538" s="205"/>
    </row>
    <row r="539" spans="1:1" x14ac:dyDescent="0.3">
      <c r="A539" s="205"/>
    </row>
    <row r="540" spans="1:1" x14ac:dyDescent="0.3">
      <c r="A540" s="205"/>
    </row>
    <row r="541" spans="1:1" x14ac:dyDescent="0.3">
      <c r="A541" s="205"/>
    </row>
    <row r="542" spans="1:1" x14ac:dyDescent="0.3">
      <c r="A542" s="205"/>
    </row>
    <row r="543" spans="1:1" x14ac:dyDescent="0.3">
      <c r="A543" s="205"/>
    </row>
    <row r="544" spans="1:1" x14ac:dyDescent="0.3">
      <c r="A544" s="205"/>
    </row>
    <row r="545" spans="1:1" x14ac:dyDescent="0.3">
      <c r="A545" s="205"/>
    </row>
    <row r="546" spans="1:1" x14ac:dyDescent="0.3">
      <c r="A546" s="205"/>
    </row>
    <row r="547" spans="1:1" x14ac:dyDescent="0.3">
      <c r="A547" s="205"/>
    </row>
    <row r="548" spans="1:1" x14ac:dyDescent="0.3">
      <c r="A548" s="205"/>
    </row>
    <row r="549" spans="1:1" x14ac:dyDescent="0.3">
      <c r="A549" s="205"/>
    </row>
    <row r="550" spans="1:1" x14ac:dyDescent="0.3">
      <c r="A550" s="205"/>
    </row>
    <row r="551" spans="1:1" x14ac:dyDescent="0.3">
      <c r="A551" s="205"/>
    </row>
    <row r="552" spans="1:1" x14ac:dyDescent="0.3">
      <c r="A552" s="205"/>
    </row>
    <row r="553" spans="1:1" x14ac:dyDescent="0.3">
      <c r="A553" s="205"/>
    </row>
    <row r="554" spans="1:1" x14ac:dyDescent="0.3">
      <c r="A554" s="205"/>
    </row>
    <row r="555" spans="1:1" x14ac:dyDescent="0.3">
      <c r="A555" s="205"/>
    </row>
    <row r="556" spans="1:1" x14ac:dyDescent="0.3">
      <c r="A556" s="205"/>
    </row>
    <row r="557" spans="1:1" x14ac:dyDescent="0.3">
      <c r="A557" s="205"/>
    </row>
    <row r="558" spans="1:1" x14ac:dyDescent="0.3">
      <c r="A558" s="205"/>
    </row>
    <row r="559" spans="1:1" x14ac:dyDescent="0.3">
      <c r="A559" s="205"/>
    </row>
    <row r="560" spans="1:1" x14ac:dyDescent="0.3">
      <c r="A560" s="205"/>
    </row>
    <row r="561" spans="1:1" x14ac:dyDescent="0.3">
      <c r="A561" s="205"/>
    </row>
    <row r="562" spans="1:1" x14ac:dyDescent="0.3">
      <c r="A562" s="205"/>
    </row>
    <row r="563" spans="1:1" x14ac:dyDescent="0.3">
      <c r="A563" s="205"/>
    </row>
    <row r="564" spans="1:1" x14ac:dyDescent="0.3">
      <c r="A564" s="205"/>
    </row>
    <row r="565" spans="1:1" x14ac:dyDescent="0.3">
      <c r="A565" s="205"/>
    </row>
    <row r="566" spans="1:1" x14ac:dyDescent="0.3">
      <c r="A566" s="205"/>
    </row>
    <row r="567" spans="1:1" x14ac:dyDescent="0.3">
      <c r="A567" s="205"/>
    </row>
    <row r="568" spans="1:1" x14ac:dyDescent="0.3">
      <c r="A568" s="205"/>
    </row>
    <row r="569" spans="1:1" x14ac:dyDescent="0.3">
      <c r="A569" s="205"/>
    </row>
    <row r="570" spans="1:1" x14ac:dyDescent="0.3">
      <c r="A570" s="205"/>
    </row>
    <row r="571" spans="1:1" x14ac:dyDescent="0.3">
      <c r="A571" s="205"/>
    </row>
    <row r="572" spans="1:1" x14ac:dyDescent="0.3">
      <c r="A572" s="205"/>
    </row>
    <row r="573" spans="1:1" x14ac:dyDescent="0.3">
      <c r="A573" s="205"/>
    </row>
    <row r="574" spans="1:1" x14ac:dyDescent="0.3">
      <c r="A574" s="205"/>
    </row>
    <row r="575" spans="1:1" x14ac:dyDescent="0.3">
      <c r="A575" s="205"/>
    </row>
    <row r="576" spans="1:1" x14ac:dyDescent="0.3">
      <c r="A576" s="205"/>
    </row>
    <row r="577" spans="1:1" x14ac:dyDescent="0.3">
      <c r="A577" s="205"/>
    </row>
    <row r="578" spans="1:1" x14ac:dyDescent="0.3">
      <c r="A578" s="205"/>
    </row>
    <row r="579" spans="1:1" x14ac:dyDescent="0.3">
      <c r="A579" s="205"/>
    </row>
    <row r="580" spans="1:1" x14ac:dyDescent="0.3">
      <c r="A580" s="205"/>
    </row>
    <row r="581" spans="1:1" x14ac:dyDescent="0.3">
      <c r="A581" s="205"/>
    </row>
    <row r="582" spans="1:1" x14ac:dyDescent="0.3">
      <c r="A582" s="205"/>
    </row>
    <row r="583" spans="1:1" x14ac:dyDescent="0.3">
      <c r="A583" s="205"/>
    </row>
    <row r="584" spans="1:1" x14ac:dyDescent="0.3">
      <c r="A584" s="205"/>
    </row>
    <row r="585" spans="1:1" x14ac:dyDescent="0.3">
      <c r="A585" s="205"/>
    </row>
    <row r="586" spans="1:1" x14ac:dyDescent="0.3">
      <c r="A586" s="205"/>
    </row>
    <row r="587" spans="1:1" x14ac:dyDescent="0.3">
      <c r="A587" s="205"/>
    </row>
    <row r="588" spans="1:1" x14ac:dyDescent="0.3">
      <c r="A588" s="205"/>
    </row>
    <row r="589" spans="1:1" x14ac:dyDescent="0.3">
      <c r="A589" s="205"/>
    </row>
    <row r="590" spans="1:1" x14ac:dyDescent="0.3">
      <c r="A590" s="205"/>
    </row>
    <row r="591" spans="1:1" x14ac:dyDescent="0.3">
      <c r="A591" s="205"/>
    </row>
    <row r="592" spans="1:1" x14ac:dyDescent="0.3">
      <c r="A592" s="205"/>
    </row>
    <row r="593" spans="1:1" x14ac:dyDescent="0.3">
      <c r="A593" s="205"/>
    </row>
    <row r="594" spans="1:1" x14ac:dyDescent="0.3">
      <c r="A594" s="205"/>
    </row>
    <row r="595" spans="1:1" x14ac:dyDescent="0.3">
      <c r="A595" s="205"/>
    </row>
    <row r="596" spans="1:1" x14ac:dyDescent="0.3">
      <c r="A596" s="205"/>
    </row>
    <row r="597" spans="1:1" x14ac:dyDescent="0.3">
      <c r="A597" s="205"/>
    </row>
    <row r="598" spans="1:1" x14ac:dyDescent="0.3">
      <c r="A598" s="205"/>
    </row>
    <row r="599" spans="1:1" x14ac:dyDescent="0.3">
      <c r="A599" s="205"/>
    </row>
    <row r="600" spans="1:1" x14ac:dyDescent="0.3">
      <c r="A600" s="205"/>
    </row>
    <row r="601" spans="1:1" x14ac:dyDescent="0.3">
      <c r="A601" s="205"/>
    </row>
    <row r="602" spans="1:1" x14ac:dyDescent="0.3">
      <c r="A602" s="205"/>
    </row>
    <row r="603" spans="1:1" x14ac:dyDescent="0.3">
      <c r="A603" s="205"/>
    </row>
    <row r="604" spans="1:1" x14ac:dyDescent="0.3">
      <c r="A604" s="205"/>
    </row>
    <row r="605" spans="1:1" x14ac:dyDescent="0.3">
      <c r="A605" s="205"/>
    </row>
    <row r="606" spans="1:1" x14ac:dyDescent="0.3">
      <c r="A606" s="205"/>
    </row>
    <row r="607" spans="1:1" x14ac:dyDescent="0.3">
      <c r="A607" s="205"/>
    </row>
    <row r="608" spans="1:1" x14ac:dyDescent="0.3">
      <c r="A608" s="205"/>
    </row>
    <row r="609" spans="1:1" x14ac:dyDescent="0.3">
      <c r="A609" s="205"/>
    </row>
    <row r="610" spans="1:1" x14ac:dyDescent="0.3">
      <c r="A610" s="205"/>
    </row>
    <row r="611" spans="1:1" x14ac:dyDescent="0.3">
      <c r="A611" s="205"/>
    </row>
    <row r="612" spans="1:1" x14ac:dyDescent="0.3">
      <c r="A612" s="205"/>
    </row>
    <row r="613" spans="1:1" x14ac:dyDescent="0.3">
      <c r="A613" s="205"/>
    </row>
    <row r="614" spans="1:1" x14ac:dyDescent="0.3">
      <c r="A614" s="205"/>
    </row>
    <row r="615" spans="1:1" x14ac:dyDescent="0.3">
      <c r="A615" s="205"/>
    </row>
    <row r="616" spans="1:1" x14ac:dyDescent="0.3">
      <c r="A616" s="205"/>
    </row>
    <row r="617" spans="1:1" x14ac:dyDescent="0.3">
      <c r="A617" s="205"/>
    </row>
    <row r="618" spans="1:1" x14ac:dyDescent="0.3">
      <c r="A618" s="205"/>
    </row>
    <row r="619" spans="1:1" x14ac:dyDescent="0.3">
      <c r="A619" s="205"/>
    </row>
    <row r="620" spans="1:1" x14ac:dyDescent="0.3">
      <c r="A620" s="205"/>
    </row>
    <row r="621" spans="1:1" x14ac:dyDescent="0.3">
      <c r="A621" s="205"/>
    </row>
    <row r="622" spans="1:1" x14ac:dyDescent="0.3">
      <c r="A622" s="205"/>
    </row>
  </sheetData>
  <mergeCells count="14">
    <mergeCell ref="DS10:DY10"/>
    <mergeCell ref="A2:A3"/>
    <mergeCell ref="DI10:DO10"/>
    <mergeCell ref="C10:I10"/>
    <mergeCell ref="W10:AC10"/>
    <mergeCell ref="BA10:BG10"/>
    <mergeCell ref="CE10:CK10"/>
    <mergeCell ref="CY10:DE10"/>
    <mergeCell ref="BK10:BQ10"/>
    <mergeCell ref="AG10:AM10"/>
    <mergeCell ref="AQ10:AW10"/>
    <mergeCell ref="BU10:CA10"/>
    <mergeCell ref="CO10:CU10"/>
    <mergeCell ref="M10:S10"/>
  </mergeCells>
  <hyperlinks>
    <hyperlink ref="A4" location="myrangeH0" display="myrangeH0" xr:uid="{9738C592-6B75-4870-9D13-B0FE035D557C}"/>
    <hyperlink ref="A5" location="myrangeH1" display="myrangeH1" xr:uid="{05DB029B-847E-4B5C-BE9D-90F0004D2F0D}"/>
    <hyperlink ref="A6" location="myrangeH2" display="myrangeH2" xr:uid="{51B9C010-FEB4-484C-925C-90B8855B936D}"/>
    <hyperlink ref="A7" location="myrangeH3" display="myrangeH3" xr:uid="{21B08E86-9C89-4C12-B6E7-2A733CCFA712}"/>
    <hyperlink ref="A8" location="myrangeH4" display="myrangeH4" xr:uid="{0CDCA98A-B3AE-4C51-A5F4-22BB2690FBA7}"/>
    <hyperlink ref="A9" location="myrangeH5" display="myrangeH5" xr:uid="{6F3B7580-8365-45E9-B474-7AA07168CD21}"/>
    <hyperlink ref="A10" location="myrangeH6" display="myrangeH6" xr:uid="{3E645093-9AEE-4674-B886-71978522FB58}"/>
    <hyperlink ref="A11" location="myrangeH7" display="myrangeH7" xr:uid="{FE4803FF-25CC-4497-B05B-5B53AA4D06BF}"/>
    <hyperlink ref="A12" location="myrangeH8" display="myrangeH8" xr:uid="{DA7889B5-9244-479F-92B8-B94D2B090895}"/>
    <hyperlink ref="A13" location="myrangeH9" display="myrangeH9" xr:uid="{03273D17-C7E5-47F8-94B2-3F41A3E9460F}"/>
    <hyperlink ref="A14" location="myrangeH10" display="myrangeH10" xr:uid="{224B95B8-26B7-46CB-AC9D-36C161AA0217}"/>
    <hyperlink ref="A15" location="myrangeH11" display="myrangeH11" xr:uid="{FA37C5DA-6988-4194-8085-06A7B8A7EAC2}"/>
    <hyperlink ref="A16" location="myrangeH12" display="myrangeH12" xr:uid="{FD484370-A781-4818-9410-ABF11E0AFD5F}"/>
    <hyperlink ref="A17" location="myrangeH13" display="myrangeH13" xr:uid="{B7200D47-66A3-4F0E-A927-B7D5ABD38F13}"/>
    <hyperlink ref="A18" location="myrangeH14" display="myrangeH14" xr:uid="{8C117BB3-5B2B-4784-A6C7-1B2832B6BBAF}"/>
    <hyperlink ref="A19" location="myrangeH15" display="myrangeH15" xr:uid="{4AA2ABF4-5FBA-47AD-A5E9-959A4FCFF271}"/>
    <hyperlink ref="A20" location="myrangeH16" display="myrangeH16" xr:uid="{B46DED1F-9EE8-412D-AD1D-82891B072F69}"/>
    <hyperlink ref="A21" location="myrangeH17" display="myrangeH17" xr:uid="{84D54AB3-261E-4E07-B0F8-EAAD243C2FB5}"/>
    <hyperlink ref="A22" location="myrangeH18" display="myrangeH18" xr:uid="{2F28C57D-0CDB-43CB-BD9C-EEB5910AF6E1}"/>
    <hyperlink ref="A23" location="myrangeH19" display="myrangeH19" xr:uid="{3FA72034-1106-41B0-B515-5A3F4881103E}"/>
    <hyperlink ref="A24" location="myrangeH20" display="myrangeH20" xr:uid="{20A7C466-8814-41A5-A523-331DF8A9CAFD}"/>
    <hyperlink ref="A25" location="myrangeH21" display="myrangeH21" xr:uid="{D4F28517-C711-4BEC-B0E2-5131C8FB7B31}"/>
    <hyperlink ref="A26" location="myrangeH22" display="myrangeH22" xr:uid="{3146145D-BBA0-434D-8417-54BA62052E8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4"/>
    <col min="3" max="7" width="11.69921875" style="64" customWidth="1"/>
    <col min="8" max="16384" width="9" style="64"/>
  </cols>
  <sheetData>
    <row r="2" spans="2:7" ht="21" x14ac:dyDescent="0.25">
      <c r="B2" s="60" t="str">
        <f>+Introduction!C7</f>
        <v>Zimbabwe</v>
      </c>
      <c r="C2" s="61"/>
      <c r="D2" s="62"/>
      <c r="E2" s="62"/>
      <c r="F2" s="62"/>
      <c r="G2" s="63"/>
    </row>
    <row r="3" spans="2:7" ht="13.2" customHeight="1" x14ac:dyDescent="0.25">
      <c r="B3" s="616" t="str">
        <f>HLOOKUP(Introduction!$G$4,nametranslations,129,FALSE)</f>
        <v>POPULATION OF SCHOOL AGE CHILDREN</v>
      </c>
      <c r="C3" s="616" t="str">
        <f ca="1">HLOOKUP([1]Introduction!$G$4,nametranslations,152,FALSE)</f>
        <v>Definition</v>
      </c>
      <c r="D3" s="616" t="str">
        <f ca="1">HLOOKUP([1]Introduction!$G$4,nametranslations,152,FALSE)</f>
        <v>Definition</v>
      </c>
      <c r="E3" s="616" t="str">
        <f ca="1">HLOOKUP([1]Introduction!$G$4,nametranslations,152,FALSE)</f>
        <v>Definition</v>
      </c>
      <c r="F3" s="616" t="str">
        <f ca="1">HLOOKUP([1]Introduction!$G$4,nametranslations,152,FALSE)</f>
        <v>Definition</v>
      </c>
      <c r="G3" s="617" t="str">
        <f ca="1">HLOOKUP([1]Introduction!$G$4,nametranslations,152,FALSE)</f>
        <v>Definition</v>
      </c>
    </row>
    <row r="4" spans="2:7" x14ac:dyDescent="0.25">
      <c r="B4" s="618" t="str">
        <f>HLOOKUP(Introduction!$G$4,nametranslations,72,FALSE)</f>
        <v>Year</v>
      </c>
      <c r="C4" s="618" t="str">
        <f>HLOOKUP(Introduction!$G$4,nametranslations,130,FALSE)</f>
        <v>Total (a)</v>
      </c>
      <c r="D4" s="618" t="str">
        <f>HLOOKUP(Introduction!$G$4,nametranslations,131,FALSE)</f>
        <v>Urban % (b)</v>
      </c>
      <c r="E4" s="618" t="str">
        <f>HLOOKUP(Introduction!$G$4,nametranslations,132,FALSE)</f>
        <v>Pre-Primary (c)</v>
      </c>
      <c r="F4" s="618" t="str">
        <f>HLOOKUP(Introduction!$G$4,nametranslations,133,FALSE)</f>
        <v>Primary (c)</v>
      </c>
      <c r="G4" s="618" t="str">
        <f>HLOOKUP(Introduction!$G$4,nametranslations,134,FALSE)</f>
        <v>Secondary (c)</v>
      </c>
    </row>
    <row r="5" spans="2:7" x14ac:dyDescent="0.25">
      <c r="B5" s="215">
        <v>2000</v>
      </c>
      <c r="C5" s="241">
        <v>4928539</v>
      </c>
      <c r="D5" s="242">
        <v>33.757999420166016</v>
      </c>
      <c r="E5" s="243">
        <v>622893</v>
      </c>
      <c r="F5" s="244">
        <v>2196134</v>
      </c>
      <c r="G5" s="245">
        <v>2109512</v>
      </c>
    </row>
    <row r="6" spans="2:7" x14ac:dyDescent="0.25">
      <c r="B6" s="216">
        <v>2001</v>
      </c>
      <c r="C6" s="246">
        <v>4857368</v>
      </c>
      <c r="D6" s="247">
        <v>34.169998168945313</v>
      </c>
      <c r="E6" s="248">
        <v>633417</v>
      </c>
      <c r="F6" s="249">
        <v>2168256</v>
      </c>
      <c r="G6" s="250">
        <v>2055695</v>
      </c>
    </row>
    <row r="7" spans="2:7" ht="13.2" customHeight="1" x14ac:dyDescent="0.25">
      <c r="B7" s="217">
        <v>2002</v>
      </c>
      <c r="C7" s="251">
        <v>4807658</v>
      </c>
      <c r="D7" s="252">
        <v>34.584999084472656</v>
      </c>
      <c r="E7" s="253">
        <v>659474</v>
      </c>
      <c r="F7" s="254">
        <v>2149874</v>
      </c>
      <c r="G7" s="255">
        <v>1998310</v>
      </c>
    </row>
    <row r="8" spans="2:7" x14ac:dyDescent="0.25">
      <c r="B8" s="218">
        <v>2003</v>
      </c>
      <c r="C8" s="256">
        <v>4781686</v>
      </c>
      <c r="D8" s="257">
        <v>34.479000091552734</v>
      </c>
      <c r="E8" s="258">
        <v>691810</v>
      </c>
      <c r="F8" s="259">
        <v>2150726</v>
      </c>
      <c r="G8" s="260">
        <v>1939150</v>
      </c>
    </row>
    <row r="9" spans="2:7" x14ac:dyDescent="0.25">
      <c r="B9" s="219">
        <v>2004</v>
      </c>
      <c r="C9" s="261">
        <v>4772184</v>
      </c>
      <c r="D9" s="262">
        <v>34.293998718261719</v>
      </c>
      <c r="E9" s="263">
        <v>726428</v>
      </c>
      <c r="F9" s="264">
        <v>2169867</v>
      </c>
      <c r="G9" s="265">
        <v>1875889</v>
      </c>
    </row>
    <row r="10" spans="2:7" x14ac:dyDescent="0.25">
      <c r="B10" s="220">
        <v>2005</v>
      </c>
      <c r="C10" s="266">
        <v>4766143</v>
      </c>
      <c r="D10" s="267">
        <v>34.110000610351563</v>
      </c>
      <c r="E10" s="268">
        <v>752254</v>
      </c>
      <c r="F10" s="269">
        <v>2202201</v>
      </c>
      <c r="G10" s="270">
        <v>1811688</v>
      </c>
    </row>
    <row r="11" spans="2:7" x14ac:dyDescent="0.25">
      <c r="B11" s="221">
        <v>2006</v>
      </c>
      <c r="C11" s="271">
        <v>4772497</v>
      </c>
      <c r="D11" s="272">
        <v>33.926002502441406</v>
      </c>
      <c r="E11" s="273">
        <v>768255</v>
      </c>
      <c r="F11" s="274">
        <v>2249213</v>
      </c>
      <c r="G11" s="275">
        <v>1755029</v>
      </c>
    </row>
    <row r="12" spans="2:7" x14ac:dyDescent="0.25">
      <c r="B12" s="222">
        <v>2007</v>
      </c>
      <c r="C12" s="276">
        <v>4853674</v>
      </c>
      <c r="D12" s="277">
        <v>33.743000030517578</v>
      </c>
      <c r="E12" s="278">
        <v>782247</v>
      </c>
      <c r="F12" s="279">
        <v>2321828</v>
      </c>
      <c r="G12" s="280">
        <v>1749599</v>
      </c>
    </row>
    <row r="13" spans="2:7" x14ac:dyDescent="0.25">
      <c r="B13" s="223">
        <v>2008</v>
      </c>
      <c r="C13" s="281">
        <v>4927154</v>
      </c>
      <c r="D13" s="282">
        <v>33.55999755859375</v>
      </c>
      <c r="E13" s="283">
        <v>792940</v>
      </c>
      <c r="F13" s="284">
        <v>2398378</v>
      </c>
      <c r="G13" s="285">
        <v>1735836</v>
      </c>
    </row>
    <row r="14" spans="2:7" x14ac:dyDescent="0.25">
      <c r="B14" s="224">
        <v>2009</v>
      </c>
      <c r="C14" s="286">
        <v>5005386</v>
      </c>
      <c r="D14" s="287">
        <v>33.377998352050781</v>
      </c>
      <c r="E14" s="288">
        <v>799311</v>
      </c>
      <c r="F14" s="289">
        <v>2480439</v>
      </c>
      <c r="G14" s="290">
        <v>1725636</v>
      </c>
    </row>
    <row r="15" spans="2:7" x14ac:dyDescent="0.25">
      <c r="B15" s="225">
        <v>2010</v>
      </c>
      <c r="C15" s="291">
        <v>5084362</v>
      </c>
      <c r="D15" s="292">
        <v>33.195999145507813</v>
      </c>
      <c r="E15" s="293">
        <v>798569</v>
      </c>
      <c r="F15" s="294">
        <v>2556436</v>
      </c>
      <c r="G15" s="295">
        <v>1729357</v>
      </c>
    </row>
    <row r="16" spans="2:7" x14ac:dyDescent="0.25">
      <c r="B16" s="226">
        <v>2011</v>
      </c>
      <c r="C16" s="296">
        <v>5161830</v>
      </c>
      <c r="D16" s="297">
        <v>33.014999389648438</v>
      </c>
      <c r="E16" s="298">
        <v>795824</v>
      </c>
      <c r="F16" s="299">
        <v>2619296</v>
      </c>
      <c r="G16" s="300">
        <v>1746710</v>
      </c>
    </row>
    <row r="17" spans="2:7" x14ac:dyDescent="0.25">
      <c r="B17" s="227">
        <v>2012</v>
      </c>
      <c r="C17" s="301">
        <v>5248751</v>
      </c>
      <c r="D17" s="302">
        <v>32.833999633789063</v>
      </c>
      <c r="E17" s="303">
        <v>805450</v>
      </c>
      <c r="F17" s="304">
        <v>2663837</v>
      </c>
      <c r="G17" s="305">
        <v>1779464</v>
      </c>
    </row>
    <row r="18" spans="2:7" x14ac:dyDescent="0.25">
      <c r="B18" s="228">
        <v>2013</v>
      </c>
      <c r="C18" s="306">
        <v>5341642</v>
      </c>
      <c r="D18" s="307">
        <v>32.653999328613281</v>
      </c>
      <c r="E18" s="308">
        <v>829574</v>
      </c>
      <c r="F18" s="309">
        <v>2685405</v>
      </c>
      <c r="G18" s="310">
        <v>1826663</v>
      </c>
    </row>
    <row r="19" spans="2:7" x14ac:dyDescent="0.25">
      <c r="B19" s="229">
        <v>2014</v>
      </c>
      <c r="C19" s="311">
        <v>5449748</v>
      </c>
      <c r="D19" s="312">
        <v>32.504001617431641</v>
      </c>
      <c r="E19" s="313">
        <v>864381</v>
      </c>
      <c r="F19" s="314">
        <v>2706106</v>
      </c>
      <c r="G19" s="315">
        <v>1879261</v>
      </c>
    </row>
    <row r="20" spans="2:7" x14ac:dyDescent="0.25">
      <c r="B20" s="230">
        <v>2015</v>
      </c>
      <c r="C20" s="316">
        <v>5574959</v>
      </c>
      <c r="D20" s="317">
        <v>32.385002136230469</v>
      </c>
      <c r="E20" s="318">
        <v>898087</v>
      </c>
      <c r="F20" s="319">
        <v>2734177</v>
      </c>
      <c r="G20" s="320">
        <v>1942695</v>
      </c>
    </row>
    <row r="21" spans="2:7" x14ac:dyDescent="0.25">
      <c r="B21" s="231">
        <v>2016</v>
      </c>
      <c r="C21" s="321">
        <v>5710168</v>
      </c>
      <c r="D21" s="322">
        <v>32.295997619628906</v>
      </c>
      <c r="E21" s="323">
        <v>924019</v>
      </c>
      <c r="F21" s="324">
        <v>2780629</v>
      </c>
      <c r="G21" s="325">
        <v>2005520</v>
      </c>
    </row>
    <row r="22" spans="2:7" x14ac:dyDescent="0.25">
      <c r="B22" s="232">
        <v>2017</v>
      </c>
      <c r="C22" s="326">
        <v>5845785</v>
      </c>
      <c r="D22" s="327">
        <v>32.23699951171875</v>
      </c>
      <c r="E22" s="328">
        <v>942312</v>
      </c>
      <c r="F22" s="329">
        <v>2837238</v>
      </c>
      <c r="G22" s="330">
        <v>2066235</v>
      </c>
    </row>
    <row r="23" spans="2:7" x14ac:dyDescent="0.25">
      <c r="B23" s="233">
        <v>2018</v>
      </c>
      <c r="C23" s="331">
        <v>5968010</v>
      </c>
      <c r="D23" s="332">
        <v>32.208999633789063</v>
      </c>
      <c r="E23" s="333">
        <v>945973</v>
      </c>
      <c r="F23" s="334">
        <v>2907540</v>
      </c>
      <c r="G23" s="335">
        <v>2114497</v>
      </c>
    </row>
    <row r="24" spans="2:7" x14ac:dyDescent="0.25">
      <c r="B24" s="234">
        <v>2019</v>
      </c>
      <c r="C24" s="336">
        <v>6065392</v>
      </c>
      <c r="D24" s="337">
        <v>32.210002899169922</v>
      </c>
      <c r="E24" s="338">
        <v>933094</v>
      </c>
      <c r="F24" s="339">
        <v>2985956</v>
      </c>
      <c r="G24" s="340">
        <v>2146342</v>
      </c>
    </row>
    <row r="25" spans="2:7" x14ac:dyDescent="0.25">
      <c r="B25" s="235">
        <v>2020</v>
      </c>
      <c r="C25" s="341">
        <v>6145688</v>
      </c>
      <c r="D25" s="342">
        <v>32.242000579833984</v>
      </c>
      <c r="E25" s="343">
        <v>910441</v>
      </c>
      <c r="F25" s="344">
        <v>3065544</v>
      </c>
      <c r="G25" s="345">
        <v>2169703</v>
      </c>
    </row>
    <row r="26" spans="2:7" x14ac:dyDescent="0.25">
      <c r="B26" s="236">
        <v>2021</v>
      </c>
      <c r="C26" s="346">
        <v>6213278</v>
      </c>
      <c r="D26" s="347">
        <v>32.303001403808594</v>
      </c>
      <c r="E26" s="348">
        <v>891327</v>
      </c>
      <c r="F26" s="349">
        <v>3124717</v>
      </c>
      <c r="G26" s="350">
        <v>2197234</v>
      </c>
    </row>
    <row r="27" spans="2:7" x14ac:dyDescent="0.25">
      <c r="B27" s="237">
        <v>2022</v>
      </c>
      <c r="C27" s="351">
        <v>6274504</v>
      </c>
      <c r="D27" s="352">
        <v>32.395000457763672</v>
      </c>
      <c r="E27" s="353">
        <v>879507</v>
      </c>
      <c r="F27" s="354">
        <v>3159276</v>
      </c>
      <c r="G27" s="355">
        <v>2235721</v>
      </c>
    </row>
    <row r="28" spans="2:7" x14ac:dyDescent="0.25">
      <c r="B28" s="238">
        <v>2023</v>
      </c>
      <c r="C28" s="356">
        <v>6340513</v>
      </c>
      <c r="D28" s="357">
        <v>32.517002105712891</v>
      </c>
      <c r="E28" s="358">
        <v>877480</v>
      </c>
      <c r="F28" s="359">
        <v>3167480</v>
      </c>
      <c r="G28" s="360">
        <v>2295553</v>
      </c>
    </row>
    <row r="29" spans="2:7" x14ac:dyDescent="0.25">
      <c r="B29" s="239">
        <v>2024</v>
      </c>
      <c r="C29" s="363">
        <v>6317891</v>
      </c>
      <c r="D29" s="361">
        <v>32.670001983642578</v>
      </c>
      <c r="E29" s="364">
        <v>971796</v>
      </c>
      <c r="F29" s="365">
        <v>3218274</v>
      </c>
      <c r="G29" s="366">
        <v>2127821</v>
      </c>
    </row>
    <row r="30" spans="2:7" x14ac:dyDescent="0.25">
      <c r="B30" s="240">
        <v>2025</v>
      </c>
      <c r="C30" s="367">
        <v>6393666</v>
      </c>
      <c r="D30" s="362">
        <v>32.853000640869141</v>
      </c>
      <c r="E30" s="368">
        <v>984456</v>
      </c>
      <c r="F30" s="369">
        <v>3267468</v>
      </c>
      <c r="G30" s="370">
        <v>2141743</v>
      </c>
    </row>
    <row r="31" spans="2:7" x14ac:dyDescent="0.25">
      <c r="B31" s="136">
        <v>2026</v>
      </c>
      <c r="C31" s="192"/>
      <c r="D31" s="193"/>
      <c r="E31" s="194"/>
      <c r="F31" s="195"/>
      <c r="G31" s="196"/>
    </row>
    <row r="32" spans="2:7" x14ac:dyDescent="0.25">
      <c r="B32" s="135">
        <v>2027</v>
      </c>
      <c r="C32" s="192"/>
      <c r="D32" s="193"/>
      <c r="E32" s="194"/>
      <c r="F32" s="195"/>
      <c r="G32" s="196"/>
    </row>
    <row r="33" spans="2:7" x14ac:dyDescent="0.25">
      <c r="B33" s="136">
        <v>2028</v>
      </c>
      <c r="C33" s="192"/>
      <c r="D33" s="193"/>
      <c r="E33" s="194"/>
      <c r="F33" s="195"/>
      <c r="G33" s="196"/>
    </row>
    <row r="34" spans="2:7" x14ac:dyDescent="0.25">
      <c r="B34" s="135">
        <v>2029</v>
      </c>
      <c r="C34" s="192"/>
      <c r="D34" s="193"/>
      <c r="E34" s="194"/>
      <c r="F34" s="195"/>
      <c r="G34" s="196"/>
    </row>
    <row r="35" spans="2:7" x14ac:dyDescent="0.25">
      <c r="B35" s="136">
        <v>2030</v>
      </c>
      <c r="C35" s="140"/>
      <c r="D35" s="137"/>
      <c r="E35" s="141"/>
      <c r="F35" s="138"/>
      <c r="G35" s="139"/>
    </row>
    <row r="36" spans="2:7" ht="15.6" x14ac:dyDescent="0.25">
      <c r="B36" s="673" t="str">
        <f>HLOOKUP(Introduction!$G$4,nametranslations,135,FALSE)</f>
        <v>(a) Calculated by summing pre-primary, primary and secondary school age populations</v>
      </c>
      <c r="G36" s="65"/>
    </row>
    <row r="37" spans="2:7" ht="15.6" x14ac:dyDescent="0.25">
      <c r="B37" s="673" t="str">
        <f>HLOOKUP(Introduction!$G$4,nametranslations,136,FALSE)</f>
        <v>(b) Percentage of population residing in urban areas, Source: UN Population Division (2018)</v>
      </c>
    </row>
    <row r="38" spans="2:7" ht="15.6" x14ac:dyDescent="0.25">
      <c r="B38" s="673" t="str">
        <f>HLOOKUP(Introduction!$G$4,nametranslations,137,FALSE)</f>
        <v>(c) Source: UNESCO Institute for Statistics (2025)</v>
      </c>
    </row>
    <row r="39" spans="2:7" x14ac:dyDescent="0.25">
      <c r="B39" s="674" t="str">
        <f>HLOOKUP(Introduction!$G$4,nametranslations,138,FALSE)</f>
        <v>Values in grey text are imputed based on linear regression</v>
      </c>
    </row>
    <row r="41" spans="2:7" x14ac:dyDescent="0.25">
      <c r="B41" s="66"/>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EE5C1-F90A-492F-B338-E0C2B46C240E}">
  <sheetPr codeName="Sheet1">
    <tabColor rgb="FFEAEAEA"/>
  </sheetPr>
  <dimension ref="B2:C15"/>
  <sheetViews>
    <sheetView showGridLines="0" zoomScaleNormal="100" workbookViewId="0"/>
  </sheetViews>
  <sheetFormatPr defaultRowHeight="15.6" x14ac:dyDescent="0.3"/>
  <cols>
    <col min="1" max="1" width="1.59765625" style="620" customWidth="1"/>
    <col min="2" max="2" width="15.59765625" style="620" customWidth="1"/>
    <col min="3" max="3" width="90.69921875" style="622" customWidth="1"/>
    <col min="4" max="16384" width="8.796875" style="620"/>
  </cols>
  <sheetData>
    <row r="2" spans="2:3" ht="48.75" customHeight="1" x14ac:dyDescent="0.3">
      <c r="B2" s="61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19" t="str">
        <f ca="1">HLOOKUP([1]Introduction!$G$4,nametranslations,72,FALSE)</f>
        <v>Year</v>
      </c>
    </row>
    <row r="3" spans="2:3" ht="6" customHeight="1" x14ac:dyDescent="0.3">
      <c r="B3" s="621"/>
    </row>
    <row r="4" spans="2:3" ht="30" customHeight="1" x14ac:dyDescent="0.3">
      <c r="B4" s="623" t="s">
        <v>248</v>
      </c>
      <c r="C4" s="624" t="str">
        <f>HLOOKUP(Introduction!$G$4,nametranslations,141,FALSE)</f>
        <v>The Excel spreadsheet has a series of tabs but for ease of reference the front page includes links to the key tabs.</v>
      </c>
    </row>
    <row r="5" spans="2:3" ht="50.25" customHeight="1" x14ac:dyDescent="0.3">
      <c r="B5" s="623" t="s">
        <v>47</v>
      </c>
      <c r="C5" s="62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23" t="s">
        <v>250</v>
      </c>
      <c r="C6" s="62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23" t="s">
        <v>252</v>
      </c>
      <c r="C7" s="62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23" t="s">
        <v>132</v>
      </c>
      <c r="C8" s="62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23" t="s">
        <v>254</v>
      </c>
      <c r="C9" s="62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23" t="s">
        <v>136</v>
      </c>
      <c r="C10" s="624" t="str">
        <f>HLOOKUP(Introduction!$G$4,nametranslations,147,FALSE)</f>
        <v>This tab provides estimates for school age population by school level from the UNESCO Institute for Statistics and the urban proportion of the total population from the UN Population Division.</v>
      </c>
    </row>
    <row r="11" spans="2:3" s="627" customFormat="1" ht="6.75" customHeight="1" x14ac:dyDescent="0.3">
      <c r="B11" s="625"/>
      <c r="C11" s="626"/>
    </row>
    <row r="12" spans="2:3" s="629" customFormat="1" ht="10.199999999999999" x14ac:dyDescent="0.2">
      <c r="B12" s="628" t="str">
        <f>HLOOKUP(Introduction!$G$4,nametranslations,148,FALSE)</f>
        <v xml:space="preserve">Country files are available for each country with data on the JMP website: https://washdata.org/data/downloads </v>
      </c>
    </row>
    <row r="13" spans="2:3" x14ac:dyDescent="0.3">
      <c r="B13" s="628" t="str">
        <f>HLOOKUP(Introduction!$G$4,nametranslations,149,FALSE)</f>
        <v>The JMP releases updated estimates every 2 years following consultations with national authorities: https://washdata.org/how-we-work/jmp-country-consultation</v>
      </c>
    </row>
    <row r="14" spans="2:3" x14ac:dyDescent="0.3">
      <c r="B14" s="630" t="str">
        <f>HLOOKUP(Introduction!$G$4,nametranslations,150,FALSE)</f>
        <v>Data flows in the country file</v>
      </c>
    </row>
    <row r="15" spans="2:3" ht="90.75" customHeight="1" x14ac:dyDescent="0.3">
      <c r="B15" s="63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3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1209F8B7-3DF4-466D-A74B-F60EDDABFBFA}"/>
    <hyperlink ref="B13" r:id="rId2" display="The JMP releases updated estimates every 2 years following consultations with national authorities: https://washdata.org/how-we-work/jmp-country-consultation" xr:uid="{8867C77B-D27F-45AE-AB07-88239B9FD4D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42</vt:i4>
      </vt:variant>
    </vt:vector>
  </HeadingPairs>
  <TitlesOfParts>
    <vt:vector size="5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2026-09-10T10:17:42Z</dcterms:modified>
</cp:coreProperties>
</file>